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\0-General Data\4-Dữ liệu kế toán các năm\2026\3-Monthly report\04-Closing Apr.2026\04-Costing Apr.2026\"/>
    </mc:Choice>
  </mc:AlternateContent>
  <bookViews>
    <workbookView xWindow="0" yWindow="0" windowWidth="28800" windowHeight="12180" firstSheet="1" activeTab="1"/>
  </bookViews>
  <sheets>
    <sheet name="BOM new" sheetId="5" state="hidden" r:id="rId1"/>
    <sheet name="COSTING" sheetId="4" r:id="rId2"/>
    <sheet name="Piv" sheetId="31" state="hidden" r:id="rId3"/>
    <sheet name="Book GL" sheetId="33" state="hidden" r:id="rId4"/>
    <sheet name="Manufacturing Cost." sheetId="36" r:id="rId5"/>
    <sheet name="Re-allowcate" sheetId="37" r:id="rId6"/>
    <sheet name="Realowcate Salary-CNC1" sheetId="39" r:id="rId7"/>
    <sheet name="Defect Warehouse" sheetId="20" state="hidden" r:id="rId8"/>
    <sheet name="Working Hours" sheetId="11" r:id="rId9"/>
    <sheet name="Outsoucing" sheetId="35" r:id="rId10"/>
  </sheets>
  <definedNames>
    <definedName name="_xlnm._FilterDatabase" localSheetId="0" hidden="1">'BOM new'!$C$2:$H$474</definedName>
    <definedName name="_xlnm._FilterDatabase" localSheetId="3" hidden="1">'Book GL'!$B$259:$H$293</definedName>
    <definedName name="_xlnm._FilterDatabase" localSheetId="1" hidden="1">COSTING!$A$6:$AD$542</definedName>
    <definedName name="_xlnm._FilterDatabase" localSheetId="7" hidden="1">'Defect Warehouse'!$A$1:$U$391</definedName>
    <definedName name="_xlnm._FilterDatabase" localSheetId="4" hidden="1">'Manufacturing Cost.'!$A$9:$R$781</definedName>
    <definedName name="_xlnm._FilterDatabase" localSheetId="9" hidden="1">Outsoucing!$C$3:$O$25</definedName>
    <definedName name="_xlnm._FilterDatabase" localSheetId="2" hidden="1">Piv!$B$2:$I$253</definedName>
    <definedName name="_xlnm._FilterDatabase" localSheetId="8" hidden="1">'Working Hours'!$A$2:$L$773</definedName>
  </definedNames>
  <calcPr calcId="162913"/>
  <pivotCaches>
    <pivotCache cacheId="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33" l="1"/>
  <c r="F22" i="33"/>
  <c r="F20" i="33"/>
  <c r="F23" i="33" s="1"/>
  <c r="G23" i="33"/>
  <c r="Q7" i="36"/>
  <c r="M8" i="36"/>
  <c r="P27" i="37"/>
  <c r="P178" i="36" l="1"/>
  <c r="P179" i="36"/>
  <c r="P180" i="36"/>
  <c r="P181" i="36"/>
  <c r="P182" i="36"/>
  <c r="P183" i="36"/>
  <c r="P184" i="36"/>
  <c r="P185" i="36"/>
  <c r="P186" i="36"/>
  <c r="P187" i="36"/>
  <c r="P188" i="36"/>
  <c r="P189" i="36"/>
  <c r="P190" i="36"/>
  <c r="P191" i="36"/>
  <c r="P192" i="36"/>
  <c r="P193" i="36"/>
  <c r="P194" i="36"/>
  <c r="P195" i="36"/>
  <c r="P196" i="36"/>
  <c r="P197" i="36"/>
  <c r="P198" i="36"/>
  <c r="P199" i="36"/>
  <c r="P200" i="36"/>
  <c r="P201" i="36"/>
  <c r="P202" i="36"/>
  <c r="P203" i="36"/>
  <c r="P204" i="36"/>
  <c r="P205" i="36"/>
  <c r="P206" i="36"/>
  <c r="P207" i="36"/>
  <c r="P208" i="36"/>
  <c r="P209" i="36"/>
  <c r="P210" i="36"/>
  <c r="P211" i="36"/>
  <c r="P212" i="36"/>
  <c r="P213" i="36"/>
  <c r="P214" i="36"/>
  <c r="P215" i="36"/>
  <c r="P216" i="36"/>
  <c r="P217" i="36"/>
  <c r="P218" i="36"/>
  <c r="P219" i="36"/>
  <c r="P220" i="36"/>
  <c r="P221" i="36"/>
  <c r="P222" i="36"/>
  <c r="P223" i="36"/>
  <c r="P224" i="36"/>
  <c r="P225" i="36"/>
  <c r="P226" i="36"/>
  <c r="P227" i="36"/>
  <c r="P228" i="36"/>
  <c r="P229" i="36"/>
  <c r="P230" i="36"/>
  <c r="P231" i="36"/>
  <c r="P232" i="36"/>
  <c r="P233" i="36"/>
  <c r="P234" i="36"/>
  <c r="P235" i="36"/>
  <c r="P236" i="36"/>
  <c r="P237" i="36"/>
  <c r="P238" i="36"/>
  <c r="P239" i="36"/>
  <c r="P240" i="36"/>
  <c r="P241" i="36"/>
  <c r="P242" i="36"/>
  <c r="P243" i="36"/>
  <c r="P244" i="36"/>
  <c r="P245" i="36"/>
  <c r="P246" i="36"/>
  <c r="P247" i="36"/>
  <c r="P248" i="36"/>
  <c r="P249" i="36"/>
  <c r="P250" i="36"/>
  <c r="P251" i="36"/>
  <c r="P252" i="36"/>
  <c r="P253" i="36"/>
  <c r="P254" i="36"/>
  <c r="P255" i="36"/>
  <c r="P256" i="36"/>
  <c r="P257" i="36"/>
  <c r="P258" i="36"/>
  <c r="P259" i="36"/>
  <c r="P260" i="36"/>
  <c r="P261" i="36"/>
  <c r="P262" i="36"/>
  <c r="P263" i="36"/>
  <c r="P264" i="36"/>
  <c r="P265" i="36"/>
  <c r="P266" i="36"/>
  <c r="P267" i="36"/>
  <c r="P268" i="36"/>
  <c r="P269" i="36"/>
  <c r="P270" i="36"/>
  <c r="P271" i="36"/>
  <c r="P272" i="36"/>
  <c r="P273" i="36"/>
  <c r="P274" i="36"/>
  <c r="P275" i="36"/>
  <c r="P276" i="36"/>
  <c r="P277" i="36"/>
  <c r="P278" i="36"/>
  <c r="P279" i="36"/>
  <c r="P280" i="36"/>
  <c r="P281" i="36"/>
  <c r="P282" i="36"/>
  <c r="P283" i="36"/>
  <c r="P284" i="36"/>
  <c r="P285" i="36"/>
  <c r="P286" i="36"/>
  <c r="P287" i="36"/>
  <c r="P288" i="36"/>
  <c r="P289" i="36"/>
  <c r="P290" i="36"/>
  <c r="P291" i="36"/>
  <c r="P292" i="36"/>
  <c r="P293" i="36"/>
  <c r="P294" i="36"/>
  <c r="P295" i="36"/>
  <c r="P296" i="36"/>
  <c r="P297" i="36"/>
  <c r="P298" i="36"/>
  <c r="P299" i="36"/>
  <c r="P300" i="36"/>
  <c r="P301" i="36"/>
  <c r="P302" i="36"/>
  <c r="P303" i="36"/>
  <c r="P304" i="36"/>
  <c r="P305" i="36"/>
  <c r="P306" i="36"/>
  <c r="P307" i="36"/>
  <c r="P308" i="36"/>
  <c r="P309" i="36"/>
  <c r="P310" i="36"/>
  <c r="P311" i="36"/>
  <c r="P312" i="36"/>
  <c r="P313" i="36"/>
  <c r="P314" i="36"/>
  <c r="P315" i="36"/>
  <c r="P316" i="36"/>
  <c r="P317" i="36"/>
  <c r="P318" i="36"/>
  <c r="P319" i="36"/>
  <c r="P320" i="36"/>
  <c r="P321" i="36"/>
  <c r="P322" i="36"/>
  <c r="P323" i="36"/>
  <c r="P324" i="36"/>
  <c r="P325" i="36"/>
  <c r="P326" i="36"/>
  <c r="P327" i="36"/>
  <c r="P328" i="36"/>
  <c r="P329" i="36"/>
  <c r="P330" i="36"/>
  <c r="P331" i="36"/>
  <c r="P332" i="36"/>
  <c r="P333" i="36"/>
  <c r="P334" i="36"/>
  <c r="P335" i="36"/>
  <c r="P336" i="36"/>
  <c r="P337" i="36"/>
  <c r="P338" i="36"/>
  <c r="P339" i="36"/>
  <c r="P340" i="36"/>
  <c r="P341" i="36"/>
  <c r="P342" i="36"/>
  <c r="P343" i="36"/>
  <c r="P344" i="36"/>
  <c r="P345" i="36"/>
  <c r="P346" i="36"/>
  <c r="P347" i="36"/>
  <c r="P348" i="36"/>
  <c r="P349" i="36"/>
  <c r="P350" i="36"/>
  <c r="P351" i="36"/>
  <c r="P352" i="36"/>
  <c r="P353" i="36"/>
  <c r="P354" i="36"/>
  <c r="P355" i="36"/>
  <c r="P356" i="36"/>
  <c r="P357" i="36"/>
  <c r="P358" i="36"/>
  <c r="P359" i="36"/>
  <c r="P360" i="36"/>
  <c r="P361" i="36"/>
  <c r="P362" i="36"/>
  <c r="P363" i="36"/>
  <c r="P364" i="36"/>
  <c r="P365" i="36"/>
  <c r="P366" i="36"/>
  <c r="P367" i="36"/>
  <c r="P368" i="36"/>
  <c r="P369" i="36"/>
  <c r="P370" i="36"/>
  <c r="P371" i="36"/>
  <c r="P372" i="36"/>
  <c r="P373" i="36"/>
  <c r="P374" i="36"/>
  <c r="P375" i="36"/>
  <c r="P376" i="36"/>
  <c r="P377" i="36"/>
  <c r="P378" i="36"/>
  <c r="P379" i="36"/>
  <c r="P380" i="36"/>
  <c r="P381" i="36"/>
  <c r="P382" i="36"/>
  <c r="P383" i="36"/>
  <c r="P384" i="36"/>
  <c r="P385" i="36"/>
  <c r="P386" i="36"/>
  <c r="P387" i="36"/>
  <c r="P388" i="36"/>
  <c r="P389" i="36"/>
  <c r="P390" i="36"/>
  <c r="P391" i="36"/>
  <c r="P392" i="36"/>
  <c r="P393" i="36"/>
  <c r="P394" i="36"/>
  <c r="P395" i="36"/>
  <c r="P396" i="36"/>
  <c r="P397" i="36"/>
  <c r="P398" i="36"/>
  <c r="P399" i="36"/>
  <c r="P400" i="36"/>
  <c r="P401" i="36"/>
  <c r="P402" i="36"/>
  <c r="P403" i="36"/>
  <c r="P404" i="36"/>
  <c r="P405" i="36"/>
  <c r="P406" i="36"/>
  <c r="P407" i="36"/>
  <c r="P408" i="36"/>
  <c r="P409" i="36"/>
  <c r="P410" i="36"/>
  <c r="P411" i="36"/>
  <c r="P412" i="36"/>
  <c r="P413" i="36"/>
  <c r="P414" i="36"/>
  <c r="P415" i="36"/>
  <c r="P416" i="36"/>
  <c r="P417" i="36"/>
  <c r="P418" i="36"/>
  <c r="P419" i="36"/>
  <c r="P420" i="36"/>
  <c r="P421" i="36"/>
  <c r="P11" i="36"/>
  <c r="P12" i="36"/>
  <c r="P13" i="36"/>
  <c r="P14" i="36"/>
  <c r="P15" i="36"/>
  <c r="P16" i="36"/>
  <c r="P17" i="36"/>
  <c r="P18" i="36"/>
  <c r="P19" i="36"/>
  <c r="P20" i="36"/>
  <c r="P21" i="36"/>
  <c r="P22" i="36"/>
  <c r="P23" i="36"/>
  <c r="P24" i="36"/>
  <c r="P25" i="36"/>
  <c r="P26" i="36"/>
  <c r="P27" i="36"/>
  <c r="P28" i="36"/>
  <c r="P29" i="36"/>
  <c r="P30" i="36"/>
  <c r="P31" i="36"/>
  <c r="P32" i="36"/>
  <c r="P33" i="36"/>
  <c r="P34" i="36"/>
  <c r="P35" i="36"/>
  <c r="P36" i="36"/>
  <c r="P37" i="36"/>
  <c r="P38" i="36"/>
  <c r="P39" i="36"/>
  <c r="P40" i="36"/>
  <c r="P41" i="36"/>
  <c r="P42" i="36"/>
  <c r="P43" i="36"/>
  <c r="P44" i="36"/>
  <c r="P45" i="36"/>
  <c r="P46" i="36"/>
  <c r="P47" i="36"/>
  <c r="P48" i="36"/>
  <c r="P49" i="36"/>
  <c r="P50" i="36"/>
  <c r="P51" i="36"/>
  <c r="P52" i="36"/>
  <c r="P53" i="36"/>
  <c r="P54" i="36"/>
  <c r="P55" i="36"/>
  <c r="P56" i="36"/>
  <c r="P57" i="36"/>
  <c r="P58" i="36"/>
  <c r="P59" i="36"/>
  <c r="P60" i="36"/>
  <c r="P61" i="36"/>
  <c r="P62" i="36"/>
  <c r="P63" i="36"/>
  <c r="P64" i="36"/>
  <c r="P65" i="36"/>
  <c r="P66" i="36"/>
  <c r="P67" i="36"/>
  <c r="P68" i="36"/>
  <c r="P69" i="36"/>
  <c r="P70" i="36"/>
  <c r="P71" i="36"/>
  <c r="P72" i="36"/>
  <c r="P73" i="36"/>
  <c r="P74" i="36"/>
  <c r="P75" i="36"/>
  <c r="P76" i="36"/>
  <c r="P77" i="36"/>
  <c r="P78" i="36"/>
  <c r="P79" i="36"/>
  <c r="P80" i="36"/>
  <c r="P81" i="36"/>
  <c r="P82" i="36"/>
  <c r="P83" i="36"/>
  <c r="P84" i="36"/>
  <c r="P85" i="36"/>
  <c r="P86" i="36"/>
  <c r="P87" i="36"/>
  <c r="P88" i="36"/>
  <c r="P89" i="36"/>
  <c r="P90" i="36"/>
  <c r="P91" i="36"/>
  <c r="P92" i="36"/>
  <c r="P93" i="36"/>
  <c r="P94" i="36"/>
  <c r="P95" i="36"/>
  <c r="P96" i="36"/>
  <c r="P97" i="36"/>
  <c r="P98" i="36"/>
  <c r="P99" i="36"/>
  <c r="P100" i="36"/>
  <c r="P101" i="36"/>
  <c r="P102" i="36"/>
  <c r="P103" i="36"/>
  <c r="P104" i="36"/>
  <c r="P105" i="36"/>
  <c r="P106" i="36"/>
  <c r="P107" i="36"/>
  <c r="P108" i="36"/>
  <c r="P109" i="36"/>
  <c r="P110" i="36"/>
  <c r="P111" i="36"/>
  <c r="P112" i="36"/>
  <c r="P113" i="36"/>
  <c r="P114" i="36"/>
  <c r="P115" i="36"/>
  <c r="P116" i="36"/>
  <c r="P117" i="36"/>
  <c r="P118" i="36"/>
  <c r="P119" i="36"/>
  <c r="P120" i="36"/>
  <c r="P121" i="36"/>
  <c r="P122" i="36"/>
  <c r="P123" i="36"/>
  <c r="P124" i="36"/>
  <c r="P125" i="36"/>
  <c r="P126" i="36"/>
  <c r="P127" i="36"/>
  <c r="P128" i="36"/>
  <c r="P129" i="36"/>
  <c r="P130" i="36"/>
  <c r="P131" i="36"/>
  <c r="P132" i="36"/>
  <c r="P133" i="36"/>
  <c r="P134" i="36"/>
  <c r="P135" i="36"/>
  <c r="P136" i="36"/>
  <c r="P137" i="36"/>
  <c r="P138" i="36"/>
  <c r="P139" i="36"/>
  <c r="P140" i="36"/>
  <c r="P141" i="36"/>
  <c r="P142" i="36"/>
  <c r="P143" i="36"/>
  <c r="P144" i="36"/>
  <c r="P145" i="36"/>
  <c r="P146" i="36"/>
  <c r="P147" i="36"/>
  <c r="P148" i="36"/>
  <c r="P149" i="36"/>
  <c r="P150" i="36"/>
  <c r="P151" i="36"/>
  <c r="P152" i="36"/>
  <c r="P153" i="36"/>
  <c r="P154" i="36"/>
  <c r="P155" i="36"/>
  <c r="P156" i="36"/>
  <c r="P157" i="36"/>
  <c r="P158" i="36"/>
  <c r="P159" i="36"/>
  <c r="P160" i="36"/>
  <c r="P161" i="36"/>
  <c r="P162" i="36"/>
  <c r="P163" i="36"/>
  <c r="P164" i="36"/>
  <c r="P165" i="36"/>
  <c r="P166" i="36"/>
  <c r="P167" i="36"/>
  <c r="P168" i="36"/>
  <c r="P169" i="36"/>
  <c r="P170" i="36"/>
  <c r="P171" i="36"/>
  <c r="P172" i="36"/>
  <c r="P173" i="36"/>
  <c r="P174" i="36"/>
  <c r="P175" i="36"/>
  <c r="P176" i="36"/>
  <c r="P177" i="36"/>
  <c r="P10" i="36"/>
  <c r="K33" i="35"/>
  <c r="J33" i="35" l="1"/>
  <c r="J2" i="35"/>
  <c r="J32" i="35"/>
  <c r="U115" i="4" l="1"/>
  <c r="U116" i="4"/>
  <c r="U117" i="4"/>
  <c r="U120" i="4"/>
  <c r="U129" i="4"/>
  <c r="U137" i="4"/>
  <c r="U138" i="4"/>
  <c r="U139" i="4"/>
  <c r="U140" i="4"/>
  <c r="U143" i="4"/>
  <c r="U144" i="4"/>
  <c r="U145" i="4"/>
  <c r="U146" i="4"/>
  <c r="U148" i="4"/>
  <c r="U149" i="4"/>
  <c r="U150" i="4"/>
  <c r="U151" i="4"/>
  <c r="U152" i="4"/>
  <c r="U154" i="4"/>
  <c r="U155" i="4"/>
  <c r="U156" i="4"/>
  <c r="U157" i="4"/>
  <c r="U158" i="4"/>
  <c r="U159" i="4"/>
  <c r="U161" i="4"/>
  <c r="U163" i="4"/>
  <c r="U165" i="4"/>
  <c r="U166" i="4"/>
  <c r="U168" i="4"/>
  <c r="U170" i="4"/>
  <c r="U171" i="4"/>
  <c r="U172" i="4"/>
  <c r="U174" i="4"/>
  <c r="U175" i="4"/>
  <c r="U176" i="4"/>
  <c r="U177" i="4"/>
  <c r="U178" i="4"/>
  <c r="U181" i="4"/>
  <c r="U182" i="4"/>
  <c r="U183" i="4"/>
  <c r="U185" i="4"/>
  <c r="U186" i="4"/>
  <c r="U187" i="4"/>
  <c r="U188" i="4"/>
  <c r="U189" i="4"/>
  <c r="U190" i="4"/>
  <c r="U191" i="4"/>
  <c r="U192" i="4"/>
  <c r="U194" i="4"/>
  <c r="U195" i="4"/>
  <c r="U198" i="4"/>
  <c r="U199" i="4"/>
  <c r="U200" i="4"/>
  <c r="U201" i="4"/>
  <c r="U205" i="4"/>
  <c r="U206" i="4"/>
  <c r="U207" i="4"/>
  <c r="U208" i="4"/>
  <c r="U209" i="4"/>
  <c r="U210" i="4"/>
  <c r="U212" i="4"/>
  <c r="U213" i="4"/>
  <c r="U218" i="4"/>
  <c r="U219" i="4"/>
  <c r="U220" i="4"/>
  <c r="U221" i="4"/>
  <c r="U222" i="4"/>
  <c r="U223" i="4"/>
  <c r="U225" i="4"/>
  <c r="U226" i="4"/>
  <c r="U227" i="4"/>
  <c r="U228" i="4"/>
  <c r="U229" i="4"/>
  <c r="U230" i="4"/>
  <c r="U231" i="4"/>
  <c r="U232" i="4"/>
  <c r="U235" i="4"/>
  <c r="U236" i="4"/>
  <c r="J18" i="37"/>
  <c r="M4" i="36"/>
  <c r="K29" i="37"/>
  <c r="K30" i="37"/>
  <c r="K31" i="37"/>
  <c r="K32" i="37"/>
  <c r="K33" i="37"/>
  <c r="K34" i="37"/>
  <c r="K28" i="37"/>
  <c r="F31" i="39"/>
  <c r="K27" i="37"/>
  <c r="M27" i="37"/>
  <c r="O3" i="36"/>
  <c r="O4" i="36"/>
  <c r="O5" i="36"/>
  <c r="O6" i="36"/>
  <c r="O2" i="36"/>
  <c r="M3" i="36"/>
  <c r="M5" i="36"/>
  <c r="M6" i="36"/>
  <c r="N3" i="36"/>
  <c r="N4" i="36"/>
  <c r="N5" i="36"/>
  <c r="N6" i="36"/>
  <c r="N2" i="36"/>
  <c r="M2" i="36"/>
  <c r="J17" i="37"/>
  <c r="I17" i="37"/>
  <c r="J16" i="37"/>
  <c r="I16" i="37"/>
  <c r="J15" i="37"/>
  <c r="I15" i="37"/>
  <c r="J14" i="37"/>
  <c r="I14" i="37"/>
  <c r="J13" i="37"/>
  <c r="I13" i="37"/>
  <c r="J12" i="37"/>
  <c r="I12" i="37"/>
  <c r="J11" i="37"/>
  <c r="I11" i="37"/>
  <c r="J10" i="37"/>
  <c r="I10" i="37"/>
  <c r="J9" i="37"/>
  <c r="I9" i="37"/>
  <c r="J8" i="37"/>
  <c r="I8" i="37"/>
  <c r="J7" i="37"/>
  <c r="I7" i="37"/>
  <c r="J6" i="37"/>
  <c r="I6" i="37"/>
  <c r="J5" i="37"/>
  <c r="I5" i="37"/>
  <c r="J4" i="37"/>
  <c r="I4" i="37"/>
  <c r="J3" i="37"/>
  <c r="I3" i="37"/>
  <c r="K26" i="35" l="1"/>
  <c r="J28" i="35"/>
  <c r="K28" i="35" s="1"/>
  <c r="J27" i="35"/>
  <c r="K27" i="35" s="1"/>
  <c r="J25" i="35"/>
  <c r="K25" i="35" s="1"/>
  <c r="J24" i="35"/>
  <c r="K24" i="35" s="1"/>
  <c r="J23" i="35"/>
  <c r="K23" i="35" s="1"/>
  <c r="J22" i="35"/>
  <c r="K22" i="35" s="1"/>
  <c r="J21" i="35"/>
  <c r="K21" i="35" s="1"/>
  <c r="J20" i="35"/>
  <c r="K20" i="35" s="1"/>
  <c r="J19" i="35"/>
  <c r="K19" i="35" s="1"/>
  <c r="J18" i="35"/>
  <c r="K18" i="35" s="1"/>
  <c r="J17" i="35"/>
  <c r="K17" i="35" s="1"/>
  <c r="J16" i="35"/>
  <c r="K16" i="35" s="1"/>
  <c r="J15" i="35"/>
  <c r="K15" i="35" s="1"/>
  <c r="J14" i="35"/>
  <c r="K14" i="35" s="1"/>
  <c r="J13" i="35"/>
  <c r="K13" i="35" s="1"/>
  <c r="J12" i="35"/>
  <c r="K12" i="35" s="1"/>
  <c r="J11" i="35"/>
  <c r="K11" i="35" s="1"/>
  <c r="J10" i="35"/>
  <c r="K10" i="35" s="1"/>
  <c r="J9" i="35"/>
  <c r="K9" i="35" s="1"/>
  <c r="J8" i="35"/>
  <c r="K8" i="35" s="1"/>
  <c r="J7" i="35"/>
  <c r="K7" i="35" s="1"/>
  <c r="J6" i="35"/>
  <c r="K6" i="35" s="1"/>
  <c r="J5" i="35"/>
  <c r="K5" i="35" s="1"/>
  <c r="J4" i="35"/>
  <c r="K4" i="35" s="1"/>
  <c r="Y502" i="4" l="1"/>
  <c r="Y503" i="4"/>
  <c r="B502" i="4"/>
  <c r="B503" i="4"/>
  <c r="Y106" i="4"/>
  <c r="Y107" i="4"/>
  <c r="Y108" i="4"/>
  <c r="Y109" i="4"/>
  <c r="Y110" i="4"/>
  <c r="Y111" i="4"/>
  <c r="Y94" i="4"/>
  <c r="Y95" i="4"/>
  <c r="G503" i="4" l="1"/>
  <c r="S503" i="4" s="1"/>
  <c r="G502" i="4"/>
  <c r="S502" i="4" s="1"/>
  <c r="N503" i="4"/>
  <c r="N502" i="4"/>
  <c r="Y490" i="4" l="1"/>
  <c r="Y491" i="4"/>
  <c r="Y492" i="4"/>
  <c r="Y493" i="4"/>
  <c r="Y494" i="4"/>
  <c r="Y495" i="4"/>
  <c r="Y496" i="4"/>
  <c r="Y497" i="4"/>
  <c r="Y498" i="4"/>
  <c r="Y499" i="4"/>
  <c r="Y500" i="4"/>
  <c r="Y501" i="4"/>
  <c r="Y489" i="4"/>
  <c r="Y504" i="4"/>
  <c r="Y505" i="4"/>
  <c r="Y506" i="4"/>
  <c r="Y507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489" i="4"/>
  <c r="B504" i="4"/>
  <c r="B505" i="4"/>
  <c r="B506" i="4"/>
  <c r="B507" i="4"/>
  <c r="B237" i="4"/>
  <c r="B238" i="4"/>
  <c r="B239" i="4"/>
  <c r="B240" i="4"/>
  <c r="B241" i="4"/>
  <c r="B242" i="4"/>
  <c r="B243" i="4"/>
  <c r="B244" i="4"/>
  <c r="B245" i="4"/>
  <c r="Y237" i="4"/>
  <c r="Y238" i="4"/>
  <c r="Y239" i="4"/>
  <c r="Y240" i="4"/>
  <c r="Y241" i="4"/>
  <c r="Y242" i="4"/>
  <c r="Y243" i="4"/>
  <c r="Y244" i="4"/>
  <c r="Y245" i="4"/>
  <c r="Y246" i="4"/>
  <c r="B246" i="4"/>
  <c r="B106" i="4"/>
  <c r="B107" i="4"/>
  <c r="B108" i="4"/>
  <c r="B109" i="4"/>
  <c r="B110" i="4"/>
  <c r="B111" i="4"/>
  <c r="N107" i="4"/>
  <c r="N108" i="4"/>
  <c r="N109" i="4"/>
  <c r="N111" i="4"/>
  <c r="B94" i="4"/>
  <c r="K2" i="35"/>
  <c r="I27" i="37"/>
  <c r="G27" i="37" s="1"/>
  <c r="I18" i="37"/>
  <c r="E18" i="37"/>
  <c r="G257" i="33"/>
  <c r="F256" i="33"/>
  <c r="F257" i="33" s="1"/>
  <c r="G75" i="33"/>
  <c r="F75" i="33"/>
  <c r="G42" i="33"/>
  <c r="G41" i="33"/>
  <c r="J214" i="31"/>
  <c r="A3" i="31"/>
  <c r="AB536" i="4"/>
  <c r="Y535" i="4"/>
  <c r="B535" i="4"/>
  <c r="Y534" i="4"/>
  <c r="B534" i="4"/>
  <c r="Y533" i="4"/>
  <c r="B533" i="4"/>
  <c r="Y532" i="4"/>
  <c r="B532" i="4"/>
  <c r="Y531" i="4"/>
  <c r="B531" i="4"/>
  <c r="Y530" i="4"/>
  <c r="B530" i="4"/>
  <c r="Y529" i="4"/>
  <c r="B529" i="4"/>
  <c r="Y528" i="4"/>
  <c r="B528" i="4"/>
  <c r="Y527" i="4"/>
  <c r="B527" i="4"/>
  <c r="Y526" i="4"/>
  <c r="B526" i="4"/>
  <c r="Y525" i="4"/>
  <c r="B525" i="4"/>
  <c r="Y524" i="4"/>
  <c r="B524" i="4"/>
  <c r="Y523" i="4"/>
  <c r="B523" i="4"/>
  <c r="Y522" i="4"/>
  <c r="B522" i="4"/>
  <c r="Y521" i="4"/>
  <c r="B521" i="4"/>
  <c r="Y520" i="4"/>
  <c r="B520" i="4"/>
  <c r="Y519" i="4"/>
  <c r="B519" i="4"/>
  <c r="Y518" i="4"/>
  <c r="B518" i="4"/>
  <c r="Y517" i="4"/>
  <c r="B517" i="4"/>
  <c r="Y516" i="4"/>
  <c r="B516" i="4"/>
  <c r="Y515" i="4"/>
  <c r="B515" i="4"/>
  <c r="Y514" i="4"/>
  <c r="B514" i="4"/>
  <c r="Y513" i="4"/>
  <c r="B513" i="4"/>
  <c r="Y512" i="4"/>
  <c r="B512" i="4"/>
  <c r="Y511" i="4"/>
  <c r="B511" i="4"/>
  <c r="Y510" i="4"/>
  <c r="B510" i="4"/>
  <c r="Y509" i="4"/>
  <c r="B509" i="4"/>
  <c r="Y508" i="4"/>
  <c r="B508" i="4"/>
  <c r="Y488" i="4"/>
  <c r="B488" i="4"/>
  <c r="Y487" i="4"/>
  <c r="B487" i="4"/>
  <c r="Y486" i="4"/>
  <c r="B486" i="4"/>
  <c r="Y485" i="4"/>
  <c r="B485" i="4"/>
  <c r="Y484" i="4"/>
  <c r="B484" i="4"/>
  <c r="Y483" i="4"/>
  <c r="B483" i="4"/>
  <c r="Y482" i="4"/>
  <c r="B482" i="4"/>
  <c r="Y481" i="4"/>
  <c r="B481" i="4"/>
  <c r="Y480" i="4"/>
  <c r="B480" i="4"/>
  <c r="Y479" i="4"/>
  <c r="B479" i="4"/>
  <c r="Y478" i="4"/>
  <c r="B478" i="4"/>
  <c r="Y477" i="4"/>
  <c r="B477" i="4"/>
  <c r="Y476" i="4"/>
  <c r="B476" i="4"/>
  <c r="Y475" i="4"/>
  <c r="B475" i="4"/>
  <c r="Y474" i="4"/>
  <c r="B474" i="4"/>
  <c r="Y473" i="4"/>
  <c r="B473" i="4"/>
  <c r="Y472" i="4"/>
  <c r="B472" i="4"/>
  <c r="Y471" i="4"/>
  <c r="B471" i="4"/>
  <c r="Y470" i="4"/>
  <c r="B470" i="4"/>
  <c r="Y469" i="4"/>
  <c r="B469" i="4"/>
  <c r="Y468" i="4"/>
  <c r="B468" i="4"/>
  <c r="Y467" i="4"/>
  <c r="B467" i="4"/>
  <c r="Y466" i="4"/>
  <c r="B466" i="4"/>
  <c r="Y465" i="4"/>
  <c r="B465" i="4"/>
  <c r="Y464" i="4"/>
  <c r="B464" i="4"/>
  <c r="Y463" i="4"/>
  <c r="B463" i="4"/>
  <c r="Y462" i="4"/>
  <c r="B462" i="4"/>
  <c r="Y461" i="4"/>
  <c r="B461" i="4"/>
  <c r="Y460" i="4"/>
  <c r="B460" i="4"/>
  <c r="Y459" i="4"/>
  <c r="B459" i="4"/>
  <c r="Y458" i="4"/>
  <c r="B458" i="4"/>
  <c r="Y457" i="4"/>
  <c r="B457" i="4"/>
  <c r="Y456" i="4"/>
  <c r="B456" i="4"/>
  <c r="Y455" i="4"/>
  <c r="B455" i="4"/>
  <c r="Y454" i="4"/>
  <c r="B454" i="4"/>
  <c r="Y453" i="4"/>
  <c r="B453" i="4"/>
  <c r="Y452" i="4"/>
  <c r="B452" i="4"/>
  <c r="Y451" i="4"/>
  <c r="B451" i="4"/>
  <c r="Y450" i="4"/>
  <c r="B450" i="4"/>
  <c r="Y449" i="4"/>
  <c r="B449" i="4"/>
  <c r="Y448" i="4"/>
  <c r="B448" i="4"/>
  <c r="Y447" i="4"/>
  <c r="B447" i="4"/>
  <c r="Y446" i="4"/>
  <c r="B446" i="4"/>
  <c r="Y445" i="4"/>
  <c r="B445" i="4"/>
  <c r="Y444" i="4"/>
  <c r="B444" i="4"/>
  <c r="Y443" i="4"/>
  <c r="B443" i="4"/>
  <c r="Y442" i="4"/>
  <c r="B442" i="4"/>
  <c r="Y441" i="4"/>
  <c r="B441" i="4"/>
  <c r="Y440" i="4"/>
  <c r="B440" i="4"/>
  <c r="Y439" i="4"/>
  <c r="B439" i="4"/>
  <c r="Y438" i="4"/>
  <c r="B438" i="4"/>
  <c r="Y437" i="4"/>
  <c r="B437" i="4"/>
  <c r="Y436" i="4"/>
  <c r="B436" i="4"/>
  <c r="Y435" i="4"/>
  <c r="B435" i="4"/>
  <c r="Y434" i="4"/>
  <c r="B434" i="4"/>
  <c r="Y433" i="4"/>
  <c r="B433" i="4"/>
  <c r="Y432" i="4"/>
  <c r="B432" i="4"/>
  <c r="Y431" i="4"/>
  <c r="B431" i="4"/>
  <c r="Y430" i="4"/>
  <c r="B430" i="4"/>
  <c r="Y429" i="4"/>
  <c r="B429" i="4"/>
  <c r="Y428" i="4"/>
  <c r="B428" i="4"/>
  <c r="Y427" i="4"/>
  <c r="B427" i="4"/>
  <c r="Y426" i="4"/>
  <c r="B426" i="4"/>
  <c r="Y425" i="4"/>
  <c r="B425" i="4"/>
  <c r="Y424" i="4"/>
  <c r="B424" i="4"/>
  <c r="Y423" i="4"/>
  <c r="B423" i="4"/>
  <c r="Y422" i="4"/>
  <c r="B422" i="4"/>
  <c r="Y421" i="4"/>
  <c r="B421" i="4"/>
  <c r="Y420" i="4"/>
  <c r="B420" i="4"/>
  <c r="Y419" i="4"/>
  <c r="B419" i="4"/>
  <c r="Y418" i="4"/>
  <c r="B418" i="4"/>
  <c r="Y417" i="4"/>
  <c r="B417" i="4"/>
  <c r="Y416" i="4"/>
  <c r="B416" i="4"/>
  <c r="Y415" i="4"/>
  <c r="B415" i="4"/>
  <c r="Y414" i="4"/>
  <c r="B414" i="4"/>
  <c r="Y413" i="4"/>
  <c r="B413" i="4"/>
  <c r="Y412" i="4"/>
  <c r="B412" i="4"/>
  <c r="Y411" i="4"/>
  <c r="B411" i="4"/>
  <c r="Y410" i="4"/>
  <c r="B410" i="4"/>
  <c r="Y409" i="4"/>
  <c r="B409" i="4"/>
  <c r="Y408" i="4"/>
  <c r="B408" i="4"/>
  <c r="Y407" i="4"/>
  <c r="B407" i="4"/>
  <c r="Y406" i="4"/>
  <c r="B406" i="4"/>
  <c r="Y405" i="4"/>
  <c r="B405" i="4"/>
  <c r="Y404" i="4"/>
  <c r="B404" i="4"/>
  <c r="Y403" i="4"/>
  <c r="B403" i="4"/>
  <c r="Y402" i="4"/>
  <c r="B402" i="4"/>
  <c r="Y401" i="4"/>
  <c r="B401" i="4"/>
  <c r="Y400" i="4"/>
  <c r="B400" i="4"/>
  <c r="Y399" i="4"/>
  <c r="B399" i="4"/>
  <c r="Y398" i="4"/>
  <c r="B398" i="4"/>
  <c r="Y397" i="4"/>
  <c r="B397" i="4"/>
  <c r="Y396" i="4"/>
  <c r="B396" i="4"/>
  <c r="Y395" i="4"/>
  <c r="B395" i="4"/>
  <c r="Y394" i="4"/>
  <c r="B394" i="4"/>
  <c r="Y393" i="4"/>
  <c r="B393" i="4"/>
  <c r="Y392" i="4"/>
  <c r="B392" i="4"/>
  <c r="Y391" i="4"/>
  <c r="B391" i="4"/>
  <c r="Y390" i="4"/>
  <c r="B390" i="4"/>
  <c r="Y389" i="4"/>
  <c r="B389" i="4"/>
  <c r="Y388" i="4"/>
  <c r="B388" i="4"/>
  <c r="Y387" i="4"/>
  <c r="B387" i="4"/>
  <c r="Y386" i="4"/>
  <c r="B386" i="4"/>
  <c r="Y385" i="4"/>
  <c r="B385" i="4"/>
  <c r="Y384" i="4"/>
  <c r="B384" i="4"/>
  <c r="Y383" i="4"/>
  <c r="B383" i="4"/>
  <c r="Y382" i="4"/>
  <c r="B382" i="4"/>
  <c r="Y381" i="4"/>
  <c r="B381" i="4"/>
  <c r="Y380" i="4"/>
  <c r="B380" i="4"/>
  <c r="Y379" i="4"/>
  <c r="B379" i="4"/>
  <c r="Y378" i="4"/>
  <c r="B378" i="4"/>
  <c r="Y377" i="4"/>
  <c r="B377" i="4"/>
  <c r="Y376" i="4"/>
  <c r="B376" i="4"/>
  <c r="Y375" i="4"/>
  <c r="B375" i="4"/>
  <c r="Y374" i="4"/>
  <c r="B374" i="4"/>
  <c r="Y373" i="4"/>
  <c r="B373" i="4"/>
  <c r="Y372" i="4"/>
  <c r="B372" i="4"/>
  <c r="Y371" i="4"/>
  <c r="B371" i="4"/>
  <c r="Y370" i="4"/>
  <c r="B370" i="4"/>
  <c r="Y369" i="4"/>
  <c r="B369" i="4"/>
  <c r="Y368" i="4"/>
  <c r="B368" i="4"/>
  <c r="Y367" i="4"/>
  <c r="B367" i="4"/>
  <c r="Y366" i="4"/>
  <c r="B366" i="4"/>
  <c r="Y365" i="4"/>
  <c r="B365" i="4"/>
  <c r="Y364" i="4"/>
  <c r="B364" i="4"/>
  <c r="Y363" i="4"/>
  <c r="B363" i="4"/>
  <c r="Y362" i="4"/>
  <c r="B362" i="4"/>
  <c r="Y361" i="4"/>
  <c r="B361" i="4"/>
  <c r="Y360" i="4"/>
  <c r="B360" i="4"/>
  <c r="Y359" i="4"/>
  <c r="B359" i="4"/>
  <c r="Y358" i="4"/>
  <c r="B358" i="4"/>
  <c r="Y357" i="4"/>
  <c r="B357" i="4"/>
  <c r="Y356" i="4"/>
  <c r="B356" i="4"/>
  <c r="Y355" i="4"/>
  <c r="B355" i="4"/>
  <c r="Y354" i="4"/>
  <c r="B354" i="4"/>
  <c r="Y353" i="4"/>
  <c r="B353" i="4"/>
  <c r="Y352" i="4"/>
  <c r="B352" i="4"/>
  <c r="Y351" i="4"/>
  <c r="B351" i="4"/>
  <c r="Y350" i="4"/>
  <c r="B350" i="4"/>
  <c r="Y349" i="4"/>
  <c r="B349" i="4"/>
  <c r="Y348" i="4"/>
  <c r="B348" i="4"/>
  <c r="Y347" i="4"/>
  <c r="B347" i="4"/>
  <c r="Y346" i="4"/>
  <c r="B346" i="4"/>
  <c r="Y345" i="4"/>
  <c r="B345" i="4"/>
  <c r="Y344" i="4"/>
  <c r="B344" i="4"/>
  <c r="Y343" i="4"/>
  <c r="B343" i="4"/>
  <c r="Y342" i="4"/>
  <c r="B342" i="4"/>
  <c r="Y341" i="4"/>
  <c r="B341" i="4"/>
  <c r="Y340" i="4"/>
  <c r="B340" i="4"/>
  <c r="Y339" i="4"/>
  <c r="B339" i="4"/>
  <c r="Y338" i="4"/>
  <c r="B338" i="4"/>
  <c r="Y337" i="4"/>
  <c r="B337" i="4"/>
  <c r="Y336" i="4"/>
  <c r="B336" i="4"/>
  <c r="Y335" i="4"/>
  <c r="B335" i="4"/>
  <c r="Y334" i="4"/>
  <c r="B334" i="4"/>
  <c r="Y333" i="4"/>
  <c r="B333" i="4"/>
  <c r="Y332" i="4"/>
  <c r="B332" i="4"/>
  <c r="Y331" i="4"/>
  <c r="B331" i="4"/>
  <c r="Y330" i="4"/>
  <c r="B330" i="4"/>
  <c r="Y329" i="4"/>
  <c r="B329" i="4"/>
  <c r="Y328" i="4"/>
  <c r="B328" i="4"/>
  <c r="Y327" i="4"/>
  <c r="B327" i="4"/>
  <c r="Y326" i="4"/>
  <c r="B326" i="4"/>
  <c r="Y325" i="4"/>
  <c r="B325" i="4"/>
  <c r="Y324" i="4"/>
  <c r="B324" i="4"/>
  <c r="Y323" i="4"/>
  <c r="B323" i="4"/>
  <c r="Y322" i="4"/>
  <c r="B322" i="4"/>
  <c r="Y321" i="4"/>
  <c r="B321" i="4"/>
  <c r="Y320" i="4"/>
  <c r="B320" i="4"/>
  <c r="Y319" i="4"/>
  <c r="B319" i="4"/>
  <c r="Y318" i="4"/>
  <c r="B318" i="4"/>
  <c r="Y317" i="4"/>
  <c r="B317" i="4"/>
  <c r="Y316" i="4"/>
  <c r="B316" i="4"/>
  <c r="Y315" i="4"/>
  <c r="B315" i="4"/>
  <c r="Y314" i="4"/>
  <c r="B314" i="4"/>
  <c r="Y313" i="4"/>
  <c r="B313" i="4"/>
  <c r="Y312" i="4"/>
  <c r="B312" i="4"/>
  <c r="Y311" i="4"/>
  <c r="B311" i="4"/>
  <c r="Y310" i="4"/>
  <c r="B310" i="4"/>
  <c r="Y309" i="4"/>
  <c r="B309" i="4"/>
  <c r="Y308" i="4"/>
  <c r="B308" i="4"/>
  <c r="Y307" i="4"/>
  <c r="B307" i="4"/>
  <c r="Y306" i="4"/>
  <c r="B306" i="4"/>
  <c r="Y305" i="4"/>
  <c r="B305" i="4"/>
  <c r="Y304" i="4"/>
  <c r="B304" i="4"/>
  <c r="Y303" i="4"/>
  <c r="B303" i="4"/>
  <c r="Y302" i="4"/>
  <c r="B302" i="4"/>
  <c r="Y301" i="4"/>
  <c r="B301" i="4"/>
  <c r="Y300" i="4"/>
  <c r="B300" i="4"/>
  <c r="Y299" i="4"/>
  <c r="B299" i="4"/>
  <c r="Y298" i="4"/>
  <c r="B298" i="4"/>
  <c r="Y297" i="4"/>
  <c r="B297" i="4"/>
  <c r="Y296" i="4"/>
  <c r="B296" i="4"/>
  <c r="Y295" i="4"/>
  <c r="B295" i="4"/>
  <c r="Y294" i="4"/>
  <c r="B294" i="4"/>
  <c r="Y293" i="4"/>
  <c r="B293" i="4"/>
  <c r="Y292" i="4"/>
  <c r="B292" i="4"/>
  <c r="Y291" i="4"/>
  <c r="B291" i="4"/>
  <c r="Y290" i="4"/>
  <c r="B290" i="4"/>
  <c r="Y289" i="4"/>
  <c r="B289" i="4"/>
  <c r="Y288" i="4"/>
  <c r="B288" i="4"/>
  <c r="Y287" i="4"/>
  <c r="B287" i="4"/>
  <c r="Y286" i="4"/>
  <c r="B286" i="4"/>
  <c r="Y285" i="4"/>
  <c r="B285" i="4"/>
  <c r="Y284" i="4"/>
  <c r="B284" i="4"/>
  <c r="Y283" i="4"/>
  <c r="B283" i="4"/>
  <c r="Y282" i="4"/>
  <c r="B282" i="4"/>
  <c r="Y281" i="4"/>
  <c r="B281" i="4"/>
  <c r="Y280" i="4"/>
  <c r="B280" i="4"/>
  <c r="Y279" i="4"/>
  <c r="B279" i="4"/>
  <c r="Y278" i="4"/>
  <c r="B278" i="4"/>
  <c r="Y277" i="4"/>
  <c r="B277" i="4"/>
  <c r="Y276" i="4"/>
  <c r="B276" i="4"/>
  <c r="Y275" i="4"/>
  <c r="B275" i="4"/>
  <c r="Y274" i="4"/>
  <c r="B274" i="4"/>
  <c r="Y273" i="4"/>
  <c r="B273" i="4"/>
  <c r="Y272" i="4"/>
  <c r="B272" i="4"/>
  <c r="Y271" i="4"/>
  <c r="B271" i="4"/>
  <c r="Y270" i="4"/>
  <c r="B270" i="4"/>
  <c r="B269" i="4"/>
  <c r="Y268" i="4"/>
  <c r="B268" i="4"/>
  <c r="Y267" i="4"/>
  <c r="B267" i="4"/>
  <c r="Y266" i="4"/>
  <c r="B266" i="4"/>
  <c r="Y265" i="4"/>
  <c r="B265" i="4"/>
  <c r="Y264" i="4"/>
  <c r="B264" i="4"/>
  <c r="Y263" i="4"/>
  <c r="B263" i="4"/>
  <c r="Y262" i="4"/>
  <c r="B262" i="4"/>
  <c r="Y261" i="4"/>
  <c r="B261" i="4"/>
  <c r="Y260" i="4"/>
  <c r="B260" i="4"/>
  <c r="Y259" i="4"/>
  <c r="B259" i="4"/>
  <c r="Y258" i="4"/>
  <c r="B258" i="4"/>
  <c r="Y257" i="4"/>
  <c r="B257" i="4"/>
  <c r="Y256" i="4"/>
  <c r="B256" i="4"/>
  <c r="Y255" i="4"/>
  <c r="B255" i="4"/>
  <c r="Y254" i="4"/>
  <c r="B254" i="4"/>
  <c r="Y253" i="4"/>
  <c r="B253" i="4"/>
  <c r="Y252" i="4"/>
  <c r="B252" i="4"/>
  <c r="Y251" i="4"/>
  <c r="B251" i="4"/>
  <c r="Y250" i="4"/>
  <c r="B250" i="4"/>
  <c r="Y249" i="4"/>
  <c r="B249" i="4"/>
  <c r="Y248" i="4"/>
  <c r="B248" i="4"/>
  <c r="Y247" i="4"/>
  <c r="B247" i="4"/>
  <c r="Y236" i="4"/>
  <c r="B236" i="4"/>
  <c r="Y235" i="4"/>
  <c r="B235" i="4"/>
  <c r="Y234" i="4"/>
  <c r="B234" i="4"/>
  <c r="Y233" i="4"/>
  <c r="B233" i="4"/>
  <c r="Y232" i="4"/>
  <c r="B232" i="4"/>
  <c r="Y231" i="4"/>
  <c r="B231" i="4"/>
  <c r="Y230" i="4"/>
  <c r="B230" i="4"/>
  <c r="Y229" i="4"/>
  <c r="B229" i="4"/>
  <c r="Y228" i="4"/>
  <c r="B228" i="4"/>
  <c r="Y227" i="4"/>
  <c r="B227" i="4"/>
  <c r="Y226" i="4"/>
  <c r="B226" i="4"/>
  <c r="Y225" i="4"/>
  <c r="B225" i="4"/>
  <c r="Y224" i="4"/>
  <c r="B224" i="4"/>
  <c r="Y223" i="4"/>
  <c r="B223" i="4"/>
  <c r="Y222" i="4"/>
  <c r="B222" i="4"/>
  <c r="Y221" i="4"/>
  <c r="B221" i="4"/>
  <c r="Y220" i="4"/>
  <c r="B220" i="4"/>
  <c r="Y219" i="4"/>
  <c r="B219" i="4"/>
  <c r="Y218" i="4"/>
  <c r="B218" i="4"/>
  <c r="Y217" i="4"/>
  <c r="B217" i="4"/>
  <c r="Y216" i="4"/>
  <c r="B216" i="4"/>
  <c r="Y215" i="4"/>
  <c r="B215" i="4"/>
  <c r="Y214" i="4"/>
  <c r="B214" i="4"/>
  <c r="Y213" i="4"/>
  <c r="B213" i="4"/>
  <c r="Y212" i="4"/>
  <c r="B212" i="4"/>
  <c r="Y211" i="4"/>
  <c r="B211" i="4"/>
  <c r="Y210" i="4"/>
  <c r="B210" i="4"/>
  <c r="Y209" i="4"/>
  <c r="B209" i="4"/>
  <c r="Y208" i="4"/>
  <c r="B208" i="4"/>
  <c r="Y207" i="4"/>
  <c r="B207" i="4"/>
  <c r="Y206" i="4"/>
  <c r="B206" i="4"/>
  <c r="Y205" i="4"/>
  <c r="B205" i="4"/>
  <c r="Y204" i="4"/>
  <c r="B204" i="4"/>
  <c r="Y203" i="4"/>
  <c r="B203" i="4"/>
  <c r="Y202" i="4"/>
  <c r="B202" i="4"/>
  <c r="Y201" i="4"/>
  <c r="B201" i="4"/>
  <c r="Y200" i="4"/>
  <c r="B200" i="4"/>
  <c r="Y199" i="4"/>
  <c r="B199" i="4"/>
  <c r="Y198" i="4"/>
  <c r="B198" i="4"/>
  <c r="Y197" i="4"/>
  <c r="B197" i="4"/>
  <c r="Y196" i="4"/>
  <c r="B196" i="4"/>
  <c r="Y195" i="4"/>
  <c r="B195" i="4"/>
  <c r="Y194" i="4"/>
  <c r="B194" i="4"/>
  <c r="Y193" i="4"/>
  <c r="B193" i="4"/>
  <c r="Y192" i="4"/>
  <c r="B192" i="4"/>
  <c r="Y191" i="4"/>
  <c r="B191" i="4"/>
  <c r="Y190" i="4"/>
  <c r="B190" i="4"/>
  <c r="Y189" i="4"/>
  <c r="B189" i="4"/>
  <c r="Y188" i="4"/>
  <c r="B188" i="4"/>
  <c r="Y187" i="4"/>
  <c r="B187" i="4"/>
  <c r="Y186" i="4"/>
  <c r="B186" i="4"/>
  <c r="Y185" i="4"/>
  <c r="B185" i="4"/>
  <c r="Y184" i="4"/>
  <c r="B184" i="4"/>
  <c r="Y183" i="4"/>
  <c r="B183" i="4"/>
  <c r="Y182" i="4"/>
  <c r="B182" i="4"/>
  <c r="Y181" i="4"/>
  <c r="B181" i="4"/>
  <c r="Y180" i="4"/>
  <c r="B180" i="4"/>
  <c r="Y179" i="4"/>
  <c r="B179" i="4"/>
  <c r="Y178" i="4"/>
  <c r="B178" i="4"/>
  <c r="Y177" i="4"/>
  <c r="B177" i="4"/>
  <c r="Y176" i="4"/>
  <c r="B176" i="4"/>
  <c r="Y175" i="4"/>
  <c r="B175" i="4"/>
  <c r="Y174" i="4"/>
  <c r="B174" i="4"/>
  <c r="Y173" i="4"/>
  <c r="B173" i="4"/>
  <c r="Y172" i="4"/>
  <c r="B172" i="4"/>
  <c r="Y171" i="4"/>
  <c r="B171" i="4"/>
  <c r="Y170" i="4"/>
  <c r="B170" i="4"/>
  <c r="Y169" i="4"/>
  <c r="B169" i="4"/>
  <c r="Y168" i="4"/>
  <c r="B168" i="4"/>
  <c r="Y167" i="4"/>
  <c r="B167" i="4"/>
  <c r="Y166" i="4"/>
  <c r="B166" i="4"/>
  <c r="Y165" i="4"/>
  <c r="B165" i="4"/>
  <c r="Y164" i="4"/>
  <c r="B164" i="4"/>
  <c r="Y163" i="4"/>
  <c r="B163" i="4"/>
  <c r="Y162" i="4"/>
  <c r="B162" i="4"/>
  <c r="Y161" i="4"/>
  <c r="B161" i="4"/>
  <c r="Y160" i="4"/>
  <c r="B160" i="4"/>
  <c r="Y159" i="4"/>
  <c r="B159" i="4"/>
  <c r="Y158" i="4"/>
  <c r="B158" i="4"/>
  <c r="Y157" i="4"/>
  <c r="B157" i="4"/>
  <c r="Y156" i="4"/>
  <c r="B156" i="4"/>
  <c r="Y155" i="4"/>
  <c r="B155" i="4"/>
  <c r="Y154" i="4"/>
  <c r="B154" i="4"/>
  <c r="Y153" i="4"/>
  <c r="B153" i="4"/>
  <c r="Y152" i="4"/>
  <c r="B152" i="4"/>
  <c r="Y151" i="4"/>
  <c r="B151" i="4"/>
  <c r="Y150" i="4"/>
  <c r="B150" i="4"/>
  <c r="Y149" i="4"/>
  <c r="B149" i="4"/>
  <c r="Y148" i="4"/>
  <c r="B148" i="4"/>
  <c r="Y147" i="4"/>
  <c r="B147" i="4"/>
  <c r="Y146" i="4"/>
  <c r="B146" i="4"/>
  <c r="Y145" i="4"/>
  <c r="B145" i="4"/>
  <c r="Y144" i="4"/>
  <c r="B144" i="4"/>
  <c r="Y143" i="4"/>
  <c r="B143" i="4"/>
  <c r="Y142" i="4"/>
  <c r="B142" i="4"/>
  <c r="Y141" i="4"/>
  <c r="B141" i="4"/>
  <c r="Y140" i="4"/>
  <c r="B140" i="4"/>
  <c r="Y139" i="4"/>
  <c r="B139" i="4"/>
  <c r="Y138" i="4"/>
  <c r="B138" i="4"/>
  <c r="Y137" i="4"/>
  <c r="B137" i="4"/>
  <c r="Y136" i="4"/>
  <c r="B136" i="4"/>
  <c r="Y135" i="4"/>
  <c r="B135" i="4"/>
  <c r="Y134" i="4"/>
  <c r="B134" i="4"/>
  <c r="Y133" i="4"/>
  <c r="B133" i="4"/>
  <c r="Y132" i="4"/>
  <c r="B132" i="4"/>
  <c r="Y131" i="4"/>
  <c r="B131" i="4"/>
  <c r="Y130" i="4"/>
  <c r="B130" i="4"/>
  <c r="Y129" i="4"/>
  <c r="B129" i="4"/>
  <c r="Y128" i="4"/>
  <c r="B128" i="4"/>
  <c r="Y127" i="4"/>
  <c r="B127" i="4"/>
  <c r="Y126" i="4"/>
  <c r="B126" i="4"/>
  <c r="Y125" i="4"/>
  <c r="B125" i="4"/>
  <c r="Y124" i="4"/>
  <c r="B124" i="4"/>
  <c r="Y123" i="4"/>
  <c r="B123" i="4"/>
  <c r="Y122" i="4"/>
  <c r="B122" i="4"/>
  <c r="Y121" i="4"/>
  <c r="B121" i="4"/>
  <c r="Y120" i="4"/>
  <c r="B120" i="4"/>
  <c r="Y119" i="4"/>
  <c r="B119" i="4"/>
  <c r="Y118" i="4"/>
  <c r="B118" i="4"/>
  <c r="Y117" i="4"/>
  <c r="B117" i="4"/>
  <c r="Y116" i="4"/>
  <c r="B116" i="4"/>
  <c r="Y115" i="4"/>
  <c r="B115" i="4"/>
  <c r="Y114" i="4"/>
  <c r="B114" i="4"/>
  <c r="AB113" i="4"/>
  <c r="B113" i="4"/>
  <c r="Y105" i="4"/>
  <c r="B105" i="4"/>
  <c r="Y104" i="4"/>
  <c r="B104" i="4"/>
  <c r="Y103" i="4"/>
  <c r="B103" i="4"/>
  <c r="Y102" i="4"/>
  <c r="B102" i="4"/>
  <c r="Y101" i="4"/>
  <c r="B101" i="4"/>
  <c r="Y100" i="4"/>
  <c r="B100" i="4"/>
  <c r="Y99" i="4"/>
  <c r="B99" i="4"/>
  <c r="Y98" i="4"/>
  <c r="B98" i="4"/>
  <c r="Y97" i="4"/>
  <c r="B97" i="4"/>
  <c r="Y96" i="4"/>
  <c r="B96" i="4"/>
  <c r="B95" i="4"/>
  <c r="Y93" i="4"/>
  <c r="B93" i="4"/>
  <c r="Y92" i="4"/>
  <c r="B92" i="4"/>
  <c r="Y91" i="4"/>
  <c r="B91" i="4"/>
  <c r="Y90" i="4"/>
  <c r="B90" i="4"/>
  <c r="Y89" i="4"/>
  <c r="B89" i="4"/>
  <c r="Y88" i="4"/>
  <c r="B88" i="4"/>
  <c r="Y87" i="4"/>
  <c r="B87" i="4"/>
  <c r="Y86" i="4"/>
  <c r="B86" i="4"/>
  <c r="Y85" i="4"/>
  <c r="B85" i="4"/>
  <c r="Y84" i="4"/>
  <c r="B84" i="4"/>
  <c r="Y83" i="4"/>
  <c r="B83" i="4"/>
  <c r="Y82" i="4"/>
  <c r="B82" i="4"/>
  <c r="Y81" i="4"/>
  <c r="B81" i="4"/>
  <c r="Y80" i="4"/>
  <c r="B80" i="4"/>
  <c r="Y79" i="4"/>
  <c r="B79" i="4"/>
  <c r="Y78" i="4"/>
  <c r="B78" i="4"/>
  <c r="Y77" i="4"/>
  <c r="B77" i="4"/>
  <c r="Y76" i="4"/>
  <c r="B76" i="4"/>
  <c r="Y75" i="4"/>
  <c r="B75" i="4"/>
  <c r="Y74" i="4"/>
  <c r="B74" i="4"/>
  <c r="Y73" i="4"/>
  <c r="B73" i="4"/>
  <c r="Y72" i="4"/>
  <c r="B72" i="4"/>
  <c r="Y71" i="4"/>
  <c r="B71" i="4"/>
  <c r="Y70" i="4"/>
  <c r="B70" i="4"/>
  <c r="Y69" i="4"/>
  <c r="B69" i="4"/>
  <c r="Y68" i="4"/>
  <c r="B68" i="4"/>
  <c r="Y67" i="4"/>
  <c r="B67" i="4"/>
  <c r="Y66" i="4"/>
  <c r="B66" i="4"/>
  <c r="Y65" i="4"/>
  <c r="B65" i="4"/>
  <c r="Y64" i="4"/>
  <c r="B64" i="4"/>
  <c r="Y63" i="4"/>
  <c r="B63" i="4"/>
  <c r="Y62" i="4"/>
  <c r="B62" i="4"/>
  <c r="Y61" i="4"/>
  <c r="B61" i="4"/>
  <c r="Y60" i="4"/>
  <c r="B60" i="4"/>
  <c r="Y59" i="4"/>
  <c r="B59" i="4"/>
  <c r="Y58" i="4"/>
  <c r="B58" i="4"/>
  <c r="Y57" i="4"/>
  <c r="B57" i="4"/>
  <c r="Y56" i="4"/>
  <c r="B56" i="4"/>
  <c r="Y55" i="4"/>
  <c r="B55" i="4"/>
  <c r="Y54" i="4"/>
  <c r="B54" i="4"/>
  <c r="Y53" i="4"/>
  <c r="B53" i="4"/>
  <c r="Y52" i="4"/>
  <c r="B52" i="4"/>
  <c r="Y51" i="4"/>
  <c r="B51" i="4"/>
  <c r="Y50" i="4"/>
  <c r="B50" i="4"/>
  <c r="Y49" i="4"/>
  <c r="B49" i="4"/>
  <c r="Y48" i="4"/>
  <c r="B48" i="4"/>
  <c r="Y47" i="4"/>
  <c r="B47" i="4"/>
  <c r="Y46" i="4"/>
  <c r="B46" i="4"/>
  <c r="Y45" i="4"/>
  <c r="B45" i="4"/>
  <c r="Y44" i="4"/>
  <c r="B44" i="4"/>
  <c r="Y43" i="4"/>
  <c r="B43" i="4"/>
  <c r="Y42" i="4"/>
  <c r="B42" i="4"/>
  <c r="Y41" i="4"/>
  <c r="B41" i="4"/>
  <c r="Y40" i="4"/>
  <c r="B40" i="4"/>
  <c r="Y39" i="4"/>
  <c r="B39" i="4"/>
  <c r="Y38" i="4"/>
  <c r="B38" i="4"/>
  <c r="Y37" i="4"/>
  <c r="B37" i="4"/>
  <c r="Y36" i="4"/>
  <c r="B36" i="4"/>
  <c r="Y35" i="4"/>
  <c r="B35" i="4"/>
  <c r="Y34" i="4"/>
  <c r="B34" i="4"/>
  <c r="Y33" i="4"/>
  <c r="B33" i="4"/>
  <c r="Y32" i="4"/>
  <c r="B32" i="4"/>
  <c r="Y31" i="4"/>
  <c r="B31" i="4"/>
  <c r="Y30" i="4"/>
  <c r="B30" i="4"/>
  <c r="Y29" i="4"/>
  <c r="B29" i="4"/>
  <c r="Y28" i="4"/>
  <c r="B28" i="4"/>
  <c r="Y27" i="4"/>
  <c r="B27" i="4"/>
  <c r="Y26" i="4"/>
  <c r="B26" i="4"/>
  <c r="Y25" i="4"/>
  <c r="B25" i="4"/>
  <c r="Y24" i="4"/>
  <c r="B24" i="4"/>
  <c r="Y23" i="4"/>
  <c r="B23" i="4"/>
  <c r="Y22" i="4"/>
  <c r="B22" i="4"/>
  <c r="Y21" i="4"/>
  <c r="B21" i="4"/>
  <c r="Y20" i="4"/>
  <c r="B20" i="4"/>
  <c r="Y19" i="4"/>
  <c r="B19" i="4"/>
  <c r="Y18" i="4"/>
  <c r="B18" i="4"/>
  <c r="Y17" i="4"/>
  <c r="B17" i="4"/>
  <c r="Y16" i="4"/>
  <c r="B16" i="4"/>
  <c r="Y15" i="4"/>
  <c r="B15" i="4"/>
  <c r="Y14" i="4"/>
  <c r="B14" i="4"/>
  <c r="Y13" i="4"/>
  <c r="B13" i="4"/>
  <c r="Y12" i="4"/>
  <c r="B12" i="4"/>
  <c r="Y11" i="4"/>
  <c r="B11" i="4"/>
  <c r="Y10" i="4"/>
  <c r="B10" i="4"/>
  <c r="Y9" i="4"/>
  <c r="B9" i="4"/>
  <c r="Y8" i="4"/>
  <c r="B8" i="4"/>
  <c r="Y7" i="4"/>
  <c r="B7" i="4"/>
  <c r="P474" i="5"/>
  <c r="P473" i="5"/>
  <c r="P472" i="5"/>
  <c r="P471" i="5"/>
  <c r="P470" i="5"/>
  <c r="P469" i="5"/>
  <c r="P468" i="5"/>
  <c r="P467" i="5"/>
  <c r="P466" i="5"/>
  <c r="P465" i="5"/>
  <c r="P464" i="5"/>
  <c r="P463" i="5"/>
  <c r="P462" i="5"/>
  <c r="P461" i="5"/>
  <c r="P460" i="5"/>
  <c r="P459" i="5"/>
  <c r="P458" i="5"/>
  <c r="P457" i="5"/>
  <c r="P456" i="5"/>
  <c r="P455" i="5"/>
  <c r="P454" i="5"/>
  <c r="P453" i="5"/>
  <c r="P452" i="5"/>
  <c r="P451" i="5"/>
  <c r="P450" i="5"/>
  <c r="P449" i="5"/>
  <c r="P448" i="5"/>
  <c r="H448" i="5"/>
  <c r="P447" i="5"/>
  <c r="H447" i="5"/>
  <c r="P446" i="5"/>
  <c r="H446" i="5"/>
  <c r="P445" i="5"/>
  <c r="P444" i="5"/>
  <c r="P443" i="5"/>
  <c r="P442" i="5"/>
  <c r="P441" i="5"/>
  <c r="P440" i="5"/>
  <c r="P439" i="5"/>
  <c r="H439" i="5"/>
  <c r="P438" i="5"/>
  <c r="P437" i="5"/>
  <c r="H437" i="5"/>
  <c r="P436" i="5"/>
  <c r="H436" i="5"/>
  <c r="P435" i="5"/>
  <c r="H435" i="5"/>
  <c r="P434" i="5"/>
  <c r="P433" i="5"/>
  <c r="H433" i="5"/>
  <c r="P432" i="5"/>
  <c r="H432" i="5"/>
  <c r="P431" i="5"/>
  <c r="H431" i="5"/>
  <c r="P430" i="5"/>
  <c r="P429" i="5"/>
  <c r="H429" i="5"/>
  <c r="P428" i="5"/>
  <c r="H428" i="5"/>
  <c r="P427" i="5"/>
  <c r="H427" i="5"/>
  <c r="P426" i="5"/>
  <c r="P425" i="5"/>
  <c r="H425" i="5"/>
  <c r="P424" i="5"/>
  <c r="P423" i="5"/>
  <c r="P422" i="5"/>
  <c r="H422" i="5"/>
  <c r="P421" i="5"/>
  <c r="H421" i="5"/>
  <c r="P420" i="5"/>
  <c r="P419" i="5"/>
  <c r="P418" i="5"/>
  <c r="P417" i="5"/>
  <c r="P416" i="5"/>
  <c r="P415" i="5"/>
  <c r="P414" i="5"/>
  <c r="P413" i="5"/>
  <c r="P412" i="5"/>
  <c r="P411" i="5"/>
  <c r="P410" i="5"/>
  <c r="P409" i="5"/>
  <c r="P408" i="5"/>
  <c r="P407" i="5"/>
  <c r="P406" i="5"/>
  <c r="P405" i="5"/>
  <c r="P404" i="5"/>
  <c r="P403" i="5"/>
  <c r="P402" i="5"/>
  <c r="P401" i="5"/>
  <c r="P400" i="5"/>
  <c r="P399" i="5"/>
  <c r="P398" i="5"/>
  <c r="P397" i="5"/>
  <c r="P396" i="5"/>
  <c r="P395" i="5"/>
  <c r="P394" i="5"/>
  <c r="P393" i="5"/>
  <c r="P392" i="5"/>
  <c r="P391" i="5"/>
  <c r="P390" i="5"/>
  <c r="P389" i="5"/>
  <c r="P388" i="5"/>
  <c r="P387" i="5"/>
  <c r="P386" i="5"/>
  <c r="P385" i="5"/>
  <c r="P384" i="5"/>
  <c r="P383" i="5"/>
  <c r="P382" i="5"/>
  <c r="P381" i="5"/>
  <c r="P380" i="5"/>
  <c r="P379" i="5"/>
  <c r="P378" i="5"/>
  <c r="P377" i="5"/>
  <c r="P376" i="5"/>
  <c r="P375" i="5"/>
  <c r="P374" i="5"/>
  <c r="P373" i="5"/>
  <c r="P372" i="5"/>
  <c r="P371" i="5"/>
  <c r="P370" i="5"/>
  <c r="P369" i="5"/>
  <c r="P368" i="5"/>
  <c r="P367" i="5"/>
  <c r="P366" i="5"/>
  <c r="P365" i="5"/>
  <c r="P364" i="5"/>
  <c r="P363" i="5"/>
  <c r="P362" i="5"/>
  <c r="P361" i="5"/>
  <c r="P360" i="5"/>
  <c r="P359" i="5"/>
  <c r="P358" i="5"/>
  <c r="P357" i="5"/>
  <c r="P356" i="5"/>
  <c r="P355" i="5"/>
  <c r="P354" i="5"/>
  <c r="P353" i="5"/>
  <c r="P352" i="5"/>
  <c r="P351" i="5"/>
  <c r="P350" i="5"/>
  <c r="P349" i="5"/>
  <c r="P348" i="5"/>
  <c r="P347" i="5"/>
  <c r="P346" i="5"/>
  <c r="P345" i="5"/>
  <c r="P344" i="5"/>
  <c r="P343" i="5"/>
  <c r="P342" i="5"/>
  <c r="P341" i="5"/>
  <c r="P340" i="5"/>
  <c r="P339" i="5"/>
  <c r="P338" i="5"/>
  <c r="P337" i="5"/>
  <c r="P336" i="5"/>
  <c r="P335" i="5"/>
  <c r="P334" i="5"/>
  <c r="P333" i="5"/>
  <c r="P332" i="5"/>
  <c r="P331" i="5"/>
  <c r="P330" i="5"/>
  <c r="P329" i="5"/>
  <c r="P328" i="5"/>
  <c r="P327" i="5"/>
  <c r="P326" i="5"/>
  <c r="P325" i="5"/>
  <c r="P324" i="5"/>
  <c r="P323" i="5"/>
  <c r="P322" i="5"/>
  <c r="P321" i="5"/>
  <c r="P320" i="5"/>
  <c r="P319" i="5"/>
  <c r="P318" i="5"/>
  <c r="P317" i="5"/>
  <c r="P316" i="5"/>
  <c r="P315" i="5"/>
  <c r="P314" i="5"/>
  <c r="P313" i="5"/>
  <c r="P312" i="5"/>
  <c r="P311" i="5"/>
  <c r="P310" i="5"/>
  <c r="P309" i="5"/>
  <c r="P308" i="5"/>
  <c r="P307" i="5"/>
  <c r="P306" i="5"/>
  <c r="P305" i="5"/>
  <c r="P304" i="5"/>
  <c r="P303" i="5"/>
  <c r="P302" i="5"/>
  <c r="P301" i="5"/>
  <c r="P300" i="5"/>
  <c r="P299" i="5"/>
  <c r="P298" i="5"/>
  <c r="P297" i="5"/>
  <c r="P296" i="5"/>
  <c r="P295" i="5"/>
  <c r="P294" i="5"/>
  <c r="P293" i="5"/>
  <c r="P292" i="5"/>
  <c r="P291" i="5"/>
  <c r="P290" i="5"/>
  <c r="P289" i="5"/>
  <c r="P288" i="5"/>
  <c r="P287" i="5"/>
  <c r="P286" i="5"/>
  <c r="P285" i="5"/>
  <c r="P284" i="5"/>
  <c r="P283" i="5"/>
  <c r="P282" i="5"/>
  <c r="P281" i="5"/>
  <c r="P280" i="5"/>
  <c r="P279" i="5"/>
  <c r="P278" i="5"/>
  <c r="P277" i="5"/>
  <c r="P276" i="5"/>
  <c r="P275" i="5"/>
  <c r="P274" i="5"/>
  <c r="P273" i="5"/>
  <c r="P272" i="5"/>
  <c r="P271" i="5"/>
  <c r="P270" i="5"/>
  <c r="P269" i="5"/>
  <c r="P268" i="5"/>
  <c r="P267" i="5"/>
  <c r="P266" i="5"/>
  <c r="P265" i="5"/>
  <c r="P264" i="5"/>
  <c r="P263" i="5"/>
  <c r="P262" i="5"/>
  <c r="P261" i="5"/>
  <c r="P260" i="5"/>
  <c r="P259" i="5"/>
  <c r="P258" i="5"/>
  <c r="P257" i="5"/>
  <c r="P256" i="5"/>
  <c r="P255" i="5"/>
  <c r="P254" i="5"/>
  <c r="P253" i="5"/>
  <c r="P252" i="5"/>
  <c r="P251" i="5"/>
  <c r="P250" i="5"/>
  <c r="P249" i="5"/>
  <c r="P248" i="5"/>
  <c r="P247" i="5"/>
  <c r="P246" i="5"/>
  <c r="P245" i="5"/>
  <c r="P244" i="5"/>
  <c r="P243" i="5"/>
  <c r="P242" i="5"/>
  <c r="P241" i="5"/>
  <c r="P240" i="5"/>
  <c r="P239" i="5"/>
  <c r="P238" i="5"/>
  <c r="P237" i="5"/>
  <c r="P236" i="5"/>
  <c r="P235" i="5"/>
  <c r="P234" i="5"/>
  <c r="P233" i="5"/>
  <c r="P232" i="5"/>
  <c r="P231" i="5"/>
  <c r="P230" i="5"/>
  <c r="P229" i="5"/>
  <c r="P228" i="5"/>
  <c r="P227" i="5"/>
  <c r="P226" i="5"/>
  <c r="P225" i="5"/>
  <c r="P224" i="5"/>
  <c r="P223" i="5"/>
  <c r="P222" i="5"/>
  <c r="P221" i="5"/>
  <c r="P220" i="5"/>
  <c r="P219" i="5"/>
  <c r="P218" i="5"/>
  <c r="P217" i="5"/>
  <c r="P216" i="5"/>
  <c r="P215" i="5"/>
  <c r="P214" i="5"/>
  <c r="P213" i="5"/>
  <c r="P212" i="5"/>
  <c r="P211" i="5"/>
  <c r="P210" i="5"/>
  <c r="P209" i="5"/>
  <c r="P208" i="5"/>
  <c r="P207" i="5"/>
  <c r="P206" i="5"/>
  <c r="P205" i="5"/>
  <c r="P204" i="5"/>
  <c r="P203" i="5"/>
  <c r="P202" i="5"/>
  <c r="P201" i="5"/>
  <c r="P200" i="5"/>
  <c r="P199" i="5"/>
  <c r="P198" i="5"/>
  <c r="P197" i="5"/>
  <c r="P196" i="5"/>
  <c r="P195" i="5"/>
  <c r="P194" i="5"/>
  <c r="P193" i="5"/>
  <c r="P192" i="5"/>
  <c r="P191" i="5"/>
  <c r="P190" i="5"/>
  <c r="P189" i="5"/>
  <c r="P188" i="5"/>
  <c r="P187" i="5"/>
  <c r="P186" i="5"/>
  <c r="P185" i="5"/>
  <c r="P184" i="5"/>
  <c r="P183" i="5"/>
  <c r="P182" i="5"/>
  <c r="P181" i="5"/>
  <c r="P180" i="5"/>
  <c r="P179" i="5"/>
  <c r="P178" i="5"/>
  <c r="P177" i="5"/>
  <c r="P176" i="5"/>
  <c r="P175" i="5"/>
  <c r="P174" i="5"/>
  <c r="P173" i="5"/>
  <c r="P172" i="5"/>
  <c r="P171" i="5"/>
  <c r="P170" i="5"/>
  <c r="P169" i="5"/>
  <c r="P168" i="5"/>
  <c r="P167" i="5"/>
  <c r="P166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P152" i="5"/>
  <c r="P151" i="5"/>
  <c r="P150" i="5"/>
  <c r="P149" i="5"/>
  <c r="P148" i="5"/>
  <c r="P147" i="5"/>
  <c r="P146" i="5"/>
  <c r="P145" i="5"/>
  <c r="P144" i="5"/>
  <c r="P143" i="5"/>
  <c r="P142" i="5"/>
  <c r="P141" i="5"/>
  <c r="P140" i="5"/>
  <c r="P139" i="5"/>
  <c r="P138" i="5"/>
  <c r="P137" i="5"/>
  <c r="P136" i="5"/>
  <c r="P135" i="5"/>
  <c r="P134" i="5"/>
  <c r="P133" i="5"/>
  <c r="P132" i="5"/>
  <c r="P131" i="5"/>
  <c r="P130" i="5"/>
  <c r="P129" i="5"/>
  <c r="P128" i="5"/>
  <c r="P127" i="5"/>
  <c r="P126" i="5"/>
  <c r="P125" i="5"/>
  <c r="P124" i="5"/>
  <c r="P123" i="5"/>
  <c r="P122" i="5"/>
  <c r="P121" i="5"/>
  <c r="P120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G78" i="4" l="1"/>
  <c r="N78" i="4"/>
  <c r="Y113" i="4"/>
  <c r="R113" i="4"/>
  <c r="E113" i="4"/>
  <c r="F113" i="4"/>
  <c r="P4" i="36"/>
  <c r="J27" i="37"/>
  <c r="J25" i="37" s="1"/>
  <c r="G489" i="4"/>
  <c r="S489" i="4" s="1"/>
  <c r="G499" i="4"/>
  <c r="N496" i="4"/>
  <c r="N493" i="4"/>
  <c r="N244" i="4"/>
  <c r="Z529" i="4"/>
  <c r="AA529" i="4" s="1"/>
  <c r="Z530" i="4"/>
  <c r="AA530" i="4" s="1"/>
  <c r="S499" i="4"/>
  <c r="N516" i="4"/>
  <c r="N13" i="4"/>
  <c r="N491" i="4"/>
  <c r="N243" i="4"/>
  <c r="G495" i="4"/>
  <c r="G239" i="4"/>
  <c r="N241" i="4"/>
  <c r="G507" i="4"/>
  <c r="G504" i="4"/>
  <c r="G506" i="4"/>
  <c r="G501" i="4"/>
  <c r="N94" i="4"/>
  <c r="G237" i="4"/>
  <c r="N495" i="4"/>
  <c r="N242" i="4"/>
  <c r="N501" i="4"/>
  <c r="G498" i="4"/>
  <c r="G490" i="4"/>
  <c r="N504" i="4"/>
  <c r="N500" i="4"/>
  <c r="G497" i="4"/>
  <c r="G491" i="4"/>
  <c r="N506" i="4"/>
  <c r="G494" i="4"/>
  <c r="N246" i="4"/>
  <c r="G493" i="4"/>
  <c r="G450" i="4"/>
  <c r="G505" i="4"/>
  <c r="G492" i="4"/>
  <c r="N499" i="4"/>
  <c r="N490" i="4"/>
  <c r="G106" i="4"/>
  <c r="N106" i="4"/>
  <c r="N507" i="4"/>
  <c r="N239" i="4"/>
  <c r="G496" i="4"/>
  <c r="N497" i="4"/>
  <c r="N494" i="4"/>
  <c r="G110" i="4"/>
  <c r="N110" i="4"/>
  <c r="N505" i="4"/>
  <c r="G500" i="4"/>
  <c r="N498" i="4"/>
  <c r="N492" i="4"/>
  <c r="N18" i="4"/>
  <c r="N36" i="4"/>
  <c r="G44" i="4"/>
  <c r="S44" i="4" s="1"/>
  <c r="N95" i="4"/>
  <c r="N489" i="4"/>
  <c r="G94" i="4"/>
  <c r="G246" i="4"/>
  <c r="G371" i="4"/>
  <c r="S371" i="4" s="1"/>
  <c r="N373" i="4"/>
  <c r="N398" i="4"/>
  <c r="G245" i="4"/>
  <c r="N14" i="4"/>
  <c r="N20" i="4"/>
  <c r="N336" i="4"/>
  <c r="G348" i="4"/>
  <c r="S348" i="4" s="1"/>
  <c r="G241" i="4"/>
  <c r="G243" i="4"/>
  <c r="N481" i="4"/>
  <c r="N237" i="4"/>
  <c r="N432" i="4"/>
  <c r="G240" i="4"/>
  <c r="N446" i="4"/>
  <c r="N355" i="4"/>
  <c r="G400" i="4"/>
  <c r="G427" i="4"/>
  <c r="S427" i="4" s="1"/>
  <c r="G428" i="4"/>
  <c r="S428" i="4" s="1"/>
  <c r="N434" i="4"/>
  <c r="G444" i="4"/>
  <c r="S444" i="4" s="1"/>
  <c r="N534" i="4"/>
  <c r="G108" i="4"/>
  <c r="G511" i="4"/>
  <c r="S511" i="4" s="1"/>
  <c r="Z512" i="4"/>
  <c r="AD512" i="4" s="1"/>
  <c r="Z519" i="4"/>
  <c r="AA519" i="4" s="1"/>
  <c r="N240" i="4"/>
  <c r="G242" i="4"/>
  <c r="G244" i="4"/>
  <c r="N245" i="4"/>
  <c r="G457" i="4"/>
  <c r="S457" i="4" s="1"/>
  <c r="N526" i="4"/>
  <c r="Z528" i="4"/>
  <c r="AA528" i="4" s="1"/>
  <c r="G109" i="4"/>
  <c r="G238" i="4"/>
  <c r="G111" i="4"/>
  <c r="N349" i="4"/>
  <c r="N409" i="4"/>
  <c r="N487" i="4"/>
  <c r="N238" i="4"/>
  <c r="G107" i="4"/>
  <c r="G157" i="4"/>
  <c r="S157" i="4" s="1"/>
  <c r="N263" i="4"/>
  <c r="G277" i="4"/>
  <c r="S277" i="4" s="1"/>
  <c r="N302" i="4"/>
  <c r="N314" i="4"/>
  <c r="G320" i="4"/>
  <c r="S320" i="4" s="1"/>
  <c r="N335" i="4"/>
  <c r="N480" i="4"/>
  <c r="G486" i="4"/>
  <c r="S486" i="4" s="1"/>
  <c r="N508" i="4"/>
  <c r="Z509" i="4"/>
  <c r="AD509" i="4" s="1"/>
  <c r="N401" i="4"/>
  <c r="N404" i="4"/>
  <c r="G407" i="4"/>
  <c r="N417" i="4"/>
  <c r="G420" i="4"/>
  <c r="S420" i="4" s="1"/>
  <c r="N525" i="4"/>
  <c r="Z526" i="4"/>
  <c r="AD526" i="4" s="1"/>
  <c r="G9" i="4"/>
  <c r="S9" i="4" s="1"/>
  <c r="N15" i="4"/>
  <c r="N21" i="4"/>
  <c r="N324" i="4"/>
  <c r="N144" i="4"/>
  <c r="G145" i="4"/>
  <c r="S145" i="4" s="1"/>
  <c r="N180" i="4"/>
  <c r="N181" i="4"/>
  <c r="G182" i="4"/>
  <c r="S182" i="4" s="1"/>
  <c r="N17" i="4"/>
  <c r="G43" i="4"/>
  <c r="G55" i="4"/>
  <c r="N195" i="4"/>
  <c r="N197" i="4"/>
  <c r="N206" i="4"/>
  <c r="N282" i="4"/>
  <c r="N16" i="4"/>
  <c r="G42" i="4"/>
  <c r="Y269" i="4"/>
  <c r="G273" i="33" s="1"/>
  <c r="N118" i="4"/>
  <c r="N135" i="4"/>
  <c r="N137" i="4"/>
  <c r="G138" i="4"/>
  <c r="S138" i="4" s="1"/>
  <c r="G205" i="4"/>
  <c r="S205" i="4" s="1"/>
  <c r="F31" i="33"/>
  <c r="G66" i="4"/>
  <c r="S66" i="4" s="1"/>
  <c r="N75" i="4"/>
  <c r="G79" i="4"/>
  <c r="G80" i="4"/>
  <c r="N97" i="4"/>
  <c r="G98" i="4"/>
  <c r="S98" i="4" s="1"/>
  <c r="N99" i="4"/>
  <c r="N100" i="4"/>
  <c r="N155" i="4"/>
  <c r="N221" i="4"/>
  <c r="N235" i="4"/>
  <c r="N253" i="4"/>
  <c r="Y536" i="4"/>
  <c r="F33" i="33" s="1"/>
  <c r="N153" i="4"/>
  <c r="N251" i="4"/>
  <c r="G272" i="4"/>
  <c r="G395" i="4"/>
  <c r="S395" i="4" s="1"/>
  <c r="G405" i="4"/>
  <c r="N353" i="4"/>
  <c r="G151" i="4"/>
  <c r="S151" i="4" s="1"/>
  <c r="N57" i="4"/>
  <c r="N59" i="4"/>
  <c r="G204" i="4"/>
  <c r="G248" i="4"/>
  <c r="S248" i="4" s="1"/>
  <c r="G258" i="4"/>
  <c r="N267" i="4"/>
  <c r="N352" i="4"/>
  <c r="N40" i="4"/>
  <c r="N51" i="4"/>
  <c r="N22" i="4"/>
  <c r="N23" i="4"/>
  <c r="G24" i="4"/>
  <c r="N31" i="4"/>
  <c r="N32" i="4"/>
  <c r="N37" i="4"/>
  <c r="N38" i="4"/>
  <c r="N80" i="4"/>
  <c r="N93" i="4"/>
  <c r="N96" i="4"/>
  <c r="G97" i="4"/>
  <c r="S97" i="4" s="1"/>
  <c r="G102" i="4"/>
  <c r="S102" i="4" s="1"/>
  <c r="N164" i="4"/>
  <c r="N172" i="4"/>
  <c r="N189" i="4"/>
  <c r="N190" i="4"/>
  <c r="G210" i="4"/>
  <c r="S210" i="4" s="1"/>
  <c r="N217" i="4"/>
  <c r="G226" i="4"/>
  <c r="S226" i="4" s="1"/>
  <c r="N233" i="4"/>
  <c r="G234" i="4"/>
  <c r="G327" i="4"/>
  <c r="S327" i="4" s="1"/>
  <c r="N348" i="4"/>
  <c r="N350" i="4"/>
  <c r="N362" i="4"/>
  <c r="G380" i="4"/>
  <c r="S380" i="4" s="1"/>
  <c r="N390" i="4"/>
  <c r="N174" i="4"/>
  <c r="G221" i="4"/>
  <c r="S221" i="4" s="1"/>
  <c r="N346" i="4"/>
  <c r="N166" i="4"/>
  <c r="G119" i="4"/>
  <c r="G123" i="4"/>
  <c r="N183" i="4"/>
  <c r="N204" i="4"/>
  <c r="G206" i="4"/>
  <c r="S206" i="4" s="1"/>
  <c r="N208" i="4"/>
  <c r="G282" i="4"/>
  <c r="S282" i="4" s="1"/>
  <c r="N283" i="4"/>
  <c r="N304" i="4"/>
  <c r="N310" i="4"/>
  <c r="G325" i="4"/>
  <c r="S325" i="4" s="1"/>
  <c r="N358" i="4"/>
  <c r="N400" i="4"/>
  <c r="G401" i="4"/>
  <c r="N178" i="4"/>
  <c r="G315" i="4"/>
  <c r="N328" i="4"/>
  <c r="G156" i="4"/>
  <c r="S156" i="4" s="1"/>
  <c r="G62" i="4"/>
  <c r="N44" i="4"/>
  <c r="G75" i="4"/>
  <c r="S75" i="4" s="1"/>
  <c r="N123" i="4"/>
  <c r="G38" i="4"/>
  <c r="S38" i="4" s="1"/>
  <c r="N58" i="4"/>
  <c r="G59" i="4"/>
  <c r="S59" i="4" s="1"/>
  <c r="G63" i="4"/>
  <c r="G81" i="4"/>
  <c r="N83" i="4"/>
  <c r="N87" i="4"/>
  <c r="G88" i="4"/>
  <c r="G90" i="4"/>
  <c r="G91" i="4"/>
  <c r="S91" i="4" s="1"/>
  <c r="N92" i="4"/>
  <c r="N157" i="4"/>
  <c r="N162" i="4"/>
  <c r="N170" i="4"/>
  <c r="G202" i="4"/>
  <c r="N209" i="4"/>
  <c r="G216" i="4"/>
  <c r="N218" i="4"/>
  <c r="N219" i="4"/>
  <c r="N220" i="4"/>
  <c r="N227" i="4"/>
  <c r="G228" i="4"/>
  <c r="N229" i="4"/>
  <c r="N231" i="4"/>
  <c r="N232" i="4"/>
  <c r="G281" i="4"/>
  <c r="G289" i="4"/>
  <c r="N294" i="4"/>
  <c r="N323" i="4"/>
  <c r="N339" i="4"/>
  <c r="N347" i="4"/>
  <c r="G369" i="4"/>
  <c r="N370" i="4"/>
  <c r="N214" i="4"/>
  <c r="N287" i="4"/>
  <c r="G288" i="4"/>
  <c r="S288" i="4" s="1"/>
  <c r="G303" i="4"/>
  <c r="G306" i="4"/>
  <c r="N309" i="4"/>
  <c r="G316" i="4"/>
  <c r="G440" i="4"/>
  <c r="N447" i="4"/>
  <c r="G455" i="4"/>
  <c r="N168" i="4"/>
  <c r="N225" i="4"/>
  <c r="N394" i="4"/>
  <c r="N407" i="4"/>
  <c r="N414" i="4"/>
  <c r="G12" i="4"/>
  <c r="G21" i="4"/>
  <c r="G25" i="4"/>
  <c r="G26" i="4"/>
  <c r="G27" i="4"/>
  <c r="N45" i="4"/>
  <c r="N47" i="4"/>
  <c r="G51" i="4"/>
  <c r="S51" i="4" s="1"/>
  <c r="N68" i="4"/>
  <c r="N70" i="4"/>
  <c r="N71" i="4"/>
  <c r="N73" i="4"/>
  <c r="N74" i="4"/>
  <c r="N114" i="4"/>
  <c r="G126" i="4"/>
  <c r="N127" i="4"/>
  <c r="N136" i="4"/>
  <c r="N139" i="4"/>
  <c r="N148" i="4"/>
  <c r="G176" i="4"/>
  <c r="S176" i="4" s="1"/>
  <c r="N184" i="4"/>
  <c r="N185" i="4"/>
  <c r="N186" i="4"/>
  <c r="N187" i="4"/>
  <c r="N198" i="4"/>
  <c r="G212" i="4"/>
  <c r="S212" i="4" s="1"/>
  <c r="N213" i="4"/>
  <c r="G222" i="4"/>
  <c r="S222" i="4" s="1"/>
  <c r="N223" i="4"/>
  <c r="G233" i="4"/>
  <c r="G236" i="4"/>
  <c r="S236" i="4" s="1"/>
  <c r="N247" i="4"/>
  <c r="G271" i="4"/>
  <c r="G276" i="4"/>
  <c r="S276" i="4" s="1"/>
  <c r="N299" i="4"/>
  <c r="N305" i="4"/>
  <c r="N325" i="4"/>
  <c r="G343" i="4"/>
  <c r="S343" i="4" s="1"/>
  <c r="N344" i="4"/>
  <c r="G374" i="4"/>
  <c r="N379" i="4"/>
  <c r="G383" i="4"/>
  <c r="S383" i="4" s="1"/>
  <c r="G438" i="4"/>
  <c r="S438" i="4" s="1"/>
  <c r="N454" i="4"/>
  <c r="N455" i="4"/>
  <c r="G459" i="4"/>
  <c r="N464" i="4"/>
  <c r="G470" i="4"/>
  <c r="S470" i="4" s="1"/>
  <c r="G475" i="4"/>
  <c r="S475" i="4" s="1"/>
  <c r="N514" i="4"/>
  <c r="G529" i="4"/>
  <c r="S529" i="4" s="1"/>
  <c r="G41" i="4"/>
  <c r="S41" i="4" s="1"/>
  <c r="G65" i="4"/>
  <c r="S65" i="4" s="1"/>
  <c r="G115" i="4"/>
  <c r="S115" i="4" s="1"/>
  <c r="G183" i="4"/>
  <c r="S183" i="4" s="1"/>
  <c r="N270" i="4"/>
  <c r="G174" i="4"/>
  <c r="S174" i="4" s="1"/>
  <c r="G137" i="4"/>
  <c r="S137" i="4" s="1"/>
  <c r="G32" i="4"/>
  <c r="G33" i="4"/>
  <c r="S33" i="4" s="1"/>
  <c r="N34" i="4"/>
  <c r="N53" i="4"/>
  <c r="G54" i="4"/>
  <c r="S54" i="4" s="1"/>
  <c r="N191" i="4"/>
  <c r="G284" i="4"/>
  <c r="S284" i="4" s="1"/>
  <c r="G298" i="4"/>
  <c r="N301" i="4"/>
  <c r="N334" i="4"/>
  <c r="N342" i="4"/>
  <c r="G353" i="4"/>
  <c r="G382" i="4"/>
  <c r="S382" i="4" s="1"/>
  <c r="N385" i="4"/>
  <c r="G415" i="4"/>
  <c r="S415" i="4" s="1"/>
  <c r="G418" i="4"/>
  <c r="S418" i="4" s="1"/>
  <c r="G436" i="4"/>
  <c r="S436" i="4" s="1"/>
  <c r="G441" i="4"/>
  <c r="S441" i="4" s="1"/>
  <c r="G449" i="4"/>
  <c r="G473" i="4"/>
  <c r="G488" i="4"/>
  <c r="G158" i="4"/>
  <c r="S158" i="4" s="1"/>
  <c r="N159" i="4"/>
  <c r="G166" i="4"/>
  <c r="S166" i="4" s="1"/>
  <c r="N313" i="4"/>
  <c r="N318" i="4"/>
  <c r="N321" i="4"/>
  <c r="G15" i="4"/>
  <c r="G19" i="4"/>
  <c r="N25" i="4"/>
  <c r="N41" i="4"/>
  <c r="G47" i="4"/>
  <c r="S47" i="4" s="1"/>
  <c r="N48" i="4"/>
  <c r="G49" i="4"/>
  <c r="S49" i="4" s="1"/>
  <c r="N54" i="4"/>
  <c r="N56" i="4"/>
  <c r="N62" i="4"/>
  <c r="N89" i="4"/>
  <c r="N119" i="4"/>
  <c r="G122" i="4"/>
  <c r="N126" i="4"/>
  <c r="G139" i="4"/>
  <c r="S139" i="4" s="1"/>
  <c r="N140" i="4"/>
  <c r="G144" i="4"/>
  <c r="N150" i="4"/>
  <c r="N152" i="4"/>
  <c r="N175" i="4"/>
  <c r="G191" i="4"/>
  <c r="S191" i="4" s="1"/>
  <c r="G192" i="4"/>
  <c r="S192" i="4" s="1"/>
  <c r="N194" i="4"/>
  <c r="N199" i="4"/>
  <c r="N200" i="4"/>
  <c r="N207" i="4"/>
  <c r="N215" i="4"/>
  <c r="G227" i="4"/>
  <c r="E28" i="37" s="1"/>
  <c r="N230" i="4"/>
  <c r="G235" i="4"/>
  <c r="S235" i="4" s="1"/>
  <c r="G247" i="4"/>
  <c r="S247" i="4" s="1"/>
  <c r="N259" i="4"/>
  <c r="G260" i="4"/>
  <c r="N261" i="4"/>
  <c r="G267" i="4"/>
  <c r="N281" i="4"/>
  <c r="G336" i="4"/>
  <c r="S336" i="4" s="1"/>
  <c r="N340" i="4"/>
  <c r="G342" i="4"/>
  <c r="S342" i="4" s="1"/>
  <c r="G423" i="4"/>
  <c r="N428" i="4"/>
  <c r="G446" i="4"/>
  <c r="S446" i="4" s="1"/>
  <c r="N460" i="4"/>
  <c r="G480" i="4"/>
  <c r="G522" i="4"/>
  <c r="N35" i="4"/>
  <c r="N77" i="4"/>
  <c r="G83" i="4"/>
  <c r="S83" i="4" s="1"/>
  <c r="G185" i="4"/>
  <c r="S185" i="4" s="1"/>
  <c r="G214" i="4"/>
  <c r="G217" i="4"/>
  <c r="N290" i="4"/>
  <c r="G299" i="4"/>
  <c r="G302" i="4"/>
  <c r="G309" i="4"/>
  <c r="G324" i="4"/>
  <c r="G328" i="4"/>
  <c r="S328" i="4" s="1"/>
  <c r="N330" i="4"/>
  <c r="G337" i="4"/>
  <c r="S337" i="4" s="1"/>
  <c r="G362" i="4"/>
  <c r="N366" i="4"/>
  <c r="G370" i="4"/>
  <c r="G373" i="4"/>
  <c r="G379" i="4"/>
  <c r="S379" i="4" s="1"/>
  <c r="N380" i="4"/>
  <c r="N386" i="4"/>
  <c r="N420" i="4"/>
  <c r="N445" i="4"/>
  <c r="N474" i="4"/>
  <c r="N482" i="4"/>
  <c r="N485" i="4"/>
  <c r="N509" i="4"/>
  <c r="G521" i="4"/>
  <c r="G524" i="4"/>
  <c r="G532" i="4"/>
  <c r="G36" i="4"/>
  <c r="S36" i="4" s="1"/>
  <c r="N76" i="4"/>
  <c r="N102" i="4"/>
  <c r="N141" i="4"/>
  <c r="G162" i="4"/>
  <c r="G170" i="4"/>
  <c r="S170" i="4" s="1"/>
  <c r="N8" i="4"/>
  <c r="N9" i="4"/>
  <c r="G20" i="4"/>
  <c r="N26" i="4"/>
  <c r="G29" i="4"/>
  <c r="N30" i="4"/>
  <c r="N39" i="4"/>
  <c r="N42" i="4"/>
  <c r="N49" i="4"/>
  <c r="N50" i="4"/>
  <c r="G57" i="4"/>
  <c r="S57" i="4" s="1"/>
  <c r="G67" i="4"/>
  <c r="S67" i="4" s="1"/>
  <c r="N69" i="4"/>
  <c r="N72" i="4"/>
  <c r="N90" i="4"/>
  <c r="G92" i="4"/>
  <c r="S92" i="4" s="1"/>
  <c r="G99" i="4"/>
  <c r="G100" i="4"/>
  <c r="S100" i="4" s="1"/>
  <c r="G118" i="4"/>
  <c r="N122" i="4"/>
  <c r="G127" i="4"/>
  <c r="N130" i="4"/>
  <c r="N131" i="4"/>
  <c r="N132" i="4"/>
  <c r="N134" i="4"/>
  <c r="G135" i="4"/>
  <c r="N147" i="4"/>
  <c r="N149" i="4"/>
  <c r="G150" i="4"/>
  <c r="S150" i="4" s="1"/>
  <c r="G153" i="4"/>
  <c r="G154" i="4"/>
  <c r="S154" i="4" s="1"/>
  <c r="G155" i="4"/>
  <c r="S155" i="4" s="1"/>
  <c r="N156" i="4"/>
  <c r="G164" i="4"/>
  <c r="G172" i="4"/>
  <c r="S172" i="4" s="1"/>
  <c r="N173" i="4"/>
  <c r="G180" i="4"/>
  <c r="G181" i="4"/>
  <c r="S181" i="4" s="1"/>
  <c r="N192" i="4"/>
  <c r="N212" i="4"/>
  <c r="G219" i="4"/>
  <c r="S219" i="4" s="1"/>
  <c r="N257" i="4"/>
  <c r="N271" i="4"/>
  <c r="N276" i="4"/>
  <c r="N354" i="4"/>
  <c r="G377" i="4"/>
  <c r="G397" i="4"/>
  <c r="S397" i="4" s="1"/>
  <c r="G398" i="4"/>
  <c r="G408" i="4"/>
  <c r="S408" i="4" s="1"/>
  <c r="G412" i="4"/>
  <c r="S412" i="4" s="1"/>
  <c r="G426" i="4"/>
  <c r="S426" i="4" s="1"/>
  <c r="G18" i="4"/>
  <c r="N98" i="4"/>
  <c r="N10" i="4"/>
  <c r="N11" i="4"/>
  <c r="N12" i="4"/>
  <c r="N24" i="4"/>
  <c r="N33" i="4"/>
  <c r="G34" i="4"/>
  <c r="N43" i="4"/>
  <c r="G52" i="4"/>
  <c r="S52" i="4" s="1"/>
  <c r="N60" i="4"/>
  <c r="G61" i="4"/>
  <c r="N79" i="4"/>
  <c r="N115" i="4"/>
  <c r="G148" i="4"/>
  <c r="S148" i="4" s="1"/>
  <c r="N176" i="4"/>
  <c r="N177" i="4"/>
  <c r="G178" i="4"/>
  <c r="S178" i="4" s="1"/>
  <c r="N182" i="4"/>
  <c r="G187" i="4"/>
  <c r="S187" i="4" s="1"/>
  <c r="N188" i="4"/>
  <c r="N202" i="4"/>
  <c r="G270" i="4"/>
  <c r="G391" i="4"/>
  <c r="N395" i="4"/>
  <c r="N396" i="4"/>
  <c r="N452" i="4"/>
  <c r="N478" i="4"/>
  <c r="N520" i="4"/>
  <c r="N528" i="4"/>
  <c r="G534" i="4"/>
  <c r="G197" i="4"/>
  <c r="N201" i="4"/>
  <c r="N216" i="4"/>
  <c r="G223" i="4"/>
  <c r="S223" i="4" s="1"/>
  <c r="G224" i="4"/>
  <c r="N226" i="4"/>
  <c r="G273" i="4"/>
  <c r="S273" i="4" s="1"/>
  <c r="G278" i="4"/>
  <c r="S278" i="4" s="1"/>
  <c r="G314" i="4"/>
  <c r="N315" i="4"/>
  <c r="N319" i="4"/>
  <c r="N356" i="4"/>
  <c r="N360" i="4"/>
  <c r="G367" i="4"/>
  <c r="S367" i="4" s="1"/>
  <c r="N369" i="4"/>
  <c r="N375" i="4"/>
  <c r="N383" i="4"/>
  <c r="N411" i="4"/>
  <c r="G414" i="4"/>
  <c r="S414" i="4" s="1"/>
  <c r="G421" i="4"/>
  <c r="S421" i="4" s="1"/>
  <c r="G430" i="4"/>
  <c r="S430" i="4" s="1"/>
  <c r="N437" i="4"/>
  <c r="G442" i="4"/>
  <c r="S442" i="4" s="1"/>
  <c r="N443" i="4"/>
  <c r="G451" i="4"/>
  <c r="S451" i="4" s="1"/>
  <c r="N461" i="4"/>
  <c r="G472" i="4"/>
  <c r="G519" i="4"/>
  <c r="S519" i="4" s="1"/>
  <c r="G196" i="4"/>
  <c r="N196" i="4"/>
  <c r="N203" i="4"/>
  <c r="G203" i="4"/>
  <c r="G249" i="4"/>
  <c r="S249" i="4" s="1"/>
  <c r="N249" i="4"/>
  <c r="N266" i="4"/>
  <c r="G266" i="4"/>
  <c r="S266" i="4" s="1"/>
  <c r="N268" i="4"/>
  <c r="G268" i="4"/>
  <c r="N274" i="4"/>
  <c r="G274" i="4"/>
  <c r="N279" i="4"/>
  <c r="G279" i="4"/>
  <c r="N291" i="4"/>
  <c r="G291" i="4"/>
  <c r="S291" i="4" s="1"/>
  <c r="G292" i="4"/>
  <c r="S292" i="4" s="1"/>
  <c r="N292" i="4"/>
  <c r="N293" i="4"/>
  <c r="G293" i="4"/>
  <c r="S293" i="4" s="1"/>
  <c r="N295" i="4"/>
  <c r="G295" i="4"/>
  <c r="N296" i="4"/>
  <c r="G296" i="4"/>
  <c r="N297" i="4"/>
  <c r="G297" i="4"/>
  <c r="G307" i="4"/>
  <c r="N307" i="4"/>
  <c r="N312" i="4"/>
  <c r="G312" i="4"/>
  <c r="G326" i="4"/>
  <c r="N326" i="4"/>
  <c r="G329" i="4"/>
  <c r="S329" i="4" s="1"/>
  <c r="N329" i="4"/>
  <c r="N332" i="4"/>
  <c r="G332" i="4"/>
  <c r="S332" i="4" s="1"/>
  <c r="G333" i="4"/>
  <c r="N333" i="4"/>
  <c r="N357" i="4"/>
  <c r="G357" i="4"/>
  <c r="G363" i="4"/>
  <c r="S363" i="4" s="1"/>
  <c r="N363" i="4"/>
  <c r="N364" i="4"/>
  <c r="G364" i="4"/>
  <c r="S364" i="4" s="1"/>
  <c r="G376" i="4"/>
  <c r="S376" i="4" s="1"/>
  <c r="G389" i="4"/>
  <c r="S389" i="4" s="1"/>
  <c r="N423" i="4"/>
  <c r="N431" i="4"/>
  <c r="G432" i="4"/>
  <c r="S432" i="4" s="1"/>
  <c r="N441" i="4"/>
  <c r="N453" i="4"/>
  <c r="N459" i="4"/>
  <c r="G474" i="4"/>
  <c r="G479" i="4"/>
  <c r="G481" i="4"/>
  <c r="S481" i="4" s="1"/>
  <c r="N512" i="4"/>
  <c r="G308" i="4"/>
  <c r="G318" i="4"/>
  <c r="N361" i="4"/>
  <c r="G388" i="4"/>
  <c r="S388" i="4" s="1"/>
  <c r="G392" i="4"/>
  <c r="N403" i="4"/>
  <c r="G404" i="4"/>
  <c r="S404" i="4" s="1"/>
  <c r="N405" i="4"/>
  <c r="G411" i="4"/>
  <c r="S411" i="4" s="1"/>
  <c r="N412" i="4"/>
  <c r="G417" i="4"/>
  <c r="S417" i="4" s="1"/>
  <c r="N418" i="4"/>
  <c r="N429" i="4"/>
  <c r="N440" i="4"/>
  <c r="N457" i="4"/>
  <c r="N458" i="4"/>
  <c r="G461" i="4"/>
  <c r="N465" i="4"/>
  <c r="N473" i="4"/>
  <c r="N475" i="4"/>
  <c r="G485" i="4"/>
  <c r="S485" i="4" s="1"/>
  <c r="G520" i="4"/>
  <c r="S520" i="4" s="1"/>
  <c r="G190" i="4"/>
  <c r="N210" i="4"/>
  <c r="N211" i="4"/>
  <c r="G225" i="4"/>
  <c r="S225" i="4" s="1"/>
  <c r="N250" i="4"/>
  <c r="G251" i="4"/>
  <c r="S251" i="4" s="1"/>
  <c r="N252" i="4"/>
  <c r="G253" i="4"/>
  <c r="S253" i="4" s="1"/>
  <c r="G254" i="4"/>
  <c r="S254" i="4" s="1"/>
  <c r="N255" i="4"/>
  <c r="G256" i="4"/>
  <c r="S256" i="4" s="1"/>
  <c r="G264" i="4"/>
  <c r="N265" i="4"/>
  <c r="N280" i="4"/>
  <c r="G305" i="4"/>
  <c r="N306" i="4"/>
  <c r="G311" i="4"/>
  <c r="N331" i="4"/>
  <c r="N367" i="4"/>
  <c r="G368" i="4"/>
  <c r="N374" i="4"/>
  <c r="G375" i="4"/>
  <c r="G478" i="4"/>
  <c r="S478" i="4" s="1"/>
  <c r="N479" i="4"/>
  <c r="N484" i="4"/>
  <c r="N511" i="4"/>
  <c r="G512" i="4"/>
  <c r="S512" i="4" s="1"/>
  <c r="N513" i="4"/>
  <c r="G517" i="4"/>
  <c r="S517" i="4" s="1"/>
  <c r="N523" i="4"/>
  <c r="G526" i="4"/>
  <c r="S526" i="4" s="1"/>
  <c r="N529" i="4"/>
  <c r="N272" i="4"/>
  <c r="G287" i="4"/>
  <c r="S287" i="4" s="1"/>
  <c r="N288" i="4"/>
  <c r="N289" i="4"/>
  <c r="N300" i="4"/>
  <c r="G317" i="4"/>
  <c r="G321" i="4"/>
  <c r="S321" i="4" s="1"/>
  <c r="N322" i="4"/>
  <c r="G330" i="4"/>
  <c r="S330" i="4" s="1"/>
  <c r="G335" i="4"/>
  <c r="S335" i="4" s="1"/>
  <c r="G346" i="4"/>
  <c r="S346" i="4" s="1"/>
  <c r="G349" i="4"/>
  <c r="G350" i="4"/>
  <c r="S350" i="4" s="1"/>
  <c r="N351" i="4"/>
  <c r="G354" i="4"/>
  <c r="G359" i="4"/>
  <c r="S359" i="4" s="1"/>
  <c r="G360" i="4"/>
  <c r="N371" i="4"/>
  <c r="G378" i="4"/>
  <c r="S378" i="4" s="1"/>
  <c r="N387" i="4"/>
  <c r="G390" i="4"/>
  <c r="S390" i="4" s="1"/>
  <c r="G396" i="4"/>
  <c r="S396" i="4" s="1"/>
  <c r="G402" i="4"/>
  <c r="G437" i="4"/>
  <c r="S437" i="4" s="1"/>
  <c r="G471" i="4"/>
  <c r="S471" i="4" s="1"/>
  <c r="N483" i="4"/>
  <c r="G508" i="4"/>
  <c r="S508" i="4" s="1"/>
  <c r="G509" i="4"/>
  <c r="S509" i="4" s="1"/>
  <c r="G514" i="4"/>
  <c r="N522" i="4"/>
  <c r="G525" i="4"/>
  <c r="S525" i="4" s="1"/>
  <c r="G527" i="4"/>
  <c r="S527" i="4" s="1"/>
  <c r="G528" i="4"/>
  <c r="S528" i="4" s="1"/>
  <c r="N530" i="4"/>
  <c r="G531" i="4"/>
  <c r="S531" i="4" s="1"/>
  <c r="G262" i="4"/>
  <c r="S262" i="4" s="1"/>
  <c r="N277" i="4"/>
  <c r="N278" i="4"/>
  <c r="G283" i="4"/>
  <c r="S283" i="4" s="1"/>
  <c r="N284" i="4"/>
  <c r="N303" i="4"/>
  <c r="N316" i="4"/>
  <c r="N337" i="4"/>
  <c r="G338" i="4"/>
  <c r="S338" i="4" s="1"/>
  <c r="N343" i="4"/>
  <c r="N345" i="4"/>
  <c r="N381" i="4"/>
  <c r="N393" i="4"/>
  <c r="N408" i="4"/>
  <c r="N415" i="4"/>
  <c r="N421" i="4"/>
  <c r="G425" i="4"/>
  <c r="S425" i="4" s="1"/>
  <c r="N426" i="4"/>
  <c r="G433" i="4"/>
  <c r="S433" i="4" s="1"/>
  <c r="G434" i="4"/>
  <c r="S434" i="4" s="1"/>
  <c r="N435" i="4"/>
  <c r="N436" i="4"/>
  <c r="N444" i="4"/>
  <c r="G447" i="4"/>
  <c r="S447" i="4" s="1"/>
  <c r="N449" i="4"/>
  <c r="N450" i="4"/>
  <c r="G454" i="4"/>
  <c r="S454" i="4" s="1"/>
  <c r="G464" i="4"/>
  <c r="S464" i="4" s="1"/>
  <c r="G476" i="4"/>
  <c r="N477" i="4"/>
  <c r="N486" i="4"/>
  <c r="N521" i="4"/>
  <c r="G46" i="4"/>
  <c r="S46" i="4" s="1"/>
  <c r="N46" i="4"/>
  <c r="G10" i="4"/>
  <c r="S10" i="4" s="1"/>
  <c r="G11" i="4"/>
  <c r="S11" i="4" s="1"/>
  <c r="G13" i="4"/>
  <c r="G14" i="4"/>
  <c r="G16" i="4"/>
  <c r="G17" i="4"/>
  <c r="S17" i="4" s="1"/>
  <c r="G23" i="4"/>
  <c r="N27" i="4"/>
  <c r="N29" i="4"/>
  <c r="G56" i="4"/>
  <c r="S56" i="4" s="1"/>
  <c r="G53" i="4"/>
  <c r="S53" i="4" s="1"/>
  <c r="G77" i="4"/>
  <c r="G7" i="4"/>
  <c r="G8" i="4"/>
  <c r="S8" i="4" s="1"/>
  <c r="N19" i="4"/>
  <c r="G39" i="4"/>
  <c r="S39" i="4" s="1"/>
  <c r="G48" i="4"/>
  <c r="S48" i="4" s="1"/>
  <c r="N143" i="4"/>
  <c r="G143" i="4"/>
  <c r="N146" i="4"/>
  <c r="G146" i="4"/>
  <c r="S146" i="4" s="1"/>
  <c r="N86" i="4"/>
  <c r="G86" i="4"/>
  <c r="G87" i="4"/>
  <c r="G93" i="4"/>
  <c r="S93" i="4" s="1"/>
  <c r="N103" i="4"/>
  <c r="G103" i="4"/>
  <c r="S103" i="4" s="1"/>
  <c r="G104" i="4"/>
  <c r="S104" i="4" s="1"/>
  <c r="N104" i="4"/>
  <c r="N7" i="4"/>
  <c r="G28" i="4"/>
  <c r="N28" i="4"/>
  <c r="G35" i="4"/>
  <c r="G50" i="4"/>
  <c r="N52" i="4"/>
  <c r="G60" i="4"/>
  <c r="N61" i="4"/>
  <c r="N67" i="4"/>
  <c r="G69" i="4"/>
  <c r="S69" i="4" s="1"/>
  <c r="G71" i="4"/>
  <c r="S71" i="4" s="1"/>
  <c r="G74" i="4"/>
  <c r="S74" i="4" s="1"/>
  <c r="N88" i="4"/>
  <c r="N91" i="4"/>
  <c r="G96" i="4"/>
  <c r="G124" i="4"/>
  <c r="N124" i="4"/>
  <c r="N125" i="4"/>
  <c r="G125" i="4"/>
  <c r="N133" i="4"/>
  <c r="G133" i="4"/>
  <c r="G30" i="4"/>
  <c r="G37" i="4"/>
  <c r="G45" i="4"/>
  <c r="S45" i="4" s="1"/>
  <c r="N55" i="4"/>
  <c r="N63" i="4"/>
  <c r="N65" i="4"/>
  <c r="N66" i="4"/>
  <c r="G72" i="4"/>
  <c r="S72" i="4" s="1"/>
  <c r="N81" i="4"/>
  <c r="N105" i="4"/>
  <c r="G105" i="4"/>
  <c r="S119" i="4"/>
  <c r="G120" i="4"/>
  <c r="S120" i="4" s="1"/>
  <c r="N120" i="4"/>
  <c r="G31" i="4"/>
  <c r="G64" i="4"/>
  <c r="S64" i="4" s="1"/>
  <c r="N64" i="4"/>
  <c r="G70" i="4"/>
  <c r="S70" i="4" s="1"/>
  <c r="G73" i="4"/>
  <c r="G82" i="4"/>
  <c r="N82" i="4"/>
  <c r="G89" i="4"/>
  <c r="N121" i="4"/>
  <c r="G121" i="4"/>
  <c r="N84" i="4"/>
  <c r="G84" i="4"/>
  <c r="S84" i="4" s="1"/>
  <c r="G85" i="4"/>
  <c r="S85" i="4" s="1"/>
  <c r="N85" i="4"/>
  <c r="AB269" i="4"/>
  <c r="AB4" i="4" s="1"/>
  <c r="G116" i="4"/>
  <c r="S116" i="4" s="1"/>
  <c r="N116" i="4"/>
  <c r="N117" i="4"/>
  <c r="G117" i="4"/>
  <c r="S117" i="4" s="1"/>
  <c r="G131" i="4"/>
  <c r="G68" i="4"/>
  <c r="S68" i="4" s="1"/>
  <c r="G101" i="4"/>
  <c r="S101" i="4" s="1"/>
  <c r="N101" i="4"/>
  <c r="G128" i="4"/>
  <c r="N128" i="4"/>
  <c r="N129" i="4"/>
  <c r="G129" i="4"/>
  <c r="S129" i="4" s="1"/>
  <c r="N138" i="4"/>
  <c r="N142" i="4"/>
  <c r="G142" i="4"/>
  <c r="G140" i="4"/>
  <c r="S140" i="4" s="1"/>
  <c r="G152" i="4"/>
  <c r="S152" i="4" s="1"/>
  <c r="N161" i="4"/>
  <c r="G161" i="4"/>
  <c r="S161" i="4" s="1"/>
  <c r="S164" i="4"/>
  <c r="N145" i="4"/>
  <c r="G147" i="4"/>
  <c r="F269" i="4"/>
  <c r="G22" i="4"/>
  <c r="G40" i="4"/>
  <c r="G58" i="4"/>
  <c r="G76" i="4"/>
  <c r="S76" i="4" s="1"/>
  <c r="G95" i="4"/>
  <c r="S95" i="4" s="1"/>
  <c r="G114" i="4"/>
  <c r="N151" i="4"/>
  <c r="G159" i="4"/>
  <c r="S159" i="4" s="1"/>
  <c r="N169" i="4"/>
  <c r="G169" i="4"/>
  <c r="N163" i="4"/>
  <c r="G163" i="4"/>
  <c r="S163" i="4" s="1"/>
  <c r="S228" i="4"/>
  <c r="E269" i="4"/>
  <c r="G130" i="4"/>
  <c r="G132" i="4"/>
  <c r="G134" i="4"/>
  <c r="G136" i="4"/>
  <c r="G141" i="4"/>
  <c r="G149" i="4"/>
  <c r="S149" i="4" s="1"/>
  <c r="N154" i="4"/>
  <c r="N165" i="4"/>
  <c r="G165" i="4"/>
  <c r="S165" i="4" s="1"/>
  <c r="N193" i="4"/>
  <c r="G193" i="4"/>
  <c r="G175" i="4"/>
  <c r="S175" i="4" s="1"/>
  <c r="S258" i="4"/>
  <c r="N158" i="4"/>
  <c r="G168" i="4"/>
  <c r="S168" i="4" s="1"/>
  <c r="G173" i="4"/>
  <c r="N160" i="4"/>
  <c r="G160" i="4"/>
  <c r="N167" i="4"/>
  <c r="G167" i="4"/>
  <c r="N171" i="4"/>
  <c r="G171" i="4"/>
  <c r="S171" i="4" s="1"/>
  <c r="G177" i="4"/>
  <c r="S177" i="4" s="1"/>
  <c r="N179" i="4"/>
  <c r="G208" i="4"/>
  <c r="S208" i="4" s="1"/>
  <c r="N228" i="4"/>
  <c r="G250" i="4"/>
  <c r="G252" i="4"/>
  <c r="G198" i="4"/>
  <c r="G179" i="4"/>
  <c r="G184" i="4"/>
  <c r="G186" i="4"/>
  <c r="S186" i="4" s="1"/>
  <c r="G188" i="4"/>
  <c r="S188" i="4" s="1"/>
  <c r="G194" i="4"/>
  <c r="S194" i="4" s="1"/>
  <c r="G199" i="4"/>
  <c r="G200" i="4"/>
  <c r="G229" i="4"/>
  <c r="G255" i="4"/>
  <c r="G257" i="4"/>
  <c r="G259" i="4"/>
  <c r="G261" i="4"/>
  <c r="G263" i="4"/>
  <c r="G265" i="4"/>
  <c r="S281" i="4"/>
  <c r="N286" i="4"/>
  <c r="G286" i="4"/>
  <c r="G189" i="4"/>
  <c r="S189" i="4" s="1"/>
  <c r="G195" i="4"/>
  <c r="G201" i="4"/>
  <c r="N205" i="4"/>
  <c r="G218" i="4"/>
  <c r="S218" i="4" s="1"/>
  <c r="N222" i="4"/>
  <c r="G230" i="4"/>
  <c r="G231" i="4"/>
  <c r="N234" i="4"/>
  <c r="S234" i="4"/>
  <c r="N254" i="4"/>
  <c r="N256" i="4"/>
  <c r="N258" i="4"/>
  <c r="N260" i="4"/>
  <c r="N262" i="4"/>
  <c r="N264" i="4"/>
  <c r="N285" i="4"/>
  <c r="G285" i="4"/>
  <c r="G207" i="4"/>
  <c r="S207" i="4" s="1"/>
  <c r="G209" i="4"/>
  <c r="S209" i="4" s="1"/>
  <c r="G211" i="4"/>
  <c r="G213" i="4"/>
  <c r="S213" i="4" s="1"/>
  <c r="G215" i="4"/>
  <c r="G220" i="4"/>
  <c r="S220" i="4" s="1"/>
  <c r="N224" i="4"/>
  <c r="G232" i="4"/>
  <c r="N236" i="4"/>
  <c r="N248" i="4"/>
  <c r="N275" i="4"/>
  <c r="G275" i="4"/>
  <c r="N273" i="4"/>
  <c r="S279" i="4"/>
  <c r="G280" i="4"/>
  <c r="N338" i="4"/>
  <c r="G339" i="4"/>
  <c r="G294" i="4"/>
  <c r="N311" i="4"/>
  <c r="N320" i="4"/>
  <c r="G322" i="4"/>
  <c r="G290" i="4"/>
  <c r="G300" i="4"/>
  <c r="G323" i="4"/>
  <c r="N327" i="4"/>
  <c r="G331" i="4"/>
  <c r="G340" i="4"/>
  <c r="N298" i="4"/>
  <c r="G304" i="4"/>
  <c r="S306" i="4"/>
  <c r="G310" i="4"/>
  <c r="G319" i="4"/>
  <c r="G334" i="4"/>
  <c r="N341" i="4"/>
  <c r="G341" i="4"/>
  <c r="S353" i="4"/>
  <c r="E536" i="4"/>
  <c r="S349" i="4"/>
  <c r="F536" i="4"/>
  <c r="G301" i="4"/>
  <c r="N308" i="4"/>
  <c r="G313" i="4"/>
  <c r="N317" i="4"/>
  <c r="G347" i="4"/>
  <c r="G352" i="4"/>
  <c r="G355" i="4"/>
  <c r="N359" i="4"/>
  <c r="S368" i="4"/>
  <c r="S369" i="4"/>
  <c r="N376" i="4"/>
  <c r="S370" i="4"/>
  <c r="G365" i="4"/>
  <c r="N365" i="4"/>
  <c r="N372" i="4"/>
  <c r="G372" i="4"/>
  <c r="G344" i="4"/>
  <c r="G358" i="4"/>
  <c r="G366" i="4"/>
  <c r="N12" i="35" s="1"/>
  <c r="S377" i="4"/>
  <c r="G345" i="4"/>
  <c r="G351" i="4"/>
  <c r="G356" i="4"/>
  <c r="S374" i="4"/>
  <c r="N382" i="4"/>
  <c r="G386" i="4"/>
  <c r="G394" i="4"/>
  <c r="N397" i="4"/>
  <c r="S401" i="4"/>
  <c r="N402" i="4"/>
  <c r="N410" i="4"/>
  <c r="N413" i="4"/>
  <c r="N416" i="4"/>
  <c r="N419" i="4"/>
  <c r="N422" i="4"/>
  <c r="N368" i="4"/>
  <c r="N377" i="4"/>
  <c r="N378" i="4"/>
  <c r="G384" i="4"/>
  <c r="N388" i="4"/>
  <c r="N389" i="4"/>
  <c r="S407" i="4"/>
  <c r="G424" i="4"/>
  <c r="N424" i="4"/>
  <c r="G361" i="4"/>
  <c r="N384" i="4"/>
  <c r="G387" i="4"/>
  <c r="G393" i="4"/>
  <c r="N406" i="4"/>
  <c r="G381" i="4"/>
  <c r="G385" i="4"/>
  <c r="N391" i="4"/>
  <c r="N392" i="4"/>
  <c r="N399" i="4"/>
  <c r="G399" i="4"/>
  <c r="G403" i="4"/>
  <c r="G406" i="4"/>
  <c r="G409" i="4"/>
  <c r="G410" i="4"/>
  <c r="G413" i="4"/>
  <c r="G416" i="4"/>
  <c r="G419" i="4"/>
  <c r="G422" i="4"/>
  <c r="N438" i="4"/>
  <c r="N430" i="4"/>
  <c r="N433" i="4"/>
  <c r="G435" i="4"/>
  <c r="S440" i="4"/>
  <c r="N425" i="4"/>
  <c r="G431" i="4"/>
  <c r="G439" i="4"/>
  <c r="N427" i="4"/>
  <c r="G429" i="4"/>
  <c r="N456" i="4"/>
  <c r="G458" i="4"/>
  <c r="N462" i="4"/>
  <c r="G462" i="4"/>
  <c r="N471" i="4"/>
  <c r="G465" i="4"/>
  <c r="G443" i="4"/>
  <c r="G452" i="4"/>
  <c r="G456" i="4"/>
  <c r="N21" i="35" s="1"/>
  <c r="G460" i="4"/>
  <c r="N463" i="4"/>
  <c r="G463" i="4"/>
  <c r="N470" i="4"/>
  <c r="N442" i="4"/>
  <c r="G448" i="4"/>
  <c r="N451" i="4"/>
  <c r="G453" i="4"/>
  <c r="N466" i="4"/>
  <c r="G466" i="4"/>
  <c r="N468" i="4"/>
  <c r="G468" i="4"/>
  <c r="N472" i="4"/>
  <c r="S480" i="4"/>
  <c r="N439" i="4"/>
  <c r="G445" i="4"/>
  <c r="N448" i="4"/>
  <c r="G467" i="4"/>
  <c r="N467" i="4"/>
  <c r="N469" i="4"/>
  <c r="G469" i="4"/>
  <c r="G510" i="4"/>
  <c r="S510" i="4" s="1"/>
  <c r="N510" i="4"/>
  <c r="G477" i="4"/>
  <c r="G484" i="4"/>
  <c r="N476" i="4"/>
  <c r="G482" i="4"/>
  <c r="G483" i="4"/>
  <c r="N488" i="4"/>
  <c r="N515" i="4"/>
  <c r="G515" i="4"/>
  <c r="S515" i="4" s="1"/>
  <c r="N518" i="4"/>
  <c r="G518" i="4"/>
  <c r="S518" i="4" s="1"/>
  <c r="G513" i="4"/>
  <c r="G516" i="4"/>
  <c r="S516" i="4" s="1"/>
  <c r="N517" i="4"/>
  <c r="N519" i="4"/>
  <c r="G523" i="4"/>
  <c r="S523" i="4" s="1"/>
  <c r="N524" i="4"/>
  <c r="G487" i="4"/>
  <c r="N527" i="4"/>
  <c r="G533" i="4"/>
  <c r="S533" i="4" s="1"/>
  <c r="N535" i="4"/>
  <c r="G535" i="4"/>
  <c r="G530" i="4"/>
  <c r="S530" i="4" s="1"/>
  <c r="N533" i="4"/>
  <c r="N532" i="4"/>
  <c r="N531" i="4"/>
  <c r="E52" i="37" l="1"/>
  <c r="N13" i="35"/>
  <c r="S211" i="4"/>
  <c r="N28" i="35"/>
  <c r="S169" i="4"/>
  <c r="S31" i="4"/>
  <c r="S60" i="4"/>
  <c r="S87" i="4"/>
  <c r="S77" i="4"/>
  <c r="S354" i="4"/>
  <c r="S311" i="4"/>
  <c r="N23" i="35"/>
  <c r="N22" i="35"/>
  <c r="S180" i="4"/>
  <c r="S423" i="4"/>
  <c r="S473" i="4"/>
  <c r="S272" i="4"/>
  <c r="S80" i="4"/>
  <c r="S42" i="4"/>
  <c r="S55" i="4"/>
  <c r="S107" i="4"/>
  <c r="S238" i="4"/>
  <c r="S244" i="4"/>
  <c r="S108" i="4"/>
  <c r="S94" i="4"/>
  <c r="S106" i="4"/>
  <c r="S513" i="4"/>
  <c r="E80" i="37"/>
  <c r="S224" i="4"/>
  <c r="S58" i="4"/>
  <c r="E78" i="37"/>
  <c r="S37" i="4"/>
  <c r="S86" i="4"/>
  <c r="S16" i="4"/>
  <c r="N11" i="35"/>
  <c r="N5" i="35"/>
  <c r="S153" i="4"/>
  <c r="N15" i="35"/>
  <c r="E71" i="37"/>
  <c r="N24" i="35"/>
  <c r="S32" i="4"/>
  <c r="S27" i="4"/>
  <c r="S216" i="4"/>
  <c r="S81" i="4"/>
  <c r="S79" i="4"/>
  <c r="S43" i="4"/>
  <c r="S109" i="4"/>
  <c r="S242" i="4"/>
  <c r="S243" i="4"/>
  <c r="S245" i="4"/>
  <c r="S237" i="4"/>
  <c r="S40" i="4"/>
  <c r="S73" i="4"/>
  <c r="S30" i="4"/>
  <c r="S50" i="4"/>
  <c r="S14" i="4"/>
  <c r="N8" i="35"/>
  <c r="S34" i="4"/>
  <c r="S29" i="4"/>
  <c r="S214" i="4"/>
  <c r="S459" i="4"/>
  <c r="N16" i="35"/>
  <c r="S26" i="4"/>
  <c r="S63" i="4"/>
  <c r="S123" i="4"/>
  <c r="S24" i="4"/>
  <c r="S241" i="4"/>
  <c r="S239" i="4"/>
  <c r="S22" i="4"/>
  <c r="S35" i="4"/>
  <c r="S13" i="4"/>
  <c r="S18" i="4"/>
  <c r="E76" i="37"/>
  <c r="S19" i="4"/>
  <c r="S25" i="4"/>
  <c r="S202" i="4"/>
  <c r="S62" i="4"/>
  <c r="E75" i="37"/>
  <c r="S240" i="4"/>
  <c r="N10" i="35"/>
  <c r="E79" i="37"/>
  <c r="S105" i="4"/>
  <c r="S196" i="4"/>
  <c r="S61" i="4"/>
  <c r="S20" i="4"/>
  <c r="S15" i="4"/>
  <c r="S21" i="4"/>
  <c r="S88" i="4"/>
  <c r="N7" i="35"/>
  <c r="N9" i="35"/>
  <c r="N18" i="35"/>
  <c r="N27" i="35"/>
  <c r="E83" i="37"/>
  <c r="E47" i="37"/>
  <c r="S89" i="4"/>
  <c r="S28" i="4"/>
  <c r="S23" i="4"/>
  <c r="N17" i="35"/>
  <c r="S264" i="4"/>
  <c r="N6" i="35"/>
  <c r="E88" i="37"/>
  <c r="S12" i="4"/>
  <c r="S204" i="4"/>
  <c r="S111" i="4"/>
  <c r="S246" i="4"/>
  <c r="S110" i="4"/>
  <c r="E29" i="37"/>
  <c r="S472" i="4"/>
  <c r="S474" i="4"/>
  <c r="N113" i="4"/>
  <c r="E36" i="37"/>
  <c r="E63" i="37"/>
  <c r="G113" i="4"/>
  <c r="E49" i="37"/>
  <c r="S215" i="4"/>
  <c r="E81" i="37"/>
  <c r="S127" i="4"/>
  <c r="E77" i="37"/>
  <c r="E42" i="37"/>
  <c r="E50" i="37"/>
  <c r="E46" i="37"/>
  <c r="E73" i="37"/>
  <c r="E89" i="37"/>
  <c r="E48" i="37"/>
  <c r="E82" i="37"/>
  <c r="E74" i="37"/>
  <c r="E60" i="37"/>
  <c r="E68" i="37"/>
  <c r="E37" i="37"/>
  <c r="E61" i="37"/>
  <c r="P6" i="36"/>
  <c r="P5" i="36"/>
  <c r="P3" i="36"/>
  <c r="O7" i="36"/>
  <c r="M7" i="36"/>
  <c r="N7" i="36"/>
  <c r="J8" i="36" s="1"/>
  <c r="J6" i="36" s="1"/>
  <c r="J4" i="36" s="1"/>
  <c r="P2" i="36"/>
  <c r="S90" i="4"/>
  <c r="N20" i="35"/>
  <c r="S82" i="4"/>
  <c r="N19" i="35"/>
  <c r="S78" i="4"/>
  <c r="N14" i="35"/>
  <c r="N25" i="35"/>
  <c r="N26" i="35"/>
  <c r="AD529" i="4"/>
  <c r="AD530" i="4"/>
  <c r="S375" i="4"/>
  <c r="S318" i="4"/>
  <c r="S357" i="4"/>
  <c r="S299" i="4"/>
  <c r="S488" i="4"/>
  <c r="S455" i="4"/>
  <c r="S303" i="4"/>
  <c r="S405" i="4"/>
  <c r="S505" i="4"/>
  <c r="S498" i="4"/>
  <c r="S501" i="4"/>
  <c r="S495" i="4"/>
  <c r="S305" i="4"/>
  <c r="S308" i="4"/>
  <c r="S307" i="4"/>
  <c r="S298" i="4"/>
  <c r="S315" i="4"/>
  <c r="S450" i="4"/>
  <c r="S491" i="4"/>
  <c r="S506" i="4"/>
  <c r="S317" i="4"/>
  <c r="S534" i="4"/>
  <c r="S532" i="4"/>
  <c r="S373" i="4"/>
  <c r="S522" i="4"/>
  <c r="S449" i="4"/>
  <c r="S493" i="4"/>
  <c r="S497" i="4"/>
  <c r="S504" i="4"/>
  <c r="S514" i="4"/>
  <c r="S402" i="4"/>
  <c r="S392" i="4"/>
  <c r="S333" i="4"/>
  <c r="S326" i="4"/>
  <c r="S391" i="4"/>
  <c r="S524" i="4"/>
  <c r="S324" i="4"/>
  <c r="S316" i="4"/>
  <c r="S507" i="4"/>
  <c r="S535" i="4"/>
  <c r="S312" i="4"/>
  <c r="S296" i="4"/>
  <c r="S274" i="4"/>
  <c r="S521" i="4"/>
  <c r="S309" i="4"/>
  <c r="S271" i="4"/>
  <c r="S289" i="4"/>
  <c r="S500" i="4"/>
  <c r="S496" i="4"/>
  <c r="S494" i="4"/>
  <c r="S314" i="4"/>
  <c r="S362" i="4"/>
  <c r="S302" i="4"/>
  <c r="S492" i="4"/>
  <c r="S490" i="4"/>
  <c r="S479" i="4"/>
  <c r="P529" i="4"/>
  <c r="S476" i="4"/>
  <c r="S268" i="4"/>
  <c r="E39" i="37"/>
  <c r="S233" i="4"/>
  <c r="S227" i="4"/>
  <c r="S295" i="4"/>
  <c r="S203" i="4"/>
  <c r="AD528" i="4"/>
  <c r="AA509" i="4"/>
  <c r="AA526" i="4"/>
  <c r="S217" i="4"/>
  <c r="S297" i="4"/>
  <c r="S270" i="4"/>
  <c r="AA512" i="4"/>
  <c r="S267" i="4"/>
  <c r="S398" i="4"/>
  <c r="E66" i="37"/>
  <c r="S144" i="4"/>
  <c r="S190" i="4"/>
  <c r="P526" i="4"/>
  <c r="P519" i="4"/>
  <c r="F32" i="33"/>
  <c r="F34" i="33" s="1"/>
  <c r="E72" i="37"/>
  <c r="Y4" i="4"/>
  <c r="G264" i="33"/>
  <c r="S135" i="4"/>
  <c r="G285" i="33"/>
  <c r="S96" i="4"/>
  <c r="S99" i="4"/>
  <c r="S360" i="4"/>
  <c r="S118" i="4"/>
  <c r="P509" i="4"/>
  <c r="P528" i="4"/>
  <c r="S260" i="4"/>
  <c r="S126" i="4"/>
  <c r="P512" i="4"/>
  <c r="G25" i="33"/>
  <c r="S197" i="4"/>
  <c r="E84" i="37"/>
  <c r="S122" i="4"/>
  <c r="E56" i="37"/>
  <c r="S162" i="4"/>
  <c r="N269" i="4"/>
  <c r="S452" i="4"/>
  <c r="S352" i="4"/>
  <c r="S285" i="4"/>
  <c r="E32" i="37"/>
  <c r="S231" i="4"/>
  <c r="S286" i="4"/>
  <c r="S263" i="4"/>
  <c r="E34" i="37"/>
  <c r="S141" i="4"/>
  <c r="E44" i="37"/>
  <c r="S131" i="4"/>
  <c r="E54" i="37"/>
  <c r="S133" i="4"/>
  <c r="S456" i="4"/>
  <c r="S381" i="4"/>
  <c r="S387" i="4"/>
  <c r="S386" i="4"/>
  <c r="E31" i="37"/>
  <c r="S230" i="4"/>
  <c r="S261" i="4"/>
  <c r="E30" i="37"/>
  <c r="S229" i="4"/>
  <c r="S252" i="4"/>
  <c r="E86" i="37"/>
  <c r="S136" i="4"/>
  <c r="E55" i="37"/>
  <c r="S147" i="4"/>
  <c r="E59" i="37"/>
  <c r="S142" i="4"/>
  <c r="E85" i="37"/>
  <c r="S128" i="4"/>
  <c r="S487" i="4"/>
  <c r="S482" i="4"/>
  <c r="S477" i="4"/>
  <c r="S429" i="4"/>
  <c r="S366" i="4"/>
  <c r="S372" i="4"/>
  <c r="S347" i="4"/>
  <c r="S313" i="4"/>
  <c r="S468" i="4"/>
  <c r="S448" i="4"/>
  <c r="S463" i="4"/>
  <c r="S443" i="4"/>
  <c r="S458" i="4"/>
  <c r="S439" i="4"/>
  <c r="S435" i="4"/>
  <c r="S416" i="4"/>
  <c r="S406" i="4"/>
  <c r="S399" i="4"/>
  <c r="S384" i="4"/>
  <c r="S341" i="4"/>
  <c r="S339" i="4"/>
  <c r="S250" i="4"/>
  <c r="E57" i="37"/>
  <c r="S193" i="4"/>
  <c r="E45" i="37"/>
  <c r="S134" i="4"/>
  <c r="E41" i="37"/>
  <c r="S125" i="4"/>
  <c r="S143" i="4"/>
  <c r="S453" i="4"/>
  <c r="S431" i="4"/>
  <c r="S419" i="4"/>
  <c r="S410" i="4"/>
  <c r="E62" i="37"/>
  <c r="S167" i="4"/>
  <c r="E87" i="37"/>
  <c r="S160" i="4"/>
  <c r="S409" i="4"/>
  <c r="S424" i="4"/>
  <c r="S331" i="4"/>
  <c r="S290" i="4"/>
  <c r="S280" i="4"/>
  <c r="S201" i="4"/>
  <c r="S469" i="4"/>
  <c r="S403" i="4"/>
  <c r="S393" i="4"/>
  <c r="S394" i="4"/>
  <c r="S344" i="4"/>
  <c r="S301" i="4"/>
  <c r="S319" i="4"/>
  <c r="S304" i="4"/>
  <c r="S300" i="4"/>
  <c r="E58" i="37"/>
  <c r="S195" i="4"/>
  <c r="E70" i="37"/>
  <c r="S259" i="4"/>
  <c r="E53" i="37"/>
  <c r="S132" i="4"/>
  <c r="S355" i="4"/>
  <c r="S467" i="4"/>
  <c r="S465" i="4"/>
  <c r="S334" i="4"/>
  <c r="S310" i="4"/>
  <c r="S322" i="4"/>
  <c r="N4" i="35"/>
  <c r="S294" i="4"/>
  <c r="S275" i="4"/>
  <c r="S351" i="4"/>
  <c r="S345" i="4"/>
  <c r="S358" i="4"/>
  <c r="S365" i="4"/>
  <c r="P530" i="4"/>
  <c r="S483" i="4"/>
  <c r="S484" i="4"/>
  <c r="S445" i="4"/>
  <c r="S466" i="4"/>
  <c r="S422" i="4"/>
  <c r="S413" i="4"/>
  <c r="S385" i="4"/>
  <c r="S361" i="4"/>
  <c r="S356" i="4"/>
  <c r="S340" i="4"/>
  <c r="S323" i="4"/>
  <c r="S265" i="4"/>
  <c r="S257" i="4"/>
  <c r="S200" i="4"/>
  <c r="E65" i="37"/>
  <c r="S184" i="4"/>
  <c r="E64" i="37"/>
  <c r="S173" i="4"/>
  <c r="E43" i="37"/>
  <c r="S130" i="4"/>
  <c r="E38" i="37"/>
  <c r="G269" i="4"/>
  <c r="S114" i="4"/>
  <c r="E51" i="37"/>
  <c r="S121" i="4"/>
  <c r="S7" i="4"/>
  <c r="G536" i="4"/>
  <c r="E33" i="37"/>
  <c r="S232" i="4"/>
  <c r="E69" i="37"/>
  <c r="S255" i="4"/>
  <c r="S199" i="4"/>
  <c r="E35" i="37"/>
  <c r="S179" i="4"/>
  <c r="E67" i="37"/>
  <c r="S198" i="4"/>
  <c r="E40" i="37"/>
  <c r="S124" i="4"/>
  <c r="N8" i="36" l="1"/>
  <c r="W517" i="4"/>
  <c r="F78" i="37"/>
  <c r="F47" i="37"/>
  <c r="L28" i="37"/>
  <c r="M28" i="37" s="1"/>
  <c r="H51" i="37"/>
  <c r="F51" i="37"/>
  <c r="K51" i="37" s="1"/>
  <c r="L51" i="37"/>
  <c r="M51" i="37" s="1"/>
  <c r="H70" i="37"/>
  <c r="F70" i="37"/>
  <c r="L70" i="37"/>
  <c r="M70" i="37" s="1"/>
  <c r="H45" i="37"/>
  <c r="F45" i="37"/>
  <c r="K45" i="37" s="1"/>
  <c r="L45" i="37"/>
  <c r="M45" i="37" s="1"/>
  <c r="F55" i="37"/>
  <c r="L55" i="37"/>
  <c r="M55" i="37" s="1"/>
  <c r="H55" i="37"/>
  <c r="H34" i="37"/>
  <c r="F34" i="37"/>
  <c r="L34" i="37"/>
  <c r="M34" i="37" s="1"/>
  <c r="F84" i="37"/>
  <c r="K84" i="37" s="1"/>
  <c r="N84" i="37" s="1"/>
  <c r="H84" i="37"/>
  <c r="H39" i="37"/>
  <c r="F39" i="37"/>
  <c r="L39" i="37"/>
  <c r="M39" i="37" s="1"/>
  <c r="T533" i="4"/>
  <c r="F37" i="37"/>
  <c r="L37" i="37"/>
  <c r="M37" i="37" s="1"/>
  <c r="H37" i="37"/>
  <c r="H89" i="37"/>
  <c r="F89" i="37"/>
  <c r="K89" i="37" s="1"/>
  <c r="N89" i="37" s="1"/>
  <c r="F36" i="37"/>
  <c r="K36" i="37" s="1"/>
  <c r="L36" i="37"/>
  <c r="M36" i="37" s="1"/>
  <c r="H36" i="37"/>
  <c r="H88" i="37"/>
  <c r="I88" i="37" s="1"/>
  <c r="H79" i="37"/>
  <c r="L76" i="37"/>
  <c r="M76" i="37" s="1"/>
  <c r="L80" i="37"/>
  <c r="M80" i="37" s="1"/>
  <c r="H78" i="37"/>
  <c r="H40" i="37"/>
  <c r="F40" i="37"/>
  <c r="K40" i="37" s="1"/>
  <c r="L40" i="37"/>
  <c r="M40" i="37" s="1"/>
  <c r="H69" i="37"/>
  <c r="F69" i="37"/>
  <c r="L69" i="37"/>
  <c r="M69" i="37" s="1"/>
  <c r="F67" i="37"/>
  <c r="L67" i="37"/>
  <c r="M67" i="37" s="1"/>
  <c r="H67" i="37"/>
  <c r="H64" i="37"/>
  <c r="F64" i="37"/>
  <c r="K64" i="37" s="1"/>
  <c r="L64" i="37"/>
  <c r="M64" i="37" s="1"/>
  <c r="H87" i="37"/>
  <c r="F87" i="37"/>
  <c r="H68" i="37"/>
  <c r="F68" i="37"/>
  <c r="L68" i="37"/>
  <c r="M68" i="37" s="1"/>
  <c r="F73" i="37"/>
  <c r="L73" i="37"/>
  <c r="M73" i="37" s="1"/>
  <c r="H73" i="37"/>
  <c r="H81" i="37"/>
  <c r="F81" i="37"/>
  <c r="K81" i="37" s="1"/>
  <c r="L81" i="37"/>
  <c r="M81" i="37" s="1"/>
  <c r="L79" i="37"/>
  <c r="M79" i="37" s="1"/>
  <c r="F76" i="37"/>
  <c r="F80" i="37"/>
  <c r="K80" i="37" s="1"/>
  <c r="L78" i="37"/>
  <c r="M78" i="37" s="1"/>
  <c r="H33" i="37"/>
  <c r="F33" i="37"/>
  <c r="L33" i="37"/>
  <c r="M33" i="37" s="1"/>
  <c r="H58" i="37"/>
  <c r="F58" i="37"/>
  <c r="K58" i="37" s="1"/>
  <c r="L58" i="37"/>
  <c r="M58" i="37" s="1"/>
  <c r="H57" i="37"/>
  <c r="F57" i="37"/>
  <c r="K57" i="37" s="1"/>
  <c r="L57" i="37"/>
  <c r="M57" i="37" s="1"/>
  <c r="F85" i="37"/>
  <c r="H85" i="37"/>
  <c r="H86" i="37"/>
  <c r="F86" i="37"/>
  <c r="K86" i="37" s="1"/>
  <c r="N86" i="37" s="1"/>
  <c r="F31" i="37"/>
  <c r="L31" i="37"/>
  <c r="M31" i="37" s="1"/>
  <c r="H31" i="37"/>
  <c r="F54" i="37"/>
  <c r="K54" i="37" s="1"/>
  <c r="L54" i="37"/>
  <c r="M54" i="37" s="1"/>
  <c r="H54" i="37"/>
  <c r="F60" i="37"/>
  <c r="K60" i="37" s="1"/>
  <c r="L60" i="37"/>
  <c r="M60" i="37" s="1"/>
  <c r="H60" i="37"/>
  <c r="H46" i="37"/>
  <c r="F46" i="37"/>
  <c r="L46" i="37"/>
  <c r="M46" i="37" s="1"/>
  <c r="H47" i="37"/>
  <c r="F79" i="37"/>
  <c r="H76" i="37"/>
  <c r="H80" i="37"/>
  <c r="L35" i="37"/>
  <c r="M35" i="37" s="1"/>
  <c r="H35" i="37"/>
  <c r="F35" i="37"/>
  <c r="K35" i="37" s="1"/>
  <c r="H38" i="37"/>
  <c r="F38" i="37"/>
  <c r="L38" i="37"/>
  <c r="M38" i="37" s="1"/>
  <c r="L65" i="37"/>
  <c r="M65" i="37" s="1"/>
  <c r="H65" i="37"/>
  <c r="F65" i="37"/>
  <c r="K65" i="37" s="1"/>
  <c r="H62" i="37"/>
  <c r="F62" i="37"/>
  <c r="L62" i="37"/>
  <c r="M62" i="37" s="1"/>
  <c r="H74" i="37"/>
  <c r="F74" i="37"/>
  <c r="K74" i="37" s="1"/>
  <c r="L74" i="37"/>
  <c r="M74" i="37" s="1"/>
  <c r="H50" i="37"/>
  <c r="F50" i="37"/>
  <c r="K50" i="37" s="1"/>
  <c r="L50" i="37"/>
  <c r="M50" i="37" s="1"/>
  <c r="F49" i="37"/>
  <c r="L49" i="37"/>
  <c r="M49" i="37" s="1"/>
  <c r="H49" i="37"/>
  <c r="L47" i="37"/>
  <c r="M47" i="37" s="1"/>
  <c r="L75" i="37"/>
  <c r="M75" i="37" s="1"/>
  <c r="L52" i="37"/>
  <c r="M52" i="37" s="1"/>
  <c r="F71" i="37"/>
  <c r="L53" i="37"/>
  <c r="M53" i="37" s="1"/>
  <c r="H53" i="37"/>
  <c r="F53" i="37"/>
  <c r="K53" i="37" s="1"/>
  <c r="L41" i="37"/>
  <c r="M41" i="37" s="1"/>
  <c r="H41" i="37"/>
  <c r="F41" i="37"/>
  <c r="L59" i="37"/>
  <c r="M59" i="37" s="1"/>
  <c r="H59" i="37"/>
  <c r="F59" i="37"/>
  <c r="H44" i="37"/>
  <c r="F44" i="37"/>
  <c r="K44" i="37" s="1"/>
  <c r="L44" i="37"/>
  <c r="M44" i="37" s="1"/>
  <c r="H32" i="37"/>
  <c r="F32" i="37"/>
  <c r="L32" i="37"/>
  <c r="M32" i="37" s="1"/>
  <c r="H56" i="37"/>
  <c r="F56" i="37"/>
  <c r="K56" i="37" s="1"/>
  <c r="L56" i="37"/>
  <c r="M56" i="37" s="1"/>
  <c r="F72" i="37"/>
  <c r="K72" i="37" s="1"/>
  <c r="L72" i="37"/>
  <c r="M72" i="37" s="1"/>
  <c r="H72" i="37"/>
  <c r="F66" i="37"/>
  <c r="L66" i="37"/>
  <c r="M66" i="37" s="1"/>
  <c r="H66" i="37"/>
  <c r="H82" i="37"/>
  <c r="I82" i="37" s="1"/>
  <c r="F82" i="37"/>
  <c r="K82" i="37" s="1"/>
  <c r="N82" i="37" s="1"/>
  <c r="F42" i="37"/>
  <c r="L42" i="37"/>
  <c r="M42" i="37" s="1"/>
  <c r="H42" i="37"/>
  <c r="L29" i="37"/>
  <c r="M29" i="37" s="1"/>
  <c r="H29" i="37"/>
  <c r="F29" i="37"/>
  <c r="F83" i="37"/>
  <c r="F75" i="37"/>
  <c r="F52" i="37"/>
  <c r="K52" i="37" s="1"/>
  <c r="H71" i="37"/>
  <c r="H28" i="37"/>
  <c r="F43" i="37"/>
  <c r="K43" i="37" s="1"/>
  <c r="L43" i="37"/>
  <c r="M43" i="37" s="1"/>
  <c r="H43" i="37"/>
  <c r="F30" i="37"/>
  <c r="L30" i="37"/>
  <c r="M30" i="37" s="1"/>
  <c r="H30" i="37"/>
  <c r="F61" i="37"/>
  <c r="K61" i="37" s="1"/>
  <c r="L61" i="37"/>
  <c r="M61" i="37" s="1"/>
  <c r="H61" i="37"/>
  <c r="F48" i="37"/>
  <c r="K48" i="37" s="1"/>
  <c r="L48" i="37"/>
  <c r="M48" i="37" s="1"/>
  <c r="H48" i="37"/>
  <c r="L77" i="37"/>
  <c r="M77" i="37" s="1"/>
  <c r="H77" i="37"/>
  <c r="F77" i="37"/>
  <c r="H63" i="37"/>
  <c r="F63" i="37"/>
  <c r="L63" i="37"/>
  <c r="M63" i="37" s="1"/>
  <c r="F88" i="37"/>
  <c r="K88" i="37" s="1"/>
  <c r="N88" i="37" s="1"/>
  <c r="H83" i="37"/>
  <c r="I83" i="37" s="1"/>
  <c r="H75" i="37"/>
  <c r="H52" i="37"/>
  <c r="L71" i="37"/>
  <c r="M71" i="37" s="1"/>
  <c r="F28" i="37"/>
  <c r="G28" i="37" s="1"/>
  <c r="P7" i="36"/>
  <c r="T510" i="4"/>
  <c r="W533" i="4"/>
  <c r="T535" i="4"/>
  <c r="W516" i="4"/>
  <c r="T523" i="4"/>
  <c r="W525" i="4"/>
  <c r="W530" i="4"/>
  <c r="T524" i="4"/>
  <c r="T512" i="4"/>
  <c r="W512" i="4"/>
  <c r="W511" i="4"/>
  <c r="W510" i="4"/>
  <c r="W526" i="4"/>
  <c r="K75" i="37"/>
  <c r="W528" i="4"/>
  <c r="T508" i="4"/>
  <c r="W529" i="4"/>
  <c r="T518" i="4"/>
  <c r="T521" i="4"/>
  <c r="T525" i="4"/>
  <c r="T515" i="4"/>
  <c r="W535" i="4"/>
  <c r="T516" i="4"/>
  <c r="W518" i="4"/>
  <c r="T528" i="4"/>
  <c r="W522" i="4"/>
  <c r="T520" i="4"/>
  <c r="T513" i="4"/>
  <c r="T529" i="4"/>
  <c r="T526" i="4"/>
  <c r="W508" i="4"/>
  <c r="W534" i="4"/>
  <c r="T534" i="4"/>
  <c r="T255" i="4"/>
  <c r="U255" i="4" s="1"/>
  <c r="W514" i="4"/>
  <c r="W523" i="4"/>
  <c r="W515" i="4"/>
  <c r="T519" i="4"/>
  <c r="T514" i="4"/>
  <c r="T527" i="4"/>
  <c r="T522" i="4"/>
  <c r="T323" i="4"/>
  <c r="T258" i="4"/>
  <c r="T474" i="4"/>
  <c r="V258" i="4"/>
  <c r="U258" i="4"/>
  <c r="T484" i="4"/>
  <c r="T294" i="4"/>
  <c r="T259" i="4"/>
  <c r="T300" i="4"/>
  <c r="T319" i="4"/>
  <c r="T403" i="4"/>
  <c r="T280" i="4"/>
  <c r="T410" i="4"/>
  <c r="T372" i="4"/>
  <c r="T482" i="4"/>
  <c r="T286" i="4"/>
  <c r="T297" i="4"/>
  <c r="T295" i="4"/>
  <c r="T314" i="4"/>
  <c r="T309" i="4"/>
  <c r="T507" i="4"/>
  <c r="T333" i="4"/>
  <c r="T493" i="4"/>
  <c r="T317" i="4"/>
  <c r="T307" i="4"/>
  <c r="T505" i="4"/>
  <c r="T357" i="4"/>
  <c r="T248" i="4"/>
  <c r="T417" i="4"/>
  <c r="T442" i="4"/>
  <c r="T489" i="4"/>
  <c r="T436" i="4"/>
  <c r="T253" i="4"/>
  <c r="T306" i="4"/>
  <c r="T438" i="4"/>
  <c r="T499" i="4"/>
  <c r="T404" i="4"/>
  <c r="T434" i="4"/>
  <c r="T349" i="4"/>
  <c r="T327" i="4"/>
  <c r="T367" i="4"/>
  <c r="T454" i="4"/>
  <c r="T335" i="4"/>
  <c r="T379" i="4"/>
  <c r="T411" i="4"/>
  <c r="T475" i="4"/>
  <c r="V475" i="4" s="1"/>
  <c r="T340" i="4"/>
  <c r="T413" i="4"/>
  <c r="T445" i="4"/>
  <c r="T345" i="4"/>
  <c r="T351" i="4"/>
  <c r="T275" i="4"/>
  <c r="T310" i="4"/>
  <c r="T344" i="4"/>
  <c r="T435" i="4"/>
  <c r="T429" i="4"/>
  <c r="T456" i="4"/>
  <c r="T360" i="4"/>
  <c r="T479" i="4"/>
  <c r="T494" i="4"/>
  <c r="T316" i="4"/>
  <c r="T392" i="4"/>
  <c r="T449" i="4"/>
  <c r="T506" i="4"/>
  <c r="T308" i="4"/>
  <c r="T405" i="4"/>
  <c r="T318" i="4"/>
  <c r="T343" i="4"/>
  <c r="T346" i="4"/>
  <c r="T478" i="4"/>
  <c r="T348" i="4"/>
  <c r="T247" i="4"/>
  <c r="T437" i="4"/>
  <c r="T353" i="4"/>
  <c r="T332" i="4"/>
  <c r="T444" i="4"/>
  <c r="T273" i="4"/>
  <c r="T254" i="4"/>
  <c r="T368" i="4"/>
  <c r="T390" i="4"/>
  <c r="T284" i="4"/>
  <c r="T421" i="4"/>
  <c r="T279" i="4"/>
  <c r="T472" i="4"/>
  <c r="T408" i="4"/>
  <c r="T256" i="4"/>
  <c r="T337" i="4"/>
  <c r="W199" i="4"/>
  <c r="X199" i="4" s="1"/>
  <c r="T361" i="4"/>
  <c r="T483" i="4"/>
  <c r="T365" i="4"/>
  <c r="T334" i="4"/>
  <c r="T355" i="4"/>
  <c r="T424" i="4"/>
  <c r="T409" i="4"/>
  <c r="T419" i="4"/>
  <c r="T406" i="4"/>
  <c r="T463" i="4"/>
  <c r="T313" i="4"/>
  <c r="T366" i="4"/>
  <c r="T487" i="4"/>
  <c r="T387" i="4"/>
  <c r="T490" i="4"/>
  <c r="T496" i="4"/>
  <c r="T274" i="4"/>
  <c r="T324" i="4"/>
  <c r="V324" i="4" s="1"/>
  <c r="T402" i="4"/>
  <c r="T491" i="4"/>
  <c r="T305" i="4"/>
  <c r="T303" i="4"/>
  <c r="T375" i="4"/>
  <c r="T418" i="4"/>
  <c r="T447" i="4"/>
  <c r="T407" i="4"/>
  <c r="T277" i="4"/>
  <c r="T336" i="4"/>
  <c r="T262" i="4"/>
  <c r="T374" i="4"/>
  <c r="T264" i="4"/>
  <c r="T420" i="4"/>
  <c r="T414" i="4"/>
  <c r="T321" i="4"/>
  <c r="T377" i="4"/>
  <c r="T485" i="4"/>
  <c r="T382" i="4"/>
  <c r="T291" i="4"/>
  <c r="T369" i="4"/>
  <c r="T320" i="4"/>
  <c r="T430" i="4"/>
  <c r="T330" i="4"/>
  <c r="T396" i="4"/>
  <c r="T257" i="4"/>
  <c r="T422" i="4"/>
  <c r="T322" i="4"/>
  <c r="T465" i="4"/>
  <c r="T393" i="4"/>
  <c r="T469" i="4"/>
  <c r="T453" i="4"/>
  <c r="T384" i="4"/>
  <c r="T458" i="4"/>
  <c r="T477" i="4"/>
  <c r="T263" i="4"/>
  <c r="T285" i="4"/>
  <c r="T260" i="4"/>
  <c r="T398" i="4"/>
  <c r="T492" i="4"/>
  <c r="T500" i="4"/>
  <c r="T296" i="4"/>
  <c r="W509" i="4"/>
  <c r="T373" i="4"/>
  <c r="T450" i="4"/>
  <c r="T495" i="4"/>
  <c r="T455" i="4"/>
  <c r="T371" i="4"/>
  <c r="T446" i="4"/>
  <c r="T272" i="4"/>
  <c r="T325" i="4"/>
  <c r="T486" i="4"/>
  <c r="T266" i="4"/>
  <c r="T433" i="4"/>
  <c r="T440" i="4"/>
  <c r="T370" i="4"/>
  <c r="T276" i="4"/>
  <c r="T451" i="4"/>
  <c r="T350" i="4"/>
  <c r="T480" i="4"/>
  <c r="T427" i="4"/>
  <c r="T342" i="4"/>
  <c r="T389" i="4"/>
  <c r="T423" i="4"/>
  <c r="T288" i="4"/>
  <c r="T249" i="4"/>
  <c r="T425" i="4"/>
  <c r="T265" i="4"/>
  <c r="T356" i="4"/>
  <c r="T466" i="4"/>
  <c r="T304" i="4"/>
  <c r="T394" i="4"/>
  <c r="T290" i="4"/>
  <c r="T341" i="4"/>
  <c r="T416" i="4"/>
  <c r="T448" i="4"/>
  <c r="T347" i="4"/>
  <c r="T261" i="4"/>
  <c r="T381" i="4"/>
  <c r="T452" i="4"/>
  <c r="T267" i="4"/>
  <c r="T268" i="4"/>
  <c r="T302" i="4"/>
  <c r="T289" i="4"/>
  <c r="T312" i="4"/>
  <c r="T391" i="4"/>
  <c r="T504" i="4"/>
  <c r="T315" i="4"/>
  <c r="T501" i="4"/>
  <c r="T488" i="4"/>
  <c r="T428" i="4"/>
  <c r="T426" i="4"/>
  <c r="T354" i="4"/>
  <c r="T251" i="4"/>
  <c r="T380" i="4"/>
  <c r="T293" i="4"/>
  <c r="T464" i="4"/>
  <c r="T432" i="4"/>
  <c r="T441" i="4"/>
  <c r="T329" i="4"/>
  <c r="T378" i="4"/>
  <c r="T311" i="4"/>
  <c r="T395" i="4"/>
  <c r="T328" i="4"/>
  <c r="T287" i="4"/>
  <c r="T481" i="4"/>
  <c r="T383" i="4"/>
  <c r="T292" i="4"/>
  <c r="T359" i="4"/>
  <c r="T385" i="4"/>
  <c r="T358" i="4"/>
  <c r="T467" i="4"/>
  <c r="T301" i="4"/>
  <c r="T331" i="4"/>
  <c r="T431" i="4"/>
  <c r="T250" i="4"/>
  <c r="T339" i="4"/>
  <c r="T399" i="4"/>
  <c r="T439" i="4"/>
  <c r="T443" i="4"/>
  <c r="T468" i="4"/>
  <c r="T252" i="4"/>
  <c r="T386" i="4"/>
  <c r="T352" i="4"/>
  <c r="T462" i="4"/>
  <c r="T460" i="4"/>
  <c r="T400" i="4"/>
  <c r="T270" i="4"/>
  <c r="T461" i="4"/>
  <c r="V461" i="4" s="1"/>
  <c r="T459" i="4"/>
  <c r="T502" i="4"/>
  <c r="T503" i="4"/>
  <c r="T476" i="4"/>
  <c r="T362" i="4"/>
  <c r="T271" i="4"/>
  <c r="T326" i="4"/>
  <c r="T497" i="4"/>
  <c r="T298" i="4"/>
  <c r="T498" i="4"/>
  <c r="T299" i="4"/>
  <c r="T457" i="4"/>
  <c r="T401" i="4"/>
  <c r="T282" i="4"/>
  <c r="T364" i="4"/>
  <c r="T283" i="4"/>
  <c r="T473" i="4"/>
  <c r="T397" i="4"/>
  <c r="T376" i="4"/>
  <c r="T471" i="4"/>
  <c r="T281" i="4"/>
  <c r="T415" i="4"/>
  <c r="T278" i="4"/>
  <c r="T338" i="4"/>
  <c r="T388" i="4"/>
  <c r="T470" i="4"/>
  <c r="T363" i="4"/>
  <c r="T246" i="4"/>
  <c r="T412" i="4"/>
  <c r="W119" i="4"/>
  <c r="W125" i="4"/>
  <c r="W131" i="4"/>
  <c r="X131" i="4" s="1"/>
  <c r="W137" i="4"/>
  <c r="X137" i="4" s="1"/>
  <c r="W143" i="4"/>
  <c r="W149" i="4"/>
  <c r="W155" i="4"/>
  <c r="W161" i="4"/>
  <c r="W167" i="4"/>
  <c r="X167" i="4" s="1"/>
  <c r="W173" i="4"/>
  <c r="X173" i="4" s="1"/>
  <c r="W179" i="4"/>
  <c r="W185" i="4"/>
  <c r="W191" i="4"/>
  <c r="X191" i="4" s="1"/>
  <c r="W197" i="4"/>
  <c r="W203" i="4"/>
  <c r="X203" i="4" s="1"/>
  <c r="W209" i="4"/>
  <c r="X209" i="4" s="1"/>
  <c r="W215" i="4"/>
  <c r="W221" i="4"/>
  <c r="W227" i="4"/>
  <c r="X227" i="4" s="1"/>
  <c r="W233" i="4"/>
  <c r="W239" i="4"/>
  <c r="X239" i="4" s="1"/>
  <c r="W245" i="4"/>
  <c r="X245" i="4" s="1"/>
  <c r="W251" i="4"/>
  <c r="W257" i="4"/>
  <c r="X257" i="4" s="1"/>
  <c r="W263" i="4"/>
  <c r="X263" i="4" s="1"/>
  <c r="W271" i="4"/>
  <c r="W277" i="4"/>
  <c r="W283" i="4"/>
  <c r="X283" i="4" s="1"/>
  <c r="W289" i="4"/>
  <c r="W295" i="4"/>
  <c r="X295" i="4" s="1"/>
  <c r="W301" i="4"/>
  <c r="X301" i="4" s="1"/>
  <c r="W307" i="4"/>
  <c r="W313" i="4"/>
  <c r="X313" i="4" s="1"/>
  <c r="W319" i="4"/>
  <c r="X319" i="4" s="1"/>
  <c r="W325" i="4"/>
  <c r="W331" i="4"/>
  <c r="W337" i="4"/>
  <c r="X337" i="4" s="1"/>
  <c r="W343" i="4"/>
  <c r="W349" i="4"/>
  <c r="X349" i="4" s="1"/>
  <c r="W355" i="4"/>
  <c r="X355" i="4" s="1"/>
  <c r="W361" i="4"/>
  <c r="W367" i="4"/>
  <c r="W373" i="4"/>
  <c r="X373" i="4" s="1"/>
  <c r="W379" i="4"/>
  <c r="W385" i="4"/>
  <c r="X385" i="4" s="1"/>
  <c r="W391" i="4"/>
  <c r="X391" i="4" s="1"/>
  <c r="W397" i="4"/>
  <c r="W403" i="4"/>
  <c r="W409" i="4"/>
  <c r="X409" i="4" s="1"/>
  <c r="W415" i="4"/>
  <c r="W421" i="4"/>
  <c r="X421" i="4" s="1"/>
  <c r="W427" i="4"/>
  <c r="X427" i="4" s="1"/>
  <c r="W433" i="4"/>
  <c r="W439" i="4"/>
  <c r="W445" i="4"/>
  <c r="X445" i="4" s="1"/>
  <c r="W451" i="4"/>
  <c r="W457" i="4"/>
  <c r="X457" i="4" s="1"/>
  <c r="W463" i="4"/>
  <c r="X463" i="4" s="1"/>
  <c r="W469" i="4"/>
  <c r="W475" i="4"/>
  <c r="W481" i="4"/>
  <c r="X481" i="4" s="1"/>
  <c r="W487" i="4"/>
  <c r="W493" i="4"/>
  <c r="X493" i="4" s="1"/>
  <c r="W499" i="4"/>
  <c r="X499" i="4" s="1"/>
  <c r="W505" i="4"/>
  <c r="W109" i="4"/>
  <c r="X109" i="4" s="1"/>
  <c r="W103" i="4"/>
  <c r="X103" i="4" s="1"/>
  <c r="W97" i="4"/>
  <c r="W91" i="4"/>
  <c r="X91" i="4" s="1"/>
  <c r="W85" i="4"/>
  <c r="X85" i="4" s="1"/>
  <c r="W79" i="4"/>
  <c r="W73" i="4"/>
  <c r="W67" i="4"/>
  <c r="X67" i="4" s="1"/>
  <c r="W61" i="4"/>
  <c r="W55" i="4"/>
  <c r="W49" i="4"/>
  <c r="X49" i="4" s="1"/>
  <c r="W43" i="4"/>
  <c r="W37" i="4"/>
  <c r="W31" i="4"/>
  <c r="X31" i="4" s="1"/>
  <c r="W25" i="4"/>
  <c r="W19" i="4"/>
  <c r="X19" i="4" s="1"/>
  <c r="W13" i="4"/>
  <c r="X13" i="4" s="1"/>
  <c r="W7" i="4"/>
  <c r="W268" i="4"/>
  <c r="W120" i="4"/>
  <c r="W126" i="4"/>
  <c r="W132" i="4"/>
  <c r="X132" i="4" s="1"/>
  <c r="W138" i="4"/>
  <c r="X138" i="4" s="1"/>
  <c r="W144" i="4"/>
  <c r="W150" i="4"/>
  <c r="W156" i="4"/>
  <c r="X156" i="4" s="1"/>
  <c r="W162" i="4"/>
  <c r="W168" i="4"/>
  <c r="W174" i="4"/>
  <c r="X174" i="4" s="1"/>
  <c r="W180" i="4"/>
  <c r="W186" i="4"/>
  <c r="W192" i="4"/>
  <c r="W198" i="4"/>
  <c r="W204" i="4"/>
  <c r="X204" i="4" s="1"/>
  <c r="W210" i="4"/>
  <c r="X210" i="4" s="1"/>
  <c r="W216" i="4"/>
  <c r="W222" i="4"/>
  <c r="W228" i="4"/>
  <c r="W234" i="4"/>
  <c r="W240" i="4"/>
  <c r="X240" i="4" s="1"/>
  <c r="W246" i="4"/>
  <c r="X246" i="4" s="1"/>
  <c r="W252" i="4"/>
  <c r="W258" i="4"/>
  <c r="W264" i="4"/>
  <c r="X264" i="4" s="1"/>
  <c r="W272" i="4"/>
  <c r="W278" i="4"/>
  <c r="X278" i="4" s="1"/>
  <c r="W284" i="4"/>
  <c r="X284" i="4" s="1"/>
  <c r="W290" i="4"/>
  <c r="W296" i="4"/>
  <c r="W302" i="4"/>
  <c r="W308" i="4"/>
  <c r="W314" i="4"/>
  <c r="X314" i="4" s="1"/>
  <c r="W320" i="4"/>
  <c r="X320" i="4" s="1"/>
  <c r="W326" i="4"/>
  <c r="W332" i="4"/>
  <c r="W338" i="4"/>
  <c r="X338" i="4" s="1"/>
  <c r="W344" i="4"/>
  <c r="W350" i="4"/>
  <c r="X350" i="4" s="1"/>
  <c r="W356" i="4"/>
  <c r="X356" i="4" s="1"/>
  <c r="W362" i="4"/>
  <c r="W368" i="4"/>
  <c r="W374" i="4"/>
  <c r="X374" i="4" s="1"/>
  <c r="W380" i="4"/>
  <c r="W386" i="4"/>
  <c r="X386" i="4" s="1"/>
  <c r="W392" i="4"/>
  <c r="X392" i="4" s="1"/>
  <c r="W398" i="4"/>
  <c r="W404" i="4"/>
  <c r="W410" i="4"/>
  <c r="X410" i="4" s="1"/>
  <c r="W416" i="4"/>
  <c r="W422" i="4"/>
  <c r="X422" i="4" s="1"/>
  <c r="W428" i="4"/>
  <c r="X428" i="4" s="1"/>
  <c r="W434" i="4"/>
  <c r="W440" i="4"/>
  <c r="W446" i="4"/>
  <c r="X446" i="4" s="1"/>
  <c r="W452" i="4"/>
  <c r="W458" i="4"/>
  <c r="X458" i="4" s="1"/>
  <c r="W464" i="4"/>
  <c r="X464" i="4" s="1"/>
  <c r="W470" i="4"/>
  <c r="W476" i="4"/>
  <c r="W482" i="4"/>
  <c r="X482" i="4" s="1"/>
  <c r="W488" i="4"/>
  <c r="W494" i="4"/>
  <c r="X494" i="4" s="1"/>
  <c r="W500" i="4"/>
  <c r="X500" i="4" s="1"/>
  <c r="W506" i="4"/>
  <c r="X506" i="4" s="1"/>
  <c r="W108" i="4"/>
  <c r="X108" i="4" s="1"/>
  <c r="W102" i="4"/>
  <c r="X102" i="4" s="1"/>
  <c r="W96" i="4"/>
  <c r="W90" i="4"/>
  <c r="X90" i="4" s="1"/>
  <c r="W84" i="4"/>
  <c r="X84" i="4" s="1"/>
  <c r="W78" i="4"/>
  <c r="W72" i="4"/>
  <c r="W66" i="4"/>
  <c r="X66" i="4" s="1"/>
  <c r="W60" i="4"/>
  <c r="W54" i="4"/>
  <c r="X54" i="4" s="1"/>
  <c r="W48" i="4"/>
  <c r="X48" i="4" s="1"/>
  <c r="W42" i="4"/>
  <c r="W36" i="4"/>
  <c r="W30" i="4"/>
  <c r="X30" i="4" s="1"/>
  <c r="W24" i="4"/>
  <c r="W18" i="4"/>
  <c r="X18" i="4" s="1"/>
  <c r="W12" i="4"/>
  <c r="X12" i="4" s="1"/>
  <c r="W115" i="4"/>
  <c r="W121" i="4"/>
  <c r="X121" i="4" s="1"/>
  <c r="W127" i="4"/>
  <c r="W133" i="4"/>
  <c r="W139" i="4"/>
  <c r="X139" i="4" s="1"/>
  <c r="W145" i="4"/>
  <c r="X145" i="4" s="1"/>
  <c r="W151" i="4"/>
  <c r="W157" i="4"/>
  <c r="W163" i="4"/>
  <c r="X163" i="4" s="1"/>
  <c r="W169" i="4"/>
  <c r="W175" i="4"/>
  <c r="X175" i="4" s="1"/>
  <c r="W181" i="4"/>
  <c r="X181" i="4" s="1"/>
  <c r="W187" i="4"/>
  <c r="W193" i="4"/>
  <c r="W205" i="4"/>
  <c r="X205" i="4" s="1"/>
  <c r="W211" i="4"/>
  <c r="W217" i="4"/>
  <c r="X217" i="4" s="1"/>
  <c r="W223" i="4"/>
  <c r="X223" i="4" s="1"/>
  <c r="W229" i="4"/>
  <c r="W235" i="4"/>
  <c r="W241" i="4"/>
  <c r="X241" i="4" s="1"/>
  <c r="W247" i="4"/>
  <c r="W253" i="4"/>
  <c r="X253" i="4" s="1"/>
  <c r="W259" i="4"/>
  <c r="X259" i="4" s="1"/>
  <c r="W265" i="4"/>
  <c r="W273" i="4"/>
  <c r="W279" i="4"/>
  <c r="X279" i="4" s="1"/>
  <c r="W285" i="4"/>
  <c r="W291" i="4"/>
  <c r="X291" i="4" s="1"/>
  <c r="W297" i="4"/>
  <c r="X297" i="4" s="1"/>
  <c r="W303" i="4"/>
  <c r="W309" i="4"/>
  <c r="X309" i="4" s="1"/>
  <c r="W315" i="4"/>
  <c r="X315" i="4" s="1"/>
  <c r="W321" i="4"/>
  <c r="W327" i="4"/>
  <c r="W333" i="4"/>
  <c r="X333" i="4" s="1"/>
  <c r="W339" i="4"/>
  <c r="W345" i="4"/>
  <c r="W351" i="4"/>
  <c r="X351" i="4" s="1"/>
  <c r="W357" i="4"/>
  <c r="W363" i="4"/>
  <c r="W369" i="4"/>
  <c r="X369" i="4" s="1"/>
  <c r="W375" i="4"/>
  <c r="W381" i="4"/>
  <c r="W387" i="4"/>
  <c r="X387" i="4" s="1"/>
  <c r="W393" i="4"/>
  <c r="W399" i="4"/>
  <c r="X399" i="4" s="1"/>
  <c r="W405" i="4"/>
  <c r="X405" i="4" s="1"/>
  <c r="W411" i="4"/>
  <c r="W417" i="4"/>
  <c r="W423" i="4"/>
  <c r="X423" i="4" s="1"/>
  <c r="W429" i="4"/>
  <c r="W435" i="4"/>
  <c r="W441" i="4"/>
  <c r="X441" i="4" s="1"/>
  <c r="W447" i="4"/>
  <c r="W453" i="4"/>
  <c r="W459" i="4"/>
  <c r="X459" i="4" s="1"/>
  <c r="W465" i="4"/>
  <c r="W471" i="4"/>
  <c r="X471" i="4" s="1"/>
  <c r="W477" i="4"/>
  <c r="X477" i="4" s="1"/>
  <c r="W483" i="4"/>
  <c r="W489" i="4"/>
  <c r="X489" i="4" s="1"/>
  <c r="W495" i="4"/>
  <c r="X495" i="4" s="1"/>
  <c r="W501" i="4"/>
  <c r="W507" i="4"/>
  <c r="X507" i="4" s="1"/>
  <c r="W107" i="4"/>
  <c r="X107" i="4" s="1"/>
  <c r="W101" i="4"/>
  <c r="W95" i="4"/>
  <c r="X95" i="4" s="1"/>
  <c r="W89" i="4"/>
  <c r="X89" i="4" s="1"/>
  <c r="W83" i="4"/>
  <c r="W77" i="4"/>
  <c r="X77" i="4" s="1"/>
  <c r="W71" i="4"/>
  <c r="X71" i="4" s="1"/>
  <c r="W65" i="4"/>
  <c r="W59" i="4"/>
  <c r="W53" i="4"/>
  <c r="X53" i="4" s="1"/>
  <c r="W47" i="4"/>
  <c r="W41" i="4"/>
  <c r="X41" i="4" s="1"/>
  <c r="W35" i="4"/>
  <c r="X35" i="4" s="1"/>
  <c r="W29" i="4"/>
  <c r="W23" i="4"/>
  <c r="W17" i="4"/>
  <c r="X17" i="4" s="1"/>
  <c r="W11" i="4"/>
  <c r="W116" i="4"/>
  <c r="X116" i="4" s="1"/>
  <c r="W122" i="4"/>
  <c r="X122" i="4" s="1"/>
  <c r="W128" i="4"/>
  <c r="W134" i="4"/>
  <c r="W140" i="4"/>
  <c r="X140" i="4" s="1"/>
  <c r="W146" i="4"/>
  <c r="W152" i="4"/>
  <c r="X152" i="4" s="1"/>
  <c r="W158" i="4"/>
  <c r="X158" i="4" s="1"/>
  <c r="W164" i="4"/>
  <c r="W170" i="4"/>
  <c r="W176" i="4"/>
  <c r="X176" i="4" s="1"/>
  <c r="W182" i="4"/>
  <c r="W188" i="4"/>
  <c r="X188" i="4" s="1"/>
  <c r="W194" i="4"/>
  <c r="X194" i="4" s="1"/>
  <c r="W206" i="4"/>
  <c r="W212" i="4"/>
  <c r="W218" i="4"/>
  <c r="X218" i="4" s="1"/>
  <c r="W224" i="4"/>
  <c r="W230" i="4"/>
  <c r="X230" i="4" s="1"/>
  <c r="W236" i="4"/>
  <c r="X236" i="4" s="1"/>
  <c r="W242" i="4"/>
  <c r="W248" i="4"/>
  <c r="W254" i="4"/>
  <c r="X254" i="4" s="1"/>
  <c r="W260" i="4"/>
  <c r="W266" i="4"/>
  <c r="W274" i="4"/>
  <c r="X274" i="4" s="1"/>
  <c r="W280" i="4"/>
  <c r="W286" i="4"/>
  <c r="W292" i="4"/>
  <c r="X292" i="4" s="1"/>
  <c r="W298" i="4"/>
  <c r="W304" i="4"/>
  <c r="X304" i="4" s="1"/>
  <c r="W310" i="4"/>
  <c r="X310" i="4" s="1"/>
  <c r="W316" i="4"/>
  <c r="W322" i="4"/>
  <c r="W328" i="4"/>
  <c r="X328" i="4" s="1"/>
  <c r="W334" i="4"/>
  <c r="W340" i="4"/>
  <c r="X340" i="4" s="1"/>
  <c r="W346" i="4"/>
  <c r="X346" i="4" s="1"/>
  <c r="W352" i="4"/>
  <c r="W358" i="4"/>
  <c r="W364" i="4"/>
  <c r="X364" i="4" s="1"/>
  <c r="W370" i="4"/>
  <c r="W376" i="4"/>
  <c r="X376" i="4" s="1"/>
  <c r="W382" i="4"/>
  <c r="X382" i="4" s="1"/>
  <c r="W388" i="4"/>
  <c r="W394" i="4"/>
  <c r="W400" i="4"/>
  <c r="X400" i="4" s="1"/>
  <c r="W406" i="4"/>
  <c r="W412" i="4"/>
  <c r="X412" i="4" s="1"/>
  <c r="W418" i="4"/>
  <c r="X418" i="4" s="1"/>
  <c r="W424" i="4"/>
  <c r="W430" i="4"/>
  <c r="W436" i="4"/>
  <c r="X436" i="4" s="1"/>
  <c r="W442" i="4"/>
  <c r="W448" i="4"/>
  <c r="X448" i="4" s="1"/>
  <c r="W454" i="4"/>
  <c r="X454" i="4" s="1"/>
  <c r="W460" i="4"/>
  <c r="W466" i="4"/>
  <c r="W472" i="4"/>
  <c r="X472" i="4" s="1"/>
  <c r="W478" i="4"/>
  <c r="W484" i="4"/>
  <c r="W490" i="4"/>
  <c r="X490" i="4" s="1"/>
  <c r="W496" i="4"/>
  <c r="W502" i="4"/>
  <c r="X502" i="4" s="1"/>
  <c r="W114" i="4"/>
  <c r="X114" i="4" s="1"/>
  <c r="W106" i="4"/>
  <c r="W100" i="4"/>
  <c r="X100" i="4" s="1"/>
  <c r="W94" i="4"/>
  <c r="X94" i="4" s="1"/>
  <c r="W88" i="4"/>
  <c r="W82" i="4"/>
  <c r="W76" i="4"/>
  <c r="X76" i="4" s="1"/>
  <c r="W70" i="4"/>
  <c r="W64" i="4"/>
  <c r="X64" i="4" s="1"/>
  <c r="W58" i="4"/>
  <c r="X58" i="4" s="1"/>
  <c r="W52" i="4"/>
  <c r="W46" i="4"/>
  <c r="W40" i="4"/>
  <c r="X40" i="4" s="1"/>
  <c r="W34" i="4"/>
  <c r="W28" i="4"/>
  <c r="X28" i="4" s="1"/>
  <c r="W22" i="4"/>
  <c r="X22" i="4" s="1"/>
  <c r="W16" i="4"/>
  <c r="W10" i="4"/>
  <c r="W117" i="4"/>
  <c r="X117" i="4" s="1"/>
  <c r="W123" i="4"/>
  <c r="W129" i="4"/>
  <c r="X129" i="4" s="1"/>
  <c r="W135" i="4"/>
  <c r="X135" i="4" s="1"/>
  <c r="W141" i="4"/>
  <c r="W147" i="4"/>
  <c r="W153" i="4"/>
  <c r="X153" i="4" s="1"/>
  <c r="W159" i="4"/>
  <c r="W165" i="4"/>
  <c r="X165" i="4" s="1"/>
  <c r="W171" i="4"/>
  <c r="X171" i="4" s="1"/>
  <c r="W177" i="4"/>
  <c r="W183" i="4"/>
  <c r="W189" i="4"/>
  <c r="X189" i="4" s="1"/>
  <c r="W195" i="4"/>
  <c r="W207" i="4"/>
  <c r="X207" i="4" s="1"/>
  <c r="W213" i="4"/>
  <c r="X213" i="4" s="1"/>
  <c r="W219" i="4"/>
  <c r="W225" i="4"/>
  <c r="W231" i="4"/>
  <c r="X231" i="4" s="1"/>
  <c r="W237" i="4"/>
  <c r="W243" i="4"/>
  <c r="X243" i="4" s="1"/>
  <c r="W249" i="4"/>
  <c r="X249" i="4" s="1"/>
  <c r="W255" i="4"/>
  <c r="W261" i="4"/>
  <c r="W267" i="4"/>
  <c r="X267" i="4" s="1"/>
  <c r="W275" i="4"/>
  <c r="W281" i="4"/>
  <c r="X281" i="4" s="1"/>
  <c r="W287" i="4"/>
  <c r="X287" i="4" s="1"/>
  <c r="W293" i="4"/>
  <c r="W299" i="4"/>
  <c r="W305" i="4"/>
  <c r="X305" i="4" s="1"/>
  <c r="W311" i="4"/>
  <c r="W317" i="4"/>
  <c r="X317" i="4" s="1"/>
  <c r="W323" i="4"/>
  <c r="X323" i="4" s="1"/>
  <c r="W329" i="4"/>
  <c r="W335" i="4"/>
  <c r="W341" i="4"/>
  <c r="X341" i="4" s="1"/>
  <c r="W347" i="4"/>
  <c r="W353" i="4"/>
  <c r="X353" i="4" s="1"/>
  <c r="W359" i="4"/>
  <c r="X359" i="4" s="1"/>
  <c r="W365" i="4"/>
  <c r="W371" i="4"/>
  <c r="W377" i="4"/>
  <c r="X377" i="4" s="1"/>
  <c r="W383" i="4"/>
  <c r="W389" i="4"/>
  <c r="X389" i="4" s="1"/>
  <c r="W395" i="4"/>
  <c r="X395" i="4" s="1"/>
  <c r="W401" i="4"/>
  <c r="W407" i="4"/>
  <c r="W413" i="4"/>
  <c r="X413" i="4" s="1"/>
  <c r="W419" i="4"/>
  <c r="W425" i="4"/>
  <c r="X425" i="4" s="1"/>
  <c r="W431" i="4"/>
  <c r="X431" i="4" s="1"/>
  <c r="W437" i="4"/>
  <c r="W443" i="4"/>
  <c r="W449" i="4"/>
  <c r="X449" i="4" s="1"/>
  <c r="W455" i="4"/>
  <c r="W461" i="4"/>
  <c r="X461" i="4" s="1"/>
  <c r="W467" i="4"/>
  <c r="X467" i="4" s="1"/>
  <c r="W473" i="4"/>
  <c r="W479" i="4"/>
  <c r="W485" i="4"/>
  <c r="X485" i="4" s="1"/>
  <c r="W491" i="4"/>
  <c r="W497" i="4"/>
  <c r="X497" i="4" s="1"/>
  <c r="W503" i="4"/>
  <c r="X503" i="4" s="1"/>
  <c r="W111" i="4"/>
  <c r="X111" i="4" s="1"/>
  <c r="W105" i="4"/>
  <c r="X105" i="4" s="1"/>
  <c r="W99" i="4"/>
  <c r="X99" i="4" s="1"/>
  <c r="W93" i="4"/>
  <c r="W87" i="4"/>
  <c r="X87" i="4" s="1"/>
  <c r="W81" i="4"/>
  <c r="X81" i="4" s="1"/>
  <c r="W75" i="4"/>
  <c r="W69" i="4"/>
  <c r="X69" i="4" s="1"/>
  <c r="W63" i="4"/>
  <c r="X63" i="4" s="1"/>
  <c r="W57" i="4"/>
  <c r="W51" i="4"/>
  <c r="X51" i="4" s="1"/>
  <c r="W45" i="4"/>
  <c r="X45" i="4" s="1"/>
  <c r="W39" i="4"/>
  <c r="W33" i="4"/>
  <c r="W27" i="4"/>
  <c r="X27" i="4" s="1"/>
  <c r="W21" i="4"/>
  <c r="W15" i="4"/>
  <c r="X15" i="4" s="1"/>
  <c r="W9" i="4"/>
  <c r="X9" i="4" s="1"/>
  <c r="W118" i="4"/>
  <c r="W124" i="4"/>
  <c r="W130" i="4"/>
  <c r="X130" i="4" s="1"/>
  <c r="W136" i="4"/>
  <c r="W142" i="4"/>
  <c r="X142" i="4" s="1"/>
  <c r="W148" i="4"/>
  <c r="X148" i="4" s="1"/>
  <c r="W154" i="4"/>
  <c r="W160" i="4"/>
  <c r="W166" i="4"/>
  <c r="X166" i="4" s="1"/>
  <c r="W172" i="4"/>
  <c r="W178" i="4"/>
  <c r="X178" i="4" s="1"/>
  <c r="W184" i="4"/>
  <c r="X184" i="4" s="1"/>
  <c r="W190" i="4"/>
  <c r="W196" i="4"/>
  <c r="W202" i="4"/>
  <c r="X202" i="4" s="1"/>
  <c r="W208" i="4"/>
  <c r="W214" i="4"/>
  <c r="X214" i="4" s="1"/>
  <c r="W220" i="4"/>
  <c r="X220" i="4" s="1"/>
  <c r="W226" i="4"/>
  <c r="W232" i="4"/>
  <c r="X232" i="4" s="1"/>
  <c r="W238" i="4"/>
  <c r="X238" i="4" s="1"/>
  <c r="W244" i="4"/>
  <c r="W250" i="4"/>
  <c r="X250" i="4" s="1"/>
  <c r="W256" i="4"/>
  <c r="X256" i="4" s="1"/>
  <c r="W262" i="4"/>
  <c r="W270" i="4"/>
  <c r="X270" i="4" s="1"/>
  <c r="W276" i="4"/>
  <c r="X276" i="4" s="1"/>
  <c r="W282" i="4"/>
  <c r="W288" i="4"/>
  <c r="X288" i="4" s="1"/>
  <c r="W294" i="4"/>
  <c r="X294" i="4" s="1"/>
  <c r="W300" i="4"/>
  <c r="W306" i="4"/>
  <c r="W312" i="4"/>
  <c r="X312" i="4" s="1"/>
  <c r="W318" i="4"/>
  <c r="W324" i="4"/>
  <c r="X324" i="4" s="1"/>
  <c r="W330" i="4"/>
  <c r="X330" i="4" s="1"/>
  <c r="W336" i="4"/>
  <c r="W342" i="4"/>
  <c r="W348" i="4"/>
  <c r="X348" i="4" s="1"/>
  <c r="W354" i="4"/>
  <c r="W360" i="4"/>
  <c r="X360" i="4" s="1"/>
  <c r="W366" i="4"/>
  <c r="X366" i="4" s="1"/>
  <c r="W372" i="4"/>
  <c r="W378" i="4"/>
  <c r="W384" i="4"/>
  <c r="X384" i="4" s="1"/>
  <c r="W390" i="4"/>
  <c r="W396" i="4"/>
  <c r="X396" i="4" s="1"/>
  <c r="W402" i="4"/>
  <c r="X402" i="4" s="1"/>
  <c r="W408" i="4"/>
  <c r="W414" i="4"/>
  <c r="W420" i="4"/>
  <c r="X420" i="4" s="1"/>
  <c r="W426" i="4"/>
  <c r="W432" i="4"/>
  <c r="X432" i="4" s="1"/>
  <c r="W438" i="4"/>
  <c r="X438" i="4" s="1"/>
  <c r="W444" i="4"/>
  <c r="W450" i="4"/>
  <c r="W456" i="4"/>
  <c r="X456" i="4" s="1"/>
  <c r="W462" i="4"/>
  <c r="W468" i="4"/>
  <c r="X468" i="4" s="1"/>
  <c r="W474" i="4"/>
  <c r="X474" i="4" s="1"/>
  <c r="W480" i="4"/>
  <c r="W486" i="4"/>
  <c r="W492" i="4"/>
  <c r="X492" i="4" s="1"/>
  <c r="W498" i="4"/>
  <c r="W504" i="4"/>
  <c r="X504" i="4" s="1"/>
  <c r="W110" i="4"/>
  <c r="X110" i="4" s="1"/>
  <c r="W104" i="4"/>
  <c r="W98" i="4"/>
  <c r="W92" i="4"/>
  <c r="X92" i="4" s="1"/>
  <c r="W86" i="4"/>
  <c r="W80" i="4"/>
  <c r="X80" i="4" s="1"/>
  <c r="W74" i="4"/>
  <c r="X74" i="4" s="1"/>
  <c r="W68" i="4"/>
  <c r="W62" i="4"/>
  <c r="W56" i="4"/>
  <c r="X56" i="4" s="1"/>
  <c r="W50" i="4"/>
  <c r="W44" i="4"/>
  <c r="X44" i="4" s="1"/>
  <c r="W38" i="4"/>
  <c r="X38" i="4" s="1"/>
  <c r="W32" i="4"/>
  <c r="W26" i="4"/>
  <c r="W20" i="4"/>
  <c r="X20" i="4" s="1"/>
  <c r="W14" i="4"/>
  <c r="W8" i="4"/>
  <c r="X8" i="4" s="1"/>
  <c r="T239" i="4"/>
  <c r="W200" i="4"/>
  <c r="W201" i="4"/>
  <c r="K71" i="37"/>
  <c r="K63" i="37"/>
  <c r="K78" i="37"/>
  <c r="K41" i="37"/>
  <c r="K59" i="37"/>
  <c r="I84" i="37"/>
  <c r="K39" i="37"/>
  <c r="T214" i="4"/>
  <c r="K68" i="37"/>
  <c r="T119" i="4"/>
  <c r="I89" i="37"/>
  <c r="T127" i="4"/>
  <c r="T121" i="4"/>
  <c r="K70" i="37"/>
  <c r="T134" i="4"/>
  <c r="T147" i="4"/>
  <c r="T141" i="4"/>
  <c r="T511" i="4"/>
  <c r="T532" i="4"/>
  <c r="W527" i="4"/>
  <c r="T197" i="4"/>
  <c r="T237" i="4"/>
  <c r="T244" i="4"/>
  <c r="K37" i="37"/>
  <c r="T211" i="4"/>
  <c r="K73" i="37"/>
  <c r="T202" i="4"/>
  <c r="K67" i="37"/>
  <c r="T173" i="4"/>
  <c r="T160" i="4"/>
  <c r="K55" i="37"/>
  <c r="W531" i="4"/>
  <c r="W519" i="4"/>
  <c r="T517" i="4"/>
  <c r="W532" i="4"/>
  <c r="T135" i="4"/>
  <c r="T203" i="4"/>
  <c r="T245" i="4"/>
  <c r="K49" i="37"/>
  <c r="T238" i="4"/>
  <c r="K47" i="37"/>
  <c r="T114" i="4"/>
  <c r="I87" i="37"/>
  <c r="T193" i="4"/>
  <c r="T128" i="4"/>
  <c r="T136" i="4"/>
  <c r="T133" i="4"/>
  <c r="W524" i="4"/>
  <c r="T530" i="4"/>
  <c r="T162" i="4"/>
  <c r="W520" i="4"/>
  <c r="T118" i="4"/>
  <c r="T243" i="4"/>
  <c r="T196" i="4"/>
  <c r="T153" i="4"/>
  <c r="T240" i="4"/>
  <c r="T234" i="4"/>
  <c r="T241" i="4"/>
  <c r="T215" i="4"/>
  <c r="T179" i="4"/>
  <c r="T132" i="4"/>
  <c r="T167" i="4"/>
  <c r="K85" i="37"/>
  <c r="N85" i="37" s="1"/>
  <c r="I85" i="37"/>
  <c r="I86" i="37"/>
  <c r="W521" i="4"/>
  <c r="T531" i="4"/>
  <c r="T217" i="4"/>
  <c r="T242" i="4"/>
  <c r="T169" i="4"/>
  <c r="T216" i="4"/>
  <c r="T180" i="4"/>
  <c r="K79" i="37"/>
  <c r="K46" i="37"/>
  <c r="T164" i="4"/>
  <c r="K76" i="37"/>
  <c r="T130" i="4"/>
  <c r="T124" i="4"/>
  <c r="K38" i="37"/>
  <c r="T184" i="4"/>
  <c r="K62" i="37"/>
  <c r="T125" i="4"/>
  <c r="T142" i="4"/>
  <c r="T131" i="4"/>
  <c r="W513" i="4"/>
  <c r="T509" i="4"/>
  <c r="T122" i="4"/>
  <c r="T126" i="4"/>
  <c r="K66" i="37"/>
  <c r="T233" i="4"/>
  <c r="T123" i="4"/>
  <c r="T224" i="4"/>
  <c r="K83" i="37"/>
  <c r="N83" i="37" s="1"/>
  <c r="T204" i="4"/>
  <c r="K77" i="37"/>
  <c r="T106" i="4"/>
  <c r="U106" i="4" s="1"/>
  <c r="T111" i="4"/>
  <c r="U111" i="4" s="1"/>
  <c r="T110" i="4"/>
  <c r="U110" i="4" s="1"/>
  <c r="T108" i="4"/>
  <c r="U108" i="4" s="1"/>
  <c r="T107" i="4"/>
  <c r="U107" i="4" s="1"/>
  <c r="T95" i="4"/>
  <c r="U95" i="4" s="1"/>
  <c r="T94" i="4"/>
  <c r="U94" i="4" s="1"/>
  <c r="T109" i="4"/>
  <c r="U109" i="4" s="1"/>
  <c r="X106" i="4"/>
  <c r="X496" i="4"/>
  <c r="X505" i="4"/>
  <c r="X501" i="4"/>
  <c r="X491" i="4"/>
  <c r="X498" i="4"/>
  <c r="T70" i="4"/>
  <c r="U70" i="4" s="1"/>
  <c r="X244" i="4"/>
  <c r="X242" i="4"/>
  <c r="X237" i="4"/>
  <c r="T48" i="4"/>
  <c r="U48" i="4" s="1"/>
  <c r="T13" i="4"/>
  <c r="T14" i="4"/>
  <c r="U14" i="4" s="1"/>
  <c r="T72" i="4"/>
  <c r="U72" i="4" s="1"/>
  <c r="T46" i="4"/>
  <c r="U46" i="4" s="1"/>
  <c r="X86" i="4"/>
  <c r="T149" i="4"/>
  <c r="V149" i="4" s="1"/>
  <c r="X115" i="4"/>
  <c r="T86" i="4"/>
  <c r="U86" i="4" s="1"/>
  <c r="T82" i="4"/>
  <c r="T73" i="4"/>
  <c r="U73" i="4" s="1"/>
  <c r="T87" i="4"/>
  <c r="U87" i="4" s="1"/>
  <c r="T89" i="4"/>
  <c r="T104" i="4"/>
  <c r="T60" i="4"/>
  <c r="U60" i="4" s="1"/>
  <c r="T35" i="4"/>
  <c r="U35" i="4" s="1"/>
  <c r="V442" i="4"/>
  <c r="T159" i="4"/>
  <c r="X170" i="4"/>
  <c r="T192" i="4"/>
  <c r="T185" i="4"/>
  <c r="T150" i="4"/>
  <c r="T156" i="4"/>
  <c r="T182" i="4"/>
  <c r="T154" i="4"/>
  <c r="T139" i="4"/>
  <c r="T174" i="4"/>
  <c r="T235" i="4"/>
  <c r="T191" i="4"/>
  <c r="T187" i="4"/>
  <c r="T210" i="4"/>
  <c r="T221" i="4"/>
  <c r="T155" i="4"/>
  <c r="T176" i="4"/>
  <c r="T183" i="4"/>
  <c r="T137" i="4"/>
  <c r="T226" i="4"/>
  <c r="T222" i="4"/>
  <c r="T236" i="4"/>
  <c r="T178" i="4"/>
  <c r="T225" i="4"/>
  <c r="T212" i="4"/>
  <c r="T157" i="4"/>
  <c r="T205" i="4"/>
  <c r="T181" i="4"/>
  <c r="T158" i="4"/>
  <c r="T223" i="4"/>
  <c r="T138" i="4"/>
  <c r="T166" i="4"/>
  <c r="T151" i="4"/>
  <c r="T148" i="4"/>
  <c r="T172" i="4"/>
  <c r="T219" i="4"/>
  <c r="T206" i="4"/>
  <c r="X365" i="4"/>
  <c r="X401" i="4"/>
  <c r="X476" i="4"/>
  <c r="X16" i="4"/>
  <c r="X186" i="4"/>
  <c r="X104" i="4"/>
  <c r="X72" i="4"/>
  <c r="T144" i="4"/>
  <c r="X190" i="4"/>
  <c r="X179" i="4"/>
  <c r="T129" i="4"/>
  <c r="X357" i="4"/>
  <c r="X275" i="4"/>
  <c r="X465" i="4"/>
  <c r="X272" i="4"/>
  <c r="X311" i="4"/>
  <c r="X394" i="4"/>
  <c r="X234" i="4"/>
  <c r="X473" i="4"/>
  <c r="X290" i="4"/>
  <c r="X424" i="4"/>
  <c r="T8" i="4"/>
  <c r="U8" i="4" s="1"/>
  <c r="X119" i="4"/>
  <c r="T101" i="4"/>
  <c r="U101" i="4" s="1"/>
  <c r="T40" i="4"/>
  <c r="U40" i="4" s="1"/>
  <c r="T165" i="4"/>
  <c r="T188" i="4"/>
  <c r="X332" i="4"/>
  <c r="X416" i="4"/>
  <c r="X347" i="4"/>
  <c r="T23" i="4"/>
  <c r="U23" i="4" s="1"/>
  <c r="X128" i="4"/>
  <c r="T163" i="4"/>
  <c r="X247" i="4"/>
  <c r="T207" i="4"/>
  <c r="X11" i="4"/>
  <c r="T146" i="4"/>
  <c r="T105" i="4"/>
  <c r="U105" i="4" s="1"/>
  <c r="T76" i="4"/>
  <c r="U76" i="4" s="1"/>
  <c r="X286" i="4"/>
  <c r="T175" i="4"/>
  <c r="T208" i="4"/>
  <c r="X144" i="4"/>
  <c r="T190" i="4"/>
  <c r="T232" i="4"/>
  <c r="X159" i="4"/>
  <c r="T170" i="4"/>
  <c r="T218" i="4"/>
  <c r="X361" i="4"/>
  <c r="X415" i="4"/>
  <c r="X475" i="4"/>
  <c r="X483" i="4"/>
  <c r="X358" i="4"/>
  <c r="X370" i="4"/>
  <c r="T53" i="4"/>
  <c r="U53" i="4" s="1"/>
  <c r="T84" i="4"/>
  <c r="U84" i="4" s="1"/>
  <c r="X342" i="4"/>
  <c r="X344" i="4"/>
  <c r="X393" i="4"/>
  <c r="X437" i="4"/>
  <c r="X331" i="4"/>
  <c r="T96" i="4"/>
  <c r="U96" i="4" s="1"/>
  <c r="X193" i="4"/>
  <c r="X455" i="4"/>
  <c r="X23" i="4"/>
  <c r="T50" i="4"/>
  <c r="U50" i="4" s="1"/>
  <c r="X37" i="4"/>
  <c r="X147" i="4"/>
  <c r="T177" i="4"/>
  <c r="T194" i="4"/>
  <c r="X268" i="4"/>
  <c r="T11" i="4"/>
  <c r="U11" i="4" s="1"/>
  <c r="X146" i="4"/>
  <c r="X123" i="4"/>
  <c r="T231" i="4"/>
  <c r="X46" i="4"/>
  <c r="X60" i="4"/>
  <c r="X82" i="4"/>
  <c r="X265" i="4"/>
  <c r="V283" i="4"/>
  <c r="U283" i="4"/>
  <c r="X398" i="4"/>
  <c r="X440" i="4"/>
  <c r="X215" i="4"/>
  <c r="X442" i="4"/>
  <c r="X453" i="4"/>
  <c r="X143" i="4"/>
  <c r="T143" i="4"/>
  <c r="X96" i="4"/>
  <c r="T85" i="4"/>
  <c r="U85" i="4" s="1"/>
  <c r="T171" i="4"/>
  <c r="X368" i="4"/>
  <c r="X407" i="4"/>
  <c r="T209" i="4"/>
  <c r="X50" i="4"/>
  <c r="T37" i="4"/>
  <c r="U37" i="4" s="1"/>
  <c r="X177" i="4"/>
  <c r="T168" i="4"/>
  <c r="X133" i="4"/>
  <c r="X169" i="4"/>
  <c r="X141" i="4"/>
  <c r="X248" i="4"/>
  <c r="X198" i="4"/>
  <c r="T198" i="4"/>
  <c r="X322" i="4"/>
  <c r="X124" i="4"/>
  <c r="T152" i="4"/>
  <c r="X149" i="4"/>
  <c r="X14" i="4"/>
  <c r="X70" i="4"/>
  <c r="X164" i="4"/>
  <c r="T227" i="4"/>
  <c r="X233" i="4"/>
  <c r="T213" i="4"/>
  <c r="X345" i="4"/>
  <c r="X430" i="4"/>
  <c r="X334" i="4"/>
  <c r="T16" i="4"/>
  <c r="U16" i="4" s="1"/>
  <c r="X73" i="4"/>
  <c r="T22" i="4"/>
  <c r="U22" i="4" s="1"/>
  <c r="X260" i="4"/>
  <c r="X195" i="4"/>
  <c r="T195" i="4"/>
  <c r="X375" i="4"/>
  <c r="X404" i="4"/>
  <c r="T17" i="4"/>
  <c r="U17" i="4" s="1"/>
  <c r="T93" i="4"/>
  <c r="U93" i="4" s="1"/>
  <c r="X125" i="4"/>
  <c r="T117" i="4"/>
  <c r="T140" i="4"/>
  <c r="X134" i="4"/>
  <c r="X318" i="4"/>
  <c r="X487" i="4"/>
  <c r="T77" i="4"/>
  <c r="U77" i="4" s="1"/>
  <c r="T71" i="4"/>
  <c r="U71" i="4" s="1"/>
  <c r="X120" i="4"/>
  <c r="T58" i="4"/>
  <c r="U58" i="4" s="1"/>
  <c r="X136" i="4"/>
  <c r="X229" i="4"/>
  <c r="T229" i="4"/>
  <c r="T230" i="4"/>
  <c r="X168" i="4"/>
  <c r="T103" i="4"/>
  <c r="U103" i="4" s="1"/>
  <c r="T64" i="4"/>
  <c r="U64" i="4" s="1"/>
  <c r="X336" i="4"/>
  <c r="X452" i="4"/>
  <c r="X390" i="4"/>
  <c r="T199" i="4"/>
  <c r="X255" i="4"/>
  <c r="X197" i="4"/>
  <c r="X480" i="4"/>
  <c r="X300" i="4"/>
  <c r="X251" i="4"/>
  <c r="T220" i="4"/>
  <c r="X339" i="4"/>
  <c r="X406" i="4"/>
  <c r="X439" i="4"/>
  <c r="X443" i="4"/>
  <c r="X372" i="4"/>
  <c r="X478" i="4"/>
  <c r="T10" i="4"/>
  <c r="U10" i="4" s="1"/>
  <c r="T120" i="4"/>
  <c r="T68" i="4"/>
  <c r="U68" i="4" s="1"/>
  <c r="X262" i="4"/>
  <c r="X252" i="4"/>
  <c r="X433" i="4"/>
  <c r="T39" i="4"/>
  <c r="U39" i="4" s="1"/>
  <c r="T74" i="4"/>
  <c r="U74" i="4" s="1"/>
  <c r="T45" i="4"/>
  <c r="U45" i="4" s="1"/>
  <c r="T161" i="4"/>
  <c r="T228" i="4"/>
  <c r="X285" i="4"/>
  <c r="X352" i="4"/>
  <c r="X200" i="4"/>
  <c r="T200" i="4"/>
  <c r="X201" i="4"/>
  <c r="T201" i="4"/>
  <c r="X306" i="4"/>
  <c r="X447" i="4"/>
  <c r="X93" i="4"/>
  <c r="T116" i="4"/>
  <c r="X208" i="4"/>
  <c r="X211" i="4"/>
  <c r="R536" i="4"/>
  <c r="X462" i="4"/>
  <c r="X460" i="4"/>
  <c r="X417" i="4"/>
  <c r="X414" i="4"/>
  <c r="X411" i="4"/>
  <c r="X151" i="4"/>
  <c r="X98" i="4"/>
  <c r="T80" i="4"/>
  <c r="U80" i="4" s="1"/>
  <c r="T62" i="4"/>
  <c r="U62" i="4" s="1"/>
  <c r="T100" i="4"/>
  <c r="U100" i="4" s="1"/>
  <c r="X55" i="4"/>
  <c r="X7" i="4"/>
  <c r="X79" i="4"/>
  <c r="S4" i="4"/>
  <c r="X126" i="4"/>
  <c r="T7" i="4"/>
  <c r="T99" i="4"/>
  <c r="U99" i="4" s="1"/>
  <c r="T44" i="4"/>
  <c r="U44" i="4" s="1"/>
  <c r="X78" i="4"/>
  <c r="X43" i="4"/>
  <c r="X36" i="4"/>
  <c r="T26" i="4"/>
  <c r="U26" i="4" s="1"/>
  <c r="T90" i="4"/>
  <c r="U90" i="4" s="1"/>
  <c r="X21" i="4"/>
  <c r="T66" i="4"/>
  <c r="U66" i="4" s="1"/>
  <c r="T75" i="4"/>
  <c r="U75" i="4" s="1"/>
  <c r="X88" i="4"/>
  <c r="X34" i="4"/>
  <c r="T81" i="4"/>
  <c r="U81" i="4" s="1"/>
  <c r="T83" i="4"/>
  <c r="U83" i="4" s="1"/>
  <c r="X219" i="4"/>
  <c r="X216" i="4"/>
  <c r="X180" i="4"/>
  <c r="X273" i="4"/>
  <c r="X289" i="4"/>
  <c r="X316" i="4"/>
  <c r="T12" i="4"/>
  <c r="U12" i="4" s="1"/>
  <c r="T36" i="4"/>
  <c r="U36" i="4" s="1"/>
  <c r="T55" i="4"/>
  <c r="U55" i="4" s="1"/>
  <c r="T21" i="4"/>
  <c r="U21" i="4" s="1"/>
  <c r="T19" i="4"/>
  <c r="U19" i="4" s="1"/>
  <c r="T78" i="4"/>
  <c r="U78" i="4" s="1"/>
  <c r="T49" i="4"/>
  <c r="U49" i="4" s="1"/>
  <c r="X52" i="4"/>
  <c r="T52" i="4"/>
  <c r="U52" i="4" s="1"/>
  <c r="X150" i="4"/>
  <c r="X61" i="4"/>
  <c r="T25" i="4"/>
  <c r="U25" i="4" s="1"/>
  <c r="X182" i="4"/>
  <c r="X226" i="4"/>
  <c r="X235" i="4"/>
  <c r="X162" i="4"/>
  <c r="X225" i="4"/>
  <c r="X221" i="4"/>
  <c r="X308" i="4"/>
  <c r="X329" i="4"/>
  <c r="X362" i="4"/>
  <c r="X380" i="4"/>
  <c r="X426" i="4"/>
  <c r="X486" i="4"/>
  <c r="X378" i="4"/>
  <c r="X383" i="4"/>
  <c r="X488" i="4"/>
  <c r="X282" i="4"/>
  <c r="X303" i="4"/>
  <c r="X335" i="4"/>
  <c r="X397" i="4"/>
  <c r="T20" i="4"/>
  <c r="U20" i="4" s="1"/>
  <c r="X59" i="4"/>
  <c r="T9" i="4"/>
  <c r="U9" i="4" s="1"/>
  <c r="X24" i="4"/>
  <c r="X25" i="4"/>
  <c r="T97" i="4"/>
  <c r="U97" i="4" s="1"/>
  <c r="T57" i="4"/>
  <c r="U57" i="4" s="1"/>
  <c r="X62" i="4"/>
  <c r="X65" i="4"/>
  <c r="T88" i="4"/>
  <c r="U88" i="4" s="1"/>
  <c r="T43" i="4"/>
  <c r="U43" i="4" s="1"/>
  <c r="T102" i="4"/>
  <c r="U102" i="4" s="1"/>
  <c r="X26" i="4"/>
  <c r="X29" i="4"/>
  <c r="T91" i="4"/>
  <c r="U91" i="4" s="1"/>
  <c r="X127" i="4"/>
  <c r="X154" i="4"/>
  <c r="X157" i="4"/>
  <c r="X187" i="4"/>
  <c r="X183" i="4"/>
  <c r="X379" i="4"/>
  <c r="X450" i="4"/>
  <c r="X293" i="4"/>
  <c r="X327" i="4"/>
  <c r="X343" i="4"/>
  <c r="X307" i="4"/>
  <c r="X185" i="4"/>
  <c r="X371" i="4"/>
  <c r="X367" i="4"/>
  <c r="X451" i="4"/>
  <c r="X33" i="4"/>
  <c r="T18" i="4"/>
  <c r="U18" i="4" s="1"/>
  <c r="T59" i="4"/>
  <c r="U59" i="4" s="1"/>
  <c r="T24" i="4"/>
  <c r="U24" i="4" s="1"/>
  <c r="X42" i="4"/>
  <c r="T63" i="4"/>
  <c r="U63" i="4" s="1"/>
  <c r="T51" i="4"/>
  <c r="U51" i="4" s="1"/>
  <c r="X57" i="4"/>
  <c r="T92" i="4"/>
  <c r="U92" i="4" s="1"/>
  <c r="T61" i="4"/>
  <c r="U61" i="4" s="1"/>
  <c r="T65" i="4"/>
  <c r="U65" i="4" s="1"/>
  <c r="T34" i="4"/>
  <c r="U34" i="4" s="1"/>
  <c r="T29" i="4"/>
  <c r="U29" i="4" s="1"/>
  <c r="X155" i="4"/>
  <c r="X222" i="4"/>
  <c r="X298" i="4"/>
  <c r="X326" i="4"/>
  <c r="X296" i="4"/>
  <c r="X321" i="4"/>
  <c r="X408" i="4"/>
  <c r="T33" i="4"/>
  <c r="U33" i="4" s="1"/>
  <c r="X32" i="4"/>
  <c r="T15" i="4"/>
  <c r="U15" i="4" s="1"/>
  <c r="X47" i="4"/>
  <c r="T42" i="4"/>
  <c r="U42" i="4" s="1"/>
  <c r="T67" i="4"/>
  <c r="U67" i="4" s="1"/>
  <c r="X97" i="4"/>
  <c r="X192" i="4"/>
  <c r="X172" i="4"/>
  <c r="X206" i="4"/>
  <c r="X196" i="4"/>
  <c r="X212" i="4"/>
  <c r="X325" i="4"/>
  <c r="X388" i="4"/>
  <c r="T41" i="4"/>
  <c r="U41" i="4" s="1"/>
  <c r="T32" i="4"/>
  <c r="U32" i="4" s="1"/>
  <c r="T47" i="4"/>
  <c r="U47" i="4" s="1"/>
  <c r="T54" i="4"/>
  <c r="U54" i="4" s="1"/>
  <c r="T38" i="4"/>
  <c r="U38" i="4" s="1"/>
  <c r="X75" i="4"/>
  <c r="T27" i="4"/>
  <c r="U27" i="4" s="1"/>
  <c r="T79" i="4"/>
  <c r="U79" i="4" s="1"/>
  <c r="T98" i="4"/>
  <c r="U98" i="4" s="1"/>
  <c r="X83" i="4"/>
  <c r="X470" i="4"/>
  <c r="X118" i="4"/>
  <c r="X224" i="4"/>
  <c r="T189" i="4"/>
  <c r="X266" i="4"/>
  <c r="X466" i="4"/>
  <c r="X484" i="4"/>
  <c r="X354" i="4"/>
  <c r="X299" i="4"/>
  <c r="X363" i="4"/>
  <c r="T56" i="4"/>
  <c r="U56" i="4" s="1"/>
  <c r="T30" i="4"/>
  <c r="U30" i="4" s="1"/>
  <c r="T186" i="4"/>
  <c r="X277" i="4"/>
  <c r="X403" i="4"/>
  <c r="X434" i="4"/>
  <c r="X469" i="4"/>
  <c r="X271" i="4"/>
  <c r="X280" i="4"/>
  <c r="X160" i="4"/>
  <c r="X419" i="4"/>
  <c r="T69" i="4"/>
  <c r="U69" i="4" s="1"/>
  <c r="X101" i="4"/>
  <c r="X435" i="4"/>
  <c r="X429" i="4"/>
  <c r="X479" i="4"/>
  <c r="X444" i="4"/>
  <c r="X10" i="4"/>
  <c r="T28" i="4"/>
  <c r="U28" i="4" s="1"/>
  <c r="T31" i="4"/>
  <c r="U31" i="4" s="1"/>
  <c r="X68" i="4"/>
  <c r="T145" i="4"/>
  <c r="X261" i="4"/>
  <c r="X302" i="4"/>
  <c r="X381" i="4"/>
  <c r="X39" i="4"/>
  <c r="T115" i="4"/>
  <c r="X161" i="4"/>
  <c r="X228" i="4"/>
  <c r="X258" i="4"/>
  <c r="G282" i="33" l="1"/>
  <c r="G38" i="33"/>
  <c r="F42" i="33" s="1"/>
  <c r="V14" i="4"/>
  <c r="I72" i="37"/>
  <c r="I36" i="37"/>
  <c r="I28" i="37"/>
  <c r="G29" i="37" s="1"/>
  <c r="I68" i="37"/>
  <c r="G69" i="37" s="1"/>
  <c r="I59" i="37"/>
  <c r="I29" i="37"/>
  <c r="G30" i="37" s="1"/>
  <c r="I77" i="37"/>
  <c r="G78" i="37" s="1"/>
  <c r="I60" i="37"/>
  <c r="I42" i="37"/>
  <c r="G43" i="37" s="1"/>
  <c r="I52" i="37"/>
  <c r="I34" i="37"/>
  <c r="I70" i="37"/>
  <c r="N60" i="37"/>
  <c r="U162" i="4" s="1"/>
  <c r="I71" i="37"/>
  <c r="G72" i="37" s="1"/>
  <c r="I53" i="37"/>
  <c r="I33" i="37"/>
  <c r="I50" i="37"/>
  <c r="I30" i="37"/>
  <c r="G87" i="37"/>
  <c r="K87" i="37"/>
  <c r="N87" i="37" s="1"/>
  <c r="I81" i="37"/>
  <c r="I32" i="37"/>
  <c r="I45" i="37"/>
  <c r="K69" i="37"/>
  <c r="I48" i="37"/>
  <c r="G49" i="37" s="1"/>
  <c r="N52" i="37"/>
  <c r="U224" i="4" s="1"/>
  <c r="I58" i="37"/>
  <c r="I69" i="37"/>
  <c r="I40" i="37"/>
  <c r="N72" i="37"/>
  <c r="U233" i="4" s="1"/>
  <c r="I35" i="37"/>
  <c r="G36" i="37" s="1"/>
  <c r="J36" i="37" s="1"/>
  <c r="I56" i="37"/>
  <c r="G57" i="37" s="1"/>
  <c r="I37" i="37"/>
  <c r="I63" i="37"/>
  <c r="I75" i="37"/>
  <c r="I46" i="37"/>
  <c r="I64" i="37"/>
  <c r="G65" i="37" s="1"/>
  <c r="K42" i="37"/>
  <c r="I67" i="37"/>
  <c r="I47" i="37"/>
  <c r="G48" i="37" s="1"/>
  <c r="I80" i="37"/>
  <c r="I44" i="37"/>
  <c r="I41" i="37"/>
  <c r="G42" i="37" s="1"/>
  <c r="N75" i="37"/>
  <c r="U119" i="4" s="1"/>
  <c r="I61" i="37"/>
  <c r="N68" i="37"/>
  <c r="U184" i="4" s="1"/>
  <c r="I78" i="37"/>
  <c r="N36" i="37"/>
  <c r="U153" i="4" s="1"/>
  <c r="I62" i="37"/>
  <c r="G63" i="37" s="1"/>
  <c r="I38" i="37"/>
  <c r="G39" i="37" s="1"/>
  <c r="N64" i="37"/>
  <c r="U142" i="4" s="1"/>
  <c r="N47" i="37"/>
  <c r="U131" i="4" s="1"/>
  <c r="I55" i="37"/>
  <c r="I73" i="37"/>
  <c r="N41" i="37"/>
  <c r="U217" i="4" s="1"/>
  <c r="N71" i="37"/>
  <c r="U216" i="4" s="1"/>
  <c r="I79" i="37"/>
  <c r="G80" i="37" s="1"/>
  <c r="I66" i="37"/>
  <c r="N79" i="37"/>
  <c r="U136" i="4" s="1"/>
  <c r="I54" i="37"/>
  <c r="I57" i="37"/>
  <c r="G58" i="37" s="1"/>
  <c r="J58" i="37" s="1"/>
  <c r="I76" i="37"/>
  <c r="G77" i="37" s="1"/>
  <c r="J77" i="37" s="1"/>
  <c r="I74" i="37"/>
  <c r="G75" i="37" s="1"/>
  <c r="I51" i="37"/>
  <c r="I43" i="37"/>
  <c r="N73" i="37"/>
  <c r="U239" i="4" s="1"/>
  <c r="I49" i="37"/>
  <c r="G50" i="37" s="1"/>
  <c r="I65" i="37"/>
  <c r="G66" i="37" s="1"/>
  <c r="I39" i="37"/>
  <c r="I31" i="37"/>
  <c r="N80" i="37"/>
  <c r="U160" i="4" s="1"/>
  <c r="U461" i="4"/>
  <c r="V60" i="4"/>
  <c r="V48" i="4"/>
  <c r="V35" i="4"/>
  <c r="V72" i="4"/>
  <c r="V86" i="4"/>
  <c r="V70" i="4"/>
  <c r="G34" i="37"/>
  <c r="J34" i="37" s="1"/>
  <c r="G84" i="37"/>
  <c r="J84" i="37" s="1"/>
  <c r="V259" i="4" s="1"/>
  <c r="V82" i="4"/>
  <c r="U82" i="4"/>
  <c r="U267" i="4"/>
  <c r="U262" i="4"/>
  <c r="V262" i="4"/>
  <c r="U253" i="4"/>
  <c r="V253" i="4"/>
  <c r="V252" i="4"/>
  <c r="U252" i="4"/>
  <c r="U250" i="4"/>
  <c r="V250" i="4"/>
  <c r="U265" i="4"/>
  <c r="V265" i="4"/>
  <c r="U260" i="4"/>
  <c r="V257" i="4"/>
  <c r="U257" i="4"/>
  <c r="U256" i="4"/>
  <c r="V256" i="4"/>
  <c r="U259" i="4"/>
  <c r="V104" i="4"/>
  <c r="U104" i="4"/>
  <c r="U246" i="4"/>
  <c r="V89" i="4"/>
  <c r="U89" i="4"/>
  <c r="V13" i="4"/>
  <c r="U13" i="4"/>
  <c r="U261" i="4"/>
  <c r="V261" i="4"/>
  <c r="U249" i="4"/>
  <c r="V249" i="4"/>
  <c r="U263" i="4"/>
  <c r="U254" i="4"/>
  <c r="V254" i="4"/>
  <c r="U247" i="4"/>
  <c r="V247" i="4"/>
  <c r="U266" i="4"/>
  <c r="V266" i="4"/>
  <c r="U264" i="4"/>
  <c r="V251" i="4"/>
  <c r="U251" i="4"/>
  <c r="U268" i="4"/>
  <c r="U248" i="4"/>
  <c r="V248" i="4"/>
  <c r="G83" i="37"/>
  <c r="J83" i="37" s="1"/>
  <c r="V255" i="4" s="1"/>
  <c r="G53" i="37"/>
  <c r="G35" i="37"/>
  <c r="G37" i="37"/>
  <c r="J37" i="37" s="1"/>
  <c r="G81" i="37"/>
  <c r="G70" i="37"/>
  <c r="J70" i="37" s="1"/>
  <c r="X113" i="4"/>
  <c r="J80" i="37"/>
  <c r="G82" i="37"/>
  <c r="J82" i="37" s="1"/>
  <c r="V246" i="4" s="1"/>
  <c r="G38" i="37"/>
  <c r="G62" i="37"/>
  <c r="G88" i="37"/>
  <c r="J88" i="37" s="1"/>
  <c r="V267" i="4" s="1"/>
  <c r="J75" i="37"/>
  <c r="G55" i="37"/>
  <c r="J55" i="37" s="1"/>
  <c r="G40" i="37"/>
  <c r="J40" i="37" s="1"/>
  <c r="J78" i="37"/>
  <c r="G71" i="37"/>
  <c r="G64" i="37"/>
  <c r="G68" i="37"/>
  <c r="J68" i="37" s="1"/>
  <c r="J87" i="37"/>
  <c r="V264" i="4" s="1"/>
  <c r="G31" i="37"/>
  <c r="J31" i="37" s="1"/>
  <c r="G32" i="37"/>
  <c r="J32" i="37" s="1"/>
  <c r="G74" i="37"/>
  <c r="J74" i="37" s="1"/>
  <c r="G46" i="37"/>
  <c r="J46" i="37" s="1"/>
  <c r="G85" i="37"/>
  <c r="J85" i="37" s="1"/>
  <c r="V260" i="4" s="1"/>
  <c r="G47" i="37"/>
  <c r="J47" i="37" s="1"/>
  <c r="G51" i="37"/>
  <c r="J51" i="37" s="1"/>
  <c r="G44" i="37"/>
  <c r="J44" i="37" s="1"/>
  <c r="G41" i="37"/>
  <c r="J41" i="37" s="1"/>
  <c r="G52" i="37"/>
  <c r="J52" i="37" s="1"/>
  <c r="G79" i="37"/>
  <c r="J79" i="37" s="1"/>
  <c r="G73" i="37"/>
  <c r="J73" i="37" s="1"/>
  <c r="G56" i="37"/>
  <c r="G61" i="37"/>
  <c r="J61" i="37" s="1"/>
  <c r="G33" i="37"/>
  <c r="J33" i="37" s="1"/>
  <c r="G89" i="37"/>
  <c r="J89" i="37" s="1"/>
  <c r="V268" i="4" s="1"/>
  <c r="G60" i="37"/>
  <c r="G67" i="37"/>
  <c r="J67" i="37" s="1"/>
  <c r="G59" i="37"/>
  <c r="J59" i="37" s="1"/>
  <c r="G76" i="37"/>
  <c r="G86" i="37"/>
  <c r="J86" i="37" s="1"/>
  <c r="V263" i="4" s="1"/>
  <c r="G45" i="37"/>
  <c r="J45" i="37" s="1"/>
  <c r="V46" i="4"/>
  <c r="U503" i="4"/>
  <c r="V503" i="4"/>
  <c r="U502" i="4"/>
  <c r="V502" i="4"/>
  <c r="V108" i="4"/>
  <c r="V94" i="4"/>
  <c r="V95" i="4"/>
  <c r="V107" i="4"/>
  <c r="V110" i="4"/>
  <c r="V111" i="4"/>
  <c r="V109" i="4"/>
  <c r="V106" i="4"/>
  <c r="U475" i="4"/>
  <c r="V73" i="4"/>
  <c r="U491" i="4"/>
  <c r="V491" i="4"/>
  <c r="V500" i="4"/>
  <c r="U500" i="4"/>
  <c r="U496" i="4"/>
  <c r="V496" i="4"/>
  <c r="U506" i="4"/>
  <c r="V506" i="4"/>
  <c r="U497" i="4"/>
  <c r="V497" i="4"/>
  <c r="V489" i="4"/>
  <c r="U489" i="4"/>
  <c r="U505" i="4"/>
  <c r="V505" i="4"/>
  <c r="U492" i="4"/>
  <c r="V492" i="4"/>
  <c r="U504" i="4"/>
  <c r="V504" i="4"/>
  <c r="U498" i="4"/>
  <c r="V498" i="4"/>
  <c r="V494" i="4"/>
  <c r="U494" i="4"/>
  <c r="U493" i="4"/>
  <c r="V493" i="4"/>
  <c r="U495" i="4"/>
  <c r="V495" i="4"/>
  <c r="U490" i="4"/>
  <c r="V490" i="4"/>
  <c r="U501" i="4"/>
  <c r="V501" i="4"/>
  <c r="U507" i="4"/>
  <c r="V507" i="4"/>
  <c r="U499" i="4"/>
  <c r="V499" i="4"/>
  <c r="U324" i="4"/>
  <c r="V87" i="4"/>
  <c r="Z461" i="4"/>
  <c r="P461" i="4" s="1"/>
  <c r="Z283" i="4"/>
  <c r="AA283" i="4" s="1"/>
  <c r="U442" i="4"/>
  <c r="Z442" i="4" s="1"/>
  <c r="U433" i="4"/>
  <c r="V433" i="4"/>
  <c r="V79" i="4"/>
  <c r="V293" i="4"/>
  <c r="U293" i="4"/>
  <c r="V429" i="4"/>
  <c r="U429" i="4"/>
  <c r="V447" i="4"/>
  <c r="U447" i="4"/>
  <c r="V280" i="4"/>
  <c r="U280" i="4"/>
  <c r="V391" i="4"/>
  <c r="U391" i="4"/>
  <c r="V294" i="4"/>
  <c r="U294" i="4"/>
  <c r="V357" i="4"/>
  <c r="U357" i="4"/>
  <c r="V414" i="4"/>
  <c r="U414" i="4"/>
  <c r="V27" i="4"/>
  <c r="V65" i="4"/>
  <c r="V63" i="4"/>
  <c r="V88" i="4"/>
  <c r="V78" i="4"/>
  <c r="V36" i="4"/>
  <c r="V444" i="4"/>
  <c r="U444" i="4"/>
  <c r="V448" i="4"/>
  <c r="U448" i="4"/>
  <c r="U406" i="4"/>
  <c r="V406" i="4"/>
  <c r="U434" i="4"/>
  <c r="V434" i="4"/>
  <c r="V199" i="4"/>
  <c r="V273" i="4"/>
  <c r="U273" i="4"/>
  <c r="V64" i="4"/>
  <c r="V387" i="4"/>
  <c r="U387" i="4"/>
  <c r="U487" i="4"/>
  <c r="V487" i="4"/>
  <c r="U373" i="4"/>
  <c r="V373" i="4"/>
  <c r="V449" i="4"/>
  <c r="U449" i="4"/>
  <c r="V17" i="4"/>
  <c r="U396" i="4"/>
  <c r="V396" i="4"/>
  <c r="V16" i="4"/>
  <c r="U330" i="4"/>
  <c r="V330" i="4"/>
  <c r="U345" i="4"/>
  <c r="V345" i="4"/>
  <c r="V152" i="4"/>
  <c r="V336" i="4"/>
  <c r="U336" i="4"/>
  <c r="V278" i="4"/>
  <c r="U278" i="4"/>
  <c r="U392" i="4"/>
  <c r="V392" i="4"/>
  <c r="V383" i="4"/>
  <c r="U383" i="4"/>
  <c r="U437" i="4"/>
  <c r="V437" i="4"/>
  <c r="V310" i="4"/>
  <c r="U310" i="4"/>
  <c r="V11" i="4"/>
  <c r="V177" i="4"/>
  <c r="V376" i="4"/>
  <c r="U376" i="4"/>
  <c r="U463" i="4"/>
  <c r="V463" i="4"/>
  <c r="V358" i="4"/>
  <c r="U358" i="4"/>
  <c r="V218" i="4"/>
  <c r="V105" i="4"/>
  <c r="V421" i="4"/>
  <c r="U421" i="4"/>
  <c r="V347" i="4"/>
  <c r="U347" i="4"/>
  <c r="V40" i="4"/>
  <c r="U424" i="4"/>
  <c r="V424" i="4"/>
  <c r="U394" i="4"/>
  <c r="V394" i="4"/>
  <c r="V397" i="4"/>
  <c r="U397" i="4"/>
  <c r="V335" i="4"/>
  <c r="U335" i="4"/>
  <c r="V289" i="4"/>
  <c r="U289" i="4"/>
  <c r="U380" i="4"/>
  <c r="V380" i="4"/>
  <c r="V365" i="4"/>
  <c r="U365" i="4"/>
  <c r="V166" i="4"/>
  <c r="V212" i="4"/>
  <c r="V226" i="4"/>
  <c r="V155" i="4"/>
  <c r="V235" i="4"/>
  <c r="V156" i="4"/>
  <c r="V192" i="4"/>
  <c r="V159" i="4"/>
  <c r="V332" i="4"/>
  <c r="U332" i="4"/>
  <c r="V298" i="4"/>
  <c r="U298" i="4"/>
  <c r="V367" i="4"/>
  <c r="U367" i="4"/>
  <c r="V435" i="4"/>
  <c r="U435" i="4"/>
  <c r="V276" i="4"/>
  <c r="U276" i="4"/>
  <c r="V419" i="4"/>
  <c r="U419" i="4"/>
  <c r="V409" i="4"/>
  <c r="U409" i="4"/>
  <c r="U488" i="4"/>
  <c r="V488" i="4"/>
  <c r="V30" i="4"/>
  <c r="V274" i="4"/>
  <c r="U274" i="4"/>
  <c r="V32" i="4"/>
  <c r="V42" i="4"/>
  <c r="V33" i="4"/>
  <c r="V61" i="4"/>
  <c r="V20" i="4"/>
  <c r="V19" i="4"/>
  <c r="V12" i="4"/>
  <c r="V81" i="4"/>
  <c r="V90" i="4"/>
  <c r="V62" i="4"/>
  <c r="U425" i="4"/>
  <c r="V425" i="4"/>
  <c r="V279" i="4"/>
  <c r="U279" i="4"/>
  <c r="V352" i="4"/>
  <c r="U352" i="4"/>
  <c r="V161" i="4"/>
  <c r="V68" i="4"/>
  <c r="U372" i="4"/>
  <c r="V372" i="4"/>
  <c r="V348" i="4"/>
  <c r="U348" i="4"/>
  <c r="V360" i="4"/>
  <c r="U360" i="4"/>
  <c r="V58" i="4"/>
  <c r="V140" i="4"/>
  <c r="V440" i="4"/>
  <c r="U440" i="4"/>
  <c r="V480" i="4"/>
  <c r="U480" i="4"/>
  <c r="V477" i="4"/>
  <c r="U477" i="4"/>
  <c r="V316" i="4"/>
  <c r="U316" i="4"/>
  <c r="V304" i="4"/>
  <c r="U304" i="4"/>
  <c r="X536" i="4"/>
  <c r="G286" i="33" s="1"/>
  <c r="U389" i="4"/>
  <c r="V389" i="4"/>
  <c r="U331" i="4"/>
  <c r="V331" i="4"/>
  <c r="U474" i="4"/>
  <c r="V474" i="4"/>
  <c r="V284" i="4"/>
  <c r="U284" i="4"/>
  <c r="V53" i="4"/>
  <c r="V462" i="4"/>
  <c r="U462" i="4"/>
  <c r="U364" i="4"/>
  <c r="V364" i="4"/>
  <c r="V281" i="4"/>
  <c r="U281" i="4"/>
  <c r="V208" i="4"/>
  <c r="V302" i="4"/>
  <c r="U302" i="4"/>
  <c r="V163" i="4"/>
  <c r="V292" i="4"/>
  <c r="U292" i="4"/>
  <c r="V101" i="4"/>
  <c r="V350" i="4"/>
  <c r="U350" i="4"/>
  <c r="V290" i="4"/>
  <c r="U290" i="4"/>
  <c r="U277" i="4"/>
  <c r="V277" i="4"/>
  <c r="V363" i="4"/>
  <c r="U363" i="4"/>
  <c r="U382" i="4"/>
  <c r="V382" i="4"/>
  <c r="V325" i="4"/>
  <c r="U325" i="4"/>
  <c r="U460" i="4"/>
  <c r="V460" i="4"/>
  <c r="V385" i="4"/>
  <c r="U385" i="4"/>
  <c r="V299" i="4"/>
  <c r="U299" i="4"/>
  <c r="V206" i="4"/>
  <c r="V138" i="4"/>
  <c r="V205" i="4"/>
  <c r="V137" i="4"/>
  <c r="V150" i="4"/>
  <c r="V69" i="4"/>
  <c r="U403" i="4"/>
  <c r="V403" i="4"/>
  <c r="V301" i="4"/>
  <c r="U301" i="4"/>
  <c r="V186" i="4"/>
  <c r="V56" i="4"/>
  <c r="V189" i="4"/>
  <c r="V38" i="4"/>
  <c r="V41" i="4"/>
  <c r="V29" i="4"/>
  <c r="V24" i="4"/>
  <c r="V52" i="4"/>
  <c r="V21" i="4"/>
  <c r="V26" i="4"/>
  <c r="V44" i="4"/>
  <c r="V80" i="4"/>
  <c r="V285" i="4"/>
  <c r="U285" i="4"/>
  <c r="V45" i="4"/>
  <c r="V287" i="4"/>
  <c r="U287" i="4"/>
  <c r="V120" i="4"/>
  <c r="V443" i="4"/>
  <c r="U443" i="4"/>
  <c r="U427" i="4"/>
  <c r="V427" i="4"/>
  <c r="V378" i="4"/>
  <c r="U378" i="4"/>
  <c r="V346" i="4"/>
  <c r="U346" i="4"/>
  <c r="V117" i="4"/>
  <c r="V410" i="4"/>
  <c r="U410" i="4"/>
  <c r="V454" i="4"/>
  <c r="U454" i="4"/>
  <c r="V326" i="4"/>
  <c r="U326" i="4"/>
  <c r="V401" i="4"/>
  <c r="U401" i="4"/>
  <c r="U288" i="4"/>
  <c r="V288" i="4"/>
  <c r="V340" i="4"/>
  <c r="U340" i="4"/>
  <c r="U453" i="4"/>
  <c r="V453" i="4"/>
  <c r="V418" i="4"/>
  <c r="U418" i="4"/>
  <c r="V408" i="4"/>
  <c r="U408" i="4"/>
  <c r="V314" i="4"/>
  <c r="U314" i="4"/>
  <c r="V359" i="4"/>
  <c r="U359" i="4"/>
  <c r="V450" i="4"/>
  <c r="U450" i="4"/>
  <c r="V96" i="4"/>
  <c r="V305" i="4"/>
  <c r="U305" i="4"/>
  <c r="V344" i="4"/>
  <c r="U344" i="4"/>
  <c r="V270" i="4"/>
  <c r="U270" i="4"/>
  <c r="V321" i="4"/>
  <c r="U321" i="4"/>
  <c r="V146" i="4"/>
  <c r="V207" i="4"/>
  <c r="V23" i="4"/>
  <c r="V479" i="4"/>
  <c r="U479" i="4"/>
  <c r="V188" i="4"/>
  <c r="V486" i="4"/>
  <c r="U486" i="4"/>
  <c r="U379" i="4"/>
  <c r="V379" i="4"/>
  <c r="V329" i="4"/>
  <c r="U329" i="4"/>
  <c r="U430" i="4"/>
  <c r="V430" i="4"/>
  <c r="V219" i="4"/>
  <c r="V223" i="4"/>
  <c r="V225" i="4"/>
  <c r="V183" i="4"/>
  <c r="V221" i="4"/>
  <c r="V174" i="4"/>
  <c r="X269" i="4"/>
  <c r="G274" i="33" s="1"/>
  <c r="Z149" i="4"/>
  <c r="V469" i="4"/>
  <c r="U469" i="4"/>
  <c r="V47" i="4"/>
  <c r="V466" i="4"/>
  <c r="U466" i="4"/>
  <c r="V381" i="4"/>
  <c r="U381" i="4"/>
  <c r="V31" i="4"/>
  <c r="V468" i="4"/>
  <c r="U468" i="4"/>
  <c r="V395" i="4"/>
  <c r="U395" i="4"/>
  <c r="V272" i="4"/>
  <c r="U272" i="4"/>
  <c r="V476" i="4"/>
  <c r="U476" i="4"/>
  <c r="V400" i="4"/>
  <c r="U400" i="4"/>
  <c r="V327" i="4"/>
  <c r="U327" i="4"/>
  <c r="V54" i="4"/>
  <c r="V34" i="4"/>
  <c r="V92" i="4"/>
  <c r="V59" i="4"/>
  <c r="V25" i="4"/>
  <c r="V99" i="4"/>
  <c r="V116" i="4"/>
  <c r="V420" i="4"/>
  <c r="U420" i="4"/>
  <c r="V282" i="4"/>
  <c r="U282" i="4"/>
  <c r="V74" i="4"/>
  <c r="V313" i="4"/>
  <c r="U313" i="4"/>
  <c r="U339" i="4"/>
  <c r="V339" i="4"/>
  <c r="V297" i="4"/>
  <c r="U297" i="4"/>
  <c r="V452" i="4"/>
  <c r="U452" i="4"/>
  <c r="V103" i="4"/>
  <c r="U337" i="4"/>
  <c r="V337" i="4"/>
  <c r="V341" i="4"/>
  <c r="U341" i="4"/>
  <c r="V457" i="4"/>
  <c r="U457" i="4"/>
  <c r="V438" i="4"/>
  <c r="U438" i="4"/>
  <c r="V432" i="4"/>
  <c r="U432" i="4"/>
  <c r="U458" i="4"/>
  <c r="V458" i="4"/>
  <c r="V318" i="4"/>
  <c r="U318" i="4"/>
  <c r="V85" i="4"/>
  <c r="V404" i="4"/>
  <c r="U404" i="4"/>
  <c r="V467" i="4"/>
  <c r="U467" i="4"/>
  <c r="V370" i="4"/>
  <c r="U370" i="4"/>
  <c r="V50" i="4"/>
  <c r="U368" i="4"/>
  <c r="V368" i="4"/>
  <c r="U473" i="4"/>
  <c r="V473" i="4"/>
  <c r="V333" i="4"/>
  <c r="U333" i="4"/>
  <c r="U355" i="4"/>
  <c r="V355" i="4"/>
  <c r="V483" i="4"/>
  <c r="U483" i="4"/>
  <c r="V361" i="4"/>
  <c r="U361" i="4"/>
  <c r="V323" i="4"/>
  <c r="U323" i="4"/>
  <c r="V295" i="4"/>
  <c r="U295" i="4"/>
  <c r="U377" i="4"/>
  <c r="V377" i="4"/>
  <c r="V175" i="4"/>
  <c r="U328" i="4"/>
  <c r="V328" i="4"/>
  <c r="V76" i="4"/>
  <c r="V455" i="4"/>
  <c r="U455" i="4"/>
  <c r="V416" i="4"/>
  <c r="U416" i="4"/>
  <c r="V303" i="4"/>
  <c r="U303" i="4"/>
  <c r="V342" i="4"/>
  <c r="U342" i="4"/>
  <c r="V465" i="4"/>
  <c r="U465" i="4"/>
  <c r="V411" i="4"/>
  <c r="U411" i="4"/>
  <c r="V451" i="4"/>
  <c r="U451" i="4"/>
  <c r="V307" i="4"/>
  <c r="U307" i="4"/>
  <c r="V445" i="4"/>
  <c r="U445" i="4"/>
  <c r="U291" i="4"/>
  <c r="V291" i="4"/>
  <c r="U351" i="4"/>
  <c r="V351" i="4"/>
  <c r="V172" i="4"/>
  <c r="V158" i="4"/>
  <c r="V178" i="4"/>
  <c r="V210" i="4"/>
  <c r="V139" i="4"/>
  <c r="V384" i="4"/>
  <c r="U384" i="4"/>
  <c r="V306" i="4"/>
  <c r="U306" i="4"/>
  <c r="V417" i="4"/>
  <c r="U417" i="4"/>
  <c r="V484" i="4"/>
  <c r="U484" i="4"/>
  <c r="V446" i="4"/>
  <c r="U446" i="4"/>
  <c r="V98" i="4"/>
  <c r="V67" i="4"/>
  <c r="V15" i="4"/>
  <c r="V18" i="4"/>
  <c r="V102" i="4"/>
  <c r="V57" i="4"/>
  <c r="V9" i="4"/>
  <c r="V49" i="4"/>
  <c r="V75" i="4"/>
  <c r="V7" i="4"/>
  <c r="U7" i="4"/>
  <c r="U113" i="4" s="1"/>
  <c r="U464" i="4"/>
  <c r="V464" i="4"/>
  <c r="U271" i="4"/>
  <c r="V271" i="4"/>
  <c r="V354" i="4"/>
  <c r="U354" i="4"/>
  <c r="V200" i="4"/>
  <c r="V39" i="4"/>
  <c r="V439" i="4"/>
  <c r="U439" i="4"/>
  <c r="U485" i="4"/>
  <c r="V485" i="4"/>
  <c r="V319" i="4"/>
  <c r="U319" i="4"/>
  <c r="V349" i="4"/>
  <c r="U349" i="4"/>
  <c r="V71" i="4"/>
  <c r="V478" i="4"/>
  <c r="U478" i="4"/>
  <c r="V402" i="4"/>
  <c r="U402" i="4"/>
  <c r="V22" i="4"/>
  <c r="U334" i="4"/>
  <c r="V334" i="4"/>
  <c r="V317" i="4"/>
  <c r="U317" i="4"/>
  <c r="V322" i="4"/>
  <c r="U322" i="4"/>
  <c r="V369" i="4"/>
  <c r="U369" i="4"/>
  <c r="U374" i="4"/>
  <c r="V374" i="4"/>
  <c r="V37" i="4"/>
  <c r="V209" i="4"/>
  <c r="V171" i="4"/>
  <c r="V431" i="4"/>
  <c r="U431" i="4"/>
  <c r="V375" i="4"/>
  <c r="U375" i="4"/>
  <c r="U399" i="4"/>
  <c r="V399" i="4"/>
  <c r="U436" i="4"/>
  <c r="V436" i="4"/>
  <c r="V393" i="4"/>
  <c r="U393" i="4"/>
  <c r="U311" i="4"/>
  <c r="V311" i="4"/>
  <c r="V412" i="4"/>
  <c r="U412" i="4"/>
  <c r="V398" i="4"/>
  <c r="U398" i="4"/>
  <c r="V309" i="4"/>
  <c r="U309" i="4"/>
  <c r="V286" i="4"/>
  <c r="U286" i="4"/>
  <c r="V386" i="4"/>
  <c r="U386" i="4"/>
  <c r="U482" i="4"/>
  <c r="V482" i="4"/>
  <c r="V366" i="4"/>
  <c r="U366" i="4"/>
  <c r="V8" i="4"/>
  <c r="V371" i="4"/>
  <c r="U371" i="4"/>
  <c r="V343" i="4"/>
  <c r="U343" i="4"/>
  <c r="V308" i="4"/>
  <c r="U308" i="4"/>
  <c r="V472" i="4"/>
  <c r="U472" i="4"/>
  <c r="V129" i="4"/>
  <c r="V148" i="4"/>
  <c r="V157" i="4"/>
  <c r="V236" i="4"/>
  <c r="V176" i="4"/>
  <c r="V187" i="4"/>
  <c r="V154" i="4"/>
  <c r="V185" i="4"/>
  <c r="V28" i="4"/>
  <c r="U471" i="4"/>
  <c r="V471" i="4"/>
  <c r="V51" i="4"/>
  <c r="V91" i="4"/>
  <c r="V43" i="4"/>
  <c r="V97" i="4"/>
  <c r="V55" i="4"/>
  <c r="V83" i="4"/>
  <c r="V66" i="4"/>
  <c r="V100" i="4"/>
  <c r="V201" i="4"/>
  <c r="V423" i="4"/>
  <c r="U423" i="4"/>
  <c r="V390" i="4"/>
  <c r="U390" i="4"/>
  <c r="U456" i="4"/>
  <c r="V456" i="4"/>
  <c r="V10" i="4"/>
  <c r="U388" i="4"/>
  <c r="V388" i="4"/>
  <c r="V426" i="4"/>
  <c r="U426" i="4"/>
  <c r="V220" i="4"/>
  <c r="V300" i="4"/>
  <c r="U300" i="4"/>
  <c r="V77" i="4"/>
  <c r="V407" i="4"/>
  <c r="U407" i="4"/>
  <c r="V93" i="4"/>
  <c r="V441" i="4"/>
  <c r="U441" i="4"/>
  <c r="U428" i="4"/>
  <c r="V428" i="4"/>
  <c r="V213" i="4"/>
  <c r="V422" i="4"/>
  <c r="U422" i="4"/>
  <c r="V168" i="4"/>
  <c r="U470" i="4"/>
  <c r="V470" i="4"/>
  <c r="V143" i="4"/>
  <c r="V405" i="4"/>
  <c r="U405" i="4"/>
  <c r="V481" i="4"/>
  <c r="U481" i="4"/>
  <c r="V415" i="4"/>
  <c r="U415" i="4"/>
  <c r="V194" i="4"/>
  <c r="V84" i="4"/>
  <c r="U320" i="4"/>
  <c r="V320" i="4"/>
  <c r="V356" i="4"/>
  <c r="U356" i="4"/>
  <c r="V312" i="4"/>
  <c r="U312" i="4"/>
  <c r="V165" i="4"/>
  <c r="V296" i="4"/>
  <c r="U296" i="4"/>
  <c r="V362" i="4"/>
  <c r="U362" i="4"/>
  <c r="V338" i="4"/>
  <c r="U338" i="4"/>
  <c r="V275" i="4"/>
  <c r="U275" i="4"/>
  <c r="V353" i="4"/>
  <c r="U353" i="4"/>
  <c r="V413" i="4"/>
  <c r="U413" i="4"/>
  <c r="V315" i="4"/>
  <c r="U315" i="4"/>
  <c r="V459" i="4"/>
  <c r="U459" i="4"/>
  <c r="V151" i="4"/>
  <c r="V181" i="4"/>
  <c r="V222" i="4"/>
  <c r="V191" i="4"/>
  <c r="V182" i="4"/>
  <c r="J66" i="37" l="1"/>
  <c r="J50" i="37"/>
  <c r="J39" i="37"/>
  <c r="J35" i="37"/>
  <c r="J64" i="37"/>
  <c r="J63" i="37"/>
  <c r="J72" i="37"/>
  <c r="J49" i="37"/>
  <c r="J56" i="37"/>
  <c r="J60" i="37"/>
  <c r="J71" i="37"/>
  <c r="J62" i="37"/>
  <c r="J28" i="37"/>
  <c r="V237" i="4" s="1"/>
  <c r="J57" i="37"/>
  <c r="J53" i="37"/>
  <c r="J43" i="37"/>
  <c r="J29" i="37"/>
  <c r="V238" i="4" s="1"/>
  <c r="J42" i="37"/>
  <c r="G54" i="37"/>
  <c r="J54" i="37" s="1"/>
  <c r="K25" i="37"/>
  <c r="J65" i="37"/>
  <c r="J76" i="37"/>
  <c r="J38" i="37"/>
  <c r="J81" i="37"/>
  <c r="I25" i="37"/>
  <c r="J30" i="37"/>
  <c r="J48" i="37"/>
  <c r="N55" i="37"/>
  <c r="U121" i="4" s="1"/>
  <c r="N43" i="37"/>
  <c r="U124" i="4" s="1"/>
  <c r="N61" i="37"/>
  <c r="U193" i="4" s="1"/>
  <c r="N81" i="37"/>
  <c r="U215" i="4" s="1"/>
  <c r="N62" i="37"/>
  <c r="U196" i="4" s="1"/>
  <c r="N67" i="37"/>
  <c r="U173" i="4" s="1"/>
  <c r="N37" i="37"/>
  <c r="U179" i="4" s="1"/>
  <c r="N51" i="37"/>
  <c r="U203" i="4" s="1"/>
  <c r="N46" i="37"/>
  <c r="U130" i="4" s="1"/>
  <c r="N78" i="37"/>
  <c r="U128" i="4" s="1"/>
  <c r="N70" i="37"/>
  <c r="U214" i="4" s="1"/>
  <c r="N42" i="37"/>
  <c r="U114" i="4" s="1"/>
  <c r="N77" i="37"/>
  <c r="U127" i="4" s="1"/>
  <c r="N45" i="37"/>
  <c r="U126" i="4" s="1"/>
  <c r="N50" i="37"/>
  <c r="U164" i="4" s="1"/>
  <c r="N66" i="37"/>
  <c r="U169" i="4" s="1"/>
  <c r="N34" i="37"/>
  <c r="U245" i="4" s="1"/>
  <c r="N58" i="37"/>
  <c r="U133" i="4" s="1"/>
  <c r="N76" i="37"/>
  <c r="U122" i="4" s="1"/>
  <c r="N38" i="37"/>
  <c r="U180" i="4" s="1"/>
  <c r="N39" i="37"/>
  <c r="U197" i="4" s="1"/>
  <c r="N59" i="37"/>
  <c r="U147" i="4" s="1"/>
  <c r="N44" i="37"/>
  <c r="U125" i="4" s="1"/>
  <c r="N56" i="37"/>
  <c r="U123" i="4" s="1"/>
  <c r="N65" i="37"/>
  <c r="U167" i="4" s="1"/>
  <c r="N32" i="37"/>
  <c r="U243" i="4" s="1"/>
  <c r="N33" i="37"/>
  <c r="U244" i="4" s="1"/>
  <c r="N31" i="37"/>
  <c r="U242" i="4" s="1"/>
  <c r="N57" i="37"/>
  <c r="U132" i="4" s="1"/>
  <c r="N49" i="37"/>
  <c r="U135" i="4" s="1"/>
  <c r="N63" i="37"/>
  <c r="U204" i="4" s="1"/>
  <c r="N69" i="37"/>
  <c r="U211" i="4" s="1"/>
  <c r="N40" i="37"/>
  <c r="U202" i="4" s="1"/>
  <c r="N30" i="37"/>
  <c r="U241" i="4" s="1"/>
  <c r="N35" i="37"/>
  <c r="U141" i="4" s="1"/>
  <c r="N48" i="37"/>
  <c r="U134" i="4" s="1"/>
  <c r="N74" i="37"/>
  <c r="U118" i="4" s="1"/>
  <c r="N53" i="37"/>
  <c r="U234" i="4" s="1"/>
  <c r="J69" i="37"/>
  <c r="N54" i="37"/>
  <c r="U240" i="4" s="1"/>
  <c r="N29" i="37"/>
  <c r="U238" i="4" s="1"/>
  <c r="M25" i="37"/>
  <c r="N28" i="37"/>
  <c r="U237" i="4" s="1"/>
  <c r="V113" i="4"/>
  <c r="Z498" i="4"/>
  <c r="AA498" i="4" s="1"/>
  <c r="Z503" i="4"/>
  <c r="AA503" i="4" s="1"/>
  <c r="Z502" i="4"/>
  <c r="AA502" i="4" s="1"/>
  <c r="Z499" i="4"/>
  <c r="P499" i="4" s="1"/>
  <c r="Z505" i="4"/>
  <c r="AA461" i="4"/>
  <c r="V227" i="4"/>
  <c r="Z504" i="4"/>
  <c r="P504" i="4" s="1"/>
  <c r="Z507" i="4"/>
  <c r="P507" i="4" s="1"/>
  <c r="Z500" i="4"/>
  <c r="Z501" i="4"/>
  <c r="Z506" i="4"/>
  <c r="P506" i="4" s="1"/>
  <c r="Z350" i="4"/>
  <c r="AA350" i="4" s="1"/>
  <c r="Z348" i="4"/>
  <c r="AA348" i="4" s="1"/>
  <c r="Z356" i="4"/>
  <c r="AA356" i="4" s="1"/>
  <c r="Z341" i="4"/>
  <c r="P341" i="4" s="1"/>
  <c r="Z138" i="4"/>
  <c r="AA138" i="4" s="1"/>
  <c r="Z284" i="4"/>
  <c r="AA284" i="4" s="1"/>
  <c r="P283" i="4"/>
  <c r="Z431" i="4"/>
  <c r="AA431" i="4" s="1"/>
  <c r="Z338" i="4"/>
  <c r="AA338" i="4" s="1"/>
  <c r="Z472" i="4"/>
  <c r="P472" i="4" s="1"/>
  <c r="Z371" i="4"/>
  <c r="AA371" i="4" s="1"/>
  <c r="Z286" i="4"/>
  <c r="AA286" i="4" s="1"/>
  <c r="Z428" i="4"/>
  <c r="P428" i="4" s="1"/>
  <c r="Z339" i="4"/>
  <c r="AA339" i="4" s="1"/>
  <c r="Z372" i="4"/>
  <c r="P372" i="4" s="1"/>
  <c r="Z342" i="4"/>
  <c r="P342" i="4" s="1"/>
  <c r="Z271" i="4"/>
  <c r="AA271" i="4" s="1"/>
  <c r="AA442" i="4"/>
  <c r="P442" i="4"/>
  <c r="Z343" i="4"/>
  <c r="P343" i="4" s="1"/>
  <c r="Z398" i="4"/>
  <c r="P398" i="4" s="1"/>
  <c r="Z393" i="4"/>
  <c r="AA393" i="4" s="1"/>
  <c r="Z285" i="4"/>
  <c r="P285" i="4" s="1"/>
  <c r="Z435" i="4"/>
  <c r="AA435" i="4" s="1"/>
  <c r="Z347" i="4"/>
  <c r="AD347" i="4" s="1"/>
  <c r="Z351" i="4"/>
  <c r="P351" i="4" s="1"/>
  <c r="Z337" i="4"/>
  <c r="AD337" i="4" s="1"/>
  <c r="Z408" i="4"/>
  <c r="P408" i="4" s="1"/>
  <c r="Z346" i="4"/>
  <c r="P346" i="4" s="1"/>
  <c r="Z363" i="4"/>
  <c r="AA363" i="4" s="1"/>
  <c r="Z474" i="4"/>
  <c r="P474" i="4" s="1"/>
  <c r="Z394" i="4"/>
  <c r="P394" i="4" s="1"/>
  <c r="Z437" i="4"/>
  <c r="P437" i="4" s="1"/>
  <c r="Z328" i="4"/>
  <c r="P328" i="4" s="1"/>
  <c r="Z327" i="4"/>
  <c r="P327" i="4" s="1"/>
  <c r="Z476" i="4"/>
  <c r="P476" i="4" s="1"/>
  <c r="Z424" i="4"/>
  <c r="AA424" i="4" s="1"/>
  <c r="Z399" i="4"/>
  <c r="AA399" i="4" s="1"/>
  <c r="Z438" i="4"/>
  <c r="AA438" i="4" s="1"/>
  <c r="Z430" i="4"/>
  <c r="P430" i="4" s="1"/>
  <c r="Z344" i="4"/>
  <c r="P344" i="4" s="1"/>
  <c r="Z450" i="4"/>
  <c r="AA450" i="4" s="1"/>
  <c r="Z352" i="4"/>
  <c r="AA352" i="4" s="1"/>
  <c r="Z274" i="4"/>
  <c r="P274" i="4" s="1"/>
  <c r="Z409" i="4"/>
  <c r="AA409" i="4" s="1"/>
  <c r="Z380" i="4"/>
  <c r="AA380" i="4" s="1"/>
  <c r="Z396" i="4"/>
  <c r="P396" i="4" s="1"/>
  <c r="Z187" i="4"/>
  <c r="P187" i="4" s="1"/>
  <c r="V241" i="4"/>
  <c r="Z186" i="4"/>
  <c r="AA186" i="4" s="1"/>
  <c r="Z137" i="4"/>
  <c r="AA137" i="4" s="1"/>
  <c r="Z178" i="4"/>
  <c r="AA178" i="4" s="1"/>
  <c r="Z148" i="4"/>
  <c r="AA148" i="4" s="1"/>
  <c r="Z219" i="4"/>
  <c r="P219" i="4" s="1"/>
  <c r="Z221" i="4"/>
  <c r="P221" i="4" s="1"/>
  <c r="Z191" i="4"/>
  <c r="AA191" i="4" s="1"/>
  <c r="Z146" i="4"/>
  <c r="AA146" i="4" s="1"/>
  <c r="Z175" i="4"/>
  <c r="P175" i="4" s="1"/>
  <c r="Z459" i="4"/>
  <c r="Z275" i="4"/>
  <c r="Z445" i="4"/>
  <c r="Z400" i="4"/>
  <c r="Z395" i="4"/>
  <c r="Z329" i="4"/>
  <c r="V536" i="4"/>
  <c r="G284" i="33" s="1"/>
  <c r="Z292" i="4"/>
  <c r="Z166" i="4"/>
  <c r="Z397" i="4"/>
  <c r="Z336" i="4"/>
  <c r="Z456" i="4"/>
  <c r="Z377" i="4"/>
  <c r="Z458" i="4"/>
  <c r="AA149" i="4"/>
  <c r="Z444" i="4"/>
  <c r="V228" i="4"/>
  <c r="Z429" i="4"/>
  <c r="Z185" i="4"/>
  <c r="Z176" i="4"/>
  <c r="Z129" i="4"/>
  <c r="Z369" i="4"/>
  <c r="Z349" i="4"/>
  <c r="Z439" i="4"/>
  <c r="Z120" i="4"/>
  <c r="Z460" i="4"/>
  <c r="Z425" i="4"/>
  <c r="Z159" i="4"/>
  <c r="Z235" i="4"/>
  <c r="P235" i="4" s="1"/>
  <c r="Z376" i="4"/>
  <c r="Z345" i="4"/>
  <c r="Z434" i="4"/>
  <c r="Z433" i="4"/>
  <c r="Z165" i="4"/>
  <c r="Z446" i="4"/>
  <c r="Z139" i="4"/>
  <c r="Z172" i="4"/>
  <c r="Z432" i="4"/>
  <c r="Z457" i="4"/>
  <c r="Z379" i="4"/>
  <c r="Z321" i="4"/>
  <c r="Z364" i="4"/>
  <c r="Z449" i="4"/>
  <c r="Z273" i="4"/>
  <c r="Z280" i="4"/>
  <c r="Z293" i="4"/>
  <c r="Z220" i="4"/>
  <c r="Z436" i="4"/>
  <c r="Z288" i="4"/>
  <c r="Z427" i="4"/>
  <c r="Z189" i="4"/>
  <c r="Z150" i="4"/>
  <c r="Z462" i="4"/>
  <c r="Z477" i="4"/>
  <c r="Z177" i="4"/>
  <c r="Z222" i="4"/>
  <c r="Z441" i="4"/>
  <c r="Z426" i="4"/>
  <c r="Z154" i="4"/>
  <c r="Z236" i="4"/>
  <c r="P236" i="4" s="1"/>
  <c r="Z473" i="4"/>
  <c r="Z368" i="4"/>
  <c r="Z297" i="4"/>
  <c r="Z282" i="4"/>
  <c r="Z174" i="4"/>
  <c r="Z479" i="4"/>
  <c r="U536" i="4"/>
  <c r="Z270" i="4"/>
  <c r="Z340" i="4"/>
  <c r="Z378" i="4"/>
  <c r="Z443" i="4"/>
  <c r="Z287" i="4"/>
  <c r="G263" i="33"/>
  <c r="X4" i="4"/>
  <c r="Z385" i="4"/>
  <c r="Z279" i="4"/>
  <c r="Z367" i="4"/>
  <c r="Z332" i="4"/>
  <c r="Z218" i="4"/>
  <c r="Z448" i="4"/>
  <c r="Z447" i="4"/>
  <c r="Z237" i="4" l="1"/>
  <c r="AA237" i="4" s="1"/>
  <c r="G25" i="37"/>
  <c r="U269" i="4"/>
  <c r="U4" i="4" s="1"/>
  <c r="Z238" i="4"/>
  <c r="P238" i="4" s="1"/>
  <c r="N27" i="37"/>
  <c r="O27" i="37" s="1"/>
  <c r="K6" i="36"/>
  <c r="P498" i="4"/>
  <c r="P503" i="4"/>
  <c r="Z241" i="4"/>
  <c r="AA241" i="4" s="1"/>
  <c r="P502" i="4"/>
  <c r="AA505" i="4"/>
  <c r="P505" i="4"/>
  <c r="AA499" i="4"/>
  <c r="AA372" i="4"/>
  <c r="AA506" i="4"/>
  <c r="AA500" i="4"/>
  <c r="P500" i="4"/>
  <c r="AA501" i="4"/>
  <c r="P501" i="4"/>
  <c r="AA504" i="4"/>
  <c r="AA507" i="4"/>
  <c r="AD350" i="4"/>
  <c r="P284" i="4"/>
  <c r="P348" i="4"/>
  <c r="P350" i="4"/>
  <c r="P339" i="4"/>
  <c r="AA341" i="4"/>
  <c r="AD371" i="4"/>
  <c r="AA408" i="4"/>
  <c r="AA343" i="4"/>
  <c r="AD338" i="4"/>
  <c r="V229" i="4"/>
  <c r="AA342" i="4"/>
  <c r="P352" i="4"/>
  <c r="P356" i="4"/>
  <c r="P371" i="4"/>
  <c r="P424" i="4"/>
  <c r="P338" i="4"/>
  <c r="AA351" i="4"/>
  <c r="P286" i="4"/>
  <c r="AA347" i="4"/>
  <c r="P347" i="4"/>
  <c r="AA474" i="4"/>
  <c r="P431" i="4"/>
  <c r="P450" i="4"/>
  <c r="AA476" i="4"/>
  <c r="AA472" i="4"/>
  <c r="AA394" i="4"/>
  <c r="AA428" i="4"/>
  <c r="AD343" i="4"/>
  <c r="P393" i="4"/>
  <c r="P363" i="4"/>
  <c r="AA327" i="4"/>
  <c r="AA396" i="4"/>
  <c r="P435" i="4"/>
  <c r="P271" i="4"/>
  <c r="AA328" i="4"/>
  <c r="P438" i="4"/>
  <c r="AA437" i="4"/>
  <c r="AA344" i="4"/>
  <c r="P337" i="4"/>
  <c r="AA274" i="4"/>
  <c r="P399" i="4"/>
  <c r="AA337" i="4"/>
  <c r="AA398" i="4"/>
  <c r="AA285" i="4"/>
  <c r="P380" i="4"/>
  <c r="AA430" i="4"/>
  <c r="AA346" i="4"/>
  <c r="P137" i="4"/>
  <c r="AA187" i="4"/>
  <c r="AA221" i="4"/>
  <c r="P186" i="4"/>
  <c r="AA219" i="4"/>
  <c r="AD146" i="4"/>
  <c r="P178" i="4"/>
  <c r="AD178" i="4"/>
  <c r="P146" i="4"/>
  <c r="P191" i="4"/>
  <c r="AD175" i="4"/>
  <c r="AA175" i="4"/>
  <c r="AA377" i="4"/>
  <c r="P377" i="4"/>
  <c r="P336" i="4"/>
  <c r="AD336" i="4"/>
  <c r="AA336" i="4"/>
  <c r="AD166" i="4"/>
  <c r="P166" i="4"/>
  <c r="AA166" i="4"/>
  <c r="P400" i="4"/>
  <c r="AA400" i="4"/>
  <c r="P332" i="4"/>
  <c r="AA332" i="4"/>
  <c r="AA378" i="4"/>
  <c r="P378" i="4"/>
  <c r="P282" i="4"/>
  <c r="AA282" i="4"/>
  <c r="P441" i="4"/>
  <c r="AA441" i="4"/>
  <c r="P462" i="4"/>
  <c r="AA462" i="4"/>
  <c r="AA288" i="4"/>
  <c r="P288" i="4"/>
  <c r="P321" i="4"/>
  <c r="AA321" i="4"/>
  <c r="AA345" i="4"/>
  <c r="P345" i="4"/>
  <c r="AA425" i="4"/>
  <c r="P425" i="4"/>
  <c r="AD120" i="4"/>
  <c r="AA120" i="4"/>
  <c r="P120" i="4"/>
  <c r="P444" i="4"/>
  <c r="AA444" i="4"/>
  <c r="AD292" i="4"/>
  <c r="P292" i="4"/>
  <c r="AA292" i="4"/>
  <c r="P275" i="4"/>
  <c r="AA275" i="4"/>
  <c r="AA448" i="4"/>
  <c r="P448" i="4"/>
  <c r="P279" i="4"/>
  <c r="AA279" i="4"/>
  <c r="P385" i="4"/>
  <c r="AA385" i="4"/>
  <c r="AA443" i="4"/>
  <c r="P443" i="4"/>
  <c r="P477" i="4"/>
  <c r="AA477" i="4"/>
  <c r="P427" i="4"/>
  <c r="AA427" i="4"/>
  <c r="P432" i="4"/>
  <c r="AA432" i="4"/>
  <c r="AA446" i="4"/>
  <c r="P446" i="4"/>
  <c r="P349" i="4"/>
  <c r="AA349" i="4"/>
  <c r="P447" i="4"/>
  <c r="AA447" i="4"/>
  <c r="P367" i="4"/>
  <c r="AA367" i="4"/>
  <c r="P270" i="4"/>
  <c r="AA270" i="4"/>
  <c r="P297" i="4"/>
  <c r="AA297" i="4"/>
  <c r="AA236" i="4"/>
  <c r="AA222" i="4"/>
  <c r="P222" i="4"/>
  <c r="AA150" i="4"/>
  <c r="AA220" i="4"/>
  <c r="P220" i="4"/>
  <c r="AA379" i="4"/>
  <c r="P379" i="4"/>
  <c r="P376" i="4"/>
  <c r="AA376" i="4"/>
  <c r="P460" i="4"/>
  <c r="AA460" i="4"/>
  <c r="AA129" i="4"/>
  <c r="P129" i="4"/>
  <c r="AA459" i="4"/>
  <c r="P459" i="4"/>
  <c r="AA218" i="4"/>
  <c r="P218" i="4"/>
  <c r="G283" i="33"/>
  <c r="K3" i="36"/>
  <c r="AA154" i="4"/>
  <c r="P154" i="4"/>
  <c r="P273" i="4"/>
  <c r="AA273" i="4"/>
  <c r="AA235" i="4"/>
  <c r="G262" i="33"/>
  <c r="AD176" i="4"/>
  <c r="P176" i="4"/>
  <c r="AA176" i="4"/>
  <c r="K2" i="36"/>
  <c r="G261" i="33"/>
  <c r="P177" i="4"/>
  <c r="AA177" i="4"/>
  <c r="P479" i="4"/>
  <c r="AA479" i="4"/>
  <c r="AA368" i="4"/>
  <c r="AD368" i="4"/>
  <c r="P368" i="4"/>
  <c r="P426" i="4"/>
  <c r="AA426" i="4"/>
  <c r="P189" i="4"/>
  <c r="AA189" i="4"/>
  <c r="AD293" i="4"/>
  <c r="P293" i="4"/>
  <c r="AA293" i="4"/>
  <c r="AA449" i="4"/>
  <c r="P449" i="4"/>
  <c r="AA364" i="4"/>
  <c r="P364" i="4"/>
  <c r="AA172" i="4"/>
  <c r="P172" i="4"/>
  <c r="AA165" i="4"/>
  <c r="P165" i="4"/>
  <c r="AD165" i="4"/>
  <c r="AA434" i="4"/>
  <c r="P434" i="4"/>
  <c r="AD159" i="4"/>
  <c r="P159" i="4"/>
  <c r="AA159" i="4"/>
  <c r="AD369" i="4"/>
  <c r="AA369" i="4"/>
  <c r="P369" i="4"/>
  <c r="P185" i="4"/>
  <c r="AA185" i="4"/>
  <c r="AA458" i="4"/>
  <c r="P458" i="4"/>
  <c r="P329" i="4"/>
  <c r="AD329" i="4"/>
  <c r="AA329" i="4"/>
  <c r="AA445" i="4"/>
  <c r="P445" i="4"/>
  <c r="P287" i="4"/>
  <c r="AA287" i="4"/>
  <c r="AD287" i="4"/>
  <c r="AD340" i="4"/>
  <c r="P340" i="4"/>
  <c r="AA340" i="4"/>
  <c r="AD174" i="4"/>
  <c r="AA174" i="4"/>
  <c r="P174" i="4"/>
  <c r="AA473" i="4"/>
  <c r="P473" i="4"/>
  <c r="AA436" i="4"/>
  <c r="P436" i="4"/>
  <c r="AA280" i="4"/>
  <c r="P457" i="4"/>
  <c r="AA457" i="4"/>
  <c r="AA139" i="4"/>
  <c r="P139" i="4"/>
  <c r="AA433" i="4"/>
  <c r="P433" i="4"/>
  <c r="AA439" i="4"/>
  <c r="P439" i="4"/>
  <c r="P429" i="4"/>
  <c r="AA429" i="4"/>
  <c r="AA456" i="4"/>
  <c r="P456" i="4"/>
  <c r="AD397" i="4"/>
  <c r="AA397" i="4"/>
  <c r="P397" i="4"/>
  <c r="P395" i="4"/>
  <c r="AA395" i="4"/>
  <c r="P237" i="4" l="1"/>
  <c r="AA238" i="4"/>
  <c r="K4" i="36"/>
  <c r="G271" i="33"/>
  <c r="U2" i="4"/>
  <c r="P241" i="4"/>
  <c r="F281" i="33"/>
  <c r="F287" i="33" s="1"/>
  <c r="G287" i="33"/>
  <c r="V242" i="4"/>
  <c r="V243" i="4" l="1"/>
  <c r="V230" i="4"/>
  <c r="V231" i="4" l="1"/>
  <c r="V244" i="4"/>
  <c r="V245" i="4" l="1"/>
  <c r="V232" i="4"/>
  <c r="Z231" i="4"/>
  <c r="Z232" i="4" l="1"/>
  <c r="AA231" i="4"/>
  <c r="P231" i="4"/>
  <c r="V141" i="4"/>
  <c r="V153" i="4" l="1"/>
  <c r="P232" i="4"/>
  <c r="AA232" i="4"/>
  <c r="V179" i="4" l="1"/>
  <c r="V180" i="4"/>
  <c r="V197" i="4" l="1"/>
  <c r="V115" i="4"/>
  <c r="V202" i="4"/>
  <c r="V217" i="4" l="1"/>
  <c r="V114" i="4" l="1"/>
  <c r="V124" i="4" l="1"/>
  <c r="V125" i="4" l="1"/>
  <c r="V126" i="4" l="1"/>
  <c r="V130" i="4" l="1"/>
  <c r="V131" i="4" l="1"/>
  <c r="V134" i="4" l="1"/>
  <c r="V135" i="4" l="1"/>
  <c r="V164" i="4" l="1"/>
  <c r="V203" i="4" l="1"/>
  <c r="V224" i="4" l="1"/>
  <c r="V234" i="4" l="1"/>
  <c r="V240" i="4"/>
  <c r="V121" i="4" l="1"/>
  <c r="V123" i="4" l="1"/>
  <c r="V132" i="4" l="1"/>
  <c r="V133" i="4" l="1"/>
  <c r="V195" i="4"/>
  <c r="V147" i="4" l="1"/>
  <c r="V162" i="4" l="1"/>
  <c r="V144" i="4"/>
  <c r="V193" i="4" l="1"/>
  <c r="V196" i="4"/>
  <c r="V145" i="4"/>
  <c r="V204" i="4" l="1"/>
  <c r="V170" i="4" l="1"/>
  <c r="V142" i="4" l="1"/>
  <c r="V167" i="4" l="1"/>
  <c r="V169" i="4"/>
  <c r="V190" i="4" l="1"/>
  <c r="V173" i="4" l="1"/>
  <c r="V198" i="4"/>
  <c r="Z190" i="4"/>
  <c r="V184" i="4" l="1"/>
  <c r="Z173" i="4"/>
  <c r="V211" i="4"/>
  <c r="AA190" i="4"/>
  <c r="P190" i="4"/>
  <c r="AA173" i="4" l="1"/>
  <c r="P173" i="4"/>
  <c r="V214" i="4"/>
  <c r="V216" i="4" l="1"/>
  <c r="V233" i="4" l="1"/>
  <c r="V239" i="4"/>
  <c r="V118" i="4" l="1"/>
  <c r="V119" i="4" l="1"/>
  <c r="V122" i="4" l="1"/>
  <c r="AD321" i="4"/>
  <c r="V127" i="4" l="1"/>
  <c r="V128" i="4" l="1"/>
  <c r="V136" i="4" l="1"/>
  <c r="V160" i="4" l="1"/>
  <c r="V215" i="4"/>
  <c r="V269" i="4" l="1"/>
  <c r="G272" i="33" l="1"/>
  <c r="V4" i="4"/>
  <c r="W4" i="4" s="1"/>
  <c r="Z267" i="4" l="1"/>
  <c r="Z251" i="4"/>
  <c r="Z257" i="4"/>
  <c r="Z246" i="4"/>
  <c r="Z252" i="4"/>
  <c r="Z258" i="4"/>
  <c r="Z264" i="4"/>
  <c r="Z250" i="4"/>
  <c r="Z262" i="4"/>
  <c r="Z253" i="4"/>
  <c r="Z259" i="4"/>
  <c r="Z265" i="4"/>
  <c r="Z248" i="4"/>
  <c r="Z254" i="4"/>
  <c r="Z260" i="4"/>
  <c r="Z266" i="4"/>
  <c r="Z255" i="4"/>
  <c r="Z263" i="4"/>
  <c r="Z261" i="4"/>
  <c r="Z268" i="4"/>
  <c r="Z249" i="4"/>
  <c r="Z256" i="4"/>
  <c r="P246" i="4" l="1"/>
  <c r="AA246" i="4"/>
  <c r="O113" i="4"/>
  <c r="O536" i="4"/>
  <c r="O269" i="4"/>
  <c r="P250" i="4"/>
  <c r="AA250" i="4"/>
  <c r="P265" i="4"/>
  <c r="AA265" i="4"/>
  <c r="P253" i="4"/>
  <c r="AA253" i="4"/>
  <c r="AA251" i="4"/>
  <c r="AD251" i="4"/>
  <c r="P251" i="4"/>
  <c r="P258" i="4"/>
  <c r="AA258" i="4"/>
  <c r="AA263" i="4"/>
  <c r="P263" i="4"/>
  <c r="AA262" i="4"/>
  <c r="P262" i="4"/>
  <c r="AA267" i="4"/>
  <c r="P267" i="4"/>
  <c r="AA268" i="4"/>
  <c r="P268" i="4"/>
  <c r="R269" i="4"/>
  <c r="Z247" i="4"/>
  <c r="P256" i="4"/>
  <c r="AA256" i="4"/>
  <c r="AA249" i="4"/>
  <c r="P249" i="4"/>
  <c r="AA261" i="4"/>
  <c r="P261" i="4"/>
  <c r="P248" i="4"/>
  <c r="AA248" i="4"/>
  <c r="P257" i="4"/>
  <c r="AA257" i="4"/>
  <c r="P252" i="4"/>
  <c r="AA252" i="4"/>
  <c r="AA259" i="4"/>
  <c r="P259" i="4"/>
  <c r="AA264" i="4"/>
  <c r="P264" i="4"/>
  <c r="AD254" i="4"/>
  <c r="AA254" i="4"/>
  <c r="P254" i="4"/>
  <c r="P266" i="4"/>
  <c r="AA266" i="4"/>
  <c r="AA260" i="4"/>
  <c r="P260" i="4"/>
  <c r="P255" i="4"/>
  <c r="AA255" i="4"/>
  <c r="AA247" i="4" l="1"/>
  <c r="P247" i="4"/>
  <c r="G37" i="33"/>
  <c r="G270" i="33"/>
  <c r="F269" i="33" l="1"/>
  <c r="F275" i="33" s="1"/>
  <c r="G275" i="33"/>
  <c r="F41" i="33"/>
  <c r="AD500" i="4" l="1"/>
  <c r="AD499" i="4"/>
  <c r="AD506" i="4"/>
  <c r="AD498" i="4"/>
  <c r="AD501" i="4"/>
  <c r="AD504" i="4"/>
  <c r="AD505" i="4"/>
  <c r="AD237" i="4" l="1"/>
  <c r="AD241" i="4"/>
  <c r="AD246" i="4"/>
  <c r="AD238" i="4"/>
  <c r="Q33" i="4" l="1"/>
  <c r="Z33" i="4" s="1"/>
  <c r="AA33" i="4" s="1"/>
  <c r="Q52" i="4"/>
  <c r="Z52" i="4" s="1"/>
  <c r="AA52" i="4" s="1"/>
  <c r="AD149" i="4"/>
  <c r="AD220" i="4"/>
  <c r="AD150" i="4"/>
  <c r="AD139" i="4"/>
  <c r="AD186" i="4"/>
  <c r="AD260" i="4"/>
  <c r="AD248" i="4"/>
  <c r="AD255" i="4"/>
  <c r="AD267" i="4"/>
  <c r="AD400" i="4"/>
  <c r="AD447" i="4"/>
  <c r="AD394" i="4"/>
  <c r="AD438" i="4"/>
  <c r="AD396" i="4"/>
  <c r="AD274" i="4"/>
  <c r="AD378" i="4"/>
  <c r="AD271" i="4"/>
  <c r="AD346" i="4"/>
  <c r="AD395" i="4"/>
  <c r="AD283" i="4"/>
  <c r="AD379" i="4"/>
  <c r="AD450" i="4"/>
  <c r="AD472" i="4"/>
  <c r="AD232" i="4"/>
  <c r="AD219" i="4"/>
  <c r="AD148" i="4"/>
  <c r="AD154" i="4"/>
  <c r="AD259" i="4"/>
  <c r="AD257" i="4"/>
  <c r="AD249" i="4"/>
  <c r="AD268" i="4"/>
  <c r="AD437" i="4"/>
  <c r="AD398" i="4"/>
  <c r="AD461" i="4"/>
  <c r="AD342" i="4"/>
  <c r="AD345" i="4"/>
  <c r="AD297" i="4"/>
  <c r="AD372" i="4"/>
  <c r="AD286" i="4"/>
  <c r="AD351" i="4"/>
  <c r="AD425" i="4"/>
  <c r="AD427" i="4"/>
  <c r="AD429" i="4"/>
  <c r="AD431" i="4"/>
  <c r="AD433" i="4"/>
  <c r="AD435" i="4"/>
  <c r="AD456" i="4"/>
  <c r="AD477" i="4"/>
  <c r="AD519" i="4"/>
  <c r="AD231" i="4"/>
  <c r="AD218" i="4"/>
  <c r="AD137" i="4"/>
  <c r="AD138" i="4"/>
  <c r="AD177" i="4"/>
  <c r="AD185" i="4"/>
  <c r="AD247" i="4"/>
  <c r="AD262" i="4"/>
  <c r="AD264" i="4"/>
  <c r="AD502" i="4"/>
  <c r="AD448" i="4"/>
  <c r="AD446" i="4"/>
  <c r="AD352" i="4"/>
  <c r="AD349" i="4"/>
  <c r="AD279" i="4"/>
  <c r="AD328" i="4"/>
  <c r="AD348" i="4"/>
  <c r="AD376" i="4"/>
  <c r="AD393" i="4"/>
  <c r="AD442" i="4"/>
  <c r="AD444" i="4"/>
  <c r="AD275" i="4"/>
  <c r="AD474" i="4"/>
  <c r="AD479" i="4"/>
  <c r="AD236" i="4"/>
  <c r="AD129" i="4"/>
  <c r="AD173" i="4"/>
  <c r="AD250" i="4"/>
  <c r="AD266" i="4"/>
  <c r="AD265" i="4"/>
  <c r="AD460" i="4"/>
  <c r="AD449" i="4"/>
  <c r="AD327" i="4"/>
  <c r="AD377" i="4"/>
  <c r="AD339" i="4"/>
  <c r="AD270" i="4"/>
  <c r="AD363" i="4"/>
  <c r="AD282" i="4"/>
  <c r="AD284" i="4"/>
  <c r="AD458" i="4"/>
  <c r="AD476" i="4"/>
  <c r="AD235" i="4"/>
  <c r="AD222" i="4"/>
  <c r="AD172" i="4"/>
  <c r="AD191" i="4"/>
  <c r="AD252" i="4"/>
  <c r="AD263" i="4"/>
  <c r="AD258" i="4"/>
  <c r="AD439" i="4"/>
  <c r="AD462" i="4"/>
  <c r="AD344" i="4"/>
  <c r="AD341" i="4"/>
  <c r="AD280" i="4"/>
  <c r="AD288" i="4"/>
  <c r="AD364" i="4"/>
  <c r="AD424" i="4"/>
  <c r="AD426" i="4"/>
  <c r="AD428" i="4"/>
  <c r="AD430" i="4"/>
  <c r="AD432" i="4"/>
  <c r="AD434" i="4"/>
  <c r="AD436" i="4"/>
  <c r="AD473" i="4"/>
  <c r="AD221" i="4"/>
  <c r="AD189" i="4"/>
  <c r="AD187" i="4"/>
  <c r="AD190" i="4"/>
  <c r="AD261" i="4"/>
  <c r="AD256" i="4"/>
  <c r="AD253" i="4"/>
  <c r="AD459" i="4"/>
  <c r="AD380" i="4"/>
  <c r="AD503" i="4"/>
  <c r="AD273" i="4"/>
  <c r="AD332" i="4"/>
  <c r="AD356" i="4"/>
  <c r="AD385" i="4"/>
  <c r="AD367" i="4"/>
  <c r="AD285" i="4"/>
  <c r="AD408" i="4"/>
  <c r="AD409" i="4"/>
  <c r="AD441" i="4"/>
  <c r="AD443" i="4"/>
  <c r="AD445" i="4"/>
  <c r="AD457" i="4"/>
  <c r="Z417" i="4" l="1"/>
  <c r="AA417" i="4" s="1"/>
  <c r="Z413" i="4"/>
  <c r="AA413" i="4" s="1"/>
  <c r="Z490" i="4"/>
  <c r="Z440" i="4"/>
  <c r="Q100" i="4"/>
  <c r="Z100" i="4" s="1"/>
  <c r="AA100" i="4" s="1"/>
  <c r="Q47" i="4"/>
  <c r="Z47" i="4" s="1"/>
  <c r="AA47" i="4" s="1"/>
  <c r="Q111" i="4"/>
  <c r="Z111" i="4" s="1"/>
  <c r="Q110" i="4"/>
  <c r="Z110" i="4" s="1"/>
  <c r="AA110" i="4" s="1"/>
  <c r="Q102" i="4"/>
  <c r="Z102" i="4" s="1"/>
  <c r="AA102" i="4" s="1"/>
  <c r="Q104" i="4"/>
  <c r="Z104" i="4" s="1"/>
  <c r="AA104" i="4" s="1"/>
  <c r="Q101" i="4"/>
  <c r="Z101" i="4" s="1"/>
  <c r="AA101" i="4" s="1"/>
  <c r="Q103" i="4"/>
  <c r="Z103" i="4" s="1"/>
  <c r="AA103" i="4" s="1"/>
  <c r="Q96" i="4"/>
  <c r="Z96" i="4" s="1"/>
  <c r="AA96" i="4" s="1"/>
  <c r="Q97" i="4"/>
  <c r="Z97" i="4" s="1"/>
  <c r="AA97" i="4" s="1"/>
  <c r="Q66" i="4"/>
  <c r="Z66" i="4" s="1"/>
  <c r="AA66" i="4" s="1"/>
  <c r="Q65" i="4"/>
  <c r="Z65" i="4" s="1"/>
  <c r="AA65" i="4" s="1"/>
  <c r="Q107" i="4"/>
  <c r="Z107" i="4" s="1"/>
  <c r="Q95" i="4"/>
  <c r="Z95" i="4" s="1"/>
  <c r="AA95" i="4" s="1"/>
  <c r="Q106" i="4"/>
  <c r="Z106" i="4" s="1"/>
  <c r="Q98" i="4"/>
  <c r="Z98" i="4" s="1"/>
  <c r="AA98" i="4" s="1"/>
  <c r="Q48" i="4"/>
  <c r="Z48" i="4" s="1"/>
  <c r="AA48" i="4" s="1"/>
  <c r="Q99" i="4"/>
  <c r="Z99" i="4" s="1"/>
  <c r="AA99" i="4" s="1"/>
  <c r="Q45" i="4"/>
  <c r="Z45" i="4" s="1"/>
  <c r="AA45" i="4" s="1"/>
  <c r="Q71" i="4"/>
  <c r="Z71" i="4" s="1"/>
  <c r="AA71" i="4" s="1"/>
  <c r="Q79" i="4"/>
  <c r="Z79" i="4" s="1"/>
  <c r="AA79" i="4" s="1"/>
  <c r="Q56" i="4"/>
  <c r="Z56" i="4" s="1"/>
  <c r="Q41" i="4"/>
  <c r="Z41" i="4" s="1"/>
  <c r="AA41" i="4" s="1"/>
  <c r="Q93" i="4"/>
  <c r="Z93" i="4" s="1"/>
  <c r="AA93" i="4" s="1"/>
  <c r="Q38" i="4"/>
  <c r="Z38" i="4" s="1"/>
  <c r="AA38" i="4" s="1"/>
  <c r="Q9" i="4"/>
  <c r="Z9" i="4" s="1"/>
  <c r="AA9" i="4" s="1"/>
  <c r="Q57" i="4"/>
  <c r="Z57" i="4" s="1"/>
  <c r="AA57" i="4" s="1"/>
  <c r="Q54" i="4"/>
  <c r="Z54" i="4" s="1"/>
  <c r="AA54" i="4" s="1"/>
  <c r="Q44" i="4"/>
  <c r="Z44" i="4" s="1"/>
  <c r="AA44" i="4" s="1"/>
  <c r="Q74" i="4"/>
  <c r="Z74" i="4" s="1"/>
  <c r="AA74" i="4" s="1"/>
  <c r="Q105" i="4"/>
  <c r="Z105" i="4" s="1"/>
  <c r="AA105" i="4" s="1"/>
  <c r="Q64" i="4"/>
  <c r="Z64" i="4" s="1"/>
  <c r="Q46" i="4"/>
  <c r="Z46" i="4" s="1"/>
  <c r="AA46" i="4" s="1"/>
  <c r="Q85" i="4"/>
  <c r="Z85" i="4" s="1"/>
  <c r="AA85" i="4" s="1"/>
  <c r="Q84" i="4"/>
  <c r="Z84" i="4" s="1"/>
  <c r="AA84" i="4" s="1"/>
  <c r="Q70" i="4"/>
  <c r="Z70" i="4" s="1"/>
  <c r="AA70" i="4" s="1"/>
  <c r="Q16" i="4"/>
  <c r="Z16" i="4" s="1"/>
  <c r="AA16" i="4" s="1"/>
  <c r="Q15" i="4"/>
  <c r="Z15" i="4" s="1"/>
  <c r="AA15" i="4" s="1"/>
  <c r="Q28" i="4"/>
  <c r="Z28" i="4" s="1"/>
  <c r="AA28" i="4" s="1"/>
  <c r="Q29" i="4"/>
  <c r="Z29" i="4" s="1"/>
  <c r="AA29" i="4" s="1"/>
  <c r="Q13" i="4"/>
  <c r="Z13" i="4" s="1"/>
  <c r="AA13" i="4" s="1"/>
  <c r="Q39" i="4"/>
  <c r="Z39" i="4" s="1"/>
  <c r="Q12" i="4"/>
  <c r="Z12" i="4" s="1"/>
  <c r="AA12" i="4" s="1"/>
  <c r="Q18" i="4"/>
  <c r="Z18" i="4" s="1"/>
  <c r="AA18" i="4" s="1"/>
  <c r="Q94" i="4"/>
  <c r="Z94" i="4" s="1"/>
  <c r="Q26" i="4"/>
  <c r="Z26" i="4" s="1"/>
  <c r="AA26" i="4" s="1"/>
  <c r="Q31" i="4"/>
  <c r="Z31" i="4" s="1"/>
  <c r="AA31" i="4" s="1"/>
  <c r="Q50" i="4"/>
  <c r="Z50" i="4" s="1"/>
  <c r="AA50" i="4" s="1"/>
  <c r="Q11" i="4"/>
  <c r="Z11" i="4" s="1"/>
  <c r="AA11" i="4" s="1"/>
  <c r="Q83" i="4"/>
  <c r="Z83" i="4" s="1"/>
  <c r="AA83" i="4" s="1"/>
  <c r="Q7" i="4"/>
  <c r="Q8" i="4"/>
  <c r="Z8" i="4" s="1"/>
  <c r="AA8" i="4" s="1"/>
  <c r="Q59" i="4"/>
  <c r="Z59" i="4" s="1"/>
  <c r="AA59" i="4" s="1"/>
  <c r="Q60" i="4"/>
  <c r="Z60" i="4" s="1"/>
  <c r="AA60" i="4" s="1"/>
  <c r="Q21" i="4"/>
  <c r="Z21" i="4" s="1"/>
  <c r="AA21" i="4" s="1"/>
  <c r="Q42" i="4"/>
  <c r="Z42" i="4" s="1"/>
  <c r="AA42" i="4" s="1"/>
  <c r="Q90" i="4"/>
  <c r="Z90" i="4" s="1"/>
  <c r="AA90" i="4" s="1"/>
  <c r="Q58" i="4"/>
  <c r="Z58" i="4" s="1"/>
  <c r="AA58" i="4" s="1"/>
  <c r="Q88" i="4"/>
  <c r="Z88" i="4" s="1"/>
  <c r="AA88" i="4" s="1"/>
  <c r="Q55" i="4"/>
  <c r="Z55" i="4" s="1"/>
  <c r="AA55" i="4" s="1"/>
  <c r="Q69" i="4"/>
  <c r="Z69" i="4" s="1"/>
  <c r="AA69" i="4" s="1"/>
  <c r="Q37" i="4"/>
  <c r="Z37" i="4" s="1"/>
  <c r="AA37" i="4" s="1"/>
  <c r="Q91" i="4"/>
  <c r="Z91" i="4" s="1"/>
  <c r="AA91" i="4" s="1"/>
  <c r="Q89" i="4"/>
  <c r="Z89" i="4" s="1"/>
  <c r="AA89" i="4" s="1"/>
  <c r="Q43" i="4"/>
  <c r="Z43" i="4" s="1"/>
  <c r="AA43" i="4" s="1"/>
  <c r="Q24" i="4"/>
  <c r="Z24" i="4" s="1"/>
  <c r="AA24" i="4" s="1"/>
  <c r="Q35" i="4"/>
  <c r="Z35" i="4" s="1"/>
  <c r="AA35" i="4" s="1"/>
  <c r="Q20" i="4"/>
  <c r="Z20" i="4" s="1"/>
  <c r="AA20" i="4" s="1"/>
  <c r="Q51" i="4"/>
  <c r="Z51" i="4" s="1"/>
  <c r="AA51" i="4" s="1"/>
  <c r="Q40" i="4"/>
  <c r="Z40" i="4" s="1"/>
  <c r="AA40" i="4" s="1"/>
  <c r="Q53" i="4"/>
  <c r="Z53" i="4" s="1"/>
  <c r="AA53" i="4" s="1"/>
  <c r="Q49" i="4"/>
  <c r="Z49" i="4" s="1"/>
  <c r="AA49" i="4" s="1"/>
  <c r="Q82" i="4"/>
  <c r="Z82" i="4" s="1"/>
  <c r="AA82" i="4" s="1"/>
  <c r="Q68" i="4"/>
  <c r="Z68" i="4" s="1"/>
  <c r="AA68" i="4" s="1"/>
  <c r="Q76" i="4"/>
  <c r="Z76" i="4" s="1"/>
  <c r="AA76" i="4" s="1"/>
  <c r="Q61" i="4"/>
  <c r="Z61" i="4" s="1"/>
  <c r="AA61" i="4" s="1"/>
  <c r="Q17" i="4"/>
  <c r="Z17" i="4" s="1"/>
  <c r="AA17" i="4" s="1"/>
  <c r="Q32" i="4"/>
  <c r="Z32" i="4" s="1"/>
  <c r="AA32" i="4" s="1"/>
  <c r="Q80" i="4"/>
  <c r="Z80" i="4" s="1"/>
  <c r="AA80" i="4" s="1"/>
  <c r="Q19" i="4"/>
  <c r="Z19" i="4" s="1"/>
  <c r="AA19" i="4" s="1"/>
  <c r="Q81" i="4"/>
  <c r="Z81" i="4" s="1"/>
  <c r="AA81" i="4" s="1"/>
  <c r="Q10" i="4"/>
  <c r="Z10" i="4" s="1"/>
  <c r="AA10" i="4" s="1"/>
  <c r="Q75" i="4"/>
  <c r="Z75" i="4" s="1"/>
  <c r="AA75" i="4" s="1"/>
  <c r="Q72" i="4"/>
  <c r="Z72" i="4" s="1"/>
  <c r="AA72" i="4" s="1"/>
  <c r="Q92" i="4"/>
  <c r="Z92" i="4" s="1"/>
  <c r="AA92" i="4" s="1"/>
  <c r="Q30" i="4"/>
  <c r="Z30" i="4" s="1"/>
  <c r="AA30" i="4" s="1"/>
  <c r="Q87" i="4"/>
  <c r="Z87" i="4" s="1"/>
  <c r="AA87" i="4" s="1"/>
  <c r="Q23" i="4"/>
  <c r="Z23" i="4" s="1"/>
  <c r="AA23" i="4" s="1"/>
  <c r="Q77" i="4"/>
  <c r="Z77" i="4" s="1"/>
  <c r="AA77" i="4" s="1"/>
  <c r="Q73" i="4"/>
  <c r="Z73" i="4" s="1"/>
  <c r="AA73" i="4" s="1"/>
  <c r="Q25" i="4"/>
  <c r="Z25" i="4" s="1"/>
  <c r="AA25" i="4" s="1"/>
  <c r="Q22" i="4"/>
  <c r="Z22" i="4" s="1"/>
  <c r="AA22" i="4" s="1"/>
  <c r="Q27" i="4"/>
  <c r="Z27" i="4" s="1"/>
  <c r="AA27" i="4" s="1"/>
  <c r="Q14" i="4"/>
  <c r="Z14" i="4" s="1"/>
  <c r="AA14" i="4" s="1"/>
  <c r="Q109" i="4"/>
  <c r="Z109" i="4" s="1"/>
  <c r="Q108" i="4"/>
  <c r="Z108" i="4" s="1"/>
  <c r="Z533" i="4"/>
  <c r="P533" i="4" s="1"/>
  <c r="Z527" i="4"/>
  <c r="P527" i="4" s="1"/>
  <c r="Z383" i="4"/>
  <c r="P383" i="4" s="1"/>
  <c r="Z511" i="4"/>
  <c r="AA511" i="4" s="1"/>
  <c r="Z469" i="4"/>
  <c r="P469" i="4" s="1"/>
  <c r="Z300" i="4"/>
  <c r="P300" i="4" s="1"/>
  <c r="Z517" i="4"/>
  <c r="P517" i="4" s="1"/>
  <c r="Z464" i="4"/>
  <c r="AA464" i="4" s="1"/>
  <c r="Z387" i="4"/>
  <c r="P387" i="4" s="1"/>
  <c r="Z359" i="4"/>
  <c r="AA359" i="4" s="1"/>
  <c r="Z276" i="4"/>
  <c r="P276" i="4" s="1"/>
  <c r="Z277" i="4"/>
  <c r="AA277" i="4" s="1"/>
  <c r="Z414" i="4"/>
  <c r="P414" i="4" s="1"/>
  <c r="Z415" i="4"/>
  <c r="P415" i="4" s="1"/>
  <c r="Z422" i="4"/>
  <c r="P422" i="4" s="1"/>
  <c r="Z465" i="4"/>
  <c r="P465" i="4" s="1"/>
  <c r="Z525" i="4"/>
  <c r="P525" i="4" s="1"/>
  <c r="Z411" i="4"/>
  <c r="AA411" i="4" s="1"/>
  <c r="Z320" i="4"/>
  <c r="AD320" i="4" s="1"/>
  <c r="Z366" i="4"/>
  <c r="AA366" i="4" s="1"/>
  <c r="AD52" i="4"/>
  <c r="Z454" i="4"/>
  <c r="AA454" i="4" s="1"/>
  <c r="Z291" i="4"/>
  <c r="Z451" i="4"/>
  <c r="AA451" i="4" s="1"/>
  <c r="Z416" i="4"/>
  <c r="P416" i="4" s="1"/>
  <c r="Z467" i="4"/>
  <c r="P467" i="4" s="1"/>
  <c r="Z412" i="4"/>
  <c r="P412" i="4" s="1"/>
  <c r="Z384" i="4"/>
  <c r="AA384" i="4" s="1"/>
  <c r="AD33" i="4"/>
  <c r="Z466" i="4"/>
  <c r="AA466" i="4" s="1"/>
  <c r="Z365" i="4"/>
  <c r="P365" i="4" s="1"/>
  <c r="Z470" i="4"/>
  <c r="AA470" i="4" s="1"/>
  <c r="Z290" i="4"/>
  <c r="AA290" i="4" s="1"/>
  <c r="Z330" i="4"/>
  <c r="AA330" i="4" s="1"/>
  <c r="Z418" i="4"/>
  <c r="AA418" i="4" s="1"/>
  <c r="Z207" i="4"/>
  <c r="AA207" i="4" s="1"/>
  <c r="Z468" i="4"/>
  <c r="AA468" i="4" s="1"/>
  <c r="Z421" i="4"/>
  <c r="P421" i="4" s="1"/>
  <c r="Z475" i="4"/>
  <c r="AA475" i="4" s="1"/>
  <c r="Z278" i="4"/>
  <c r="AA278" i="4" s="1"/>
  <c r="Z523" i="4"/>
  <c r="P523" i="4" s="1"/>
  <c r="AD507" i="4"/>
  <c r="AD440" i="4"/>
  <c r="Z335" i="4"/>
  <c r="Z508" i="4"/>
  <c r="Z471" i="4"/>
  <c r="P413" i="4" l="1"/>
  <c r="P417" i="4"/>
  <c r="AD413" i="4"/>
  <c r="AA440" i="4"/>
  <c r="P440" i="4"/>
  <c r="AA533" i="4"/>
  <c r="AA111" i="4"/>
  <c r="P490" i="4"/>
  <c r="AA490" i="4"/>
  <c r="AD490" i="4"/>
  <c r="P277" i="4"/>
  <c r="P359" i="4"/>
  <c r="AA469" i="4"/>
  <c r="AA517" i="4"/>
  <c r="AA412" i="4"/>
  <c r="AA415" i="4"/>
  <c r="AA527" i="4"/>
  <c r="AA387" i="4"/>
  <c r="P511" i="4"/>
  <c r="AA525" i="4"/>
  <c r="P451" i="4"/>
  <c r="AA365" i="4"/>
  <c r="AA291" i="4"/>
  <c r="P290" i="4"/>
  <c r="P454" i="4"/>
  <c r="AA383" i="4"/>
  <c r="P464" i="4"/>
  <c r="P320" i="4"/>
  <c r="AA320" i="4"/>
  <c r="AA276" i="4"/>
  <c r="AA422" i="4"/>
  <c r="P366" i="4"/>
  <c r="P466" i="4"/>
  <c r="AA416" i="4"/>
  <c r="P470" i="4"/>
  <c r="AA465" i="4"/>
  <c r="P291" i="4"/>
  <c r="AA300" i="4"/>
  <c r="AA414" i="4"/>
  <c r="P411" i="4"/>
  <c r="P384" i="4"/>
  <c r="AA467" i="4"/>
  <c r="AA108" i="4"/>
  <c r="AA109" i="4"/>
  <c r="AA94" i="4"/>
  <c r="AA106" i="4"/>
  <c r="AA107" i="4"/>
  <c r="Q67" i="4"/>
  <c r="Z67" i="4" s="1"/>
  <c r="AA67" i="4" s="1"/>
  <c r="Q78" i="4"/>
  <c r="Z78" i="4" s="1"/>
  <c r="AA78" i="4" s="1"/>
  <c r="Q36" i="4"/>
  <c r="Z36" i="4" s="1"/>
  <c r="Q62" i="4"/>
  <c r="Z62" i="4" s="1"/>
  <c r="AA62" i="4" s="1"/>
  <c r="Q63" i="4"/>
  <c r="Z63" i="4" s="1"/>
  <c r="AA63" i="4" s="1"/>
  <c r="Q86" i="4"/>
  <c r="Z86" i="4" s="1"/>
  <c r="AA86" i="4" s="1"/>
  <c r="Q34" i="4"/>
  <c r="Z34" i="4" s="1"/>
  <c r="AA34" i="4" s="1"/>
  <c r="Z7" i="4"/>
  <c r="AA39" i="4"/>
  <c r="AD39" i="4"/>
  <c r="AD64" i="4"/>
  <c r="AA64" i="4"/>
  <c r="AD56" i="4"/>
  <c r="AA56" i="4"/>
  <c r="AD330" i="4"/>
  <c r="P468" i="4"/>
  <c r="P418" i="4"/>
  <c r="P330" i="4"/>
  <c r="P207" i="4"/>
  <c r="P278" i="4"/>
  <c r="P475" i="4"/>
  <c r="AD417" i="4"/>
  <c r="Z353" i="4"/>
  <c r="P353" i="4" s="1"/>
  <c r="Z531" i="4"/>
  <c r="AA531" i="4" s="1"/>
  <c r="Z524" i="4"/>
  <c r="AA524" i="4" s="1"/>
  <c r="AD291" i="4"/>
  <c r="Z532" i="4"/>
  <c r="P532" i="4" s="1"/>
  <c r="AA523" i="4"/>
  <c r="Z484" i="4"/>
  <c r="P484" i="4" s="1"/>
  <c r="Z520" i="4"/>
  <c r="P520" i="4" s="1"/>
  <c r="Z515" i="4"/>
  <c r="AA515" i="4" s="1"/>
  <c r="Z518" i="4"/>
  <c r="P518" i="4" s="1"/>
  <c r="Z486" i="4"/>
  <c r="P486" i="4" s="1"/>
  <c r="Z516" i="4"/>
  <c r="P516" i="4" s="1"/>
  <c r="Z389" i="4"/>
  <c r="Z281" i="4"/>
  <c r="AA281" i="4" s="1"/>
  <c r="Z534" i="4"/>
  <c r="P534" i="4" s="1"/>
  <c r="Z510" i="4"/>
  <c r="AA510" i="4" s="1"/>
  <c r="Z522" i="4"/>
  <c r="P522" i="4" s="1"/>
  <c r="Z483" i="4"/>
  <c r="AA483" i="4" s="1"/>
  <c r="AA421" i="4"/>
  <c r="Z382" i="4"/>
  <c r="P382" i="4" s="1"/>
  <c r="Z514" i="4"/>
  <c r="P514" i="4" s="1"/>
  <c r="Z358" i="4"/>
  <c r="P358" i="4" s="1"/>
  <c r="Z535" i="4"/>
  <c r="AA535" i="4" s="1"/>
  <c r="Z485" i="4"/>
  <c r="Z521" i="4"/>
  <c r="Z289" i="4"/>
  <c r="Z391" i="4"/>
  <c r="AD471" i="4"/>
  <c r="AA471" i="4"/>
  <c r="P471" i="4"/>
  <c r="AD508" i="4"/>
  <c r="AA508" i="4"/>
  <c r="P508" i="4"/>
  <c r="AD335" i="4"/>
  <c r="AA335" i="4"/>
  <c r="P335" i="4"/>
  <c r="AD387" i="4" l="1"/>
  <c r="Z513" i="4"/>
  <c r="Z181" i="4"/>
  <c r="P181" i="4" s="1"/>
  <c r="AD532" i="4"/>
  <c r="AD411" i="4"/>
  <c r="AD451" i="4"/>
  <c r="AD300" i="4"/>
  <c r="AD470" i="4"/>
  <c r="AD454" i="4"/>
  <c r="AD359" i="4"/>
  <c r="Z491" i="4"/>
  <c r="AA491" i="4" s="1"/>
  <c r="Z493" i="4"/>
  <c r="P493" i="4" s="1"/>
  <c r="AD383" i="4"/>
  <c r="AD464" i="4"/>
  <c r="P513" i="4"/>
  <c r="AA513" i="4"/>
  <c r="Q113" i="4"/>
  <c r="G260" i="33" s="1"/>
  <c r="Z113" i="4"/>
  <c r="AD290" i="4"/>
  <c r="P524" i="4"/>
  <c r="AD365" i="4"/>
  <c r="P515" i="4"/>
  <c r="P510" i="4"/>
  <c r="AA532" i="4"/>
  <c r="AA534" i="4"/>
  <c r="P531" i="4"/>
  <c r="AD513" i="4"/>
  <c r="AA484" i="4"/>
  <c r="AA353" i="4"/>
  <c r="AD94" i="4"/>
  <c r="AA7" i="4"/>
  <c r="AD36" i="4"/>
  <c r="AA36" i="4"/>
  <c r="AA516" i="4"/>
  <c r="AA486" i="4"/>
  <c r="AA518" i="4"/>
  <c r="AA520" i="4"/>
  <c r="P281" i="4"/>
  <c r="AA522" i="4"/>
  <c r="AA514" i="4"/>
  <c r="P535" i="4"/>
  <c r="AA382" i="4"/>
  <c r="P483" i="4"/>
  <c r="AD418" i="4"/>
  <c r="AD16" i="4"/>
  <c r="AD207" i="4"/>
  <c r="AD66" i="4"/>
  <c r="AD12" i="4"/>
  <c r="AD76" i="4"/>
  <c r="AD75" i="4"/>
  <c r="AD92" i="4"/>
  <c r="AD421" i="4"/>
  <c r="AD525" i="4"/>
  <c r="AD278" i="4"/>
  <c r="AD276" i="4"/>
  <c r="AD517" i="4"/>
  <c r="AD103" i="4"/>
  <c r="AD45" i="4"/>
  <c r="AD79" i="4"/>
  <c r="AD9" i="4"/>
  <c r="AD85" i="4"/>
  <c r="AD28" i="4"/>
  <c r="AD73" i="4"/>
  <c r="AD26" i="4"/>
  <c r="AD59" i="4"/>
  <c r="AD37" i="4"/>
  <c r="AD40" i="4"/>
  <c r="AD14" i="4"/>
  <c r="AD27" i="4"/>
  <c r="AD83" i="4"/>
  <c r="AA358" i="4"/>
  <c r="AD102" i="4"/>
  <c r="AD465" i="4"/>
  <c r="AD415" i="4"/>
  <c r="AD48" i="4"/>
  <c r="AD88" i="4"/>
  <c r="AD69" i="4"/>
  <c r="AD475" i="4"/>
  <c r="AD416" i="4"/>
  <c r="AD96" i="4"/>
  <c r="AD95" i="4"/>
  <c r="AD38" i="4"/>
  <c r="AD47" i="4"/>
  <c r="AD70" i="4"/>
  <c r="AD29" i="4"/>
  <c r="AD60" i="4"/>
  <c r="AD91" i="4"/>
  <c r="AD53" i="4"/>
  <c r="AD80" i="4"/>
  <c r="AD22" i="4"/>
  <c r="AD10" i="4"/>
  <c r="AD24" i="4"/>
  <c r="AD68" i="4"/>
  <c r="P389" i="4"/>
  <c r="AA389" i="4"/>
  <c r="AD412" i="4"/>
  <c r="AD71" i="4"/>
  <c r="AD384" i="4"/>
  <c r="AD74" i="4"/>
  <c r="AD467" i="4"/>
  <c r="AD523" i="4"/>
  <c r="AD527" i="4"/>
  <c r="AD511" i="4"/>
  <c r="AD277" i="4"/>
  <c r="AD97" i="4"/>
  <c r="AD98" i="4"/>
  <c r="AD93" i="4"/>
  <c r="AD105" i="4"/>
  <c r="AD84" i="4"/>
  <c r="AD18" i="4"/>
  <c r="AD50" i="4"/>
  <c r="AD87" i="4"/>
  <c r="AD49" i="4"/>
  <c r="AD90" i="4"/>
  <c r="AD19" i="4"/>
  <c r="AD58" i="4"/>
  <c r="AD20" i="4"/>
  <c r="AD61" i="4"/>
  <c r="AD533" i="4"/>
  <c r="AD44" i="4"/>
  <c r="AD13" i="4"/>
  <c r="AD43" i="4"/>
  <c r="AD82" i="4"/>
  <c r="AD30" i="4"/>
  <c r="AD81" i="4"/>
  <c r="AD11" i="4"/>
  <c r="AD55" i="4"/>
  <c r="AD17" i="4"/>
  <c r="AD57" i="4"/>
  <c r="AD100" i="4"/>
  <c r="AD422" i="4"/>
  <c r="AD104" i="4"/>
  <c r="AD54" i="4"/>
  <c r="AD35" i="4"/>
  <c r="AD23" i="4"/>
  <c r="AD25" i="4"/>
  <c r="AD469" i="4"/>
  <c r="AD468" i="4"/>
  <c r="AD414" i="4"/>
  <c r="AD366" i="4"/>
  <c r="AD101" i="4"/>
  <c r="AD65" i="4"/>
  <c r="AD99" i="4"/>
  <c r="AD41" i="4"/>
  <c r="AD46" i="4"/>
  <c r="AD15" i="4"/>
  <c r="AD77" i="4"/>
  <c r="AD31" i="4"/>
  <c r="AD72" i="4"/>
  <c r="AD8" i="4"/>
  <c r="AD42" i="4"/>
  <c r="AD32" i="4"/>
  <c r="AD21" i="4"/>
  <c r="AD89" i="4"/>
  <c r="P391" i="4"/>
  <c r="AA391" i="4"/>
  <c r="P289" i="4"/>
  <c r="AA289" i="4"/>
  <c r="P521" i="4"/>
  <c r="AA521" i="4"/>
  <c r="P485" i="4"/>
  <c r="AA485" i="4"/>
  <c r="AA181" i="4" l="1"/>
  <c r="Q4" i="4"/>
  <c r="Z216" i="4"/>
  <c r="Z244" i="4"/>
  <c r="AA244" i="4" s="1"/>
  <c r="Z245" i="4"/>
  <c r="AA245" i="4" s="1"/>
  <c r="AD534" i="4"/>
  <c r="AD514" i="4"/>
  <c r="AD531" i="4"/>
  <c r="AD483" i="4"/>
  <c r="AD486" i="4"/>
  <c r="AD535" i="4"/>
  <c r="AD518" i="4"/>
  <c r="AD510" i="4"/>
  <c r="AD524" i="4"/>
  <c r="AD520" i="4"/>
  <c r="AD7" i="4"/>
  <c r="Z214" i="4"/>
  <c r="Z204" i="4"/>
  <c r="AD516" i="4"/>
  <c r="P491" i="4"/>
  <c r="AA493" i="4"/>
  <c r="AD181" i="4"/>
  <c r="AD382" i="4"/>
  <c r="AD281" i="4"/>
  <c r="G36" i="33"/>
  <c r="G43" i="33" s="1"/>
  <c r="F259" i="33"/>
  <c r="F265" i="33" s="1"/>
  <c r="G265" i="33"/>
  <c r="AD522" i="4"/>
  <c r="AD63" i="4"/>
  <c r="AD353" i="4"/>
  <c r="AD391" i="4"/>
  <c r="AD34" i="4"/>
  <c r="AD389" i="4"/>
  <c r="AD358" i="4"/>
  <c r="AD78" i="4"/>
  <c r="AD86" i="4"/>
  <c r="AD289" i="4"/>
  <c r="AD62" i="4"/>
  <c r="AD466" i="4"/>
  <c r="AD484" i="4"/>
  <c r="AD521" i="4"/>
  <c r="AD515" i="4"/>
  <c r="AD67" i="4"/>
  <c r="AD51" i="4"/>
  <c r="Z169" i="4" l="1"/>
  <c r="Z202" i="4"/>
  <c r="P202" i="4" s="1"/>
  <c r="Z130" i="4"/>
  <c r="AA130" i="4" s="1"/>
  <c r="R537" i="4"/>
  <c r="P245" i="4"/>
  <c r="AD245" i="4"/>
  <c r="P244" i="4"/>
  <c r="P169" i="4"/>
  <c r="AD493" i="4"/>
  <c r="AD491" i="4"/>
  <c r="AA204" i="4"/>
  <c r="P204" i="4"/>
  <c r="P216" i="4"/>
  <c r="AA216" i="4"/>
  <c r="P214" i="4"/>
  <c r="AA214" i="4"/>
  <c r="Z167" i="4"/>
  <c r="F40" i="33"/>
  <c r="F43" i="33" s="1"/>
  <c r="Z193" i="4"/>
  <c r="AA193" i="4" s="1"/>
  <c r="Z122" i="4"/>
  <c r="P122" i="4" s="1"/>
  <c r="Z209" i="4"/>
  <c r="P209" i="4" s="1"/>
  <c r="Z135" i="4"/>
  <c r="AA135" i="4" s="1"/>
  <c r="Z205" i="4"/>
  <c r="AA205" i="4" s="1"/>
  <c r="Z226" i="4"/>
  <c r="AA226" i="4" s="1"/>
  <c r="Z211" i="4"/>
  <c r="P211" i="4" s="1"/>
  <c r="Z183" i="4"/>
  <c r="AA183" i="4" s="1"/>
  <c r="Z136" i="4"/>
  <c r="P136" i="4" s="1"/>
  <c r="Z147" i="4"/>
  <c r="AA147" i="4" s="1"/>
  <c r="Z223" i="4"/>
  <c r="Z194" i="4"/>
  <c r="AA194" i="4" s="1"/>
  <c r="Z160" i="4"/>
  <c r="AA160" i="4" s="1"/>
  <c r="Z117" i="4"/>
  <c r="P117" i="4" s="1"/>
  <c r="Z124" i="4"/>
  <c r="AA124" i="4" s="1"/>
  <c r="Z125" i="4"/>
  <c r="AA125" i="4" s="1"/>
  <c r="Z170" i="4"/>
  <c r="AA170" i="4" s="1"/>
  <c r="Z315" i="4"/>
  <c r="P315" i="4" s="1"/>
  <c r="Z171" i="4"/>
  <c r="AA171" i="4" s="1"/>
  <c r="Z225" i="4"/>
  <c r="AA225" i="4" s="1"/>
  <c r="Z307" i="4"/>
  <c r="P307" i="4" s="1"/>
  <c r="Z184" i="4"/>
  <c r="P184" i="4" s="1"/>
  <c r="Z151" i="4"/>
  <c r="AA151" i="4" s="1"/>
  <c r="Z140" i="4"/>
  <c r="P140" i="4" s="1"/>
  <c r="Z128" i="4"/>
  <c r="AA128" i="4" s="1"/>
  <c r="Z162" i="4"/>
  <c r="P162" i="4" s="1"/>
  <c r="Z224" i="4"/>
  <c r="AA224" i="4" s="1"/>
  <c r="Z118" i="4"/>
  <c r="P118" i="4" s="1"/>
  <c r="Z123" i="4"/>
  <c r="P123" i="4" s="1"/>
  <c r="Z229" i="4"/>
  <c r="AA229" i="4" s="1"/>
  <c r="Z230" i="4"/>
  <c r="AA230" i="4" s="1"/>
  <c r="Z213" i="4"/>
  <c r="AA213" i="4" s="1"/>
  <c r="Z210" i="4"/>
  <c r="P210" i="4" s="1"/>
  <c r="Z134" i="4"/>
  <c r="AA134" i="4" s="1"/>
  <c r="Z132" i="4"/>
  <c r="AA132" i="4" s="1"/>
  <c r="Z192" i="4"/>
  <c r="AA192" i="4" s="1"/>
  <c r="Z168" i="4"/>
  <c r="AA168" i="4" s="1"/>
  <c r="AD485" i="4"/>
  <c r="Z227" i="4"/>
  <c r="P227" i="4" s="1"/>
  <c r="Z163" i="4"/>
  <c r="P163" i="4" s="1"/>
  <c r="Z206" i="4"/>
  <c r="AA206" i="4" s="1"/>
  <c r="Z115" i="4"/>
  <c r="AA115" i="4" s="1"/>
  <c r="Z153" i="4"/>
  <c r="P153" i="4" s="1"/>
  <c r="Z203" i="4"/>
  <c r="P203" i="4" s="1"/>
  <c r="Z121" i="4"/>
  <c r="P121" i="4" s="1"/>
  <c r="Z326" i="4"/>
  <c r="AA326" i="4" s="1"/>
  <c r="Z208" i="4"/>
  <c r="P208" i="4" s="1"/>
  <c r="Z324" i="4"/>
  <c r="Z152" i="4"/>
  <c r="AA152" i="4" s="1"/>
  <c r="Z116" i="4"/>
  <c r="P116" i="4" s="1"/>
  <c r="Z119" i="4"/>
  <c r="AA119" i="4" s="1"/>
  <c r="Z188" i="4"/>
  <c r="AA188" i="4" s="1"/>
  <c r="Z131" i="4"/>
  <c r="AA131" i="4" s="1"/>
  <c r="Z228" i="4"/>
  <c r="AA228" i="4" s="1"/>
  <c r="Z127" i="4"/>
  <c r="AA127" i="4" s="1"/>
  <c r="Z155" i="4"/>
  <c r="AA155" i="4" s="1"/>
  <c r="Z133" i="4"/>
  <c r="P133" i="4" s="1"/>
  <c r="Z215" i="4"/>
  <c r="AA215" i="4" s="1"/>
  <c r="Z126" i="4"/>
  <c r="P126" i="4" s="1"/>
  <c r="Z195" i="4"/>
  <c r="P195" i="4" s="1"/>
  <c r="Z164" i="4"/>
  <c r="AA164" i="4" s="1"/>
  <c r="Z212" i="4"/>
  <c r="AA212" i="4" s="1"/>
  <c r="Z196" i="4"/>
  <c r="AA196" i="4" s="1"/>
  <c r="Z157" i="4"/>
  <c r="Z156" i="4"/>
  <c r="Z158" i="4"/>
  <c r="Z302" i="4"/>
  <c r="P193" i="4"/>
  <c r="Z145" i="4"/>
  <c r="Z144" i="4"/>
  <c r="Z142" i="4"/>
  <c r="Z143" i="4"/>
  <c r="AA223" i="4"/>
  <c r="P194" i="4"/>
  <c r="AA315" i="4"/>
  <c r="P225" i="4"/>
  <c r="Z201" i="4"/>
  <c r="Z200" i="4"/>
  <c r="Z198" i="4"/>
  <c r="Z199" i="4"/>
  <c r="AA209" i="4" l="1"/>
  <c r="AA169" i="4"/>
  <c r="AA202" i="4"/>
  <c r="P130" i="4"/>
  <c r="Z242" i="4"/>
  <c r="P242" i="4" s="1"/>
  <c r="Z239" i="4"/>
  <c r="P239" i="4" s="1"/>
  <c r="Z243" i="4"/>
  <c r="AA243" i="4" s="1"/>
  <c r="Z240" i="4"/>
  <c r="AA240" i="4" s="1"/>
  <c r="P170" i="4"/>
  <c r="P151" i="4"/>
  <c r="AA117" i="4"/>
  <c r="P183" i="4"/>
  <c r="Z114" i="4"/>
  <c r="AD114" i="4" s="1"/>
  <c r="AA203" i="4"/>
  <c r="AA118" i="4"/>
  <c r="AA210" i="4"/>
  <c r="P132" i="4"/>
  <c r="P206" i="4"/>
  <c r="AA184" i="4"/>
  <c r="P224" i="4"/>
  <c r="AD244" i="4"/>
  <c r="P160" i="4"/>
  <c r="AA239" i="4"/>
  <c r="AD169" i="4"/>
  <c r="Z233" i="4"/>
  <c r="AA233" i="4" s="1"/>
  <c r="Z234" i="4"/>
  <c r="AD216" i="4"/>
  <c r="AD204" i="4"/>
  <c r="AD214" i="4"/>
  <c r="AD202" i="4"/>
  <c r="AD130" i="4"/>
  <c r="P226" i="4"/>
  <c r="AA123" i="4"/>
  <c r="AA140" i="4"/>
  <c r="P167" i="4"/>
  <c r="AA167" i="4"/>
  <c r="AA195" i="4"/>
  <c r="AA116" i="4"/>
  <c r="AA227" i="4"/>
  <c r="AA122" i="4"/>
  <c r="AA211" i="4"/>
  <c r="P228" i="4"/>
  <c r="P128" i="4"/>
  <c r="AA121" i="4"/>
  <c r="P127" i="4"/>
  <c r="AA307" i="4"/>
  <c r="P192" i="4"/>
  <c r="P124" i="4"/>
  <c r="AA162" i="4"/>
  <c r="AA136" i="4"/>
  <c r="P230" i="4"/>
  <c r="P135" i="4"/>
  <c r="P188" i="4"/>
  <c r="P229" i="4"/>
  <c r="P134" i="4"/>
  <c r="P152" i="4"/>
  <c r="P125" i="4"/>
  <c r="AD152" i="4"/>
  <c r="AA126" i="4"/>
  <c r="AA153" i="4"/>
  <c r="P205" i="4"/>
  <c r="P147" i="4"/>
  <c r="P213" i="4"/>
  <c r="AA208" i="4"/>
  <c r="P326" i="4"/>
  <c r="P155" i="4"/>
  <c r="P131" i="4"/>
  <c r="AA163" i="4"/>
  <c r="AA324" i="4"/>
  <c r="P196" i="4"/>
  <c r="P215" i="4"/>
  <c r="P324" i="4"/>
  <c r="P115" i="4"/>
  <c r="P119" i="4"/>
  <c r="AA133" i="4"/>
  <c r="P164" i="4"/>
  <c r="P212" i="4"/>
  <c r="Z161" i="4"/>
  <c r="P161" i="4" s="1"/>
  <c r="Z180" i="4"/>
  <c r="AA180" i="4" s="1"/>
  <c r="Z141" i="4"/>
  <c r="AA141" i="4" s="1"/>
  <c r="AD324" i="4"/>
  <c r="Z182" i="4"/>
  <c r="P182" i="4" s="1"/>
  <c r="AD315" i="4"/>
  <c r="Z179" i="4"/>
  <c r="P179" i="4" s="1"/>
  <c r="Z197" i="4"/>
  <c r="AA197" i="4" s="1"/>
  <c r="Z217" i="4"/>
  <c r="P217" i="4" s="1"/>
  <c r="P199" i="4"/>
  <c r="AA199" i="4"/>
  <c r="AA198" i="4"/>
  <c r="P198" i="4"/>
  <c r="P200" i="4"/>
  <c r="AA200" i="4"/>
  <c r="P201" i="4"/>
  <c r="AA201" i="4"/>
  <c r="AA143" i="4"/>
  <c r="P143" i="4"/>
  <c r="P142" i="4"/>
  <c r="AA142" i="4"/>
  <c r="P144" i="4"/>
  <c r="AA144" i="4"/>
  <c r="P145" i="4"/>
  <c r="AA145" i="4"/>
  <c r="P302" i="4"/>
  <c r="AA302" i="4"/>
  <c r="P158" i="4"/>
  <c r="AA158" i="4"/>
  <c r="AD158" i="4"/>
  <c r="AA156" i="4"/>
  <c r="P156" i="4"/>
  <c r="AA157" i="4"/>
  <c r="AD157" i="4"/>
  <c r="P157" i="4"/>
  <c r="AA242" i="4" l="1"/>
  <c r="P243" i="4"/>
  <c r="AD243" i="4"/>
  <c r="AD233" i="4"/>
  <c r="P233" i="4"/>
  <c r="AA114" i="4"/>
  <c r="P240" i="4"/>
  <c r="AD240" i="4"/>
  <c r="AD307" i="4"/>
  <c r="Z423" i="4"/>
  <c r="Z406" i="4"/>
  <c r="Z496" i="4"/>
  <c r="P496" i="4" s="1"/>
  <c r="P114" i="4"/>
  <c r="AD242" i="4"/>
  <c r="P234" i="4"/>
  <c r="AA234" i="4"/>
  <c r="AD167" i="4"/>
  <c r="Z269" i="4"/>
  <c r="AD326" i="4"/>
  <c r="P180" i="4"/>
  <c r="AA161" i="4"/>
  <c r="P141" i="4"/>
  <c r="AA179" i="4"/>
  <c r="P197" i="4"/>
  <c r="Q269" i="4"/>
  <c r="G267" i="33" s="1"/>
  <c r="AA182" i="4"/>
  <c r="AD211" i="4"/>
  <c r="AD119" i="4"/>
  <c r="AD225" i="4"/>
  <c r="AD224" i="4"/>
  <c r="AD125" i="4"/>
  <c r="AD212" i="4"/>
  <c r="AD128" i="4"/>
  <c r="AD215" i="4"/>
  <c r="AD126" i="4"/>
  <c r="AD302" i="4"/>
  <c r="AD124" i="4"/>
  <c r="AD199" i="4"/>
  <c r="AD118" i="4"/>
  <c r="AD227" i="4"/>
  <c r="AD164" i="4"/>
  <c r="AD229" i="4"/>
  <c r="AD196" i="4"/>
  <c r="AD200" i="4"/>
  <c r="AD131" i="4"/>
  <c r="AD234" i="4"/>
  <c r="AD132" i="4"/>
  <c r="AD162" i="4"/>
  <c r="AD134" i="4"/>
  <c r="AA217" i="4"/>
  <c r="AD193" i="4"/>
  <c r="AD133" i="4"/>
  <c r="AD147" i="4"/>
  <c r="AD143" i="4"/>
  <c r="AD160" i="4"/>
  <c r="AD151" i="4"/>
  <c r="AD153" i="4"/>
  <c r="AD201" i="4"/>
  <c r="AD171" i="4"/>
  <c r="AD144" i="4"/>
  <c r="AD228" i="4"/>
  <c r="AD136" i="4"/>
  <c r="AD145" i="4"/>
  <c r="AD127" i="4"/>
  <c r="AD121" i="4"/>
  <c r="AD123" i="4"/>
  <c r="AD226" i="4"/>
  <c r="AD122" i="4"/>
  <c r="AD135" i="4"/>
  <c r="AD203" i="4"/>
  <c r="AD223" i="4"/>
  <c r="AD230" i="4"/>
  <c r="AD239" i="4" l="1"/>
  <c r="Z455" i="4"/>
  <c r="P455" i="4" s="1"/>
  <c r="AA496" i="4"/>
  <c r="Z497" i="4"/>
  <c r="Z492" i="4"/>
  <c r="Z410" i="4"/>
  <c r="AA410" i="4" s="1"/>
  <c r="Z354" i="4"/>
  <c r="AA406" i="4"/>
  <c r="P406" i="4"/>
  <c r="P423" i="4"/>
  <c r="AA423" i="4"/>
  <c r="G268" i="33"/>
  <c r="F266" i="33"/>
  <c r="F268" i="33" s="1"/>
  <c r="Z452" i="4"/>
  <c r="P452" i="4" s="1"/>
  <c r="AD116" i="4"/>
  <c r="AD208" i="4"/>
  <c r="AD213" i="4"/>
  <c r="AD205" i="4"/>
  <c r="AD210" i="4"/>
  <c r="AD179" i="4"/>
  <c r="AD140" i="4"/>
  <c r="AD209" i="4"/>
  <c r="AD170" i="4"/>
  <c r="AD194" i="4"/>
  <c r="AD183" i="4"/>
  <c r="AD195" i="4"/>
  <c r="Z298" i="4"/>
  <c r="P298" i="4" s="1"/>
  <c r="AD188" i="4"/>
  <c r="AD206" i="4"/>
  <c r="AD184" i="4"/>
  <c r="AD142" i="4"/>
  <c r="AD156" i="4"/>
  <c r="AD197" i="4"/>
  <c r="AD180" i="4"/>
  <c r="AD198" i="4"/>
  <c r="AD117" i="4"/>
  <c r="AD168" i="4"/>
  <c r="AD141" i="4"/>
  <c r="AD115" i="4"/>
  <c r="Z272" i="4"/>
  <c r="AA272" i="4" s="1"/>
  <c r="AD192" i="4"/>
  <c r="AD163" i="4"/>
  <c r="AD217" i="4"/>
  <c r="AD155" i="4"/>
  <c r="Z419" i="4"/>
  <c r="P419" i="4" s="1"/>
  <c r="AA455" i="4" l="1"/>
  <c r="AD496" i="4"/>
  <c r="Z495" i="4"/>
  <c r="AD495" i="4" s="1"/>
  <c r="Z317" i="4"/>
  <c r="AA317" i="4" s="1"/>
  <c r="Z494" i="4"/>
  <c r="P494" i="4" s="1"/>
  <c r="AD492" i="4"/>
  <c r="AA492" i="4"/>
  <c r="AA497" i="4"/>
  <c r="P497" i="4"/>
  <c r="Z355" i="4"/>
  <c r="AA298" i="4"/>
  <c r="P492" i="4"/>
  <c r="P410" i="4"/>
  <c r="AA354" i="4"/>
  <c r="P354" i="4"/>
  <c r="AD406" i="4"/>
  <c r="AD423" i="4"/>
  <c r="AD455" i="4"/>
  <c r="AA452" i="4"/>
  <c r="Z310" i="4"/>
  <c r="AA310" i="4" s="1"/>
  <c r="Z313" i="4"/>
  <c r="AA313" i="4" s="1"/>
  <c r="Z312" i="4"/>
  <c r="P312" i="4" s="1"/>
  <c r="Z318" i="4"/>
  <c r="AA318" i="4" s="1"/>
  <c r="Z463" i="4"/>
  <c r="AA463" i="4" s="1"/>
  <c r="Z323" i="4"/>
  <c r="P323" i="4" s="1"/>
  <c r="Z333" i="4"/>
  <c r="AA333" i="4" s="1"/>
  <c r="Z306" i="4"/>
  <c r="AA306" i="4" s="1"/>
  <c r="Z392" i="4"/>
  <c r="AA392" i="4" s="1"/>
  <c r="Z309" i="4"/>
  <c r="AA309" i="4" s="1"/>
  <c r="Z304" i="4"/>
  <c r="P304" i="4" s="1"/>
  <c r="Z331" i="4"/>
  <c r="P331" i="4" s="1"/>
  <c r="Z301" i="4"/>
  <c r="P301" i="4" s="1"/>
  <c r="Z362" i="4"/>
  <c r="P362" i="4" s="1"/>
  <c r="Z295" i="4"/>
  <c r="P295" i="4" s="1"/>
  <c r="Z488" i="4"/>
  <c r="P488" i="4" s="1"/>
  <c r="Z360" i="4"/>
  <c r="P360" i="4" s="1"/>
  <c r="Z296" i="4"/>
  <c r="P296" i="4" s="1"/>
  <c r="AA419" i="4"/>
  <c r="Z478" i="4"/>
  <c r="AA478" i="4" s="1"/>
  <c r="Z311" i="4"/>
  <c r="AA311" i="4" s="1"/>
  <c r="Z480" i="4"/>
  <c r="AA480" i="4" s="1"/>
  <c r="Z407" i="4"/>
  <c r="AA407" i="4" s="1"/>
  <c r="AD182" i="4"/>
  <c r="P272" i="4"/>
  <c r="Z319" i="4"/>
  <c r="P319" i="4" s="1"/>
  <c r="Z322" i="4"/>
  <c r="P322" i="4" s="1"/>
  <c r="Z303" i="4"/>
  <c r="P303" i="4" s="1"/>
  <c r="Z305" i="4"/>
  <c r="P305" i="4" s="1"/>
  <c r="Z314" i="4"/>
  <c r="P314" i="4" s="1"/>
  <c r="Z481" i="4"/>
  <c r="P481" i="4" s="1"/>
  <c r="Z316" i="4"/>
  <c r="P316" i="4" s="1"/>
  <c r="Z403" i="4"/>
  <c r="P403" i="4" s="1"/>
  <c r="Z308" i="4"/>
  <c r="P308" i="4" s="1"/>
  <c r="Z482" i="4"/>
  <c r="P482" i="4" s="1"/>
  <c r="AD161" i="4"/>
  <c r="AA488" i="4" l="1"/>
  <c r="P310" i="4"/>
  <c r="P317" i="4"/>
  <c r="P495" i="4"/>
  <c r="AA494" i="4"/>
  <c r="AA495" i="4"/>
  <c r="P306" i="4"/>
  <c r="Z489" i="4"/>
  <c r="AD497" i="4"/>
  <c r="R538" i="4"/>
  <c r="AD410" i="4"/>
  <c r="P313" i="4"/>
  <c r="P318" i="4"/>
  <c r="AA303" i="4"/>
  <c r="AD354" i="4"/>
  <c r="Z487" i="4"/>
  <c r="P487" i="4" s="1"/>
  <c r="Z334" i="4"/>
  <c r="P334" i="4" s="1"/>
  <c r="AD317" i="4"/>
  <c r="AA355" i="4"/>
  <c r="P355" i="4"/>
  <c r="AA301" i="4"/>
  <c r="AA481" i="4"/>
  <c r="P333" i="4"/>
  <c r="AA314" i="4"/>
  <c r="P309" i="4"/>
  <c r="P480" i="4"/>
  <c r="P463" i="4"/>
  <c r="AA319" i="4"/>
  <c r="P478" i="4"/>
  <c r="P392" i="4"/>
  <c r="AA312" i="4"/>
  <c r="P311" i="4"/>
  <c r="AA322" i="4"/>
  <c r="AA295" i="4"/>
  <c r="AA331" i="4"/>
  <c r="AA304" i="4"/>
  <c r="P407" i="4"/>
  <c r="AA362" i="4"/>
  <c r="AA296" i="4"/>
  <c r="AA323" i="4"/>
  <c r="AA305" i="4"/>
  <c r="AA316" i="4"/>
  <c r="AA403" i="4"/>
  <c r="AA308" i="4"/>
  <c r="AA482" i="4"/>
  <c r="Z325" i="4"/>
  <c r="P325" i="4" s="1"/>
  <c r="Z373" i="4"/>
  <c r="P373" i="4" s="1"/>
  <c r="Z405" i="4"/>
  <c r="P405" i="4" s="1"/>
  <c r="Z390" i="4"/>
  <c r="P390" i="4" s="1"/>
  <c r="AD298" i="4"/>
  <c r="Z374" i="4"/>
  <c r="P374" i="4" s="1"/>
  <c r="Z375" i="4"/>
  <c r="AA375" i="4" s="1"/>
  <c r="Z357" i="4"/>
  <c r="P357" i="4" s="1"/>
  <c r="Z404" i="4"/>
  <c r="P404" i="4" s="1"/>
  <c r="Z386" i="4"/>
  <c r="AA386" i="4" s="1"/>
  <c r="AD419" i="4"/>
  <c r="Z361" i="4"/>
  <c r="P361" i="4" s="1"/>
  <c r="AD272" i="4"/>
  <c r="Z401" i="4"/>
  <c r="AA401" i="4" s="1"/>
  <c r="Z299" i="4"/>
  <c r="AA299" i="4" s="1"/>
  <c r="Z420" i="4"/>
  <c r="AA420" i="4" s="1"/>
  <c r="AD452" i="4"/>
  <c r="Z294" i="4"/>
  <c r="AA360" i="4"/>
  <c r="Z402" i="4"/>
  <c r="P402" i="4" s="1"/>
  <c r="Z370" i="4"/>
  <c r="AA370" i="4" s="1"/>
  <c r="Z453" i="4"/>
  <c r="AA453" i="4" s="1"/>
  <c r="AD494" i="4" l="1"/>
  <c r="P489" i="4"/>
  <c r="AD334" i="4"/>
  <c r="AA489" i="4"/>
  <c r="AD489" i="4"/>
  <c r="G280" i="33"/>
  <c r="AD488" i="4"/>
  <c r="AA487" i="4"/>
  <c r="AD487" i="4"/>
  <c r="AA334" i="4"/>
  <c r="Z381" i="4"/>
  <c r="AA381" i="4" s="1"/>
  <c r="AD355" i="4"/>
  <c r="AA405" i="4"/>
  <c r="AA373" i="4"/>
  <c r="AA357" i="4"/>
  <c r="P375" i="4"/>
  <c r="AA361" i="4"/>
  <c r="AA404" i="4"/>
  <c r="AA374" i="4"/>
  <c r="P294" i="4"/>
  <c r="AA390" i="4"/>
  <c r="P386" i="4"/>
  <c r="AA402" i="4"/>
  <c r="P370" i="4"/>
  <c r="P420" i="4"/>
  <c r="P401" i="4"/>
  <c r="AA294" i="4"/>
  <c r="P453" i="4"/>
  <c r="P299" i="4"/>
  <c r="AA325" i="4"/>
  <c r="AD306" i="4"/>
  <c r="AD311" i="4"/>
  <c r="AD480" i="4"/>
  <c r="AD331" i="4"/>
  <c r="AD308" i="4"/>
  <c r="AD304" i="4"/>
  <c r="AD463" i="4"/>
  <c r="AD322" i="4"/>
  <c r="Z388" i="4"/>
  <c r="P388" i="4" s="1"/>
  <c r="AD392" i="4"/>
  <c r="AD482" i="4"/>
  <c r="AD312" i="4"/>
  <c r="AD360" i="4"/>
  <c r="AD407" i="4"/>
  <c r="AD316" i="4"/>
  <c r="AD478" i="4"/>
  <c r="AD296" i="4"/>
  <c r="AD310" i="4"/>
  <c r="AD309" i="4"/>
  <c r="AD305" i="4"/>
  <c r="AD313" i="4"/>
  <c r="AD403" i="4"/>
  <c r="AD333" i="4"/>
  <c r="AD318" i="4"/>
  <c r="AD301" i="4"/>
  <c r="AD303" i="4"/>
  <c r="AD314" i="4"/>
  <c r="AD295" i="4"/>
  <c r="AD319" i="4"/>
  <c r="AD481" i="4"/>
  <c r="AD323" i="4"/>
  <c r="AD294" i="4"/>
  <c r="F276" i="33" l="1"/>
  <c r="F280" i="33" s="1"/>
  <c r="P381" i="4"/>
  <c r="G292" i="33"/>
  <c r="Z536" i="4"/>
  <c r="Q536" i="4"/>
  <c r="AD325" i="4"/>
  <c r="AA388" i="4"/>
  <c r="AD453" i="4"/>
  <c r="AD386" i="4"/>
  <c r="AD374" i="4"/>
  <c r="AD401" i="4"/>
  <c r="AD405" i="4"/>
  <c r="AD390" i="4"/>
  <c r="AD362" i="4"/>
  <c r="AD299" i="4"/>
  <c r="AD357" i="4"/>
  <c r="AD404" i="4"/>
  <c r="AD420" i="4"/>
  <c r="AD373" i="4"/>
  <c r="AD402" i="4"/>
  <c r="AD381" i="4"/>
  <c r="AD375" i="4"/>
  <c r="Z4" i="4" l="1"/>
  <c r="F292" i="33"/>
  <c r="AD361" i="4"/>
  <c r="AD370" i="4"/>
  <c r="AD388" i="4"/>
  <c r="Z538" i="4" l="1"/>
  <c r="G27" i="33" l="1"/>
  <c r="G34" i="33" s="1"/>
  <c r="W3" i="4" l="1"/>
</calcChain>
</file>

<file path=xl/comments1.xml><?xml version="1.0" encoding="utf-8"?>
<comments xmlns="http://schemas.openxmlformats.org/spreadsheetml/2006/main">
  <authors>
    <author>QUY ACC</author>
    <author>ACC-PC01</author>
  </authors>
  <commentList>
    <comment ref="O5" authorId="0" shapeId="0">
      <text>
        <r>
          <rPr>
            <b/>
            <sz val="9"/>
            <rFont val="Tahoma"/>
            <family val="2"/>
          </rPr>
          <t>QUY ACC:</t>
        </r>
        <r>
          <rPr>
            <sz val="9"/>
            <rFont val="Tahoma"/>
            <family val="2"/>
          </rPr>
          <t xml:space="preserve">
Take from MO List</t>
        </r>
      </text>
    </comment>
    <comment ref="Z5" authorId="1" shapeId="0">
      <text>
        <r>
          <rPr>
            <b/>
            <sz val="9"/>
            <rFont val="Tahoma"/>
            <family val="2"/>
          </rPr>
          <t>Cả lượng hàng xuất hủy thực tế trong kì ( vs code có sx)</t>
        </r>
      </text>
    </comment>
    <comment ref="P125" authorId="0" shapeId="0">
      <text>
        <r>
          <rPr>
            <b/>
            <sz val="9"/>
            <rFont val="Tahoma"/>
            <family val="2"/>
          </rPr>
          <t>QUY ACC:</t>
        </r>
        <r>
          <rPr>
            <sz val="9"/>
            <rFont val="Tahoma"/>
            <family val="2"/>
          </rPr>
          <t xml:space="preserve">
Price 06-2024</t>
        </r>
      </text>
    </comment>
    <comment ref="R373" authorId="1" shapeId="0">
      <text>
        <r>
          <rPr>
            <b/>
            <sz val="9"/>
            <rFont val="Tahoma"/>
            <family val="2"/>
          </rPr>
          <t>Allowcate Chemical</t>
        </r>
      </text>
    </comment>
    <comment ref="R374" authorId="1" shapeId="0">
      <text>
        <r>
          <rPr>
            <b/>
            <sz val="9"/>
            <rFont val="Tahoma"/>
            <family val="2"/>
          </rPr>
          <t>ACC-PC01:</t>
        </r>
        <r>
          <rPr>
            <sz val="9"/>
            <rFont val="Tahoma"/>
            <family val="2"/>
          </rPr>
          <t xml:space="preserve">
Allowcate Chemical</t>
        </r>
      </text>
    </comment>
    <comment ref="R375" authorId="1" shapeId="0">
      <text>
        <r>
          <rPr>
            <b/>
            <sz val="9"/>
            <rFont val="Tahoma"/>
            <family val="2"/>
          </rPr>
          <t>ACC-PC01:</t>
        </r>
        <r>
          <rPr>
            <sz val="9"/>
            <rFont val="Tahoma"/>
            <family val="2"/>
          </rPr>
          <t xml:space="preserve">
Allowcate Chemical</t>
        </r>
      </text>
    </comment>
  </commentList>
</comments>
</file>

<file path=xl/sharedStrings.xml><?xml version="1.0" encoding="utf-8"?>
<sst xmlns="http://schemas.openxmlformats.org/spreadsheetml/2006/main" count="16714" uniqueCount="2618">
  <si>
    <t>No.</t>
  </si>
  <si>
    <t>母件料号
Parent Item Code</t>
  </si>
  <si>
    <t>母件料名
Parent Item Name</t>
  </si>
  <si>
    <t>子件项次
Child Item Code</t>
  </si>
  <si>
    <t>子项
Child Item Name</t>
  </si>
  <si>
    <t>工序号( công đoạn sẽ trừ NVL)</t>
  </si>
  <si>
    <t>用量
Dosage</t>
  </si>
  <si>
    <t>母件底数
Parent Item Quantity</t>
  </si>
  <si>
    <t>用量单位
UOM</t>
  </si>
  <si>
    <t>损耗类型</t>
  </si>
  <si>
    <t>固定损耗</t>
  </si>
  <si>
    <t>变动损耗</t>
  </si>
  <si>
    <t>BOM子项_从数量</t>
  </si>
  <si>
    <t>BOM子项_到数量</t>
  </si>
  <si>
    <t>Parent code</t>
  </si>
  <si>
    <t>parent name</t>
  </si>
  <si>
    <t>Child</t>
  </si>
  <si>
    <t>Chind name</t>
  </si>
  <si>
    <t>Công đoan</t>
  </si>
  <si>
    <t>tiêu hao</t>
  </si>
  <si>
    <t>1
(Hosiden)</t>
  </si>
  <si>
    <t>120394</t>
  </si>
  <si>
    <t>PK Hosiden HEG Cover HGU0810-27PW(3)</t>
  </si>
  <si>
    <t>301612</t>
  </si>
  <si>
    <t>CNC Hosiden HEG Stand Cover HGU0810-27PW(3)</t>
  </si>
  <si>
    <t>Polishing</t>
  </si>
  <si>
    <t>PCS</t>
  </si>
  <si>
    <t>800832</t>
  </si>
  <si>
    <t>PE bag 177*58*27</t>
  </si>
  <si>
    <t>Packing</t>
  </si>
  <si>
    <t>EA</t>
  </si>
  <si>
    <t>210351</t>
  </si>
  <si>
    <t>CA Hosiden HGU0810-270120 Stand Cover</t>
  </si>
  <si>
    <t>CNC 1</t>
  </si>
  <si>
    <t>760010</t>
  </si>
  <si>
    <t>Hợp kim maggie 2190W AZ91D để chế tạo khung xương điện thoại di động, kt 60x10x5cm</t>
  </si>
  <si>
    <t>Casting</t>
  </si>
  <si>
    <t>KG</t>
  </si>
  <si>
    <t xml:space="preserve">2
(Hyoseong)
</t>
  </si>
  <si>
    <t>120424</t>
  </si>
  <si>
    <t>PK  HYOSEONG  MQ4 T33 Coupling Base Cover H0345034C00</t>
  </si>
  <si>
    <t>301646</t>
  </si>
  <si>
    <t>CNC HYOSEONG  MQ4 T33 Coupling Base Cover H0345034C00</t>
  </si>
  <si>
    <t>Cleaning</t>
  </si>
  <si>
    <t>762259</t>
  </si>
  <si>
    <t>Carton tray IN/YLR 44 3 plates 2 surface yellow/Khay carton ba lớp hai mặt vàng IN/YLR44 525*350*85</t>
  </si>
  <si>
    <t>800837</t>
  </si>
  <si>
    <t>Devide pad BR80-5R/Vách dài MQ4 (5 khía) 501x75mm</t>
  </si>
  <si>
    <t>800838</t>
  </si>
  <si>
    <t>Devide pad BR81-6R/Vách ngắn MQ4 (6 khía) 340x75mm</t>
  </si>
  <si>
    <t>210381</t>
  </si>
  <si>
    <t>CA HYOSEONG  MQ4 T33 Coupling Base Cover H0345034C00</t>
  </si>
  <si>
    <t>762802</t>
  </si>
  <si>
    <t>Aluminium ALDCS 12 Fe 0.9%-Nhôm thỏi ALDC12 thành phần Fe 0.9%</t>
  </si>
  <si>
    <t xml:space="preserve">3
(Hyoseong)
</t>
  </si>
  <si>
    <t>120423</t>
  </si>
  <si>
    <t>PK HYOSEONG GEN5 STATOR BLOCK SOLO H1000004C01</t>
  </si>
  <si>
    <t>301645</t>
  </si>
  <si>
    <t>CNC  HYOSEONG GEN5 STATOR BLOCK SOLO H1000004C01</t>
  </si>
  <si>
    <t>762599</t>
  </si>
  <si>
    <t>Carton box 3 plates YLR63/Thùng carton 3 lớp 1V5 Cover 528*352*104mm</t>
  </si>
  <si>
    <t>800839</t>
  </si>
  <si>
    <t>Devide pad BR82-3R/vách dài gen 5 (3 khía) sz 504x101mm</t>
  </si>
  <si>
    <t>800840</t>
  </si>
  <si>
    <t>Devide pad BR83-6R/Vách ngắn gen 5 (6 khía) kt 342x101mm</t>
  </si>
  <si>
    <t>210380</t>
  </si>
  <si>
    <t>CA  HYOSEONG GEN5 STATOR BLOCK SOLO H1000004C01</t>
  </si>
  <si>
    <t xml:space="preserve">4
LG
</t>
  </si>
  <si>
    <t>120168</t>
  </si>
  <si>
    <t>PK OMS ENTRY LENS HOLDER 3CAC00203A</t>
  </si>
  <si>
    <t>301189</t>
  </si>
  <si>
    <t>CNC OMS ENTRY LENS 3CAC00203A</t>
  </si>
  <si>
    <t>N-Chromate</t>
  </si>
  <si>
    <t>760018</t>
  </si>
  <si>
    <t>Carton box. 5 Plate: 1 surface Yellow, 1 surface raw. Thùng carton 5 lớp,mặt ngoài vàng, mặt trong thô MC-YLR01</t>
  </si>
  <si>
    <t>210159</t>
  </si>
  <si>
    <t>CA OMS ENTRY LENS 3CAC00203A</t>
  </si>
  <si>
    <t xml:space="preserve">5
LG
</t>
  </si>
  <si>
    <t>120178</t>
  </si>
  <si>
    <t>PK 570W 3MAM00541A</t>
  </si>
  <si>
    <t>301314</t>
  </si>
  <si>
    <t>CNC 570W 3MAM00541A</t>
  </si>
  <si>
    <t>762207</t>
  </si>
  <si>
    <t>Bearing 608A21T1XZZ1#MC-02 K NS7ST-3BBB00019A</t>
  </si>
  <si>
    <t>Caulking</t>
  </si>
  <si>
    <t>762262</t>
  </si>
  <si>
    <t>Carton tray IN/YLR 45 3 plates 2 surface yellow/Khay carton 3 lớp 2 mặt vàng IN/YLR45 525*350*122</t>
  </si>
  <si>
    <t>762263</t>
  </si>
  <si>
    <t>Devide pad  3 plates 2 surface yellow (9R) BR36-9R/Vách carton 3 lớp 2 mặt vàng BR36-9R 338*119</t>
  </si>
  <si>
    <t>762264</t>
  </si>
  <si>
    <t>Devide pad  3 plates 2 surface yellow (3R) BR37-3R/Vách carton 3 lớp 2 mặt vàng BR37-3R 501*119</t>
  </si>
  <si>
    <t>210166</t>
  </si>
  <si>
    <t>CA LGIT 570W 3MAM00541A</t>
  </si>
  <si>
    <t xml:space="preserve">6
LG
</t>
  </si>
  <si>
    <t>120165</t>
  </si>
  <si>
    <t>PK PSA BMS Bottom Cover 3CAC00182A</t>
  </si>
  <si>
    <t>301186</t>
  </si>
  <si>
    <t>CNC PSA BMS Bottom Cover 3CAC00182A</t>
  </si>
  <si>
    <t>762265</t>
  </si>
  <si>
    <t>Carton tray IN/YLR 46 3 plates 2 surface yellow/Khay carton 3 lớp 2 mặt vàng IN/YLR46 525*350*109</t>
  </si>
  <si>
    <t>762266</t>
  </si>
  <si>
    <t>Devide pad  3 plates 2 surface yellow (2R) BR38-2R/Vách carton 3 lớp 2 mặt vàng BR38-2R 338*106</t>
  </si>
  <si>
    <t>762267</t>
  </si>
  <si>
    <t>Devide pad  3 plates 2 surface yellow (24R) BR39-24R/Vách carton 3 lớp 2 mặt vàng BR39-24R 501*106</t>
  </si>
  <si>
    <t>210156</t>
  </si>
  <si>
    <t>CA PSA BMS Bottom Cover 3CAC00182A</t>
  </si>
  <si>
    <t xml:space="preserve">7
LG
</t>
  </si>
  <si>
    <t>120166</t>
  </si>
  <si>
    <t>PK PSA BMS Top Cover 3CAC00181A</t>
  </si>
  <si>
    <t>301187</t>
  </si>
  <si>
    <t>CNC PSA BMS Top Cover 3CAC00181A</t>
  </si>
  <si>
    <t>762268</t>
  </si>
  <si>
    <t>Devide pad  3 plates 2 surface yellow (9R) BR40-9R/Vách carton 3 lớp 2 mặt vàng BR40-9R 501*106</t>
  </si>
  <si>
    <t>210157</t>
  </si>
  <si>
    <t>CA PSA BMS Top Cover 3CAC00181A</t>
  </si>
  <si>
    <t xml:space="preserve">8
LG
</t>
  </si>
  <si>
    <t>120421</t>
  </si>
  <si>
    <t>PK LGIT BYD HX Housing 3HU000001A</t>
  </si>
  <si>
    <t>301629</t>
  </si>
  <si>
    <t>CNC LGIT BYD HX Housing 3HU000001A</t>
  </si>
  <si>
    <t>762584</t>
  </si>
  <si>
    <t>Carton tray 3 plates printing YLR 61/Khay carton YLR61 có in R12L Cover :525x350x94</t>
  </si>
  <si>
    <t>800818</t>
  </si>
  <si>
    <t>Devide pad BR76-2R/Vách thùng DL3A Housing (2 khía), kt: 338*88mm</t>
  </si>
  <si>
    <t>800819</t>
  </si>
  <si>
    <t>Devide pad BR77-4R/Vách thùng DL3A Housing (4 khía), kt: 501*88mm</t>
  </si>
  <si>
    <t>210377</t>
  </si>
  <si>
    <t>CA LGIT BYD HX Housing 3HU000001A</t>
  </si>
  <si>
    <t xml:space="preserve">9
LG
</t>
  </si>
  <si>
    <t>120416</t>
  </si>
  <si>
    <t>PK LGIT 3CAZ00042A CL4 Cover</t>
  </si>
  <si>
    <t>301570</t>
  </si>
  <si>
    <t>CNC LGIT 3CAZ00042A CL4 Cover</t>
  </si>
  <si>
    <t>762600</t>
  </si>
  <si>
    <t>Devide pad BR47-3R/Vách thùng 1V5 cover ( 3 khía) 504*101mm</t>
  </si>
  <si>
    <t>762601</t>
  </si>
  <si>
    <t>Devide pad BR48-9R/Vách thùng 1V5 cover ( 9 khía) 342*101mm</t>
  </si>
  <si>
    <t>210365</t>
  </si>
  <si>
    <t>CA LGIT 3CAZ00042A CL4 Cover</t>
  </si>
  <si>
    <t xml:space="preserve">10
LG
</t>
  </si>
  <si>
    <t>120415</t>
  </si>
  <si>
    <t>PK LGIT  3CAZ00041A CL4 Housing</t>
  </si>
  <si>
    <t>301569</t>
  </si>
  <si>
    <t>CNC LGIT 3CAZ00041A CL4 Housing</t>
  </si>
  <si>
    <t>762260</t>
  </si>
  <si>
    <t>Devide pad  3 plates 2 surface yellow (2R) BR34-2R/Vách carton 3 lớp 2 mặt vàng BR34-2R 338*82</t>
  </si>
  <si>
    <t>800878</t>
  </si>
  <si>
    <t>Devide pad BR87-4R/Vách carton 3 lớp CN7a Housing (4 khía), kt 501*82mm</t>
  </si>
  <si>
    <t>210364</t>
  </si>
  <si>
    <t>CA LGIT 3CAZ00041A CL4 Housing</t>
  </si>
  <si>
    <t xml:space="preserve">11
LG
</t>
  </si>
  <si>
    <t>120160</t>
  </si>
  <si>
    <t>PK LGIT Gen 2</t>
  </si>
  <si>
    <t>301178</t>
  </si>
  <si>
    <t>CNC LGIT Gen 2</t>
  </si>
  <si>
    <t>762208</t>
  </si>
  <si>
    <t>Bearing 6000ZZ3CMR K NS7ST-3BBB00035A</t>
  </si>
  <si>
    <t>762236</t>
  </si>
  <si>
    <t>Carton tray IN/YLR42 3 plates, 2 yellow surface IN/YLR 42/Khay carton Gen 2 không nắp đục lỗ tay cầm 2 mặt vàng 525*350*140</t>
  </si>
  <si>
    <t>762237</t>
  </si>
  <si>
    <t>Devide pad BR30(3 plates) 2 yellow surface/Vách ngăn (chia 3) 487*136*3T</t>
  </si>
  <si>
    <t>762238</t>
  </si>
  <si>
    <t>Devide pad BR31(3 plates) 2 yellow surface/Vách ngăn (chia 9) 339*136*3T</t>
  </si>
  <si>
    <t>210148</t>
  </si>
  <si>
    <t>CA LGIT Gen 2</t>
  </si>
  <si>
    <t xml:space="preserve">12
LG
</t>
  </si>
  <si>
    <t>120157</t>
  </si>
  <si>
    <t>PK LGIT Gen3 AL5</t>
  </si>
  <si>
    <t>301161</t>
  </si>
  <si>
    <t>CNC LGIT Gen3 AL5</t>
  </si>
  <si>
    <t>762261</t>
  </si>
  <si>
    <t>Devide pad  3 plates 2 surface yellow (3R) BR35-3R/Vách carton 3 lớp 2 mặt vàng BR35-3R 501*82</t>
  </si>
  <si>
    <t>210145</t>
  </si>
  <si>
    <t>CA LGIT Gen3 AL5</t>
  </si>
  <si>
    <t xml:space="preserve">13
LG
</t>
  </si>
  <si>
    <t>120158</t>
  </si>
  <si>
    <t>PK LGIT Gen3 AL6</t>
  </si>
  <si>
    <t>301162</t>
  </si>
  <si>
    <t>CNC LGIT Gen3 AL6</t>
  </si>
  <si>
    <t>210146</t>
  </si>
  <si>
    <t>CA LGIT Gen3 AL6</t>
  </si>
  <si>
    <t xml:space="preserve">14
LG
</t>
  </si>
  <si>
    <t>PK LGIT T6M6 Housing 3HUC00006A</t>
  </si>
  <si>
    <t>301450</t>
  </si>
  <si>
    <t>CNC  LGIT T6M6 Housing 3HUC00006A</t>
  </si>
  <si>
    <t>762660</t>
  </si>
  <si>
    <t>Carton box 3 plates printing YLR68/Thùng nắp gập 3 lớp có in  kích thước : 520*350*135 (dùng cho KA4)</t>
  </si>
  <si>
    <t>762796</t>
  </si>
  <si>
    <t>Devide pad BR73-3R/Vách ngăn T6 housing (3 khía) 5 lớp, kt: 507*132mm</t>
  </si>
  <si>
    <t>762797</t>
  </si>
  <si>
    <t>Devide pad BR74-2R/Vách ngăn T6 housing (2 khía) 5 lớp, kt: 344*132mm</t>
  </si>
  <si>
    <t>210333</t>
  </si>
  <si>
    <t>CA LGIT T6M6 Housing 3HUC00006A</t>
  </si>
  <si>
    <t xml:space="preserve">15
LG
</t>
  </si>
  <si>
    <t>PK LGIT T6M8 Housing 3HUC00007A</t>
  </si>
  <si>
    <t>CNC  LGIT T6 Housing 3HUC00006A</t>
  </si>
  <si>
    <t>210388</t>
  </si>
  <si>
    <t>CA  LGIT T6M8 Housing 3HUC00007A</t>
  </si>
  <si>
    <t xml:space="preserve">CA  LGIT T6M8 Housing 3HUC00007A </t>
  </si>
  <si>
    <t xml:space="preserve">16
LG
</t>
  </si>
  <si>
    <t>120362</t>
  </si>
  <si>
    <t>PK LGIT MPC5.5 Cover lens 3HDC00003A</t>
  </si>
  <si>
    <t>301520</t>
  </si>
  <si>
    <t>CNC LIGT MPC5.5 Cover Lens 3HDC00003A</t>
  </si>
  <si>
    <t>Laser</t>
  </si>
  <si>
    <t>762279</t>
  </si>
  <si>
    <t>Tray MPC5.5 - PET Black 520*360*1.4T</t>
  </si>
  <si>
    <t>762327</t>
  </si>
  <si>
    <t>Carton box 5 plates 2 surface yellow 480*350*380mm/Thùng carton 5 lớp 2 mặt vàng IN/YLR49 480*350*380mm</t>
  </si>
  <si>
    <t>210178</t>
  </si>
  <si>
    <t>CA LGIT MPC5.5 Cover lens 3HDC00003A</t>
  </si>
  <si>
    <t xml:space="preserve">17
LG
</t>
  </si>
  <si>
    <t>120411</t>
  </si>
  <si>
    <t>PK  PK LGIT MQ4a PE Cover</t>
  </si>
  <si>
    <t>301469</t>
  </si>
  <si>
    <t>CNC LGIT MQ4a PE Cover</t>
  </si>
  <si>
    <t>210340</t>
  </si>
  <si>
    <t>CA LGIT MQ4a PE Cover</t>
  </si>
  <si>
    <t xml:space="preserve">18
LG
</t>
  </si>
  <si>
    <t>120414</t>
  </si>
  <si>
    <t>PK LGIT MQ4a PE Housing 3CAZ00039A</t>
  </si>
  <si>
    <t>301511</t>
  </si>
  <si>
    <t>CNC LGIT MQ4a PE Housing 3CAZ00039A</t>
  </si>
  <si>
    <t>210350</t>
  </si>
  <si>
    <t>CA LGIT MQ4a PE Housing 3CAZ00039A</t>
  </si>
  <si>
    <t xml:space="preserve">19
LG
</t>
  </si>
  <si>
    <t>120430</t>
  </si>
  <si>
    <t>PK LGIT MRA2 Camera Base 3CAC00196A( Casting MC) (2)</t>
  </si>
  <si>
    <t>320118</t>
  </si>
  <si>
    <t>CNC3 LGIT MRA2 Camera Base 3CAC00196A ( Casting MC)</t>
  </si>
  <si>
    <t>Hot Press</t>
  </si>
  <si>
    <t>762461</t>
  </si>
  <si>
    <t>Tray MRA2 Camera base 84639 310x240x18x0.8</t>
  </si>
  <si>
    <t>210196</t>
  </si>
  <si>
    <t>CA LGIT MRA2 Camera base 3CAC00196A( Casting MC)</t>
  </si>
  <si>
    <t xml:space="preserve">20
LG
</t>
  </si>
  <si>
    <t>120167</t>
  </si>
  <si>
    <t>PK OMS ENTRY_3CAC00250A VCSEL COVER</t>
  </si>
  <si>
    <t>301188</t>
  </si>
  <si>
    <t>CNC OMS ENTRY_3CAC00250A VCSEL COVER</t>
  </si>
  <si>
    <t>210158</t>
  </si>
  <si>
    <t>CA OMS ENTRY_3CAC00250A VCSEL COVER</t>
  </si>
  <si>
    <t xml:space="preserve">21
LG
</t>
  </si>
  <si>
    <t>120401</t>
  </si>
  <si>
    <t>PK LGIT OMS Front 3CAC00207</t>
  </si>
  <si>
    <t>301397</t>
  </si>
  <si>
    <t>CNC LGIT OMS Front 3CAC00207A</t>
  </si>
  <si>
    <t>Painting</t>
  </si>
  <si>
    <t>762500</t>
  </si>
  <si>
    <t>Tray OMS front len holder kích thước là 304x234x26</t>
  </si>
  <si>
    <t>210191</t>
  </si>
  <si>
    <t>CA LGIT OMS Front 3CAC00207A</t>
  </si>
  <si>
    <t xml:space="preserve">22
LG
</t>
  </si>
  <si>
    <t>120369</t>
  </si>
  <si>
    <t>PK LGIT T6 Bearing Plate 3CVC00004A(2)</t>
  </si>
  <si>
    <t>301449</t>
  </si>
  <si>
    <t>CNC LGIT T6 Bearing Plate 3CVC00004A</t>
  </si>
  <si>
    <t>762585</t>
  </si>
  <si>
    <t>Devide pad BR43-4R/Vách thùng R12L Cover (4 ngăn) 501x91.5</t>
  </si>
  <si>
    <t>762586</t>
  </si>
  <si>
    <t>Deivde pad BR44-10/Vách thùng R12L Cover (10 ngăn) 340x91.5</t>
  </si>
  <si>
    <t>210332</t>
  </si>
  <si>
    <t>CA LGIT T6 Bearing Plate 3CVC00004A</t>
  </si>
  <si>
    <t xml:space="preserve">23
Mando
</t>
  </si>
  <si>
    <t>120368</t>
  </si>
  <si>
    <t>PK Mando Brose IMEB2 Housing(2)</t>
  </si>
  <si>
    <t>301538</t>
  </si>
  <si>
    <t>CNC  Mando Brose IMEB2 Housing(2)</t>
  </si>
  <si>
    <t>800897</t>
  </si>
  <si>
    <t>Devide pad BR94-2R/Vách carton 5 lớp (2 khía), kt 338*82mm</t>
  </si>
  <si>
    <t>800898</t>
  </si>
  <si>
    <t>Devide pad BR95-3R/Vách carton 5 lớp (3 khía), kt 501*82mm</t>
  </si>
  <si>
    <t>210334</t>
  </si>
  <si>
    <t>CA Mando Brose IMEB2 Housing</t>
  </si>
  <si>
    <t xml:space="preserve">24
Mando
</t>
  </si>
  <si>
    <t>120332</t>
  </si>
  <si>
    <t>PK LGIT DCU15 3CAC00306A Housing</t>
  </si>
  <si>
    <t>210324</t>
  </si>
  <si>
    <t>CA LGIT DCU15 3CAC00306 Housing</t>
  </si>
  <si>
    <t>762615</t>
  </si>
  <si>
    <t>Carton box 3 plates printing YLR67/Thùng Tesla Cover 528*352*174mm</t>
  </si>
  <si>
    <t>800793</t>
  </si>
  <si>
    <t>Tray DCU15 HSG 490*325*30.7 mm (dày 1.1mm)</t>
  </si>
  <si>
    <t xml:space="preserve">25
Mando
</t>
  </si>
  <si>
    <t>PK LGIT DCU15 3CAC00307A Cover</t>
  </si>
  <si>
    <t>210325</t>
  </si>
  <si>
    <t>CA LGIT DCU15 3CAC00307 Cover</t>
  </si>
  <si>
    <t>800792</t>
  </si>
  <si>
    <t>Tray DCU15 COVER 490*325*15 mm (dày 1.1mm)</t>
  </si>
  <si>
    <t>26
Mando</t>
  </si>
  <si>
    <t>120336</t>
  </si>
  <si>
    <t>PK Mando Brose GE821-J10-00-J100 Housing</t>
  </si>
  <si>
    <t>301448</t>
  </si>
  <si>
    <t>CNC Mando Brose GE821-J10-00-J100 Housing</t>
  </si>
  <si>
    <t>762661</t>
  </si>
  <si>
    <t>Devide pad BR53-4R/Vách chia 4 khía kích thước: 501*132*3 (dùng cho KA4)</t>
  </si>
  <si>
    <t>762662</t>
  </si>
  <si>
    <t>Devide pad BR54-1R/Vách chia 1 khía kích thước: 340*132*3 (dùng cho KA4)</t>
  </si>
  <si>
    <t>210331</t>
  </si>
  <si>
    <t>CA Mando Brose GE821-J10-00-J100 Housing</t>
  </si>
  <si>
    <t xml:space="preserve">27
Mando
</t>
  </si>
  <si>
    <t>120309</t>
  </si>
  <si>
    <t>PK Mando NX4 Motor Housing</t>
  </si>
  <si>
    <t>301409</t>
  </si>
  <si>
    <t>CNC Mando NX4 Motor Housing</t>
  </si>
  <si>
    <t>210302</t>
  </si>
  <si>
    <t>CA Mando NX4 Motor housing</t>
  </si>
  <si>
    <t xml:space="preserve">28
Mando
</t>
  </si>
  <si>
    <t>120367</t>
  </si>
  <si>
    <t>PK Mando MAS65C 4.5 Heat Sink(2)</t>
  </si>
  <si>
    <t>301537</t>
  </si>
  <si>
    <t>CNC Mando MAS65C 4.5 Heat Sink(2)</t>
  </si>
  <si>
    <t>Barrel</t>
  </si>
  <si>
    <t>762715</t>
  </si>
  <si>
    <t>Devide pad BR61-3R/Vách chia 3 khía MAS65C kích thước: 501*91*122.5mm</t>
  </si>
  <si>
    <t>762716</t>
  </si>
  <si>
    <t>Devide pad BR62-6R/Vách chia 6 khía MAS65C kích thước: 340*91*45*45.5mm</t>
  </si>
  <si>
    <t>210323</t>
  </si>
  <si>
    <t>CA Mando MAS65C 4.5 Heat Sink</t>
  </si>
  <si>
    <t xml:space="preserve">29
Mando
</t>
  </si>
  <si>
    <t>120338</t>
  </si>
  <si>
    <t>PK Mando N3 Motor &amp; Heatsink Cover</t>
  </si>
  <si>
    <t>301443</t>
  </si>
  <si>
    <t>CNC Mando N3 Motor &amp; Heatsink Cover</t>
  </si>
  <si>
    <t>210327</t>
  </si>
  <si>
    <t>CA Mando N3 Motor &amp; Heatsink Cover</t>
  </si>
  <si>
    <t xml:space="preserve">30
Mando
</t>
  </si>
  <si>
    <t>120429</t>
  </si>
  <si>
    <t>PK Mando Tey Gen4 Heatsink Cover  (2)</t>
  </si>
  <si>
    <t>301663</t>
  </si>
  <si>
    <t>CNC Mando Tey Gen4 Heatsink Cover  (2)</t>
  </si>
  <si>
    <t>762808</t>
  </si>
  <si>
    <t>TEY GEN4 pin  ME520A1100 2*13.8</t>
  </si>
  <si>
    <t>762616</t>
  </si>
  <si>
    <t>Devide pad BR51-3R/Vách thùng Tesla Cover ( 3 khía) 504*171mm</t>
  </si>
  <si>
    <t>762617</t>
  </si>
  <si>
    <t>Devide pad BR52-9R/Vách thùng Tesla Cover ( 9 khía) 342*171mm</t>
  </si>
  <si>
    <t>210329</t>
  </si>
  <si>
    <t>CA  Mando Tey Gen4 Heatsink Cover</t>
  </si>
  <si>
    <t>31
TTI</t>
  </si>
  <si>
    <t>120419</t>
  </si>
  <si>
    <t>PK TTI 642427003 Milwwaukee Electic Tool Co Guidance</t>
  </si>
  <si>
    <t>301618</t>
  </si>
  <si>
    <t>CNC TTI 642427003 Milwwaukee Electic Tool Co Guidance</t>
  </si>
  <si>
    <t>760482</t>
  </si>
  <si>
    <t>Tray Bottom cover 2P+Clamp Support, 9 holes/ Khay nhựa PET trong suốt, 9 hố MC-PS02.</t>
  </si>
  <si>
    <t>210375</t>
  </si>
  <si>
    <t>CA TTI 642427003 Milwwaukee Electic Tool Co Guidance</t>
  </si>
  <si>
    <t>762750</t>
  </si>
  <si>
    <t>Aluminum A380/Nhôm A380</t>
  </si>
  <si>
    <t>32
SamSung</t>
  </si>
  <si>
    <t>120425</t>
  </si>
  <si>
    <t>PK SM-A156E</t>
  </si>
  <si>
    <t>301648</t>
  </si>
  <si>
    <t>CNC SM-A156E</t>
  </si>
  <si>
    <t>761804</t>
  </si>
  <si>
    <t>Thùng carton 5 lớp,mặt vàng, đáy mộc in logo MC-YLR37 kích thước 530 x 380 x 400 mm</t>
  </si>
  <si>
    <t>210382</t>
  </si>
  <si>
    <t>CA SM-A156E</t>
  </si>
  <si>
    <t>760011</t>
  </si>
  <si>
    <t>Nhôm hợp kim dạng thanh S36</t>
  </si>
  <si>
    <t>33
SamSung</t>
  </si>
  <si>
    <t>120428</t>
  </si>
  <si>
    <t>PK SM-A356B</t>
  </si>
  <si>
    <t>301656</t>
  </si>
  <si>
    <t>CNC SM-A356B</t>
  </si>
  <si>
    <t>210386</t>
  </si>
  <si>
    <t>CA SM-A356B</t>
  </si>
  <si>
    <t>34
Qualcomm</t>
  </si>
  <si>
    <t>101009</t>
  </si>
  <si>
    <t>PK Qualcom ADP Air Mulsanne ( Gen 5) 50-36915-1 Plastic Faceplate Insert, Pcie Card</t>
  </si>
  <si>
    <t>800450</t>
  </si>
  <si>
    <t>Resin PC/ABS/HR5007A/BLACK/Hạt nhựa</t>
  </si>
  <si>
    <t>Injection</t>
  </si>
  <si>
    <t>White ink/ Mực in SHA-102 màu trắng</t>
  </si>
  <si>
    <t>Printing</t>
  </si>
  <si>
    <t>762469</t>
  </si>
  <si>
    <t>Carton box 5 lớp chống thấm niman YLR56 530*380*400</t>
  </si>
  <si>
    <t>762257</t>
  </si>
  <si>
    <t>Devide pad YL 24/Tấm đệm YL 24, 3 lớp, 2 mặt vàng kích thước 460*355 mm</t>
  </si>
  <si>
    <t>762484</t>
  </si>
  <si>
    <t>Tray for LDS antenna PET 28</t>
  </si>
  <si>
    <t>35
Qualcomm</t>
  </si>
  <si>
    <t>101174</t>
  </si>
  <si>
    <t>PK Qualcomm AIR GEN 5 50-36917-2 SOC CARD, BOTTOM TRAY (2)</t>
  </si>
  <si>
    <t>301651</t>
  </si>
  <si>
    <t>CNC Qualcomm AIR GEN 5 50-36917-2 SOC CARD, BOTTOM TRAY (2)</t>
  </si>
  <si>
    <t>762473</t>
  </si>
  <si>
    <t>Carton box 5 lớp chống thấm niman YLR59 450*400*250mm</t>
  </si>
  <si>
    <t>800843</t>
  </si>
  <si>
    <t>Tray/Khay nhựa hàng Qualcom (model Air Gen 5) Pet 0.8mm size: 413*358*20 mm</t>
  </si>
  <si>
    <t>210385</t>
  </si>
  <si>
    <t>CA Qualcomm  AIR GEN 5 50-36917</t>
  </si>
  <si>
    <t>36
Qualcomm</t>
  </si>
  <si>
    <t>101175</t>
  </si>
  <si>
    <t>PK Qualcomm AIR GEN 5 50-36917-3 CAMERA CARD, BOTTOM TRAY (2)</t>
  </si>
  <si>
    <t>301652</t>
  </si>
  <si>
    <t>CNC Qualcomm AIR GEN 5 50-36917-3 CAMERA CARD, BOTTOM TRAY (2)</t>
  </si>
  <si>
    <t>37
Qualcomm</t>
  </si>
  <si>
    <t>101176</t>
  </si>
  <si>
    <t>PK Qualcomm AIR GEN 5 50-36917-4 PCIE CARD, BOTTOM TRAY (2)</t>
  </si>
  <si>
    <t>301653</t>
  </si>
  <si>
    <t>CNC Qualcomm AIR GEN 5 50-36917-4 PCIE CARD, BOTTOM TRAY (2)</t>
  </si>
  <si>
    <t>38
Qualcomm</t>
  </si>
  <si>
    <t>101177</t>
  </si>
  <si>
    <t>PK Qualcomm AIR GEN 5 50-36917-5 ETHERNET CARD, BOTTOM TRAY (2)</t>
  </si>
  <si>
    <t>301654</t>
  </si>
  <si>
    <t>CNC Qualcomm AIR GEN 5 50-36917-5 ETHERNET CARD, BOTTOM TRAY (2)</t>
  </si>
  <si>
    <t>39
Qualcomm</t>
  </si>
  <si>
    <t>101010</t>
  </si>
  <si>
    <t>PK Qualcom ADP Air Mulsanne (Gen 5) 50-38328-1 Push Button Cap</t>
  </si>
  <si>
    <t>761911</t>
  </si>
  <si>
    <t>Resin PC-40584-C</t>
  </si>
  <si>
    <t>762471</t>
  </si>
  <si>
    <t>Carton box 3 lớp chống thấm niman YLR58 360*260*170mm</t>
  </si>
  <si>
    <t>40
Qualcomm</t>
  </si>
  <si>
    <t>101138</t>
  </si>
  <si>
    <t>PK Qualcomm MTP Pinnacles 50-38556-2 LDS, Antenna, Left</t>
  </si>
  <si>
    <t>800786</t>
  </si>
  <si>
    <t>Resin Lucky Enpla PC- LPC1001F 9306( BK)</t>
  </si>
  <si>
    <t>762914</t>
  </si>
  <si>
    <t>Insert nut M2.5*Phi 4.55*L3.4mm/ốc vít</t>
  </si>
  <si>
    <t>762210</t>
  </si>
  <si>
    <t>Tray PET 27 - MTP Lahaina 360*460/Khay nhựa</t>
  </si>
  <si>
    <t>41
Qualcomm</t>
  </si>
  <si>
    <t>100855</t>
  </si>
  <si>
    <t>PK Qualcomm MTP Lahaina 50-PP493-1 Speaker Box</t>
  </si>
  <si>
    <t>761170</t>
  </si>
  <si>
    <t>Plastic tray, color: clear. Size: 350*250*25 mm_x000D_/Khay nhựa, size  350*250*25 mm ( 20 ô)- pet26 trắng</t>
  </si>
  <si>
    <t>42
Qualcomm</t>
  </si>
  <si>
    <t>100923</t>
  </si>
  <si>
    <t>PK Qualcomm IDP CEDROS 50-PT525-3 Ant Carrier, Antenna 5 And 6</t>
  </si>
  <si>
    <t>43
Qualcomm</t>
  </si>
  <si>
    <t>101112</t>
  </si>
  <si>
    <t>PK Qualcomm MTP Pinnacles 55-28899-2 Carrier Frame Assy</t>
  </si>
  <si>
    <t>762762</t>
  </si>
  <si>
    <t>PC LGF 1308M 98309(BK) - PC +GF20% (LDS resin)</t>
  </si>
  <si>
    <t>762015</t>
  </si>
  <si>
    <t>Insert nut M2.0*Phi 4.0*L4.13mm/ốc vít</t>
  </si>
  <si>
    <t>Assembly</t>
  </si>
  <si>
    <t>762429</t>
  </si>
  <si>
    <t>Insert Nut xoắn M1.4*D2.5*L2.0(TWIST)/Ốc vít</t>
  </si>
  <si>
    <t>762583</t>
  </si>
  <si>
    <t>Insert 2.5*3.0(M1.6)(TWIST)/Ốc vít</t>
  </si>
  <si>
    <t>800441</t>
  </si>
  <si>
    <t>Filter SPK lower - 50-P2827, model MTPSDX24 miếng dán qualcomm</t>
  </si>
  <si>
    <t>800856</t>
  </si>
  <si>
    <t>50-38950-P1_Conductive Gasket, LDS Frame, MTp Pinnacles</t>
  </si>
  <si>
    <t>800857</t>
  </si>
  <si>
    <t>50-38950-P2_Conductive Gasket, LDS Frame, MTp Pinnacles</t>
  </si>
  <si>
    <t>800858</t>
  </si>
  <si>
    <t>50-38950-P3_Conductive Gasket, LDS Frame, MTp Pinnacles</t>
  </si>
  <si>
    <t>800859</t>
  </si>
  <si>
    <t>50-NM224-P27</t>
  </si>
  <si>
    <t>44
Qualcomm</t>
  </si>
  <si>
    <t>101171</t>
  </si>
  <si>
    <t>PK  Qualcomm MTP PAKALA 50-34464-10 REAR HOUSING</t>
  </si>
  <si>
    <t>762913</t>
  </si>
  <si>
    <t>Resin PC transparent/Nhựa PC trong</t>
  </si>
  <si>
    <t>45
Qualcomm</t>
  </si>
  <si>
    <t>101190</t>
  </si>
  <si>
    <t>PK Qualcomm MTP IDPS MILOS 55-PM920-100 FRONT HOUSING</t>
  </si>
  <si>
    <t>301664</t>
  </si>
  <si>
    <t>CNC Qualcomm MTP IDPS MILOS 55-PM920-100 FRONT HOUSING</t>
  </si>
  <si>
    <t>761943</t>
  </si>
  <si>
    <t>Insert nut M1.4*Ø2.2*2.0mm/ốc vít</t>
  </si>
  <si>
    <t>800491</t>
  </si>
  <si>
    <t>Insert phi 3*6.5 model Qualcomm MTP Hana/ốc vít</t>
  </si>
  <si>
    <t>800686</t>
  </si>
  <si>
    <t>Insert nut Ø3.0*6.9/ốc vít</t>
  </si>
  <si>
    <t>761539</t>
  </si>
  <si>
    <t>50-P2320 TAPE MOTOR/ Miếng dán</t>
  </si>
  <si>
    <t>761548</t>
  </si>
  <si>
    <t>50-PB619 TAPE ALS MIC FRONT/ Miếng dán</t>
  </si>
  <si>
    <t>762191</t>
  </si>
  <si>
    <t>MTP LAHAINA_50-PR913-1_Thermal Pad/Băng dính</t>
  </si>
  <si>
    <t>762213</t>
  </si>
  <si>
    <t>50-PP516-1 ADHENSIVE, SPEAKER BOX, MTP LAHAINA/BĂNG DÍNH</t>
  </si>
  <si>
    <t>762214</t>
  </si>
  <si>
    <t>50-PR793-1 ADHENSIVE, DISPLAY, BOTTOM, MTP LAHAINA/BĂNG DÍNH</t>
  </si>
  <si>
    <t>762230</t>
  </si>
  <si>
    <t>50-PR914-1 GROUNDING PAD, BEAMER MODULE, CHITWAN CDP( Liệu của MC)</t>
  </si>
  <si>
    <t>762667</t>
  </si>
  <si>
    <t>50-23753-1_ADHESIVE, DISPLAY, LEFT, MTP BARROW/Miếng dán</t>
  </si>
  <si>
    <t>762668</t>
  </si>
  <si>
    <t>50-23754-1_ADHESIVE, DISPLAY, RIGHT, MTP BARROW/Miếng dán</t>
  </si>
  <si>
    <t>763908</t>
  </si>
  <si>
    <t>50-23751-2_FRONT LENS/Mặt nhựa meka</t>
  </si>
  <si>
    <t>763909</t>
  </si>
  <si>
    <t>50-23752-2_ADHESIVE, FRONT LENS/Miếng dán</t>
  </si>
  <si>
    <t>800442</t>
  </si>
  <si>
    <t>Filter SPK upper- 50-P2825, model MTPSDX24, drawing no MCVS-17-020 miếng dán qualcomm</t>
  </si>
  <si>
    <t>800446</t>
  </si>
  <si>
    <t>Tape SPK upper-50-P2828, model  MTPSDX24 miếng dán qualcomm</t>
  </si>
  <si>
    <t>210152</t>
  </si>
  <si>
    <t>CA Qualcomm Bittra 55-PM920 Front housing</t>
  </si>
  <si>
    <t>760309</t>
  </si>
  <si>
    <t>Aluminum Ingots ADC3_x000D_
/Hợp kim nhôm ADC3</t>
  </si>
  <si>
    <t>46
Qualcomm</t>
  </si>
  <si>
    <t>101143</t>
  </si>
  <si>
    <t>PK Qualcomm MTP Camano 55-PP813-30 Rear Lens, Assy</t>
  </si>
  <si>
    <t>762235</t>
  </si>
  <si>
    <t>50-PP814-10 Rear Lens, MTP Bitra Lahaina ( no coating) (hàng qualcomm)</t>
  </si>
  <si>
    <t>800895</t>
  </si>
  <si>
    <t>50-61287-1_ADHESIVE, REAR LENS, MTP CAMANO</t>
  </si>
  <si>
    <t>47
Qualcomm</t>
  </si>
  <si>
    <t>PK Qualcomm MTP Sariska 55-29708-60 MIDFRAME, HEATSINK ASSY_PROCESS (NO HIEAT PIPE)</t>
  </si>
  <si>
    <t>301665</t>
  </si>
  <si>
    <t>CNC Qualcomm MTP Sariska 55-29708-60 MIDFRAME, HEATSINK ASSY_PROCESS (NO HIEAT PIPE)</t>
  </si>
  <si>
    <t>50-75082 Thermal Conductivity Pad, Scanfar Module, MTP Olympic/WAIP10 LST-GNM-250-1AC  (18.250 X 4.740 X 0.250mm)</t>
  </si>
  <si>
    <t>762669</t>
  </si>
  <si>
    <t>50-12705-1_PAD, CONDUCTIVE,1.5 MM THICK, MTP LAHAINA</t>
  </si>
  <si>
    <t>760634</t>
  </si>
  <si>
    <t>Tray PET 23 clear_x000D_/Khay PET 23, màu trong, size 415*360*27.5 mm (0.5T)</t>
  </si>
  <si>
    <t>210361</t>
  </si>
  <si>
    <t>CA Qualcom MTP Pinnacles 55-29708-1 5G Midframe, Heatsink Assy</t>
  </si>
  <si>
    <t>48
Qualcomm</t>
  </si>
  <si>
    <t>PK Qualcomm MTP IDPS MILOS 55-PR954-100 FRONT HOUSING (2)</t>
  </si>
  <si>
    <t>301666</t>
  </si>
  <si>
    <t>CNC Qualcomm MTP IDPS MILOS 55-PR954-100 FRONT HOUSING</t>
  </si>
  <si>
    <t>762217</t>
  </si>
  <si>
    <t>50-PP717-1 GASKET, MIC, REAR HOUSING/BĂNG DÍNH</t>
  </si>
  <si>
    <t>762218</t>
  </si>
  <si>
    <t>50-PP718-1 GASKET, MIC, BATTERY DOOR/BĂNG DÍNH</t>
  </si>
  <si>
    <t>551236</t>
  </si>
  <si>
    <t>IN Qualcomm MTP IDPS MILOS 55-PR954-100 FRONT HOUSING</t>
  </si>
  <si>
    <t>800685</t>
  </si>
  <si>
    <t>Insert nut Ø5.0*3.43/ốc vít</t>
  </si>
  <si>
    <t>49
Qualcomm</t>
  </si>
  <si>
    <t>101195</t>
  </si>
  <si>
    <t>PK Qualcomm MTP IDPS MILOS CA90-58183-1 FRAME, WLAN AREA, MULTIPURPOSE (2)</t>
  </si>
  <si>
    <t>301668</t>
  </si>
  <si>
    <t>CNC Qualcomm MTP IDPS MILOS CA90-58183-1 FRAME, WLAN AREA, MULTIPURPOSE (2)</t>
  </si>
  <si>
    <t>551230</t>
  </si>
  <si>
    <t>IN  Qualcomm MTP PAKALA 50-58183-1 FRAME, WLAN AREA, MULTIPURPOSE</t>
  </si>
  <si>
    <t>50
Qualcomm</t>
  </si>
  <si>
    <t>101172</t>
  </si>
  <si>
    <t>PK  Qualcomm MTP PAKALA 55-29708-20 MIDFRAME, HEATSINK ASSY_PROCESS</t>
  </si>
  <si>
    <t>301644</t>
  </si>
  <si>
    <t>CNC Qualcomm MTP PAKALA 55-29708-20 MIDFRAME, HEATSINK ASSY_PROCESS</t>
  </si>
  <si>
    <t>753916</t>
  </si>
  <si>
    <t>Thermal Epoxy Adhesive Bergquist LB EA 1805-00-30-_x000D_
50cc</t>
  </si>
  <si>
    <t>762612</t>
  </si>
  <si>
    <t>50-20154-1 Thermal Conductivity Pad, Scanfar Module, MTP Olympic/WAIP10 LST-GNM-250-1AC (18.25*3.50mm)</t>
  </si>
  <si>
    <t>762911</t>
  </si>
  <si>
    <t>CV90-38617_Heat Pipe, MTP Pinnacles</t>
  </si>
  <si>
    <t>762912</t>
  </si>
  <si>
    <t>Screw M1.6, Head Flat , MTP Pinnacles</t>
  </si>
  <si>
    <t xml:space="preserve">51
ZF
</t>
  </si>
  <si>
    <t>120187</t>
  </si>
  <si>
    <t>PK TRW-Nissan/FCA/GMT 4.8 Lenmount(336416-13/A011F352)</t>
  </si>
  <si>
    <t>301343</t>
  </si>
  <si>
    <t>CNC TRW-Nissan/FCA/GMT 4.8 Lenmount</t>
  </si>
  <si>
    <t>762399</t>
  </si>
  <si>
    <t>Carton box 3 plates 2 yellow surface IN/YLR51/Đáy carton có in 3 lớp 2 mặt vàng 365*282*218</t>
  </si>
  <si>
    <t>762402</t>
  </si>
  <si>
    <t>Carton cover  3 plates 2 yellow surface IN/YLR52/Nắp carton có in 3 lớp 2 mặt vàng 379*289*71</t>
  </si>
  <si>
    <t>762413</t>
  </si>
  <si>
    <t>Nissan 4.8 lens mount 262*337*15.3 (pet 1.2T)</t>
  </si>
  <si>
    <t>210172</t>
  </si>
  <si>
    <t>CA ZF TRW-Nissan/FCA/GMT 4.8 Lenmount</t>
  </si>
  <si>
    <t>762249</t>
  </si>
  <si>
    <t>Aluminum S3Y/Nhôm hợp kim dạng thanh S3Y</t>
  </si>
  <si>
    <t xml:space="preserve">52
ZF
</t>
  </si>
  <si>
    <t>120346</t>
  </si>
  <si>
    <t>PK ZF GM ACP2 Cover A020R329 (A0038A6435)/A020R328 (A0038A5053)</t>
  </si>
  <si>
    <t>210344</t>
  </si>
  <si>
    <t>CA ZF-GM ACP2 Cover A020R329 (A0038A6435)/A020R328 (A0038A5053)</t>
  </si>
  <si>
    <t>742343</t>
  </si>
  <si>
    <t>Tem QR/Sticker for QR printing, kt: 10*10mm</t>
  </si>
  <si>
    <t>762337</t>
  </si>
  <si>
    <t>Pad foam cover ASSY (orange)/Miếng dán foam màu cam 12.7*6.35*2.46</t>
  </si>
  <si>
    <t>762411</t>
  </si>
  <si>
    <t>Nissan 4.8 cover 259*334*56 (pet 1.2T)</t>
  </si>
  <si>
    <t>762412</t>
  </si>
  <si>
    <t>Nissan 4.8 body 262*340*60 (pet 1.2T)</t>
  </si>
  <si>
    <t xml:space="preserve">53
ZF
</t>
  </si>
  <si>
    <t>120347</t>
  </si>
  <si>
    <t>PK ZF GM ACP2 Housing A020R331 (A0038A6898)/ A020R330 (A0038A6008)</t>
  </si>
  <si>
    <t>301498</t>
  </si>
  <si>
    <t>CNC ZF GM ACP2 Housing  A020R331 (A0038A6898)/A020R330(A0038A6008)</t>
  </si>
  <si>
    <t>Anodizing</t>
  </si>
  <si>
    <t>210343</t>
  </si>
  <si>
    <t>CA ZF-GM ACP2 Housing A020R331 (A0038A6898)/A020R330 (A0038A6008)</t>
  </si>
  <si>
    <t xml:space="preserve">54
ZF
</t>
  </si>
  <si>
    <t>120192</t>
  </si>
  <si>
    <t>PK TRW-FCA 4.8 Cover A012U602</t>
  </si>
  <si>
    <t>210180</t>
  </si>
  <si>
    <t>CA TRW-FCA 4.8 Cover</t>
  </si>
  <si>
    <t>55
ZF</t>
  </si>
  <si>
    <t>120386</t>
  </si>
  <si>
    <t>PK TRW-FCA 4.8 Housing A010W096(2)</t>
  </si>
  <si>
    <t>301603</t>
  </si>
  <si>
    <t>CNC TRW-FCA4.8 Housing(2)</t>
  </si>
  <si>
    <t>762507</t>
  </si>
  <si>
    <t>Tray Nissan 4.8 housing 263*330*33.4 mm (PET 1.2mm)</t>
  </si>
  <si>
    <t>210179</t>
  </si>
  <si>
    <t>CA TRW-FCA 4.8 Housing</t>
  </si>
  <si>
    <t>56
ZF</t>
  </si>
  <si>
    <t>120403</t>
  </si>
  <si>
    <t>PK ZF TRW - GM EU2L Cover A021D075</t>
  </si>
  <si>
    <t>210192</t>
  </si>
  <si>
    <t>CA LGIT TRW - GMT1XX Cover</t>
  </si>
  <si>
    <t>CA ZF TRW - GM EU2L Cover A021D075</t>
  </si>
  <si>
    <t>57
ZF</t>
  </si>
  <si>
    <t>120402</t>
  </si>
  <si>
    <t>PK ZF TRW - GM EU2L Housing A021D074 (2)</t>
  </si>
  <si>
    <t>301341</t>
  </si>
  <si>
    <t>CNC TRW-GMT1XX Housing</t>
  </si>
  <si>
    <t>CNC ZF TRW - GM EU2L Housing A021D074</t>
  </si>
  <si>
    <t>210171</t>
  </si>
  <si>
    <t>CA LGIT TRW-GMT1XX Housing</t>
  </si>
  <si>
    <t>CA ZF TRW - GM EU2L Housing A021D074</t>
  </si>
  <si>
    <t>58
ZF</t>
  </si>
  <si>
    <t>120364</t>
  </si>
  <si>
    <t>PK ZF Handle Bar 606-60012(2)</t>
  </si>
  <si>
    <t>301500</t>
  </si>
  <si>
    <t>CNC ZF Handle Bar 606-60012</t>
  </si>
  <si>
    <t>762817</t>
  </si>
  <si>
    <t>Tray Handle Bar kt :337*263*65.3*1.2T/Khay nhựa</t>
  </si>
  <si>
    <t>800863</t>
  </si>
  <si>
    <t>Carton box 3 plates YLR75/Thùng 3 lớp có in, kt: 365*282*195mm</t>
  </si>
  <si>
    <t>800864</t>
  </si>
  <si>
    <t>Carton cover  5 plates YLR76/Nắp carton 5 lớp có in 2 mặt vàng, kt: 379*289*71mm</t>
  </si>
  <si>
    <t>210346</t>
  </si>
  <si>
    <t>CA ZF Handle Bar 606-60012</t>
  </si>
  <si>
    <t>762800</t>
  </si>
  <si>
    <t>A413 Aluminium alloy for Handle Bar product-Nguyên liệu A413 sản xuất Handle bar</t>
  </si>
  <si>
    <t xml:space="preserve">59
ZF
</t>
  </si>
  <si>
    <t>120371</t>
  </si>
  <si>
    <t>PK ZF IPM 2.0 Housing Advance A014A907/A014A881</t>
  </si>
  <si>
    <t>301540</t>
  </si>
  <si>
    <t>CNC ZF IPM 2.0 Housing Advance A014A907/A014A881</t>
  </si>
  <si>
    <t>762423</t>
  </si>
  <si>
    <t>Choform 5541 Gasket/Keo (650g NI/C Choform 1 part)</t>
  </si>
  <si>
    <t>Gasket</t>
  </si>
  <si>
    <t>GASKET, ADHESIVE IPM 2.0 ADVANCE DIECUT  CHOSEAL  S6305/Miếng đệm</t>
  </si>
  <si>
    <t>762893</t>
  </si>
  <si>
    <t>Tray clear PET/Khay nhựa IPM 2.0 Premium Housing Assy, kt: 500*415*48.6mm, độ dày 1.2mm</t>
  </si>
  <si>
    <t>800831</t>
  </si>
  <si>
    <t>Carton box 5 plates YLR74/Thùng 5 lớp packing hosiden, kt: 525*440*320 mm</t>
  </si>
  <si>
    <t>210360</t>
  </si>
  <si>
    <t>CA ZF IPM 2.0 Housing Advance A014A907/A014A881</t>
  </si>
  <si>
    <t xml:space="preserve">60
ZF
</t>
  </si>
  <si>
    <t>120370</t>
  </si>
  <si>
    <t>PK ZF IPM 2.0 Housing Base A014A906/A014A871</t>
  </si>
  <si>
    <t>301539</t>
  </si>
  <si>
    <t>CNC ZF IPM 2.0 Housing Base A014A906/A014A871</t>
  </si>
  <si>
    <t>762815</t>
  </si>
  <si>
    <t>GASKET, ADHESIVE IPM 2.0 BASE DIECUT  CHOSEAL  S6305/Miếng đệm</t>
  </si>
  <si>
    <t>210359</t>
  </si>
  <si>
    <t>CA ZF IPM 2.0 Housing Base A014A906/A014A871</t>
  </si>
  <si>
    <t xml:space="preserve">61
ZF
</t>
  </si>
  <si>
    <t>120318</t>
  </si>
  <si>
    <t>PK ZF IPM Housing A0025H7642( Casting MC)</t>
  </si>
  <si>
    <t>301415</t>
  </si>
  <si>
    <t>CNC ZF IPM Housing A0025H7642( Casting MC)</t>
  </si>
  <si>
    <t>Tube</t>
  </si>
  <si>
    <t>762426</t>
  </si>
  <si>
    <t>CHO-SEAL S6305 Gasket/Keo gasket hình chữ U (D/C Gasket, SCANIA, W/PSA)</t>
  </si>
  <si>
    <t>762459</t>
  </si>
  <si>
    <t>Tray IPM HOUSING antistatic 520*328*0.7 (pet 1.0)</t>
  </si>
  <si>
    <t>210311</t>
  </si>
  <si>
    <t>CA ZF IPM Housing A0025H7642( Casting MC)</t>
  </si>
  <si>
    <t>62
SEVT</t>
  </si>
  <si>
    <t>101196</t>
  </si>
  <si>
    <t>PK B6 Main Sub6 - GH94-39228A  ( Samsung)</t>
  </si>
  <si>
    <t>310133</t>
  </si>
  <si>
    <t>CNC B6 Main Sub6 - GH94-39228A  ( Samsung)</t>
  </si>
  <si>
    <t>763915</t>
  </si>
  <si>
    <t>Aluminium plate for bracket(0102-002945)-B6/ Phôi nhôm (0102-002945)-B6</t>
  </si>
  <si>
    <t>CNC2</t>
  </si>
  <si>
    <t>63
SEVT</t>
  </si>
  <si>
    <t>101198</t>
  </si>
  <si>
    <t>PK B6 Sub - GH94-39258A  ( Samsung)</t>
  </si>
  <si>
    <t>310135</t>
  </si>
  <si>
    <t>CNC B6 Sub - GH94-39258A  ( Samsung)</t>
  </si>
  <si>
    <t>64
SEVT</t>
  </si>
  <si>
    <t>PK E1 (Samsung)</t>
  </si>
  <si>
    <t>310132</t>
  </si>
  <si>
    <t>CNC2 E1 ( Samsung)</t>
  </si>
  <si>
    <t>763097</t>
  </si>
  <si>
    <t>E1 : 0102-002878</t>
  </si>
  <si>
    <t>65
SEVT</t>
  </si>
  <si>
    <t>101197</t>
  </si>
  <si>
    <t>PK Q6 Sub - GH94-39352A( Samsung)</t>
  </si>
  <si>
    <t>310134</t>
  </si>
  <si>
    <t>CNC Q6 Sub - GH94-39352A( Samsung)</t>
  </si>
  <si>
    <t>763916</t>
  </si>
  <si>
    <t>Aluminium plate for bracket (0102-002947)-Q6/Phôi Nhôm (0102-002947)-Q6</t>
  </si>
  <si>
    <t>66
SEVT</t>
  </si>
  <si>
    <t>PK B0 MMW /GH94-32691A (Samsung)</t>
  </si>
  <si>
    <t>CNC B0 MMW /GH94-32691A (Samsung)</t>
  </si>
  <si>
    <t>Bracket B0/Vỏ (khung đỡ) điện thoại di động bằng kim loại/B0</t>
  </si>
  <si>
    <t>67
SEVT</t>
  </si>
  <si>
    <t>101207</t>
  </si>
  <si>
    <t>PK B0 Sub / GH94-32719A (Samsung)</t>
  </si>
  <si>
    <t>310142</t>
  </si>
  <si>
    <t>CNC B0 Sub / GH94-32719A (Samsung)</t>
  </si>
  <si>
    <t>68
SEVT</t>
  </si>
  <si>
    <t>101211</t>
  </si>
  <si>
    <t>PK DM1 SUB GH94-35628A (Samsung)</t>
  </si>
  <si>
    <t>310146</t>
  </si>
  <si>
    <t>CNC DM1 SUB GH94-35628A (Samsung)</t>
  </si>
  <si>
    <t>763003</t>
  </si>
  <si>
    <t>Bracket Diamand1/Vỏ (khung đỡ) điện thoại di động bằng kim loại/Diamand1</t>
  </si>
  <si>
    <t>69
SEVT</t>
  </si>
  <si>
    <t>101210</t>
  </si>
  <si>
    <t>PK DM1MMW- GH94-35418A (Samsung)</t>
  </si>
  <si>
    <t>310145</t>
  </si>
  <si>
    <t>CNC DM1MMW- GH94-35418A (Samsung)</t>
  </si>
  <si>
    <t>70
SEVT</t>
  </si>
  <si>
    <t>101200</t>
  </si>
  <si>
    <t>PK Q4 Main /GH94-34467A  (Samsung)</t>
  </si>
  <si>
    <t>310137</t>
  </si>
  <si>
    <t>CNC Q4 Main /GH94-34467A  (Samsung)</t>
  </si>
  <si>
    <t>762897</t>
  </si>
  <si>
    <t>Bracket Q4/Vỏ (khung đỡ) điện thoại di động bằng kim loại/Q4</t>
  </si>
  <si>
    <t>71
SEVT</t>
  </si>
  <si>
    <t>101201</t>
  </si>
  <si>
    <t>PK Q4 Main Sub6 /GH94-34499A  (Samsung)</t>
  </si>
  <si>
    <t>310138</t>
  </si>
  <si>
    <t>CNC Q4 Main Sub6 /GH94-34499A  (Samsung)</t>
  </si>
  <si>
    <t>72
SEVT</t>
  </si>
  <si>
    <t>PK Q4 Sub6 -  GH94-34528A  (Samsung)</t>
  </si>
  <si>
    <t>310136</t>
  </si>
  <si>
    <t>CNC Q4 Sub6 -  GH94-34528A  (Samsung)</t>
  </si>
  <si>
    <t>73
SEVT</t>
  </si>
  <si>
    <t>101203</t>
  </si>
  <si>
    <t>PK Q5 MAIN SUB6/GH94-36611A  (Samsung)</t>
  </si>
  <si>
    <t>310140</t>
  </si>
  <si>
    <t>CNC Q5 MAIN SUB6/GH94-36611A  (Samsung)</t>
  </si>
  <si>
    <t>Bracket Q5/Vỏ (khung đỡ) điện thoại di động bằng kim loại/Q5</t>
  </si>
  <si>
    <t>74
SEVT</t>
  </si>
  <si>
    <t>101202</t>
  </si>
  <si>
    <t>PK Q5MMW-GH94-36580A  (Samsung)</t>
  </si>
  <si>
    <t>310139</t>
  </si>
  <si>
    <t>CNC Q5MMW-GH94-36580A  (Samsung)</t>
  </si>
  <si>
    <t>75
SEVT</t>
  </si>
  <si>
    <t>101208</t>
  </si>
  <si>
    <t>PK R0 MMW / GH94-32510A (Samsung)</t>
  </si>
  <si>
    <t>310143</t>
  </si>
  <si>
    <t>CNC R0 MMW / GH94-32510A (Samsung)</t>
  </si>
  <si>
    <t>760093</t>
  </si>
  <si>
    <t>Bracket R0/Vỏ (khung đỡ) điện thoại di động bằng kim loại/R0</t>
  </si>
  <si>
    <t>76
SEVT</t>
  </si>
  <si>
    <t>101209</t>
  </si>
  <si>
    <t>PK R0 Sub6 / GH94-32535A (Samsung)</t>
  </si>
  <si>
    <t>310144</t>
  </si>
  <si>
    <t>CNC R0 Sub6 / GH94-32535A (Samsung)</t>
  </si>
  <si>
    <t>77
Jig CNC</t>
  </si>
  <si>
    <t>PK Qualcomm 55-PR954 CNC MACHINING JIG</t>
  </si>
  <si>
    <t>301669</t>
  </si>
  <si>
    <t>CNC Qualcomm 55-PR954 CNC MACHINING JIG</t>
  </si>
  <si>
    <t>741914</t>
  </si>
  <si>
    <t>Aluminum Alloy_x000D_
/ Tấm kim loại bằng nhôm 6061. KT:450*200*20T (+1)mm</t>
  </si>
  <si>
    <t>78
Jig CNC</t>
  </si>
  <si>
    <t>101205</t>
  </si>
  <si>
    <t>PK Qualcomm CA90-58183-1 CNC JIG</t>
  </si>
  <si>
    <t>301670</t>
  </si>
  <si>
    <t>CNC Qualcomm CA90-58183-1 CNC JIG</t>
  </si>
  <si>
    <t>79
SEVT</t>
  </si>
  <si>
    <t>101066</t>
  </si>
  <si>
    <t>PK Diamond3 ( Samsung)</t>
  </si>
  <si>
    <t>310125</t>
  </si>
  <si>
    <t>CNC2 Diamond3 ( Samsung)</t>
  </si>
  <si>
    <t>Bracket Diamand3/Vỏ (khung đỡ) điện thoại di động bằng kim loại/Diamand3</t>
  </si>
  <si>
    <t>80
Qualcomm</t>
  </si>
  <si>
    <t>PK Qualcomm IDP Fillmore 50-PR727-3 Battery Door</t>
  </si>
  <si>
    <t>CNC Qualcomm IDP Fillmore 50-PR727-3 Battery Door</t>
  </si>
  <si>
    <t>IN Qualcomm IDP Fillmore 50-PR727-3 Batt</t>
  </si>
  <si>
    <t>551183</t>
  </si>
  <si>
    <t>81
Qualcomm</t>
  </si>
  <si>
    <t>PK Qualcomm MTP PAKALA 50-58183-1 FRAME, WLAN AREA, MULTIPURPOSE</t>
  </si>
  <si>
    <t>82
Qualcomm</t>
  </si>
  <si>
    <t>PK Qualcomm MTP Pinnacles 50-37810-1 Cover</t>
  </si>
  <si>
    <t>Plastic tray, color: clear. Size: 350*250*25 mm/Khay nhựa, size  350*250*25 mm ( 20 ô)- pet26 trắng</t>
  </si>
  <si>
    <t>83
Qualcomm</t>
  </si>
  <si>
    <t>PK Qualcomm MTP Pinnacles 50-37811-1 Cover</t>
  </si>
  <si>
    <t xml:space="preserve">84
LG
</t>
  </si>
  <si>
    <t>PK LGIT BYD 3CAC00129A Housing</t>
  </si>
  <si>
    <t xml:space="preserve">CNC LGIT BYD 3CAC00129A Housing </t>
  </si>
  <si>
    <t>CA LGIT BYD 3CAC00129A Housing</t>
  </si>
  <si>
    <t>210194</t>
  </si>
  <si>
    <t>85
Qualcomm</t>
  </si>
  <si>
    <t>101131</t>
  </si>
  <si>
    <t>PK Qualcomm CPE Pinnacles 55-36814-2 Grounding Frame</t>
  </si>
  <si>
    <t>301614</t>
  </si>
  <si>
    <t>CNC Qualcomm CPE Pinnacles 55-36814-2 Grounding Frame</t>
  </si>
  <si>
    <t>'50-36815-1_Gasket, Grounding Frame, CPE Pinnacles</t>
  </si>
  <si>
    <t>210370</t>
  </si>
  <si>
    <t>CA Qualcomm CPE Pinnacles 55-36814-1 Grounding Frame</t>
  </si>
  <si>
    <t>86
Qualcomm</t>
  </si>
  <si>
    <t>101057</t>
  </si>
  <si>
    <t>PK Qualcomm MTP Pinnacles Lanai 55-35351-1 Front Housing Assy</t>
  </si>
  <si>
    <t>762906</t>
  </si>
  <si>
    <t>50-35351-1_Front Window, MTP Pinnacles</t>
  </si>
  <si>
    <t>800860</t>
  </si>
  <si>
    <t>50-35352-1_Adhesive, Front Window, MTP Pinnacles</t>
  </si>
  <si>
    <t>87
Qualcomm</t>
  </si>
  <si>
    <t>101185</t>
  </si>
  <si>
    <t>PK Qualcomm MTP PAKALA 55-58184-20 CARRIER FRAME, ASSY</t>
  </si>
  <si>
    <t>ea</t>
  </si>
  <si>
    <t>88
Qualcomm</t>
  </si>
  <si>
    <t>101047</t>
  </si>
  <si>
    <t>PK Qualcomm MTP Pinnacles 50-30535-1 Cover</t>
  </si>
  <si>
    <t>89
Qualcomm</t>
  </si>
  <si>
    <t>100982</t>
  </si>
  <si>
    <t>PK Qualcom ADP Air Mulsanne ( Gen 5) 50-36927-2 Inlet Baffle Assy</t>
  </si>
  <si>
    <t>761968</t>
  </si>
  <si>
    <t>Insert M1.6 Phi 3*3.5 bu lông</t>
  </si>
  <si>
    <t>301671</t>
  </si>
  <si>
    <t>Type</t>
  </si>
  <si>
    <t>Key Parent and chid</t>
  </si>
  <si>
    <t>Item code</t>
  </si>
  <si>
    <t>Item Parent Name</t>
  </si>
  <si>
    <t xml:space="preserve">  In Qty </t>
  </si>
  <si>
    <t xml:space="preserve">  NG Qty</t>
  </si>
  <si>
    <t>TOT Pro</t>
  </si>
  <si>
    <t>Item Child Code</t>
  </si>
  <si>
    <t>Item Child Name</t>
  </si>
  <si>
    <t>Process</t>
  </si>
  <si>
    <t>Usage</t>
  </si>
  <si>
    <t>Material Using BOM</t>
  </si>
  <si>
    <t>Qty Actual Material Issue</t>
  </si>
  <si>
    <t>Ave price</t>
  </si>
  <si>
    <t>Actual Material Amt</t>
  </si>
  <si>
    <t>Raw-other-Amt</t>
  </si>
  <si>
    <t>Working hour</t>
  </si>
  <si>
    <t>Working hour(%)</t>
  </si>
  <si>
    <t>Direct Labour Cost</t>
  </si>
  <si>
    <t>Manufactuing Cost</t>
  </si>
  <si>
    <t>Working hour Allocation Indirect(%)</t>
  </si>
  <si>
    <t>Indirect cost</t>
  </si>
  <si>
    <t>Outsourcing Fee</t>
  </si>
  <si>
    <t>Total Cost(Include NG)</t>
  </si>
  <si>
    <t>Unit cost
Input</t>
  </si>
  <si>
    <t>Remark</t>
  </si>
  <si>
    <t>WIP 1</t>
  </si>
  <si>
    <t>Aluminum Ingots ADC3
, Hợp kim nhôm ADC3</t>
  </si>
  <si>
    <t>Aluminium ALDCS 12 Fe 0.9%, Nhôm thỏi ALDC12 thành phần Fe 0.9%</t>
  </si>
  <si>
    <t>CA Mando NX4  Cover</t>
  </si>
  <si>
    <t>Aluminum alloy bar S36, Nhôm hợp kim dạng thanh S36</t>
  </si>
  <si>
    <t>210389</t>
  </si>
  <si>
    <t>CA Qualcomm MTP KAANAPALI 55-71907-1 ASSY, BRACKET, 5G, MODULE, REAR</t>
  </si>
  <si>
    <t>210390</t>
  </si>
  <si>
    <t>CA ZF Remote Camera 2.1 A014V743 Housing, Camera RH Lane-Detection</t>
  </si>
  <si>
    <t>Aluminum S3Y, Nhôm hợp kim dạng thanh S3Y</t>
  </si>
  <si>
    <t>CA Qualcom MTP Pinnacles 55-29708  5G Midframe, Heatsink Assy</t>
  </si>
  <si>
    <t>Aluminum Ingots ADC3 , Hợp kim nhôm ADC3</t>
  </si>
  <si>
    <t>CA ZF IPM Housing A010R190 (2)</t>
  </si>
  <si>
    <t>Resin Lucky Enpla PC- LPC1001F 9306( BK), Hạt nhựa nguyên sinh  Lucky Enpla PC- LPC1001F 9306( BK)</t>
  </si>
  <si>
    <t>Resin PC/ABS/HR5007A/BLACK, Hạt nhựa nguyên sinh màu đen PC/ABS/HR5007A</t>
  </si>
  <si>
    <t>551237</t>
  </si>
  <si>
    <t>IN Qualcomm MTP KAANAPALI  55-58484-3 Sub Assy, Front housing</t>
  </si>
  <si>
    <t>PC LGF 1308M 98309(BK) - PC +GF20% (LDS resin), resin) PC LGF 1308M</t>
  </si>
  <si>
    <t>551238</t>
  </si>
  <si>
    <t>IN Qualcomm MTP KAANAPALI  CA90-34464  REAR HOUSING</t>
  </si>
  <si>
    <t>Resin PC transparent, Nhựa PC trong</t>
  </si>
  <si>
    <t>A413 Aluminium alloy for Handle Bar product, Nguyên liệu A413 sản xuất Handle bar</t>
  </si>
  <si>
    <t>210391</t>
  </si>
  <si>
    <t>CA LGIT eK- LQ2 3BKO00001A Cover</t>
  </si>
  <si>
    <t>210392</t>
  </si>
  <si>
    <t>CA Qualcomm QCB Glymur 50-74874-1 HEATSINK, SIDE B, QCB SIP, PROJECT GLYMUR</t>
  </si>
  <si>
    <t>210393</t>
  </si>
  <si>
    <t>CA Qualcomm QCB Glymur 50-79526-1 HEATSINK, PMICS, CCA SIDEB</t>
  </si>
  <si>
    <t>210394</t>
  </si>
  <si>
    <t>CA Qualcomm RIDE 5 50-74187-1 MIDFRAME ASSEMBLY, RIDE 5</t>
  </si>
  <si>
    <t>210395</t>
  </si>
  <si>
    <t>CA Qualcomm RIDE 5 50-74188-1 LOWER FRAME, RIDE 5</t>
  </si>
  <si>
    <t>210396</t>
  </si>
  <si>
    <t>CA Qualcomm RIDE 5 50-74190-1 TOP HOUSING, PAINTED, RIDE 5</t>
  </si>
  <si>
    <t>210397</t>
  </si>
  <si>
    <t>CA Qualcomm RIDE 5 50-74194-1 BOTTOM HOUSING, PAINTED, BASE UNIT, RIDE 5</t>
  </si>
  <si>
    <t>210398</t>
  </si>
  <si>
    <t>CA SM-A366B</t>
  </si>
  <si>
    <t>210399</t>
  </si>
  <si>
    <t>CA SM-A266B</t>
  </si>
  <si>
    <t>551239</t>
  </si>
  <si>
    <t>IN Qualcomm MTP PAKALA CA90-58184-1 CARRIER FRAME, ASSY</t>
  </si>
  <si>
    <t>551240</t>
  </si>
  <si>
    <t>IN Qualcomm RIDE 5 50-74191-1 Camera Cover</t>
  </si>
  <si>
    <t>800976</t>
  </si>
  <si>
    <t>PC/ABS 30% GF black LUPOY GP5300-KA02/Hạt nhựa PC/ABS 30% black</t>
  </si>
  <si>
    <t>551241</t>
  </si>
  <si>
    <t>IN Qualcomm RIDE 5 50-74192-1 PCIe Cover</t>
  </si>
  <si>
    <t>210177</t>
  </si>
  <si>
    <t>CA SM-A217F</t>
  </si>
  <si>
    <t>210400</t>
  </si>
  <si>
    <t>CA Qualcomm  AIR GEN 5 CA90-79362-1</t>
  </si>
  <si>
    <t>210401</t>
  </si>
  <si>
    <t>CA Qualcomm RIDE 5 50-74197-1 Bottom housing (Extended)</t>
  </si>
  <si>
    <t>551242</t>
  </si>
  <si>
    <t>IN Qualcomm PICTOR BRINGUP 55-58184-40 ANTENNA CARRIER FRAME_ASSY</t>
  </si>
  <si>
    <t>PC LGF 1308M 98309(BK) - PC +GF20% (LDS resin), resin) PC LGF 1308M(update:30%)</t>
  </si>
  <si>
    <t>551151</t>
  </si>
  <si>
    <t>IN Qualcomm IDP Kodiak 55-PR954-10 Rear housing</t>
  </si>
  <si>
    <t>210190</t>
  </si>
  <si>
    <t>CA LGIT BYD 3CAC00069A/3MAM00121A Cover</t>
  </si>
  <si>
    <t>210402</t>
  </si>
  <si>
    <t>CA Mando Brose JG REPS ME210JGRW0 Housing cover</t>
  </si>
  <si>
    <t>551243</t>
  </si>
  <si>
    <t>IN Qualcomm MTP MTP PAKALA CA90-58183-5  FRAME, WLAN AREA, MULTIPURPOSE</t>
  </si>
  <si>
    <t>Resin Lucky Enpla PC- LPC1001F 9306(BK), Hạt nhựa nguyên sinh Lucky Enpla PC- LPC1001F 9306(BK)</t>
  </si>
  <si>
    <t>210151</t>
  </si>
  <si>
    <t>CA Qualcomm Lahaina 55-PP323-1 Module 0</t>
  </si>
  <si>
    <t>210403</t>
  </si>
  <si>
    <t>CA Mando Brose US4  GE844EM003 cover</t>
  </si>
  <si>
    <t>210404</t>
  </si>
  <si>
    <t>CA Mando Brose LT2  ME200LT200 DIECAST HOUSING</t>
  </si>
  <si>
    <t>210405</t>
  </si>
  <si>
    <t>CA SM-A176B</t>
  </si>
  <si>
    <t>210406</t>
  </si>
  <si>
    <t>CA Qualcomm AMBOSELI 55-84713-1 HIELD, HEATSINK, RF CARD, PICTOR/ALIOTH"</t>
  </si>
  <si>
    <t>210407</t>
  </si>
  <si>
    <t>CA Mando Brose JG RWS Cover  GE844EM111</t>
  </si>
  <si>
    <t>210183</t>
  </si>
  <si>
    <t>CA LG IKC Camera Base 3CAC00180A</t>
  </si>
  <si>
    <t>210408</t>
  </si>
  <si>
    <t>CA Mando Brose JK1-LHD Housing  ME200V1200</t>
  </si>
  <si>
    <t>210409</t>
  </si>
  <si>
    <t>CA ZF Wabco OGM2.0  IPM2.0 Housing_Base new A032N890/A032N891</t>
  </si>
  <si>
    <t>551244</t>
  </si>
  <si>
    <t>IN Qualcomm MTP SM7750 CA90-28768-3 FRAME, WLAN AREA, MULTIPURPOSE</t>
  </si>
  <si>
    <t>551245</t>
  </si>
  <si>
    <t>IN Qualcomm KAANAPALI CA90-58184-2 CARRIER FRAME, ASSY</t>
  </si>
  <si>
    <t>210411</t>
  </si>
  <si>
    <t>CA SM-A376B</t>
  </si>
  <si>
    <t>210410</t>
  </si>
  <si>
    <t>CA ZF Wabco OGM2.0 IPM2.0 Advance Lite  A036A979/A036A983</t>
  </si>
  <si>
    <t>210414</t>
  </si>
  <si>
    <t>CA LGIT T1XX 3HUO00015A Housing</t>
  </si>
  <si>
    <t>210412</t>
  </si>
  <si>
    <t>CA Mando Brose JK1- RHD Housing   ME200V1100</t>
  </si>
  <si>
    <t>210304</t>
  </si>
  <si>
    <t>CA Qualcomm Waipio 55-PV452-4 Mid Frame Heatsink</t>
  </si>
  <si>
    <t>551246</t>
  </si>
  <si>
    <t>IN Qualcomm MTP CAMANO  55-PR954-90 Assy, Sub Assy Rear Housing</t>
  </si>
  <si>
    <t>551247</t>
  </si>
  <si>
    <t>IN Qualcomm MTP Camano  55-PR919-30 Display Carrier Frame Assy</t>
  </si>
  <si>
    <t>800780</t>
  </si>
  <si>
    <t>Resin ER1006FH-KA141LA H200318A 08, Hạt nhựa nguyên sinh ER1006FH-KA141LA H200318A 08</t>
  </si>
  <si>
    <t>551248</t>
  </si>
  <si>
    <t>IN Qualcomm MTP Camano  55-PR919-20 Display Carrier Frame Assy</t>
  </si>
  <si>
    <t>551249</t>
  </si>
  <si>
    <t>IN Qualcomm MTP Kuno CA90-48914-2 Braket, Bottom RF Ports</t>
  </si>
  <si>
    <t>551198</t>
  </si>
  <si>
    <t>IN Qualcomm IDP Cedros 55-PR954-70 Assy, Rear Housing</t>
  </si>
  <si>
    <t>551027</t>
  </si>
  <si>
    <t>IN Qualcomm Hana 50-PB615 Battery Cover</t>
  </si>
  <si>
    <t>800449</t>
  </si>
  <si>
    <t>PC/ABS/HR5007A/DARK GREY, Hạt nhựa nguyên sinh màu ghi tối PC/ABS/HR5007A</t>
  </si>
  <si>
    <t>551250</t>
  </si>
  <si>
    <t>IN A Sensor bar 135-8837-003 ISW Antenna Enclosure, Front Sensors</t>
  </si>
  <si>
    <t>763962</t>
  </si>
  <si>
    <t>ULTEM™ Resin DU242/ Hạt nhựa Sabic</t>
  </si>
  <si>
    <t>551251</t>
  </si>
  <si>
    <t>IN A Sensor bar 142-7607-002 Low Light Shield</t>
  </si>
  <si>
    <t>551252</t>
  </si>
  <si>
    <t>IN A Body Compute 143-0466-001 Antenna Caps, Left</t>
  </si>
  <si>
    <t>551253</t>
  </si>
  <si>
    <t>IN A Body Compute 143-0730-001 Antenna Caps, Right</t>
  </si>
  <si>
    <t>551255</t>
  </si>
  <si>
    <t>IN Qualcomm MAILI 55-97051-1 ALTERED FRAME, CAMERA CARD COVER ASSY_PROCESS</t>
  </si>
  <si>
    <t>TOTAL WIP1</t>
  </si>
  <si>
    <t>WIP 2</t>
  </si>
  <si>
    <t>CNC ZF IPM Housing A010R190 (2)</t>
  </si>
  <si>
    <t>CNC Mando NX4 Cover</t>
  </si>
  <si>
    <t>301489</t>
  </si>
  <si>
    <t>301673</t>
  </si>
  <si>
    <t>CNC Qualcomm MTP KAANAPALI  55-29708-40 MIDFRAME, HEATSINK ASSY_PROCESS</t>
  </si>
  <si>
    <t>301567</t>
  </si>
  <si>
    <t>CNC Qualcomm MTP Pinnacles 55-29708-10 5G Midframe, Heatsink Assy</t>
  </si>
  <si>
    <t>301630</t>
  </si>
  <si>
    <t>CNC Qualcomm MTP Camano 55-PR725-20 Assy Font Housing</t>
  </si>
  <si>
    <t>301748</t>
  </si>
  <si>
    <t>CNC Qualcomm MTP IDP FILLMORE 55-PM920-80 FRONT HOUSING</t>
  </si>
  <si>
    <t>CNC  LGIT T6M8 Housing 3HUC00007A</t>
  </si>
  <si>
    <t>301672</t>
  </si>
  <si>
    <t>CNC Qualcomm MTP KAANAPALI 55-71907-1 ASSY, BRACKET, 5G, MODULE, REAR</t>
  </si>
  <si>
    <t>301674</t>
  </si>
  <si>
    <t>CNC Qualcomm MTP KAANAPALI  55-58484-3 Sub Assy, Front housing</t>
  </si>
  <si>
    <t>301675</t>
  </si>
  <si>
    <t>CNC Qualcomm MTP KAANAPALI  CA90-34464-30 REAR HOUSING</t>
  </si>
  <si>
    <t>IN Qualcomm MTP KAANAPALI CA90-34464 REAR HOUSING</t>
  </si>
  <si>
    <t>301676</t>
  </si>
  <si>
    <t>CNC Qualcomm MTP KAANAPALI CA90-34464-40 REAR HOUSING</t>
  </si>
  <si>
    <t>301677</t>
  </si>
  <si>
    <t>CNC Qualcomm MTP KAANAPALI CA90-34464- 50 REAR HOUSING</t>
  </si>
  <si>
    <t>301678</t>
  </si>
  <si>
    <t>CNC ZF Remote Camera 2.1 A014V743 Housing, Camera RH Lane-Detection</t>
  </si>
  <si>
    <t>301687</t>
  </si>
  <si>
    <t>CNC LGIT eK- LQ2 3BKO00001A Cover</t>
  </si>
  <si>
    <t>301683</t>
  </si>
  <si>
    <t>CNC Qualcomm MTP PAKALA CA90-58184-1 CARRIER FRAME, ASSY</t>
  </si>
  <si>
    <t>301713</t>
  </si>
  <si>
    <t>CNC Qualcomm QCB Glymur 50-74874-1 HEATSINK, SIDE B, QCB SIP, PROJECT GLYMUR</t>
  </si>
  <si>
    <t>301715</t>
  </si>
  <si>
    <t>CNC Qualcomm RIDE 5 50-74187-1 MIDFRAME ASSEMBLY, RIDE 5</t>
  </si>
  <si>
    <t>301716</t>
  </si>
  <si>
    <t>CNC Qualcomm RIDE 5 50-74188-1 LOWER FRAME, RIDE 5</t>
  </si>
  <si>
    <t>301717</t>
  </si>
  <si>
    <t>CNC Qualcomm RIDE 5 50-74190-1 TOP HOUSING, PAINTED, RIDE 5</t>
  </si>
  <si>
    <t>301719</t>
  </si>
  <si>
    <t>CNC Qualcomm RIDE 5 50-74192-1 PCIe Cover</t>
  </si>
  <si>
    <t>301720</t>
  </si>
  <si>
    <t>CNC Qualcomm RIDE 5 50-74194-1 BOTTOM HOUSING, PAINTED, BASE UNIT, RIDE 5</t>
  </si>
  <si>
    <t>301721</t>
  </si>
  <si>
    <t>CNC Qualcomm RIDE 5 50-74195-1 FRONT COVER, PAINTED, BASE UNIT, RIDE 5</t>
  </si>
  <si>
    <t>763952</t>
  </si>
  <si>
    <t>Ride 5 Materials  AL 6063 Block 1/Phôi nhôm AL 6063 kích thước 230*95*6T</t>
  </si>
  <si>
    <t>301722</t>
  </si>
  <si>
    <t>CNC Qualcomm RIDE 5 50-74196-1 REAR COVER, PAINTED, BASE UNIT, RIDE 5</t>
  </si>
  <si>
    <t>301679</t>
  </si>
  <si>
    <t>CNC Qualcomm Front Jig CA90-58484-1 REV AA CNC Machining Jig</t>
  </si>
  <si>
    <t>713130</t>
  </si>
  <si>
    <t>Aluminium alloy/Tấm nhôm kích thước 450*200*30</t>
  </si>
  <si>
    <t>301680</t>
  </si>
  <si>
    <t>CNC Qualcomm Jig 55-71907-1 REV AA CNC Machining Jig</t>
  </si>
  <si>
    <t>301681</t>
  </si>
  <si>
    <t>CNC Qualcomm Front Jig 55-73637-1 REV AA CNC Machining Jig</t>
  </si>
  <si>
    <t>301714</t>
  </si>
  <si>
    <t>CNC Qualcomm QCB Glymur 50-79526-1 HEATSINK, PMICS, CCA SIDEB</t>
  </si>
  <si>
    <t>301464</t>
  </si>
  <si>
    <t>CNC SM-M336B</t>
  </si>
  <si>
    <t>210335</t>
  </si>
  <si>
    <t>CA SM-M336B</t>
  </si>
  <si>
    <t>301723</t>
  </si>
  <si>
    <t>CNC SM-A366B</t>
  </si>
  <si>
    <t>301724</t>
  </si>
  <si>
    <t>CNC SM-A266B</t>
  </si>
  <si>
    <t>301346</t>
  </si>
  <si>
    <t>CNC SM-A217F</t>
  </si>
  <si>
    <t>301725</t>
  </si>
  <si>
    <t>CNC Qualcomm PICTOR BRINGUP 55-58184-40 ANTENNA CARRIER FRAME_ASSY</t>
  </si>
  <si>
    <t>301726</t>
  </si>
  <si>
    <t>CNC Qualcomm  AIR GEN 5 CA90-79362-1</t>
  </si>
  <si>
    <t>301727</t>
  </si>
  <si>
    <t>CNC Qualcomm RIDE 5 50-74197-1 Bottom housing (Extended)</t>
  </si>
  <si>
    <t>301728</t>
  </si>
  <si>
    <t>CNC Qualcomm RIDE 5 50-74198-1 FRONT COVER, PAINTED, BASE UNIT, RIDE 5</t>
  </si>
  <si>
    <t>763951</t>
  </si>
  <si>
    <t>Ride 5 Materials  AL 6063 Block 2/Phôi nhôm AL 6063 kích thước 230*145*6T</t>
  </si>
  <si>
    <t>301729</t>
  </si>
  <si>
    <t>CNC Qualcomm RIDE 5 50-74199-1 REAR COVER, PAINTED, BASE UNIT, RIDE 5</t>
  </si>
  <si>
    <t>301396</t>
  </si>
  <si>
    <t>CNC LIGT BYD 3CAC00069A/3MAM00121A Cover</t>
  </si>
  <si>
    <t>301399</t>
  </si>
  <si>
    <t>CNC LGIT BYD 3CAC00129A Housing</t>
  </si>
  <si>
    <t>301730</t>
  </si>
  <si>
    <t>CNC Qualcomm RIDE 5 50-74195-3 FRONT COVER, PAINTED, BASE UNIT SX KARUSSELL</t>
  </si>
  <si>
    <t>301731</t>
  </si>
  <si>
    <t>CNC Qualcomm RIDE 5 50-74198-3 FRONT COVER, PAINTED, BASE UNIT SX KARUSSELL</t>
  </si>
  <si>
    <t>301358</t>
  </si>
  <si>
    <t>CNC Qualcomm IDP Kodiak 55-PR954-10 Rear housing</t>
  </si>
  <si>
    <t>301732</t>
  </si>
  <si>
    <t>CNC Mando Brose JG REPS ME210JGRW0 Housing cover</t>
  </si>
  <si>
    <t>301181</t>
  </si>
  <si>
    <t>CNC Qualcomm Lahaina 55-PP323-1 Module 0</t>
  </si>
  <si>
    <t>301734</t>
  </si>
  <si>
    <t>CNC Mando Brose US4  GE844EM003 cover</t>
  </si>
  <si>
    <t>301735</t>
  </si>
  <si>
    <t>CNC Mando Brose LT2  ME200LT200 DIECAST HOUSING</t>
  </si>
  <si>
    <t>301736</t>
  </si>
  <si>
    <t>CNC SM-A176B</t>
  </si>
  <si>
    <t>301737</t>
  </si>
  <si>
    <t>CNC Qualcomm AMBOSELI 55-84713-1 HIELD, HEATSINK, RF CARD, PICTOR/ALIOTH "</t>
  </si>
  <si>
    <t>301757</t>
  </si>
  <si>
    <t>CNC Qualcomm AMBOSELI CA90-84713-3 HIELD, HEATSINK, RF CARD, PICTOR/ALIOTH</t>
  </si>
  <si>
    <t>301746</t>
  </si>
  <si>
    <t>CNC Qualcomm AMBOSELI CA90-84713-1 HIELD, HEATSINK, RF CARD, PICTOR/ALIOTH</t>
  </si>
  <si>
    <t>301756</t>
  </si>
  <si>
    <t>CNC Qualcomm AMBOSELI CA90-84713-2 HIELD, HEATSINK, RF CARD, PICTOR/ALIOTH</t>
  </si>
  <si>
    <t>301738</t>
  </si>
  <si>
    <t>CNC Mando Brose JG RWS Cover  GE844EM111</t>
  </si>
  <si>
    <t>301359</t>
  </si>
  <si>
    <t>CNC LGIT IKC Camera Base 3CAC00180A</t>
  </si>
  <si>
    <t>301742</t>
  </si>
  <si>
    <t>CNC Mando Brose JK1-LHD Housing  ME200V1200</t>
  </si>
  <si>
    <t>301743</t>
  </si>
  <si>
    <t>CNC ZF Wabco OGM2.0  IPM2.0 Housing_Base new A032N890/A032N891</t>
  </si>
  <si>
    <t>301744</t>
  </si>
  <si>
    <t>CNC Qualcomm MTP SM7750 CA90-28768-3 FRAME, WLAN AREA, MULTIPURPOSE</t>
  </si>
  <si>
    <t>301745</t>
  </si>
  <si>
    <t>CNC Qualcomm KAANAPALI CA90-58184-2 CARRIER FRAME, ASSY</t>
  </si>
  <si>
    <t>301412</t>
  </si>
  <si>
    <t>CNC Qualcomm MTP Olympic Waipio 55-PV452-4 Mid Frame Heatsink</t>
  </si>
  <si>
    <t>301747</t>
  </si>
  <si>
    <t>CNC Qualcomm MTP CAMANO  55-PR954-90 Assy, Sub Assy Rear Housing</t>
  </si>
  <si>
    <t>301595</t>
  </si>
  <si>
    <t>CNC Qualcomm MTP Kuno CA90-48914-2 Bracket Bottom RF Ports</t>
  </si>
  <si>
    <t>301622</t>
  </si>
  <si>
    <t>CNC Qualcomm MTP Camano  55-PR919-20 Display Carrier Frame Assy</t>
  </si>
  <si>
    <t>301623</t>
  </si>
  <si>
    <t>CNC Qualcomm MTP Camano  55-PR919-30 Display Carrier Frame Assy</t>
  </si>
  <si>
    <t>301749</t>
  </si>
  <si>
    <t>CNC ZF Wabco OGM2.0 IPM2.0 Advance Lite  A036A979/A036A983</t>
  </si>
  <si>
    <t>301556</t>
  </si>
  <si>
    <t>CNC Qualcomm IDP Cedros 55-PR954-70 Assy, Sub Assy Rear Housing</t>
  </si>
  <si>
    <t>301750</t>
  </si>
  <si>
    <t>301751</t>
  </si>
  <si>
    <t>CNC Bracket Front A37 fixxing jig</t>
  </si>
  <si>
    <t>Aluminum plate/Tấm nhôm 6061 kích thước 105*200*25</t>
  </si>
  <si>
    <t>301752</t>
  </si>
  <si>
    <t>CNC Bracket Front A37 Jig check location hole</t>
  </si>
  <si>
    <t>301753</t>
  </si>
  <si>
    <t>CNC Bracket Front A37 Bending Jig</t>
  </si>
  <si>
    <t>301754</t>
  </si>
  <si>
    <t>CNC Bracket Front A37 Jig check length</t>
  </si>
  <si>
    <t>Aluminum plate/Tấm nhôm 6061 kích thước 155*110*55</t>
  </si>
  <si>
    <t>301755</t>
  </si>
  <si>
    <t>CNC Bracket Front A37 Jig check width</t>
  </si>
  <si>
    <t>301758</t>
  </si>
  <si>
    <t>CNC Mando Brose JK1- RHD Housing   ME200V1100</t>
  </si>
  <si>
    <t>301718</t>
  </si>
  <si>
    <t>CNC Qualcomm RIDE 5 50-74191-1 Camera Cover</t>
  </si>
  <si>
    <t>301759</t>
  </si>
  <si>
    <t>CNC Qualcomm Hana 50-PB615-2 Battery Cover</t>
  </si>
  <si>
    <t>301760</t>
  </si>
  <si>
    <t>CNC A Sensor bar 135-8837-003 ISW Antenna Enclosure, Front Sensors</t>
  </si>
  <si>
    <t>301761</t>
  </si>
  <si>
    <t>CNC A Sensor bar 142-7607-002 Low Light Shield</t>
  </si>
  <si>
    <t>301762</t>
  </si>
  <si>
    <t>CNC A Body Compute 143-0466-001 Antenna Caps, Left</t>
  </si>
  <si>
    <t>301763</t>
  </si>
  <si>
    <t>CNC A Body Compute 143-0730-001 Antenna Caps, Right</t>
  </si>
  <si>
    <t>301764</t>
  </si>
  <si>
    <t>CNC A 149-0313-001 FRAME, WORLD SIDE, BUCK HMD</t>
  </si>
  <si>
    <t>Aluminum block 6061 T6 / Tấm nhôm hợp kim 6061 T6 (HQ) 71*110*200mm</t>
  </si>
  <si>
    <t>301765</t>
  </si>
  <si>
    <t>CNC A 149-0314-001 FRAME, EYE SIDE, BUCK HMD</t>
  </si>
  <si>
    <t>Aluminum block 6061 T6 / Tấm nhôm hợp kim 6061 T6 (HQ) 61*110*200mm</t>
  </si>
  <si>
    <t>301771</t>
  </si>
  <si>
    <t>CNC Qualcomm MAILI 55-97051-1 ALTERED FRAME, CAMERA CARD COVER ASSY_PROCESS</t>
  </si>
  <si>
    <t>301773</t>
  </si>
  <si>
    <t>CNC LGIT T1XX 3HUO00015A Housing</t>
  </si>
  <si>
    <t>301769</t>
  </si>
  <si>
    <t>CNC Front A376B Jig fixing product for check dimension (Back )</t>
  </si>
  <si>
    <t>716398</t>
  </si>
  <si>
    <t>Tấm mica 180*100*20</t>
  </si>
  <si>
    <t>301770</t>
  </si>
  <si>
    <t>CNC Front  Bracket Front A37 Jig check battery</t>
  </si>
  <si>
    <t>716400</t>
  </si>
  <si>
    <t>Aluminum plate 6061/Tấm nhôm 6061 size: 200*90*20</t>
  </si>
  <si>
    <t>CNC-Samsung</t>
  </si>
  <si>
    <t>CNC Q5 MAIN SUB6/GH94-36611A (Samsung)</t>
  </si>
  <si>
    <t>763066</t>
  </si>
  <si>
    <t>CNC2 E1 (Samsung)</t>
  </si>
  <si>
    <t>E1 : 0102-002878, E1 : 0102-002878 E1</t>
  </si>
  <si>
    <t>CNC Q4 Main Sub6 /GH94-34499A (Samsung)</t>
  </si>
  <si>
    <t>Bracket Q4/Vỏ (khung đỡ) điện thoại di động bằng kim loại/Q4 (2)</t>
  </si>
  <si>
    <t>310141</t>
  </si>
  <si>
    <t>760092</t>
  </si>
  <si>
    <t>CNC Q4 Main /GH94-34467A (Samsung)</t>
  </si>
  <si>
    <t>310102</t>
  </si>
  <si>
    <t>CNC Hubble X1 GH94-26469A ( Samsung)</t>
  </si>
  <si>
    <t>762275</t>
  </si>
  <si>
    <t>Bracket Hubble X1, Vỏ (khung đỡ) điện thoại di động bằng kim loại/Hubble X1</t>
  </si>
  <si>
    <t>310158</t>
  </si>
  <si>
    <t>CNC B5 Sub GH94-36500A ( Samsung)</t>
  </si>
  <si>
    <t>763063</t>
  </si>
  <si>
    <t>Bracket B5, Vỏ (khung đỡ) điện thoại di động bằng kim loại/B5</t>
  </si>
  <si>
    <t>310150</t>
  </si>
  <si>
    <t>CNC PA1 -  GH94-40718A (Samsung)</t>
  </si>
  <si>
    <t>763953</t>
  </si>
  <si>
    <t>Aluminum plate/Phôi nhôm PA1</t>
  </si>
  <si>
    <t>310151</t>
  </si>
  <si>
    <t>CNC PA2 -  GH94-40726A (Samsung)</t>
  </si>
  <si>
    <t>763954</t>
  </si>
  <si>
    <t>Aluminum plate/Phôi nhôm PA2</t>
  </si>
  <si>
    <t>310152</t>
  </si>
  <si>
    <t>CNC B7R Sub- GH94-42329A  ( Samsung)</t>
  </si>
  <si>
    <t>763957</t>
  </si>
  <si>
    <t>Aluminum plate / Phôi nhôm B7R</t>
  </si>
  <si>
    <t>310153</t>
  </si>
  <si>
    <t>CNC B7R Main Sub6 - GH94-42274A( Samsung)</t>
  </si>
  <si>
    <t>310154</t>
  </si>
  <si>
    <t>CNC B7 Sub- GH94-42470A  ( Samsung)</t>
  </si>
  <si>
    <t>763958</t>
  </si>
  <si>
    <t>Aluminum plate / Phôi nhôm B7</t>
  </si>
  <si>
    <t>310155</t>
  </si>
  <si>
    <t>CNC B7 Main Sub 6 GH94-42417A ( Samsung)</t>
  </si>
  <si>
    <t>CNC B6 Main Sub6 - GH94-39228A (Samsung)</t>
  </si>
  <si>
    <t>310156</t>
  </si>
  <si>
    <t>CNC B6 Main MMW - GH94-39265A  ( Samsung)</t>
  </si>
  <si>
    <t>310160</t>
  </si>
  <si>
    <t>CNC  M1 GH94-43770A  ( Samsung)</t>
  </si>
  <si>
    <t>763971</t>
  </si>
  <si>
    <t>Aluminum 0102-003168/ Phôi nhôm M1</t>
  </si>
  <si>
    <t>310161</t>
  </si>
  <si>
    <t>CNC  M2 GH94-43836A  ( Samsung)</t>
  </si>
  <si>
    <t>763972</t>
  </si>
  <si>
    <t>Aluminum  0102-003199/ Phôi nhôm M2</t>
  </si>
  <si>
    <t>310157</t>
  </si>
  <si>
    <t>CNC B7 Main MMW GH94-42390A ( Samsung)</t>
  </si>
  <si>
    <t>310159</t>
  </si>
  <si>
    <t>CNC M3 GH94-43862A ( Samsung)</t>
  </si>
  <si>
    <t>763965</t>
  </si>
  <si>
    <t>Aluminum 0102-003170/ Phôi nhôm M3</t>
  </si>
  <si>
    <t>F/G</t>
  </si>
  <si>
    <t>100961</t>
  </si>
  <si>
    <t>101194</t>
  </si>
  <si>
    <t>101213</t>
  </si>
  <si>
    <t>PK Qualcomm MTP KAANAPALI 55-71907-1 ASSY, BRACKET, 5G, MODULE, REAR</t>
  </si>
  <si>
    <t>101283</t>
  </si>
  <si>
    <t>PK Qualcomm MTP KAANAPALI 71907-2 ASSY, BRACKET, 5G, MODULE, REAR FACING, NO TIM PAD</t>
  </si>
  <si>
    <t>101214</t>
  </si>
  <si>
    <t>PK Qualcomm MTP KAANAPALI 55-73637-1 ASSY, FRAME, CAMERA CARD ASSEMBLY</t>
  </si>
  <si>
    <t>101215</t>
  </si>
  <si>
    <t>PK Qualcomm MTP KAANAPALI  55-75421-1  LENS, BATTERY DOOR ASSY</t>
  </si>
  <si>
    <t>763930</t>
  </si>
  <si>
    <t>50-75421-1 ADHESIVE LENS BATTERY DOOR -tape</t>
  </si>
  <si>
    <t>101216</t>
  </si>
  <si>
    <t>PK  Qualcomm MTP KAANAPALI  55-75423-1 ASSY, LENS, ITOF</t>
  </si>
  <si>
    <t>763931</t>
  </si>
  <si>
    <t>50-75423-1 ADHESIVE LENS BATTERY DOOR -tape</t>
  </si>
  <si>
    <t>101217</t>
  </si>
  <si>
    <t>PK Qualcomm MTP KAANAPALI 50-74096-1 COVER, MODULE 0</t>
  </si>
  <si>
    <t>PC/ABS/HR5007A/black(KA02)</t>
  </si>
  <si>
    <t>101218</t>
  </si>
  <si>
    <t>PK Qualcomm MTP KAANAPALI 55-58184-30 CARRIER FRAME, MTP, P1, SUB_ASSY</t>
  </si>
  <si>
    <t>101219</t>
  </si>
  <si>
    <t>PK Qualcomm MTP KAANAPALI  55-58184-60 CARRIER FRAME, MTP, P1, SUB_ASSY</t>
  </si>
  <si>
    <t>101220</t>
  </si>
  <si>
    <t>PK Qualcomm MTP KAANAPALI  50-58183-2  FRAME, WLAN AREA, MULTIPURPOSE</t>
  </si>
  <si>
    <t>Resin PC- LPC1001F 9306( BK)</t>
  </si>
  <si>
    <t>101221</t>
  </si>
  <si>
    <t>PK Qualcomm MTP KAANAPALI  55-29708-40 MIDFRAME, HEATSINK ASSY_PROCESS</t>
  </si>
  <si>
    <t>CNC Qualcomm MTP KAANAPALI 55-29708-40 MIDFRAME, HEATSINK ASSY_PROCESS</t>
  </si>
  <si>
    <t>101222</t>
  </si>
  <si>
    <t>PK Qualcomm MTP KAANAPALI  55-58484-3 Sub Assy, Front housing</t>
  </si>
  <si>
    <t>LDS</t>
  </si>
  <si>
    <t>101223</t>
  </si>
  <si>
    <t>PK Qualcomm MTP KAANAPALI  CA90-34464-30 REAR HOUSING</t>
  </si>
  <si>
    <t>101224</t>
  </si>
  <si>
    <t>PK Qualcomm MTP KAANAPALI CA90-34464-40 REAR HOUSING</t>
  </si>
  <si>
    <t>101225</t>
  </si>
  <si>
    <t>PK Qualcomm MTP KAANAPALI CA90-34464- 50 REAR HOUSING</t>
  </si>
  <si>
    <t>PK ZF IPM Housing A010R190 (2)</t>
  </si>
  <si>
    <t>PK Mando NX4 Cover</t>
  </si>
  <si>
    <t>120341</t>
  </si>
  <si>
    <t>120431</t>
  </si>
  <si>
    <t>PK LGIT T6M8 Housing 3UC00007A</t>
  </si>
  <si>
    <t>120333</t>
  </si>
  <si>
    <t>120432</t>
  </si>
  <si>
    <t>PK ZF Remote Camera 2.1 A014V743 Housing, Camera RH Lane-Detection</t>
  </si>
  <si>
    <t>CNC1</t>
  </si>
  <si>
    <t>120433</t>
  </si>
  <si>
    <t>PK LGIT eK- LQ2 3BKO00001A Cover</t>
  </si>
  <si>
    <t>101228</t>
  </si>
  <si>
    <t>PK Qualcomm Front Jig CA90-58484-1 REV AA CNC Machining Jig</t>
  </si>
  <si>
    <t>101229</t>
  </si>
  <si>
    <t>PK Qualcomm Jig 55-71907-1 REV AA CNC Machining Jig</t>
  </si>
  <si>
    <t>101230</t>
  </si>
  <si>
    <t>PK Qualcomm Front Jig 55-73637-1 REV AA CNC Machining Jig</t>
  </si>
  <si>
    <t>101089</t>
  </si>
  <si>
    <t>PK Qualcomm CPE Pinnacles 50-36799-2 Probe Aligment,V2,RF Card</t>
  </si>
  <si>
    <t>101091</t>
  </si>
  <si>
    <t>PK Qualcomm CPE Pinnacles 50-36812-1 Test Access Cover</t>
  </si>
  <si>
    <t>101136</t>
  </si>
  <si>
    <t>PK Qualcomm MTP Pinnacles 50-36798-2 LDS, Antenna, Right</t>
  </si>
  <si>
    <t>101137</t>
  </si>
  <si>
    <t>PK Qualcomm MTP Pinnacles 50-40109-2 Omni Antenna , Carier</t>
  </si>
  <si>
    <t>101086</t>
  </si>
  <si>
    <t>PK Qualcomm CPE Pinnacles 50-36796-1 Outer Shell</t>
  </si>
  <si>
    <t>101095</t>
  </si>
  <si>
    <t>PK Qualcomm CPE Pinnacles 50-43851-1 Part, Triband FPC Aligment, VI RF Card</t>
  </si>
  <si>
    <t>101169</t>
  </si>
  <si>
    <t>101170</t>
  </si>
  <si>
    <t>PK  Qualcomm MTP PAKALA 55-58185-1 FRAME ASSY, CAMERA CARD ASSY_PROCESS</t>
  </si>
  <si>
    <t>101192</t>
  </si>
  <si>
    <t>PK Qualcomm CPE Pinnacles 50-38557-1 FPC Antenna Carrier</t>
  </si>
  <si>
    <t>101166</t>
  </si>
  <si>
    <t>PK Qualcomm MTP PAKALA 55-63589-1 LENS, BATTERY DOOR ASSY</t>
  </si>
  <si>
    <t>101167</t>
  </si>
  <si>
    <t>PK Qualcomm MTP PAKALA 55-58484-1 FRONT HOUSING</t>
  </si>
  <si>
    <t>101269</t>
  </si>
  <si>
    <t>PK Qualcomm RIDE 5 50-74195-1 FRONT COVER, PAINTED, BASE UNIT, RIDE 5</t>
  </si>
  <si>
    <t>101265</t>
  </si>
  <si>
    <t>PK Qualcomm RIDE 5 50-74190-1 TOP HOUSING, PAINTED, RIDE 5</t>
  </si>
  <si>
    <t>101263</t>
  </si>
  <si>
    <t>PK Qualcomm RIDE 5 50-74187-1 MIDFRAME ASSEMBLY, RIDE 5</t>
  </si>
  <si>
    <t>101261</t>
  </si>
  <si>
    <t>PK Qualcomm QCB Glymur 50-74874-1 HEATSINK, SIDE B, QCB SIP, PROJECT GLYMUR</t>
  </si>
  <si>
    <t>101267</t>
  </si>
  <si>
    <t>PK  Qualcomm RIDE 5 50-74192-1 PCIe Cover</t>
  </si>
  <si>
    <t>101270</t>
  </si>
  <si>
    <t>PK Qualcomm RIDE 5 50-74196-1 REAR COVER, PAINTED, BASE UNIT, RIDE 5</t>
  </si>
  <si>
    <t>101078</t>
  </si>
  <si>
    <t>PK Qualcomm MTP Pinnacles 55-29708-10 5G Midframe, Heatsink Assy</t>
  </si>
  <si>
    <t>101266</t>
  </si>
  <si>
    <t>PK Qualcomm RIDE 5 50-74191-1 Camera Cover</t>
  </si>
  <si>
    <t>101264</t>
  </si>
  <si>
    <t>PK Qualcomm RIDE 5 50-74188-1 LOWER FRAME, RIDE 5</t>
  </si>
  <si>
    <t>101268</t>
  </si>
  <si>
    <t>PK Qualcomm RIDE 5 50-74194-1 BOTTOM HOUSING, PAINTED, BASE UNIT, RIDE 5</t>
  </si>
  <si>
    <t>101046</t>
  </si>
  <si>
    <t>PK Qualcomm MTP Pinnacles 50-36296-1 Stand front housing</t>
  </si>
  <si>
    <t>101088</t>
  </si>
  <si>
    <t>PK Qualcomm CPE Pinnacles 50-38558-1 Rear, Cover</t>
  </si>
  <si>
    <t>800735</t>
  </si>
  <si>
    <t>Resin PC/ABS HR5007A White, Hạt nhựa nguyên sinh màu trắng PC/ABS HR5007A</t>
  </si>
  <si>
    <t>101262</t>
  </si>
  <si>
    <t>PK Qualcomm QCB Glymur 50-79526-1 HEATSINK, PMICS, CCA SIDEB</t>
  </si>
  <si>
    <t>101280</t>
  </si>
  <si>
    <t>PK Qualcomm RIDE 5 50-74195-3 FRONT COVER, PAINTED, BASE UNIT SX KARUSSELL</t>
  </si>
  <si>
    <t>101281</t>
  </si>
  <si>
    <t>PK Qualcomm RIDE 5 50-74198-3 FRONT COVER, PAINTED, BASE UNIT SX KARUSSELL</t>
  </si>
  <si>
    <t>100708</t>
  </si>
  <si>
    <t>PK Qualcomm MTP Lahaina 50-PP326-1 Module 0</t>
  </si>
  <si>
    <t>100710</t>
  </si>
  <si>
    <t>PK Qualcomm MTP Lahaina 50-PR965-1 Module 2</t>
  </si>
  <si>
    <t>100798</t>
  </si>
  <si>
    <t>PK Qualcom IDP Kodiak 55-PR954-10 Rear Housing Assy</t>
  </si>
  <si>
    <t>101231</t>
  </si>
  <si>
    <t>PK Qualcomm MTP PAKALA CA90-58184-1 CARRIER FRAME, ASSY</t>
  </si>
  <si>
    <t>120406</t>
  </si>
  <si>
    <t>PK SM-M336B</t>
  </si>
  <si>
    <t>120434</t>
  </si>
  <si>
    <t>PK SM-A266B</t>
  </si>
  <si>
    <t>120634</t>
  </si>
  <si>
    <t>PK SM-A366B</t>
  </si>
  <si>
    <t>100890</t>
  </si>
  <si>
    <t>PK Qualcomm ADP Air Makena 50-22026-1 Front Face, Lab Platform</t>
  </si>
  <si>
    <t>101044</t>
  </si>
  <si>
    <t>101045</t>
  </si>
  <si>
    <t>Plastic tray, color: clear. Size: 350*250*25 mm /Khay nhựa, size 350*250*25 mm (20 ô)- pet26 trắng</t>
  </si>
  <si>
    <t>PK Qualcomm MTP PAKALA 50-34464-10 REAR HOUSING</t>
  </si>
  <si>
    <t>100626</t>
  </si>
  <si>
    <t>PK Qualcomm Saipan 55-PL927-1 Camera Assy</t>
  </si>
  <si>
    <t>101275</t>
  </si>
  <si>
    <t>PK Qualcomm  AIR GEN 5 CA90-79362-1</t>
  </si>
  <si>
    <t>101277</t>
  </si>
  <si>
    <t>PK Qualcomm RIDE 5 50-74197-1 Bottom housing (Extended)</t>
  </si>
  <si>
    <t>101279</t>
  </si>
  <si>
    <t>PK Qualcomm RIDE 5 50-74199-1 REAR COVER, PAINTED, BASE UNIT, RIDE 5</t>
  </si>
  <si>
    <t>101273</t>
  </si>
  <si>
    <t>PK Qualcomm MTP KAANAPALI 55-58184-50 CARRIER FRAME, MTP, P1, SUB_ASSY</t>
  </si>
  <si>
    <t>101274</t>
  </si>
  <si>
    <t>PK Qualcomm PICTOR BRINGUP 55-58184-40 ANTENNA CARRIER FRAME_ASSY</t>
  </si>
  <si>
    <t>101278</t>
  </si>
  <si>
    <t>PK Qualcomm RIDE 5 50-74198-1 FRONT COVER, PAINTED, BASE UNIT, RIDE 5</t>
  </si>
  <si>
    <t>120189</t>
  </si>
  <si>
    <t>PK SM-A217F</t>
  </si>
  <si>
    <t>120301</t>
  </si>
  <si>
    <t>120400</t>
  </si>
  <si>
    <t>PK LGIT BYD 3CAC00069A/3MAM00121A Cover</t>
  </si>
  <si>
    <t>101282</t>
  </si>
  <si>
    <t>PK Qualcomm MTP MOLOKAI 29708-70 ASSY 5G-MIDFRAME, HEAT PIPE</t>
  </si>
  <si>
    <t>120435</t>
  </si>
  <si>
    <t>PK Mando Brose JG REPS  Housing cover</t>
  </si>
  <si>
    <t>100705</t>
  </si>
  <si>
    <t>PK Qualcomm MTP Bittra 55-PP813-10 Assy Rear Lens</t>
  </si>
  <si>
    <t>100876</t>
  </si>
  <si>
    <t>PK Qualcomm IDP CEDROS 50-PT525-2 Ant Carrier, Antenna 5 And 6</t>
  </si>
  <si>
    <t>101075</t>
  </si>
  <si>
    <t>PK Qualcomm IDP Hamoa 50-35205-1 Radome</t>
  </si>
  <si>
    <t>101276</t>
  </si>
  <si>
    <t>Qualcomm  IDP KUNO, 50-PR952-6, ANT CARRIER, ANT8+ANT9, UWB_GNSS, WDP, SW6100, MEP</t>
  </si>
  <si>
    <t>100709</t>
  </si>
  <si>
    <t>PK Qualcomm MTP Lahaina 50-PP327-1 Module 1</t>
  </si>
  <si>
    <t>101059</t>
  </si>
  <si>
    <t>PK Qualcomm MTP Kuno 50-PR952-3, Ant Carrier, Antenna 8 And 9</t>
  </si>
  <si>
    <t>101051</t>
  </si>
  <si>
    <t>PK Qualcomm MTP Pinnacles 55-29819-1 Front Housing</t>
  </si>
  <si>
    <t>100822</t>
  </si>
  <si>
    <t>PK Qualcomm IDP Kodiak 55-PM920-50 Front housing</t>
  </si>
  <si>
    <t>100819</t>
  </si>
  <si>
    <t>PK Qualcomm MTP Lahaina 55-PP323-2 Module 0</t>
  </si>
  <si>
    <t>120436</t>
  </si>
  <si>
    <t>PK Mando Brose US4  GE844EM003 cover</t>
  </si>
  <si>
    <t>120437</t>
  </si>
  <si>
    <t>PK Mando Brose LT2  ME200LT200 DIECAST HOUSING</t>
  </si>
  <si>
    <t>101289</t>
  </si>
  <si>
    <t>PK Qualcomm AMBOSELI 55-84713-1 HIELD, HEATSINK, RF CARD, PICTOR/ALIOTH"</t>
  </si>
  <si>
    <t>120438</t>
  </si>
  <si>
    <t>PK SM-A176B</t>
  </si>
  <si>
    <t>120439</t>
  </si>
  <si>
    <t>PK Mando Brose JG RWS Cover  GE844EM111</t>
  </si>
  <si>
    <t>120195</t>
  </si>
  <si>
    <t>PK LGIT IKC Camera base 3CAC00180A</t>
  </si>
  <si>
    <t>101287</t>
  </si>
  <si>
    <t>PK Qualcomm MTP MTP PAKALA CA90-58183-5  FRAME, WLAN AREA, MULTIPURPOSE</t>
  </si>
  <si>
    <t>CNC Qualcomm MTP MTP PAKALA CA90-58183-5  FRAME, WLAN AREA, MULTIPURPOSE</t>
  </si>
  <si>
    <t>101293</t>
  </si>
  <si>
    <t>PK Qualcomm MTP Kuno 50-38285-2 Rear Frame, Carrier, Ant 2</t>
  </si>
  <si>
    <t>120440</t>
  </si>
  <si>
    <t>PK Mando Brose JK1-LHD Housing  ME200V1200</t>
  </si>
  <si>
    <t>101290</t>
  </si>
  <si>
    <t>PK Qualcomm Front 55-58184-1 Marking jig</t>
  </si>
  <si>
    <t>301739</t>
  </si>
  <si>
    <t>CNC Qualcomm Front 55-58184-1 Marking jig</t>
  </si>
  <si>
    <t>101291</t>
  </si>
  <si>
    <t>PK Qualcomm Front CA90-58183-5  MCT JIG</t>
  </si>
  <si>
    <t>301740</t>
  </si>
  <si>
    <t>CNC Qualcomm Front CA90-58183-5  MCT JIG</t>
  </si>
  <si>
    <t>101292</t>
  </si>
  <si>
    <t>PK Qualcomm CA90-58184-1  MCT JIG</t>
  </si>
  <si>
    <t>301741</t>
  </si>
  <si>
    <t>CNC Qualcomm Front CA90-58184-1  MCT JIG</t>
  </si>
  <si>
    <t>101296</t>
  </si>
  <si>
    <t>PK Qualcomm MTP SM7750 CA90-28768-3 FRAME, WLAN AREA, MULTIPURPOSE</t>
  </si>
  <si>
    <t>101297</t>
  </si>
  <si>
    <t>PK Qualcomm KAANAPALI CA90-58184-2 CARRIER FRAME, ASSY</t>
  </si>
  <si>
    <t>101298</t>
  </si>
  <si>
    <t>PK Qualcomm AMBOSELI CA90-84713-1 HIELD, HEATSINK, RF CARD, PICTOR/ALIOTH</t>
  </si>
  <si>
    <t>120441</t>
  </si>
  <si>
    <t>PK ZF Wabco OGM2.0  IPM2.0 Housing_Base new A032N890/A032N891</t>
  </si>
  <si>
    <t>101134</t>
  </si>
  <si>
    <t>PK Qualcomm MTP CAMANO  55-PR954-90 Assy, Sub Assy Rear Housing</t>
  </si>
  <si>
    <t>101114</t>
  </si>
  <si>
    <t>PK Qualcomm MTP Kuno CA90-48914-2 Bracket Bottom RF Ports</t>
  </si>
  <si>
    <t>101141</t>
  </si>
  <si>
    <t>PK Qualcomm MTP Camano  55-PR919-20 Display Carrier Frame Assy</t>
  </si>
  <si>
    <t>101142</t>
  </si>
  <si>
    <t>PK Qualcomm MTP Camano  55-PR919-30 Display Carrier Frame Assy</t>
  </si>
  <si>
    <t>101064</t>
  </si>
  <si>
    <t>PK Qualcomm MTP Kuno 50-38300-1 Bracket Bottom RF Ports</t>
  </si>
  <si>
    <t>101132</t>
  </si>
  <si>
    <t>PK Qualcomm MTP Kuno 55-38283-2 Rear Frame, Carrier, Ant 0</t>
  </si>
  <si>
    <t>101299</t>
  </si>
  <si>
    <t>PK Qualcomm HAWI 50-68131-1 REAR HOUSING LOWER</t>
  </si>
  <si>
    <t>101300</t>
  </si>
  <si>
    <t>PK Qualcomm HAWI 50-68132-1 REAR HOUSING UPPER</t>
  </si>
  <si>
    <t>101301</t>
  </si>
  <si>
    <t>PK Qualcomm HAWI 50-84675-1 Antenna Carrier</t>
  </si>
  <si>
    <t>101302</t>
  </si>
  <si>
    <t>PK Qualcomm HAWI 50-84676-1 Antenna Carrier WL</t>
  </si>
  <si>
    <t>101303</t>
  </si>
  <si>
    <t>PK Qualcomm HAWI 50-84677-1 Antenna Carrier Bottom</t>
  </si>
  <si>
    <t>101304</t>
  </si>
  <si>
    <t>PK Qualcomm HAWI 50-86967-1 Rear Camera Lower Bracket</t>
  </si>
  <si>
    <t>101305</t>
  </si>
  <si>
    <t>PK Qualcomm HAWI 50-87767-1 Speaker insert</t>
  </si>
  <si>
    <t>101306</t>
  </si>
  <si>
    <t>PK Qualcomm HAWI 55-68127-1 Display Insert_PROCESS</t>
  </si>
  <si>
    <t>101307</t>
  </si>
  <si>
    <t>PK Qualcomm HAWI 55-68130-1 Front Housing ASSY_PROCESS</t>
  </si>
  <si>
    <t>101308</t>
  </si>
  <si>
    <t>PK Qualcomm HAWI 55-86966-1 Rear Camera Upper Bracket ASSY_PROCESS</t>
  </si>
  <si>
    <t>101309</t>
  </si>
  <si>
    <t>PK Qualcomm HAWI 55-87554-1 Port Cover</t>
  </si>
  <si>
    <t>100810</t>
  </si>
  <si>
    <t>PK Qualcom MTP Olympic Waipio 50-13198-2 Bracket Bottom</t>
  </si>
  <si>
    <t>100951</t>
  </si>
  <si>
    <t>PK Qualcomm MTP Kailua 55-28034-1 Cover, Rear Camera</t>
  </si>
  <si>
    <t>100811</t>
  </si>
  <si>
    <t>PK Qualcom MTP Olympic Waipio 50-13201-1 Battery Door</t>
  </si>
  <si>
    <t>100885</t>
  </si>
  <si>
    <t>PK Qualcomm MTP Olympic Waipio 55-PV452-4 Mid Frame, Heatsink</t>
  </si>
  <si>
    <t>100957</t>
  </si>
  <si>
    <t>PK Qualcomm MTP Kailua 55-30585-1 Rear Window</t>
  </si>
  <si>
    <t>101311</t>
  </si>
  <si>
    <t>PK Qualcomm HAWI 55-87554-10 Port Cover</t>
  </si>
  <si>
    <t>101312</t>
  </si>
  <si>
    <t>PK Qualcomm HAWI 50-68131-10 REAR HOUSING LOWER</t>
  </si>
  <si>
    <t>101313</t>
  </si>
  <si>
    <t>PK Qualcomm HAWI 50-68132-10 REAR HOUSING UPPER</t>
  </si>
  <si>
    <t>101314</t>
  </si>
  <si>
    <t>PK Qualcomm HAWI 55-68130-10  Front Housing ASSY_PROCESS</t>
  </si>
  <si>
    <t>101034</t>
  </si>
  <si>
    <t>PK Qualcom MTP Kallua 50-28035-3 Carried Ant 8 And 9</t>
  </si>
  <si>
    <t>100978</t>
  </si>
  <si>
    <t>PK Qualcom MTP Kailua 50-26679-3 Assy Rear Frame Carrier Sub 6 Ant</t>
  </si>
  <si>
    <t>100907</t>
  </si>
  <si>
    <t>PK Qualcomm IDP Fillmore 55-PP813-20 Rear Lens</t>
  </si>
  <si>
    <t>101149</t>
  </si>
  <si>
    <t>PK Qualcomm MTP Camano 55-PR725-20 Assy Font Housing</t>
  </si>
  <si>
    <t>120442</t>
  </si>
  <si>
    <t>PK ZF Wabco OGM2.0 IPM2.0 Advance Lite  A036A979/A036A983</t>
  </si>
  <si>
    <t>120443</t>
  </si>
  <si>
    <t>CNC SM-A376B</t>
  </si>
  <si>
    <t>101165</t>
  </si>
  <si>
    <t>PK Qualcomm IDP Fillmore 55-PM920-80 Front housing</t>
  </si>
  <si>
    <t>101049</t>
  </si>
  <si>
    <t>PK Qualcomm IDP Cedros 55-PR954-70 Assy, Rear Housing</t>
  </si>
  <si>
    <t>101315</t>
  </si>
  <si>
    <t>Qualcomm  IDP KUNO, 50-PR952-7, ANT CARRIER, ANT8+ANT9, UWB_GNSS, WDP, SW6100, MEP</t>
  </si>
  <si>
    <t>101316</t>
  </si>
  <si>
    <t>QUALCOMM DIVAR IOT 55-92179-1 Assy, Bracket, Support, Rear camera</t>
  </si>
  <si>
    <t>101317</t>
  </si>
  <si>
    <t>QUALCOMM DIVAR IOT 55-PP813-40 REAR LENS</t>
  </si>
  <si>
    <t>100543</t>
  </si>
  <si>
    <t>PK Qualcomm IDP Talos 55-PG284-1 Ant carrier</t>
  </si>
  <si>
    <t>100882</t>
  </si>
  <si>
    <t>PK Qualcomm IPD Cedros 50-PR952-1 Ant Carrier8-9</t>
  </si>
  <si>
    <t>101063</t>
  </si>
  <si>
    <t>PK Qualcomm MTP Kuno 55-38286-1 Battery Door</t>
  </si>
  <si>
    <t>101111</t>
  </si>
  <si>
    <t>PK  Qualcomm ADP Air Mulsanne( Gen 5) 50-36917-6 Pcie Card, Bottom Tray</t>
  </si>
  <si>
    <t>CNC3 LGIT MRA2 Camera Base 3CAC00196A (Casting MC)</t>
  </si>
  <si>
    <t>120444</t>
  </si>
  <si>
    <t>PK Mando Brose JK1- RHD Housing   ME200V1100</t>
  </si>
  <si>
    <t>101319</t>
  </si>
  <si>
    <t>PK Bracket Front A37 fixxing jig</t>
  </si>
  <si>
    <t>101320</t>
  </si>
  <si>
    <t>PK Bracket Front A37 Jig check location hole</t>
  </si>
  <si>
    <t>101321</t>
  </si>
  <si>
    <t>PK Bracket Front A37 Bending Jig</t>
  </si>
  <si>
    <t>101322</t>
  </si>
  <si>
    <t>PK Bracket Front A37 Jig check length</t>
  </si>
  <si>
    <t>101323</t>
  </si>
  <si>
    <t>PK Bracket Front A37 Jig check width</t>
  </si>
  <si>
    <t>101324</t>
  </si>
  <si>
    <t>PK Qualcomm AMBOSELI CA90-84713-2 HIELD, HEATSINK, RF CARD, PICTOR/ALIOTH"</t>
  </si>
  <si>
    <t>101325</t>
  </si>
  <si>
    <t>PK Qualcomm AMBOSELI CA90-84713-3 HIELD, HEATSINK, RF CARD, PICTOR/ALIOTH</t>
  </si>
  <si>
    <t>101330</t>
  </si>
  <si>
    <t>PK Qualcomm HAWI 50-84675-2 Antenna Carrier</t>
  </si>
  <si>
    <t>101331</t>
  </si>
  <si>
    <t>PK Qualcomm HAWI 50-84676-2 Antenna Carrier WL</t>
  </si>
  <si>
    <t>101332</t>
  </si>
  <si>
    <t>PK Qualcomm HAWI 50-84677-2 Antenna Carrier Bottom</t>
  </si>
  <si>
    <t>101333</t>
  </si>
  <si>
    <t>PK Qualcomm Hana 50-PB615-2 Battery Cover</t>
  </si>
  <si>
    <t>101334</t>
  </si>
  <si>
    <t>A Sensor bar 132-8032-006 VF Grip, Low Light, C6</t>
  </si>
  <si>
    <t>101335</t>
  </si>
  <si>
    <t>PK A Sensor bar 132-8032-016 VF Grip, 2 Color, Low Light, C6</t>
  </si>
  <si>
    <t>101336</t>
  </si>
  <si>
    <t>PK A Sensor bar 135-8837-003 ISW Antenna Enclosure, Front Sensors</t>
  </si>
  <si>
    <t>101337</t>
  </si>
  <si>
    <t>PK A Sensor bar 136-2429-002 Button Membrane, Front UI</t>
  </si>
  <si>
    <t>101338</t>
  </si>
  <si>
    <t>PK A Sensor bar 142-7607-002 Low Light Shield</t>
  </si>
  <si>
    <t>101339</t>
  </si>
  <si>
    <t>PK A Body Compute 143-0466-001 Antenna Caps, Left</t>
  </si>
  <si>
    <t>101340</t>
  </si>
  <si>
    <t>PK A Body Compute 143-0730-001 Antenna Caps, Right</t>
  </si>
  <si>
    <t>101341</t>
  </si>
  <si>
    <t>PK A 149-0313-001 FRAME, WORLD SIDE, BUCK HMD</t>
  </si>
  <si>
    <t>101342</t>
  </si>
  <si>
    <t>PK A 149-0314-001 FRAME, EYE SIDE, BUCK HMD</t>
  </si>
  <si>
    <t>101346</t>
  </si>
  <si>
    <t>PK Front A376B Jig fixing product for check dimension (Back )</t>
  </si>
  <si>
    <t>101347</t>
  </si>
  <si>
    <t>PK Front  Bracket Front A37 Jig check battery</t>
  </si>
  <si>
    <t>101348</t>
  </si>
  <si>
    <t>PK Qualcomm MAILI 55-97051-1 ALTERED FRAME, CAMERA CARD COVER ASSY_PROCESS</t>
  </si>
  <si>
    <t>120446</t>
  </si>
  <si>
    <t>PK LGIT T1XX 3HUO00015A Housing</t>
  </si>
  <si>
    <t>140413</t>
  </si>
  <si>
    <t>140414</t>
  </si>
  <si>
    <t>140415</t>
  </si>
  <si>
    <t>140416</t>
  </si>
  <si>
    <t>140417</t>
  </si>
  <si>
    <t>100719</t>
  </si>
  <si>
    <t>PK Hubble X1(Samsung)</t>
  </si>
  <si>
    <t>101310</t>
  </si>
  <si>
    <t>PK B5 Sub GH94-36500A ( Samsung)</t>
  </si>
  <si>
    <t>PK B6 Main Sub6 - GH94-39228A (Samsung)</t>
  </si>
  <si>
    <t>PK B6 Sub - GH94-39258A (Samsung)</t>
  </si>
  <si>
    <t>CNC B6 Sub - GH94-39258A (Samsung)</t>
  </si>
  <si>
    <t>100823</t>
  </si>
  <si>
    <t>PK BEYOND 2(Samsung)</t>
  </si>
  <si>
    <t>310111</t>
  </si>
  <si>
    <t>CNC2 BEYOND 2(Samsung)</t>
  </si>
  <si>
    <t>PK Diamond3 (Samsung)</t>
  </si>
  <si>
    <t>CNC2 Diamond3 (Samsung)</t>
  </si>
  <si>
    <t>101271</t>
  </si>
  <si>
    <t>PK  PA1 -  GH94-40718A (Samsung)</t>
  </si>
  <si>
    <t>PK Q6 Sub - GH94-39352A(Samsung)</t>
  </si>
  <si>
    <t>CNC Q6 Sub - GH94-39352A(Samsung)</t>
  </si>
  <si>
    <t>101272</t>
  </si>
  <si>
    <t>PK PA2 -  GH94-40726A (Samsung)</t>
  </si>
  <si>
    <t>101189</t>
  </si>
  <si>
    <t>101206</t>
  </si>
  <si>
    <t>101284</t>
  </si>
  <si>
    <t>PK B7R Sub- GH94-42329A  ( Samsung)</t>
  </si>
  <si>
    <t>101285</t>
  </si>
  <si>
    <t>PK B7R Main Sub6 - GH94-42274A( Samsung)</t>
  </si>
  <si>
    <t>101286</t>
  </si>
  <si>
    <t>PK B7 Sub- GH94-42470A  ( Samsung)</t>
  </si>
  <si>
    <t>101288</t>
  </si>
  <si>
    <t>PK B7 Main Sub 6 GH94-42417A ( Samsung)</t>
  </si>
  <si>
    <t>101294</t>
  </si>
  <si>
    <t>PK B6 Main MMW - GH94-39265A  ( Samsung)</t>
  </si>
  <si>
    <t>101295</t>
  </si>
  <si>
    <t>PK B7 Main MMW GH94-42390A ( Samsung)</t>
  </si>
  <si>
    <t>101227</t>
  </si>
  <si>
    <t>PK Q2 Sub - GH94-31136A (Samsung)</t>
  </si>
  <si>
    <t>310149</t>
  </si>
  <si>
    <t>CNC Q2 Sub - GH94-31136A (Samsung)</t>
  </si>
  <si>
    <t>PK Q4 Main Sub6 /GH94-34499A (Samsung)</t>
  </si>
  <si>
    <t>101226</t>
  </si>
  <si>
    <t>PK B6 Main Dual - GH94-39188A (Samsung)</t>
  </si>
  <si>
    <t>310148</t>
  </si>
  <si>
    <t>CNC B6 Main Dual - GH94-39188A (Samsung)</t>
  </si>
  <si>
    <t>101199</t>
  </si>
  <si>
    <t>PK Q4 Sub6 - GH94-34528A (Samsung)</t>
  </si>
  <si>
    <t>CNC Q4 Sub6 - GH94-34528A (Samsung)</t>
  </si>
  <si>
    <t>PK Q4 Main /GH94-34467A (Samsung)</t>
  </si>
  <si>
    <t>101328</t>
  </si>
  <si>
    <t>PK M1 GH94-43770A  ( Samsung)</t>
  </si>
  <si>
    <t>101329</t>
  </si>
  <si>
    <t>PK M2 GH94-43836A  ( Samsung)</t>
  </si>
  <si>
    <t>PK Q5MMW-GH94-36580A (Samsung)</t>
  </si>
  <si>
    <t>CNC Q5MMW-GH94-36580A (Samsung)</t>
  </si>
  <si>
    <t>101318</t>
  </si>
  <si>
    <t>PK M3 GH94-43862A ( Samsung)</t>
  </si>
  <si>
    <t>TOTAL F/G</t>
  </si>
  <si>
    <t>Stock balance</t>
  </si>
  <si>
    <t>WIP 1</t>
  </si>
  <si>
    <t>TB</t>
  </si>
  <si>
    <t>Source Application.Name</t>
  </si>
  <si>
    <t>Expense Allocation Group.Code</t>
  </si>
  <si>
    <t>Expense Allocation Group</t>
  </si>
  <si>
    <t>Department</t>
  </si>
  <si>
    <t>General Ledger</t>
  </si>
  <si>
    <t>Inventory Management</t>
  </si>
  <si>
    <t>Grand Total</t>
  </si>
  <si>
    <t>Manufacturing costs - production Supplies - labor supplies</t>
  </si>
  <si>
    <t>Mold</t>
  </si>
  <si>
    <t>Production 1</t>
  </si>
  <si>
    <t>Production 2</t>
  </si>
  <si>
    <t>Production 3</t>
  </si>
  <si>
    <t>QC</t>
  </si>
  <si>
    <t>Utility</t>
  </si>
  <si>
    <t>Warehouse</t>
  </si>
  <si>
    <t>Manufacturing costs - production Supplies - labor</t>
  </si>
  <si>
    <t>Manufacturing costs -Supplies (CNC Drill)</t>
  </si>
  <si>
    <t>Manufacturing costs - production Supplies - raw materials</t>
  </si>
  <si>
    <t>Manufacturing costs - supplies - office supplies</t>
  </si>
  <si>
    <t>Manufacturing costs - supplies - other</t>
  </si>
  <si>
    <t>Manufacturing costs - other</t>
  </si>
  <si>
    <t>41050101</t>
  </si>
  <si>
    <t>Manufacturing costs - Local staff salary - basic wage</t>
  </si>
  <si>
    <t>Production</t>
  </si>
  <si>
    <t>Production Plan</t>
  </si>
  <si>
    <t>41050102</t>
  </si>
  <si>
    <t>Manufacturing costs - Local staff salary - Overtime</t>
  </si>
  <si>
    <t>41050111</t>
  </si>
  <si>
    <t>Manufacturing costs - Expatriates- basic wage</t>
  </si>
  <si>
    <t>41050115</t>
  </si>
  <si>
    <t>Manufacturing costs - Expatriates- bonuses</t>
  </si>
  <si>
    <t>41050120</t>
  </si>
  <si>
    <t>Manufacturing costs - Expatriates- other</t>
  </si>
  <si>
    <t>41050121</t>
  </si>
  <si>
    <t>Manufacturing costs - Local staff salary - Outsourcing</t>
  </si>
  <si>
    <t>41050202</t>
  </si>
  <si>
    <t>Manufacturing costs - Welfare - Meals</t>
  </si>
  <si>
    <t>Automation</t>
  </si>
  <si>
    <t>41050206</t>
  </si>
  <si>
    <t>Manufacturing costs - Welfare - Children education</t>
  </si>
  <si>
    <t>41050213</t>
  </si>
  <si>
    <t>Manufacturing costs - Welfare - other</t>
  </si>
  <si>
    <t>41050217</t>
  </si>
  <si>
    <t>Manufacturing costs - Welfare - traffic</t>
  </si>
  <si>
    <t>41050219</t>
  </si>
  <si>
    <t>Manufacturing costs - Welfare - health insurance</t>
  </si>
  <si>
    <t>41050402</t>
  </si>
  <si>
    <t>Manufacturing costs - mobile phone</t>
  </si>
  <si>
    <t>41050403</t>
  </si>
  <si>
    <t>Manufacturing costs - internet</t>
  </si>
  <si>
    <t>41050405</t>
  </si>
  <si>
    <t>Manufacturing cost- QC inspection</t>
  </si>
  <si>
    <t>41050501</t>
  </si>
  <si>
    <t>Manufacturing costs - utilities - electricity</t>
  </si>
  <si>
    <t>41050503</t>
  </si>
  <si>
    <t>Manufacturing costs - utilities - water</t>
  </si>
  <si>
    <t>41050505</t>
  </si>
  <si>
    <t>Manufacturing costs - utilities - gas</t>
  </si>
  <si>
    <t>41050610</t>
  </si>
  <si>
    <t>Manufacturing costs - taxes - other</t>
  </si>
  <si>
    <t>41050702</t>
  </si>
  <si>
    <t>Manufacturing costs - repairs - Machinery</t>
  </si>
  <si>
    <t>41050703</t>
  </si>
  <si>
    <t>Manufacturing costs - repairs - Tools and supplies</t>
  </si>
  <si>
    <t>41050706</t>
  </si>
  <si>
    <t>Manufacturing costs - repairs - mold maintenance</t>
  </si>
  <si>
    <t>41050808</t>
  </si>
  <si>
    <t>Manufacturing costs - insurance - property insurance</t>
  </si>
  <si>
    <t>41051001</t>
  </si>
  <si>
    <t>Manufacturing costs -Clearning  Garden fee</t>
  </si>
  <si>
    <t>41051104</t>
  </si>
  <si>
    <t>Manufacturing costs - transportation fee - import</t>
  </si>
  <si>
    <t>41051105</t>
  </si>
  <si>
    <t>Manufacturing costs - transportation fee - other</t>
  </si>
  <si>
    <t>41051401</t>
  </si>
  <si>
    <t>41051403</t>
  </si>
  <si>
    <t>Manufacturing costs - supplies - computer parts</t>
  </si>
  <si>
    <t>41051404</t>
  </si>
  <si>
    <t>41051606</t>
  </si>
  <si>
    <t>Manufacturing costs - vehicles - other</t>
  </si>
  <si>
    <t>41051701</t>
  </si>
  <si>
    <t>Manufacturing costs - printing - printing</t>
  </si>
  <si>
    <t>41051801</t>
  </si>
  <si>
    <t>Manufacturing costs - rental - land rental</t>
  </si>
  <si>
    <t>41051802</t>
  </si>
  <si>
    <t>Manufacturing costs - rental - factory rental</t>
  </si>
  <si>
    <t>41051804</t>
  </si>
  <si>
    <t>Manufacturing costs - rental - housing apartment - expatriates</t>
  </si>
  <si>
    <t>41051806</t>
  </si>
  <si>
    <t>Manufacturing costs - rental - car rental for staff</t>
  </si>
  <si>
    <t>41051807</t>
  </si>
  <si>
    <t>Manufacturing costs - rental - crane</t>
  </si>
  <si>
    <t>41051809</t>
  </si>
  <si>
    <t>Manufacturing costs - rental - equipment</t>
  </si>
  <si>
    <t>41051901</t>
  </si>
  <si>
    <t>Manufacturing costs - trade union - trade union</t>
  </si>
  <si>
    <t>41052101</t>
  </si>
  <si>
    <t>Manufacturing costs - depreciation</t>
  </si>
  <si>
    <t>41052202</t>
  </si>
  <si>
    <t>Manufacturing costs - Amortization - Supplies</t>
  </si>
  <si>
    <t>41052203</t>
  </si>
  <si>
    <t>Manufacturing costs - Amortization - Mold</t>
  </si>
  <si>
    <t>41052205</t>
  </si>
  <si>
    <t>Manufacturing costs - Amortization - Deferred</t>
  </si>
  <si>
    <t>41052207</t>
  </si>
  <si>
    <t>Manufacturing costs - Amortization - Other</t>
  </si>
  <si>
    <t>41052501</t>
  </si>
  <si>
    <t>Manufacturing costs - security</t>
  </si>
  <si>
    <t>41052601</t>
  </si>
  <si>
    <t>Manufacturing costs - sewage charges</t>
  </si>
  <si>
    <t>41052701</t>
  </si>
  <si>
    <t>Manufacturing costs - unreasonable</t>
  </si>
  <si>
    <t>41052805</t>
  </si>
  <si>
    <t>Manufacturing costs- Labor- SHUI</t>
  </si>
  <si>
    <t>41059801</t>
  </si>
  <si>
    <t>41050701</t>
  </si>
  <si>
    <t>Manufacturing costs - repair - room maintenance</t>
  </si>
  <si>
    <t>Manufacturing costs - consulting - visa</t>
  </si>
  <si>
    <t>41050903</t>
  </si>
  <si>
    <t>Manufacturing costs - Entertainment - other</t>
  </si>
  <si>
    <t>41051102</t>
  </si>
  <si>
    <t>Manufacturing costs - transportation fee - export</t>
  </si>
  <si>
    <t>41050207</t>
  </si>
  <si>
    <t>Manufacturing costs - Welfare - uniform</t>
  </si>
  <si>
    <t>41050105</t>
  </si>
  <si>
    <t>Manufacturing costs - Local staff salary - bonuses</t>
  </si>
  <si>
    <t xml:space="preserve">Loại </t>
  </si>
  <si>
    <t>Description</t>
  </si>
  <si>
    <t>ERP</t>
  </si>
  <si>
    <t>Acc name</t>
  </si>
  <si>
    <t>VAS</t>
  </si>
  <si>
    <t>Nợ</t>
  </si>
  <si>
    <t>Có</t>
  </si>
  <si>
    <t>Dept. Code</t>
  </si>
  <si>
    <t>1- Kết chuyển chi nhân công trực tiếp</t>
  </si>
  <si>
    <t>Kết chuyển chi phí nhân công TT/ Transfer Derect cost labour</t>
  </si>
  <si>
    <t>Direct labour costs</t>
  </si>
  <si>
    <t>Direct labour costs-Overtime</t>
  </si>
  <si>
    <t>Kết chuyển chi phí nhân công TT/ Transfer Derect cost labour W</t>
  </si>
  <si>
    <t>Direct labour cost-Trade union</t>
  </si>
  <si>
    <t>Direct labour costs- bonus</t>
  </si>
  <si>
    <t>Direct labour costs - Labor- SHUI</t>
  </si>
  <si>
    <t>41070105</t>
  </si>
  <si>
    <t>Direct labour costs- Labor - Outsourcing</t>
  </si>
  <si>
    <t>Production costs - labor - basic wage</t>
  </si>
  <si>
    <t>631</t>
  </si>
  <si>
    <t>1- Kết chuyển chí gia công ngoài</t>
  </si>
  <si>
    <t>Kết chuyển  chi phí gia công ngoài /trsf OS fee for Anodizing</t>
  </si>
  <si>
    <t>Material purchasing</t>
  </si>
  <si>
    <t>trsf</t>
  </si>
  <si>
    <t>Kết chuyển  chi phí gia công ngoài  /trsf OS fee for lasering</t>
  </si>
  <si>
    <t>Kết chuyển  chi phí gia công ngoài  /trsf OS fee for Painting (UV)</t>
  </si>
  <si>
    <t>Kết chuyển  chi phí gia công ngoài /trsf OS fee for CNC model Stand cover</t>
  </si>
  <si>
    <t>Kết chuyển  chi phí gia công ngoài /trsf OS fee for CNC model J100, NX4, ACP housing</t>
  </si>
  <si>
    <t>Kết chuyển  chi phí gia công ngoài  /trsf OS fee for sand blasting model BYD housing/Phí gia công phun cát tháng 07.2024</t>
  </si>
  <si>
    <t>Manufacturing costs - Outsourcing fee</t>
  </si>
  <si>
    <t>627</t>
  </si>
  <si>
    <t>Kết chuyển  chi phí gia công ngoài  W2</t>
  </si>
  <si>
    <t>Production costs - Outsoucing</t>
  </si>
  <si>
    <t>Kết chuyển  chi phí gia công ngoài  W3</t>
  </si>
  <si>
    <t>3- Kết chuyển chi phí NVL xuất cho SX</t>
  </si>
  <si>
    <t>kết chuyển chi phí NVL trực tiếp / Trsf RM to calculate costing</t>
  </si>
  <si>
    <t>Direct raw material costs</t>
  </si>
  <si>
    <t>621</t>
  </si>
  <si>
    <t>0501</t>
  </si>
  <si>
    <t>0502</t>
  </si>
  <si>
    <t>0503</t>
  </si>
  <si>
    <t>kết chuyển chi phí NVL trực tiếp / Trsf RM to calculate costing Mold</t>
  </si>
  <si>
    <t>FG-mold</t>
  </si>
  <si>
    <t>Production costs - materials</t>
  </si>
  <si>
    <t>4- Kết chuyển chi phí CCDC  xuất cho SX</t>
  </si>
  <si>
    <t>Kết chuyển chi phí CCDC cho SX/ Trsf Tool to calculate costing</t>
  </si>
  <si>
    <t>41051505</t>
  </si>
  <si>
    <t>Manufacturing costs - Amortization - Supplies (CNC</t>
  </si>
  <si>
    <t>41052208</t>
  </si>
  <si>
    <t>Production costs - manufacturing costs</t>
  </si>
  <si>
    <t>5- Kết chuyển chi phí  SXC</t>
  </si>
  <si>
    <t>Kết chuyển chi phí sản xuất chung tính giá thành sx/Trsf overhead cost to calculate costing</t>
  </si>
  <si>
    <t>Manufacturing costs - Welfare - Meals out</t>
  </si>
  <si>
    <t>41050201</t>
  </si>
  <si>
    <t>Manufacturing costs - Welfare - Health check</t>
  </si>
  <si>
    <t>Manufacturing costs - telephone</t>
  </si>
  <si>
    <t>41050303</t>
  </si>
  <si>
    <t>41050401</t>
  </si>
  <si>
    <t>Manufacturing costs - business trip - other</t>
  </si>
  <si>
    <t>Manufacturing costs - consulting - other</t>
  </si>
  <si>
    <t>Manufacturing costs - Entertainment - Gift</t>
  </si>
  <si>
    <t>6-Tập hợp cp sx công đoạn W1</t>
  </si>
  <si>
    <t>Tập hợp giá thành W1/inventory cost transfer</t>
  </si>
  <si>
    <t>Work-in-progress - semi-finished products</t>
  </si>
  <si>
    <t>154</t>
  </si>
  <si>
    <t>7- Chuyển công đoan 1-2</t>
  </si>
  <si>
    <t>Kết chuyển công đoan W1 To W2</t>
  </si>
  <si>
    <t>41050704</t>
  </si>
  <si>
    <t>41050203</t>
  </si>
  <si>
    <t>8-Tập hợp cp sx công đoạn W2</t>
  </si>
  <si>
    <t>Tập hợp giá thành W2/inventory cost transfer</t>
  </si>
  <si>
    <t>9- Chuyển công đoan 1-2 to 3</t>
  </si>
  <si>
    <t>Kết chuyển công đoan W2 To W3</t>
  </si>
  <si>
    <t>Finished goods</t>
  </si>
  <si>
    <t>155</t>
  </si>
  <si>
    <t>10-Tập hợp cp sx TP W3</t>
  </si>
  <si>
    <t>Tập hợp giá thành thành phẩm W3/inventory cost transfer</t>
  </si>
  <si>
    <t>11- Xuất kho W1-W2 cho mục đích khác</t>
  </si>
  <si>
    <t>Distroy NG /Chi phí hàng hủy NG công đoạn W1 +W2</t>
  </si>
  <si>
    <t xml:space="preserve">        Sales costs- other</t>
  </si>
  <si>
    <t>632</t>
  </si>
  <si>
    <t>Distroy NG /Chi phí hàng hủy NG (R&amp;D)</t>
  </si>
  <si>
    <t>Administrative expense - RD expenses - RD consumption</t>
  </si>
  <si>
    <t>Sample R&amp;D /Xuất mẫu hàng phát triển</t>
  </si>
  <si>
    <t>Administrative expense - Samples - Stock</t>
  </si>
  <si>
    <t xml:space="preserve">Distroy NG /Chi phí hàng hủy NG công đoạn W1 </t>
  </si>
  <si>
    <t>Xuất bán thành phẩm</t>
  </si>
  <si>
    <t>Indirect</t>
  </si>
  <si>
    <t>Booking Period</t>
  </si>
  <si>
    <t>Cost Field</t>
  </si>
  <si>
    <t>Cost Type</t>
  </si>
  <si>
    <t>Dept</t>
  </si>
  <si>
    <t>Work Center</t>
  </si>
  <si>
    <t>Name CC</t>
  </si>
  <si>
    <t>PL Daily Schedule</t>
  </si>
  <si>
    <t>Current Level Cost</t>
  </si>
  <si>
    <t>Re-alowcate</t>
  </si>
  <si>
    <t>Total Cost</t>
  </si>
  <si>
    <t>Item.Finance Classes.Class Code</t>
  </si>
  <si>
    <t>Labor</t>
  </si>
  <si>
    <t>Pro cost</t>
  </si>
  <si>
    <t>GL</t>
  </si>
  <si>
    <t>C-6400</t>
  </si>
  <si>
    <t>C-6000</t>
  </si>
  <si>
    <t>Prod support</t>
  </si>
  <si>
    <t>C-6100</t>
  </si>
  <si>
    <t>Prod Plan</t>
  </si>
  <si>
    <t>C-2200</t>
  </si>
  <si>
    <t>C-2220</t>
  </si>
  <si>
    <t>Hot press</t>
  </si>
  <si>
    <t>C-2400</t>
  </si>
  <si>
    <t>C-2600</t>
  </si>
  <si>
    <t>C-3200</t>
  </si>
  <si>
    <t>C-2110</t>
  </si>
  <si>
    <t>C-2120</t>
  </si>
  <si>
    <t>C-1100</t>
  </si>
  <si>
    <t>C-1110</t>
  </si>
  <si>
    <t>Trimming</t>
  </si>
  <si>
    <t>C-1140</t>
  </si>
  <si>
    <t>Internal Magie_EHS</t>
  </si>
  <si>
    <t>C-6300</t>
  </si>
  <si>
    <t>Mold Dev</t>
  </si>
  <si>
    <t>C-1000</t>
  </si>
  <si>
    <t>C-2420</t>
  </si>
  <si>
    <t>C-2800</t>
  </si>
  <si>
    <t>Blasting</t>
  </si>
  <si>
    <t>C-2110-6</t>
  </si>
  <si>
    <t>CNC1 Auto LG</t>
  </si>
  <si>
    <t>C-2110-5</t>
  </si>
  <si>
    <t>CNC1 Auto Mando</t>
  </si>
  <si>
    <t>0</t>
  </si>
  <si>
    <t>(blank)</t>
  </si>
  <si>
    <t>C-2500</t>
  </si>
  <si>
    <t>C-3300</t>
  </si>
  <si>
    <t>Processing Mov Die</t>
  </si>
  <si>
    <t>C-6300-5</t>
  </si>
  <si>
    <t>Mold Auto Mando</t>
  </si>
  <si>
    <t>C-6300-4</t>
  </si>
  <si>
    <t>Mold Auto ZF</t>
  </si>
  <si>
    <t>C-6300-1</t>
  </si>
  <si>
    <t>Mold Mobile Braket</t>
  </si>
  <si>
    <t>41070100</t>
  </si>
  <si>
    <t>41070101</t>
  </si>
  <si>
    <t>41070102</t>
  </si>
  <si>
    <t>41070104</t>
  </si>
  <si>
    <t>41070103</t>
  </si>
  <si>
    <t>RM</t>
  </si>
  <si>
    <t>Supply</t>
  </si>
  <si>
    <t>CNC machines</t>
  </si>
  <si>
    <t>Other machines</t>
  </si>
  <si>
    <t>TOT DPRECIATION</t>
  </si>
  <si>
    <t>Account code</t>
  </si>
  <si>
    <t>Name acc</t>
  </si>
  <si>
    <t>Kind</t>
  </si>
  <si>
    <t>KHÁCH HÀNG</t>
  </si>
  <si>
    <t>Cost center</t>
  </si>
  <si>
    <t>NameCC</t>
  </si>
  <si>
    <t>Qty machines</t>
  </si>
  <si>
    <t>Depre amt</t>
  </si>
  <si>
    <t>TSCĐ
Fix assets</t>
  </si>
  <si>
    <t>All Cus</t>
  </si>
  <si>
    <t>A-PROJECT</t>
  </si>
  <si>
    <t>C-2110-3</t>
  </si>
  <si>
    <t>CNC1 Others A</t>
  </si>
  <si>
    <t>Braket</t>
  </si>
  <si>
    <t>C-2110-1</t>
  </si>
  <si>
    <t>CNC1 Mobile Braket</t>
  </si>
  <si>
    <t>LG</t>
  </si>
  <si>
    <t>MANDO</t>
  </si>
  <si>
    <t>QUALCOM</t>
  </si>
  <si>
    <t>C-2110-2</t>
  </si>
  <si>
    <t>CNC1 Mobile Qualcom</t>
  </si>
  <si>
    <t>ZF</t>
  </si>
  <si>
    <t>C-2110-4</t>
  </si>
  <si>
    <t>CNC1 Auto ZF</t>
  </si>
  <si>
    <t>TSTTC
Financial FA</t>
  </si>
  <si>
    <t>Thuê MFG
Rental Machines</t>
  </si>
  <si>
    <t>Manufacturing costs - rental - Machines</t>
  </si>
  <si>
    <t>SEVT</t>
  </si>
  <si>
    <t>Chi phí 242
Long term prepaid</t>
  </si>
  <si>
    <t>WIP code</t>
  </si>
  <si>
    <t>Name Code</t>
  </si>
  <si>
    <t>Qty Pro</t>
  </si>
  <si>
    <t>Rate detail</t>
  </si>
  <si>
    <t>Amt-Allowcate</t>
  </si>
  <si>
    <t>Rate common</t>
  </si>
  <si>
    <t>Amt-Allowcate (all model)</t>
  </si>
  <si>
    <t xml:space="preserve">Code </t>
  </si>
  <si>
    <t>Acc</t>
  </si>
  <si>
    <t>Doc Type. Code</t>
  </si>
  <si>
    <t>Doc Type. Name</t>
  </si>
  <si>
    <t>Doc No.</t>
  </si>
  <si>
    <t>Business Date</t>
  </si>
  <si>
    <t>Doc Status</t>
  </si>
  <si>
    <t>Misc Shipment Doc Line.Benefiting Dept..Code</t>
  </si>
  <si>
    <t>Dept2</t>
  </si>
  <si>
    <t>Item. Code</t>
  </si>
  <si>
    <t>Misc Shipment Doc Line.Item.Item.Item Name</t>
  </si>
  <si>
    <t>Item State Attribute</t>
  </si>
  <si>
    <t>Cost Qty</t>
  </si>
  <si>
    <t>Unit</t>
  </si>
  <si>
    <t>Cost Amt</t>
  </si>
  <si>
    <t>Price Getting Source</t>
  </si>
  <si>
    <t>Warehouse. Code</t>
  </si>
  <si>
    <t>Warehouse. Name</t>
  </si>
  <si>
    <t>01</t>
  </si>
  <si>
    <t>FG</t>
  </si>
  <si>
    <t>2024-09</t>
  </si>
  <si>
    <t>MiscShip003</t>
  </si>
  <si>
    <t>Retirement</t>
  </si>
  <si>
    <t>ZF2024090122</t>
  </si>
  <si>
    <t>ZF2024090121</t>
  </si>
  <si>
    <t>ZF2024090094</t>
  </si>
  <si>
    <t>08</t>
  </si>
  <si>
    <t>WIP</t>
  </si>
  <si>
    <t>07</t>
  </si>
  <si>
    <t>ZF2024090024</t>
  </si>
  <si>
    <t>ZF2024090022</t>
  </si>
  <si>
    <t>ZF2024090016</t>
  </si>
  <si>
    <t>ZF2024090010</t>
  </si>
  <si>
    <t>ZF2024090005</t>
  </si>
  <si>
    <t>ZF2024090004</t>
  </si>
  <si>
    <t>Quota Hours</t>
  </si>
  <si>
    <t>Item.Item No.</t>
  </si>
  <si>
    <t>Item.Item Name</t>
  </si>
  <si>
    <t>From Date</t>
  </si>
  <si>
    <t>To Date</t>
  </si>
  <si>
    <t>Department.Name</t>
  </si>
  <si>
    <t>Production Line.Production Line Name</t>
  </si>
  <si>
    <t>Time UOM.Name</t>
  </si>
  <si>
    <t>Preparation Hours</t>
  </si>
  <si>
    <t>Processing Hours</t>
  </si>
  <si>
    <t>Preparation Machine Hours</t>
  </si>
  <si>
    <t>Processing Machine Hours</t>
  </si>
  <si>
    <t>Idle Time</t>
  </si>
  <si>
    <t>Hour</t>
  </si>
  <si>
    <t>PK Qualcomm MTP Lahaina 50-PP493-1 Speaker Box1</t>
  </si>
  <si>
    <t>PK Qualcom MTP Kailua 55-26679-3 Assy Rear Frame Carrier Sub 6 Ant</t>
  </si>
  <si>
    <t>PK Qualcom ADP Air Mulsanne (Gen 5) 50-36927-2 Inlet Baffle Assy</t>
  </si>
  <si>
    <t>PK Qualcom ADP Air Mulsanne (Gen 5) 50-36915-1 Plastic Faceplate Insert, Pcie Card</t>
  </si>
  <si>
    <t>PK Qualcomm MTP CAMANO 55-PR954-90 Assy, Sub Assy Rear Housing</t>
  </si>
  <si>
    <t>PK Qualcomm MTP Camano 55-PR919-20 Display Carrier Frame Assy</t>
  </si>
  <si>
    <t>PK Qualcomm MTP Camano 55-PR919-30 Display Carrier Frame Assy</t>
  </si>
  <si>
    <t>PK Qualcomm MTP PAKALA 55-58185-1 FRAME ASSY, CAMERA CARD ASSY_PROCESS</t>
  </si>
  <si>
    <t>PK Qualcomm MTP PAKALA 55-29708-20 MIDFRAME, HEATSINK ASSY_PROCESS</t>
  </si>
  <si>
    <t>101191</t>
  </si>
  <si>
    <t>PK Q5 MAIN SUB6/GH94-36611A (Samsung)</t>
  </si>
  <si>
    <t>101204</t>
  </si>
  <si>
    <t>PK Qualcomm MTP KAANAPALI 55-75421-1 LENS, BATTERY DOOR ASSY</t>
  </si>
  <si>
    <t>PK Qualcomm MTP KAANAPALI 55-75423-1 ASSY, LENS, ITOF</t>
  </si>
  <si>
    <t>PK Qualcomm MTP KAANAPALI 55-58184-60 CARRIER FRAME, MTP, P1, SUB_ASSY</t>
  </si>
  <si>
    <t>PK Qualcomm MTP KAANAPALI 50-58183-2 FRAME, WLAN AREA, MULTIPURPOSE</t>
  </si>
  <si>
    <t>PK Qualcomm MTP KAANAPALI 55-29708-40 MIDFRAME, HEATSINK ASSY_PROCESS</t>
  </si>
  <si>
    <t>PK Qualcomm MTP KAANAPALI 55-58484-3 Sub Assy, Front housing</t>
  </si>
  <si>
    <t>PK Qualcomm MTP KAANAPALI CA90-34464-30 REAR HOUSING</t>
  </si>
  <si>
    <t>101232</t>
  </si>
  <si>
    <t>PK Qualcomm Front Jig 50-74195-1 CNC JIG</t>
  </si>
  <si>
    <t>101233</t>
  </si>
  <si>
    <t>PK Qualcomm Front Jig 50-74196-1 CNC JIG</t>
  </si>
  <si>
    <t>101234</t>
  </si>
  <si>
    <t>PK Qualcomm Front Jig 50-74198-1 CNC JIG</t>
  </si>
  <si>
    <t>101235</t>
  </si>
  <si>
    <t>PK  Qualcomm Front Jig 50-74199-1 CNC JIG</t>
  </si>
  <si>
    <t>101236</t>
  </si>
  <si>
    <t>PK Qualcomm Front Jig  50-74194-1 CNC JIG</t>
  </si>
  <si>
    <t>101237</t>
  </si>
  <si>
    <t>PK Qualcomm Front Jig  50-74197-1 CNC JIG</t>
  </si>
  <si>
    <t>101238</t>
  </si>
  <si>
    <t>PK Qualcomm Front Jig  50-74188-1 CNC JIG</t>
  </si>
  <si>
    <t>101239</t>
  </si>
  <si>
    <t>PK Qualcomm Front Jig  50-74191-1 CNC JIG</t>
  </si>
  <si>
    <t>101240</t>
  </si>
  <si>
    <t>PK Qualcomm Front Jig 50-74192-1 CNC JIG</t>
  </si>
  <si>
    <t>101241</t>
  </si>
  <si>
    <t>PK Qualcomm Front Jig 50-74194-1 JIG BENDING</t>
  </si>
  <si>
    <t>101242</t>
  </si>
  <si>
    <t>PK Qualcomm Front Jig 50-74194-1 Laser Jig</t>
  </si>
  <si>
    <t>101243</t>
  </si>
  <si>
    <t>PK Qualcomm Front Jig 50-74197-1 JIG BENDING</t>
  </si>
  <si>
    <t>101244</t>
  </si>
  <si>
    <t>PK Qualcomm Front Jig 50-74197-1 JIG LASER</t>
  </si>
  <si>
    <t>101245</t>
  </si>
  <si>
    <t>PK Qualcomm Front Jig 50-74187-1 JIG BENDING</t>
  </si>
  <si>
    <t>101246</t>
  </si>
  <si>
    <t>PK Qualcomm Front Jig 50-74187-1 JIG Laser</t>
  </si>
  <si>
    <t>101247</t>
  </si>
  <si>
    <t>PK Qualcomm Front Jig 50-74188-1 JIG BENDING</t>
  </si>
  <si>
    <t>101248</t>
  </si>
  <si>
    <t>PK Qualcomm Front Jig 50-74188-1 JIG Laser</t>
  </si>
  <si>
    <t>101249</t>
  </si>
  <si>
    <t>PK Qualcomm Front Jig 50-78190-1 JIG Laser</t>
  </si>
  <si>
    <t>101250</t>
  </si>
  <si>
    <t>PK Qualcomm Front Jig 50-78191-1 JIG Laser</t>
  </si>
  <si>
    <t>101251</t>
  </si>
  <si>
    <t>PK Qualcomm Front Jig 50-78192-1 JIG Laser</t>
  </si>
  <si>
    <t>101252</t>
  </si>
  <si>
    <t>PK Qualcomm Front Jig 50-74198-1 Laser jig</t>
  </si>
  <si>
    <t>101253</t>
  </si>
  <si>
    <t>PK Qualcomm Front Jig 50-74198-1 JIG BENDING</t>
  </si>
  <si>
    <t>101254</t>
  </si>
  <si>
    <t>PK Qualcomm Front Jig 50-74199-1 JIG BENDING</t>
  </si>
  <si>
    <t>101255</t>
  </si>
  <si>
    <t>PK Qualcomm Front Jig 50-74199-1 Laser jig</t>
  </si>
  <si>
    <t>101256</t>
  </si>
  <si>
    <t>PK Qualcomm Front Jig 50-74195-1 JIG BENDING</t>
  </si>
  <si>
    <t>101257</t>
  </si>
  <si>
    <t>PK Qualcomm Front Jig 50-74195-1 Laser jig</t>
  </si>
  <si>
    <t>101258</t>
  </si>
  <si>
    <t>PK Qualcomm Front Jig 50-74195-1 PRINTING JIG</t>
  </si>
  <si>
    <t>101259</t>
  </si>
  <si>
    <t>PK Qualcomm Front Jig 50-74196-1 JIG BENDING</t>
  </si>
  <si>
    <t>101260</t>
  </si>
  <si>
    <t>PK Qualcomm Front Jig 50-74196-1 Laser jig</t>
  </si>
  <si>
    <t>101343</t>
  </si>
  <si>
    <t>PK A 149-0313-002 FRAME, WORLD SIDE, BUCK HMD</t>
  </si>
  <si>
    <t>101344</t>
  </si>
  <si>
    <t>PK A 149-0314-002 FRAME, EYE SIDE, BUCK HMD</t>
  </si>
  <si>
    <t>PK PK LGIT MQ4a PE Cover</t>
  </si>
  <si>
    <t>PK LGIT 3CAZ00041A CL4 Housing</t>
  </si>
  <si>
    <t>PK HYOSEONG MQ4 T33 Coupling Base Cover H0345034C00</t>
  </si>
  <si>
    <t>PK Mando Tey Gen4 Heatsink Cover (2)</t>
  </si>
  <si>
    <t>PK LGIT MRA2 Camera Base 3CAC00196A(Casting MC) (2)</t>
  </si>
  <si>
    <t>PK Mando Brose LT2 Cover ME041US4R0</t>
  </si>
  <si>
    <t>PK SM-A376B</t>
  </si>
  <si>
    <t>140108</t>
  </si>
  <si>
    <t>PK Mold LG MQ4 Cover- Casting Mold</t>
  </si>
  <si>
    <t>140138</t>
  </si>
  <si>
    <t>PK Mold Mra2 Camera Base Back Up - Spare Core</t>
  </si>
  <si>
    <t>140246</t>
  </si>
  <si>
    <t>PK Mold LGIT MPC5.5 Cover Lens #3- Casting Mold</t>
  </si>
  <si>
    <t>140248</t>
  </si>
  <si>
    <t>PK Mold LGIT OMS Front Lens Holder 3CAC00207A #2- Casting Mold</t>
  </si>
  <si>
    <t>140272</t>
  </si>
  <si>
    <t>PK Mold LGIT-GEN3 AL6 Housing Back up #6 - Die casting tool</t>
  </si>
  <si>
    <t>140274</t>
  </si>
  <si>
    <t>PK Mold LGIT- GEN3 AL5 Housing Back up #9 - Die casting tool</t>
  </si>
  <si>
    <t>140275</t>
  </si>
  <si>
    <t>PK Mold LGIT- DCU15 COVER Back up #3 - Die casting tool</t>
  </si>
  <si>
    <t>140277</t>
  </si>
  <si>
    <t>PK Mold ZF- FCA4.8 COVER Back up #3 - Die casting tool</t>
  </si>
  <si>
    <t>140278</t>
  </si>
  <si>
    <t>PK Mold ZF- GM EU2L HOUSING Back up #3- Die casting tool</t>
  </si>
  <si>
    <t>140279</t>
  </si>
  <si>
    <t>PK Mold ZF- GM EU2L COVER Back up #3 - Die casting tool</t>
  </si>
  <si>
    <t>140280</t>
  </si>
  <si>
    <t>PK Mold ZF-GM T1 XX SCAM4.8 COVER Back up #4 - Die casting tool</t>
  </si>
  <si>
    <t>140281</t>
  </si>
  <si>
    <t>PK Mold ZF - ACP2 COVER Back up #5 - Die casting tool</t>
  </si>
  <si>
    <t>140282</t>
  </si>
  <si>
    <t>PK Mold ZF- FCA4.8 COVER Back up #5- Die casting tool</t>
  </si>
  <si>
    <t>140283</t>
  </si>
  <si>
    <t>PK Mold LGIT- MPC5.5 Back up #6 - Die casting tool</t>
  </si>
  <si>
    <t>140284</t>
  </si>
  <si>
    <t>PK Mold LGIT- MPC5.5 Back up #4 - Die casting tool</t>
  </si>
  <si>
    <t>140285</t>
  </si>
  <si>
    <t>PK Mold LGIT- MPC5.5 Back up #5 - Die casting tool</t>
  </si>
  <si>
    <t>140286</t>
  </si>
  <si>
    <t>PK Mold ZF - NISSAN 4.8 lens mount Back up #5 - Die casting tool</t>
  </si>
  <si>
    <t>140287</t>
  </si>
  <si>
    <t>PK Mold ZF - NISSAN 4.8 lens mount Back up #6- Die casting tool</t>
  </si>
  <si>
    <t>140288</t>
  </si>
  <si>
    <t>PK Mold ZF - NISSAN 4.8 lens mount Back up #7 - Die casting tool</t>
  </si>
  <si>
    <t>140289</t>
  </si>
  <si>
    <t>PK Mold Hyoseong - GEN5 Back up #7- Die casting tool</t>
  </si>
  <si>
    <t>140290</t>
  </si>
  <si>
    <t>PK Mold Mando -TESLA GEN4 Back up #8 - Die casting tool</t>
  </si>
  <si>
    <t>140291</t>
  </si>
  <si>
    <t>PK Mold MANDO- NX4 COVER Back up #6-Die casting tool</t>
  </si>
  <si>
    <t>140292</t>
  </si>
  <si>
    <t>PK Mold LGIT- MPC 5.5 COVER TRIMMING JIG</t>
  </si>
  <si>
    <t>140293</t>
  </si>
  <si>
    <t>PK Mold LGIT- OMS 250 Back up #4 - Die casting tool</t>
  </si>
  <si>
    <t>140294</t>
  </si>
  <si>
    <t>PK Mold ZF- ACP COVER Back up #6 - Die casting tool</t>
  </si>
  <si>
    <t>140295</t>
  </si>
  <si>
    <t>PK Mold ZF- FCA COVER Back up #6 - Die casting tool</t>
  </si>
  <si>
    <t>140296</t>
  </si>
  <si>
    <t>PK Mold ZF- NISSAN 4.8 LENS MOUNT Back up #8 - Die casting tool</t>
  </si>
  <si>
    <t>140297</t>
  </si>
  <si>
    <t>PK Mold Mando MAS65C TRIMMING  JIG</t>
  </si>
  <si>
    <t>140298</t>
  </si>
  <si>
    <t>PK Mold ZF FCA4.8 HOUSING TRIMMING  JIG</t>
  </si>
  <si>
    <t>140299</t>
  </si>
  <si>
    <t>"PK Mold ZF- GMT1 XX SCAM4.8 COVER Back up  # 5 Die casting tool "</t>
  </si>
  <si>
    <t>140300</t>
  </si>
  <si>
    <t>" PK Mold LGIT- MPC5.5 Back up  #7   - Die casting tool"</t>
  </si>
  <si>
    <t>140301</t>
  </si>
  <si>
    <t>PK Mold LGIT- DCU15 COVER Back up #4  - Die casting tool</t>
  </si>
  <si>
    <t>140302</t>
  </si>
  <si>
    <t>PK Mold LGIT- DCU HOUSING #4 Back up  Die casting tool</t>
  </si>
  <si>
    <t>140303</t>
  </si>
  <si>
    <t>PK Mold  HYOSUNG- GEN5 Back up #9 - Die casting tool</t>
  </si>
  <si>
    <t>140304</t>
  </si>
  <si>
    <t>PK Mold  MANDO- TESLA GEN4  Back up #9 - Die casting tool</t>
  </si>
  <si>
    <t>140305</t>
  </si>
  <si>
    <t>PK Mold  HOSIDEN-  HEG STAND COVER  Back up # 19 - Die casting tool</t>
  </si>
  <si>
    <t>140306</t>
  </si>
  <si>
    <t>PK Mold  ZF-GM EU2L COVER Back up  # 6- Die casting tool</t>
  </si>
  <si>
    <t>140307</t>
  </si>
  <si>
    <t>PK Mold  ZF- ACP COVER  Back up # 7- Die casting tool</t>
  </si>
  <si>
    <t>140308</t>
  </si>
  <si>
    <t>PK Mold ZF-  PM HOUSING 1.0  Back up #2 Die casting tool</t>
  </si>
  <si>
    <t>140309</t>
  </si>
  <si>
    <t>PK Mold ZF- NISSAN 4.8 LENS MOUNT  Back up #9 Die casting tool</t>
  </si>
  <si>
    <t>140310</t>
  </si>
  <si>
    <t>PK Mold LGIT- MPC5.5 Back up  #8 Die casting tool</t>
  </si>
  <si>
    <t>140311</t>
  </si>
  <si>
    <t>PK Mold  HOSIDEN-  HEG STAND COVER  Back up # 23 - Die casting tool</t>
  </si>
  <si>
    <t>140312</t>
  </si>
  <si>
    <t>PK Mold ZF- GM EU2L HOUSING  Back up #6 - Die casting tool</t>
  </si>
  <si>
    <t>140313</t>
  </si>
  <si>
    <t>PK Mold Mando- TESLA GEN4  Back up # 10- Die casting tool</t>
  </si>
  <si>
    <t>140314</t>
  </si>
  <si>
    <t>PK Mold Mando- TESLA GEN4  Back up # 11 - Die casting tool</t>
  </si>
  <si>
    <t>140315</t>
  </si>
  <si>
    <t>PK Mold MANDO- NX4 COVER  Back up #7- Die casting tool</t>
  </si>
  <si>
    <t>140316</t>
  </si>
  <si>
    <t>PK Mold MANDO- NX4 HOUSING  Back up #9- Die casting tool</t>
  </si>
  <si>
    <t>140317</t>
  </si>
  <si>
    <t>PK Mold LGIT GEN5 Back up #11- Die casting tool</t>
  </si>
  <si>
    <t>140318</t>
  </si>
  <si>
    <t>PK Mold ZF ACP HOUSING TRIMMING  JIG</t>
  </si>
  <si>
    <t>140319</t>
  </si>
  <si>
    <t>PK Mold ZF- GM EU2L HOUSING  Back up #7- Die casting</t>
  </si>
  <si>
    <t>140320</t>
  </si>
  <si>
    <t>PK Mold ZF- ACP COVER  Back up #8 - Die casting tool</t>
  </si>
  <si>
    <t>140321</t>
  </si>
  <si>
    <t>PK Mold ZF- ACP Housing Back up #8 - Die casting</t>
  </si>
  <si>
    <t>140322</t>
  </si>
  <si>
    <t>PK Mold ZF- ACP COVER  Back up #9 - Die casting tool</t>
  </si>
  <si>
    <t>140323</t>
  </si>
  <si>
    <t>PK Mold LGIT- MPC5.5 Back up  #9 - Die casting</t>
  </si>
  <si>
    <t>140324</t>
  </si>
  <si>
    <t>PK Mold LGIT- DCU15 COVER Back up #5 - Die casting</t>
  </si>
  <si>
    <t>140325</t>
  </si>
  <si>
    <t>LGIT-  DCU HOUSING #5 Back up - Die casting</t>
  </si>
  <si>
    <t>140326</t>
  </si>
  <si>
    <t>PK Mold ZF- ACP Housing Back up #9 - Die casting tool</t>
  </si>
  <si>
    <t>140327</t>
  </si>
  <si>
    <t>PK Mold ZF- ACP COVER 4 CAVITY - Die casting</t>
  </si>
  <si>
    <t>140328</t>
  </si>
  <si>
    <t>PK Mold Mando- MAS65C  Back up #7 - Die casting</t>
  </si>
  <si>
    <t>140329</t>
  </si>
  <si>
    <t>PK Mold MANDO- TESLA GEN4  Back up # 12- Die casting tool</t>
  </si>
  <si>
    <t>140330</t>
  </si>
  <si>
    <t>PK Mold MANDO- NX4 HOUSING  Back up #12- Die casting tool</t>
  </si>
  <si>
    <t>140331</t>
  </si>
  <si>
    <t>PK Mold LGIT- GEN5 Back up #13 - Die casting tool</t>
  </si>
  <si>
    <t>140332</t>
  </si>
  <si>
    <t>PK Mold MANDO- TESLA GEN4  Back up # 13- Die casting tool</t>
  </si>
  <si>
    <t>140333</t>
  </si>
  <si>
    <t>PK Mold MANDO- TESLA GEN4  Back up # 14- Die casting tool</t>
  </si>
  <si>
    <t>140334</t>
  </si>
  <si>
    <t>PK Mold ZF- FCA Housing Back up #7 - Die casting tool</t>
  </si>
  <si>
    <t>140335</t>
  </si>
  <si>
    <t>PK Mold ZF- ACP Housing Back up #7- Die casting tool</t>
  </si>
  <si>
    <t>140336</t>
  </si>
  <si>
    <t>PK Mold ZF- FCA COVER  Back up #7 - Die casting tool</t>
  </si>
  <si>
    <t>140337</t>
  </si>
  <si>
    <t>PK Mold Mando - MAS65C  Back up #8 - Die casting tool</t>
  </si>
  <si>
    <t>140338</t>
  </si>
  <si>
    <t>PK Mold ZF- ACP HOUSING 4 CAVITY - Die casting tool</t>
  </si>
  <si>
    <t>140339</t>
  </si>
  <si>
    <t>PK Mold MANDO BROSE- NX4 COVER  Back up #8 - Die casting tool</t>
  </si>
  <si>
    <t>140340</t>
  </si>
  <si>
    <t>PK Mold GM EU2L HOUSING  Back up #8- Die casting tool</t>
  </si>
  <si>
    <t>140341</t>
  </si>
  <si>
    <t>PK Mold FCA Housing Back up #8- Die casting tool</t>
  </si>
  <si>
    <t>140342</t>
  </si>
  <si>
    <t>PK Mold MANDO- TESLA GEN4  Back up # 15 - Die casting tool</t>
  </si>
  <si>
    <t>140343</t>
  </si>
  <si>
    <t>PK Mold NISSAN 4.8 LENS MOUNT  Back up #10- Die casting tool</t>
  </si>
  <si>
    <t>140344</t>
  </si>
  <si>
    <t>PK Mold LGIT-GM EU2L COVER Back up  #7 - Die casting tool</t>
  </si>
  <si>
    <t>140345</t>
  </si>
  <si>
    <t>PK Mold ZF-IPM HOUSING 2.0 #2- Die casting tool</t>
  </si>
  <si>
    <t>140346</t>
  </si>
  <si>
    <t>PK Mold ZF- ACP Housing Back up #10- Die casting tool</t>
  </si>
  <si>
    <t>140347</t>
  </si>
  <si>
    <t>PK Mold  ZF- ACP COVER Back up #10 - Die casting tool</t>
  </si>
  <si>
    <t>140348</t>
  </si>
  <si>
    <t>PK Mold Qualcomm  29708 #2  Back up- Die casting tool</t>
  </si>
  <si>
    <t>140349</t>
  </si>
  <si>
    <t>PK Mold MANDO BRORE- TESLA GEN4  Back up # 16 - Die casting tool</t>
  </si>
  <si>
    <t>140350</t>
  </si>
  <si>
    <t>PK Mold MANDO BROSE- NX4 HOUSING  Back up #13- Die casting tool</t>
  </si>
  <si>
    <t>140351</t>
  </si>
  <si>
    <t>PK Mold LGIT- DCU15 COVER #6 Back up- Die casting tool</t>
  </si>
  <si>
    <t>140352</t>
  </si>
  <si>
    <t>PK Mold LGIT- DCU HOUSING #6 Back up- Die casting tool</t>
  </si>
  <si>
    <t>140353</t>
  </si>
  <si>
    <t>PK Mold ZF- FCA COVER #8 Back up- Die casting tool</t>
  </si>
  <si>
    <t>140354</t>
  </si>
  <si>
    <t>PK Mold LGIT-  MQ4 COVER #4 Back up- Die casting tool</t>
  </si>
  <si>
    <t>140355</t>
  </si>
  <si>
    <t>PK Mold ZF-GM EU2L COVER Back up #8- Die casting tool</t>
  </si>
  <si>
    <t>140356</t>
  </si>
  <si>
    <t>PK Mold MANDO BROSE- NX4 COVER  Back up # 9- Die casting tool</t>
  </si>
  <si>
    <t>140357</t>
  </si>
  <si>
    <t>PK Mold  ZF- ACP COVER Back up #11- Die casting tool</t>
  </si>
  <si>
    <t>140358</t>
  </si>
  <si>
    <t>PK Mold LGIT- DCU15 COVER #7 Back up- Die casting tool</t>
  </si>
  <si>
    <t>140359</t>
  </si>
  <si>
    <t>PK Mold MANDO BROSE- NX4 HOUSING  Back up # 14 - Die casting tool</t>
  </si>
  <si>
    <t>140360</t>
  </si>
  <si>
    <t>PK Mold ZF- NISSAN4.8 LENS MOUNT #11 - Die casting tool</t>
  </si>
  <si>
    <t>140361</t>
  </si>
  <si>
    <t>PK Mold LGIT-  DCU HOUSING #7 Back up - Die casting tool</t>
  </si>
  <si>
    <t>140362</t>
  </si>
  <si>
    <t>PK Mold LGIT- DCU HOUSING #8 Back up - Die casting tool</t>
  </si>
  <si>
    <t>140363</t>
  </si>
  <si>
    <t>PK Mold LGIT-  MPC5.5 #10 Back up - Die casting tool</t>
  </si>
  <si>
    <t>140364</t>
  </si>
  <si>
    <t>PK Mold ZF- FCA Housing Back up # 9 - Die casting tool</t>
  </si>
  <si>
    <t>140365</t>
  </si>
  <si>
    <t>PK Mold ZF- ACP Housing Back up #11 - Die casting tool</t>
  </si>
  <si>
    <t>140366</t>
  </si>
  <si>
    <t>PK Mold LGIT- MPC5.5 #11 Back up - Die casting tool</t>
  </si>
  <si>
    <t>140367</t>
  </si>
  <si>
    <t>PK Mold MANDO BROSE- NX4 HOUSING  Back up #15 - Die casting tool</t>
  </si>
  <si>
    <t>140368</t>
  </si>
  <si>
    <t>PK Mold HLK - MAS65C  Back up #10 - Die casting tool</t>
  </si>
  <si>
    <t>140369</t>
  </si>
  <si>
    <t>PK Mold ZF- IPM Housing 1.0 #3 Back up - Die casting tool</t>
  </si>
  <si>
    <t>140370</t>
  </si>
  <si>
    <t>PK Mold LGIT- T6 Bearing #4 Back up- Die casting tool</t>
  </si>
  <si>
    <t>140371</t>
  </si>
  <si>
    <t>PK Mold MANDO BROSE- NX4 HOUSING Back up #16 - Die casting tool</t>
  </si>
  <si>
    <t>140372</t>
  </si>
  <si>
    <t>PK Mold ZF- FCA COVER #9 Back up - Die casting tool</t>
  </si>
  <si>
    <t>140373</t>
  </si>
  <si>
    <t>PK Mold ZF - ACP COVER Back up #12 - Die casting tool</t>
  </si>
  <si>
    <t>140374</t>
  </si>
  <si>
    <t>PK Mold ZF - ACP Housing Back up #12 - Die casting tool</t>
  </si>
  <si>
    <t>140375</t>
  </si>
  <si>
    <t>PK Mold MANDO BROSE - NX4 COVER Back up #10 - Die casting tool</t>
  </si>
  <si>
    <t>140376</t>
  </si>
  <si>
    <t>PK Mold ZF- GM EU2L HOUSING  Back up #10- Die casting tool</t>
  </si>
  <si>
    <t>140377</t>
  </si>
  <si>
    <t>PK Mold HLK- MAS65C  Back up #11 - Die casting tool</t>
  </si>
  <si>
    <t>140378</t>
  </si>
  <si>
    <t>PK Mold MANDO BROSE- NX4 HOUSING  Back up #17- Die casting tool</t>
  </si>
  <si>
    <t>140379</t>
  </si>
  <si>
    <t>PK Mold ZF- ACP COVER 4 CAVITY #2 Back up - Die casting tool</t>
  </si>
  <si>
    <t>140380</t>
  </si>
  <si>
    <t>PK Mold ZF- NISSAN4.8 LENS MOUNT #12 - Die casting tool</t>
  </si>
  <si>
    <t>140381</t>
  </si>
  <si>
    <t>PK Mold ZF- ACP Housing 4 CAVITY #2 - Die casting tool</t>
  </si>
  <si>
    <t>140382</t>
  </si>
  <si>
    <t>PK Mold ZF- ACP Housing Back up #13 - Die casting tool</t>
  </si>
  <si>
    <t>140383</t>
  </si>
  <si>
    <t>PK Mold ZF- GM EU2L COVER Back up  #10 - Die casting tool</t>
  </si>
  <si>
    <t>140384</t>
  </si>
  <si>
    <t>PK Mold ZF- GM EU2L HOUSING  Back up #11- Die casting tool</t>
  </si>
  <si>
    <t>140385</t>
  </si>
  <si>
    <t>PK Mold ZF - ACP COVER Back up #13 - Die casting tool</t>
  </si>
  <si>
    <t>140386</t>
  </si>
  <si>
    <t>PK Mold MANDO BRORE - TESLA GEN4  Back up #17 - Die casting tool</t>
  </si>
  <si>
    <t>140387</t>
  </si>
  <si>
    <t>PK Mold MANDO BROSE - NX4 HOUSING  Back up #18 - Die casting tool</t>
  </si>
  <si>
    <t>140388</t>
  </si>
  <si>
    <t>PK Mold ZF - FCA Housing Back up #10 - Die casting tool</t>
  </si>
  <si>
    <t>140390</t>
  </si>
  <si>
    <t>PK Mold LGIT- MPC5.5 Back up  #12 - Die casting tool</t>
  </si>
  <si>
    <t>140391</t>
  </si>
  <si>
    <t>PK Mold ZF- GM EU2L HOUSING 4 CAVITY #1 Back up - Die casting tool</t>
  </si>
  <si>
    <t>140392</t>
  </si>
  <si>
    <t>PK Mold ZF- GM EU2L COVER 4 CAVITY #1 Back up - Die casting tool</t>
  </si>
  <si>
    <t>140393</t>
  </si>
  <si>
    <t>PK Mold ZF- FCA COVER 4 CAVITY #1 Back up - Die casting tool</t>
  </si>
  <si>
    <t>140394</t>
  </si>
  <si>
    <t>PK Mold ZF- FCA Housing 4 CAVITY #1 Back up - Die casting tool</t>
  </si>
  <si>
    <t>140395</t>
  </si>
  <si>
    <t>PK Mold ZF- NISSAN4.8 LENS MOUNT #13 - Die casting tool</t>
  </si>
  <si>
    <t>140396</t>
  </si>
  <si>
    <t>PK Mold ZF- NISSAN4.8 LENS MOUNT #14 - Die casting tool</t>
  </si>
  <si>
    <t>140397</t>
  </si>
  <si>
    <t>PK Mold HLK - MAS65C Back up #12 - Die casting tool</t>
  </si>
  <si>
    <t>140398</t>
  </si>
  <si>
    <t>PK Mold ZF- ACP Housing 4 CAVITY #14 - Die casting tool</t>
  </si>
  <si>
    <t>140399</t>
  </si>
  <si>
    <t>PK Mold HLK - MAS65C Back up #13 - Die casting tool</t>
  </si>
  <si>
    <t>140400</t>
  </si>
  <si>
    <t>PK Mold ZF- NISSAN4.8 LENS MOUNT #15 - Die casting tool</t>
  </si>
  <si>
    <t>140401</t>
  </si>
  <si>
    <t>PK Mold MANDO BROSE - NX4 COVER  Back up #11 - Die casting tool</t>
  </si>
  <si>
    <t>140402</t>
  </si>
  <si>
    <t>PK Mold MANDO BROSE - NX4 HOUSING  Back up #19 - Die casting tool</t>
  </si>
  <si>
    <t>140403</t>
  </si>
  <si>
    <t>PK LJIG check camera (đồ gá kiểm tra kích thước camera) A376</t>
  </si>
  <si>
    <t>140404</t>
  </si>
  <si>
    <t>PK JIG - Flatness Go/No Jig after bending -평탄 검사 고노 지그 (LVDT 전) (dụng cụ kiểm tra mặt phẳng sản phẩm )A376</t>
  </si>
  <si>
    <t>140405</t>
  </si>
  <si>
    <t>PK JIG check width after trimming (dụng cụ kiểm tra độ rộng) A376</t>
  </si>
  <si>
    <t>140406</t>
  </si>
  <si>
    <t>PK JIG - LOCATION Jig Check usb, Simtray (đồ gá kiểm tra vị trí khe cắm sạc, và khe sim sản phẩm) A376</t>
  </si>
  <si>
    <t>140407</t>
  </si>
  <si>
    <t>PK JIG check width after trimming (dụng cụ kiểm tra độ rộng) A376 (02)</t>
  </si>
  <si>
    <t>140408</t>
  </si>
  <si>
    <t>PK JIG - Flatness Go/No Jig after bending -평탄 검사 고노 지그 (LVDT 전) (dụng cụ kiểm tra mặt phẳng sản phẩm ) A376 (02)</t>
  </si>
  <si>
    <t>140409</t>
  </si>
  <si>
    <t>PK JIG - LOCATION Jig Check usb, Simtray (đồ gá kiểm tra vị trí khe cắm sạc, và khe sim sản phẩm) A376 (02)</t>
  </si>
  <si>
    <t>140410</t>
  </si>
  <si>
    <t>PK LJIG check camera (đồ gá kiểm tra kích thước camera) A376 (02)</t>
  </si>
  <si>
    <t>140411</t>
  </si>
  <si>
    <t>PK Mold ZF - NISSAN4.8 LENS MOUNT #16 - Die casting tool</t>
  </si>
  <si>
    <t>140412</t>
  </si>
  <si>
    <t>PK Mold ZF - ACP COVER 4 CAVITY #14 Back up - Die casting tool</t>
  </si>
  <si>
    <t>PK Mold HLK- MAS65C Back up #14 - Die casting tool</t>
  </si>
  <si>
    <t>PK Mold LGIT- MPC5.5 Back up #13 - Die casting tool</t>
  </si>
  <si>
    <t>PK Mold LGIT- DCU HOUSING #9 Back up - Die casting tool</t>
  </si>
  <si>
    <t>PK Mold HLK - MAS65C  Back up #15 - Die casting tool</t>
  </si>
  <si>
    <t>PK JIG - Test Resistance Jig ( 22point Ω) Đồ gá bằng thép kiểm tra điện trở cho sản phẩm A376B</t>
  </si>
  <si>
    <t>CA LGIT MRA2 Camera base 3CAC00196A(Casting MC)</t>
  </si>
  <si>
    <t>CA Mando NX4 Cover</t>
  </si>
  <si>
    <t>CA Mando Tey Gen4 Heatsink Cover</t>
  </si>
  <si>
    <t>CA Qualcom MTP Pinnacles 55-29708 5G Midframe, Heatsink Assy</t>
  </si>
  <si>
    <t>CA HYOSEONG GEN5 STATOR BLOCK SOLO H1000004C01</t>
  </si>
  <si>
    <t>CA HYOSEONG MQ4 T33 Coupling Base Cover H0345034C00</t>
  </si>
  <si>
    <t>CA Qualcomm AIR GEN 5 50-36917</t>
  </si>
  <si>
    <t>CA LGIT T6M8 Housing 3HUC00007A</t>
  </si>
  <si>
    <t>CA Mando Brose LT2 Cover ME041US4R0</t>
  </si>
  <si>
    <t>CNC LGIT T6M6 Housing 3HUC00006A</t>
  </si>
  <si>
    <t>CNC ZF GM ACP2 Housing A020R331 (A0038A6898)/A020R330(A0038A6008)</t>
  </si>
  <si>
    <t>CNC Mando Brose IMEB2 Housing(2)</t>
  </si>
  <si>
    <t>CNC HYOSEONG GEN5 STATOR BLOCK SOLO H1000004C01</t>
  </si>
  <si>
    <t>CNC HYOSEONG MQ4 T33 Coupling Base Cover H0345034C00</t>
  </si>
  <si>
    <t>CNC Mando Tey Gen4 Heatsink Cover (2)</t>
  </si>
  <si>
    <t>CNC LGIT T6M8 Housing 3HUC00007A</t>
  </si>
  <si>
    <t>CNC Qualcomm MTP KAANAPALI 55-58484-3 Sub Assy, Front housing</t>
  </si>
  <si>
    <t>CNC Qualcomm MTP KAANAPALI CA90-34464-30 REAR HOUSING</t>
  </si>
  <si>
    <t>301682</t>
  </si>
  <si>
    <t>CNC  Qualcomm Front Jig 50-74199-1 CNC JIG</t>
  </si>
  <si>
    <t>301684</t>
  </si>
  <si>
    <t>CNC Qualcomm Front Jig 50-74195-1 CNC JIG</t>
  </si>
  <si>
    <t>301685</t>
  </si>
  <si>
    <t>CNC Qualcomm Front Jig 50-74196-1 CNC JIG</t>
  </si>
  <si>
    <t>301686</t>
  </si>
  <si>
    <t>CNC  Qualcomm Front Jig 50-74198-1 CNC JIG</t>
  </si>
  <si>
    <t>301688</t>
  </si>
  <si>
    <t>CNC  Qualcomm Front Jig  50-74194-1 CNC JIG</t>
  </si>
  <si>
    <t>301689</t>
  </si>
  <si>
    <t>CNC  Qualcomm Front Jig  50-74197-1 CNC JIG</t>
  </si>
  <si>
    <t>301690</t>
  </si>
  <si>
    <t>CNC  Qualcomm Front Jig  50-74188-1 CNC JIG</t>
  </si>
  <si>
    <t>301691</t>
  </si>
  <si>
    <t>CNC  Qualcomm Front Jig  50-74191-1 CNC JIG</t>
  </si>
  <si>
    <t>301692</t>
  </si>
  <si>
    <t>CNC Qualcomm Front Jig 50-74192-1 CNC JIG</t>
  </si>
  <si>
    <t>301693</t>
  </si>
  <si>
    <t>CNC Qualcomm Front Jig 50-74194-1 JIG BENDING</t>
  </si>
  <si>
    <t>301694</t>
  </si>
  <si>
    <t>CNC  Qualcomm Front Jig 50-74194-1 Laser Jig</t>
  </si>
  <si>
    <t>301695</t>
  </si>
  <si>
    <t>CNC  Qualcomm Front Jig 50-74197-1 JIG BENDING</t>
  </si>
  <si>
    <t>301696</t>
  </si>
  <si>
    <t>CNC Qualcomm Front Jig 50-74197-1 JIG LASER</t>
  </si>
  <si>
    <t>301697</t>
  </si>
  <si>
    <t>CNC Qualcomm Front Jig 50-74187-1 JIG BENDING</t>
  </si>
  <si>
    <t>301698</t>
  </si>
  <si>
    <t>CNC Qualcomm Front Jig 50-74187-1 JIG Laser</t>
  </si>
  <si>
    <t>301699</t>
  </si>
  <si>
    <t>CNC Qualcomm Front Jig 50-74188-1 JIG BENDING</t>
  </si>
  <si>
    <t>301700</t>
  </si>
  <si>
    <t>CNC Qualcomm Front Jig 50-74188-1 JIG Laser</t>
  </si>
  <si>
    <t>301701</t>
  </si>
  <si>
    <t>CNC Qualcomm Front Jig 50-78190-1 JIG Laser</t>
  </si>
  <si>
    <t>301702</t>
  </si>
  <si>
    <t>CNC Qualcomm Front Jig 50-78191-1 JIG Laser</t>
  </si>
  <si>
    <t>301703</t>
  </si>
  <si>
    <t>CNC Qualcomm Front Jig 50-78192-1 JIG Laser</t>
  </si>
  <si>
    <t>301704</t>
  </si>
  <si>
    <t>CNC Qualcomm Front Jig 50-74198-1 Laser jig</t>
  </si>
  <si>
    <t>301705</t>
  </si>
  <si>
    <t>CNC Qualcomm Front Jig 50-74198-1 JIG BENDING</t>
  </si>
  <si>
    <t>301706</t>
  </si>
  <si>
    <t>CNC Qualcomm Front Jig 50-74199-1 JIG BENDING</t>
  </si>
  <si>
    <t>301707</t>
  </si>
  <si>
    <t>CNC Qualcomm Front Jig 50-74199-1 Laser jig</t>
  </si>
  <si>
    <t>301708</t>
  </si>
  <si>
    <t>CNC Qualcomm Front Jig 50-74195-1 JIG BENDING</t>
  </si>
  <si>
    <t>301709</t>
  </si>
  <si>
    <t>CNC Qualcomm Front Jig 50-74195-1 Laser jig</t>
  </si>
  <si>
    <t>301710</t>
  </si>
  <si>
    <t>CNC Qualcomm Front Jig 50-74195-1 PRINTING JIG</t>
  </si>
  <si>
    <t>301711</t>
  </si>
  <si>
    <t>CNC Qualcomm Front Jig 50-74196-1 JIG BENDING</t>
  </si>
  <si>
    <t>301712</t>
  </si>
  <si>
    <t>CNC Qualcomm Front Jig 50-74196-1 Laser jig</t>
  </si>
  <si>
    <t>301733</t>
  </si>
  <si>
    <t>CNC Mando Brose LT2 Cover ME041US4R0</t>
  </si>
  <si>
    <t>301766</t>
  </si>
  <si>
    <t>CNC A 149-0313-002 FRAME, WORLD SIDE, BUCK HMD</t>
  </si>
  <si>
    <t>301767</t>
  </si>
  <si>
    <t>CNC A 149-0314-002 FRAME, EYE SIDE, BUCK HMD</t>
  </si>
  <si>
    <t>IN Qualcomm MTP PAKALA 50-58183-1 FRAME, WLAN AREA, MULTIPURPOSE</t>
  </si>
  <si>
    <t>IN Qualcomm MTP KAANAPALI 55-58484-3 Sub Assy, Front housing</t>
  </si>
  <si>
    <t>Month</t>
  </si>
  <si>
    <t>WIP CODE</t>
  </si>
  <si>
    <t>CUSTOMER</t>
  </si>
  <si>
    <t>COMODITY  NAME</t>
  </si>
  <si>
    <t>UNIT</t>
  </si>
  <si>
    <t>QUANTITIES</t>
  </si>
  <si>
    <t>PRICE</t>
  </si>
  <si>
    <t>Amt VND</t>
  </si>
  <si>
    <t>Amt USD</t>
  </si>
  <si>
    <t>DEPARTMENT</t>
  </si>
  <si>
    <t>SUPPLIER</t>
  </si>
  <si>
    <t>50-36917-2</t>
  </si>
  <si>
    <t>Out anodizing</t>
  </si>
  <si>
    <t>Alumica</t>
  </si>
  <si>
    <t>50-36917-3</t>
  </si>
  <si>
    <t>50-36917-4</t>
  </si>
  <si>
    <t>IKC ano</t>
  </si>
  <si>
    <t>ACP-Housing</t>
  </si>
  <si>
    <t>MRA2-196</t>
  </si>
  <si>
    <t>Out painting</t>
  </si>
  <si>
    <t>CT</t>
  </si>
  <si>
    <t>50-74192</t>
  </si>
  <si>
    <t>A176</t>
  </si>
  <si>
    <t>Out polishing</t>
  </si>
  <si>
    <t>Dawon</t>
  </si>
  <si>
    <t>A156</t>
  </si>
  <si>
    <t>Out laser</t>
  </si>
  <si>
    <t>YK</t>
  </si>
  <si>
    <t>50-84676-2</t>
  </si>
  <si>
    <t>50-84675-2</t>
  </si>
  <si>
    <t>50-84677-2</t>
  </si>
  <si>
    <t>Out casting</t>
  </si>
  <si>
    <t>Dasan</t>
  </si>
  <si>
    <t>overmolding silicone</t>
  </si>
  <si>
    <t>Fas</t>
  </si>
  <si>
    <t>132-8032-006</t>
  </si>
  <si>
    <t>132-8032-016</t>
  </si>
  <si>
    <t>210413</t>
  </si>
  <si>
    <t>CA  LGIT T1XX 3CVO00005A BEARING PLATE</t>
  </si>
  <si>
    <t>551222</t>
  </si>
  <si>
    <t>IN Qualcomm ADP Ride Arnage(4.0) 50-36927-3 Inlet Bafle SOC 2</t>
  </si>
  <si>
    <t>551254</t>
  </si>
  <si>
    <t>IN QualcommIDP CEDROS_55-PR954-80_ASSY, SUB-ASSY, REAR HOUSING</t>
  </si>
  <si>
    <t>551256</t>
  </si>
  <si>
    <t>IN A 147-9222-001  SIDE SHIELD, LEFT,BUCK HMD</t>
  </si>
  <si>
    <t>551257</t>
  </si>
  <si>
    <t>IN A 147-9223-001  SIDE SHIELD, RIGHT,BUCK HMD</t>
  </si>
  <si>
    <t>551258</t>
  </si>
  <si>
    <t>IN A 150-6547-002 TEMPLE  ARM, LEFT ,BUCK HMD</t>
  </si>
  <si>
    <t>551259</t>
  </si>
  <si>
    <t>IN A 150-6548-002 TEMPLE  ARM, RIGHT ,BUCK HMD</t>
  </si>
  <si>
    <t>301768</t>
  </si>
  <si>
    <t>CNC QualcommIDP CEDROS_55-PR954-80_ASSY, SUB-ASSY, REAR HOUSING</t>
  </si>
  <si>
    <t>301772</t>
  </si>
  <si>
    <t>CNC LGIT T1XX 3CVO00005A BEARING PLATE</t>
  </si>
  <si>
    <t>301774</t>
  </si>
  <si>
    <t>CNC A 149-0313-004 FRAME, WORLD SIDE, BUCK HMD</t>
  </si>
  <si>
    <t>301775</t>
  </si>
  <si>
    <t>CNC A 147-9222-001  SIDE SHIELD, LEFT,BUCK HMD</t>
  </si>
  <si>
    <t>301776</t>
  </si>
  <si>
    <t>CNC A 147-9223-001  SIDE SHIELD, RIGHT,BUCK HMD</t>
  </si>
  <si>
    <t>301777</t>
  </si>
  <si>
    <t>CNC A 150-6547-002 TEMPLE  ARM, LEFT ,BUCK HMD</t>
  </si>
  <si>
    <t>301778</t>
  </si>
  <si>
    <t>CNC A 150-6548-002 TEMPLE  ARM, RIGHT ,BUCK HMD</t>
  </si>
  <si>
    <t>101345</t>
  </si>
  <si>
    <t>PK Qualcomm IDP CEDROS_55-PR954-80_ASSY, SUB-ASSY, REAR HOUSING</t>
  </si>
  <si>
    <t>101349</t>
  </si>
  <si>
    <t>PK A 149-0313-004 FRAME, WORLD SIDE, BUCK HMD</t>
  </si>
  <si>
    <t>101350</t>
  </si>
  <si>
    <t>PK A 147-9222-001  SIDE SHIELD, LEFT,BUCK HMD</t>
  </si>
  <si>
    <t>101351</t>
  </si>
  <si>
    <t>PK A 147-9223-001  SIDE SHIELD, RIGHT,BUCK HMD</t>
  </si>
  <si>
    <t>101352</t>
  </si>
  <si>
    <t>PK A 150-6547-002 TEMPLE  ARM, LEFT ,BUCK HMD</t>
  </si>
  <si>
    <t>101353</t>
  </si>
  <si>
    <t>PK A 150-6548-002 TEMPLE  ARM, RIGHT ,BUCK HMD</t>
  </si>
  <si>
    <t>101356</t>
  </si>
  <si>
    <t>PK A 151-9790-001  MISSION SHIELD CARRIER ASSY,BUCK HMD</t>
  </si>
  <si>
    <t>101357</t>
  </si>
  <si>
    <t>PK A 151-9798-001  MISSION SHIELD ATTACH  BUNGEE LEFT,BUCK HMD</t>
  </si>
  <si>
    <t>101358</t>
  </si>
  <si>
    <t>PK A 151-9799-001  MISSION SHIELD ATTACH  BUNGEE  RIGHT,BUCK HMD</t>
  </si>
  <si>
    <t>101359</t>
  </si>
  <si>
    <t>PK A 150-3554-001  SILICONE NOSE PAD ,BUCK HMD</t>
  </si>
  <si>
    <t>120445</t>
  </si>
  <si>
    <t>PK LGIT T1XX 3CVO00005A BEARING PLATE</t>
  </si>
  <si>
    <t>140418</t>
  </si>
  <si>
    <t>PK Mold ZF- NISSAN4.8 LENS MOUNT #18 - Die casting tool</t>
  </si>
  <si>
    <t>140419</t>
  </si>
  <si>
    <t>PK Mold ZF- NISSAN4.8 LENS MOUNT #17 - Die casting tool</t>
  </si>
  <si>
    <t>140420</t>
  </si>
  <si>
    <t>PK Mold ZF- ACP COVER 4 CAVITY #15 Back up - Die casting tool</t>
  </si>
  <si>
    <t>140421</t>
  </si>
  <si>
    <t>PK Mold ZF- ACP Housing 4 CAVITY #15 - Die casting tool</t>
  </si>
  <si>
    <t>COSTING TABLE Apr.2026</t>
  </si>
  <si>
    <t>100593</t>
  </si>
  <si>
    <t>PK Qualcomm IDP Nicobar 50-PK908-1 Speaker Boot</t>
  </si>
  <si>
    <t>2026.04.23 13:41:25</t>
  </si>
  <si>
    <t>Nguyen Thi Ngoc Anh</t>
  </si>
  <si>
    <t>100637</t>
  </si>
  <si>
    <t>PK Qualcomm IDP Rennel 55-PL741-1 Rear housing</t>
  </si>
  <si>
    <t>2026.04.23 13:41:14</t>
  </si>
  <si>
    <t>101101</t>
  </si>
  <si>
    <t>PK Qualcomm ADP Ride Arnage(4.0) 50-36927-3 Inlet Bafle SOC 2</t>
  </si>
  <si>
    <t>2026.04.23 13:42:35</t>
  </si>
  <si>
    <t>2026.04.23 13:43:09</t>
  </si>
  <si>
    <t>2026.04.23 13:42:57</t>
  </si>
  <si>
    <t>2026.04.23 13:36:46</t>
  </si>
  <si>
    <t>2026.04.23 13:37:25</t>
  </si>
  <si>
    <t>2026.04.23 13:38:25</t>
  </si>
  <si>
    <t>2026.04.23 13:39:33</t>
  </si>
  <si>
    <t>2026.04.23 13:40:06</t>
  </si>
  <si>
    <t>2026.04.23 13:40:19</t>
  </si>
  <si>
    <t>2026.04.23 13:40:31</t>
  </si>
  <si>
    <t>2026.04.23 13:40:41</t>
  </si>
  <si>
    <t>2026.04.23 13:41:46</t>
  </si>
  <si>
    <t>2026.04.25 14:09:27</t>
  </si>
  <si>
    <t>2026.04.25 14:09:11</t>
  </si>
  <si>
    <t>2026.04.25 14:42:32</t>
  </si>
  <si>
    <t>2026.04.25 14:08:47</t>
  </si>
  <si>
    <t>2026.04.25 14:08:34</t>
  </si>
  <si>
    <t>140422</t>
  </si>
  <si>
    <t>PK Mold SAMSUNG - A276  Back up #2 - DG tool</t>
  </si>
  <si>
    <t>2026.05.04 19:09:42</t>
  </si>
  <si>
    <t>140423</t>
  </si>
  <si>
    <t>PK Mold SAMSUNG - A276  Back up #2 - TRIMMING tool</t>
  </si>
  <si>
    <t>2026.05.04 19:09:31</t>
  </si>
  <si>
    <t>140424</t>
  </si>
  <si>
    <t>PK Mold SAMSUNG - A276  Back up #2 - Die casting tool</t>
  </si>
  <si>
    <t>2026.05.04 19:09:21</t>
  </si>
  <si>
    <t>2026.04.23 13:41:35</t>
  </si>
  <si>
    <t>301583</t>
  </si>
  <si>
    <t>CNC Qualcomm ADP Ride Arnage(4.0) 50-36927-3 Inlet Bafle SOC 2</t>
  </si>
  <si>
    <t>2026.04.23 13:42:25</t>
  </si>
  <si>
    <t>2026.04.23 13:43:31</t>
  </si>
  <si>
    <t>2026.04.23 13:42:05</t>
  </si>
  <si>
    <t>2026.04.23 13:42:46</t>
  </si>
  <si>
    <t>2026.04.23 13:36:58</t>
  </si>
  <si>
    <t>2026.04.23 13:45:15</t>
  </si>
  <si>
    <t>2026.04.23 13:38:39</t>
  </si>
  <si>
    <t>2026.04.23 13:39:44</t>
  </si>
  <si>
    <t>2026.04.23 13:42:15</t>
  </si>
  <si>
    <t>2026.04.23 13:43:20</t>
  </si>
  <si>
    <t>2026.04.23 13:37:14</t>
  </si>
  <si>
    <t>2026.04.23 13:38:12</t>
  </si>
  <si>
    <t>2026.04.23 13:38:56</t>
  </si>
  <si>
    <t>2026.04.23 13:39:56</t>
  </si>
  <si>
    <t>763995</t>
  </si>
  <si>
    <t>EMS-GRIVORY GRILAMID TR 90 NZ, 10% GLASS FILL, Tan499/Hạt nhựa Grilamid TR90, 10% Glass Fill, màu Tan499</t>
  </si>
  <si>
    <t>763008</t>
  </si>
  <si>
    <t>Resin Markrolon LQ3187/ Hạt nhựa Markrolon LQ3187 (NAT)</t>
  </si>
  <si>
    <t>763985</t>
  </si>
  <si>
    <t>ZK60A magnesium block for A project/ Tấm magie ZK60A. KT 70x110x200</t>
  </si>
  <si>
    <t>763970</t>
  </si>
  <si>
    <t>ZK60A magnesium block for A project/ Tấm magie ZK60A. KT 60x110x200</t>
  </si>
  <si>
    <t>762987</t>
  </si>
  <si>
    <t>763980</t>
  </si>
  <si>
    <t>Resin TRINSEO APILON 52 D 25L NEUTRO/ Hạt nhựa Trinseo</t>
  </si>
  <si>
    <t>CA90-79362-1 Ano</t>
  </si>
  <si>
    <t>50-74195</t>
  </si>
  <si>
    <t>50-74196</t>
  </si>
  <si>
    <t>A266</t>
  </si>
  <si>
    <t>JK1-LHD housing</t>
  </si>
  <si>
    <t>Out heat treatment</t>
  </si>
  <si>
    <t>KV</t>
  </si>
  <si>
    <t>JK1-RHD housing</t>
  </si>
  <si>
    <t>50-PR952-7</t>
  </si>
  <si>
    <t>50-PT525-3</t>
  </si>
  <si>
    <t>55-29819-1</t>
  </si>
  <si>
    <t>MAS65C</t>
  </si>
  <si>
    <t>Out CNC</t>
  </si>
  <si>
    <t>Hongda</t>
  </si>
  <si>
    <t>Apr.26</t>
  </si>
  <si>
    <t xml:space="preserve"> Depre in Apr.26</t>
  </si>
  <si>
    <t xml:space="preserve"> Depre in APr.26</t>
  </si>
  <si>
    <t>Manufacturing costs - Welfare - Party</t>
  </si>
  <si>
    <t>41050901</t>
  </si>
  <si>
    <t>Manufacturing costs - Entertainment - general</t>
  </si>
  <si>
    <t>Manufacturing costs - business trip - overseas</t>
  </si>
  <si>
    <t>ALL</t>
  </si>
  <si>
    <t>41059802</t>
  </si>
  <si>
    <t>Total</t>
  </si>
  <si>
    <t>Sum of Pro cost</t>
  </si>
  <si>
    <t xml:space="preserve"> ALLOWCATE-Depre</t>
  </si>
  <si>
    <t xml:space="preserve"> ALLOWCATE-Salary</t>
  </si>
  <si>
    <t>Qualcomm</t>
  </si>
  <si>
    <t>Samsung</t>
  </si>
  <si>
    <t>A project</t>
  </si>
  <si>
    <t>Mando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</si>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</sst>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₫_-;\-* #,##0.00\ _₫_-;_-* &quot;-&quot;??\ _₫_-;_-@_-"/>
    <numFmt numFmtId="165" formatCode="[$-409]mmmm\ d\,\ yyyy;@"/>
    <numFmt numFmtId="166" formatCode="_(* #,##0_);_(* \(#,##0\);_(* &quot;-&quot;??_);_(@_)"/>
    <numFmt numFmtId="167" formatCode="yyyy\.mm\.dd"/>
    <numFmt numFmtId="168" formatCode="0.00000_ "/>
    <numFmt numFmtId="169" formatCode="0.00_ "/>
    <numFmt numFmtId="170" formatCode="&quot;VND&quot;#,##0.00;&quot;VND&quot;\-#,##0.00"/>
    <numFmt numFmtId="171" formatCode="0.0%"/>
    <numFmt numFmtId="172" formatCode="_(* #,##0.000_);_(* \(#,##0.000\);_(* &quot;-&quot;??_);_(@_)"/>
    <numFmt numFmtId="173" formatCode="#,##0.000000"/>
    <numFmt numFmtId="174" formatCode="0.000000_ "/>
  </numFmts>
  <fonts count="61">
    <font>
      <sz val="11"/>
      <name val="Calibri"/>
      <charset val="134"/>
    </font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sz val="11"/>
      <color rgb="FF000000"/>
      <name val="Calibri"/>
      <family val="2"/>
      <scheme val="minor"/>
    </font>
    <font>
      <b/>
      <sz val="10"/>
      <color indexed="8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20"/>
      <name val="SimSun"/>
    </font>
    <font>
      <b/>
      <sz val="10"/>
      <name val="SimSun"/>
    </font>
    <font>
      <sz val="10"/>
      <name val="SimSun"/>
    </font>
    <font>
      <sz val="11"/>
      <color rgb="FFC00000"/>
      <name val="Calibri"/>
      <family val="2"/>
      <scheme val="minor"/>
    </font>
    <font>
      <b/>
      <sz val="10"/>
      <color rgb="FFC00000"/>
      <name val="SimSun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FF"/>
      <name val="Times New Roman"/>
      <family val="1"/>
    </font>
    <font>
      <sz val="11"/>
      <color rgb="FFFF0000"/>
      <name val="Calibri"/>
      <family val="2"/>
      <scheme val="minor"/>
    </font>
    <font>
      <b/>
      <u val="singleAccounting"/>
      <sz val="11"/>
      <name val="Calibri"/>
      <family val="2"/>
    </font>
    <font>
      <u val="singleAccounting"/>
      <sz val="11"/>
      <name val="Calibri"/>
      <family val="2"/>
    </font>
    <font>
      <sz val="11"/>
      <color rgb="FFFF0000"/>
      <name val="Times New Roman"/>
      <family val="1"/>
    </font>
    <font>
      <sz val="10"/>
      <color rgb="FFC00000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b/>
      <sz val="10"/>
      <color rgb="FFC00000"/>
      <name val="Times New Roman"/>
      <family val="1"/>
    </font>
    <font>
      <b/>
      <u val="singleAccounting"/>
      <sz val="11"/>
      <name val="Times New Roman"/>
      <family val="1"/>
    </font>
    <font>
      <b/>
      <u/>
      <sz val="1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FF"/>
      <name val="Times New Roman"/>
      <family val="1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color rgb="FF0000FF"/>
      <name val="Calibri"/>
      <family val="2"/>
    </font>
    <font>
      <b/>
      <sz val="14"/>
      <color rgb="FF0000FF"/>
      <name val="Calibri"/>
      <family val="2"/>
    </font>
    <font>
      <b/>
      <sz val="11"/>
      <color rgb="FFFF0000"/>
      <name val="Calibri"/>
      <family val="2"/>
    </font>
    <font>
      <b/>
      <sz val="11"/>
      <color rgb="FF0000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4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3"/>
      <color rgb="FFFF0000"/>
      <name val="Times New Roman"/>
      <family val="1"/>
    </font>
    <font>
      <sz val="14"/>
      <color theme="1"/>
      <name val="Times New Roman"/>
      <family val="1"/>
    </font>
    <font>
      <sz val="10"/>
      <color rgb="FFFF0000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sz val="12"/>
      <color theme="1"/>
      <name val="Cambria"/>
      <family val="1"/>
    </font>
    <font>
      <sz val="11"/>
      <color theme="1"/>
      <name val="Cambria"/>
      <family val="1"/>
    </font>
    <font>
      <sz val="11"/>
      <name val="Calibri"/>
      <family val="2"/>
      <scheme val="minor"/>
    </font>
    <font>
      <u val="singleAccounting"/>
      <sz val="11"/>
      <color rgb="FF0000FF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4" tint="0.79992065187536243"/>
        <bgColor theme="4" tint="0.79992065187536243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0"/>
        <bgColor theme="4" tint="0.79992065187536243"/>
      </patternFill>
    </fill>
    <fill>
      <patternFill patternType="solid">
        <fgColor theme="4" tint="0.59999389629810485"/>
        <bgColor theme="4" tint="0.79992065187536243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523911252174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52391125217448"/>
        <bgColor indexed="64"/>
      </patternFill>
    </fill>
    <fill>
      <patternFill patternType="solid">
        <fgColor theme="4" tint="0.79952391125217448"/>
        <bgColor theme="4" tint="0.79952391125217448"/>
      </patternFill>
    </fill>
    <fill>
      <patternFill patternType="solid">
        <fgColor theme="4" tint="0.79952391125217448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5" tint="0.79964598529007846"/>
        <bgColor indexed="64"/>
      </patternFill>
    </fill>
    <fill>
      <patternFill patternType="solid">
        <fgColor theme="5" tint="0.79976805932798245"/>
        <bgColor indexed="64"/>
      </patternFill>
    </fill>
    <fill>
      <patternFill patternType="solid">
        <fgColor theme="5" tint="0.3997619556260872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73754081850645"/>
        <bgColor indexed="64"/>
      </patternFill>
    </fill>
    <fill>
      <patternFill patternType="solid">
        <fgColor theme="6" tint="0.39951780755027927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theme="4" tint="0.3995178075502792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51780755027927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39">
    <xf numFmtId="0" fontId="0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164" fontId="51" fillId="0" borderId="0" applyFont="0" applyFill="0" applyBorder="0" applyAlignment="0" applyProtection="0"/>
    <xf numFmtId="43" fontId="5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3" fillId="0" borderId="0" applyNumberFormat="0" applyFill="0" applyBorder="0" applyAlignment="0" applyProtection="0"/>
    <xf numFmtId="165" fontId="1" fillId="0" borderId="0"/>
    <xf numFmtId="165" fontId="1" fillId="0" borderId="0"/>
    <xf numFmtId="0" fontId="1" fillId="0" borderId="0"/>
    <xf numFmtId="165" fontId="54" fillId="0" borderId="0"/>
    <xf numFmtId="165" fontId="54" fillId="0" borderId="0"/>
    <xf numFmtId="0" fontId="51" fillId="0" borderId="0" applyNumberFormat="0" applyFont="0" applyFill="0" applyBorder="0" applyAlignment="0" applyProtection="0"/>
    <xf numFmtId="0" fontId="52" fillId="0" borderId="0"/>
    <xf numFmtId="0" fontId="51" fillId="0" borderId="0"/>
    <xf numFmtId="0" fontId="51" fillId="0" borderId="0" applyNumberFormat="0" applyFont="0" applyFill="0" applyBorder="0" applyAlignment="0" applyProtection="0"/>
    <xf numFmtId="165" fontId="1" fillId="0" borderId="0"/>
    <xf numFmtId="0" fontId="51" fillId="0" borderId="0" applyNumberFormat="0" applyFont="0" applyFill="0" applyBorder="0" applyAlignment="0" applyProtection="0"/>
    <xf numFmtId="165" fontId="54" fillId="0" borderId="0"/>
    <xf numFmtId="0" fontId="51" fillId="0" borderId="0" applyNumberFormat="0" applyFont="0" applyFill="0" applyBorder="0" applyAlignment="0" applyProtection="0"/>
    <xf numFmtId="0" fontId="51" fillId="0" borderId="0" applyNumberFormat="0" applyFont="0" applyFill="0" applyBorder="0" applyAlignment="0" applyProtection="0"/>
    <xf numFmtId="0" fontId="51" fillId="0" borderId="0"/>
    <xf numFmtId="0" fontId="1" fillId="0" borderId="0"/>
    <xf numFmtId="0" fontId="1" fillId="0" borderId="0"/>
    <xf numFmtId="0" fontId="51" fillId="0" borderId="0" applyNumberFormat="0" applyFont="0" applyFill="0" applyBorder="0" applyAlignment="0" applyProtection="0"/>
    <xf numFmtId="0" fontId="52" fillId="0" borderId="0"/>
    <xf numFmtId="0" fontId="1" fillId="0" borderId="0"/>
    <xf numFmtId="165" fontId="54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9" fontId="1" fillId="0" borderId="0" applyFont="0" applyFill="0" applyBorder="0" applyAlignment="0" applyProtection="0"/>
    <xf numFmtId="0" fontId="1" fillId="0" borderId="0"/>
    <xf numFmtId="0" fontId="52" fillId="0" borderId="0">
      <alignment vertical="center"/>
    </xf>
  </cellStyleXfs>
  <cellXfs count="644">
    <xf numFmtId="0" fontId="0" fillId="0" borderId="0" xfId="0" applyFont="1" applyFill="1" applyBorder="1"/>
    <xf numFmtId="0" fontId="1" fillId="0" borderId="0" xfId="0" applyNumberFormat="1" applyFont="1"/>
    <xf numFmtId="0" fontId="0" fillId="0" borderId="0" xfId="0" applyFont="1" applyFill="1" applyBorder="1" applyAlignment="1">
      <alignment horizontal="left"/>
    </xf>
    <xf numFmtId="166" fontId="0" fillId="0" borderId="0" xfId="1" applyNumberFormat="1" applyFont="1" applyFill="1" applyBorder="1"/>
    <xf numFmtId="0" fontId="2" fillId="0" borderId="1" xfId="17" applyNumberFormat="1" applyFont="1" applyBorder="1" applyAlignment="1">
      <alignment horizontal="center" vertical="center"/>
    </xf>
    <xf numFmtId="0" fontId="2" fillId="0" borderId="1" xfId="17" applyNumberFormat="1" applyFont="1" applyBorder="1" applyAlignment="1">
      <alignment horizontal="left" vertical="center"/>
    </xf>
    <xf numFmtId="166" fontId="2" fillId="0" borderId="1" xfId="1" applyNumberFormat="1" applyFont="1" applyBorder="1" applyAlignment="1">
      <alignment horizontal="center" vertical="center"/>
    </xf>
    <xf numFmtId="166" fontId="1" fillId="0" borderId="0" xfId="1" applyNumberFormat="1" applyFont="1"/>
    <xf numFmtId="43" fontId="1" fillId="0" borderId="0" xfId="1" applyFont="1"/>
    <xf numFmtId="0" fontId="3" fillId="0" borderId="0" xfId="0" applyFont="1" applyAlignment="1">
      <alignment horizontal="left"/>
    </xf>
    <xf numFmtId="43" fontId="1" fillId="0" borderId="0" xfId="0" applyNumberFormat="1" applyFont="1"/>
    <xf numFmtId="0" fontId="4" fillId="2" borderId="2" xfId="17" applyNumberFormat="1" applyFont="1" applyFill="1" applyBorder="1" applyAlignment="1">
      <alignment horizontal="left" vertical="center"/>
    </xf>
    <xf numFmtId="0" fontId="4" fillId="2" borderId="2" xfId="17" applyNumberFormat="1" applyFont="1" applyFill="1" applyBorder="1" applyAlignment="1">
      <alignment horizontal="center" vertical="center"/>
    </xf>
    <xf numFmtId="0" fontId="5" fillId="2" borderId="2" xfId="17" applyNumberFormat="1" applyFont="1" applyFill="1" applyBorder="1" applyAlignment="1">
      <alignment horizontal="left" vertical="center"/>
    </xf>
    <xf numFmtId="166" fontId="4" fillId="2" borderId="2" xfId="1" applyNumberFormat="1" applyFont="1" applyFill="1" applyBorder="1" applyAlignment="1">
      <alignment horizontal="center" vertical="center"/>
    </xf>
    <xf numFmtId="166" fontId="4" fillId="2" borderId="2" xfId="1" applyNumberFormat="1" applyFont="1" applyFill="1" applyBorder="1" applyAlignment="1">
      <alignment horizontal="right" vertical="center"/>
    </xf>
    <xf numFmtId="4" fontId="1" fillId="0" borderId="0" xfId="0" applyNumberFormat="1" applyFont="1"/>
    <xf numFmtId="0" fontId="6" fillId="0" borderId="3" xfId="0" applyFont="1" applyFill="1" applyBorder="1" applyAlignment="1">
      <alignment horizontal="left" vertical="center"/>
    </xf>
    <xf numFmtId="0" fontId="7" fillId="3" borderId="3" xfId="11" applyNumberFormat="1" applyFont="1" applyFill="1" applyBorder="1" applyAlignment="1">
      <alignment horizontal="center" vertical="center"/>
    </xf>
    <xf numFmtId="0" fontId="7" fillId="3" borderId="4" xfId="11" applyNumberFormat="1" applyFont="1" applyFill="1" applyBorder="1" applyAlignment="1">
      <alignment horizontal="center" vertical="center"/>
    </xf>
    <xf numFmtId="0" fontId="9" fillId="4" borderId="4" xfId="31" applyNumberFormat="1" applyFont="1" applyFill="1" applyBorder="1" applyAlignment="1">
      <alignment horizontal="center" vertical="center"/>
    </xf>
    <xf numFmtId="166" fontId="9" fillId="0" borderId="5" xfId="1" applyNumberFormat="1" applyFont="1" applyFill="1" applyBorder="1" applyAlignment="1">
      <alignment horizontal="center" vertical="center"/>
    </xf>
    <xf numFmtId="166" fontId="9" fillId="4" borderId="5" xfId="1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/>
    </xf>
    <xf numFmtId="0" fontId="10" fillId="0" borderId="6" xfId="0" applyFont="1" applyFill="1" applyBorder="1" applyAlignment="1">
      <alignment horizontal="left" vertical="center"/>
    </xf>
    <xf numFmtId="0" fontId="9" fillId="4" borderId="5" xfId="32" applyNumberFormat="1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/>
    </xf>
    <xf numFmtId="0" fontId="10" fillId="6" borderId="6" xfId="0" applyFont="1" applyFill="1" applyBorder="1" applyAlignment="1">
      <alignment horizontal="left" vertical="center"/>
    </xf>
    <xf numFmtId="0" fontId="9" fillId="0" borderId="5" xfId="32" applyNumberFormat="1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left"/>
    </xf>
    <xf numFmtId="0" fontId="10" fillId="0" borderId="6" xfId="32" applyNumberFormat="1" applyFont="1" applyFill="1" applyBorder="1" applyAlignment="1">
      <alignment horizontal="left" vertical="center" wrapText="1"/>
    </xf>
    <xf numFmtId="0" fontId="1" fillId="0" borderId="0" xfId="0" applyNumberFormat="1" applyFont="1" applyAlignment="1">
      <alignment horizontal="left"/>
    </xf>
    <xf numFmtId="0" fontId="0" fillId="0" borderId="0" xfId="0"/>
    <xf numFmtId="0" fontId="13" fillId="7" borderId="4" xfId="0" applyFont="1" applyFill="1" applyBorder="1" applyAlignment="1">
      <alignment horizontal="center" vertical="center"/>
    </xf>
    <xf numFmtId="0" fontId="14" fillId="0" borderId="4" xfId="0" applyFont="1" applyBorder="1"/>
    <xf numFmtId="167" fontId="14" fillId="0" borderId="4" xfId="0" applyNumberFormat="1" applyFont="1" applyBorder="1"/>
    <xf numFmtId="1" fontId="14" fillId="0" borderId="4" xfId="0" applyNumberFormat="1" applyFont="1" applyBorder="1"/>
    <xf numFmtId="168" fontId="14" fillId="0" borderId="4" xfId="0" applyNumberFormat="1" applyFont="1" applyBorder="1"/>
    <xf numFmtId="0" fontId="15" fillId="0" borderId="0" xfId="0" applyFont="1"/>
    <xf numFmtId="0" fontId="16" fillId="7" borderId="4" xfId="0" applyFont="1" applyFill="1" applyBorder="1" applyAlignment="1">
      <alignment horizontal="center" vertical="center"/>
    </xf>
    <xf numFmtId="169" fontId="14" fillId="0" borderId="4" xfId="0" applyNumberFormat="1" applyFont="1" applyBorder="1"/>
    <xf numFmtId="170" fontId="14" fillId="0" borderId="4" xfId="0" applyNumberFormat="1" applyFont="1" applyBorder="1"/>
    <xf numFmtId="0" fontId="0" fillId="6" borderId="0" xfId="0" applyFont="1" applyFill="1" applyBorder="1"/>
    <xf numFmtId="0" fontId="0" fillId="8" borderId="0" xfId="0" applyFont="1" applyFill="1" applyBorder="1"/>
    <xf numFmtId="166" fontId="17" fillId="8" borderId="0" xfId="1" applyNumberFormat="1" applyFont="1" applyFill="1" applyBorder="1" applyAlignment="1">
      <alignment horizontal="centerContinuous" vertical="center"/>
    </xf>
    <xf numFmtId="0" fontId="0" fillId="8" borderId="0" xfId="0" applyFont="1" applyFill="1" applyBorder="1" applyAlignment="1">
      <alignment horizontal="centerContinuous" vertical="center"/>
    </xf>
    <xf numFmtId="0" fontId="17" fillId="8" borderId="10" xfId="0" applyFont="1" applyFill="1" applyBorder="1" applyAlignment="1">
      <alignment horizontal="centerContinuous" vertical="center"/>
    </xf>
    <xf numFmtId="0" fontId="0" fillId="8" borderId="11" xfId="0" applyFont="1" applyFill="1" applyBorder="1" applyAlignment="1">
      <alignment horizontal="centerContinuous" vertical="center"/>
    </xf>
    <xf numFmtId="0" fontId="17" fillId="8" borderId="12" xfId="0" applyFont="1" applyFill="1" applyBorder="1"/>
    <xf numFmtId="0" fontId="17" fillId="8" borderId="13" xfId="0" applyFont="1" applyFill="1" applyBorder="1"/>
    <xf numFmtId="0" fontId="18" fillId="9" borderId="4" xfId="0" applyFont="1" applyFill="1" applyBorder="1"/>
    <xf numFmtId="0" fontId="18" fillId="9" borderId="14" xfId="0" applyFont="1" applyFill="1" applyBorder="1"/>
    <xf numFmtId="0" fontId="18" fillId="9" borderId="15" xfId="0" applyFont="1" applyFill="1" applyBorder="1"/>
    <xf numFmtId="0" fontId="18" fillId="9" borderId="16" xfId="0" applyFont="1" applyFill="1" applyBorder="1"/>
    <xf numFmtId="166" fontId="18" fillId="9" borderId="15" xfId="1" applyNumberFormat="1" applyFont="1" applyFill="1" applyBorder="1"/>
    <xf numFmtId="0" fontId="17" fillId="0" borderId="17" xfId="0" applyFont="1" applyFill="1" applyBorder="1"/>
    <xf numFmtId="0" fontId="0" fillId="0" borderId="18" xfId="0" applyFont="1" applyFill="1" applyBorder="1"/>
    <xf numFmtId="0" fontId="18" fillId="0" borderId="20" xfId="0" applyFont="1" applyBorder="1"/>
    <xf numFmtId="0" fontId="0" fillId="0" borderId="20" xfId="0" applyBorder="1"/>
    <xf numFmtId="0" fontId="0" fillId="0" borderId="21" xfId="0" applyBorder="1"/>
    <xf numFmtId="166" fontId="0" fillId="0" borderId="22" xfId="0" applyNumberFormat="1" applyBorder="1"/>
    <xf numFmtId="166" fontId="0" fillId="0" borderId="23" xfId="0" applyNumberFormat="1" applyBorder="1"/>
    <xf numFmtId="166" fontId="0" fillId="0" borderId="24" xfId="1" applyNumberFormat="1" applyFont="1" applyBorder="1"/>
    <xf numFmtId="166" fontId="0" fillId="0" borderId="21" xfId="0" applyNumberFormat="1" applyBorder="1"/>
    <xf numFmtId="0" fontId="19" fillId="10" borderId="22" xfId="0" applyFont="1" applyFill="1" applyBorder="1"/>
    <xf numFmtId="0" fontId="19" fillId="10" borderId="23" xfId="0" applyFont="1" applyFill="1" applyBorder="1"/>
    <xf numFmtId="0" fontId="18" fillId="0" borderId="6" xfId="0" applyFont="1" applyBorder="1"/>
    <xf numFmtId="0" fontId="0" fillId="0" borderId="6" xfId="0" applyBorder="1"/>
    <xf numFmtId="0" fontId="0" fillId="0" borderId="25" xfId="0" applyBorder="1"/>
    <xf numFmtId="166" fontId="0" fillId="0" borderId="26" xfId="0" applyNumberFormat="1" applyBorder="1"/>
    <xf numFmtId="166" fontId="0" fillId="0" borderId="27" xfId="0" applyNumberFormat="1" applyBorder="1"/>
    <xf numFmtId="166" fontId="0" fillId="0" borderId="28" xfId="1" applyNumberFormat="1" applyFont="1" applyBorder="1"/>
    <xf numFmtId="166" fontId="0" fillId="0" borderId="25" xfId="0" applyNumberFormat="1" applyBorder="1"/>
    <xf numFmtId="0" fontId="19" fillId="10" borderId="26" xfId="0" applyFont="1" applyFill="1" applyBorder="1"/>
    <xf numFmtId="0" fontId="19" fillId="10" borderId="27" xfId="0" applyFont="1" applyFill="1" applyBorder="1"/>
    <xf numFmtId="0" fontId="18" fillId="0" borderId="30" xfId="0" applyFont="1" applyBorder="1"/>
    <xf numFmtId="0" fontId="0" fillId="0" borderId="30" xfId="0" applyBorder="1"/>
    <xf numFmtId="0" fontId="0" fillId="0" borderId="31" xfId="0" applyBorder="1"/>
    <xf numFmtId="166" fontId="0" fillId="0" borderId="32" xfId="0" applyNumberFormat="1" applyBorder="1"/>
    <xf numFmtId="166" fontId="0" fillId="0" borderId="33" xfId="0" applyNumberFormat="1" applyBorder="1"/>
    <xf numFmtId="166" fontId="0" fillId="0" borderId="34" xfId="1" applyNumberFormat="1" applyFont="1" applyBorder="1"/>
    <xf numFmtId="166" fontId="0" fillId="0" borderId="31" xfId="0" applyNumberFormat="1" applyBorder="1"/>
    <xf numFmtId="0" fontId="19" fillId="10" borderId="32" xfId="0" applyFont="1" applyFill="1" applyBorder="1"/>
    <xf numFmtId="0" fontId="19" fillId="10" borderId="33" xfId="0" applyFont="1" applyFill="1" applyBorder="1"/>
    <xf numFmtId="0" fontId="18" fillId="0" borderId="3" xfId="0" applyFont="1" applyBorder="1"/>
    <xf numFmtId="0" fontId="0" fillId="0" borderId="3" xfId="0" applyBorder="1"/>
    <xf numFmtId="0" fontId="0" fillId="0" borderId="35" xfId="0" applyBorder="1"/>
    <xf numFmtId="166" fontId="0" fillId="0" borderId="36" xfId="0" applyNumberFormat="1" applyBorder="1"/>
    <xf numFmtId="166" fontId="0" fillId="0" borderId="37" xfId="0" applyNumberFormat="1" applyBorder="1"/>
    <xf numFmtId="166" fontId="0" fillId="0" borderId="38" xfId="1" applyNumberFormat="1" applyFont="1" applyBorder="1"/>
    <xf numFmtId="166" fontId="0" fillId="0" borderId="35" xfId="0" applyNumberFormat="1" applyBorder="1"/>
    <xf numFmtId="0" fontId="20" fillId="11" borderId="22" xfId="0" applyFont="1" applyFill="1" applyBorder="1" applyAlignment="1">
      <alignment horizontal="left"/>
    </xf>
    <xf numFmtId="0" fontId="20" fillId="11" borderId="23" xfId="0" applyFont="1" applyFill="1" applyBorder="1"/>
    <xf numFmtId="0" fontId="20" fillId="11" borderId="26" xfId="0" applyFont="1" applyFill="1" applyBorder="1" applyAlignment="1">
      <alignment horizontal="left"/>
    </xf>
    <xf numFmtId="0" fontId="20" fillId="11" borderId="27" xfId="0" applyFont="1" applyFill="1" applyBorder="1"/>
    <xf numFmtId="0" fontId="20" fillId="11" borderId="39" xfId="0" applyFont="1" applyFill="1" applyBorder="1" applyAlignment="1">
      <alignment horizontal="left"/>
    </xf>
    <xf numFmtId="0" fontId="20" fillId="11" borderId="40" xfId="0" applyFont="1" applyFill="1" applyBorder="1"/>
    <xf numFmtId="0" fontId="18" fillId="9" borderId="29" xfId="0" applyFont="1" applyFill="1" applyBorder="1"/>
    <xf numFmtId="0" fontId="18" fillId="9" borderId="41" xfId="0" applyFont="1" applyFill="1" applyBorder="1"/>
    <xf numFmtId="166" fontId="18" fillId="9" borderId="8" xfId="0" applyNumberFormat="1" applyFont="1" applyFill="1" applyBorder="1"/>
    <xf numFmtId="166" fontId="18" fillId="9" borderId="9" xfId="0" applyNumberFormat="1" applyFont="1" applyFill="1" applyBorder="1"/>
    <xf numFmtId="166" fontId="18" fillId="9" borderId="42" xfId="1" applyNumberFormat="1" applyFont="1" applyFill="1" applyBorder="1"/>
    <xf numFmtId="166" fontId="18" fillId="9" borderId="41" xfId="0" applyNumberFormat="1" applyFont="1" applyFill="1" applyBorder="1"/>
    <xf numFmtId="0" fontId="18" fillId="12" borderId="0" xfId="0" applyFont="1" applyFill="1" applyBorder="1"/>
    <xf numFmtId="166" fontId="0" fillId="6" borderId="0" xfId="1" applyNumberFormat="1" applyFont="1" applyFill="1" applyBorder="1"/>
    <xf numFmtId="0" fontId="10" fillId="0" borderId="3" xfId="0" applyFont="1" applyFill="1" applyBorder="1"/>
    <xf numFmtId="0" fontId="0" fillId="0" borderId="3" xfId="0" applyFont="1" applyFill="1" applyBorder="1"/>
    <xf numFmtId="166" fontId="0" fillId="0" borderId="3" xfId="1" applyNumberFormat="1" applyFont="1" applyFill="1" applyBorder="1"/>
    <xf numFmtId="166" fontId="10" fillId="0" borderId="3" xfId="1" applyNumberFormat="1" applyFont="1" applyFill="1" applyBorder="1"/>
    <xf numFmtId="0" fontId="19" fillId="10" borderId="3" xfId="0" applyFont="1" applyFill="1" applyBorder="1"/>
    <xf numFmtId="0" fontId="10" fillId="0" borderId="30" xfId="0" applyFont="1" applyFill="1" applyBorder="1"/>
    <xf numFmtId="0" fontId="0" fillId="0" borderId="30" xfId="0" applyFont="1" applyFill="1" applyBorder="1"/>
    <xf numFmtId="166" fontId="0" fillId="0" borderId="30" xfId="1" applyNumberFormat="1" applyFont="1" applyFill="1" applyBorder="1"/>
    <xf numFmtId="166" fontId="10" fillId="0" borderId="30" xfId="1" applyNumberFormat="1" applyFont="1" applyFill="1" applyBorder="1"/>
    <xf numFmtId="0" fontId="19" fillId="10" borderId="30" xfId="0" applyFont="1" applyFill="1" applyBorder="1"/>
    <xf numFmtId="0" fontId="10" fillId="0" borderId="20" xfId="0" applyFont="1" applyFill="1" applyBorder="1"/>
    <xf numFmtId="0" fontId="0" fillId="0" borderId="20" xfId="0" applyFont="1" applyFill="1" applyBorder="1"/>
    <xf numFmtId="166" fontId="0" fillId="0" borderId="20" xfId="1" applyNumberFormat="1" applyFont="1" applyFill="1" applyBorder="1"/>
    <xf numFmtId="166" fontId="10" fillId="0" borderId="20" xfId="1" applyNumberFormat="1" applyFont="1" applyFill="1" applyBorder="1"/>
    <xf numFmtId="0" fontId="19" fillId="6" borderId="20" xfId="0" applyFont="1" applyFill="1" applyBorder="1"/>
    <xf numFmtId="0" fontId="10" fillId="0" borderId="6" xfId="0" applyFont="1" applyFill="1" applyBorder="1"/>
    <xf numFmtId="0" fontId="0" fillId="0" borderId="6" xfId="0" applyFont="1" applyFill="1" applyBorder="1"/>
    <xf numFmtId="166" fontId="0" fillId="0" borderId="6" xfId="1" applyNumberFormat="1" applyFont="1" applyFill="1" applyBorder="1"/>
    <xf numFmtId="166" fontId="10" fillId="0" borderId="6" xfId="1" applyNumberFormat="1" applyFont="1" applyFill="1" applyBorder="1"/>
    <xf numFmtId="0" fontId="19" fillId="6" borderId="6" xfId="0" applyFont="1" applyFill="1" applyBorder="1"/>
    <xf numFmtId="0" fontId="19" fillId="6" borderId="30" xfId="0" applyFont="1" applyFill="1" applyBorder="1"/>
    <xf numFmtId="0" fontId="18" fillId="13" borderId="4" xfId="0" applyFont="1" applyFill="1" applyBorder="1"/>
    <xf numFmtId="0" fontId="17" fillId="2" borderId="4" xfId="0" applyFont="1" applyFill="1" applyBorder="1"/>
    <xf numFmtId="166" fontId="17" fillId="2" borderId="4" xfId="1" applyNumberFormat="1" applyFont="1" applyFill="1" applyBorder="1"/>
    <xf numFmtId="0" fontId="18" fillId="0" borderId="4" xfId="0" applyFont="1" applyBorder="1"/>
    <xf numFmtId="0" fontId="17" fillId="0" borderId="4" xfId="0" applyFont="1" applyFill="1" applyBorder="1"/>
    <xf numFmtId="166" fontId="21" fillId="5" borderId="4" xfId="1" applyNumberFormat="1" applyFont="1" applyFill="1" applyBorder="1"/>
    <xf numFmtId="0" fontId="22" fillId="0" borderId="4" xfId="0" applyFont="1" applyFill="1" applyBorder="1"/>
    <xf numFmtId="166" fontId="21" fillId="5" borderId="4" xfId="0" applyNumberFormat="1" applyFont="1" applyFill="1" applyBorder="1"/>
    <xf numFmtId="166" fontId="17" fillId="0" borderId="0" xfId="1" applyNumberFormat="1" applyFont="1" applyFill="1" applyBorder="1"/>
    <xf numFmtId="166" fontId="0" fillId="0" borderId="0" xfId="0" applyNumberFormat="1" applyFont="1" applyFill="1" applyBorder="1"/>
    <xf numFmtId="9" fontId="0" fillId="0" borderId="6" xfId="2" applyFont="1" applyFill="1" applyBorder="1" applyAlignment="1"/>
    <xf numFmtId="9" fontId="0" fillId="0" borderId="30" xfId="2" applyFont="1" applyFill="1" applyBorder="1" applyAlignment="1"/>
    <xf numFmtId="0" fontId="8" fillId="0" borderId="0" xfId="0" applyFont="1" applyFill="1" applyBorder="1"/>
    <xf numFmtId="0" fontId="8" fillId="0" borderId="0" xfId="0" applyFont="1" applyFill="1" applyBorder="1" applyAlignment="1">
      <alignment horizontal="left"/>
    </xf>
    <xf numFmtId="0" fontId="10" fillId="0" borderId="0" xfId="0" applyFont="1" applyFill="1" applyBorder="1"/>
    <xf numFmtId="166" fontId="8" fillId="0" borderId="0" xfId="1" applyNumberFormat="1" applyFont="1" applyFill="1" applyBorder="1"/>
    <xf numFmtId="0" fontId="23" fillId="0" borderId="0" xfId="0" applyFont="1" applyFill="1" applyBorder="1"/>
    <xf numFmtId="0" fontId="10" fillId="0" borderId="4" xfId="0" applyFont="1" applyBorder="1"/>
    <xf numFmtId="166" fontId="8" fillId="0" borderId="0" xfId="1" applyNumberFormat="1" applyFont="1" applyFill="1" applyBorder="1" applyAlignment="1">
      <alignment horizontal="left"/>
    </xf>
    <xf numFmtId="0" fontId="24" fillId="0" borderId="0" xfId="0" applyFont="1" applyFill="1" applyBorder="1"/>
    <xf numFmtId="166" fontId="8" fillId="0" borderId="0" xfId="0" applyNumberFormat="1" applyFont="1" applyFill="1" applyBorder="1"/>
    <xf numFmtId="0" fontId="25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 wrapText="1"/>
    </xf>
    <xf numFmtId="166" fontId="28" fillId="0" borderId="0" xfId="1" applyNumberFormat="1" applyFont="1" applyFill="1" applyBorder="1"/>
    <xf numFmtId="166" fontId="25" fillId="0" borderId="0" xfId="1" applyNumberFormat="1" applyFont="1" applyFill="1" applyBorder="1" applyAlignment="1">
      <alignment horizontal="left" vertical="center" wrapText="1"/>
    </xf>
    <xf numFmtId="166" fontId="25" fillId="0" borderId="0" xfId="1" applyNumberFormat="1" applyFont="1" applyFill="1" applyBorder="1" applyAlignment="1">
      <alignment horizontal="center" vertical="center" wrapText="1"/>
    </xf>
    <xf numFmtId="166" fontId="29" fillId="0" borderId="0" xfId="1" applyNumberFormat="1" applyFont="1" applyFill="1" applyBorder="1"/>
    <xf numFmtId="0" fontId="25" fillId="14" borderId="3" xfId="0" applyFont="1" applyFill="1" applyBorder="1" applyAlignment="1">
      <alignment horizontal="center" vertical="center" wrapText="1"/>
    </xf>
    <xf numFmtId="0" fontId="25" fillId="14" borderId="3" xfId="0" applyFont="1" applyFill="1" applyBorder="1" applyAlignment="1">
      <alignment horizontal="left" vertical="center" wrapText="1"/>
    </xf>
    <xf numFmtId="0" fontId="25" fillId="15" borderId="3" xfId="0" applyFont="1" applyFill="1" applyBorder="1" applyAlignment="1">
      <alignment horizontal="center" vertical="center" wrapText="1"/>
    </xf>
    <xf numFmtId="0" fontId="25" fillId="16" borderId="3" xfId="0" applyFont="1" applyFill="1" applyBorder="1" applyAlignment="1">
      <alignment horizontal="center" vertical="center" wrapText="1"/>
    </xf>
    <xf numFmtId="166" fontId="25" fillId="14" borderId="3" xfId="1" applyNumberFormat="1" applyFont="1" applyFill="1" applyBorder="1" applyAlignment="1">
      <alignment horizontal="center" vertical="center" wrapText="1"/>
    </xf>
    <xf numFmtId="0" fontId="26" fillId="14" borderId="3" xfId="0" applyFont="1" applyFill="1" applyBorder="1" applyAlignment="1">
      <alignment horizontal="center" vertical="center" wrapText="1"/>
    </xf>
    <xf numFmtId="17" fontId="8" fillId="6" borderId="6" xfId="0" applyNumberFormat="1" applyFont="1" applyFill="1" applyBorder="1"/>
    <xf numFmtId="0" fontId="10" fillId="6" borderId="6" xfId="0" applyFont="1" applyFill="1" applyBorder="1"/>
    <xf numFmtId="0" fontId="8" fillId="6" borderId="6" xfId="0" applyFont="1" applyFill="1" applyBorder="1"/>
    <xf numFmtId="0" fontId="19" fillId="6" borderId="0" xfId="0" applyFont="1" applyFill="1" applyBorder="1"/>
    <xf numFmtId="0" fontId="19" fillId="6" borderId="6" xfId="26" applyFont="1" applyFill="1" applyBorder="1"/>
    <xf numFmtId="166" fontId="11" fillId="6" borderId="6" xfId="0" applyNumberFormat="1" applyFont="1" applyFill="1" applyBorder="1"/>
    <xf numFmtId="166" fontId="10" fillId="6" borderId="6" xfId="1" applyNumberFormat="1" applyFont="1" applyFill="1" applyBorder="1"/>
    <xf numFmtId="0" fontId="31" fillId="6" borderId="6" xfId="0" applyFont="1" applyFill="1" applyBorder="1"/>
    <xf numFmtId="166" fontId="31" fillId="6" borderId="6" xfId="0" applyNumberFormat="1" applyFont="1" applyFill="1" applyBorder="1"/>
    <xf numFmtId="166" fontId="10" fillId="6" borderId="6" xfId="0" applyNumberFormat="1" applyFont="1" applyFill="1" applyBorder="1"/>
    <xf numFmtId="166" fontId="8" fillId="6" borderId="0" xfId="1" applyNumberFormat="1" applyFont="1" applyFill="1" applyBorder="1"/>
    <xf numFmtId="0" fontId="32" fillId="6" borderId="6" xfId="0" applyFont="1" applyFill="1" applyBorder="1" applyAlignment="1">
      <alignment horizontal="left"/>
    </xf>
    <xf numFmtId="0" fontId="33" fillId="6" borderId="6" xfId="0" applyFont="1" applyFill="1" applyBorder="1"/>
    <xf numFmtId="0" fontId="32" fillId="6" borderId="6" xfId="0" applyFont="1" applyFill="1" applyBorder="1"/>
    <xf numFmtId="43" fontId="10" fillId="6" borderId="6" xfId="0" applyNumberFormat="1" applyFont="1" applyFill="1" applyBorder="1"/>
    <xf numFmtId="0" fontId="34" fillId="6" borderId="6" xfId="0" applyFont="1" applyFill="1" applyBorder="1"/>
    <xf numFmtId="0" fontId="19" fillId="6" borderId="6" xfId="30" applyFont="1" applyFill="1" applyBorder="1"/>
    <xf numFmtId="166" fontId="6" fillId="6" borderId="6" xfId="26" applyNumberFormat="1" applyFont="1" applyFill="1" applyBorder="1"/>
    <xf numFmtId="0" fontId="8" fillId="0" borderId="6" xfId="0" applyFont="1" applyFill="1" applyBorder="1"/>
    <xf numFmtId="166" fontId="10" fillId="16" borderId="6" xfId="1" applyNumberFormat="1" applyFont="1" applyFill="1" applyBorder="1"/>
    <xf numFmtId="17" fontId="8" fillId="0" borderId="6" xfId="0" applyNumberFormat="1" applyFont="1" applyFill="1" applyBorder="1"/>
    <xf numFmtId="0" fontId="10" fillId="0" borderId="6" xfId="0" applyFont="1" applyBorder="1"/>
    <xf numFmtId="0" fontId="35" fillId="0" borderId="0" xfId="0" applyFont="1"/>
    <xf numFmtId="166" fontId="35" fillId="6" borderId="6" xfId="0" applyNumberFormat="1" applyFont="1" applyFill="1" applyBorder="1"/>
    <xf numFmtId="0" fontId="8" fillId="0" borderId="6" xfId="0" applyNumberFormat="1" applyFont="1" applyFill="1" applyBorder="1"/>
    <xf numFmtId="0" fontId="8" fillId="0" borderId="6" xfId="0" applyFont="1" applyFill="1" applyBorder="1" applyAlignment="1">
      <alignment horizontal="left"/>
    </xf>
    <xf numFmtId="166" fontId="8" fillId="0" borderId="6" xfId="1" applyNumberFormat="1" applyFont="1" applyFill="1" applyBorder="1"/>
    <xf numFmtId="0" fontId="10" fillId="0" borderId="30" xfId="0" applyFont="1" applyBorder="1"/>
    <xf numFmtId="0" fontId="31" fillId="0" borderId="6" xfId="0" applyFont="1" applyBorder="1"/>
    <xf numFmtId="0" fontId="10" fillId="0" borderId="7" xfId="0" applyFont="1" applyBorder="1"/>
    <xf numFmtId="0" fontId="8" fillId="16" borderId="6" xfId="0" applyFont="1" applyFill="1" applyBorder="1"/>
    <xf numFmtId="0" fontId="8" fillId="0" borderId="30" xfId="0" applyFont="1" applyFill="1" applyBorder="1"/>
    <xf numFmtId="0" fontId="8" fillId="0" borderId="30" xfId="0" applyNumberFormat="1" applyFont="1" applyFill="1" applyBorder="1"/>
    <xf numFmtId="0" fontId="31" fillId="0" borderId="30" xfId="0" applyFont="1" applyBorder="1"/>
    <xf numFmtId="166" fontId="8" fillId="0" borderId="30" xfId="1" applyNumberFormat="1" applyFont="1" applyFill="1" applyBorder="1"/>
    <xf numFmtId="0" fontId="36" fillId="0" borderId="0" xfId="0" applyFont="1" applyFill="1" applyBorder="1"/>
    <xf numFmtId="0" fontId="0" fillId="0" borderId="4" xfId="0" applyFont="1" applyFill="1" applyBorder="1"/>
    <xf numFmtId="0" fontId="0" fillId="17" borderId="4" xfId="0" applyFont="1" applyFill="1" applyBorder="1"/>
    <xf numFmtId="0" fontId="0" fillId="17" borderId="4" xfId="0" applyFont="1" applyFill="1" applyBorder="1" applyAlignment="1">
      <alignment horizontal="left"/>
    </xf>
    <xf numFmtId="166" fontId="0" fillId="17" borderId="4" xfId="1" applyNumberFormat="1" applyFont="1" applyFill="1" applyBorder="1"/>
    <xf numFmtId="0" fontId="36" fillId="0" borderId="20" xfId="0" applyNumberFormat="1" applyFont="1" applyFill="1" applyBorder="1" applyAlignment="1">
      <alignment horizontal="left"/>
    </xf>
    <xf numFmtId="0" fontId="36" fillId="0" borderId="6" xfId="0" applyNumberFormat="1" applyFont="1" applyFill="1" applyBorder="1" applyAlignment="1">
      <alignment horizontal="left"/>
    </xf>
    <xf numFmtId="0" fontId="0" fillId="0" borderId="6" xfId="0" applyNumberFormat="1" applyFont="1" applyFill="1" applyBorder="1" applyAlignment="1">
      <alignment horizontal="left"/>
    </xf>
    <xf numFmtId="0" fontId="0" fillId="0" borderId="30" xfId="0" applyNumberFormat="1" applyFont="1" applyFill="1" applyBorder="1" applyAlignment="1">
      <alignment horizontal="left"/>
    </xf>
    <xf numFmtId="0" fontId="0" fillId="0" borderId="29" xfId="0" applyFont="1" applyFill="1" applyBorder="1"/>
    <xf numFmtId="0" fontId="0" fillId="0" borderId="29" xfId="0" applyFont="1" applyFill="1" applyBorder="1" applyAlignment="1">
      <alignment horizontal="left"/>
    </xf>
    <xf numFmtId="166" fontId="21" fillId="0" borderId="29" xfId="1" applyNumberFormat="1" applyFont="1" applyFill="1" applyBorder="1"/>
    <xf numFmtId="0" fontId="0" fillId="0" borderId="19" xfId="0" applyFont="1" applyFill="1" applyBorder="1"/>
    <xf numFmtId="166" fontId="0" fillId="0" borderId="19" xfId="1" applyNumberFormat="1" applyFont="1" applyFill="1" applyBorder="1"/>
    <xf numFmtId="0" fontId="0" fillId="0" borderId="7" xfId="0" applyFont="1" applyFill="1" applyBorder="1"/>
    <xf numFmtId="166" fontId="0" fillId="0" borderId="7" xfId="1" applyNumberFormat="1" applyFont="1" applyFill="1" applyBorder="1"/>
    <xf numFmtId="0" fontId="0" fillId="0" borderId="7" xfId="0" applyNumberFormat="1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36" fillId="0" borderId="6" xfId="0" applyNumberFormat="1" applyFont="1" applyBorder="1" applyAlignment="1">
      <alignment horizontal="left"/>
    </xf>
    <xf numFmtId="166" fontId="0" fillId="0" borderId="6" xfId="0" applyNumberFormat="1" applyFont="1" applyFill="1" applyBorder="1"/>
    <xf numFmtId="0" fontId="36" fillId="0" borderId="6" xfId="0" applyFont="1" applyBorder="1"/>
    <xf numFmtId="0" fontId="36" fillId="0" borderId="7" xfId="0" applyNumberFormat="1" applyFont="1" applyBorder="1" applyAlignment="1">
      <alignment horizontal="left"/>
    </xf>
    <xf numFmtId="166" fontId="0" fillId="0" borderId="7" xfId="0" applyNumberFormat="1" applyFont="1" applyFill="1" applyBorder="1"/>
    <xf numFmtId="0" fontId="36" fillId="0" borderId="7" xfId="0" applyFont="1" applyBorder="1"/>
    <xf numFmtId="0" fontId="36" fillId="0" borderId="30" xfId="0" applyNumberFormat="1" applyFont="1" applyBorder="1" applyAlignment="1">
      <alignment horizontal="left"/>
    </xf>
    <xf numFmtId="166" fontId="0" fillId="0" borderId="30" xfId="0" applyNumberFormat="1" applyFont="1" applyFill="1" applyBorder="1"/>
    <xf numFmtId="0" fontId="36" fillId="0" borderId="30" xfId="0" applyFont="1" applyBorder="1"/>
    <xf numFmtId="0" fontId="0" fillId="0" borderId="43" xfId="0" applyFont="1" applyBorder="1"/>
    <xf numFmtId="0" fontId="36" fillId="0" borderId="0" xfId="0" applyFont="1" applyBorder="1"/>
    <xf numFmtId="166" fontId="36" fillId="5" borderId="0" xfId="0" applyNumberFormat="1" applyFont="1" applyFill="1" applyBorder="1"/>
    <xf numFmtId="43" fontId="0" fillId="0" borderId="0" xfId="1" applyFont="1" applyFill="1" applyBorder="1"/>
    <xf numFmtId="166" fontId="0" fillId="18" borderId="0" xfId="0" applyNumberFormat="1" applyFont="1" applyFill="1" applyBorder="1"/>
    <xf numFmtId="0" fontId="0" fillId="0" borderId="0" xfId="0" applyFont="1" applyBorder="1" applyAlignment="1">
      <alignment horizontal="left"/>
    </xf>
    <xf numFmtId="166" fontId="22" fillId="0" borderId="0" xfId="1" applyNumberFormat="1" applyFont="1" applyFill="1" applyBorder="1"/>
    <xf numFmtId="166" fontId="21" fillId="0" borderId="0" xfId="1" applyNumberFormat="1" applyFont="1" applyFill="1" applyBorder="1"/>
    <xf numFmtId="43" fontId="0" fillId="0" borderId="0" xfId="0" applyNumberFormat="1" applyFont="1" applyFill="1" applyBorder="1"/>
    <xf numFmtId="0" fontId="0" fillId="0" borderId="43" xfId="0" applyNumberFormat="1" applyFont="1" applyBorder="1" applyAlignment="1">
      <alignment horizontal="left"/>
    </xf>
    <xf numFmtId="166" fontId="36" fillId="19" borderId="0" xfId="0" applyNumberFormat="1" applyFont="1" applyFill="1" applyBorder="1"/>
    <xf numFmtId="3" fontId="0" fillId="0" borderId="0" xfId="0" applyNumberFormat="1" applyFont="1" applyFill="1" applyBorder="1"/>
    <xf numFmtId="0" fontId="0" fillId="0" borderId="43" xfId="0" applyFont="1" applyBorder="1" applyAlignment="1">
      <alignment horizontal="left"/>
    </xf>
    <xf numFmtId="166" fontId="36" fillId="19" borderId="0" xfId="1" applyNumberFormat="1" applyFont="1" applyFill="1" applyBorder="1"/>
    <xf numFmtId="0" fontId="0" fillId="0" borderId="41" xfId="0" applyFont="1" applyFill="1" applyBorder="1"/>
    <xf numFmtId="166" fontId="22" fillId="0" borderId="0" xfId="0" applyNumberFormat="1" applyFont="1" applyFill="1" applyBorder="1"/>
    <xf numFmtId="0" fontId="36" fillId="0" borderId="6" xfId="0" applyFont="1" applyFill="1" applyBorder="1"/>
    <xf numFmtId="166" fontId="36" fillId="0" borderId="0" xfId="1" applyNumberFormat="1" applyFont="1" applyFill="1" applyBorder="1"/>
    <xf numFmtId="166" fontId="36" fillId="0" borderId="0" xfId="0" applyNumberFormat="1" applyFont="1" applyFill="1" applyBorder="1"/>
    <xf numFmtId="0" fontId="0" fillId="0" borderId="0" xfId="0" applyNumberFormat="1" applyFont="1" applyBorder="1" applyAlignment="1">
      <alignment horizontal="left"/>
    </xf>
    <xf numFmtId="0" fontId="0" fillId="0" borderId="0" xfId="0" applyFont="1" applyBorder="1"/>
    <xf numFmtId="0" fontId="37" fillId="0" borderId="0" xfId="0" applyFont="1" applyFill="1" applyBorder="1" applyAlignment="1">
      <alignment horizontal="left"/>
    </xf>
    <xf numFmtId="0" fontId="37" fillId="0" borderId="0" xfId="0" applyFont="1" applyFill="1" applyBorder="1"/>
    <xf numFmtId="43" fontId="0" fillId="0" borderId="0" xfId="1" applyNumberFormat="1" applyFont="1" applyFill="1" applyBorder="1"/>
    <xf numFmtId="0" fontId="38" fillId="0" borderId="0" xfId="0" applyFont="1" applyFill="1" applyBorder="1"/>
    <xf numFmtId="166" fontId="0" fillId="0" borderId="0" xfId="1" applyNumberFormat="1" applyFont="1" applyFill="1" applyBorder="1" applyAlignment="1">
      <alignment horizontal="center"/>
    </xf>
    <xf numFmtId="3" fontId="0" fillId="0" borderId="0" xfId="0" applyNumberFormat="1" applyFont="1" applyFill="1" applyBorder="1" applyAlignment="1">
      <alignment horizontal="left"/>
    </xf>
    <xf numFmtId="9" fontId="0" fillId="0" borderId="0" xfId="2" applyFont="1" applyFill="1" applyBorder="1" applyAlignment="1"/>
    <xf numFmtId="43" fontId="38" fillId="0" borderId="0" xfId="1" applyNumberFormat="1" applyFont="1" applyFill="1" applyBorder="1"/>
    <xf numFmtId="0" fontId="39" fillId="0" borderId="0" xfId="0" applyFont="1" applyFill="1" applyBorder="1"/>
    <xf numFmtId="9" fontId="0" fillId="0" borderId="0" xfId="2" applyFont="1" applyFill="1" applyBorder="1" applyAlignment="1">
      <alignment horizontal="left"/>
    </xf>
    <xf numFmtId="166" fontId="36" fillId="20" borderId="0" xfId="1" applyNumberFormat="1" applyFont="1" applyFill="1" applyBorder="1"/>
    <xf numFmtId="166" fontId="36" fillId="21" borderId="0" xfId="1" applyNumberFormat="1" applyFont="1" applyFill="1" applyBorder="1"/>
    <xf numFmtId="166" fontId="0" fillId="21" borderId="0" xfId="1" applyNumberFormat="1" applyFont="1" applyFill="1" applyBorder="1"/>
    <xf numFmtId="166" fontId="36" fillId="22" borderId="0" xfId="1" applyNumberFormat="1" applyFont="1" applyFill="1" applyBorder="1"/>
    <xf numFmtId="166" fontId="38" fillId="0" borderId="0" xfId="0" applyNumberFormat="1" applyFont="1" applyFill="1" applyBorder="1"/>
    <xf numFmtId="0" fontId="17" fillId="0" borderId="0" xfId="0" applyFont="1" applyFill="1" applyBorder="1"/>
    <xf numFmtId="166" fontId="38" fillId="0" borderId="0" xfId="1" applyNumberFormat="1" applyFont="1" applyFill="1" applyBorder="1"/>
    <xf numFmtId="0" fontId="36" fillId="23" borderId="44" xfId="0" applyFont="1" applyFill="1" applyBorder="1" applyAlignment="1">
      <alignment vertical="center"/>
    </xf>
    <xf numFmtId="0" fontId="40" fillId="23" borderId="45" xfId="0" applyFont="1" applyFill="1" applyBorder="1" applyAlignment="1">
      <alignment vertical="center" wrapText="1"/>
    </xf>
    <xf numFmtId="0" fontId="36" fillId="23" borderId="45" xfId="0" applyFont="1" applyFill="1" applyBorder="1" applyAlignment="1">
      <alignment vertical="center"/>
    </xf>
    <xf numFmtId="166" fontId="36" fillId="23" borderId="45" xfId="1" applyNumberFormat="1" applyFont="1" applyFill="1" applyBorder="1" applyAlignment="1">
      <alignment vertical="center"/>
    </xf>
    <xf numFmtId="166" fontId="36" fillId="23" borderId="45" xfId="0" applyNumberFormat="1" applyFont="1" applyFill="1" applyBorder="1" applyAlignment="1">
      <alignment vertical="center"/>
    </xf>
    <xf numFmtId="0" fontId="36" fillId="24" borderId="45" xfId="0" applyFont="1" applyFill="1" applyBorder="1" applyAlignment="1">
      <alignment horizontal="left" vertical="center" wrapText="1"/>
    </xf>
    <xf numFmtId="0" fontId="36" fillId="24" borderId="45" xfId="0" applyFont="1" applyFill="1" applyBorder="1" applyAlignment="1">
      <alignment vertical="center"/>
    </xf>
    <xf numFmtId="0" fontId="36" fillId="24" borderId="45" xfId="0" applyFont="1" applyFill="1" applyBorder="1" applyAlignment="1">
      <alignment vertical="center" wrapText="1"/>
    </xf>
    <xf numFmtId="43" fontId="36" fillId="24" borderId="45" xfId="1" applyNumberFormat="1" applyFont="1" applyFill="1" applyBorder="1" applyAlignment="1">
      <alignment vertical="center" wrapText="1"/>
    </xf>
    <xf numFmtId="0" fontId="36" fillId="24" borderId="45" xfId="0" applyFont="1" applyFill="1" applyBorder="1" applyAlignment="1">
      <alignment horizontal="center" vertical="center" wrapText="1"/>
    </xf>
    <xf numFmtId="0" fontId="41" fillId="24" borderId="45" xfId="0" applyFont="1" applyFill="1" applyBorder="1" applyAlignment="1">
      <alignment horizontal="center" vertical="center"/>
    </xf>
    <xf numFmtId="166" fontId="36" fillId="5" borderId="45" xfId="1" applyNumberFormat="1" applyFont="1" applyFill="1" applyBorder="1" applyAlignment="1">
      <alignment horizontal="center" vertical="center" wrapText="1"/>
    </xf>
    <xf numFmtId="166" fontId="36" fillId="5" borderId="45" xfId="1" applyNumberFormat="1" applyFont="1" applyFill="1" applyBorder="1" applyAlignment="1">
      <alignment horizontal="center" vertical="center"/>
    </xf>
    <xf numFmtId="43" fontId="36" fillId="24" borderId="45" xfId="1" applyNumberFormat="1" applyFont="1" applyFill="1" applyBorder="1" applyAlignment="1">
      <alignment horizontal="center" vertical="center"/>
    </xf>
    <xf numFmtId="0" fontId="36" fillId="24" borderId="45" xfId="0" applyFont="1" applyFill="1" applyBorder="1" applyAlignment="1">
      <alignment horizontal="center" vertical="center"/>
    </xf>
    <xf numFmtId="166" fontId="36" fillId="24" borderId="45" xfId="1" applyNumberFormat="1" applyFont="1" applyFill="1" applyBorder="1" applyAlignment="1">
      <alignment horizontal="center" vertical="center"/>
    </xf>
    <xf numFmtId="166" fontId="36" fillId="24" borderId="45" xfId="1" applyNumberFormat="1" applyFont="1" applyFill="1" applyBorder="1" applyAlignment="1">
      <alignment horizontal="center" vertical="center" wrapText="1"/>
    </xf>
    <xf numFmtId="166" fontId="36" fillId="19" borderId="45" xfId="1" applyNumberFormat="1" applyFont="1" applyFill="1" applyBorder="1" applyAlignment="1">
      <alignment horizontal="center" vertical="center" wrapText="1"/>
    </xf>
    <xf numFmtId="166" fontId="41" fillId="24" borderId="45" xfId="0" applyNumberFormat="1" applyFont="1" applyFill="1" applyBorder="1" applyAlignment="1">
      <alignment horizontal="center" vertical="center" wrapText="1"/>
    </xf>
    <xf numFmtId="0" fontId="36" fillId="23" borderId="46" xfId="0" applyFont="1" applyFill="1" applyBorder="1" applyAlignment="1">
      <alignment vertical="center"/>
    </xf>
    <xf numFmtId="0" fontId="40" fillId="23" borderId="20" xfId="0" applyFont="1" applyFill="1" applyBorder="1" applyAlignment="1">
      <alignment vertical="center" wrapText="1"/>
    </xf>
    <xf numFmtId="0" fontId="36" fillId="23" borderId="20" xfId="0" applyFont="1" applyFill="1" applyBorder="1" applyAlignment="1">
      <alignment vertical="center"/>
    </xf>
    <xf numFmtId="166" fontId="36" fillId="23" borderId="20" xfId="1" applyNumberFormat="1" applyFont="1" applyFill="1" applyBorder="1" applyAlignment="1">
      <alignment vertical="center"/>
    </xf>
    <xf numFmtId="166" fontId="36" fillId="23" borderId="20" xfId="0" applyNumberFormat="1" applyFont="1" applyFill="1" applyBorder="1" applyAlignment="1">
      <alignment vertical="center"/>
    </xf>
    <xf numFmtId="0" fontId="36" fillId="24" borderId="20" xfId="0" applyFont="1" applyFill="1" applyBorder="1" applyAlignment="1">
      <alignment horizontal="left" vertical="center" wrapText="1"/>
    </xf>
    <xf numFmtId="0" fontId="36" fillId="24" borderId="20" xfId="0" applyFont="1" applyFill="1" applyBorder="1" applyAlignment="1">
      <alignment vertical="center"/>
    </xf>
    <xf numFmtId="0" fontId="36" fillId="24" borderId="20" xfId="0" applyFont="1" applyFill="1" applyBorder="1" applyAlignment="1">
      <alignment vertical="center" wrapText="1"/>
    </xf>
    <xf numFmtId="43" fontId="36" fillId="24" borderId="20" xfId="1" applyNumberFormat="1" applyFont="1" applyFill="1" applyBorder="1" applyAlignment="1">
      <alignment vertical="center" wrapText="1"/>
    </xf>
    <xf numFmtId="0" fontId="36" fillId="24" borderId="20" xfId="0" applyFont="1" applyFill="1" applyBorder="1" applyAlignment="1">
      <alignment horizontal="center" vertical="center" wrapText="1"/>
    </xf>
    <xf numFmtId="0" fontId="41" fillId="24" borderId="20" xfId="0" applyFont="1" applyFill="1" applyBorder="1" applyAlignment="1">
      <alignment horizontal="center" vertical="center"/>
    </xf>
    <xf numFmtId="166" fontId="36" fillId="5" borderId="20" xfId="1" applyNumberFormat="1" applyFont="1" applyFill="1" applyBorder="1" applyAlignment="1">
      <alignment horizontal="center" vertical="center" wrapText="1"/>
    </xf>
    <xf numFmtId="166" fontId="36" fillId="5" borderId="20" xfId="1" applyNumberFormat="1" applyFont="1" applyFill="1" applyBorder="1" applyAlignment="1">
      <alignment horizontal="center" vertical="center"/>
    </xf>
    <xf numFmtId="43" fontId="36" fillId="24" borderId="20" xfId="1" applyNumberFormat="1" applyFont="1" applyFill="1" applyBorder="1" applyAlignment="1">
      <alignment horizontal="center" vertical="center"/>
    </xf>
    <xf numFmtId="0" fontId="36" fillId="24" borderId="20" xfId="0" applyFont="1" applyFill="1" applyBorder="1" applyAlignment="1">
      <alignment horizontal="center" vertical="center"/>
    </xf>
    <xf numFmtId="166" fontId="36" fillId="24" borderId="20" xfId="1" applyNumberFormat="1" applyFont="1" applyFill="1" applyBorder="1" applyAlignment="1">
      <alignment horizontal="center" vertical="center"/>
    </xf>
    <xf numFmtId="166" fontId="36" fillId="24" borderId="20" xfId="1" applyNumberFormat="1" applyFont="1" applyFill="1" applyBorder="1" applyAlignment="1">
      <alignment horizontal="center" vertical="center" wrapText="1"/>
    </xf>
    <xf numFmtId="166" fontId="36" fillId="19" borderId="20" xfId="1" applyNumberFormat="1" applyFont="1" applyFill="1" applyBorder="1" applyAlignment="1">
      <alignment horizontal="center" vertical="center" wrapText="1"/>
    </xf>
    <xf numFmtId="166" fontId="41" fillId="24" borderId="20" xfId="0" applyNumberFormat="1" applyFont="1" applyFill="1" applyBorder="1" applyAlignment="1">
      <alignment horizontal="center" vertical="center" wrapText="1"/>
    </xf>
    <xf numFmtId="166" fontId="22" fillId="25" borderId="0" xfId="1" applyNumberFormat="1" applyFont="1" applyFill="1" applyBorder="1"/>
    <xf numFmtId="43" fontId="22" fillId="25" borderId="0" xfId="1" applyNumberFormat="1" applyFont="1" applyFill="1" applyBorder="1"/>
    <xf numFmtId="0" fontId="36" fillId="0" borderId="47" xfId="0" applyFont="1" applyBorder="1"/>
    <xf numFmtId="0" fontId="40" fillId="0" borderId="6" xfId="0" applyFont="1" applyBorder="1" applyAlignment="1">
      <alignment horizontal="left"/>
    </xf>
    <xf numFmtId="0" fontId="0" fillId="0" borderId="6" xfId="0" applyFont="1" applyFill="1" applyBorder="1" applyAlignment="1">
      <alignment horizontal="left"/>
    </xf>
    <xf numFmtId="0" fontId="0" fillId="0" borderId="6" xfId="0" applyFont="1" applyFill="1" applyBorder="1" applyAlignment="1">
      <alignment horizontal="center"/>
    </xf>
    <xf numFmtId="43" fontId="0" fillId="0" borderId="6" xfId="1" applyNumberFormat="1" applyFont="1" applyFill="1" applyBorder="1"/>
    <xf numFmtId="166" fontId="38" fillId="0" borderId="6" xfId="0" applyNumberFormat="1" applyFont="1" applyFill="1" applyBorder="1"/>
    <xf numFmtId="171" fontId="0" fillId="0" borderId="6" xfId="0" applyNumberFormat="1" applyFont="1" applyFill="1" applyBorder="1" applyAlignment="1">
      <alignment horizontal="center"/>
    </xf>
    <xf numFmtId="9" fontId="0" fillId="0" borderId="6" xfId="0" applyNumberFormat="1" applyFont="1" applyFill="1" applyBorder="1"/>
    <xf numFmtId="166" fontId="0" fillId="19" borderId="6" xfId="1" applyNumberFormat="1" applyFont="1" applyFill="1" applyBorder="1"/>
    <xf numFmtId="43" fontId="38" fillId="0" borderId="6" xfId="1" applyNumberFormat="1" applyFont="1" applyFill="1" applyBorder="1"/>
    <xf numFmtId="0" fontId="42" fillId="6" borderId="6" xfId="0" applyFont="1" applyFill="1" applyBorder="1"/>
    <xf numFmtId="0" fontId="43" fillId="6" borderId="6" xfId="0" applyFont="1" applyFill="1" applyBorder="1"/>
    <xf numFmtId="43" fontId="0" fillId="0" borderId="6" xfId="0" applyNumberFormat="1" applyFont="1" applyFill="1" applyBorder="1"/>
    <xf numFmtId="0" fontId="36" fillId="0" borderId="19" xfId="0" applyFont="1" applyBorder="1"/>
    <xf numFmtId="0" fontId="36" fillId="0" borderId="19" xfId="0" applyFont="1" applyFill="1" applyBorder="1"/>
    <xf numFmtId="0" fontId="36" fillId="0" borderId="7" xfId="0" applyFont="1" applyFill="1" applyBorder="1"/>
    <xf numFmtId="172" fontId="0" fillId="0" borderId="6" xfId="1" applyNumberFormat="1" applyFont="1" applyFill="1" applyBorder="1" applyAlignment="1">
      <alignment horizontal="center"/>
    </xf>
    <xf numFmtId="0" fontId="36" fillId="6" borderId="7" xfId="0" applyFont="1" applyFill="1" applyBorder="1"/>
    <xf numFmtId="0" fontId="0" fillId="6" borderId="7" xfId="0" applyFont="1" applyFill="1" applyBorder="1"/>
    <xf numFmtId="43" fontId="0" fillId="5" borderId="6" xfId="1" applyNumberFormat="1" applyFont="1" applyFill="1" applyBorder="1"/>
    <xf numFmtId="0" fontId="0" fillId="5" borderId="20" xfId="0" applyFont="1" applyFill="1" applyBorder="1"/>
    <xf numFmtId="172" fontId="0" fillId="0" borderId="7" xfId="1" applyNumberFormat="1" applyFont="1" applyFill="1" applyBorder="1" applyAlignment="1">
      <alignment horizontal="center"/>
    </xf>
    <xf numFmtId="0" fontId="36" fillId="0" borderId="20" xfId="0" applyFont="1" applyFill="1" applyBorder="1"/>
    <xf numFmtId="0" fontId="0" fillId="0" borderId="20" xfId="0" applyFont="1" applyFill="1" applyBorder="1" applyAlignment="1">
      <alignment horizontal="left"/>
    </xf>
    <xf numFmtId="0" fontId="0" fillId="0" borderId="7" xfId="0" applyFont="1" applyFill="1" applyBorder="1" applyAlignment="1">
      <alignment horizontal="left"/>
    </xf>
    <xf numFmtId="0" fontId="0" fillId="6" borderId="6" xfId="0" applyFont="1" applyFill="1" applyBorder="1"/>
    <xf numFmtId="0" fontId="36" fillId="0" borderId="48" xfId="0" applyFont="1" applyBorder="1"/>
    <xf numFmtId="0" fontId="40" fillId="0" borderId="19" xfId="0" applyFont="1" applyBorder="1" applyAlignment="1">
      <alignment horizontal="left"/>
    </xf>
    <xf numFmtId="0" fontId="36" fillId="0" borderId="49" xfId="0" applyFont="1" applyBorder="1"/>
    <xf numFmtId="166" fontId="0" fillId="0" borderId="19" xfId="0" applyNumberFormat="1" applyFont="1" applyFill="1" applyBorder="1"/>
    <xf numFmtId="0" fontId="0" fillId="0" borderId="49" xfId="0" applyFont="1" applyFill="1" applyBorder="1" applyAlignment="1">
      <alignment horizontal="left"/>
    </xf>
    <xf numFmtId="0" fontId="0" fillId="0" borderId="19" xfId="0" applyFont="1" applyFill="1" applyBorder="1" applyAlignment="1">
      <alignment horizontal="left"/>
    </xf>
    <xf numFmtId="172" fontId="0" fillId="0" borderId="19" xfId="1" applyNumberFormat="1" applyFont="1" applyFill="1" applyBorder="1" applyAlignment="1">
      <alignment horizontal="center"/>
    </xf>
    <xf numFmtId="0" fontId="36" fillId="24" borderId="50" xfId="0" applyFont="1" applyFill="1" applyBorder="1" applyAlignment="1">
      <alignment horizontal="center" vertical="center" wrapText="1"/>
    </xf>
    <xf numFmtId="0" fontId="40" fillId="24" borderId="50" xfId="0" applyFont="1" applyFill="1" applyBorder="1" applyAlignment="1">
      <alignment horizontal="center" vertical="center"/>
    </xf>
    <xf numFmtId="0" fontId="36" fillId="24" borderId="50" xfId="0" applyFont="1" applyFill="1" applyBorder="1" applyAlignment="1">
      <alignment horizontal="center" vertical="center"/>
    </xf>
    <xf numFmtId="166" fontId="36" fillId="24" borderId="50" xfId="1" applyNumberFormat="1" applyFont="1" applyFill="1" applyBorder="1" applyAlignment="1">
      <alignment horizontal="center" vertical="center"/>
    </xf>
    <xf numFmtId="43" fontId="36" fillId="24" borderId="50" xfId="1" applyNumberFormat="1" applyFont="1" applyFill="1" applyBorder="1" applyAlignment="1">
      <alignment horizontal="center" vertical="center"/>
    </xf>
    <xf numFmtId="166" fontId="41" fillId="24" borderId="50" xfId="0" applyNumberFormat="1" applyFont="1" applyFill="1" applyBorder="1" applyAlignment="1">
      <alignment horizontal="center" vertical="center"/>
    </xf>
    <xf numFmtId="9" fontId="36" fillId="24" borderId="50" xfId="0" applyNumberFormat="1" applyFont="1" applyFill="1" applyBorder="1" applyAlignment="1">
      <alignment horizontal="center" vertical="center"/>
    </xf>
    <xf numFmtId="0" fontId="36" fillId="0" borderId="44" xfId="0" applyFont="1" applyBorder="1"/>
    <xf numFmtId="0" fontId="40" fillId="0" borderId="45" xfId="0" applyFont="1" applyBorder="1" applyAlignment="1">
      <alignment horizontal="left"/>
    </xf>
    <xf numFmtId="0" fontId="0" fillId="0" borderId="45" xfId="0" applyFont="1" applyBorder="1"/>
    <xf numFmtId="0" fontId="0" fillId="0" borderId="45" xfId="0" applyFont="1" applyFill="1" applyBorder="1"/>
    <xf numFmtId="0" fontId="0" fillId="0" borderId="45" xfId="0" applyFont="1" applyFill="1" applyBorder="1" applyAlignment="1">
      <alignment horizontal="left"/>
    </xf>
    <xf numFmtId="0" fontId="0" fillId="0" borderId="45" xfId="0" applyFont="1" applyFill="1" applyBorder="1" applyAlignment="1">
      <alignment horizontal="center"/>
    </xf>
    <xf numFmtId="166" fontId="0" fillId="0" borderId="45" xfId="1" applyNumberFormat="1" applyFont="1" applyFill="1" applyBorder="1"/>
    <xf numFmtId="43" fontId="0" fillId="0" borderId="45" xfId="1" applyNumberFormat="1" applyFont="1" applyFill="1" applyBorder="1"/>
    <xf numFmtId="10" fontId="0" fillId="0" borderId="6" xfId="0" applyNumberFormat="1" applyFont="1" applyFill="1" applyBorder="1" applyAlignment="1">
      <alignment horizontal="center"/>
    </xf>
    <xf numFmtId="166" fontId="38" fillId="0" borderId="45" xfId="0" applyNumberFormat="1" applyFont="1" applyFill="1" applyBorder="1"/>
    <xf numFmtId="43" fontId="17" fillId="0" borderId="6" xfId="1" applyNumberFormat="1" applyFont="1" applyFill="1" applyBorder="1"/>
    <xf numFmtId="0" fontId="0" fillId="0" borderId="20" xfId="0" applyFont="1" applyBorder="1"/>
    <xf numFmtId="0" fontId="40" fillId="0" borderId="6" xfId="0" applyNumberFormat="1" applyFont="1" applyBorder="1" applyAlignment="1">
      <alignment horizontal="left"/>
    </xf>
    <xf numFmtId="0" fontId="36" fillId="0" borderId="47" xfId="0" applyFont="1" applyFill="1" applyBorder="1"/>
    <xf numFmtId="0" fontId="40" fillId="0" borderId="6" xfId="0" applyNumberFormat="1" applyFont="1" applyFill="1" applyBorder="1" applyAlignment="1">
      <alignment horizontal="left"/>
    </xf>
    <xf numFmtId="0" fontId="0" fillId="5" borderId="6" xfId="0" applyFont="1" applyFill="1" applyBorder="1" applyAlignment="1">
      <alignment horizontal="left"/>
    </xf>
    <xf numFmtId="166" fontId="0" fillId="5" borderId="6" xfId="1" applyNumberFormat="1" applyFont="1" applyFill="1" applyBorder="1"/>
    <xf numFmtId="166" fontId="38" fillId="26" borderId="6" xfId="0" applyNumberFormat="1" applyFont="1" applyFill="1" applyBorder="1"/>
    <xf numFmtId="166" fontId="0" fillId="26" borderId="6" xfId="1" applyNumberFormat="1" applyFont="1" applyFill="1" applyBorder="1"/>
    <xf numFmtId="43" fontId="0" fillId="6" borderId="6" xfId="1" applyNumberFormat="1" applyFont="1" applyFill="1" applyBorder="1"/>
    <xf numFmtId="166" fontId="0" fillId="6" borderId="6" xfId="1" applyNumberFormat="1" applyFont="1" applyFill="1" applyBorder="1"/>
    <xf numFmtId="166" fontId="38" fillId="6" borderId="6" xfId="0" applyNumberFormat="1" applyFont="1" applyFill="1" applyBorder="1"/>
    <xf numFmtId="0" fontId="0" fillId="0" borderId="6" xfId="0" applyFont="1" applyBorder="1"/>
    <xf numFmtId="0" fontId="0" fillId="19" borderId="6" xfId="0" applyFont="1" applyFill="1" applyBorder="1" applyAlignment="1">
      <alignment horizontal="left"/>
    </xf>
    <xf numFmtId="166" fontId="38" fillId="27" borderId="6" xfId="0" applyNumberFormat="1" applyFont="1" applyFill="1" applyBorder="1"/>
    <xf numFmtId="166" fontId="0" fillId="27" borderId="6" xfId="1" applyNumberFormat="1" applyFont="1" applyFill="1" applyBorder="1"/>
    <xf numFmtId="0" fontId="0" fillId="28" borderId="6" xfId="0" applyFont="1" applyFill="1" applyBorder="1" applyAlignment="1">
      <alignment horizontal="left"/>
    </xf>
    <xf numFmtId="0" fontId="0" fillId="0" borderId="51" xfId="0" applyBorder="1"/>
    <xf numFmtId="0" fontId="0" fillId="10" borderId="20" xfId="0" applyFont="1" applyFill="1" applyBorder="1"/>
    <xf numFmtId="0" fontId="36" fillId="21" borderId="46" xfId="0" applyFont="1" applyFill="1" applyBorder="1"/>
    <xf numFmtId="0" fontId="40" fillId="21" borderId="20" xfId="0" applyNumberFormat="1" applyFont="1" applyFill="1" applyBorder="1" applyAlignment="1">
      <alignment horizontal="left"/>
    </xf>
    <xf numFmtId="0" fontId="0" fillId="21" borderId="20" xfId="0" applyFont="1" applyFill="1" applyBorder="1"/>
    <xf numFmtId="0" fontId="0" fillId="21" borderId="20" xfId="0" applyFont="1" applyFill="1" applyBorder="1" applyAlignment="1">
      <alignment horizontal="center"/>
    </xf>
    <xf numFmtId="43" fontId="0" fillId="29" borderId="6" xfId="1" applyNumberFormat="1" applyFont="1" applyFill="1" applyBorder="1"/>
    <xf numFmtId="166" fontId="0" fillId="21" borderId="6" xfId="1" applyNumberFormat="1" applyFont="1" applyFill="1" applyBorder="1"/>
    <xf numFmtId="166" fontId="0" fillId="21" borderId="20" xfId="1" applyNumberFormat="1" applyFont="1" applyFill="1" applyBorder="1"/>
    <xf numFmtId="9" fontId="0" fillId="21" borderId="6" xfId="2" applyFont="1" applyFill="1" applyBorder="1" applyAlignment="1">
      <alignment horizontal="center"/>
    </xf>
    <xf numFmtId="166" fontId="0" fillId="21" borderId="6" xfId="0" applyNumberFormat="1" applyFont="1" applyFill="1" applyBorder="1"/>
    <xf numFmtId="166" fontId="0" fillId="21" borderId="20" xfId="0" applyNumberFormat="1" applyFont="1" applyFill="1" applyBorder="1"/>
    <xf numFmtId="0" fontId="0" fillId="21" borderId="6" xfId="0" applyFont="1" applyFill="1" applyBorder="1" applyAlignment="1">
      <alignment horizontal="left"/>
    </xf>
    <xf numFmtId="43" fontId="0" fillId="21" borderId="20" xfId="1" applyNumberFormat="1" applyFont="1" applyFill="1" applyBorder="1"/>
    <xf numFmtId="166" fontId="38" fillId="21" borderId="20" xfId="0" applyNumberFormat="1" applyFont="1" applyFill="1" applyBorder="1"/>
    <xf numFmtId="166" fontId="0" fillId="19" borderId="20" xfId="1" applyNumberFormat="1" applyFont="1" applyFill="1" applyBorder="1"/>
    <xf numFmtId="0" fontId="0" fillId="21" borderId="20" xfId="0" applyFont="1" applyFill="1" applyBorder="1" applyAlignment="1">
      <alignment horizontal="left"/>
    </xf>
    <xf numFmtId="0" fontId="0" fillId="21" borderId="6" xfId="0" applyFont="1" applyFill="1" applyBorder="1"/>
    <xf numFmtId="9" fontId="0" fillId="21" borderId="6" xfId="0" applyNumberFormat="1" applyFont="1" applyFill="1" applyBorder="1"/>
    <xf numFmtId="0" fontId="36" fillId="21" borderId="47" xfId="0" applyFont="1" applyFill="1" applyBorder="1"/>
    <xf numFmtId="0" fontId="40" fillId="21" borderId="6" xfId="0" applyNumberFormat="1" applyFont="1" applyFill="1" applyBorder="1" applyAlignment="1">
      <alignment horizontal="left"/>
    </xf>
    <xf numFmtId="0" fontId="0" fillId="21" borderId="6" xfId="0" applyFont="1" applyFill="1" applyBorder="1" applyAlignment="1">
      <alignment horizontal="center"/>
    </xf>
    <xf numFmtId="43" fontId="0" fillId="21" borderId="6" xfId="1" applyNumberFormat="1" applyFont="1" applyFill="1" applyBorder="1"/>
    <xf numFmtId="166" fontId="38" fillId="21" borderId="6" xfId="0" applyNumberFormat="1" applyFont="1" applyFill="1" applyBorder="1"/>
    <xf numFmtId="0" fontId="0" fillId="21" borderId="7" xfId="0" applyFont="1" applyFill="1" applyBorder="1"/>
    <xf numFmtId="166" fontId="0" fillId="21" borderId="7" xfId="1" applyNumberFormat="1" applyFont="1" applyFill="1" applyBorder="1"/>
    <xf numFmtId="166" fontId="0" fillId="21" borderId="52" xfId="1" applyNumberFormat="1" applyFont="1" applyFill="1" applyBorder="1"/>
    <xf numFmtId="166" fontId="0" fillId="21" borderId="52" xfId="0" applyNumberFormat="1" applyFont="1" applyFill="1" applyBorder="1"/>
    <xf numFmtId="0" fontId="0" fillId="21" borderId="52" xfId="0" applyFont="1" applyFill="1" applyBorder="1" applyAlignment="1">
      <alignment horizontal="left"/>
    </xf>
    <xf numFmtId="0" fontId="0" fillId="21" borderId="52" xfId="0" applyFont="1" applyFill="1" applyBorder="1"/>
    <xf numFmtId="166" fontId="38" fillId="21" borderId="52" xfId="0" applyNumberFormat="1" applyFont="1" applyFill="1" applyBorder="1"/>
    <xf numFmtId="166" fontId="36" fillId="24" borderId="50" xfId="1" applyNumberFormat="1" applyFont="1" applyFill="1" applyBorder="1" applyAlignment="1">
      <alignment horizontal="centerContinuous" vertical="center"/>
    </xf>
    <xf numFmtId="0" fontId="40" fillId="24" borderId="50" xfId="0" applyNumberFormat="1" applyFont="1" applyFill="1" applyBorder="1" applyAlignment="1">
      <alignment horizontal="centerContinuous" vertical="center"/>
    </xf>
    <xf numFmtId="0" fontId="36" fillId="24" borderId="50" xfId="0" applyFont="1" applyFill="1" applyBorder="1" applyAlignment="1">
      <alignment horizontal="centerContinuous" vertical="center"/>
    </xf>
    <xf numFmtId="3" fontId="36" fillId="24" borderId="50" xfId="0" applyNumberFormat="1" applyFont="1" applyFill="1" applyBorder="1" applyAlignment="1">
      <alignment horizontal="center" vertical="center"/>
    </xf>
    <xf numFmtId="43" fontId="36" fillId="24" borderId="50" xfId="1" applyNumberFormat="1" applyFont="1" applyFill="1" applyBorder="1" applyAlignment="1">
      <alignment horizontal="centerContinuous" vertical="center"/>
    </xf>
    <xf numFmtId="0" fontId="40" fillId="0" borderId="45" xfId="0" applyNumberFormat="1" applyFont="1" applyBorder="1" applyAlignment="1">
      <alignment horizontal="left"/>
    </xf>
    <xf numFmtId="166" fontId="0" fillId="0" borderId="45" xfId="0" applyNumberFormat="1" applyFont="1" applyFill="1" applyBorder="1"/>
    <xf numFmtId="166" fontId="0" fillId="0" borderId="20" xfId="0" applyNumberFormat="1" applyFont="1" applyFill="1" applyBorder="1"/>
    <xf numFmtId="49" fontId="0" fillId="0" borderId="6" xfId="0" applyNumberFormat="1" applyFont="1" applyFill="1" applyBorder="1" applyAlignment="1">
      <alignment horizontal="left"/>
    </xf>
    <xf numFmtId="0" fontId="36" fillId="0" borderId="46" xfId="0" applyFont="1" applyBorder="1"/>
    <xf numFmtId="0" fontId="40" fillId="0" borderId="20" xfId="0" applyNumberFormat="1" applyFont="1" applyBorder="1" applyAlignment="1">
      <alignment horizontal="left"/>
    </xf>
    <xf numFmtId="0" fontId="0" fillId="17" borderId="6" xfId="0" applyFont="1" applyFill="1" applyBorder="1" applyAlignment="1">
      <alignment horizontal="left"/>
    </xf>
    <xf numFmtId="0" fontId="0" fillId="17" borderId="6" xfId="0" applyFont="1" applyFill="1" applyBorder="1"/>
    <xf numFmtId="0" fontId="0" fillId="17" borderId="7" xfId="0" applyFont="1" applyFill="1" applyBorder="1" applyAlignment="1">
      <alignment horizontal="left"/>
    </xf>
    <xf numFmtId="0" fontId="0" fillId="17" borderId="7" xfId="0" applyFont="1" applyFill="1" applyBorder="1"/>
    <xf numFmtId="0" fontId="0" fillId="17" borderId="20" xfId="0" applyFont="1" applyFill="1" applyBorder="1" applyAlignment="1">
      <alignment horizontal="left"/>
    </xf>
    <xf numFmtId="0" fontId="0" fillId="17" borderId="20" xfId="0" applyFont="1" applyFill="1" applyBorder="1"/>
    <xf numFmtId="0" fontId="0" fillId="0" borderId="25" xfId="0" applyFont="1" applyFill="1" applyBorder="1"/>
    <xf numFmtId="0" fontId="0" fillId="6" borderId="6" xfId="0" applyFont="1" applyFill="1" applyBorder="1" applyAlignment="1">
      <alignment horizontal="left"/>
    </xf>
    <xf numFmtId="0" fontId="0" fillId="6" borderId="7" xfId="0" applyFont="1" applyFill="1" applyBorder="1" applyAlignment="1">
      <alignment horizontal="left"/>
    </xf>
    <xf numFmtId="0" fontId="0" fillId="26" borderId="6" xfId="0" applyFont="1" applyFill="1" applyBorder="1" applyAlignment="1">
      <alignment horizontal="left"/>
    </xf>
    <xf numFmtId="0" fontId="0" fillId="6" borderId="30" xfId="0" applyFont="1" applyFill="1" applyBorder="1" applyAlignment="1">
      <alignment horizontal="left"/>
    </xf>
    <xf numFmtId="166" fontId="0" fillId="0" borderId="53" xfId="1" applyNumberFormat="1" applyFont="1" applyFill="1" applyBorder="1"/>
    <xf numFmtId="166" fontId="0" fillId="0" borderId="53" xfId="0" applyNumberFormat="1" applyFont="1" applyFill="1" applyBorder="1"/>
    <xf numFmtId="0" fontId="0" fillId="0" borderId="53" xfId="0" applyFont="1" applyFill="1" applyBorder="1"/>
    <xf numFmtId="166" fontId="0" fillId="0" borderId="54" xfId="1" applyNumberFormat="1" applyFont="1" applyFill="1" applyBorder="1"/>
    <xf numFmtId="166" fontId="0" fillId="0" borderId="54" xfId="0" applyNumberFormat="1" applyFont="1" applyFill="1" applyBorder="1"/>
    <xf numFmtId="0" fontId="0" fillId="0" borderId="54" xfId="0" applyFont="1" applyFill="1" applyBorder="1"/>
    <xf numFmtId="0" fontId="36" fillId="0" borderId="55" xfId="0" applyFont="1" applyBorder="1"/>
    <xf numFmtId="0" fontId="40" fillId="0" borderId="30" xfId="0" applyNumberFormat="1" applyFont="1" applyBorder="1" applyAlignment="1">
      <alignment horizontal="left"/>
    </xf>
    <xf numFmtId="0" fontId="0" fillId="30" borderId="6" xfId="0" applyFont="1" applyFill="1" applyBorder="1" applyAlignment="1">
      <alignment horizontal="left"/>
    </xf>
    <xf numFmtId="0" fontId="36" fillId="5" borderId="6" xfId="0" applyFont="1" applyFill="1" applyBorder="1"/>
    <xf numFmtId="0" fontId="0" fillId="5" borderId="6" xfId="0" applyFont="1" applyFill="1" applyBorder="1"/>
    <xf numFmtId="0" fontId="0" fillId="31" borderId="20" xfId="0" applyFont="1" applyFill="1" applyBorder="1"/>
    <xf numFmtId="166" fontId="0" fillId="31" borderId="20" xfId="1" applyNumberFormat="1" applyFont="1" applyFill="1" applyBorder="1"/>
    <xf numFmtId="166" fontId="0" fillId="31" borderId="20" xfId="0" applyNumberFormat="1" applyFont="1" applyFill="1" applyBorder="1"/>
    <xf numFmtId="0" fontId="0" fillId="31" borderId="6" xfId="0" applyFont="1" applyFill="1" applyBorder="1"/>
    <xf numFmtId="43" fontId="0" fillId="31" borderId="6" xfId="1" applyNumberFormat="1" applyFont="1" applyFill="1" applyBorder="1"/>
    <xf numFmtId="166" fontId="0" fillId="31" borderId="6" xfId="1" applyNumberFormat="1" applyFont="1" applyFill="1" applyBorder="1"/>
    <xf numFmtId="43" fontId="38" fillId="31" borderId="6" xfId="0" applyNumberFormat="1" applyFont="1" applyFill="1" applyBorder="1"/>
    <xf numFmtId="10" fontId="0" fillId="31" borderId="6" xfId="0" applyNumberFormat="1" applyFont="1" applyFill="1" applyBorder="1" applyAlignment="1">
      <alignment horizontal="center"/>
    </xf>
    <xf numFmtId="166" fontId="38" fillId="31" borderId="6" xfId="0" applyNumberFormat="1" applyFont="1" applyFill="1" applyBorder="1"/>
    <xf numFmtId="166" fontId="0" fillId="31" borderId="6" xfId="0" applyNumberFormat="1" applyFont="1" applyFill="1" applyBorder="1"/>
    <xf numFmtId="0" fontId="0" fillId="31" borderId="6" xfId="0" applyFont="1" applyFill="1" applyBorder="1" applyAlignment="1">
      <alignment horizontal="left"/>
    </xf>
    <xf numFmtId="0" fontId="0" fillId="31" borderId="7" xfId="0" applyFont="1" applyFill="1" applyBorder="1"/>
    <xf numFmtId="166" fontId="0" fillId="31" borderId="7" xfId="1" applyNumberFormat="1" applyFont="1" applyFill="1" applyBorder="1"/>
    <xf numFmtId="166" fontId="0" fillId="31" borderId="7" xfId="0" applyNumberFormat="1" applyFont="1" applyFill="1" applyBorder="1"/>
    <xf numFmtId="0" fontId="36" fillId="31" borderId="6" xfId="0" applyFont="1" applyFill="1" applyBorder="1" applyAlignment="1">
      <alignment horizontal="left"/>
    </xf>
    <xf numFmtId="0" fontId="36" fillId="31" borderId="7" xfId="0" applyFont="1" applyFill="1" applyBorder="1" applyAlignment="1">
      <alignment horizontal="left"/>
    </xf>
    <xf numFmtId="0" fontId="0" fillId="32" borderId="7" xfId="0" applyFont="1" applyFill="1" applyBorder="1"/>
    <xf numFmtId="0" fontId="0" fillId="31" borderId="7" xfId="0" applyFont="1" applyFill="1" applyBorder="1" applyAlignment="1">
      <alignment horizontal="left"/>
    </xf>
    <xf numFmtId="0" fontId="36" fillId="24" borderId="56" xfId="0" applyFont="1" applyFill="1" applyBorder="1" applyAlignment="1">
      <alignment horizontal="center" vertical="center" wrapText="1"/>
    </xf>
    <xf numFmtId="166" fontId="36" fillId="24" borderId="50" xfId="0" applyNumberFormat="1" applyFont="1" applyFill="1" applyBorder="1" applyAlignment="1">
      <alignment horizontal="center" vertical="center"/>
    </xf>
    <xf numFmtId="0" fontId="44" fillId="0" borderId="0" xfId="21" applyNumberFormat="1" applyFont="1" applyFill="1" applyBorder="1" applyAlignment="1"/>
    <xf numFmtId="0" fontId="10" fillId="0" borderId="0" xfId="21" applyNumberFormat="1" applyFont="1" applyFill="1" applyBorder="1" applyAlignment="1">
      <alignment vertical="center" wrapText="1"/>
    </xf>
    <xf numFmtId="0" fontId="10" fillId="0" borderId="0" xfId="21" applyNumberFormat="1" applyFont="1" applyFill="1" applyBorder="1" applyAlignment="1"/>
    <xf numFmtId="0" fontId="10" fillId="0" borderId="0" xfId="21" applyNumberFormat="1" applyFont="1" applyFill="1" applyBorder="1" applyAlignment="1">
      <alignment horizontal="center" vertical="center"/>
    </xf>
    <xf numFmtId="0" fontId="44" fillId="33" borderId="3" xfId="21" applyNumberFormat="1" applyFont="1" applyFill="1" applyBorder="1" applyAlignment="1">
      <alignment horizontal="center" vertical="center" wrapText="1"/>
    </xf>
    <xf numFmtId="0" fontId="44" fillId="0" borderId="3" xfId="21" applyNumberFormat="1" applyFont="1" applyFill="1" applyBorder="1" applyAlignment="1">
      <alignment horizontal="center" vertical="center" wrapText="1"/>
    </xf>
    <xf numFmtId="0" fontId="45" fillId="33" borderId="3" xfId="21" applyNumberFormat="1" applyFont="1" applyFill="1" applyBorder="1" applyAlignment="1">
      <alignment horizontal="center" vertical="center" wrapText="1"/>
    </xf>
    <xf numFmtId="49" fontId="46" fillId="33" borderId="3" xfId="38" applyNumberFormat="1" applyFont="1" applyFill="1" applyBorder="1" applyAlignment="1">
      <alignment horizontal="center" vertical="center" wrapText="1"/>
    </xf>
    <xf numFmtId="49" fontId="7" fillId="33" borderId="3" xfId="38" applyNumberFormat="1" applyFont="1" applyFill="1" applyBorder="1" applyAlignment="1">
      <alignment horizontal="center" vertical="center" wrapText="1"/>
    </xf>
    <xf numFmtId="49" fontId="47" fillId="33" borderId="3" xfId="38" applyNumberFormat="1" applyFont="1" applyFill="1" applyBorder="1" applyAlignment="1">
      <alignment horizontal="left" vertical="center" wrapText="1"/>
    </xf>
    <xf numFmtId="49" fontId="48" fillId="33" borderId="57" xfId="38" applyNumberFormat="1" applyFont="1" applyFill="1" applyBorder="1" applyAlignment="1">
      <alignment horizontal="left" vertical="center" wrapText="1"/>
    </xf>
    <xf numFmtId="49" fontId="48" fillId="33" borderId="2" xfId="38" applyNumberFormat="1" applyFont="1" applyFill="1" applyBorder="1" applyAlignment="1">
      <alignment horizontal="left" vertical="center" wrapText="1"/>
    </xf>
    <xf numFmtId="0" fontId="44" fillId="33" borderId="6" xfId="21" applyNumberFormat="1" applyFont="1" applyFill="1" applyBorder="1" applyAlignment="1">
      <alignment horizontal="center" vertical="center" wrapText="1"/>
    </xf>
    <xf numFmtId="0" fontId="44" fillId="0" borderId="6" xfId="21" applyNumberFormat="1" applyFont="1" applyFill="1" applyBorder="1" applyAlignment="1">
      <alignment horizontal="center" vertical="center" wrapText="1"/>
    </xf>
    <xf numFmtId="0" fontId="45" fillId="33" borderId="6" xfId="21" applyNumberFormat="1" applyFont="1" applyFill="1" applyBorder="1" applyAlignment="1">
      <alignment horizontal="center" vertical="center" wrapText="1"/>
    </xf>
    <xf numFmtId="49" fontId="46" fillId="33" borderId="6" xfId="38" applyNumberFormat="1" applyFont="1" applyFill="1" applyBorder="1" applyAlignment="1">
      <alignment horizontal="center" vertical="center" wrapText="1"/>
    </xf>
    <xf numFmtId="49" fontId="7" fillId="33" borderId="6" xfId="38" applyNumberFormat="1" applyFont="1" applyFill="1" applyBorder="1" applyAlignment="1">
      <alignment horizontal="center" vertical="center" wrapText="1"/>
    </xf>
    <xf numFmtId="49" fontId="47" fillId="33" borderId="6" xfId="38" applyNumberFormat="1" applyFont="1" applyFill="1" applyBorder="1" applyAlignment="1">
      <alignment horizontal="left" vertical="center" wrapText="1"/>
    </xf>
    <xf numFmtId="49" fontId="48" fillId="33" borderId="58" xfId="38" applyNumberFormat="1" applyFont="1" applyFill="1" applyBorder="1" applyAlignment="1">
      <alignment horizontal="left" vertical="center" wrapText="1"/>
    </xf>
    <xf numFmtId="0" fontId="10" fillId="6" borderId="6" xfId="21" applyNumberFormat="1" applyFont="1" applyFill="1" applyBorder="1" applyAlignment="1">
      <alignment horizontal="center" vertical="center" wrapText="1"/>
    </xf>
    <xf numFmtId="0" fontId="10" fillId="0" borderId="6" xfId="13" applyFont="1" applyBorder="1" applyAlignment="1">
      <alignment horizontal="left" vertical="center" wrapText="1"/>
    </xf>
    <xf numFmtId="0" fontId="6" fillId="0" borderId="6" xfId="37" applyFont="1" applyBorder="1" applyAlignment="1">
      <alignment horizontal="center" vertical="center"/>
    </xf>
    <xf numFmtId="0" fontId="10" fillId="0" borderId="6" xfId="21" applyNumberFormat="1" applyFont="1" applyFill="1" applyBorder="1" applyAlignment="1">
      <alignment horizontal="center" vertical="center"/>
    </xf>
    <xf numFmtId="0" fontId="10" fillId="0" borderId="58" xfId="21" applyNumberFormat="1" applyFont="1" applyFill="1" applyBorder="1" applyAlignment="1"/>
    <xf numFmtId="0" fontId="10" fillId="0" borderId="57" xfId="21" applyNumberFormat="1" applyFont="1" applyFill="1" applyBorder="1" applyAlignment="1"/>
    <xf numFmtId="173" fontId="10" fillId="0" borderId="6" xfId="13" applyNumberFormat="1" applyFont="1" applyBorder="1" applyAlignment="1">
      <alignment horizontal="center" vertical="center" wrapText="1"/>
    </xf>
    <xf numFmtId="0" fontId="10" fillId="0" borderId="6" xfId="13" applyFont="1" applyBorder="1" applyAlignment="1">
      <alignment horizontal="center" vertical="center" wrapText="1"/>
    </xf>
    <xf numFmtId="0" fontId="10" fillId="0" borderId="48" xfId="21" applyNumberFormat="1" applyFont="1" applyFill="1" applyBorder="1" applyAlignment="1"/>
    <xf numFmtId="0" fontId="10" fillId="34" borderId="6" xfId="13" applyFont="1" applyFill="1" applyBorder="1" applyAlignment="1">
      <alignment horizontal="left" vertical="center" wrapText="1"/>
    </xf>
    <xf numFmtId="173" fontId="10" fillId="34" borderId="6" xfId="13" applyNumberFormat="1" applyFont="1" applyFill="1" applyBorder="1" applyAlignment="1">
      <alignment horizontal="center" vertical="center" wrapText="1"/>
    </xf>
    <xf numFmtId="0" fontId="10" fillId="34" borderId="6" xfId="21" applyNumberFormat="1" applyFont="1" applyFill="1" applyBorder="1" applyAlignment="1">
      <alignment horizontal="center" vertical="center"/>
    </xf>
    <xf numFmtId="0" fontId="10" fillId="34" borderId="6" xfId="13" applyFont="1" applyFill="1" applyBorder="1" applyAlignment="1">
      <alignment horizontal="center" vertical="center" wrapText="1"/>
    </xf>
    <xf numFmtId="0" fontId="10" fillId="34" borderId="6" xfId="24" applyNumberFormat="1" applyFont="1" applyFill="1" applyBorder="1" applyAlignment="1">
      <alignment horizontal="left" vertical="center" wrapText="1"/>
    </xf>
    <xf numFmtId="0" fontId="10" fillId="0" borderId="1" xfId="21" applyNumberFormat="1" applyFont="1" applyFill="1" applyBorder="1" applyAlignment="1"/>
    <xf numFmtId="0" fontId="10" fillId="0" borderId="42" xfId="21" applyNumberFormat="1" applyFont="1" applyFill="1" applyBorder="1" applyAlignment="1"/>
    <xf numFmtId="0" fontId="7" fillId="0" borderId="6" xfId="37" applyFont="1" applyBorder="1" applyAlignment="1">
      <alignment horizontal="center" vertical="center"/>
    </xf>
    <xf numFmtId="0" fontId="10" fillId="0" borderId="6" xfId="13" applyFont="1" applyFill="1" applyBorder="1" applyAlignment="1">
      <alignment horizontal="left" vertical="center" wrapText="1"/>
    </xf>
    <xf numFmtId="173" fontId="10" fillId="0" borderId="6" xfId="13" applyNumberFormat="1" applyFont="1" applyFill="1" applyBorder="1" applyAlignment="1">
      <alignment horizontal="center" vertical="center" wrapText="1"/>
    </xf>
    <xf numFmtId="0" fontId="10" fillId="0" borderId="6" xfId="13" applyFont="1" applyFill="1" applyBorder="1" applyAlignment="1">
      <alignment horizontal="center" vertical="center" wrapText="1"/>
    </xf>
    <xf numFmtId="0" fontId="49" fillId="0" borderId="6" xfId="13" applyNumberFormat="1" applyFont="1" applyFill="1" applyBorder="1" applyAlignment="1">
      <alignment horizontal="left" vertical="center" wrapText="1"/>
    </xf>
    <xf numFmtId="0" fontId="49" fillId="0" borderId="6" xfId="13" applyFont="1" applyBorder="1" applyAlignment="1">
      <alignment horizontal="left" vertical="center" wrapText="1"/>
    </xf>
    <xf numFmtId="0" fontId="10" fillId="0" borderId="6" xfId="21" applyNumberFormat="1" applyFont="1" applyFill="1" applyBorder="1" applyAlignment="1"/>
    <xf numFmtId="0" fontId="10" fillId="0" borderId="6" xfId="13" applyNumberFormat="1" applyFont="1" applyFill="1" applyBorder="1" applyAlignment="1">
      <alignment horizontal="left" vertical="center" wrapText="1"/>
    </xf>
    <xf numFmtId="0" fontId="10" fillId="0" borderId="6" xfId="21" applyNumberFormat="1" applyFont="1" applyFill="1" applyBorder="1" applyAlignment="1">
      <alignment horizontal="center"/>
    </xf>
    <xf numFmtId="0" fontId="49" fillId="0" borderId="6" xfId="37" applyFont="1" applyBorder="1" applyAlignment="1">
      <alignment horizontal="center" vertical="center"/>
    </xf>
    <xf numFmtId="0" fontId="6" fillId="6" borderId="6" xfId="13" applyFont="1" applyFill="1" applyBorder="1" applyAlignment="1">
      <alignment horizontal="left" vertical="center" wrapText="1"/>
    </xf>
    <xf numFmtId="0" fontId="6" fillId="0" borderId="6" xfId="13" applyFont="1" applyBorder="1" applyAlignment="1">
      <alignment horizontal="left" vertical="center" wrapText="1"/>
    </xf>
    <xf numFmtId="173" fontId="10" fillId="33" borderId="6" xfId="13" applyNumberFormat="1" applyFont="1" applyFill="1" applyBorder="1" applyAlignment="1">
      <alignment horizontal="center" vertical="center" wrapText="1"/>
    </xf>
    <xf numFmtId="0" fontId="10" fillId="6" borderId="6" xfId="13" applyFont="1" applyFill="1" applyBorder="1" applyAlignment="1">
      <alignment horizontal="left" vertical="center" wrapText="1"/>
    </xf>
    <xf numFmtId="173" fontId="10" fillId="6" borderId="6" xfId="13" applyNumberFormat="1" applyFont="1" applyFill="1" applyBorder="1" applyAlignment="1">
      <alignment horizontal="center" vertical="center" wrapText="1"/>
    </xf>
    <xf numFmtId="0" fontId="10" fillId="6" borderId="6" xfId="21" applyNumberFormat="1" applyFont="1" applyFill="1" applyBorder="1" applyAlignment="1">
      <alignment horizontal="center" vertical="center"/>
    </xf>
    <xf numFmtId="0" fontId="10" fillId="6" borderId="6" xfId="13" applyFont="1" applyFill="1" applyBorder="1" applyAlignment="1">
      <alignment horizontal="center" vertical="center" wrapText="1"/>
    </xf>
    <xf numFmtId="0" fontId="50" fillId="0" borderId="6" xfId="13" applyFont="1" applyBorder="1" applyAlignment="1">
      <alignment horizontal="left" vertical="center" wrapText="1"/>
    </xf>
    <xf numFmtId="173" fontId="50" fillId="0" borderId="6" xfId="13" applyNumberFormat="1" applyFont="1" applyBorder="1" applyAlignment="1">
      <alignment horizontal="right" vertical="center" wrapText="1"/>
    </xf>
    <xf numFmtId="0" fontId="50" fillId="0" borderId="6" xfId="13" applyFont="1" applyBorder="1" applyAlignment="1">
      <alignment horizontal="center" vertical="center" wrapText="1"/>
    </xf>
    <xf numFmtId="0" fontId="50" fillId="0" borderId="6" xfId="13" applyFont="1" applyFill="1" applyBorder="1" applyAlignment="1">
      <alignment horizontal="left" vertical="center" wrapText="1"/>
    </xf>
    <xf numFmtId="173" fontId="50" fillId="0" borderId="6" xfId="13" applyNumberFormat="1" applyFont="1" applyFill="1" applyBorder="1" applyAlignment="1">
      <alignment horizontal="right" vertical="center" wrapText="1"/>
    </xf>
    <xf numFmtId="0" fontId="50" fillId="0" borderId="6" xfId="13" applyFont="1" applyFill="1" applyBorder="1" applyAlignment="1">
      <alignment horizontal="center" vertical="center" wrapText="1"/>
    </xf>
    <xf numFmtId="0" fontId="50" fillId="34" borderId="6" xfId="13" applyFont="1" applyFill="1" applyBorder="1" applyAlignment="1">
      <alignment horizontal="left" vertical="center" wrapText="1"/>
    </xf>
    <xf numFmtId="173" fontId="50" fillId="34" borderId="6" xfId="13" applyNumberFormat="1" applyFont="1" applyFill="1" applyBorder="1" applyAlignment="1">
      <alignment horizontal="right" vertical="center" wrapText="1"/>
    </xf>
    <xf numFmtId="0" fontId="50" fillId="34" borderId="6" xfId="13" applyFont="1" applyFill="1" applyBorder="1" applyAlignment="1">
      <alignment horizontal="center" vertical="center" wrapText="1"/>
    </xf>
    <xf numFmtId="0" fontId="49" fillId="0" borderId="6" xfId="21" applyNumberFormat="1" applyFont="1" applyFill="1" applyBorder="1" applyAlignment="1"/>
    <xf numFmtId="0" fontId="49" fillId="0" borderId="6" xfId="21" applyNumberFormat="1" applyFont="1" applyFill="1" applyBorder="1" applyAlignment="1">
      <alignment horizontal="center"/>
    </xf>
    <xf numFmtId="173" fontId="49" fillId="0" borderId="6" xfId="13" applyNumberFormat="1" applyFont="1" applyBorder="1" applyAlignment="1">
      <alignment horizontal="center" vertical="center" wrapText="1"/>
    </xf>
    <xf numFmtId="0" fontId="49" fillId="0" borderId="6" xfId="21" applyNumberFormat="1" applyFont="1" applyFill="1" applyBorder="1" applyAlignment="1">
      <alignment horizontal="center" vertical="center"/>
    </xf>
    <xf numFmtId="0" fontId="49" fillId="0" borderId="6" xfId="13" applyFont="1" applyBorder="1" applyAlignment="1">
      <alignment horizontal="center" vertical="center" wrapText="1"/>
    </xf>
    <xf numFmtId="0" fontId="10" fillId="35" borderId="6" xfId="21" applyNumberFormat="1" applyFont="1" applyFill="1" applyBorder="1" applyAlignment="1">
      <alignment horizontal="center" vertical="center" wrapText="1"/>
    </xf>
    <xf numFmtId="0" fontId="10" fillId="5" borderId="6" xfId="13" applyNumberFormat="1" applyFont="1" applyFill="1" applyBorder="1" applyAlignment="1">
      <alignment horizontal="left" vertical="center" wrapText="1"/>
    </xf>
    <xf numFmtId="0" fontId="10" fillId="34" borderId="6" xfId="13" applyNumberFormat="1" applyFont="1" applyFill="1" applyBorder="1" applyAlignment="1">
      <alignment horizontal="left" vertical="center" wrapText="1"/>
    </xf>
    <xf numFmtId="0" fontId="10" fillId="36" borderId="6" xfId="21" applyNumberFormat="1" applyFont="1" applyFill="1" applyBorder="1" applyAlignment="1">
      <alignment horizontal="center" vertical="center" wrapText="1"/>
    </xf>
    <xf numFmtId="0" fontId="50" fillId="0" borderId="6" xfId="13" applyNumberFormat="1" applyFont="1" applyFill="1" applyBorder="1" applyAlignment="1">
      <alignment horizontal="left" vertical="center" wrapText="1"/>
    </xf>
    <xf numFmtId="0" fontId="50" fillId="5" borderId="6" xfId="13" applyNumberFormat="1" applyFont="1" applyFill="1" applyBorder="1" applyAlignment="1">
      <alignment horizontal="left" vertical="center" wrapText="1"/>
    </xf>
    <xf numFmtId="0" fontId="10" fillId="6" borderId="30" xfId="21" applyNumberFormat="1" applyFont="1" applyFill="1" applyBorder="1" applyAlignment="1">
      <alignment horizontal="center" vertical="center" wrapText="1"/>
    </xf>
    <xf numFmtId="0" fontId="10" fillId="0" borderId="30" xfId="13" applyFont="1" applyBorder="1" applyAlignment="1">
      <alignment horizontal="left" vertical="center" wrapText="1"/>
    </xf>
    <xf numFmtId="0" fontId="10" fillId="0" borderId="30" xfId="21" applyNumberFormat="1" applyFont="1" applyFill="1" applyBorder="1" applyAlignment="1">
      <alignment horizontal="center"/>
    </xf>
    <xf numFmtId="173" fontId="10" fillId="0" borderId="30" xfId="13" applyNumberFormat="1" applyFont="1" applyBorder="1" applyAlignment="1">
      <alignment horizontal="center" vertical="center" wrapText="1"/>
    </xf>
    <xf numFmtId="0" fontId="10" fillId="0" borderId="30" xfId="21" applyNumberFormat="1" applyFont="1" applyFill="1" applyBorder="1" applyAlignment="1">
      <alignment horizontal="center" vertical="center"/>
    </xf>
    <xf numFmtId="0" fontId="10" fillId="0" borderId="30" xfId="13" applyFont="1" applyBorder="1" applyAlignment="1">
      <alignment horizontal="center" vertical="center" wrapText="1"/>
    </xf>
    <xf numFmtId="0" fontId="10" fillId="0" borderId="6" xfId="13" quotePrefix="1" applyFont="1" applyBorder="1" applyAlignment="1">
      <alignment horizontal="left" vertical="center" wrapText="1"/>
    </xf>
    <xf numFmtId="0" fontId="50" fillId="0" borderId="6" xfId="13" quotePrefix="1" applyNumberFormat="1" applyFont="1" applyFill="1" applyBorder="1" applyAlignment="1">
      <alignment horizontal="left" vertical="center" wrapText="1"/>
    </xf>
    <xf numFmtId="0" fontId="0" fillId="0" borderId="6" xfId="0" quotePrefix="1" applyFont="1" applyFill="1" applyBorder="1" applyAlignment="1">
      <alignment horizontal="left"/>
    </xf>
    <xf numFmtId="0" fontId="0" fillId="21" borderId="6" xfId="0" quotePrefix="1" applyFont="1" applyFill="1" applyBorder="1" applyAlignment="1">
      <alignment horizontal="left"/>
    </xf>
    <xf numFmtId="0" fontId="0" fillId="21" borderId="7" xfId="0" quotePrefix="1" applyFont="1" applyFill="1" applyBorder="1" applyAlignment="1">
      <alignment horizontal="left"/>
    </xf>
    <xf numFmtId="0" fontId="0" fillId="0" borderId="6" xfId="0" quotePrefix="1" applyFont="1" applyFill="1" applyBorder="1"/>
    <xf numFmtId="0" fontId="0" fillId="0" borderId="19" xfId="0" quotePrefix="1" applyFont="1" applyFill="1" applyBorder="1" applyAlignment="1">
      <alignment horizontal="left"/>
    </xf>
    <xf numFmtId="0" fontId="0" fillId="6" borderId="6" xfId="0" quotePrefix="1" applyFont="1" applyFill="1" applyBorder="1"/>
    <xf numFmtId="0" fontId="0" fillId="0" borderId="7" xfId="0" quotePrefix="1" applyFont="1" applyFill="1" applyBorder="1"/>
    <xf numFmtId="0" fontId="0" fillId="0" borderId="30" xfId="0" quotePrefix="1" applyFont="1" applyFill="1" applyBorder="1"/>
    <xf numFmtId="0" fontId="0" fillId="0" borderId="19" xfId="0" quotePrefix="1" applyFont="1" applyFill="1" applyBorder="1"/>
    <xf numFmtId="0" fontId="36" fillId="0" borderId="19" xfId="0" quotePrefix="1" applyFont="1" applyFill="1" applyBorder="1"/>
    <xf numFmtId="0" fontId="36" fillId="0" borderId="20" xfId="0" quotePrefix="1" applyFont="1" applyFill="1" applyBorder="1"/>
    <xf numFmtId="0" fontId="36" fillId="0" borderId="6" xfId="0" quotePrefix="1" applyFont="1" applyFill="1" applyBorder="1"/>
    <xf numFmtId="0" fontId="0" fillId="31" borderId="20" xfId="0" quotePrefix="1" applyFont="1" applyFill="1" applyBorder="1" applyAlignment="1">
      <alignment horizontal="left"/>
    </xf>
    <xf numFmtId="0" fontId="0" fillId="31" borderId="6" xfId="0" quotePrefix="1" applyFont="1" applyFill="1" applyBorder="1" applyAlignment="1">
      <alignment horizontal="left"/>
    </xf>
    <xf numFmtId="0" fontId="19" fillId="6" borderId="6" xfId="0" quotePrefix="1" applyFont="1" applyFill="1" applyBorder="1"/>
    <xf numFmtId="0" fontId="36" fillId="0" borderId="55" xfId="0" applyFont="1" applyFill="1" applyBorder="1"/>
    <xf numFmtId="0" fontId="40" fillId="0" borderId="30" xfId="0" applyNumberFormat="1" applyFont="1" applyFill="1" applyBorder="1" applyAlignment="1">
      <alignment horizontal="left"/>
    </xf>
    <xf numFmtId="0" fontId="0" fillId="5" borderId="29" xfId="0" applyFont="1" applyFill="1" applyBorder="1"/>
    <xf numFmtId="0" fontId="0" fillId="0" borderId="30" xfId="0" applyFont="1" applyFill="1" applyBorder="1" applyAlignment="1">
      <alignment horizontal="left"/>
    </xf>
    <xf numFmtId="0" fontId="0" fillId="0" borderId="30" xfId="0" applyFont="1" applyFill="1" applyBorder="1" applyAlignment="1">
      <alignment horizontal="center"/>
    </xf>
    <xf numFmtId="166" fontId="0" fillId="6" borderId="30" xfId="1" applyNumberFormat="1" applyFont="1" applyFill="1" applyBorder="1"/>
    <xf numFmtId="43" fontId="0" fillId="0" borderId="30" xfId="1" applyNumberFormat="1" applyFont="1" applyFill="1" applyBorder="1"/>
    <xf numFmtId="166" fontId="38" fillId="6" borderId="30" xfId="0" applyNumberFormat="1" applyFont="1" applyFill="1" applyBorder="1"/>
    <xf numFmtId="43" fontId="0" fillId="6" borderId="30" xfId="1" applyNumberFormat="1" applyFont="1" applyFill="1" applyBorder="1"/>
    <xf numFmtId="166" fontId="0" fillId="19" borderId="30" xfId="1" applyNumberFormat="1" applyFont="1" applyFill="1" applyBorder="1"/>
    <xf numFmtId="0" fontId="0" fillId="30" borderId="20" xfId="0" applyFont="1" applyFill="1" applyBorder="1" applyAlignment="1">
      <alignment horizontal="left"/>
    </xf>
    <xf numFmtId="0" fontId="36" fillId="5" borderId="20" xfId="0" quotePrefix="1" applyFont="1" applyFill="1" applyBorder="1"/>
    <xf numFmtId="0" fontId="14" fillId="0" borderId="6" xfId="0" applyFont="1" applyBorder="1"/>
    <xf numFmtId="174" fontId="14" fillId="0" borderId="6" xfId="0" applyNumberFormat="1" applyFont="1" applyBorder="1"/>
    <xf numFmtId="0" fontId="17" fillId="0" borderId="6" xfId="0" applyFont="1" applyFill="1" applyBorder="1"/>
    <xf numFmtId="0" fontId="17" fillId="5" borderId="20" xfId="0" quotePrefix="1" applyFont="1" applyFill="1" applyBorder="1"/>
    <xf numFmtId="0" fontId="7" fillId="0" borderId="4" xfId="0" applyFont="1" applyFill="1" applyBorder="1" applyAlignment="1">
      <alignment vertical="top"/>
    </xf>
    <xf numFmtId="166" fontId="9" fillId="0" borderId="5" xfId="1" applyNumberFormat="1" applyFont="1" applyFill="1" applyBorder="1" applyAlignment="1">
      <alignment vertical="center"/>
    </xf>
    <xf numFmtId="166" fontId="2" fillId="0" borderId="59" xfId="1" applyNumberFormat="1" applyFont="1" applyFill="1" applyBorder="1" applyAlignment="1">
      <alignment vertical="center"/>
    </xf>
    <xf numFmtId="43" fontId="2" fillId="0" borderId="59" xfId="1" applyNumberFormat="1" applyFont="1" applyFill="1" applyBorder="1" applyAlignment="1">
      <alignment vertical="center"/>
    </xf>
    <xf numFmtId="0" fontId="9" fillId="4" borderId="59" xfId="31" applyNumberFormat="1" applyFont="1" applyFill="1" applyBorder="1" applyAlignment="1">
      <alignment horizontal="center" vertical="center"/>
    </xf>
    <xf numFmtId="0" fontId="9" fillId="0" borderId="59" xfId="22" applyNumberFormat="1" applyFont="1" applyFill="1" applyBorder="1" applyAlignment="1">
      <alignment horizontal="center" vertical="center" wrapText="1"/>
    </xf>
    <xf numFmtId="0" fontId="7" fillId="3" borderId="59" xfId="11" applyNumberFormat="1" applyFont="1" applyFill="1" applyBorder="1" applyAlignment="1">
      <alignment horizontal="center" vertical="center"/>
    </xf>
    <xf numFmtId="0" fontId="7" fillId="0" borderId="59" xfId="0" applyFont="1" applyFill="1" applyBorder="1" applyAlignment="1">
      <alignment vertical="top"/>
    </xf>
    <xf numFmtId="0" fontId="7" fillId="0" borderId="59" xfId="0" applyFont="1" applyFill="1" applyBorder="1" applyAlignment="1">
      <alignment vertical="top" wrapText="1"/>
    </xf>
    <xf numFmtId="0" fontId="57" fillId="6" borderId="59" xfId="0" applyFont="1" applyFill="1" applyBorder="1" applyAlignment="1">
      <alignment vertical="top"/>
    </xf>
    <xf numFmtId="166" fontId="46" fillId="0" borderId="59" xfId="1" applyNumberFormat="1" applyFont="1" applyFill="1" applyBorder="1" applyAlignment="1">
      <alignment vertical="center" wrapText="1"/>
    </xf>
    <xf numFmtId="166" fontId="46" fillId="0" borderId="59" xfId="1" applyNumberFormat="1" applyFont="1" applyFill="1" applyBorder="1" applyAlignment="1">
      <alignment horizontal="right" vertical="center" wrapText="1"/>
    </xf>
    <xf numFmtId="0" fontId="58" fillId="6" borderId="59" xfId="0" applyFont="1" applyFill="1" applyBorder="1" applyAlignment="1">
      <alignment vertical="top"/>
    </xf>
    <xf numFmtId="166" fontId="46" fillId="0" borderId="42" xfId="1" applyNumberFormat="1" applyFont="1" applyFill="1" applyBorder="1" applyAlignment="1">
      <alignment horizontal="right" vertical="center" wrapText="1"/>
    </xf>
    <xf numFmtId="0" fontId="7" fillId="0" borderId="59" xfId="0" applyFont="1" applyFill="1" applyBorder="1" applyAlignment="1">
      <alignment horizontal="center" vertical="center"/>
    </xf>
    <xf numFmtId="0" fontId="8" fillId="6" borderId="59" xfId="0" applyFont="1" applyFill="1" applyBorder="1" applyAlignment="1">
      <alignment vertical="top"/>
    </xf>
    <xf numFmtId="0" fontId="0" fillId="0" borderId="59" xfId="0" applyFont="1" applyBorder="1" applyAlignment="1">
      <alignment vertical="top"/>
    </xf>
    <xf numFmtId="0" fontId="8" fillId="0" borderId="59" xfId="32" applyNumberFormat="1" applyFont="1" applyFill="1" applyBorder="1" applyAlignment="1">
      <alignment vertical="top" wrapText="1"/>
    </xf>
    <xf numFmtId="0" fontId="9" fillId="4" borderId="59" xfId="31" applyNumberFormat="1" applyFont="1" applyFill="1" applyBorder="1" applyAlignment="1">
      <alignment vertical="center"/>
    </xf>
    <xf numFmtId="0" fontId="59" fillId="0" borderId="59" xfId="0" applyFont="1" applyBorder="1" applyAlignment="1">
      <alignment vertical="top"/>
    </xf>
    <xf numFmtId="0" fontId="0" fillId="0" borderId="60" xfId="0" applyFont="1" applyFill="1" applyBorder="1"/>
    <xf numFmtId="166" fontId="37" fillId="0" borderId="60" xfId="1" applyNumberFormat="1" applyFont="1" applyFill="1" applyBorder="1"/>
    <xf numFmtId="9" fontId="37" fillId="0" borderId="60" xfId="2" applyFont="1" applyFill="1" applyBorder="1" applyAlignment="1"/>
    <xf numFmtId="166" fontId="37" fillId="0" borderId="6" xfId="1" applyNumberFormat="1" applyFont="1" applyFill="1" applyBorder="1"/>
    <xf numFmtId="43" fontId="37" fillId="0" borderId="60" xfId="1" applyNumberFormat="1" applyFont="1" applyFill="1" applyBorder="1"/>
    <xf numFmtId="43" fontId="37" fillId="0" borderId="6" xfId="1" applyNumberFormat="1" applyFont="1" applyFill="1" applyBorder="1"/>
    <xf numFmtId="0" fontId="19" fillId="6" borderId="0" xfId="0" applyFont="1" applyFill="1"/>
    <xf numFmtId="0" fontId="8" fillId="6" borderId="0" xfId="0" applyFont="1" applyFill="1"/>
    <xf numFmtId="166" fontId="8" fillId="6" borderId="0" xfId="0" applyNumberFormat="1" applyFont="1" applyFill="1"/>
    <xf numFmtId="0" fontId="34" fillId="6" borderId="6" xfId="0" applyFont="1" applyFill="1" applyBorder="1" applyAlignment="1">
      <alignment horizontal="left"/>
    </xf>
    <xf numFmtId="166" fontId="10" fillId="37" borderId="6" xfId="1" applyNumberFormat="1" applyFont="1" applyFill="1" applyBorder="1"/>
    <xf numFmtId="0" fontId="10" fillId="38" borderId="6" xfId="0" applyFont="1" applyFill="1" applyBorder="1"/>
    <xf numFmtId="0" fontId="8" fillId="38" borderId="6" xfId="0" applyFont="1" applyFill="1" applyBorder="1"/>
    <xf numFmtId="0" fontId="19" fillId="38" borderId="6" xfId="30" applyFont="1" applyFill="1" applyBorder="1"/>
    <xf numFmtId="0" fontId="19" fillId="38" borderId="6" xfId="0" applyFont="1" applyFill="1" applyBorder="1"/>
    <xf numFmtId="0" fontId="19" fillId="38" borderId="6" xfId="26" applyFont="1" applyFill="1" applyBorder="1"/>
    <xf numFmtId="166" fontId="10" fillId="38" borderId="6" xfId="1" applyNumberFormat="1" applyFont="1" applyFill="1" applyBorder="1"/>
    <xf numFmtId="0" fontId="10" fillId="37" borderId="6" xfId="0" applyFont="1" applyFill="1" applyBorder="1"/>
    <xf numFmtId="0" fontId="19" fillId="37" borderId="6" xfId="0" applyFont="1" applyFill="1" applyBorder="1"/>
    <xf numFmtId="0" fontId="8" fillId="0" borderId="6" xfId="0" applyNumberFormat="1" applyFont="1" applyFill="1" applyBorder="1" applyAlignment="1">
      <alignment horizontal="left"/>
    </xf>
    <xf numFmtId="166" fontId="30" fillId="6" borderId="6" xfId="0" applyNumberFormat="1" applyFont="1" applyFill="1" applyBorder="1"/>
    <xf numFmtId="0" fontId="18" fillId="0" borderId="25" xfId="0" applyFont="1" applyBorder="1"/>
    <xf numFmtId="0" fontId="0" fillId="0" borderId="54" xfId="0" applyBorder="1"/>
    <xf numFmtId="0" fontId="36" fillId="21" borderId="7" xfId="0" applyFont="1" applyFill="1" applyBorder="1"/>
    <xf numFmtId="166" fontId="37" fillId="0" borderId="30" xfId="1" applyNumberFormat="1" applyFont="1" applyFill="1" applyBorder="1"/>
    <xf numFmtId="43" fontId="37" fillId="0" borderId="30" xfId="1" applyNumberFormat="1" applyFont="1" applyFill="1" applyBorder="1"/>
    <xf numFmtId="43" fontId="38" fillId="0" borderId="6" xfId="0" applyNumberFormat="1" applyFont="1" applyFill="1" applyBorder="1"/>
    <xf numFmtId="166" fontId="60" fillId="0" borderId="20" xfId="1" applyNumberFormat="1" applyFont="1" applyFill="1" applyBorder="1"/>
    <xf numFmtId="0" fontId="0" fillId="0" borderId="0" xfId="0" pivotButton="1" applyFont="1" applyFill="1" applyBorder="1"/>
    <xf numFmtId="0" fontId="37" fillId="0" borderId="0" xfId="0" pivotButton="1" applyFont="1" applyFill="1" applyBorder="1" applyAlignment="1">
      <alignment horizontal="left"/>
    </xf>
    <xf numFmtId="0" fontId="19" fillId="6" borderId="25" xfId="0" applyFont="1" applyFill="1" applyBorder="1"/>
    <xf numFmtId="0" fontId="19" fillId="6" borderId="54" xfId="0" applyFont="1" applyFill="1" applyBorder="1"/>
    <xf numFmtId="0" fontId="19" fillId="6" borderId="0" xfId="26" applyFont="1" applyFill="1" applyBorder="1"/>
    <xf numFmtId="0" fontId="19" fillId="6" borderId="0" xfId="0" quotePrefix="1" applyFont="1" applyFill="1" applyBorder="1"/>
    <xf numFmtId="166" fontId="25" fillId="0" borderId="0" xfId="0" applyNumberFormat="1" applyFont="1" applyFill="1" applyBorder="1" applyAlignment="1">
      <alignment horizontal="center" vertical="center" wrapText="1"/>
    </xf>
    <xf numFmtId="0" fontId="0" fillId="0" borderId="0" xfId="0" pivotButton="1" applyFont="1" applyFill="1" applyBorder="1" applyAlignment="1">
      <alignment horizontal="left"/>
    </xf>
    <xf numFmtId="43" fontId="38" fillId="0" borderId="0" xfId="1" applyFont="1" applyFill="1" applyBorder="1"/>
    <xf numFmtId="43" fontId="38" fillId="0" borderId="20" xfId="0" applyNumberFormat="1" applyFont="1" applyFill="1" applyBorder="1"/>
    <xf numFmtId="43" fontId="38" fillId="0" borderId="20" xfId="1" applyNumberFormat="1" applyFont="1" applyFill="1" applyBorder="1"/>
    <xf numFmtId="43" fontId="38" fillId="0" borderId="30" xfId="0" applyNumberFormat="1" applyFont="1" applyFill="1" applyBorder="1"/>
    <xf numFmtId="43" fontId="38" fillId="0" borderId="30" xfId="1" applyNumberFormat="1" applyFont="1" applyFill="1" applyBorder="1"/>
    <xf numFmtId="166" fontId="0" fillId="0" borderId="0" xfId="1" applyNumberFormat="1" applyFont="1" applyFill="1" applyBorder="1" applyAlignment="1">
      <alignment horizontal="left"/>
    </xf>
    <xf numFmtId="166" fontId="17" fillId="0" borderId="0" xfId="1" applyNumberFormat="1" applyFont="1" applyFill="1" applyBorder="1" applyAlignment="1">
      <alignment horizontal="left"/>
    </xf>
    <xf numFmtId="0" fontId="10" fillId="6" borderId="6" xfId="21" applyNumberFormat="1" applyFont="1" applyFill="1" applyBorder="1" applyAlignment="1">
      <alignment horizontal="center" vertical="center" wrapText="1"/>
    </xf>
    <xf numFmtId="0" fontId="10" fillId="6" borderId="30" xfId="21" applyNumberFormat="1" applyFont="1" applyFill="1" applyBorder="1" applyAlignment="1">
      <alignment horizontal="center" vertical="center" wrapText="1"/>
    </xf>
    <xf numFmtId="0" fontId="10" fillId="36" borderId="6" xfId="21" applyNumberFormat="1" applyFont="1" applyFill="1" applyBorder="1" applyAlignment="1">
      <alignment horizontal="center" vertical="center" wrapText="1"/>
    </xf>
    <xf numFmtId="0" fontId="10" fillId="35" borderId="6" xfId="21" applyNumberFormat="1" applyFont="1" applyFill="1" applyBorder="1" applyAlignment="1">
      <alignment horizontal="center" vertical="center" wrapText="1"/>
    </xf>
    <xf numFmtId="0" fontId="17" fillId="8" borderId="8" xfId="0" applyFont="1" applyFill="1" applyBorder="1" applyAlignment="1">
      <alignment horizontal="center"/>
    </xf>
    <xf numFmtId="0" fontId="17" fillId="8" borderId="9" xfId="0" applyFont="1" applyFill="1" applyBorder="1" applyAlignment="1">
      <alignment horizontal="center"/>
    </xf>
    <xf numFmtId="0" fontId="18" fillId="0" borderId="19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9" fontId="37" fillId="0" borderId="6" xfId="2" applyFont="1" applyFill="1" applyBorder="1" applyAlignment="1"/>
    <xf numFmtId="9" fontId="37" fillId="0" borderId="20" xfId="2" applyFont="1" applyFill="1" applyBorder="1" applyAlignment="1"/>
    <xf numFmtId="9" fontId="37" fillId="0" borderId="30" xfId="2" applyFont="1" applyFill="1" applyBorder="1" applyAlignment="1"/>
    <xf numFmtId="0" fontId="17" fillId="0" borderId="20" xfId="0" applyFont="1" applyFill="1" applyBorder="1"/>
  </cellXfs>
  <cellStyles count="39">
    <cellStyle name="Comma" xfId="1" builtinId="3"/>
    <cellStyle name="Comma 2" xfId="3"/>
    <cellStyle name="Comma 2 2" xfId="4"/>
    <cellStyle name="Comma 2 3" xfId="5"/>
    <cellStyle name="Comma 3" xfId="6"/>
    <cellStyle name="Comma 4" xfId="7"/>
    <cellStyle name="Comma 5" xfId="8"/>
    <cellStyle name="Currency 2" xfId="9"/>
    <cellStyle name="Hyperlink 2" xfId="10"/>
    <cellStyle name="Normal" xfId="0" builtinId="0"/>
    <cellStyle name="Normal 104" xfId="11"/>
    <cellStyle name="Normal 104 2" xfId="12"/>
    <cellStyle name="Normal 11" xfId="13"/>
    <cellStyle name="Normal 13" xfId="14"/>
    <cellStyle name="Normal 13 11" xfId="15"/>
    <cellStyle name="Normal 17" xfId="16"/>
    <cellStyle name="Normal 2" xfId="17"/>
    <cellStyle name="Normal 2 2" xfId="18"/>
    <cellStyle name="Normal 2 2 2" xfId="19"/>
    <cellStyle name="Normal 2 2 5" xfId="20"/>
    <cellStyle name="Normal 2 3" xfId="21"/>
    <cellStyle name="Normal 2 4" xfId="22"/>
    <cellStyle name="Normal 3" xfId="23"/>
    <cellStyle name="Normal 3 2" xfId="24"/>
    <cellStyle name="Normal 3 2 2" xfId="25"/>
    <cellStyle name="Normal 3 3" xfId="26"/>
    <cellStyle name="Normal 4" xfId="27"/>
    <cellStyle name="Normal 4 2" xfId="28"/>
    <cellStyle name="Normal 5" xfId="29"/>
    <cellStyle name="Normal 6" xfId="30"/>
    <cellStyle name="Normal 64 6" xfId="31"/>
    <cellStyle name="Normal 67" xfId="32"/>
    <cellStyle name="Normal 67 2" xfId="33"/>
    <cellStyle name="Normal 67 6" xfId="34"/>
    <cellStyle name="Normal 7" xfId="35"/>
    <cellStyle name="Percent" xfId="2" builtinId="5"/>
    <cellStyle name="Percent 2" xfId="36"/>
    <cellStyle name="표준 2 3 4" xfId="37"/>
    <cellStyle name="常规 2" xfId="38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color rgb="FFFF0000"/>
      </font>
    </dxf>
    <dxf>
      <font>
        <color rgb="FFFF0000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75" formatCode="_(* #,##0.0_);_(* \(#,##0.0\);_(* &quot;-&quot;??_);_(@_)"/>
    </dxf>
    <dxf>
      <numFmt numFmtId="175" formatCode="_(* #,##0.0_);_(* \(#,##0.0\);_(* &quot;-&quot;??_);_(@_)"/>
    </dxf>
    <dxf>
      <numFmt numFmtId="175" formatCode="_(* #,##0.0_);_(* \(#,##0.0\);_(* &quot;-&quot;??_);_(@_)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C0C0C0"/>
      <rgbColor rgb="00E6E6E6"/>
      <rgbColor rgb="00FFF4AB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CC-PC01" refreshedDate="46149.942559606483" createdVersion="6" refreshedVersion="6" minRefreshableVersion="3" recordCount="805">
  <cacheSource type="worksheet">
    <worksheetSource ref="D9:P3708" sheet="Manufacturing Cost."/>
  </cacheSource>
  <cacheFields count="13">
    <cacheField name="Expense Allocation Group.Code" numFmtId="0">
      <sharedItems containsBlank="1" containsMixedTypes="1" containsNumber="1" containsInteger="1" minValue="41051501" maxValue="41052208" count="65">
        <s v="41050101"/>
        <s v="41050102"/>
        <s v="41050111"/>
        <s v="41050115"/>
        <s v="41050120"/>
        <s v="41050121"/>
        <s v="41050202"/>
        <s v="41050206"/>
        <s v="41050213"/>
        <s v="41050217"/>
        <s v="41050219"/>
        <s v="41050402"/>
        <s v="41050403"/>
        <s v="41050405"/>
        <s v="41050501"/>
        <s v="41050503"/>
        <s v="41050505"/>
        <s v="41050610"/>
        <s v="41050702"/>
        <s v="41050703"/>
        <s v="41050706"/>
        <s v="41050808"/>
        <s v="41051001"/>
        <s v="41051104"/>
        <s v="41051105"/>
        <s v="41051401"/>
        <s v="41051403"/>
        <s v="41051404"/>
        <s v="41051606"/>
        <s v="41051701"/>
        <s v="41051801"/>
        <s v="41051802"/>
        <s v="41051804"/>
        <s v="41051806"/>
        <s v="41051807"/>
        <s v="41051809"/>
        <s v="41051901"/>
        <s v="41052101"/>
        <s v="41052202"/>
        <s v="41052203"/>
        <s v="41052205"/>
        <s v="41052207"/>
        <s v="41052501"/>
        <s v="41052601"/>
        <s v="41052701"/>
        <s v="41052805"/>
        <s v="41059801"/>
        <s v="41070100"/>
        <s v="41070101"/>
        <s v="41070102"/>
        <s v="41070104"/>
        <s v="41050701"/>
        <s v="41051102"/>
        <s v="41050207"/>
        <s v="41050105"/>
        <s v="41059802"/>
        <s v="41070103"/>
        <s v="41050203"/>
        <s v="41050901"/>
        <s v="41050303"/>
        <s v="41070105"/>
        <m/>
        <n v="41051501"/>
        <n v="41051505"/>
        <n v="41052208"/>
      </sharedItems>
    </cacheField>
    <cacheField name="Expense Allocation Group" numFmtId="0">
      <sharedItems containsBlank="1" count="65">
        <s v="Manufacturing costs - Local staff salary - basic wage"/>
        <s v="Manufacturing costs - Local staff salary - Overtime"/>
        <s v="Manufacturing costs - Expatriates- basic wage"/>
        <s v="Manufacturing costs - Expatriates- bonuses"/>
        <s v="Manufacturing costs - Expatriates- other"/>
        <s v="Manufacturing costs - Local staff salary - Outsourcing"/>
        <s v="Manufacturing costs - Welfare - Meals"/>
        <s v="Manufacturing costs - Welfare - Children education"/>
        <s v="Manufacturing costs - Welfare - other"/>
        <s v="Manufacturing costs - Welfare - traffic"/>
        <s v="Manufacturing costs - Welfare - health insurance"/>
        <s v="Manufacturing costs - mobile phone"/>
        <s v="Manufacturing costs - internet"/>
        <s v="Manufacturing cost- QC inspection"/>
        <s v="Manufacturing costs - utilities - electricity"/>
        <s v="Manufacturing costs - utilities - water"/>
        <s v="Manufacturing costs - utilities - gas"/>
        <s v="Manufacturing costs - taxes - other"/>
        <s v="Manufacturing costs - repairs - Machinery"/>
        <s v="Manufacturing costs - repairs - Tools and supplies"/>
        <s v="Manufacturing costs - repairs - mold maintenance"/>
        <s v="Manufacturing costs - insurance - property insurance"/>
        <s v="Manufacturing costs -Clearning  Garden fee"/>
        <s v="Manufacturing costs - transportation fee - import"/>
        <s v="Manufacturing costs - transportation fee - other"/>
        <s v="Manufacturing costs - supplies - office supplies"/>
        <s v="Manufacturing costs - supplies - computer parts"/>
        <s v="Manufacturing costs - supplies - other"/>
        <s v="Manufacturing costs - vehicles - other"/>
        <s v="Manufacturing costs - printing - printing"/>
        <s v="Manufacturing costs - rental - land rental"/>
        <s v="Manufacturing costs - rental - factory rental"/>
        <s v="Manufacturing costs - rental - housing apartment - expatriates"/>
        <s v="Manufacturing costs - rental - car rental for staff"/>
        <s v="Manufacturing costs - rental - crane"/>
        <s v="Manufacturing costs - rental - equipment"/>
        <s v="Manufacturing costs - trade union - trade union"/>
        <s v="Manufacturing costs - depreciation"/>
        <s v="Manufacturing costs - Amortization - Supplies"/>
        <s v="Manufacturing costs - Amortization - Mold"/>
        <s v="Manufacturing costs - Amortization - Deferred"/>
        <s v="Manufacturing costs - Amortization - Other"/>
        <s v="Manufacturing costs - security"/>
        <s v="Manufacturing costs - sewage charges"/>
        <s v="Manufacturing costs - unreasonable"/>
        <s v="Manufacturing costs- Labor- SHUI"/>
        <s v="Manufacturing costs - other"/>
        <s v="Direct labour costs"/>
        <s v="Direct labour costs-Overtime"/>
        <s v="Direct labour cost-Trade union"/>
        <s v="Direct labour costs - Labor- SHUI"/>
        <s v="Manufacturing costs - repair - room maintenance"/>
        <s v="Manufacturing costs - transportation fee - export"/>
        <s v="Manufacturing costs - Welfare - uniform"/>
        <s v="Manufacturing costs - Local staff salary - bonuses"/>
        <s v="Manufacturing costs - Outsourcing fee"/>
        <s v="Direct labour costs- bonus"/>
        <s v="Manufacturing costs - Welfare - Party"/>
        <s v="Manufacturing costs - Entertainment - general"/>
        <s v="Manufacturing costs - business trip - overseas"/>
        <s v="Direct labour costs- Labor - Outsourcing"/>
        <m/>
        <s v="Manufacturing costs - production Supplies - raw materials"/>
        <s v="Manufacturing costs - production Supplies - labor supplies"/>
        <s v="Manufacturing costs -Supplies (CNC Drill)"/>
      </sharedItems>
    </cacheField>
    <cacheField name="Department" numFmtId="0">
      <sharedItems containsBlank="1" count="11">
        <s v="Warehouse"/>
        <s v="Utility"/>
        <s v="QC"/>
        <s v="Production Plan"/>
        <s v="Production 3"/>
        <s v="Production 2"/>
        <s v="Production 1"/>
        <s v="Production"/>
        <s v="Mold"/>
        <s v="Automation"/>
        <m/>
      </sharedItems>
    </cacheField>
    <cacheField name="TB" numFmtId="0">
      <sharedItems containsString="0" containsBlank="1" containsNumber="1" containsInteger="1" minValue="622" maxValue="627" count="3">
        <n v="627"/>
        <n v="622"/>
        <m/>
      </sharedItems>
    </cacheField>
    <cacheField name="Dept" numFmtId="0">
      <sharedItems containsBlank="1" count="6">
        <s v="Indirect"/>
        <s v="0503"/>
        <s v="CNC1"/>
        <s v="CNC2"/>
        <s v="0501"/>
        <m/>
      </sharedItems>
    </cacheField>
    <cacheField name="Work Center" numFmtId="0">
      <sharedItems containsBlank="1" count="29">
        <s v="C-6400"/>
        <s v="C-6000"/>
        <s v="C-6100"/>
        <s v="C-2200"/>
        <s v="C-2220"/>
        <s v="C-2400"/>
        <s v="C-2600"/>
        <s v="C-3200"/>
        <s v="C-2110"/>
        <s v="C-2120"/>
        <s v="C-2110-6"/>
        <s v="C-2110-5"/>
        <s v="C-2110-4"/>
        <s v="C-2110-1"/>
        <s v="C-1100"/>
        <s v="C-1110"/>
        <s v="C-1140"/>
        <s v="C-6300"/>
        <s v="C-1000"/>
        <s v="C-2420"/>
        <s v="C-2800"/>
        <s v="0"/>
        <m/>
        <s v="C-2500"/>
        <s v="C-3300"/>
        <s v="C-6300-5"/>
        <s v="C-6300-4"/>
        <s v="C-6300-1"/>
        <s v="C-2110-2"/>
      </sharedItems>
    </cacheField>
    <cacheField name="Name CC" numFmtId="0">
      <sharedItems containsBlank="1" count="30">
        <s v="Warehouse"/>
        <s v="Prod support"/>
        <s v="Prod Plan"/>
        <s v="Polishing"/>
        <s v="Hot press"/>
        <s v="N-Chromate"/>
        <s v="Injection"/>
        <s v="Assembly"/>
        <s v="CNC1"/>
        <s v="CNC2"/>
        <s v="CNC1 Auto LG"/>
        <s v="CNC1 Auto Mando"/>
        <s v="CNC1 Auto ZF"/>
        <s v="CNC1 Mobile Braket"/>
        <s v="Casting"/>
        <s v="Trimming"/>
        <s v="Internal Magie_EHS"/>
        <s v="Mold Dev"/>
        <s v="Production"/>
        <s v="Cleaning"/>
        <s v="Blasting"/>
        <s v="(blank)"/>
        <s v="ALL"/>
        <s v="Painting"/>
        <s v="Processing Mov Die"/>
        <s v="Mold Auto Mando"/>
        <s v="Mold Auto ZF"/>
        <s v="Mold Mobile Braket"/>
        <s v="CNC1 Mobile Qualcom"/>
        <m/>
      </sharedItems>
    </cacheField>
    <cacheField name="PL Daily Schedule" numFmtId="0">
      <sharedItems containsNonDate="0" containsString="0" containsBlank="1"/>
    </cacheField>
    <cacheField name="Current Level Cost" numFmtId="0">
      <sharedItems containsNonDate="0" containsString="0" containsBlank="1"/>
    </cacheField>
    <cacheField name="Re-alowcate" numFmtId="0">
      <sharedItems containsString="0" containsBlank="1" containsNumber="1" minValue="-606000" maxValue="988343645.20000005"/>
    </cacheField>
    <cacheField name="Total Cost" numFmtId="166">
      <sharedItems containsString="0" containsBlank="1" containsNumber="1" minValue="138775" maxValue="3796524152"/>
    </cacheField>
    <cacheField name="Source Application.Name" numFmtId="0">
      <sharedItems containsBlank="1" count="3">
        <s v="General Ledger"/>
        <m/>
        <s v="Inventory Management"/>
      </sharedItems>
    </cacheField>
    <cacheField name="Pro cost" numFmtId="0">
      <sharedItems containsString="0" containsBlank="1" containsNumber="1" minValue="-606000" maxValue="37965241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5">
  <r>
    <x v="0"/>
    <x v="0"/>
    <x v="0"/>
    <x v="0"/>
    <x v="0"/>
    <x v="0"/>
    <x v="0"/>
    <m/>
    <m/>
    <m/>
    <n v="112381706"/>
    <x v="0"/>
    <n v="112381706"/>
  </r>
  <r>
    <x v="0"/>
    <x v="0"/>
    <x v="1"/>
    <x v="0"/>
    <x v="0"/>
    <x v="1"/>
    <x v="1"/>
    <m/>
    <m/>
    <m/>
    <n v="445206179"/>
    <x v="0"/>
    <n v="445206179"/>
  </r>
  <r>
    <x v="0"/>
    <x v="0"/>
    <x v="2"/>
    <x v="0"/>
    <x v="0"/>
    <x v="1"/>
    <x v="1"/>
    <m/>
    <m/>
    <m/>
    <n v="694735314"/>
    <x v="0"/>
    <n v="694735314"/>
  </r>
  <r>
    <x v="0"/>
    <x v="0"/>
    <x v="3"/>
    <x v="0"/>
    <x v="0"/>
    <x v="2"/>
    <x v="2"/>
    <m/>
    <m/>
    <m/>
    <n v="94708065"/>
    <x v="0"/>
    <n v="94708065"/>
  </r>
  <r>
    <x v="0"/>
    <x v="0"/>
    <x v="4"/>
    <x v="0"/>
    <x v="1"/>
    <x v="3"/>
    <x v="3"/>
    <m/>
    <m/>
    <m/>
    <n v="118114436"/>
    <x v="0"/>
    <n v="118114436"/>
  </r>
  <r>
    <x v="0"/>
    <x v="0"/>
    <x v="4"/>
    <x v="0"/>
    <x v="1"/>
    <x v="4"/>
    <x v="4"/>
    <m/>
    <m/>
    <m/>
    <n v="22235962"/>
    <x v="0"/>
    <n v="22235962"/>
  </r>
  <r>
    <x v="0"/>
    <x v="0"/>
    <x v="4"/>
    <x v="0"/>
    <x v="1"/>
    <x v="5"/>
    <x v="5"/>
    <m/>
    <m/>
    <m/>
    <n v="37878672"/>
    <x v="0"/>
    <n v="37878672"/>
  </r>
  <r>
    <x v="0"/>
    <x v="0"/>
    <x v="4"/>
    <x v="0"/>
    <x v="1"/>
    <x v="6"/>
    <x v="6"/>
    <m/>
    <m/>
    <m/>
    <n v="45233627"/>
    <x v="0"/>
    <n v="45233627"/>
  </r>
  <r>
    <x v="0"/>
    <x v="0"/>
    <x v="4"/>
    <x v="0"/>
    <x v="1"/>
    <x v="7"/>
    <x v="7"/>
    <m/>
    <m/>
    <m/>
    <n v="121371845"/>
    <x v="0"/>
    <n v="121371845"/>
  </r>
  <r>
    <x v="0"/>
    <x v="0"/>
    <x v="5"/>
    <x v="0"/>
    <x v="2"/>
    <x v="8"/>
    <x v="8"/>
    <m/>
    <m/>
    <m/>
    <n v="90115468"/>
    <x v="0"/>
    <n v="90115468"/>
  </r>
  <r>
    <x v="0"/>
    <x v="0"/>
    <x v="5"/>
    <x v="0"/>
    <x v="3"/>
    <x v="9"/>
    <x v="9"/>
    <m/>
    <m/>
    <m/>
    <n v="123913872"/>
    <x v="0"/>
    <n v="123913872"/>
  </r>
  <r>
    <x v="0"/>
    <x v="0"/>
    <x v="5"/>
    <x v="0"/>
    <x v="2"/>
    <x v="10"/>
    <x v="10"/>
    <m/>
    <m/>
    <m/>
    <n v="63425302"/>
    <x v="0"/>
    <n v="63425302"/>
  </r>
  <r>
    <x v="0"/>
    <x v="0"/>
    <x v="5"/>
    <x v="0"/>
    <x v="2"/>
    <x v="11"/>
    <x v="11"/>
    <m/>
    <m/>
    <m/>
    <n v="105381460"/>
    <x v="0"/>
    <n v="105381460"/>
  </r>
  <r>
    <x v="0"/>
    <x v="0"/>
    <x v="5"/>
    <x v="0"/>
    <x v="2"/>
    <x v="12"/>
    <x v="12"/>
    <m/>
    <m/>
    <m/>
    <n v="22178838"/>
    <x v="0"/>
    <n v="22178838"/>
  </r>
  <r>
    <x v="0"/>
    <x v="0"/>
    <x v="5"/>
    <x v="0"/>
    <x v="2"/>
    <x v="13"/>
    <x v="13"/>
    <m/>
    <m/>
    <m/>
    <n v="37606120"/>
    <x v="0"/>
    <n v="37606120"/>
  </r>
  <r>
    <x v="0"/>
    <x v="0"/>
    <x v="6"/>
    <x v="0"/>
    <x v="4"/>
    <x v="14"/>
    <x v="14"/>
    <m/>
    <m/>
    <m/>
    <n v="510780206"/>
    <x v="0"/>
    <n v="510780206"/>
  </r>
  <r>
    <x v="0"/>
    <x v="0"/>
    <x v="6"/>
    <x v="0"/>
    <x v="4"/>
    <x v="15"/>
    <x v="15"/>
    <m/>
    <m/>
    <m/>
    <n v="125490904"/>
    <x v="0"/>
    <n v="125490904"/>
  </r>
  <r>
    <x v="0"/>
    <x v="0"/>
    <x v="6"/>
    <x v="0"/>
    <x v="4"/>
    <x v="16"/>
    <x v="16"/>
    <m/>
    <m/>
    <m/>
    <n v="44972804"/>
    <x v="0"/>
    <n v="44972804"/>
  </r>
  <r>
    <x v="0"/>
    <x v="0"/>
    <x v="7"/>
    <x v="0"/>
    <x v="0"/>
    <x v="1"/>
    <x v="1"/>
    <m/>
    <m/>
    <m/>
    <n v="142438870"/>
    <x v="0"/>
    <n v="142438870"/>
  </r>
  <r>
    <x v="0"/>
    <x v="0"/>
    <x v="8"/>
    <x v="0"/>
    <x v="0"/>
    <x v="17"/>
    <x v="17"/>
    <m/>
    <m/>
    <m/>
    <n v="362567784"/>
    <x v="0"/>
    <n v="362567784"/>
  </r>
  <r>
    <x v="1"/>
    <x v="1"/>
    <x v="0"/>
    <x v="0"/>
    <x v="0"/>
    <x v="0"/>
    <x v="0"/>
    <m/>
    <m/>
    <m/>
    <n v="84858567"/>
    <x v="0"/>
    <n v="84858567"/>
  </r>
  <r>
    <x v="1"/>
    <x v="1"/>
    <x v="1"/>
    <x v="0"/>
    <x v="0"/>
    <x v="1"/>
    <x v="1"/>
    <m/>
    <m/>
    <m/>
    <n v="323192024"/>
    <x v="0"/>
    <n v="323192024"/>
  </r>
  <r>
    <x v="1"/>
    <x v="1"/>
    <x v="2"/>
    <x v="0"/>
    <x v="0"/>
    <x v="1"/>
    <x v="1"/>
    <m/>
    <m/>
    <m/>
    <n v="523357891"/>
    <x v="0"/>
    <n v="523357891"/>
  </r>
  <r>
    <x v="1"/>
    <x v="1"/>
    <x v="3"/>
    <x v="0"/>
    <x v="0"/>
    <x v="2"/>
    <x v="2"/>
    <m/>
    <m/>
    <m/>
    <n v="4580953"/>
    <x v="0"/>
    <n v="4580953"/>
  </r>
  <r>
    <x v="1"/>
    <x v="1"/>
    <x v="4"/>
    <x v="0"/>
    <x v="1"/>
    <x v="3"/>
    <x v="3"/>
    <m/>
    <m/>
    <m/>
    <n v="90456481"/>
    <x v="0"/>
    <n v="90456481"/>
  </r>
  <r>
    <x v="1"/>
    <x v="1"/>
    <x v="4"/>
    <x v="0"/>
    <x v="1"/>
    <x v="4"/>
    <x v="4"/>
    <m/>
    <m/>
    <m/>
    <n v="12887741"/>
    <x v="0"/>
    <n v="12887741"/>
  </r>
  <r>
    <x v="1"/>
    <x v="1"/>
    <x v="4"/>
    <x v="0"/>
    <x v="1"/>
    <x v="5"/>
    <x v="5"/>
    <m/>
    <m/>
    <m/>
    <n v="30128248"/>
    <x v="0"/>
    <n v="30128248"/>
  </r>
  <r>
    <x v="1"/>
    <x v="1"/>
    <x v="4"/>
    <x v="0"/>
    <x v="1"/>
    <x v="6"/>
    <x v="6"/>
    <m/>
    <m/>
    <m/>
    <n v="17520489"/>
    <x v="0"/>
    <n v="17520489"/>
  </r>
  <r>
    <x v="1"/>
    <x v="1"/>
    <x v="4"/>
    <x v="0"/>
    <x v="1"/>
    <x v="7"/>
    <x v="7"/>
    <m/>
    <m/>
    <m/>
    <n v="99557054"/>
    <x v="0"/>
    <n v="99557054"/>
  </r>
  <r>
    <x v="1"/>
    <x v="1"/>
    <x v="5"/>
    <x v="0"/>
    <x v="2"/>
    <x v="8"/>
    <x v="8"/>
    <m/>
    <m/>
    <m/>
    <n v="44513985"/>
    <x v="0"/>
    <n v="44513985"/>
  </r>
  <r>
    <x v="1"/>
    <x v="1"/>
    <x v="5"/>
    <x v="0"/>
    <x v="3"/>
    <x v="9"/>
    <x v="9"/>
    <m/>
    <m/>
    <m/>
    <n v="99329973"/>
    <x v="0"/>
    <n v="99329973"/>
  </r>
  <r>
    <x v="1"/>
    <x v="1"/>
    <x v="5"/>
    <x v="0"/>
    <x v="2"/>
    <x v="10"/>
    <x v="10"/>
    <m/>
    <m/>
    <m/>
    <n v="50041998"/>
    <x v="0"/>
    <n v="50041998"/>
  </r>
  <r>
    <x v="1"/>
    <x v="1"/>
    <x v="5"/>
    <x v="0"/>
    <x v="2"/>
    <x v="11"/>
    <x v="11"/>
    <m/>
    <m/>
    <m/>
    <n v="84470052"/>
    <x v="0"/>
    <n v="84470052"/>
  </r>
  <r>
    <x v="1"/>
    <x v="1"/>
    <x v="5"/>
    <x v="0"/>
    <x v="2"/>
    <x v="12"/>
    <x v="12"/>
    <m/>
    <m/>
    <m/>
    <n v="15467971"/>
    <x v="0"/>
    <n v="15467971"/>
  </r>
  <r>
    <x v="1"/>
    <x v="1"/>
    <x v="5"/>
    <x v="0"/>
    <x v="2"/>
    <x v="13"/>
    <x v="13"/>
    <m/>
    <m/>
    <m/>
    <n v="29190716"/>
    <x v="0"/>
    <n v="29190716"/>
  </r>
  <r>
    <x v="1"/>
    <x v="1"/>
    <x v="6"/>
    <x v="0"/>
    <x v="4"/>
    <x v="14"/>
    <x v="14"/>
    <m/>
    <m/>
    <m/>
    <n v="388730479"/>
    <x v="0"/>
    <n v="388730479"/>
  </r>
  <r>
    <x v="1"/>
    <x v="1"/>
    <x v="6"/>
    <x v="0"/>
    <x v="4"/>
    <x v="15"/>
    <x v="15"/>
    <m/>
    <m/>
    <m/>
    <n v="100799195"/>
    <x v="0"/>
    <n v="100799195"/>
  </r>
  <r>
    <x v="1"/>
    <x v="1"/>
    <x v="6"/>
    <x v="0"/>
    <x v="4"/>
    <x v="16"/>
    <x v="16"/>
    <m/>
    <m/>
    <m/>
    <n v="37288334"/>
    <x v="0"/>
    <n v="37288334"/>
  </r>
  <r>
    <x v="1"/>
    <x v="1"/>
    <x v="7"/>
    <x v="0"/>
    <x v="0"/>
    <x v="1"/>
    <x v="1"/>
    <m/>
    <m/>
    <m/>
    <n v="95727914"/>
    <x v="0"/>
    <n v="95727914"/>
  </r>
  <r>
    <x v="1"/>
    <x v="1"/>
    <x v="8"/>
    <x v="0"/>
    <x v="0"/>
    <x v="17"/>
    <x v="17"/>
    <m/>
    <m/>
    <m/>
    <n v="228396520"/>
    <x v="0"/>
    <n v="228396520"/>
  </r>
  <r>
    <x v="2"/>
    <x v="2"/>
    <x v="2"/>
    <x v="0"/>
    <x v="0"/>
    <x v="1"/>
    <x v="1"/>
    <m/>
    <m/>
    <m/>
    <n v="380458375"/>
    <x v="0"/>
    <n v="380458375"/>
  </r>
  <r>
    <x v="2"/>
    <x v="2"/>
    <x v="4"/>
    <x v="0"/>
    <x v="1"/>
    <x v="3"/>
    <x v="3"/>
    <m/>
    <m/>
    <m/>
    <n v="193743000"/>
    <x v="0"/>
    <n v="193743000"/>
  </r>
  <r>
    <x v="2"/>
    <x v="2"/>
    <x v="6"/>
    <x v="0"/>
    <x v="4"/>
    <x v="14"/>
    <x v="14"/>
    <m/>
    <m/>
    <m/>
    <n v="203513750"/>
    <x v="0"/>
    <n v="203513750"/>
  </r>
  <r>
    <x v="3"/>
    <x v="3"/>
    <x v="2"/>
    <x v="0"/>
    <x v="0"/>
    <x v="1"/>
    <x v="1"/>
    <m/>
    <m/>
    <m/>
    <n v="31715750"/>
    <x v="0"/>
    <n v="31715750"/>
  </r>
  <r>
    <x v="3"/>
    <x v="3"/>
    <x v="4"/>
    <x v="0"/>
    <x v="1"/>
    <x v="3"/>
    <x v="3"/>
    <m/>
    <m/>
    <m/>
    <n v="16145250"/>
    <x v="0"/>
    <n v="16145250"/>
  </r>
  <r>
    <x v="3"/>
    <x v="3"/>
    <x v="6"/>
    <x v="0"/>
    <x v="4"/>
    <x v="14"/>
    <x v="14"/>
    <m/>
    <m/>
    <m/>
    <n v="16981250"/>
    <x v="0"/>
    <n v="16981250"/>
  </r>
  <r>
    <x v="4"/>
    <x v="4"/>
    <x v="2"/>
    <x v="0"/>
    <x v="0"/>
    <x v="1"/>
    <x v="1"/>
    <m/>
    <m/>
    <m/>
    <n v="106035374"/>
    <x v="0"/>
    <n v="106035374"/>
  </r>
  <r>
    <x v="4"/>
    <x v="4"/>
    <x v="4"/>
    <x v="0"/>
    <x v="1"/>
    <x v="3"/>
    <x v="3"/>
    <m/>
    <m/>
    <m/>
    <n v="84457449"/>
    <x v="0"/>
    <n v="84457449"/>
  </r>
  <r>
    <x v="4"/>
    <x v="4"/>
    <x v="6"/>
    <x v="0"/>
    <x v="4"/>
    <x v="14"/>
    <x v="14"/>
    <m/>
    <m/>
    <m/>
    <n v="54827873"/>
    <x v="0"/>
    <n v="54827873"/>
  </r>
  <r>
    <x v="5"/>
    <x v="5"/>
    <x v="2"/>
    <x v="0"/>
    <x v="0"/>
    <x v="1"/>
    <x v="1"/>
    <m/>
    <m/>
    <m/>
    <n v="31093700"/>
    <x v="0"/>
    <n v="31093700"/>
  </r>
  <r>
    <x v="6"/>
    <x v="6"/>
    <x v="0"/>
    <x v="0"/>
    <x v="0"/>
    <x v="0"/>
    <x v="0"/>
    <m/>
    <m/>
    <m/>
    <n v="14604000"/>
    <x v="0"/>
    <n v="14604000"/>
  </r>
  <r>
    <x v="6"/>
    <x v="6"/>
    <x v="1"/>
    <x v="0"/>
    <x v="0"/>
    <x v="1"/>
    <x v="1"/>
    <m/>
    <m/>
    <m/>
    <n v="38395000"/>
    <x v="0"/>
    <n v="38395000"/>
  </r>
  <r>
    <x v="6"/>
    <x v="6"/>
    <x v="2"/>
    <x v="0"/>
    <x v="0"/>
    <x v="1"/>
    <x v="1"/>
    <m/>
    <m/>
    <m/>
    <n v="136698000"/>
    <x v="0"/>
    <n v="136698000"/>
  </r>
  <r>
    <x v="6"/>
    <x v="6"/>
    <x v="3"/>
    <x v="0"/>
    <x v="0"/>
    <x v="2"/>
    <x v="2"/>
    <m/>
    <m/>
    <m/>
    <n v="2808000"/>
    <x v="0"/>
    <n v="2808000"/>
  </r>
  <r>
    <x v="6"/>
    <x v="6"/>
    <x v="4"/>
    <x v="0"/>
    <x v="1"/>
    <x v="3"/>
    <x v="3"/>
    <m/>
    <m/>
    <m/>
    <n v="129111000"/>
    <x v="0"/>
    <n v="129111000"/>
  </r>
  <r>
    <x v="6"/>
    <x v="6"/>
    <x v="4"/>
    <x v="0"/>
    <x v="1"/>
    <x v="4"/>
    <x v="4"/>
    <m/>
    <m/>
    <m/>
    <n v="10235000"/>
    <x v="0"/>
    <n v="10235000"/>
  </r>
  <r>
    <x v="6"/>
    <x v="6"/>
    <x v="4"/>
    <x v="0"/>
    <x v="1"/>
    <x v="5"/>
    <x v="5"/>
    <m/>
    <m/>
    <m/>
    <n v="23588000"/>
    <x v="0"/>
    <n v="23588000"/>
  </r>
  <r>
    <x v="6"/>
    <x v="6"/>
    <x v="4"/>
    <x v="0"/>
    <x v="1"/>
    <x v="6"/>
    <x v="6"/>
    <m/>
    <m/>
    <m/>
    <n v="3731000"/>
    <x v="0"/>
    <n v="3731000"/>
  </r>
  <r>
    <x v="6"/>
    <x v="6"/>
    <x v="4"/>
    <x v="0"/>
    <x v="1"/>
    <x v="7"/>
    <x v="7"/>
    <m/>
    <m/>
    <m/>
    <n v="64975000"/>
    <x v="0"/>
    <n v="64975000"/>
  </r>
  <r>
    <x v="6"/>
    <x v="6"/>
    <x v="5"/>
    <x v="0"/>
    <x v="2"/>
    <x v="8"/>
    <x v="8"/>
    <m/>
    <m/>
    <m/>
    <n v="125169000"/>
    <x v="0"/>
    <n v="125169000"/>
  </r>
  <r>
    <x v="6"/>
    <x v="6"/>
    <x v="5"/>
    <x v="0"/>
    <x v="3"/>
    <x v="9"/>
    <x v="9"/>
    <m/>
    <m/>
    <m/>
    <n v="113026000"/>
    <x v="0"/>
    <n v="113026000"/>
  </r>
  <r>
    <x v="6"/>
    <x v="6"/>
    <x v="6"/>
    <x v="0"/>
    <x v="4"/>
    <x v="14"/>
    <x v="14"/>
    <m/>
    <m/>
    <m/>
    <n v="111298000"/>
    <x v="0"/>
    <n v="111298000"/>
  </r>
  <r>
    <x v="6"/>
    <x v="6"/>
    <x v="6"/>
    <x v="0"/>
    <x v="4"/>
    <x v="15"/>
    <x v="15"/>
    <m/>
    <m/>
    <m/>
    <n v="75027000"/>
    <x v="0"/>
    <n v="75027000"/>
  </r>
  <r>
    <x v="6"/>
    <x v="6"/>
    <x v="6"/>
    <x v="0"/>
    <x v="4"/>
    <x v="16"/>
    <x v="16"/>
    <m/>
    <m/>
    <m/>
    <n v="13129000"/>
    <x v="0"/>
    <n v="13129000"/>
  </r>
  <r>
    <x v="6"/>
    <x v="6"/>
    <x v="7"/>
    <x v="0"/>
    <x v="0"/>
    <x v="18"/>
    <x v="18"/>
    <m/>
    <m/>
    <m/>
    <n v="56326450"/>
    <x v="0"/>
    <n v="56326450"/>
  </r>
  <r>
    <x v="6"/>
    <x v="6"/>
    <x v="8"/>
    <x v="0"/>
    <x v="0"/>
    <x v="17"/>
    <x v="17"/>
    <m/>
    <m/>
    <m/>
    <n v="28845000"/>
    <x v="0"/>
    <n v="28845000"/>
  </r>
  <r>
    <x v="7"/>
    <x v="7"/>
    <x v="7"/>
    <x v="0"/>
    <x v="0"/>
    <x v="1"/>
    <x v="1"/>
    <m/>
    <m/>
    <m/>
    <n v="148856200"/>
    <x v="0"/>
    <n v="148856200"/>
  </r>
  <r>
    <x v="8"/>
    <x v="8"/>
    <x v="7"/>
    <x v="0"/>
    <x v="0"/>
    <x v="18"/>
    <x v="18"/>
    <m/>
    <m/>
    <m/>
    <n v="3844000"/>
    <x v="0"/>
    <n v="3844000"/>
  </r>
  <r>
    <x v="9"/>
    <x v="9"/>
    <x v="2"/>
    <x v="0"/>
    <x v="0"/>
    <x v="1"/>
    <x v="1"/>
    <m/>
    <m/>
    <m/>
    <n v="12050176"/>
    <x v="0"/>
    <n v="12050176"/>
  </r>
  <r>
    <x v="10"/>
    <x v="10"/>
    <x v="2"/>
    <x v="0"/>
    <x v="0"/>
    <x v="1"/>
    <x v="1"/>
    <m/>
    <m/>
    <m/>
    <n v="2954177"/>
    <x v="0"/>
    <n v="2954177"/>
  </r>
  <r>
    <x v="10"/>
    <x v="10"/>
    <x v="4"/>
    <x v="0"/>
    <x v="1"/>
    <x v="3"/>
    <x v="3"/>
    <m/>
    <m/>
    <m/>
    <n v="1373721"/>
    <x v="0"/>
    <n v="1373721"/>
  </r>
  <r>
    <x v="10"/>
    <x v="10"/>
    <x v="6"/>
    <x v="0"/>
    <x v="4"/>
    <x v="14"/>
    <x v="14"/>
    <m/>
    <m/>
    <m/>
    <n v="2413671"/>
    <x v="0"/>
    <n v="2413671"/>
  </r>
  <r>
    <x v="11"/>
    <x v="11"/>
    <x v="2"/>
    <x v="0"/>
    <x v="0"/>
    <x v="1"/>
    <x v="1"/>
    <m/>
    <m/>
    <m/>
    <n v="672646"/>
    <x v="0"/>
    <n v="672646"/>
  </r>
  <r>
    <x v="11"/>
    <x v="11"/>
    <x v="4"/>
    <x v="0"/>
    <x v="1"/>
    <x v="3"/>
    <x v="3"/>
    <m/>
    <m/>
    <m/>
    <n v="182082"/>
    <x v="0"/>
    <n v="182082"/>
  </r>
  <r>
    <x v="11"/>
    <x v="11"/>
    <x v="6"/>
    <x v="0"/>
    <x v="4"/>
    <x v="14"/>
    <x v="14"/>
    <m/>
    <m/>
    <m/>
    <n v="438500"/>
    <x v="0"/>
    <n v="438500"/>
  </r>
  <r>
    <x v="12"/>
    <x v="12"/>
    <x v="7"/>
    <x v="0"/>
    <x v="0"/>
    <x v="18"/>
    <x v="18"/>
    <m/>
    <m/>
    <m/>
    <n v="1464853"/>
    <x v="0"/>
    <n v="1464853"/>
  </r>
  <r>
    <x v="13"/>
    <x v="13"/>
    <x v="2"/>
    <x v="0"/>
    <x v="0"/>
    <x v="1"/>
    <x v="1"/>
    <m/>
    <m/>
    <m/>
    <n v="5200000"/>
    <x v="0"/>
    <n v="5200000"/>
  </r>
  <r>
    <x v="13"/>
    <x v="13"/>
    <x v="7"/>
    <x v="0"/>
    <x v="0"/>
    <x v="1"/>
    <x v="1"/>
    <m/>
    <m/>
    <m/>
    <n v="9195262"/>
    <x v="0"/>
    <n v="9195262"/>
  </r>
  <r>
    <x v="14"/>
    <x v="14"/>
    <x v="0"/>
    <x v="0"/>
    <x v="0"/>
    <x v="0"/>
    <x v="0"/>
    <m/>
    <m/>
    <m/>
    <n v="102883320"/>
    <x v="0"/>
    <n v="102883320"/>
  </r>
  <r>
    <x v="14"/>
    <x v="14"/>
    <x v="4"/>
    <x v="0"/>
    <x v="1"/>
    <x v="3"/>
    <x v="3"/>
    <m/>
    <m/>
    <m/>
    <n v="76303556"/>
    <x v="0"/>
    <n v="76303556"/>
  </r>
  <r>
    <x v="14"/>
    <x v="14"/>
    <x v="4"/>
    <x v="0"/>
    <x v="1"/>
    <x v="4"/>
    <x v="4"/>
    <m/>
    <m/>
    <m/>
    <n v="41663025"/>
    <x v="0"/>
    <n v="41663025"/>
  </r>
  <r>
    <x v="14"/>
    <x v="14"/>
    <x v="4"/>
    <x v="0"/>
    <x v="1"/>
    <x v="5"/>
    <x v="5"/>
    <m/>
    <m/>
    <m/>
    <n v="132596779"/>
    <x v="0"/>
    <n v="132596779"/>
  </r>
  <r>
    <x v="14"/>
    <x v="14"/>
    <x v="4"/>
    <x v="0"/>
    <x v="1"/>
    <x v="19"/>
    <x v="19"/>
    <m/>
    <m/>
    <m/>
    <n v="53839125"/>
    <x v="0"/>
    <n v="53839125"/>
  </r>
  <r>
    <x v="14"/>
    <x v="14"/>
    <x v="4"/>
    <x v="0"/>
    <x v="1"/>
    <x v="6"/>
    <x v="6"/>
    <m/>
    <m/>
    <m/>
    <n v="69356572"/>
    <x v="0"/>
    <n v="69356572"/>
  </r>
  <r>
    <x v="14"/>
    <x v="14"/>
    <x v="5"/>
    <x v="0"/>
    <x v="2"/>
    <x v="8"/>
    <x v="8"/>
    <m/>
    <m/>
    <m/>
    <n v="1619591119"/>
    <x v="0"/>
    <n v="1619591119"/>
  </r>
  <r>
    <x v="14"/>
    <x v="14"/>
    <x v="5"/>
    <x v="0"/>
    <x v="3"/>
    <x v="9"/>
    <x v="9"/>
    <m/>
    <m/>
    <m/>
    <n v="2295619485"/>
    <x v="0"/>
    <n v="2295619485"/>
  </r>
  <r>
    <x v="14"/>
    <x v="14"/>
    <x v="6"/>
    <x v="0"/>
    <x v="4"/>
    <x v="14"/>
    <x v="14"/>
    <m/>
    <m/>
    <m/>
    <n v="3796524152"/>
    <x v="0"/>
    <n v="3796524152"/>
  </r>
  <r>
    <x v="14"/>
    <x v="14"/>
    <x v="6"/>
    <x v="0"/>
    <x v="4"/>
    <x v="15"/>
    <x v="15"/>
    <m/>
    <m/>
    <m/>
    <n v="162763301"/>
    <x v="0"/>
    <n v="162763301"/>
  </r>
  <r>
    <x v="14"/>
    <x v="14"/>
    <x v="6"/>
    <x v="0"/>
    <x v="4"/>
    <x v="20"/>
    <x v="20"/>
    <m/>
    <m/>
    <m/>
    <n v="75133140"/>
    <x v="0"/>
    <n v="75133140"/>
  </r>
  <r>
    <x v="14"/>
    <x v="14"/>
    <x v="7"/>
    <x v="0"/>
    <x v="0"/>
    <x v="18"/>
    <x v="18"/>
    <m/>
    <m/>
    <m/>
    <n v="82694278"/>
    <x v="0"/>
    <n v="82694278"/>
  </r>
  <r>
    <x v="14"/>
    <x v="14"/>
    <x v="7"/>
    <x v="0"/>
    <x v="0"/>
    <x v="1"/>
    <x v="1"/>
    <m/>
    <m/>
    <m/>
    <n v="59691203"/>
    <x v="0"/>
    <n v="59691203"/>
  </r>
  <r>
    <x v="14"/>
    <x v="14"/>
    <x v="8"/>
    <x v="0"/>
    <x v="0"/>
    <x v="17"/>
    <x v="17"/>
    <m/>
    <m/>
    <m/>
    <n v="75510694"/>
    <x v="0"/>
    <n v="75510694"/>
  </r>
  <r>
    <x v="15"/>
    <x v="15"/>
    <x v="0"/>
    <x v="0"/>
    <x v="0"/>
    <x v="0"/>
    <x v="0"/>
    <m/>
    <m/>
    <m/>
    <n v="805130"/>
    <x v="0"/>
    <n v="805130"/>
  </r>
  <r>
    <x v="15"/>
    <x v="15"/>
    <x v="2"/>
    <x v="0"/>
    <x v="0"/>
    <x v="1"/>
    <x v="1"/>
    <m/>
    <m/>
    <m/>
    <n v="9374995"/>
    <x v="0"/>
    <n v="9374995"/>
  </r>
  <r>
    <x v="15"/>
    <x v="15"/>
    <x v="4"/>
    <x v="0"/>
    <x v="1"/>
    <x v="3"/>
    <x v="3"/>
    <m/>
    <m/>
    <m/>
    <n v="7686939"/>
    <x v="0"/>
    <n v="7686939"/>
  </r>
  <r>
    <x v="15"/>
    <x v="15"/>
    <x v="4"/>
    <x v="0"/>
    <x v="1"/>
    <x v="4"/>
    <x v="4"/>
    <m/>
    <m/>
    <m/>
    <n v="536753"/>
    <x v="0"/>
    <n v="536753"/>
  </r>
  <r>
    <x v="15"/>
    <x v="15"/>
    <x v="4"/>
    <x v="0"/>
    <x v="1"/>
    <x v="5"/>
    <x v="5"/>
    <m/>
    <m/>
    <m/>
    <n v="3997658"/>
    <x v="0"/>
    <n v="3997658"/>
  </r>
  <r>
    <x v="15"/>
    <x v="15"/>
    <x v="4"/>
    <x v="0"/>
    <x v="1"/>
    <x v="6"/>
    <x v="6"/>
    <m/>
    <m/>
    <m/>
    <n v="402565"/>
    <x v="0"/>
    <n v="402565"/>
  </r>
  <r>
    <x v="15"/>
    <x v="15"/>
    <x v="4"/>
    <x v="0"/>
    <x v="1"/>
    <x v="7"/>
    <x v="7"/>
    <m/>
    <m/>
    <m/>
    <n v="3488896"/>
    <x v="0"/>
    <n v="3488896"/>
  </r>
  <r>
    <x v="15"/>
    <x v="15"/>
    <x v="5"/>
    <x v="0"/>
    <x v="2"/>
    <x v="8"/>
    <x v="8"/>
    <m/>
    <m/>
    <m/>
    <n v="22005902"/>
    <x v="0"/>
    <n v="22005902"/>
  </r>
  <r>
    <x v="15"/>
    <x v="15"/>
    <x v="6"/>
    <x v="0"/>
    <x v="4"/>
    <x v="14"/>
    <x v="14"/>
    <m/>
    <m/>
    <m/>
    <n v="9408233"/>
    <x v="0"/>
    <n v="9408233"/>
  </r>
  <r>
    <x v="15"/>
    <x v="15"/>
    <x v="6"/>
    <x v="0"/>
    <x v="4"/>
    <x v="15"/>
    <x v="15"/>
    <m/>
    <m/>
    <m/>
    <n v="3623084"/>
    <x v="0"/>
    <n v="3623084"/>
  </r>
  <r>
    <x v="15"/>
    <x v="15"/>
    <x v="8"/>
    <x v="0"/>
    <x v="0"/>
    <x v="17"/>
    <x v="17"/>
    <m/>
    <m/>
    <m/>
    <n v="1610260"/>
    <x v="0"/>
    <n v="1610260"/>
  </r>
  <r>
    <x v="16"/>
    <x v="16"/>
    <x v="7"/>
    <x v="0"/>
    <x v="0"/>
    <x v="18"/>
    <x v="18"/>
    <m/>
    <m/>
    <m/>
    <n v="48933072"/>
    <x v="0"/>
    <n v="48933072"/>
  </r>
  <r>
    <x v="17"/>
    <x v="17"/>
    <x v="2"/>
    <x v="0"/>
    <x v="0"/>
    <x v="1"/>
    <x v="1"/>
    <m/>
    <m/>
    <m/>
    <n v="23955666"/>
    <x v="0"/>
    <n v="23955666"/>
  </r>
  <r>
    <x v="17"/>
    <x v="17"/>
    <x v="4"/>
    <x v="0"/>
    <x v="1"/>
    <x v="3"/>
    <x v="3"/>
    <m/>
    <m/>
    <m/>
    <n v="48273934"/>
    <x v="0"/>
    <n v="48273934"/>
  </r>
  <r>
    <x v="17"/>
    <x v="17"/>
    <x v="4"/>
    <x v="0"/>
    <x v="1"/>
    <x v="4"/>
    <x v="4"/>
    <m/>
    <m/>
    <m/>
    <n v="527426"/>
    <x v="0"/>
    <n v="527426"/>
  </r>
  <r>
    <x v="17"/>
    <x v="17"/>
    <x v="5"/>
    <x v="0"/>
    <x v="2"/>
    <x v="8"/>
    <x v="8"/>
    <m/>
    <m/>
    <m/>
    <n v="1599687"/>
    <x v="0"/>
    <n v="1599687"/>
  </r>
  <r>
    <x v="17"/>
    <x v="17"/>
    <x v="6"/>
    <x v="0"/>
    <x v="4"/>
    <x v="14"/>
    <x v="14"/>
    <m/>
    <m/>
    <m/>
    <n v="80024465"/>
    <x v="0"/>
    <n v="80024465"/>
  </r>
  <r>
    <x v="18"/>
    <x v="18"/>
    <x v="2"/>
    <x v="0"/>
    <x v="0"/>
    <x v="1"/>
    <x v="1"/>
    <m/>
    <m/>
    <m/>
    <n v="8857296"/>
    <x v="0"/>
    <n v="8857296"/>
  </r>
  <r>
    <x v="18"/>
    <x v="18"/>
    <x v="5"/>
    <x v="0"/>
    <x v="2"/>
    <x v="8"/>
    <x v="8"/>
    <m/>
    <m/>
    <m/>
    <n v="69400000"/>
    <x v="0"/>
    <n v="69400000"/>
  </r>
  <r>
    <x v="18"/>
    <x v="18"/>
    <x v="5"/>
    <x v="0"/>
    <x v="3"/>
    <x v="9"/>
    <x v="9"/>
    <m/>
    <m/>
    <m/>
    <n v="53180000"/>
    <x v="0"/>
    <n v="53180000"/>
  </r>
  <r>
    <x v="18"/>
    <x v="18"/>
    <x v="7"/>
    <x v="0"/>
    <x v="0"/>
    <x v="18"/>
    <x v="18"/>
    <m/>
    <m/>
    <m/>
    <n v="163000000"/>
    <x v="0"/>
    <n v="163000000"/>
  </r>
  <r>
    <x v="19"/>
    <x v="19"/>
    <x v="0"/>
    <x v="0"/>
    <x v="0"/>
    <x v="0"/>
    <x v="0"/>
    <m/>
    <m/>
    <m/>
    <n v="7950000"/>
    <x v="0"/>
    <n v="7950000"/>
  </r>
  <r>
    <x v="19"/>
    <x v="19"/>
    <x v="6"/>
    <x v="0"/>
    <x v="4"/>
    <x v="14"/>
    <x v="14"/>
    <m/>
    <m/>
    <m/>
    <n v="9333333"/>
    <x v="0"/>
    <n v="9333333"/>
  </r>
  <r>
    <x v="19"/>
    <x v="19"/>
    <x v="8"/>
    <x v="0"/>
    <x v="0"/>
    <x v="17"/>
    <x v="17"/>
    <m/>
    <m/>
    <m/>
    <n v="12200000"/>
    <x v="0"/>
    <n v="12200000"/>
  </r>
  <r>
    <x v="20"/>
    <x v="20"/>
    <x v="8"/>
    <x v="0"/>
    <x v="0"/>
    <x v="17"/>
    <x v="17"/>
    <m/>
    <m/>
    <m/>
    <n v="222801202"/>
    <x v="0"/>
    <n v="222801202"/>
  </r>
  <r>
    <x v="21"/>
    <x v="21"/>
    <x v="7"/>
    <x v="0"/>
    <x v="0"/>
    <x v="18"/>
    <x v="18"/>
    <m/>
    <m/>
    <m/>
    <n v="77803000"/>
    <x v="0"/>
    <n v="77803000"/>
  </r>
  <r>
    <x v="22"/>
    <x v="22"/>
    <x v="7"/>
    <x v="0"/>
    <x v="0"/>
    <x v="18"/>
    <x v="18"/>
    <m/>
    <m/>
    <m/>
    <n v="57409417"/>
    <x v="0"/>
    <n v="57409417"/>
  </r>
  <r>
    <x v="23"/>
    <x v="23"/>
    <x v="4"/>
    <x v="0"/>
    <x v="1"/>
    <x v="7"/>
    <x v="7"/>
    <m/>
    <m/>
    <m/>
    <n v="18709910"/>
    <x v="0"/>
    <n v="18709910"/>
  </r>
  <r>
    <x v="23"/>
    <x v="23"/>
    <x v="5"/>
    <x v="0"/>
    <x v="2"/>
    <x v="8"/>
    <x v="8"/>
    <m/>
    <m/>
    <m/>
    <n v="7650000"/>
    <x v="0"/>
    <n v="7650000"/>
  </r>
  <r>
    <x v="23"/>
    <x v="23"/>
    <x v="5"/>
    <x v="0"/>
    <x v="3"/>
    <x v="9"/>
    <x v="9"/>
    <m/>
    <m/>
    <m/>
    <n v="300000"/>
    <x v="0"/>
    <n v="300000"/>
  </r>
  <r>
    <x v="23"/>
    <x v="23"/>
    <x v="6"/>
    <x v="0"/>
    <x v="4"/>
    <x v="14"/>
    <x v="14"/>
    <m/>
    <m/>
    <m/>
    <n v="84152939"/>
    <x v="0"/>
    <n v="84152939"/>
  </r>
  <r>
    <x v="23"/>
    <x v="23"/>
    <x v="7"/>
    <x v="0"/>
    <x v="0"/>
    <x v="18"/>
    <x v="18"/>
    <m/>
    <m/>
    <m/>
    <n v="8372948"/>
    <x v="0"/>
    <n v="8372948"/>
  </r>
  <r>
    <x v="23"/>
    <x v="23"/>
    <x v="8"/>
    <x v="0"/>
    <x v="0"/>
    <x v="17"/>
    <x v="17"/>
    <m/>
    <m/>
    <m/>
    <n v="1200000"/>
    <x v="0"/>
    <n v="1200000"/>
  </r>
  <r>
    <x v="24"/>
    <x v="24"/>
    <x v="5"/>
    <x v="0"/>
    <x v="3"/>
    <x v="9"/>
    <x v="9"/>
    <m/>
    <m/>
    <m/>
    <n v="3800000"/>
    <x v="0"/>
    <n v="3800000"/>
  </r>
  <r>
    <x v="25"/>
    <x v="25"/>
    <x v="2"/>
    <x v="0"/>
    <x v="0"/>
    <x v="1"/>
    <x v="1"/>
    <m/>
    <m/>
    <m/>
    <n v="2800000"/>
    <x v="0"/>
    <n v="2800000"/>
  </r>
  <r>
    <x v="25"/>
    <x v="25"/>
    <x v="4"/>
    <x v="0"/>
    <x v="1"/>
    <x v="3"/>
    <x v="3"/>
    <m/>
    <m/>
    <m/>
    <n v="63140000"/>
    <x v="0"/>
    <n v="63140000"/>
  </r>
  <r>
    <x v="25"/>
    <x v="25"/>
    <x v="5"/>
    <x v="0"/>
    <x v="2"/>
    <x v="8"/>
    <x v="8"/>
    <m/>
    <m/>
    <m/>
    <n v="1684800"/>
    <x v="0"/>
    <n v="1684800"/>
  </r>
  <r>
    <x v="25"/>
    <x v="25"/>
    <x v="7"/>
    <x v="0"/>
    <x v="0"/>
    <x v="18"/>
    <x v="18"/>
    <m/>
    <m/>
    <m/>
    <n v="90746170"/>
    <x v="0"/>
    <n v="90746170"/>
  </r>
  <r>
    <x v="26"/>
    <x v="26"/>
    <x v="2"/>
    <x v="0"/>
    <x v="0"/>
    <x v="1"/>
    <x v="1"/>
    <m/>
    <m/>
    <m/>
    <n v="9650000"/>
    <x v="0"/>
    <n v="9650000"/>
  </r>
  <r>
    <x v="26"/>
    <x v="26"/>
    <x v="6"/>
    <x v="0"/>
    <x v="4"/>
    <x v="14"/>
    <x v="14"/>
    <m/>
    <m/>
    <m/>
    <n v="795000"/>
    <x v="0"/>
    <n v="795000"/>
  </r>
  <r>
    <x v="26"/>
    <x v="26"/>
    <x v="8"/>
    <x v="0"/>
    <x v="0"/>
    <x v="17"/>
    <x v="17"/>
    <m/>
    <m/>
    <m/>
    <n v="1400000"/>
    <x v="0"/>
    <n v="1400000"/>
  </r>
  <r>
    <x v="27"/>
    <x v="27"/>
    <x v="6"/>
    <x v="0"/>
    <x v="4"/>
    <x v="14"/>
    <x v="14"/>
    <m/>
    <m/>
    <m/>
    <n v="16851852"/>
    <x v="0"/>
    <n v="16851852"/>
  </r>
  <r>
    <x v="27"/>
    <x v="27"/>
    <x v="7"/>
    <x v="0"/>
    <x v="0"/>
    <x v="18"/>
    <x v="18"/>
    <m/>
    <m/>
    <m/>
    <n v="25241111"/>
    <x v="0"/>
    <n v="25241111"/>
  </r>
  <r>
    <x v="28"/>
    <x v="28"/>
    <x v="1"/>
    <x v="0"/>
    <x v="0"/>
    <x v="1"/>
    <x v="1"/>
    <m/>
    <m/>
    <m/>
    <n v="138775"/>
    <x v="0"/>
    <n v="138775"/>
  </r>
  <r>
    <x v="28"/>
    <x v="28"/>
    <x v="5"/>
    <x v="0"/>
    <x v="2"/>
    <x v="8"/>
    <x v="8"/>
    <m/>
    <m/>
    <m/>
    <n v="10170010"/>
    <x v="0"/>
    <n v="10170010"/>
  </r>
  <r>
    <x v="28"/>
    <x v="28"/>
    <x v="6"/>
    <x v="0"/>
    <x v="4"/>
    <x v="14"/>
    <x v="14"/>
    <m/>
    <m/>
    <m/>
    <n v="182000"/>
    <x v="0"/>
    <n v="182000"/>
  </r>
  <r>
    <x v="28"/>
    <x v="28"/>
    <x v="8"/>
    <x v="0"/>
    <x v="0"/>
    <x v="17"/>
    <x v="17"/>
    <m/>
    <m/>
    <m/>
    <n v="2454130"/>
    <x v="0"/>
    <n v="2454130"/>
  </r>
  <r>
    <x v="29"/>
    <x v="29"/>
    <x v="0"/>
    <x v="0"/>
    <x v="0"/>
    <x v="0"/>
    <x v="0"/>
    <m/>
    <m/>
    <m/>
    <n v="700000"/>
    <x v="0"/>
    <n v="700000"/>
  </r>
  <r>
    <x v="29"/>
    <x v="29"/>
    <x v="2"/>
    <x v="0"/>
    <x v="0"/>
    <x v="1"/>
    <x v="1"/>
    <m/>
    <m/>
    <m/>
    <n v="1110000"/>
    <x v="0"/>
    <n v="1110000"/>
  </r>
  <r>
    <x v="30"/>
    <x v="30"/>
    <x v="7"/>
    <x v="0"/>
    <x v="0"/>
    <x v="18"/>
    <x v="18"/>
    <m/>
    <m/>
    <m/>
    <n v="87678937"/>
    <x v="0"/>
    <n v="87678937"/>
  </r>
  <r>
    <x v="31"/>
    <x v="31"/>
    <x v="7"/>
    <x v="0"/>
    <x v="0"/>
    <x v="18"/>
    <x v="18"/>
    <m/>
    <m/>
    <m/>
    <n v="67548522"/>
    <x v="0"/>
    <n v="67548522"/>
  </r>
  <r>
    <x v="32"/>
    <x v="32"/>
    <x v="6"/>
    <x v="0"/>
    <x v="4"/>
    <x v="14"/>
    <x v="14"/>
    <m/>
    <m/>
    <m/>
    <n v="15500000"/>
    <x v="0"/>
    <n v="15500000"/>
  </r>
  <r>
    <x v="33"/>
    <x v="33"/>
    <x v="2"/>
    <x v="0"/>
    <x v="0"/>
    <x v="1"/>
    <x v="1"/>
    <m/>
    <m/>
    <m/>
    <n v="77411295"/>
    <x v="0"/>
    <n v="77411295"/>
  </r>
  <r>
    <x v="33"/>
    <x v="33"/>
    <x v="4"/>
    <x v="0"/>
    <x v="1"/>
    <x v="3"/>
    <x v="3"/>
    <m/>
    <m/>
    <m/>
    <n v="20094904"/>
    <x v="0"/>
    <n v="20094904"/>
  </r>
  <r>
    <x v="33"/>
    <x v="33"/>
    <x v="6"/>
    <x v="0"/>
    <x v="4"/>
    <x v="14"/>
    <x v="14"/>
    <m/>
    <m/>
    <m/>
    <n v="32822161"/>
    <x v="0"/>
    <n v="32822161"/>
  </r>
  <r>
    <x v="33"/>
    <x v="33"/>
    <x v="8"/>
    <x v="0"/>
    <x v="0"/>
    <x v="17"/>
    <x v="17"/>
    <m/>
    <m/>
    <m/>
    <n v="41352613"/>
    <x v="0"/>
    <n v="41352613"/>
  </r>
  <r>
    <x v="34"/>
    <x v="34"/>
    <x v="5"/>
    <x v="0"/>
    <x v="3"/>
    <x v="9"/>
    <x v="9"/>
    <m/>
    <m/>
    <n v="170332500"/>
    <m/>
    <x v="0"/>
    <n v="170332500"/>
  </r>
  <r>
    <x v="34"/>
    <x v="34"/>
    <x v="5"/>
    <x v="0"/>
    <x v="2"/>
    <x v="10"/>
    <x v="10"/>
    <m/>
    <m/>
    <n v="459897750"/>
    <m/>
    <x v="0"/>
    <n v="459897750"/>
  </r>
  <r>
    <x v="34"/>
    <x v="34"/>
    <x v="5"/>
    <x v="0"/>
    <x v="2"/>
    <x v="11"/>
    <x v="11"/>
    <m/>
    <m/>
    <n v="51099750"/>
    <m/>
    <x v="0"/>
    <n v="51099750"/>
  </r>
  <r>
    <x v="34"/>
    <x v="34"/>
    <x v="6"/>
    <x v="0"/>
    <x v="4"/>
    <x v="14"/>
    <x v="14"/>
    <m/>
    <m/>
    <m/>
    <n v="65512500"/>
    <x v="0"/>
    <n v="65512500"/>
  </r>
  <r>
    <x v="35"/>
    <x v="35"/>
    <x v="2"/>
    <x v="0"/>
    <x v="0"/>
    <x v="1"/>
    <x v="1"/>
    <m/>
    <m/>
    <m/>
    <n v="2941300"/>
    <x v="0"/>
    <n v="2941300"/>
  </r>
  <r>
    <x v="35"/>
    <x v="35"/>
    <x v="5"/>
    <x v="0"/>
    <x v="2"/>
    <x v="8"/>
    <x v="8"/>
    <m/>
    <m/>
    <m/>
    <n v="3775600"/>
    <x v="0"/>
    <n v="3775600"/>
  </r>
  <r>
    <x v="35"/>
    <x v="35"/>
    <x v="6"/>
    <x v="0"/>
    <x v="4"/>
    <x v="14"/>
    <x v="14"/>
    <m/>
    <m/>
    <m/>
    <n v="1250000"/>
    <x v="0"/>
    <n v="1250000"/>
  </r>
  <r>
    <x v="36"/>
    <x v="36"/>
    <x v="0"/>
    <x v="0"/>
    <x v="0"/>
    <x v="0"/>
    <x v="0"/>
    <m/>
    <m/>
    <m/>
    <n v="1954327"/>
    <x v="0"/>
    <n v="1954327"/>
  </r>
  <r>
    <x v="36"/>
    <x v="36"/>
    <x v="1"/>
    <x v="0"/>
    <x v="0"/>
    <x v="1"/>
    <x v="1"/>
    <m/>
    <m/>
    <m/>
    <n v="7491667"/>
    <x v="0"/>
    <n v="7491667"/>
  </r>
  <r>
    <x v="36"/>
    <x v="36"/>
    <x v="2"/>
    <x v="0"/>
    <x v="0"/>
    <x v="1"/>
    <x v="1"/>
    <m/>
    <m/>
    <m/>
    <n v="14666912"/>
    <x v="0"/>
    <n v="14666912"/>
  </r>
  <r>
    <x v="36"/>
    <x v="36"/>
    <x v="3"/>
    <x v="0"/>
    <x v="0"/>
    <x v="2"/>
    <x v="2"/>
    <m/>
    <m/>
    <m/>
    <n v="1834376"/>
    <x v="0"/>
    <n v="1834376"/>
  </r>
  <r>
    <x v="36"/>
    <x v="36"/>
    <x v="4"/>
    <x v="0"/>
    <x v="1"/>
    <x v="3"/>
    <x v="3"/>
    <m/>
    <m/>
    <m/>
    <n v="3034159"/>
    <x v="0"/>
    <n v="3034159"/>
  </r>
  <r>
    <x v="36"/>
    <x v="36"/>
    <x v="4"/>
    <x v="0"/>
    <x v="1"/>
    <x v="4"/>
    <x v="4"/>
    <m/>
    <m/>
    <m/>
    <n v="370000"/>
    <x v="0"/>
    <n v="370000"/>
  </r>
  <r>
    <x v="36"/>
    <x v="36"/>
    <x v="4"/>
    <x v="0"/>
    <x v="1"/>
    <x v="5"/>
    <x v="5"/>
    <m/>
    <m/>
    <m/>
    <n v="641040"/>
    <x v="0"/>
    <n v="641040"/>
  </r>
  <r>
    <x v="36"/>
    <x v="36"/>
    <x v="4"/>
    <x v="0"/>
    <x v="1"/>
    <x v="6"/>
    <x v="6"/>
    <m/>
    <m/>
    <m/>
    <n v="874556"/>
    <x v="0"/>
    <n v="874556"/>
  </r>
  <r>
    <x v="36"/>
    <x v="36"/>
    <x v="4"/>
    <x v="0"/>
    <x v="1"/>
    <x v="7"/>
    <x v="7"/>
    <m/>
    <m/>
    <m/>
    <n v="2090882"/>
    <x v="0"/>
    <n v="2090882"/>
  </r>
  <r>
    <x v="36"/>
    <x v="36"/>
    <x v="5"/>
    <x v="0"/>
    <x v="2"/>
    <x v="8"/>
    <x v="8"/>
    <m/>
    <m/>
    <m/>
    <n v="1558976"/>
    <x v="0"/>
    <n v="1558976"/>
  </r>
  <r>
    <x v="36"/>
    <x v="36"/>
    <x v="5"/>
    <x v="0"/>
    <x v="3"/>
    <x v="9"/>
    <x v="9"/>
    <m/>
    <m/>
    <m/>
    <n v="1857340"/>
    <x v="0"/>
    <n v="1857340"/>
  </r>
  <r>
    <x v="36"/>
    <x v="36"/>
    <x v="5"/>
    <x v="0"/>
    <x v="2"/>
    <x v="10"/>
    <x v="10"/>
    <m/>
    <m/>
    <m/>
    <n v="1034746"/>
    <x v="0"/>
    <n v="1034746"/>
  </r>
  <r>
    <x v="36"/>
    <x v="36"/>
    <x v="5"/>
    <x v="0"/>
    <x v="2"/>
    <x v="11"/>
    <x v="11"/>
    <m/>
    <m/>
    <m/>
    <n v="1714216"/>
    <x v="0"/>
    <n v="1714216"/>
  </r>
  <r>
    <x v="36"/>
    <x v="36"/>
    <x v="5"/>
    <x v="0"/>
    <x v="2"/>
    <x v="12"/>
    <x v="12"/>
    <m/>
    <m/>
    <m/>
    <n v="361645"/>
    <x v="1"/>
    <n v="361645"/>
  </r>
  <r>
    <x v="36"/>
    <x v="36"/>
    <x v="5"/>
    <x v="0"/>
    <x v="2"/>
    <x v="13"/>
    <x v="13"/>
    <m/>
    <m/>
    <m/>
    <n v="594743"/>
    <x v="1"/>
    <n v="594743"/>
  </r>
  <r>
    <x v="36"/>
    <x v="36"/>
    <x v="6"/>
    <x v="0"/>
    <x v="4"/>
    <x v="14"/>
    <x v="14"/>
    <m/>
    <m/>
    <m/>
    <n v="11262475"/>
    <x v="1"/>
    <n v="11262475"/>
  </r>
  <r>
    <x v="36"/>
    <x v="36"/>
    <x v="6"/>
    <x v="0"/>
    <x v="4"/>
    <x v="15"/>
    <x v="15"/>
    <m/>
    <m/>
    <m/>
    <n v="2161130"/>
    <x v="1"/>
    <n v="2161130"/>
  </r>
  <r>
    <x v="36"/>
    <x v="36"/>
    <x v="6"/>
    <x v="0"/>
    <x v="4"/>
    <x v="16"/>
    <x v="16"/>
    <m/>
    <m/>
    <m/>
    <n v="767500"/>
    <x v="1"/>
    <n v="767500"/>
  </r>
  <r>
    <x v="36"/>
    <x v="36"/>
    <x v="7"/>
    <x v="0"/>
    <x v="0"/>
    <x v="1"/>
    <x v="1"/>
    <m/>
    <m/>
    <m/>
    <n v="2574393"/>
    <x v="1"/>
    <n v="2574393"/>
  </r>
  <r>
    <x v="36"/>
    <x v="36"/>
    <x v="8"/>
    <x v="0"/>
    <x v="0"/>
    <x v="17"/>
    <x v="17"/>
    <m/>
    <m/>
    <m/>
    <n v="6496640"/>
    <x v="1"/>
    <n v="6496640"/>
  </r>
  <r>
    <x v="37"/>
    <x v="37"/>
    <x v="0"/>
    <x v="0"/>
    <x v="0"/>
    <x v="21"/>
    <x v="21"/>
    <m/>
    <m/>
    <m/>
    <n v="10879629.619999999"/>
    <x v="0"/>
    <n v="10879629.619999999"/>
  </r>
  <r>
    <x v="37"/>
    <x v="37"/>
    <x v="1"/>
    <x v="0"/>
    <x v="0"/>
    <x v="21"/>
    <x v="21"/>
    <m/>
    <m/>
    <m/>
    <n v="45687047.890000008"/>
    <x v="0"/>
    <n v="45687047.890000008"/>
  </r>
  <r>
    <x v="37"/>
    <x v="37"/>
    <x v="2"/>
    <x v="0"/>
    <x v="0"/>
    <x v="21"/>
    <x v="21"/>
    <m/>
    <m/>
    <m/>
    <n v="251112136.41"/>
    <x v="0"/>
    <n v="251112136.41"/>
  </r>
  <r>
    <x v="37"/>
    <x v="37"/>
    <x v="2"/>
    <x v="0"/>
    <x v="0"/>
    <x v="1"/>
    <x v="1"/>
    <m/>
    <m/>
    <m/>
    <n v="19699544.440000001"/>
    <x v="0"/>
    <n v="19699544.440000001"/>
  </r>
  <r>
    <x v="37"/>
    <x v="37"/>
    <x v="4"/>
    <x v="0"/>
    <x v="1"/>
    <x v="21"/>
    <x v="21"/>
    <m/>
    <m/>
    <m/>
    <n v="386414844.11000001"/>
    <x v="0"/>
    <n v="386414844.11000001"/>
  </r>
  <r>
    <x v="37"/>
    <x v="37"/>
    <x v="5"/>
    <x v="0"/>
    <x v="2"/>
    <x v="22"/>
    <x v="22"/>
    <m/>
    <m/>
    <n v="988343645.20000005"/>
    <m/>
    <x v="0"/>
    <n v="988343645.20000005"/>
  </r>
  <r>
    <x v="37"/>
    <x v="37"/>
    <x v="5"/>
    <x v="0"/>
    <x v="2"/>
    <x v="8"/>
    <x v="8"/>
    <m/>
    <m/>
    <n v="623265916.7299999"/>
    <m/>
    <x v="0"/>
    <n v="623265916.7299999"/>
  </r>
  <r>
    <x v="37"/>
    <x v="37"/>
    <x v="6"/>
    <x v="0"/>
    <x v="4"/>
    <x v="21"/>
    <x v="21"/>
    <m/>
    <m/>
    <m/>
    <n v="1433162956.5899999"/>
    <x v="0"/>
    <n v="1433162956.5899999"/>
  </r>
  <r>
    <x v="37"/>
    <x v="37"/>
    <x v="6"/>
    <x v="0"/>
    <x v="4"/>
    <x v="14"/>
    <x v="14"/>
    <m/>
    <m/>
    <m/>
    <n v="254920727"/>
    <x v="0"/>
    <n v="254920727"/>
  </r>
  <r>
    <x v="37"/>
    <x v="37"/>
    <x v="6"/>
    <x v="0"/>
    <x v="4"/>
    <x v="15"/>
    <x v="15"/>
    <m/>
    <m/>
    <m/>
    <n v="41584884"/>
    <x v="0"/>
    <n v="41584884"/>
  </r>
  <r>
    <x v="37"/>
    <x v="37"/>
    <x v="7"/>
    <x v="0"/>
    <x v="0"/>
    <x v="21"/>
    <x v="21"/>
    <m/>
    <m/>
    <m/>
    <n v="814696721.21000004"/>
    <x v="0"/>
    <n v="814696721.21000004"/>
  </r>
  <r>
    <x v="37"/>
    <x v="37"/>
    <x v="7"/>
    <x v="0"/>
    <x v="0"/>
    <x v="18"/>
    <x v="18"/>
    <m/>
    <m/>
    <m/>
    <n v="7500000"/>
    <x v="0"/>
    <n v="7500000"/>
  </r>
  <r>
    <x v="37"/>
    <x v="37"/>
    <x v="8"/>
    <x v="0"/>
    <x v="0"/>
    <x v="21"/>
    <x v="21"/>
    <m/>
    <m/>
    <m/>
    <n v="26156116.66"/>
    <x v="0"/>
    <n v="26156116.66"/>
  </r>
  <r>
    <x v="37"/>
    <x v="37"/>
    <x v="8"/>
    <x v="0"/>
    <x v="0"/>
    <x v="17"/>
    <x v="17"/>
    <m/>
    <m/>
    <m/>
    <n v="105020729.03"/>
    <x v="0"/>
    <n v="105020729.03"/>
  </r>
  <r>
    <x v="38"/>
    <x v="38"/>
    <x v="2"/>
    <x v="0"/>
    <x v="0"/>
    <x v="1"/>
    <x v="1"/>
    <m/>
    <m/>
    <m/>
    <n v="14896424"/>
    <x v="0"/>
    <n v="14896424"/>
  </r>
  <r>
    <x v="38"/>
    <x v="38"/>
    <x v="4"/>
    <x v="0"/>
    <x v="1"/>
    <x v="3"/>
    <x v="3"/>
    <m/>
    <m/>
    <m/>
    <n v="104221645"/>
    <x v="0"/>
    <n v="104221645"/>
  </r>
  <r>
    <x v="38"/>
    <x v="38"/>
    <x v="4"/>
    <x v="0"/>
    <x v="1"/>
    <x v="5"/>
    <x v="5"/>
    <m/>
    <m/>
    <m/>
    <n v="13088889"/>
    <x v="0"/>
    <n v="13088889"/>
  </r>
  <r>
    <x v="38"/>
    <x v="38"/>
    <x v="4"/>
    <x v="0"/>
    <x v="1"/>
    <x v="19"/>
    <x v="19"/>
    <m/>
    <m/>
    <m/>
    <n v="9291667"/>
    <x v="0"/>
    <n v="9291667"/>
  </r>
  <r>
    <x v="38"/>
    <x v="38"/>
    <x v="4"/>
    <x v="0"/>
    <x v="1"/>
    <x v="23"/>
    <x v="23"/>
    <m/>
    <m/>
    <m/>
    <n v="10583333"/>
    <x v="0"/>
    <n v="10583333"/>
  </r>
  <r>
    <x v="38"/>
    <x v="38"/>
    <x v="4"/>
    <x v="0"/>
    <x v="1"/>
    <x v="6"/>
    <x v="6"/>
    <m/>
    <m/>
    <m/>
    <n v="1886667"/>
    <x v="0"/>
    <n v="1886667"/>
  </r>
  <r>
    <x v="38"/>
    <x v="38"/>
    <x v="4"/>
    <x v="0"/>
    <x v="1"/>
    <x v="7"/>
    <x v="7"/>
    <m/>
    <m/>
    <m/>
    <n v="4170000"/>
    <x v="0"/>
    <n v="4170000"/>
  </r>
  <r>
    <x v="38"/>
    <x v="38"/>
    <x v="5"/>
    <x v="0"/>
    <x v="2"/>
    <x v="8"/>
    <x v="8"/>
    <m/>
    <m/>
    <m/>
    <n v="891243338"/>
    <x v="0"/>
    <n v="891243338"/>
  </r>
  <r>
    <x v="38"/>
    <x v="38"/>
    <x v="5"/>
    <x v="0"/>
    <x v="3"/>
    <x v="9"/>
    <x v="9"/>
    <m/>
    <m/>
    <m/>
    <n v="374686526"/>
    <x v="0"/>
    <n v="374686526"/>
  </r>
  <r>
    <x v="38"/>
    <x v="38"/>
    <x v="5"/>
    <x v="0"/>
    <x v="2"/>
    <x v="10"/>
    <x v="10"/>
    <m/>
    <m/>
    <m/>
    <n v="46559589"/>
    <x v="0"/>
    <n v="46559589"/>
  </r>
  <r>
    <x v="38"/>
    <x v="38"/>
    <x v="5"/>
    <x v="0"/>
    <x v="2"/>
    <x v="11"/>
    <x v="11"/>
    <m/>
    <m/>
    <m/>
    <n v="10085319"/>
    <x v="0"/>
    <n v="10085319"/>
  </r>
  <r>
    <x v="38"/>
    <x v="38"/>
    <x v="6"/>
    <x v="0"/>
    <x v="4"/>
    <x v="14"/>
    <x v="14"/>
    <m/>
    <m/>
    <m/>
    <n v="700209511"/>
    <x v="0"/>
    <n v="700209511"/>
  </r>
  <r>
    <x v="38"/>
    <x v="38"/>
    <x v="6"/>
    <x v="0"/>
    <x v="4"/>
    <x v="15"/>
    <x v="15"/>
    <m/>
    <m/>
    <m/>
    <n v="56653773"/>
    <x v="0"/>
    <n v="56653773"/>
  </r>
  <r>
    <x v="38"/>
    <x v="38"/>
    <x v="6"/>
    <x v="0"/>
    <x v="4"/>
    <x v="16"/>
    <x v="16"/>
    <m/>
    <m/>
    <m/>
    <n v="41529551"/>
    <x v="0"/>
    <n v="41529551"/>
  </r>
  <r>
    <x v="38"/>
    <x v="38"/>
    <x v="7"/>
    <x v="0"/>
    <x v="0"/>
    <x v="18"/>
    <x v="18"/>
    <m/>
    <m/>
    <m/>
    <n v="5149139"/>
    <x v="0"/>
    <n v="5149139"/>
  </r>
  <r>
    <x v="38"/>
    <x v="38"/>
    <x v="7"/>
    <x v="0"/>
    <x v="0"/>
    <x v="1"/>
    <x v="1"/>
    <m/>
    <m/>
    <m/>
    <n v="43180837"/>
    <x v="0"/>
    <n v="43180837"/>
  </r>
  <r>
    <x v="38"/>
    <x v="38"/>
    <x v="8"/>
    <x v="0"/>
    <x v="0"/>
    <x v="24"/>
    <x v="24"/>
    <m/>
    <m/>
    <m/>
    <n v="9439178"/>
    <x v="0"/>
    <n v="9439178"/>
  </r>
  <r>
    <x v="38"/>
    <x v="38"/>
    <x v="8"/>
    <x v="0"/>
    <x v="0"/>
    <x v="17"/>
    <x v="17"/>
    <m/>
    <m/>
    <m/>
    <n v="36891292"/>
    <x v="0"/>
    <n v="36891292"/>
  </r>
  <r>
    <x v="39"/>
    <x v="39"/>
    <x v="5"/>
    <x v="0"/>
    <x v="2"/>
    <x v="8"/>
    <x v="8"/>
    <m/>
    <m/>
    <m/>
    <n v="13255556"/>
    <x v="0"/>
    <n v="13255556"/>
  </r>
  <r>
    <x v="39"/>
    <x v="39"/>
    <x v="8"/>
    <x v="0"/>
    <x v="0"/>
    <x v="17"/>
    <x v="17"/>
    <m/>
    <m/>
    <m/>
    <n v="1635049489"/>
    <x v="0"/>
    <n v="1635049489"/>
  </r>
  <r>
    <x v="39"/>
    <x v="39"/>
    <x v="8"/>
    <x v="0"/>
    <x v="0"/>
    <x v="25"/>
    <x v="25"/>
    <m/>
    <m/>
    <m/>
    <n v="44174312"/>
    <x v="0"/>
    <n v="44174312"/>
  </r>
  <r>
    <x v="39"/>
    <x v="39"/>
    <x v="8"/>
    <x v="0"/>
    <x v="0"/>
    <x v="26"/>
    <x v="26"/>
    <m/>
    <m/>
    <m/>
    <n v="76142134"/>
    <x v="0"/>
    <n v="76142134"/>
  </r>
  <r>
    <x v="39"/>
    <x v="39"/>
    <x v="8"/>
    <x v="0"/>
    <x v="0"/>
    <x v="27"/>
    <x v="27"/>
    <m/>
    <m/>
    <m/>
    <n v="50945668"/>
    <x v="0"/>
    <n v="50945668"/>
  </r>
  <r>
    <x v="40"/>
    <x v="40"/>
    <x v="4"/>
    <x v="0"/>
    <x v="1"/>
    <x v="5"/>
    <x v="5"/>
    <m/>
    <m/>
    <m/>
    <n v="6166667"/>
    <x v="0"/>
    <n v="6166667"/>
  </r>
  <r>
    <x v="40"/>
    <x v="40"/>
    <x v="5"/>
    <x v="0"/>
    <x v="2"/>
    <x v="8"/>
    <x v="8"/>
    <m/>
    <m/>
    <m/>
    <n v="15666667"/>
    <x v="0"/>
    <n v="15666667"/>
  </r>
  <r>
    <x v="40"/>
    <x v="40"/>
    <x v="5"/>
    <x v="0"/>
    <x v="3"/>
    <x v="9"/>
    <x v="9"/>
    <m/>
    <m/>
    <m/>
    <n v="138750000"/>
    <x v="0"/>
    <n v="138750000"/>
  </r>
  <r>
    <x v="40"/>
    <x v="40"/>
    <x v="6"/>
    <x v="0"/>
    <x v="4"/>
    <x v="14"/>
    <x v="14"/>
    <m/>
    <m/>
    <m/>
    <n v="62500000"/>
    <x v="0"/>
    <n v="62500000"/>
  </r>
  <r>
    <x v="40"/>
    <x v="40"/>
    <x v="7"/>
    <x v="0"/>
    <x v="0"/>
    <x v="18"/>
    <x v="18"/>
    <m/>
    <m/>
    <m/>
    <n v="36960833"/>
    <x v="0"/>
    <n v="36960833"/>
  </r>
  <r>
    <x v="41"/>
    <x v="41"/>
    <x v="2"/>
    <x v="0"/>
    <x v="0"/>
    <x v="1"/>
    <x v="1"/>
    <m/>
    <m/>
    <m/>
    <n v="940000"/>
    <x v="0"/>
    <n v="940000"/>
  </r>
  <r>
    <x v="41"/>
    <x v="41"/>
    <x v="4"/>
    <x v="0"/>
    <x v="1"/>
    <x v="5"/>
    <x v="5"/>
    <m/>
    <m/>
    <m/>
    <n v="6083333"/>
    <x v="0"/>
    <n v="6083333"/>
  </r>
  <r>
    <x v="41"/>
    <x v="41"/>
    <x v="4"/>
    <x v="0"/>
    <x v="1"/>
    <x v="19"/>
    <x v="19"/>
    <m/>
    <m/>
    <m/>
    <n v="6666667"/>
    <x v="0"/>
    <n v="6666667"/>
  </r>
  <r>
    <x v="41"/>
    <x v="41"/>
    <x v="5"/>
    <x v="0"/>
    <x v="2"/>
    <x v="8"/>
    <x v="8"/>
    <m/>
    <m/>
    <m/>
    <n v="87097884"/>
    <x v="0"/>
    <n v="87097884"/>
  </r>
  <r>
    <x v="41"/>
    <x v="41"/>
    <x v="6"/>
    <x v="0"/>
    <x v="4"/>
    <x v="14"/>
    <x v="14"/>
    <m/>
    <m/>
    <m/>
    <n v="113000458"/>
    <x v="0"/>
    <n v="113000458"/>
  </r>
  <r>
    <x v="41"/>
    <x v="41"/>
    <x v="6"/>
    <x v="0"/>
    <x v="4"/>
    <x v="20"/>
    <x v="20"/>
    <m/>
    <m/>
    <m/>
    <n v="972222"/>
    <x v="0"/>
    <n v="972222"/>
  </r>
  <r>
    <x v="41"/>
    <x v="41"/>
    <x v="7"/>
    <x v="0"/>
    <x v="0"/>
    <x v="18"/>
    <x v="18"/>
    <m/>
    <m/>
    <m/>
    <n v="509884462"/>
    <x v="0"/>
    <n v="509884462"/>
  </r>
  <r>
    <x v="41"/>
    <x v="41"/>
    <x v="7"/>
    <x v="0"/>
    <x v="0"/>
    <x v="1"/>
    <x v="1"/>
    <m/>
    <m/>
    <m/>
    <n v="16523428"/>
    <x v="0"/>
    <n v="16523428"/>
  </r>
  <r>
    <x v="41"/>
    <x v="41"/>
    <x v="8"/>
    <x v="0"/>
    <x v="0"/>
    <x v="17"/>
    <x v="17"/>
    <m/>
    <m/>
    <m/>
    <n v="16656666"/>
    <x v="0"/>
    <n v="16656666"/>
  </r>
  <r>
    <x v="42"/>
    <x v="42"/>
    <x v="7"/>
    <x v="0"/>
    <x v="0"/>
    <x v="18"/>
    <x v="18"/>
    <m/>
    <m/>
    <m/>
    <n v="115812500"/>
    <x v="0"/>
    <n v="115812500"/>
  </r>
  <r>
    <x v="43"/>
    <x v="43"/>
    <x v="0"/>
    <x v="0"/>
    <x v="0"/>
    <x v="0"/>
    <x v="0"/>
    <m/>
    <m/>
    <m/>
    <n v="3616375"/>
    <x v="0"/>
    <n v="3616375"/>
  </r>
  <r>
    <x v="43"/>
    <x v="43"/>
    <x v="2"/>
    <x v="0"/>
    <x v="0"/>
    <x v="1"/>
    <x v="1"/>
    <m/>
    <m/>
    <m/>
    <n v="41668946"/>
    <x v="0"/>
    <n v="41668946"/>
  </r>
  <r>
    <x v="43"/>
    <x v="43"/>
    <x v="4"/>
    <x v="0"/>
    <x v="1"/>
    <x v="3"/>
    <x v="3"/>
    <m/>
    <m/>
    <m/>
    <n v="63243218"/>
    <x v="0"/>
    <n v="63243218"/>
  </r>
  <r>
    <x v="43"/>
    <x v="43"/>
    <x v="4"/>
    <x v="0"/>
    <x v="1"/>
    <x v="4"/>
    <x v="4"/>
    <m/>
    <m/>
    <m/>
    <n v="2410916"/>
    <x v="0"/>
    <n v="2410916"/>
  </r>
  <r>
    <x v="43"/>
    <x v="43"/>
    <x v="4"/>
    <x v="0"/>
    <x v="1"/>
    <x v="5"/>
    <x v="5"/>
    <m/>
    <m/>
    <m/>
    <n v="338028478"/>
    <x v="0"/>
    <n v="338028478"/>
  </r>
  <r>
    <x v="43"/>
    <x v="43"/>
    <x v="4"/>
    <x v="0"/>
    <x v="1"/>
    <x v="6"/>
    <x v="6"/>
    <m/>
    <m/>
    <m/>
    <n v="1808187"/>
    <x v="0"/>
    <n v="1808187"/>
  </r>
  <r>
    <x v="43"/>
    <x v="43"/>
    <x v="4"/>
    <x v="0"/>
    <x v="1"/>
    <x v="7"/>
    <x v="7"/>
    <m/>
    <m/>
    <m/>
    <n v="15670955"/>
    <x v="0"/>
    <n v="15670955"/>
  </r>
  <r>
    <x v="43"/>
    <x v="43"/>
    <x v="5"/>
    <x v="0"/>
    <x v="2"/>
    <x v="8"/>
    <x v="8"/>
    <m/>
    <m/>
    <m/>
    <n v="156417793"/>
    <x v="0"/>
    <n v="156417793"/>
  </r>
  <r>
    <x v="43"/>
    <x v="43"/>
    <x v="6"/>
    <x v="0"/>
    <x v="4"/>
    <x v="14"/>
    <x v="14"/>
    <m/>
    <m/>
    <m/>
    <n v="273323141"/>
    <x v="0"/>
    <n v="273323141"/>
  </r>
  <r>
    <x v="43"/>
    <x v="43"/>
    <x v="6"/>
    <x v="0"/>
    <x v="4"/>
    <x v="15"/>
    <x v="15"/>
    <m/>
    <m/>
    <m/>
    <n v="16273684"/>
    <x v="0"/>
    <n v="16273684"/>
  </r>
  <r>
    <x v="43"/>
    <x v="43"/>
    <x v="7"/>
    <x v="0"/>
    <x v="0"/>
    <x v="18"/>
    <x v="18"/>
    <m/>
    <m/>
    <m/>
    <n v="77674200"/>
    <x v="0"/>
    <n v="77674200"/>
  </r>
  <r>
    <x v="43"/>
    <x v="43"/>
    <x v="8"/>
    <x v="0"/>
    <x v="0"/>
    <x v="17"/>
    <x v="17"/>
    <m/>
    <m/>
    <m/>
    <n v="7232748"/>
    <x v="0"/>
    <n v="7232748"/>
  </r>
  <r>
    <x v="44"/>
    <x v="44"/>
    <x v="2"/>
    <x v="0"/>
    <x v="0"/>
    <x v="1"/>
    <x v="1"/>
    <m/>
    <m/>
    <m/>
    <n v="24337750"/>
    <x v="0"/>
    <n v="24337750"/>
  </r>
  <r>
    <x v="44"/>
    <x v="44"/>
    <x v="4"/>
    <x v="0"/>
    <x v="1"/>
    <x v="3"/>
    <x v="3"/>
    <m/>
    <m/>
    <m/>
    <n v="23078979"/>
    <x v="0"/>
    <n v="23078979"/>
  </r>
  <r>
    <x v="44"/>
    <x v="44"/>
    <x v="5"/>
    <x v="0"/>
    <x v="2"/>
    <x v="8"/>
    <x v="8"/>
    <m/>
    <m/>
    <m/>
    <n v="15987839"/>
    <x v="0"/>
    <n v="15987839"/>
  </r>
  <r>
    <x v="44"/>
    <x v="44"/>
    <x v="6"/>
    <x v="0"/>
    <x v="4"/>
    <x v="14"/>
    <x v="14"/>
    <m/>
    <m/>
    <m/>
    <n v="19427981"/>
    <x v="0"/>
    <n v="19427981"/>
  </r>
  <r>
    <x v="44"/>
    <x v="44"/>
    <x v="7"/>
    <x v="0"/>
    <x v="0"/>
    <x v="18"/>
    <x v="18"/>
    <m/>
    <m/>
    <m/>
    <n v="41341000"/>
    <x v="0"/>
    <n v="41341000"/>
  </r>
  <r>
    <x v="44"/>
    <x v="44"/>
    <x v="9"/>
    <x v="0"/>
    <x v="0"/>
    <x v="1"/>
    <x v="1"/>
    <m/>
    <m/>
    <m/>
    <n v="500000"/>
    <x v="0"/>
    <n v="500000"/>
  </r>
  <r>
    <x v="45"/>
    <x v="45"/>
    <x v="0"/>
    <x v="0"/>
    <x v="0"/>
    <x v="0"/>
    <x v="0"/>
    <m/>
    <m/>
    <m/>
    <n v="21009012"/>
    <x v="0"/>
    <n v="21009012"/>
  </r>
  <r>
    <x v="45"/>
    <x v="45"/>
    <x v="1"/>
    <x v="0"/>
    <x v="0"/>
    <x v="1"/>
    <x v="1"/>
    <m/>
    <m/>
    <m/>
    <n v="80535426"/>
    <x v="0"/>
    <n v="80535426"/>
  </r>
  <r>
    <x v="45"/>
    <x v="45"/>
    <x v="2"/>
    <x v="0"/>
    <x v="0"/>
    <x v="1"/>
    <x v="1"/>
    <m/>
    <m/>
    <m/>
    <n v="168205802"/>
    <x v="0"/>
    <n v="168205802"/>
  </r>
  <r>
    <x v="45"/>
    <x v="45"/>
    <x v="3"/>
    <x v="0"/>
    <x v="0"/>
    <x v="2"/>
    <x v="2"/>
    <m/>
    <m/>
    <m/>
    <n v="19726546"/>
    <x v="0"/>
    <n v="19726546"/>
  </r>
  <r>
    <x v="45"/>
    <x v="45"/>
    <x v="4"/>
    <x v="0"/>
    <x v="1"/>
    <x v="3"/>
    <x v="3"/>
    <m/>
    <m/>
    <m/>
    <n v="36595210"/>
    <x v="0"/>
    <n v="36595210"/>
  </r>
  <r>
    <x v="45"/>
    <x v="45"/>
    <x v="4"/>
    <x v="0"/>
    <x v="1"/>
    <x v="4"/>
    <x v="4"/>
    <m/>
    <m/>
    <m/>
    <n v="3977500"/>
    <x v="0"/>
    <n v="3977500"/>
  </r>
  <r>
    <x v="45"/>
    <x v="45"/>
    <x v="4"/>
    <x v="0"/>
    <x v="1"/>
    <x v="5"/>
    <x v="5"/>
    <m/>
    <m/>
    <m/>
    <n v="6891176"/>
    <x v="0"/>
    <n v="6891176"/>
  </r>
  <r>
    <x v="45"/>
    <x v="45"/>
    <x v="4"/>
    <x v="0"/>
    <x v="1"/>
    <x v="6"/>
    <x v="6"/>
    <m/>
    <m/>
    <m/>
    <n v="9401471"/>
    <x v="0"/>
    <n v="9401471"/>
  </r>
  <r>
    <x v="45"/>
    <x v="45"/>
    <x v="4"/>
    <x v="0"/>
    <x v="1"/>
    <x v="7"/>
    <x v="7"/>
    <m/>
    <m/>
    <m/>
    <n v="22476976"/>
    <x v="0"/>
    <n v="22476976"/>
  </r>
  <r>
    <x v="45"/>
    <x v="45"/>
    <x v="5"/>
    <x v="0"/>
    <x v="2"/>
    <x v="8"/>
    <x v="8"/>
    <m/>
    <m/>
    <m/>
    <n v="16758992"/>
    <x v="0"/>
    <n v="16758992"/>
  </r>
  <r>
    <x v="45"/>
    <x v="45"/>
    <x v="5"/>
    <x v="0"/>
    <x v="3"/>
    <x v="9"/>
    <x v="9"/>
    <m/>
    <m/>
    <m/>
    <n v="19966404"/>
    <x v="0"/>
    <n v="19966404"/>
  </r>
  <r>
    <x v="45"/>
    <x v="45"/>
    <x v="5"/>
    <x v="0"/>
    <x v="2"/>
    <x v="10"/>
    <x v="10"/>
    <m/>
    <m/>
    <m/>
    <n v="11123522"/>
    <x v="0"/>
    <n v="11123522"/>
  </r>
  <r>
    <x v="45"/>
    <x v="45"/>
    <x v="5"/>
    <x v="0"/>
    <x v="2"/>
    <x v="11"/>
    <x v="11"/>
    <m/>
    <m/>
    <m/>
    <n v="18427827"/>
    <x v="0"/>
    <n v="18427827"/>
  </r>
  <r>
    <x v="45"/>
    <x v="45"/>
    <x v="5"/>
    <x v="0"/>
    <x v="2"/>
    <x v="12"/>
    <x v="12"/>
    <m/>
    <m/>
    <m/>
    <n v="3887682"/>
    <x v="0"/>
    <n v="3887682"/>
  </r>
  <r>
    <x v="45"/>
    <x v="45"/>
    <x v="5"/>
    <x v="0"/>
    <x v="2"/>
    <x v="13"/>
    <x v="13"/>
    <m/>
    <m/>
    <m/>
    <n v="6393492"/>
    <x v="0"/>
    <n v="6393492"/>
  </r>
  <r>
    <x v="45"/>
    <x v="45"/>
    <x v="6"/>
    <x v="0"/>
    <x v="4"/>
    <x v="14"/>
    <x v="14"/>
    <m/>
    <m/>
    <m/>
    <n v="129027610"/>
    <x v="0"/>
    <n v="129027610"/>
  </r>
  <r>
    <x v="45"/>
    <x v="45"/>
    <x v="6"/>
    <x v="0"/>
    <x v="4"/>
    <x v="15"/>
    <x v="15"/>
    <m/>
    <m/>
    <m/>
    <n v="23232148"/>
    <x v="0"/>
    <n v="23232148"/>
  </r>
  <r>
    <x v="45"/>
    <x v="45"/>
    <x v="6"/>
    <x v="0"/>
    <x v="4"/>
    <x v="16"/>
    <x v="16"/>
    <m/>
    <m/>
    <m/>
    <n v="8250624"/>
    <x v="0"/>
    <n v="8250624"/>
  </r>
  <r>
    <x v="45"/>
    <x v="45"/>
    <x v="7"/>
    <x v="0"/>
    <x v="0"/>
    <x v="1"/>
    <x v="1"/>
    <m/>
    <m/>
    <m/>
    <n v="27674730"/>
    <x v="0"/>
    <n v="27674730"/>
  </r>
  <r>
    <x v="45"/>
    <x v="45"/>
    <x v="8"/>
    <x v="0"/>
    <x v="0"/>
    <x v="17"/>
    <x v="17"/>
    <m/>
    <m/>
    <m/>
    <n v="69838875"/>
    <x v="0"/>
    <n v="69838875"/>
  </r>
  <r>
    <x v="46"/>
    <x v="46"/>
    <x v="5"/>
    <x v="0"/>
    <x v="2"/>
    <x v="8"/>
    <x v="8"/>
    <m/>
    <m/>
    <m/>
    <n v="74000000"/>
    <x v="0"/>
    <n v="74000000"/>
  </r>
  <r>
    <x v="46"/>
    <x v="46"/>
    <x v="7"/>
    <x v="0"/>
    <x v="0"/>
    <x v="18"/>
    <x v="18"/>
    <m/>
    <m/>
    <m/>
    <n v="12138000"/>
    <x v="0"/>
    <n v="12138000"/>
  </r>
  <r>
    <x v="47"/>
    <x v="47"/>
    <x v="4"/>
    <x v="1"/>
    <x v="1"/>
    <x v="3"/>
    <x v="3"/>
    <m/>
    <m/>
    <m/>
    <n v="747211148"/>
    <x v="0"/>
    <n v="747211148"/>
  </r>
  <r>
    <x v="47"/>
    <x v="47"/>
    <x v="4"/>
    <x v="1"/>
    <x v="1"/>
    <x v="4"/>
    <x v="4"/>
    <m/>
    <m/>
    <m/>
    <n v="48065893"/>
    <x v="0"/>
    <n v="48065893"/>
  </r>
  <r>
    <x v="47"/>
    <x v="47"/>
    <x v="4"/>
    <x v="1"/>
    <x v="1"/>
    <x v="5"/>
    <x v="5"/>
    <m/>
    <m/>
    <m/>
    <n v="105675523"/>
    <x v="0"/>
    <n v="105675523"/>
  </r>
  <r>
    <x v="47"/>
    <x v="47"/>
    <x v="4"/>
    <x v="1"/>
    <x v="1"/>
    <x v="6"/>
    <x v="6"/>
    <m/>
    <m/>
    <m/>
    <n v="22971250"/>
    <x v="0"/>
    <n v="22971250"/>
  </r>
  <r>
    <x v="47"/>
    <x v="47"/>
    <x v="4"/>
    <x v="1"/>
    <x v="1"/>
    <x v="7"/>
    <x v="7"/>
    <m/>
    <m/>
    <m/>
    <n v="301811272"/>
    <x v="0"/>
    <n v="301811272"/>
  </r>
  <r>
    <x v="47"/>
    <x v="47"/>
    <x v="5"/>
    <x v="1"/>
    <x v="2"/>
    <x v="8"/>
    <x v="8"/>
    <m/>
    <m/>
    <n v="19990628"/>
    <m/>
    <x v="0"/>
    <n v="19990628"/>
  </r>
  <r>
    <x v="47"/>
    <x v="47"/>
    <x v="5"/>
    <x v="1"/>
    <x v="3"/>
    <x v="9"/>
    <x v="9"/>
    <m/>
    <m/>
    <m/>
    <n v="665338717"/>
    <x v="0"/>
    <n v="665338717"/>
  </r>
  <r>
    <x v="47"/>
    <x v="47"/>
    <x v="5"/>
    <x v="1"/>
    <x v="2"/>
    <x v="10"/>
    <x v="10"/>
    <m/>
    <m/>
    <n v="397344005"/>
    <m/>
    <x v="0"/>
    <n v="397344005"/>
  </r>
  <r>
    <x v="47"/>
    <x v="47"/>
    <x v="5"/>
    <x v="1"/>
    <x v="2"/>
    <x v="11"/>
    <x v="11"/>
    <m/>
    <m/>
    <n v="189444303"/>
    <m/>
    <x v="0"/>
    <n v="189444303"/>
  </r>
  <r>
    <x v="47"/>
    <x v="47"/>
    <x v="5"/>
    <x v="1"/>
    <x v="2"/>
    <x v="12"/>
    <x v="12"/>
    <m/>
    <m/>
    <n v="151554538"/>
    <m/>
    <x v="0"/>
    <n v="151554538"/>
  </r>
  <r>
    <x v="47"/>
    <x v="47"/>
    <x v="5"/>
    <x v="1"/>
    <x v="2"/>
    <x v="13"/>
    <x v="13"/>
    <m/>
    <m/>
    <n v="54737380"/>
    <m/>
    <x v="0"/>
    <n v="54737380"/>
  </r>
  <r>
    <x v="47"/>
    <x v="47"/>
    <x v="5"/>
    <x v="1"/>
    <x v="2"/>
    <x v="28"/>
    <x v="28"/>
    <m/>
    <m/>
    <n v="29060221"/>
    <m/>
    <x v="0"/>
    <n v="29060221"/>
  </r>
  <r>
    <x v="47"/>
    <x v="47"/>
    <x v="6"/>
    <x v="1"/>
    <x v="4"/>
    <x v="14"/>
    <x v="14"/>
    <m/>
    <m/>
    <m/>
    <n v="463200554"/>
    <x v="0"/>
    <n v="463200554"/>
  </r>
  <r>
    <x v="47"/>
    <x v="47"/>
    <x v="6"/>
    <x v="1"/>
    <x v="4"/>
    <x v="15"/>
    <x v="15"/>
    <m/>
    <m/>
    <m/>
    <n v="353872255"/>
    <x v="0"/>
    <n v="353872255"/>
  </r>
  <r>
    <x v="47"/>
    <x v="47"/>
    <x v="6"/>
    <x v="1"/>
    <x v="4"/>
    <x v="16"/>
    <x v="16"/>
    <m/>
    <m/>
    <m/>
    <n v="57347635"/>
    <x v="0"/>
    <n v="57347635"/>
  </r>
  <r>
    <x v="48"/>
    <x v="48"/>
    <x v="4"/>
    <x v="1"/>
    <x v="1"/>
    <x v="3"/>
    <x v="3"/>
    <m/>
    <m/>
    <m/>
    <n v="650617837"/>
    <x v="0"/>
    <n v="650617837"/>
  </r>
  <r>
    <x v="48"/>
    <x v="48"/>
    <x v="4"/>
    <x v="1"/>
    <x v="1"/>
    <x v="4"/>
    <x v="4"/>
    <m/>
    <m/>
    <m/>
    <n v="32833534"/>
    <x v="0"/>
    <n v="32833534"/>
  </r>
  <r>
    <x v="48"/>
    <x v="48"/>
    <x v="4"/>
    <x v="1"/>
    <x v="1"/>
    <x v="5"/>
    <x v="5"/>
    <m/>
    <m/>
    <m/>
    <n v="77906895"/>
    <x v="0"/>
    <n v="77906895"/>
  </r>
  <r>
    <x v="48"/>
    <x v="48"/>
    <x v="4"/>
    <x v="1"/>
    <x v="1"/>
    <x v="6"/>
    <x v="6"/>
    <m/>
    <m/>
    <m/>
    <n v="15121707"/>
    <x v="0"/>
    <n v="15121707"/>
  </r>
  <r>
    <x v="48"/>
    <x v="48"/>
    <x v="4"/>
    <x v="1"/>
    <x v="1"/>
    <x v="7"/>
    <x v="7"/>
    <m/>
    <m/>
    <m/>
    <n v="244681692"/>
    <x v="0"/>
    <n v="244681692"/>
  </r>
  <r>
    <x v="48"/>
    <x v="48"/>
    <x v="5"/>
    <x v="1"/>
    <x v="2"/>
    <x v="8"/>
    <x v="8"/>
    <m/>
    <m/>
    <n v="11557237"/>
    <m/>
    <x v="0"/>
    <n v="11557237"/>
  </r>
  <r>
    <x v="48"/>
    <x v="48"/>
    <x v="5"/>
    <x v="1"/>
    <x v="3"/>
    <x v="9"/>
    <x v="9"/>
    <m/>
    <m/>
    <m/>
    <n v="525234403"/>
    <x v="0"/>
    <n v="525234403"/>
  </r>
  <r>
    <x v="48"/>
    <x v="48"/>
    <x v="5"/>
    <x v="1"/>
    <x v="2"/>
    <x v="10"/>
    <x v="10"/>
    <m/>
    <m/>
    <n v="304932474"/>
    <m/>
    <x v="0"/>
    <n v="304932474"/>
  </r>
  <r>
    <x v="48"/>
    <x v="48"/>
    <x v="5"/>
    <x v="1"/>
    <x v="2"/>
    <x v="11"/>
    <x v="11"/>
    <m/>
    <m/>
    <n v="146368006"/>
    <m/>
    <x v="0"/>
    <n v="146368006"/>
  </r>
  <r>
    <x v="48"/>
    <x v="48"/>
    <x v="5"/>
    <x v="1"/>
    <x v="2"/>
    <x v="12"/>
    <x v="12"/>
    <m/>
    <m/>
    <n v="123104329"/>
    <m/>
    <x v="0"/>
    <n v="123104329"/>
  </r>
  <r>
    <x v="48"/>
    <x v="48"/>
    <x v="5"/>
    <x v="1"/>
    <x v="2"/>
    <x v="13"/>
    <x v="13"/>
    <m/>
    <m/>
    <n v="35514953"/>
    <m/>
    <x v="0"/>
    <n v="35514953"/>
  </r>
  <r>
    <x v="48"/>
    <x v="48"/>
    <x v="5"/>
    <x v="1"/>
    <x v="2"/>
    <x v="28"/>
    <x v="28"/>
    <m/>
    <m/>
    <n v="15114688"/>
    <m/>
    <x v="0"/>
    <n v="15114688"/>
  </r>
  <r>
    <x v="48"/>
    <x v="48"/>
    <x v="6"/>
    <x v="1"/>
    <x v="4"/>
    <x v="14"/>
    <x v="14"/>
    <m/>
    <m/>
    <m/>
    <n v="443167448"/>
    <x v="0"/>
    <n v="443167448"/>
  </r>
  <r>
    <x v="48"/>
    <x v="48"/>
    <x v="6"/>
    <x v="1"/>
    <x v="4"/>
    <x v="15"/>
    <x v="15"/>
    <m/>
    <m/>
    <m/>
    <n v="324322151"/>
    <x v="0"/>
    <n v="324322151"/>
  </r>
  <r>
    <x v="48"/>
    <x v="48"/>
    <x v="6"/>
    <x v="1"/>
    <x v="4"/>
    <x v="16"/>
    <x v="16"/>
    <m/>
    <m/>
    <m/>
    <n v="49185503"/>
    <x v="0"/>
    <n v="49185503"/>
  </r>
  <r>
    <x v="49"/>
    <x v="49"/>
    <x v="4"/>
    <x v="1"/>
    <x v="1"/>
    <x v="3"/>
    <x v="3"/>
    <m/>
    <m/>
    <m/>
    <n v="13152750"/>
    <x v="0"/>
    <n v="13152750"/>
  </r>
  <r>
    <x v="49"/>
    <x v="49"/>
    <x v="4"/>
    <x v="1"/>
    <x v="1"/>
    <x v="4"/>
    <x v="4"/>
    <m/>
    <m/>
    <m/>
    <n v="790000"/>
    <x v="0"/>
    <n v="790000"/>
  </r>
  <r>
    <x v="49"/>
    <x v="49"/>
    <x v="4"/>
    <x v="1"/>
    <x v="1"/>
    <x v="5"/>
    <x v="5"/>
    <m/>
    <m/>
    <m/>
    <n v="1924850"/>
    <x v="0"/>
    <n v="1924850"/>
  </r>
  <r>
    <x v="49"/>
    <x v="49"/>
    <x v="4"/>
    <x v="1"/>
    <x v="1"/>
    <x v="6"/>
    <x v="6"/>
    <m/>
    <m/>
    <m/>
    <n v="402000"/>
    <x v="0"/>
    <n v="402000"/>
  </r>
  <r>
    <x v="49"/>
    <x v="49"/>
    <x v="4"/>
    <x v="1"/>
    <x v="1"/>
    <x v="7"/>
    <x v="7"/>
    <m/>
    <m/>
    <m/>
    <n v="5225300"/>
    <x v="0"/>
    <n v="5225300"/>
  </r>
  <r>
    <x v="49"/>
    <x v="49"/>
    <x v="5"/>
    <x v="1"/>
    <x v="3"/>
    <x v="9"/>
    <x v="9"/>
    <m/>
    <m/>
    <m/>
    <n v="10604000"/>
    <x v="0"/>
    <n v="10604000"/>
  </r>
  <r>
    <x v="49"/>
    <x v="49"/>
    <x v="5"/>
    <x v="1"/>
    <x v="2"/>
    <x v="10"/>
    <x v="10"/>
    <m/>
    <m/>
    <n v="6712000"/>
    <m/>
    <x v="0"/>
    <n v="6712000"/>
  </r>
  <r>
    <x v="49"/>
    <x v="49"/>
    <x v="5"/>
    <x v="1"/>
    <x v="2"/>
    <x v="11"/>
    <x v="11"/>
    <m/>
    <m/>
    <n v="3150000"/>
    <m/>
    <x v="0"/>
    <n v="3150000"/>
  </r>
  <r>
    <x v="49"/>
    <x v="49"/>
    <x v="5"/>
    <x v="1"/>
    <x v="2"/>
    <x v="12"/>
    <x v="12"/>
    <m/>
    <m/>
    <n v="2470000"/>
    <m/>
    <x v="0"/>
    <n v="2470000"/>
  </r>
  <r>
    <x v="49"/>
    <x v="49"/>
    <x v="5"/>
    <x v="1"/>
    <x v="2"/>
    <x v="13"/>
    <x v="13"/>
    <m/>
    <m/>
    <n v="912000"/>
    <m/>
    <x v="0"/>
    <n v="912000"/>
  </r>
  <r>
    <x v="49"/>
    <x v="49"/>
    <x v="5"/>
    <x v="1"/>
    <x v="2"/>
    <x v="28"/>
    <x v="28"/>
    <m/>
    <m/>
    <n v="530000"/>
    <m/>
    <x v="0"/>
    <n v="530000"/>
  </r>
  <r>
    <x v="49"/>
    <x v="49"/>
    <x v="6"/>
    <x v="1"/>
    <x v="4"/>
    <x v="14"/>
    <x v="14"/>
    <m/>
    <m/>
    <m/>
    <n v="7900000"/>
    <x v="0"/>
    <n v="7900000"/>
  </r>
  <r>
    <x v="49"/>
    <x v="49"/>
    <x v="6"/>
    <x v="1"/>
    <x v="4"/>
    <x v="15"/>
    <x v="15"/>
    <m/>
    <m/>
    <m/>
    <n v="6052000"/>
    <x v="0"/>
    <n v="6052000"/>
  </r>
  <r>
    <x v="49"/>
    <x v="49"/>
    <x v="6"/>
    <x v="1"/>
    <x v="4"/>
    <x v="16"/>
    <x v="16"/>
    <m/>
    <m/>
    <m/>
    <n v="1041000"/>
    <x v="0"/>
    <n v="1041000"/>
  </r>
  <r>
    <x v="50"/>
    <x v="50"/>
    <x v="4"/>
    <x v="1"/>
    <x v="1"/>
    <x v="3"/>
    <x v="3"/>
    <m/>
    <m/>
    <m/>
    <n v="141392070"/>
    <x v="0"/>
    <n v="141392070"/>
  </r>
  <r>
    <x v="50"/>
    <x v="50"/>
    <x v="4"/>
    <x v="1"/>
    <x v="1"/>
    <x v="4"/>
    <x v="4"/>
    <m/>
    <m/>
    <m/>
    <n v="8492500"/>
    <x v="0"/>
    <n v="8492500"/>
  </r>
  <r>
    <x v="50"/>
    <x v="50"/>
    <x v="4"/>
    <x v="1"/>
    <x v="1"/>
    <x v="5"/>
    <x v="5"/>
    <m/>
    <m/>
    <m/>
    <n v="20692142"/>
    <x v="0"/>
    <n v="20692142"/>
  </r>
  <r>
    <x v="50"/>
    <x v="50"/>
    <x v="4"/>
    <x v="1"/>
    <x v="1"/>
    <x v="6"/>
    <x v="6"/>
    <m/>
    <m/>
    <m/>
    <n v="4321500"/>
    <x v="0"/>
    <n v="4321500"/>
  </r>
  <r>
    <x v="50"/>
    <x v="50"/>
    <x v="4"/>
    <x v="1"/>
    <x v="1"/>
    <x v="7"/>
    <x v="7"/>
    <m/>
    <m/>
    <m/>
    <n v="56765976"/>
    <x v="0"/>
    <n v="56765976"/>
  </r>
  <r>
    <x v="50"/>
    <x v="50"/>
    <x v="5"/>
    <x v="1"/>
    <x v="2"/>
    <x v="8"/>
    <x v="8"/>
    <m/>
    <m/>
    <n v="-606000"/>
    <m/>
    <x v="0"/>
    <n v="-606000"/>
  </r>
  <r>
    <x v="50"/>
    <x v="50"/>
    <x v="5"/>
    <x v="1"/>
    <x v="3"/>
    <x v="9"/>
    <x v="9"/>
    <m/>
    <m/>
    <m/>
    <n v="114188000"/>
    <x v="0"/>
    <n v="114188000"/>
  </r>
  <r>
    <x v="50"/>
    <x v="50"/>
    <x v="5"/>
    <x v="1"/>
    <x v="2"/>
    <x v="10"/>
    <x v="10"/>
    <m/>
    <m/>
    <n v="72355000"/>
    <m/>
    <x v="0"/>
    <n v="72355000"/>
  </r>
  <r>
    <x v="50"/>
    <x v="50"/>
    <x v="5"/>
    <x v="1"/>
    <x v="2"/>
    <x v="11"/>
    <x v="11"/>
    <m/>
    <m/>
    <n v="33862500"/>
    <m/>
    <x v="0"/>
    <n v="33862500"/>
  </r>
  <r>
    <x v="50"/>
    <x v="50"/>
    <x v="5"/>
    <x v="1"/>
    <x v="2"/>
    <x v="12"/>
    <x v="12"/>
    <m/>
    <m/>
    <n v="26552500"/>
    <m/>
    <x v="0"/>
    <n v="26552500"/>
  </r>
  <r>
    <x v="50"/>
    <x v="50"/>
    <x v="5"/>
    <x v="1"/>
    <x v="2"/>
    <x v="13"/>
    <x v="13"/>
    <m/>
    <m/>
    <n v="9804000"/>
    <m/>
    <x v="0"/>
    <n v="9804000"/>
  </r>
  <r>
    <x v="50"/>
    <x v="50"/>
    <x v="5"/>
    <x v="1"/>
    <x v="2"/>
    <x v="28"/>
    <x v="28"/>
    <m/>
    <m/>
    <n v="5697500"/>
    <m/>
    <x v="0"/>
    <n v="5697500"/>
  </r>
  <r>
    <x v="50"/>
    <x v="50"/>
    <x v="6"/>
    <x v="1"/>
    <x v="4"/>
    <x v="14"/>
    <x v="14"/>
    <m/>
    <m/>
    <m/>
    <n v="85139500"/>
    <x v="0"/>
    <n v="85139500"/>
  </r>
  <r>
    <x v="50"/>
    <x v="50"/>
    <x v="6"/>
    <x v="1"/>
    <x v="4"/>
    <x v="15"/>
    <x v="15"/>
    <m/>
    <m/>
    <m/>
    <n v="66828500"/>
    <x v="0"/>
    <n v="66828500"/>
  </r>
  <r>
    <x v="50"/>
    <x v="50"/>
    <x v="6"/>
    <x v="1"/>
    <x v="4"/>
    <x v="16"/>
    <x v="16"/>
    <m/>
    <m/>
    <m/>
    <n v="11190750"/>
    <x v="0"/>
    <n v="11190750"/>
  </r>
  <r>
    <x v="51"/>
    <x v="51"/>
    <x v="6"/>
    <x v="0"/>
    <x v="4"/>
    <x v="14"/>
    <x v="14"/>
    <m/>
    <m/>
    <m/>
    <n v="10135000"/>
    <x v="0"/>
    <n v="10135000"/>
  </r>
  <r>
    <x v="51"/>
    <x v="51"/>
    <x v="7"/>
    <x v="0"/>
    <x v="0"/>
    <x v="18"/>
    <x v="18"/>
    <m/>
    <m/>
    <m/>
    <n v="5416667"/>
    <x v="0"/>
    <n v="5416667"/>
  </r>
  <r>
    <x v="52"/>
    <x v="52"/>
    <x v="5"/>
    <x v="0"/>
    <x v="3"/>
    <x v="9"/>
    <x v="9"/>
    <m/>
    <m/>
    <m/>
    <n v="48000000"/>
    <x v="0"/>
    <n v="48000000"/>
  </r>
  <r>
    <x v="53"/>
    <x v="53"/>
    <x v="7"/>
    <x v="0"/>
    <x v="0"/>
    <x v="18"/>
    <x v="18"/>
    <m/>
    <m/>
    <m/>
    <n v="33350000"/>
    <x v="0"/>
    <n v="33350000"/>
  </r>
  <r>
    <x v="54"/>
    <x v="54"/>
    <x v="0"/>
    <x v="0"/>
    <x v="0"/>
    <x v="0"/>
    <x v="0"/>
    <m/>
    <m/>
    <m/>
    <n v="6614526"/>
    <x v="0"/>
    <n v="6614526"/>
  </r>
  <r>
    <x v="54"/>
    <x v="54"/>
    <x v="1"/>
    <x v="0"/>
    <x v="0"/>
    <x v="1"/>
    <x v="1"/>
    <m/>
    <m/>
    <m/>
    <n v="27311276"/>
    <x v="0"/>
    <n v="27311276"/>
  </r>
  <r>
    <x v="54"/>
    <x v="54"/>
    <x v="2"/>
    <x v="0"/>
    <x v="0"/>
    <x v="1"/>
    <x v="1"/>
    <m/>
    <m/>
    <m/>
    <n v="39370443"/>
    <x v="0"/>
    <n v="39370443"/>
  </r>
  <r>
    <x v="54"/>
    <x v="54"/>
    <x v="3"/>
    <x v="0"/>
    <x v="0"/>
    <x v="2"/>
    <x v="2"/>
    <m/>
    <m/>
    <m/>
    <n v="5569861"/>
    <x v="0"/>
    <n v="5569861"/>
  </r>
  <r>
    <x v="54"/>
    <x v="54"/>
    <x v="4"/>
    <x v="0"/>
    <x v="1"/>
    <x v="3"/>
    <x v="3"/>
    <m/>
    <m/>
    <m/>
    <n v="6393845"/>
    <x v="0"/>
    <n v="6393845"/>
  </r>
  <r>
    <x v="54"/>
    <x v="54"/>
    <x v="4"/>
    <x v="0"/>
    <x v="1"/>
    <x v="4"/>
    <x v="4"/>
    <m/>
    <m/>
    <m/>
    <n v="1166667"/>
    <x v="0"/>
    <n v="1166667"/>
  </r>
  <r>
    <x v="54"/>
    <x v="54"/>
    <x v="4"/>
    <x v="0"/>
    <x v="1"/>
    <x v="5"/>
    <x v="5"/>
    <m/>
    <m/>
    <m/>
    <n v="1953652"/>
    <x v="0"/>
    <n v="1953652"/>
  </r>
  <r>
    <x v="54"/>
    <x v="54"/>
    <x v="4"/>
    <x v="0"/>
    <x v="1"/>
    <x v="6"/>
    <x v="6"/>
    <m/>
    <m/>
    <m/>
    <n v="2677192"/>
    <x v="0"/>
    <n v="2677192"/>
  </r>
  <r>
    <x v="54"/>
    <x v="54"/>
    <x v="4"/>
    <x v="0"/>
    <x v="1"/>
    <x v="7"/>
    <x v="7"/>
    <m/>
    <m/>
    <m/>
    <n v="6689458"/>
    <x v="0"/>
    <n v="6689458"/>
  </r>
  <r>
    <x v="54"/>
    <x v="54"/>
    <x v="5"/>
    <x v="0"/>
    <x v="2"/>
    <x v="8"/>
    <x v="8"/>
    <m/>
    <m/>
    <m/>
    <n v="4663680"/>
    <x v="0"/>
    <n v="4663680"/>
  </r>
  <r>
    <x v="54"/>
    <x v="54"/>
    <x v="5"/>
    <x v="0"/>
    <x v="3"/>
    <x v="9"/>
    <x v="9"/>
    <m/>
    <m/>
    <m/>
    <n v="6757411"/>
    <x v="0"/>
    <n v="6757411"/>
  </r>
  <r>
    <x v="54"/>
    <x v="54"/>
    <x v="5"/>
    <x v="0"/>
    <x v="2"/>
    <x v="10"/>
    <x v="10"/>
    <m/>
    <m/>
    <m/>
    <n v="3253109"/>
    <x v="0"/>
    <n v="3253109"/>
  </r>
  <r>
    <x v="54"/>
    <x v="54"/>
    <x v="5"/>
    <x v="0"/>
    <x v="2"/>
    <x v="11"/>
    <x v="11"/>
    <m/>
    <m/>
    <m/>
    <n v="5310182"/>
    <x v="0"/>
    <n v="5310182"/>
  </r>
  <r>
    <x v="54"/>
    <x v="54"/>
    <x v="5"/>
    <x v="0"/>
    <x v="2"/>
    <x v="12"/>
    <x v="12"/>
    <m/>
    <m/>
    <m/>
    <n v="1165187"/>
    <x v="0"/>
    <n v="1165187"/>
  </r>
  <r>
    <x v="54"/>
    <x v="54"/>
    <x v="5"/>
    <x v="0"/>
    <x v="2"/>
    <x v="13"/>
    <x v="13"/>
    <m/>
    <m/>
    <m/>
    <n v="1911431"/>
    <x v="0"/>
    <n v="1911431"/>
  </r>
  <r>
    <x v="54"/>
    <x v="54"/>
    <x v="6"/>
    <x v="0"/>
    <x v="4"/>
    <x v="14"/>
    <x v="14"/>
    <m/>
    <m/>
    <m/>
    <n v="28645907"/>
    <x v="0"/>
    <n v="28645907"/>
  </r>
  <r>
    <x v="54"/>
    <x v="54"/>
    <x v="6"/>
    <x v="0"/>
    <x v="4"/>
    <x v="15"/>
    <x v="15"/>
    <m/>
    <m/>
    <m/>
    <n v="6674958"/>
    <x v="0"/>
    <n v="6674958"/>
  </r>
  <r>
    <x v="54"/>
    <x v="54"/>
    <x v="6"/>
    <x v="0"/>
    <x v="4"/>
    <x v="16"/>
    <x v="16"/>
    <m/>
    <m/>
    <m/>
    <n v="2389583"/>
    <x v="0"/>
    <n v="2389583"/>
  </r>
  <r>
    <x v="54"/>
    <x v="54"/>
    <x v="7"/>
    <x v="0"/>
    <x v="0"/>
    <x v="1"/>
    <x v="1"/>
    <m/>
    <m/>
    <m/>
    <n v="9861551"/>
    <x v="0"/>
    <n v="9861551"/>
  </r>
  <r>
    <x v="54"/>
    <x v="54"/>
    <x v="8"/>
    <x v="0"/>
    <x v="0"/>
    <x v="17"/>
    <x v="17"/>
    <m/>
    <m/>
    <m/>
    <n v="20125841"/>
    <x v="0"/>
    <n v="20125841"/>
  </r>
  <r>
    <x v="55"/>
    <x v="55"/>
    <x v="7"/>
    <x v="0"/>
    <x v="0"/>
    <x v="18"/>
    <x v="18"/>
    <m/>
    <m/>
    <m/>
    <n v="6540000"/>
    <x v="0"/>
    <n v="6540000"/>
  </r>
  <r>
    <x v="56"/>
    <x v="56"/>
    <x v="4"/>
    <x v="1"/>
    <x v="1"/>
    <x v="3"/>
    <x v="3"/>
    <m/>
    <m/>
    <m/>
    <n v="48024966"/>
    <x v="0"/>
    <n v="48024966"/>
  </r>
  <r>
    <x v="56"/>
    <x v="56"/>
    <x v="4"/>
    <x v="1"/>
    <x v="1"/>
    <x v="4"/>
    <x v="4"/>
    <m/>
    <m/>
    <m/>
    <n v="2824998"/>
    <x v="0"/>
    <n v="2824998"/>
  </r>
  <r>
    <x v="56"/>
    <x v="56"/>
    <x v="4"/>
    <x v="1"/>
    <x v="1"/>
    <x v="5"/>
    <x v="5"/>
    <m/>
    <m/>
    <m/>
    <n v="6591662"/>
    <x v="0"/>
    <n v="6591662"/>
  </r>
  <r>
    <x v="56"/>
    <x v="56"/>
    <x v="4"/>
    <x v="1"/>
    <x v="1"/>
    <x v="6"/>
    <x v="6"/>
    <m/>
    <m/>
    <m/>
    <n v="1412499"/>
    <x v="0"/>
    <n v="1412499"/>
  </r>
  <r>
    <x v="56"/>
    <x v="56"/>
    <x v="4"/>
    <x v="1"/>
    <x v="1"/>
    <x v="7"/>
    <x v="7"/>
    <m/>
    <m/>
    <m/>
    <n v="19304153"/>
    <x v="0"/>
    <n v="19304153"/>
  </r>
  <r>
    <x v="56"/>
    <x v="56"/>
    <x v="5"/>
    <x v="1"/>
    <x v="3"/>
    <x v="9"/>
    <x v="9"/>
    <m/>
    <m/>
    <m/>
    <n v="38137473"/>
    <x v="0"/>
    <n v="38137473"/>
  </r>
  <r>
    <x v="56"/>
    <x v="56"/>
    <x v="5"/>
    <x v="1"/>
    <x v="2"/>
    <x v="10"/>
    <x v="10"/>
    <m/>
    <m/>
    <n v="24954149"/>
    <m/>
    <x v="0"/>
    <n v="24954149"/>
  </r>
  <r>
    <x v="56"/>
    <x v="56"/>
    <x v="5"/>
    <x v="1"/>
    <x v="2"/>
    <x v="11"/>
    <x v="11"/>
    <m/>
    <m/>
    <n v="11299992"/>
    <m/>
    <x v="0"/>
    <n v="11299992"/>
  </r>
  <r>
    <x v="56"/>
    <x v="56"/>
    <x v="5"/>
    <x v="1"/>
    <x v="2"/>
    <x v="12"/>
    <x v="12"/>
    <m/>
    <m/>
    <n v="8945827"/>
    <m/>
    <x v="0"/>
    <n v="8945827"/>
  </r>
  <r>
    <x v="56"/>
    <x v="56"/>
    <x v="5"/>
    <x v="1"/>
    <x v="2"/>
    <x v="13"/>
    <x v="13"/>
    <m/>
    <m/>
    <n v="3295831"/>
    <m/>
    <x v="0"/>
    <n v="3295831"/>
  </r>
  <r>
    <x v="56"/>
    <x v="56"/>
    <x v="5"/>
    <x v="1"/>
    <x v="2"/>
    <x v="28"/>
    <x v="28"/>
    <m/>
    <m/>
    <n v="1883332"/>
    <m/>
    <x v="0"/>
    <n v="1883332"/>
  </r>
  <r>
    <x v="56"/>
    <x v="56"/>
    <x v="6"/>
    <x v="1"/>
    <x v="4"/>
    <x v="14"/>
    <x v="14"/>
    <m/>
    <m/>
    <m/>
    <n v="23541650"/>
    <x v="0"/>
    <n v="23541650"/>
  </r>
  <r>
    <x v="56"/>
    <x v="56"/>
    <x v="6"/>
    <x v="1"/>
    <x v="4"/>
    <x v="15"/>
    <x v="15"/>
    <m/>
    <m/>
    <m/>
    <n v="21658318"/>
    <x v="0"/>
    <n v="21658318"/>
  </r>
  <r>
    <x v="56"/>
    <x v="56"/>
    <x v="6"/>
    <x v="1"/>
    <x v="4"/>
    <x v="16"/>
    <x v="16"/>
    <m/>
    <m/>
    <m/>
    <n v="3295831"/>
    <x v="0"/>
    <n v="3295831"/>
  </r>
  <r>
    <x v="57"/>
    <x v="57"/>
    <x v="6"/>
    <x v="0"/>
    <x v="4"/>
    <x v="14"/>
    <x v="14"/>
    <m/>
    <m/>
    <m/>
    <n v="10264000"/>
    <x v="0"/>
    <n v="10264000"/>
  </r>
  <r>
    <x v="58"/>
    <x v="58"/>
    <x v="2"/>
    <x v="0"/>
    <x v="0"/>
    <x v="1"/>
    <x v="1"/>
    <m/>
    <m/>
    <m/>
    <n v="7610740"/>
    <x v="0"/>
    <n v="7610740"/>
  </r>
  <r>
    <x v="59"/>
    <x v="59"/>
    <x v="2"/>
    <x v="0"/>
    <x v="0"/>
    <x v="1"/>
    <x v="1"/>
    <m/>
    <m/>
    <m/>
    <n v="22333696"/>
    <x v="0"/>
    <n v="22333696"/>
  </r>
  <r>
    <x v="60"/>
    <x v="60"/>
    <x v="4"/>
    <x v="1"/>
    <x v="1"/>
    <x v="3"/>
    <x v="3"/>
    <m/>
    <m/>
    <m/>
    <n v="52884300"/>
    <x v="0"/>
    <n v="52884300"/>
  </r>
  <r>
    <x v="60"/>
    <x v="60"/>
    <x v="5"/>
    <x v="1"/>
    <x v="2"/>
    <x v="8"/>
    <x v="8"/>
    <m/>
    <m/>
    <n v="148253700"/>
    <m/>
    <x v="0"/>
    <n v="148253700"/>
  </r>
  <r>
    <x v="60"/>
    <x v="60"/>
    <x v="6"/>
    <x v="1"/>
    <x v="4"/>
    <x v="15"/>
    <x v="15"/>
    <m/>
    <m/>
    <m/>
    <n v="71072400"/>
    <x v="0"/>
    <n v="71072400"/>
  </r>
  <r>
    <x v="61"/>
    <x v="61"/>
    <x v="10"/>
    <x v="2"/>
    <x v="5"/>
    <x v="22"/>
    <x v="29"/>
    <m/>
    <m/>
    <m/>
    <m/>
    <x v="1"/>
    <n v="0"/>
  </r>
  <r>
    <x v="61"/>
    <x v="61"/>
    <x v="10"/>
    <x v="2"/>
    <x v="5"/>
    <x v="22"/>
    <x v="29"/>
    <m/>
    <m/>
    <m/>
    <m/>
    <x v="1"/>
    <n v="0"/>
  </r>
  <r>
    <x v="62"/>
    <x v="62"/>
    <x v="8"/>
    <x v="0"/>
    <x v="0"/>
    <x v="22"/>
    <x v="29"/>
    <m/>
    <m/>
    <m/>
    <n v="1940681.3807506056"/>
    <x v="2"/>
    <n v="1940681.3807506056"/>
  </r>
  <r>
    <x v="62"/>
    <x v="62"/>
    <x v="0"/>
    <x v="0"/>
    <x v="0"/>
    <x v="22"/>
    <x v="29"/>
    <m/>
    <m/>
    <m/>
    <n v="347322305.60606062"/>
    <x v="2"/>
    <n v="347322305.60606062"/>
  </r>
  <r>
    <x v="61"/>
    <x v="61"/>
    <x v="10"/>
    <x v="2"/>
    <x v="5"/>
    <x v="22"/>
    <x v="29"/>
    <m/>
    <m/>
    <m/>
    <m/>
    <x v="1"/>
    <n v="0"/>
  </r>
  <r>
    <x v="63"/>
    <x v="63"/>
    <x v="8"/>
    <x v="0"/>
    <x v="0"/>
    <x v="22"/>
    <x v="17"/>
    <m/>
    <m/>
    <m/>
    <n v="2986800"/>
    <x v="2"/>
    <n v="2986800"/>
  </r>
  <r>
    <x v="63"/>
    <x v="63"/>
    <x v="2"/>
    <x v="0"/>
    <x v="0"/>
    <x v="22"/>
    <x v="1"/>
    <m/>
    <m/>
    <m/>
    <n v="29376000"/>
    <x v="2"/>
    <n v="29376000"/>
  </r>
  <r>
    <x v="63"/>
    <x v="63"/>
    <x v="6"/>
    <x v="0"/>
    <x v="4"/>
    <x v="22"/>
    <x v="14"/>
    <m/>
    <m/>
    <m/>
    <n v="41000000"/>
    <x v="2"/>
    <n v="41000000"/>
  </r>
  <r>
    <x v="63"/>
    <x v="63"/>
    <x v="6"/>
    <x v="0"/>
    <x v="4"/>
    <x v="22"/>
    <x v="15"/>
    <m/>
    <m/>
    <m/>
    <n v="21292000"/>
    <x v="2"/>
    <n v="21292000"/>
  </r>
  <r>
    <x v="63"/>
    <x v="63"/>
    <x v="5"/>
    <x v="0"/>
    <x v="2"/>
    <x v="22"/>
    <x v="8"/>
    <m/>
    <m/>
    <m/>
    <n v="146222542.52000001"/>
    <x v="2"/>
    <n v="146222542.52000001"/>
  </r>
  <r>
    <x v="63"/>
    <x v="63"/>
    <x v="4"/>
    <x v="0"/>
    <x v="1"/>
    <x v="22"/>
    <x v="7"/>
    <m/>
    <m/>
    <m/>
    <n v="9445000"/>
    <x v="2"/>
    <n v="9445000"/>
  </r>
  <r>
    <x v="63"/>
    <x v="63"/>
    <x v="4"/>
    <x v="0"/>
    <x v="1"/>
    <x v="22"/>
    <x v="19"/>
    <m/>
    <m/>
    <m/>
    <n v="2894000"/>
    <x v="2"/>
    <n v="2894000"/>
  </r>
  <r>
    <x v="63"/>
    <x v="63"/>
    <x v="4"/>
    <x v="0"/>
    <x v="1"/>
    <x v="22"/>
    <x v="4"/>
    <m/>
    <m/>
    <m/>
    <n v="710000"/>
    <x v="2"/>
    <n v="710000"/>
  </r>
  <r>
    <x v="63"/>
    <x v="63"/>
    <x v="4"/>
    <x v="0"/>
    <x v="1"/>
    <x v="22"/>
    <x v="5"/>
    <m/>
    <m/>
    <m/>
    <n v="5387000"/>
    <x v="2"/>
    <n v="5387000"/>
  </r>
  <r>
    <x v="63"/>
    <x v="63"/>
    <x v="4"/>
    <x v="0"/>
    <x v="1"/>
    <x v="22"/>
    <x v="3"/>
    <m/>
    <m/>
    <m/>
    <n v="13665000"/>
    <x v="2"/>
    <n v="13665000"/>
  </r>
  <r>
    <x v="63"/>
    <x v="63"/>
    <x v="1"/>
    <x v="0"/>
    <x v="0"/>
    <x v="22"/>
    <x v="1"/>
    <m/>
    <m/>
    <m/>
    <n v="15099500"/>
    <x v="2"/>
    <n v="15099500"/>
  </r>
  <r>
    <x v="63"/>
    <x v="63"/>
    <x v="0"/>
    <x v="0"/>
    <x v="0"/>
    <x v="22"/>
    <x v="0"/>
    <m/>
    <m/>
    <m/>
    <n v="852000"/>
    <x v="2"/>
    <n v="852000"/>
  </r>
  <r>
    <x v="64"/>
    <x v="64"/>
    <x v="8"/>
    <x v="0"/>
    <x v="0"/>
    <x v="22"/>
    <x v="17"/>
    <m/>
    <m/>
    <m/>
    <n v="166488094.56085867"/>
    <x v="2"/>
    <n v="166488094.56085867"/>
  </r>
  <r>
    <x v="64"/>
    <x v="64"/>
    <x v="5"/>
    <x v="0"/>
    <x v="2"/>
    <x v="22"/>
    <x v="8"/>
    <m/>
    <m/>
    <m/>
    <n v="604578731.89649379"/>
    <x v="2"/>
    <n v="604578731.89649379"/>
  </r>
  <r>
    <x v="64"/>
    <x v="64"/>
    <x v="5"/>
    <x v="0"/>
    <x v="3"/>
    <x v="22"/>
    <x v="9"/>
    <m/>
    <m/>
    <m/>
    <n v="728344613.33956397"/>
    <x v="2"/>
    <n v="728344613.33956397"/>
  </r>
  <r>
    <x v="25"/>
    <x v="25"/>
    <x v="5"/>
    <x v="0"/>
    <x v="2"/>
    <x v="22"/>
    <x v="8"/>
    <m/>
    <m/>
    <m/>
    <n v="171161.29032258064"/>
    <x v="2"/>
    <n v="171161.29032258064"/>
  </r>
  <r>
    <x v="27"/>
    <x v="27"/>
    <x v="8"/>
    <x v="0"/>
    <x v="0"/>
    <x v="22"/>
    <x v="17"/>
    <m/>
    <m/>
    <m/>
    <n v="305794269.49778759"/>
    <x v="2"/>
    <n v="305794269.49778759"/>
  </r>
  <r>
    <x v="27"/>
    <x v="27"/>
    <x v="2"/>
    <x v="0"/>
    <x v="0"/>
    <x v="22"/>
    <x v="1"/>
    <m/>
    <m/>
    <m/>
    <n v="54747769.230769232"/>
    <x v="2"/>
    <n v="54747769.230769232"/>
  </r>
  <r>
    <x v="27"/>
    <x v="27"/>
    <x v="6"/>
    <x v="0"/>
    <x v="4"/>
    <x v="22"/>
    <x v="14"/>
    <m/>
    <m/>
    <m/>
    <n v="1400192517.4814045"/>
    <x v="2"/>
    <n v="1400192517.4814045"/>
  </r>
  <r>
    <x v="27"/>
    <x v="27"/>
    <x v="6"/>
    <x v="0"/>
    <x v="4"/>
    <x v="22"/>
    <x v="16"/>
    <m/>
    <m/>
    <m/>
    <n v="57967211.184210524"/>
    <x v="2"/>
    <n v="57967211.184210524"/>
  </r>
  <r>
    <x v="27"/>
    <x v="27"/>
    <x v="6"/>
    <x v="0"/>
    <x v="4"/>
    <x v="22"/>
    <x v="15"/>
    <m/>
    <m/>
    <m/>
    <n v="370658758.03461558"/>
    <x v="2"/>
    <n v="370658758.03461558"/>
  </r>
  <r>
    <x v="27"/>
    <x v="27"/>
    <x v="5"/>
    <x v="0"/>
    <x v="2"/>
    <x v="22"/>
    <x v="8"/>
    <m/>
    <m/>
    <m/>
    <n v="298006128.9117201"/>
    <x v="2"/>
    <n v="298006128.9117201"/>
  </r>
  <r>
    <x v="27"/>
    <x v="27"/>
    <x v="5"/>
    <x v="0"/>
    <x v="3"/>
    <x v="22"/>
    <x v="9"/>
    <m/>
    <m/>
    <m/>
    <n v="420746051.18515134"/>
    <x v="2"/>
    <n v="420746051.18515134"/>
  </r>
  <r>
    <x v="27"/>
    <x v="27"/>
    <x v="4"/>
    <x v="0"/>
    <x v="1"/>
    <x v="22"/>
    <x v="7"/>
    <m/>
    <m/>
    <m/>
    <n v="76910708.189260215"/>
    <x v="2"/>
    <n v="76910708.189260215"/>
  </r>
  <r>
    <x v="27"/>
    <x v="27"/>
    <x v="4"/>
    <x v="0"/>
    <x v="1"/>
    <x v="22"/>
    <x v="19"/>
    <m/>
    <m/>
    <m/>
    <n v="28494672.142857142"/>
    <x v="2"/>
    <n v="28494672.142857142"/>
  </r>
  <r>
    <x v="27"/>
    <x v="27"/>
    <x v="4"/>
    <x v="0"/>
    <x v="1"/>
    <x v="22"/>
    <x v="4"/>
    <m/>
    <m/>
    <m/>
    <n v="3739470"/>
    <x v="2"/>
    <n v="3739470"/>
  </r>
  <r>
    <x v="27"/>
    <x v="27"/>
    <x v="4"/>
    <x v="0"/>
    <x v="1"/>
    <x v="22"/>
    <x v="6"/>
    <m/>
    <m/>
    <m/>
    <n v="1136079.6601738264"/>
    <x v="2"/>
    <n v="1136079.6601738264"/>
  </r>
  <r>
    <x v="27"/>
    <x v="27"/>
    <x v="4"/>
    <x v="0"/>
    <x v="1"/>
    <x v="22"/>
    <x v="5"/>
    <m/>
    <m/>
    <m/>
    <n v="37270308.394958578"/>
    <x v="2"/>
    <n v="37270308.394958578"/>
  </r>
  <r>
    <x v="27"/>
    <x v="27"/>
    <x v="4"/>
    <x v="0"/>
    <x v="1"/>
    <x v="22"/>
    <x v="3"/>
    <m/>
    <m/>
    <m/>
    <n v="125202780.38961038"/>
    <x v="2"/>
    <n v="125202780.38961038"/>
  </r>
  <r>
    <x v="27"/>
    <x v="27"/>
    <x v="1"/>
    <x v="0"/>
    <x v="0"/>
    <x v="22"/>
    <x v="1"/>
    <m/>
    <m/>
    <m/>
    <n v="141453027.71265668"/>
    <x v="2"/>
    <n v="141453027.71265668"/>
  </r>
  <r>
    <x v="27"/>
    <x v="27"/>
    <x v="0"/>
    <x v="0"/>
    <x v="0"/>
    <x v="22"/>
    <x v="0"/>
    <m/>
    <m/>
    <m/>
    <n v="31719239.132780246"/>
    <x v="2"/>
    <n v="31719239.132780246"/>
  </r>
  <r>
    <x v="46"/>
    <x v="46"/>
    <x v="6"/>
    <x v="0"/>
    <x v="4"/>
    <x v="22"/>
    <x v="15"/>
    <m/>
    <m/>
    <m/>
    <n v="279596.33333333337"/>
    <x v="2"/>
    <n v="279596.33333333337"/>
  </r>
  <r>
    <x v="46"/>
    <x v="46"/>
    <x v="5"/>
    <x v="0"/>
    <x v="2"/>
    <x v="22"/>
    <x v="8"/>
    <m/>
    <m/>
    <m/>
    <n v="978142.66666666674"/>
    <x v="2"/>
    <n v="978142.66666666674"/>
  </r>
  <r>
    <x v="46"/>
    <x v="46"/>
    <x v="4"/>
    <x v="0"/>
    <x v="1"/>
    <x v="22"/>
    <x v="7"/>
    <m/>
    <m/>
    <m/>
    <n v="778431"/>
    <x v="2"/>
    <n v="778431"/>
  </r>
  <r>
    <x v="46"/>
    <x v="46"/>
    <x v="4"/>
    <x v="0"/>
    <x v="1"/>
    <x v="22"/>
    <x v="19"/>
    <m/>
    <m/>
    <m/>
    <n v="1927170"/>
    <x v="2"/>
    <n v="1927170"/>
  </r>
  <r>
    <x v="46"/>
    <x v="46"/>
    <x v="4"/>
    <x v="0"/>
    <x v="1"/>
    <x v="22"/>
    <x v="3"/>
    <m/>
    <m/>
    <m/>
    <n v="239654"/>
    <x v="2"/>
    <n v="239654"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  <r>
    <x v="61"/>
    <x v="61"/>
    <x v="10"/>
    <x v="2"/>
    <x v="5"/>
    <x v="22"/>
    <x v="29"/>
    <m/>
    <m/>
    <m/>
    <m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6" minRefreshableVersion="3" showDrill="0" useAutoFormatting="1" createdVersion="6" indent="0" compact="0" compactData="0" gridDropZones="1" multipleFieldFilters="0">
  <location ref="B3:E23" firstHeaderRow="2" firstDataRow="2" firstDataCol="3" rowPageCount="1" colPageCount="1"/>
  <pivotFields count="13">
    <pivotField axis="axisRow" compact="0" outline="0" showAll="0" defaultSubtotal="0">
      <items count="65">
        <item x="61"/>
        <item x="63"/>
        <item x="64"/>
        <item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57"/>
        <item x="58"/>
        <item x="59"/>
        <item x="60"/>
        <item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5">
        <item x="47"/>
        <item x="50"/>
        <item x="56"/>
        <item x="48"/>
        <item x="49"/>
        <item x="13"/>
        <item x="40"/>
        <item x="39"/>
        <item x="41"/>
        <item x="38"/>
        <item x="37"/>
        <item x="2"/>
        <item x="3"/>
        <item x="21"/>
        <item x="12"/>
        <item x="0"/>
        <item x="54"/>
        <item x="5"/>
        <item x="1"/>
        <item x="11"/>
        <item x="46"/>
        <item x="29"/>
        <item x="33"/>
        <item x="34"/>
        <item x="35"/>
        <item x="31"/>
        <item x="30"/>
        <item x="18"/>
        <item x="20"/>
        <item x="19"/>
        <item x="42"/>
        <item x="43"/>
        <item x="26"/>
        <item x="25"/>
        <item x="27"/>
        <item x="17"/>
        <item x="36"/>
        <item x="23"/>
        <item x="24"/>
        <item x="44"/>
        <item x="14"/>
        <item x="16"/>
        <item x="15"/>
        <item x="7"/>
        <item x="10"/>
        <item x="6"/>
        <item x="8"/>
        <item x="9"/>
        <item x="53"/>
        <item x="22"/>
        <item x="45"/>
        <item x="61"/>
        <item x="63"/>
        <item x="60"/>
        <item x="59"/>
        <item x="55"/>
        <item x="62"/>
        <item x="51"/>
        <item x="57"/>
        <item x="64"/>
        <item x="28"/>
        <item x="4"/>
        <item x="32"/>
        <item x="52"/>
        <item x="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9"/>
        <item x="8"/>
        <item x="7"/>
        <item x="6"/>
        <item x="5"/>
        <item x="4"/>
        <item x="3"/>
        <item x="2"/>
        <item x="1"/>
        <item x="0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3">
        <item h="1" x="2"/>
        <item x="1"/>
        <item h="1" x="0"/>
      </items>
    </pivotField>
    <pivotField compact="0" outline="0" showAll="0" defaultSubtotal="0">
      <items count="6">
        <item x="4"/>
        <item x="1"/>
        <item x="2"/>
        <item x="3"/>
        <item x="0"/>
        <item x="5"/>
      </items>
    </pivotField>
    <pivotField compact="0" outline="0" showAll="0">
      <items count="30">
        <item x="21"/>
        <item x="18"/>
        <item x="14"/>
        <item x="15"/>
        <item x="16"/>
        <item x="8"/>
        <item x="13"/>
        <item x="28"/>
        <item x="12"/>
        <item x="11"/>
        <item x="10"/>
        <item x="9"/>
        <item x="3"/>
        <item x="4"/>
        <item x="5"/>
        <item x="19"/>
        <item x="23"/>
        <item x="6"/>
        <item x="20"/>
        <item x="7"/>
        <item x="24"/>
        <item x="1"/>
        <item x="2"/>
        <item x="17"/>
        <item x="27"/>
        <item x="26"/>
        <item x="25"/>
        <item x="0"/>
        <item x="22"/>
        <item t="default"/>
      </items>
    </pivotField>
    <pivotField compact="0" outline="0" showAll="0" defaultSubtotal="0">
      <items count="30">
        <item x="21"/>
        <item x="22"/>
        <item x="7"/>
        <item x="20"/>
        <item x="14"/>
        <item x="19"/>
        <item x="8"/>
        <item x="10"/>
        <item x="11"/>
        <item x="12"/>
        <item x="13"/>
        <item x="28"/>
        <item x="9"/>
        <item x="4"/>
        <item x="6"/>
        <item x="16"/>
        <item x="25"/>
        <item x="26"/>
        <item x="17"/>
        <item x="27"/>
        <item x="5"/>
        <item x="23"/>
        <item x="3"/>
        <item x="24"/>
        <item x="2"/>
        <item x="1"/>
        <item x="18"/>
        <item x="15"/>
        <item x="0"/>
        <item x="29"/>
      </items>
    </pivotField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dataField="1" compact="0" outline="0" showAll="0" defaultSubtotal="0"/>
  </pivotFields>
  <rowFields count="3">
    <field x="0"/>
    <field x="1"/>
    <field x="2"/>
  </rowFields>
  <rowItems count="19">
    <i>
      <x v="51"/>
      <x/>
      <x v="3"/>
    </i>
    <i r="2">
      <x v="4"/>
    </i>
    <i r="2">
      <x v="5"/>
    </i>
    <i>
      <x v="52"/>
      <x v="3"/>
      <x v="3"/>
    </i>
    <i r="2">
      <x v="4"/>
    </i>
    <i r="2">
      <x v="5"/>
    </i>
    <i>
      <x v="53"/>
      <x v="4"/>
      <x v="3"/>
    </i>
    <i r="2">
      <x v="4"/>
    </i>
    <i r="2">
      <x v="5"/>
    </i>
    <i>
      <x v="54"/>
      <x v="1"/>
      <x v="3"/>
    </i>
    <i r="2">
      <x v="4"/>
    </i>
    <i r="2">
      <x v="5"/>
    </i>
    <i>
      <x v="59"/>
      <x v="2"/>
      <x v="3"/>
    </i>
    <i r="2">
      <x v="4"/>
    </i>
    <i r="2">
      <x v="5"/>
    </i>
    <i>
      <x v="63"/>
      <x v="53"/>
      <x v="3"/>
    </i>
    <i r="2">
      <x v="4"/>
    </i>
    <i r="2">
      <x v="5"/>
    </i>
    <i t="grand">
      <x/>
    </i>
  </rowItems>
  <colItems count="1">
    <i/>
  </colItems>
  <pageFields count="1">
    <pageField fld="3" hier="0"/>
  </pageFields>
  <dataFields count="1">
    <dataField name="Sum of Pro cost" fld="12" baseField="2" baseItem="1"/>
  </dataFields>
  <formats count="52">
    <format dxfId="137">
      <pivotArea outline="0" collapsedLevelsAreSubtotals="1" fieldPosition="0"/>
    </format>
    <format dxfId="136">
      <pivotArea dataOnly="0" labelOnly="1" outline="0" fieldPosition="0"/>
    </format>
    <format dxfId="135">
      <pivotArea dataOnly="0" labelOnly="1" outline="0" fieldPosition="0"/>
    </format>
    <format dxfId="134">
      <pivotArea outline="0" collapsedLevelsAreSubtotals="1" fieldPosition="0"/>
    </format>
    <format dxfId="133">
      <pivotArea dataOnly="0" labelOnly="1" outline="0" fieldPosition="0"/>
    </format>
    <format dxfId="132">
      <pivotArea dataOnly="0" labelOnly="1" outline="0" fieldPosition="0"/>
    </format>
    <format dxfId="131">
      <pivotArea type="origin" dataOnly="0" labelOnly="1" outline="0" fieldPosition="0"/>
    </format>
    <format dxfId="130">
      <pivotArea dataOnly="0" labelOnly="1" grandRow="1" outline="0" fieldPosition="0"/>
    </format>
    <format dxfId="129">
      <pivotArea field="3" type="button" dataOnly="0" labelOnly="1" outline="0" axis="axisPage" fieldPosition="0"/>
    </format>
    <format dxfId="128">
      <pivotArea type="origin" dataOnly="0" labelOnly="1" outline="0" fieldPosition="0"/>
    </format>
    <format dxfId="127">
      <pivotArea field="0" type="button" dataOnly="0" labelOnly="1" outline="0" axis="axisRow" fieldPosition="0"/>
    </format>
    <format dxfId="126">
      <pivotArea dataOnly="0" labelOnly="1" outline="0" fieldPosition="0">
        <references count="1">
          <reference field="0" count="1">
            <x v="1"/>
          </reference>
        </references>
      </pivotArea>
    </format>
    <format dxfId="125">
      <pivotArea dataOnly="0" labelOnly="1" grandRow="1" outline="0" fieldPosition="0"/>
    </format>
    <format dxfId="124">
      <pivotArea field="3" type="button" dataOnly="0" labelOnly="1" outline="0" axis="axisPage" fieldPosition="0"/>
    </format>
    <format dxfId="123">
      <pivotArea type="origin" dataOnly="0" labelOnly="1" outline="0" fieldPosition="0"/>
    </format>
    <format dxfId="122">
      <pivotArea field="0" type="button" dataOnly="0" labelOnly="1" outline="0" axis="axisRow" fieldPosition="0"/>
    </format>
    <format dxfId="121">
      <pivotArea dataOnly="0" labelOnly="1" grandRow="1" outline="0" fieldPosition="0"/>
    </format>
    <format dxfId="120">
      <pivotArea field="3" type="button" dataOnly="0" labelOnly="1" outline="0" axis="axisPage" fieldPosition="0"/>
    </format>
    <format dxfId="119">
      <pivotArea type="origin" dataOnly="0" labelOnly="1" outline="0" fieldPosition="0"/>
    </format>
    <format dxfId="118">
      <pivotArea field="0" type="button" dataOnly="0" labelOnly="1" outline="0" axis="axisRow" fieldPosition="0"/>
    </format>
    <format dxfId="117">
      <pivotArea dataOnly="0" labelOnly="1" grandRow="1" outline="0" fieldPosition="0"/>
    </format>
    <format dxfId="116">
      <pivotArea field="3" type="button" dataOnly="0" labelOnly="1" outline="0" axis="axisPage" fieldPosition="0"/>
    </format>
    <format dxfId="115">
      <pivotArea type="origin" dataOnly="0" labelOnly="1" outline="0" fieldPosition="0"/>
    </format>
    <format dxfId="114">
      <pivotArea field="0" type="button" dataOnly="0" labelOnly="1" outline="0" axis="axisRow" fieldPosition="0"/>
    </format>
    <format dxfId="113">
      <pivotArea dataOnly="0" labelOnly="1" outline="0" fieldPosition="0">
        <references count="1">
          <reference field="0" count="1">
            <x v="1"/>
          </reference>
        </references>
      </pivotArea>
    </format>
    <format dxfId="112">
      <pivotArea dataOnly="0" labelOnly="1" grandRow="1" outline="0" fieldPosition="0"/>
    </format>
    <format dxfId="111">
      <pivotArea field="3" type="button" dataOnly="0" labelOnly="1" outline="0" axis="axisPage" fieldPosition="0"/>
    </format>
    <format dxfId="110">
      <pivotArea type="origin" dataOnly="0" labelOnly="1" outline="0" fieldPosition="0"/>
    </format>
    <format dxfId="109">
      <pivotArea field="0" type="button" dataOnly="0" labelOnly="1" outline="0" axis="axisRow" fieldPosition="0"/>
    </format>
    <format dxfId="108">
      <pivotArea dataOnly="0" labelOnly="1" outline="0" fieldPosition="0">
        <references count="1">
          <reference field="0" count="1">
            <x v="1"/>
          </reference>
        </references>
      </pivotArea>
    </format>
    <format dxfId="107">
      <pivotArea dataOnly="0" labelOnly="1" outline="0" fieldPosition="0">
        <references count="1">
          <reference field="0" count="1">
            <x v="3"/>
          </reference>
        </references>
      </pivotArea>
    </format>
    <format dxfId="106">
      <pivotArea dataOnly="0" labelOnly="1" grandRow="1" outline="0" fieldPosition="0"/>
    </format>
    <format dxfId="105">
      <pivotArea field="3" type="button" dataOnly="0" labelOnly="1" outline="0" axis="axisPage" fieldPosition="0"/>
    </format>
    <format dxfId="104">
      <pivotArea type="origin" dataOnly="0" labelOnly="1" outline="0" fieldPosition="0"/>
    </format>
    <format dxfId="103">
      <pivotArea field="0" type="button" dataOnly="0" labelOnly="1" outline="0" axis="axisRow" fieldPosition="0"/>
    </format>
    <format dxfId="102">
      <pivotArea dataOnly="0" labelOnly="1" outline="0" fieldPosition="0">
        <references count="1">
          <reference field="0" count="3">
            <x v="1"/>
            <x v="2"/>
            <x v="3"/>
          </reference>
        </references>
      </pivotArea>
    </format>
    <format dxfId="101">
      <pivotArea dataOnly="0" labelOnly="1" grandRow="1" outline="0" fieldPosition="0"/>
    </format>
    <format dxfId="100">
      <pivotArea field="3" type="button" dataOnly="0" labelOnly="1" outline="0" axis="axisPage" fieldPosition="0"/>
    </format>
    <format dxfId="99">
      <pivotArea type="origin" dataOnly="0" labelOnly="1" outline="0" fieldPosition="0"/>
    </format>
    <format dxfId="98">
      <pivotArea field="0" type="button" dataOnly="0" labelOnly="1" outline="0" axis="axisRow" fieldPosition="0"/>
    </format>
    <format dxfId="97">
      <pivotArea dataOnly="0" labelOnly="1" outline="0" fieldPosition="0">
        <references count="1">
          <reference field="0" count="3">
            <x v="1"/>
            <x v="2"/>
            <x v="3"/>
          </reference>
        </references>
      </pivotArea>
    </format>
    <format dxfId="96">
      <pivotArea dataOnly="0" labelOnly="1" grandRow="1" outline="0" fieldPosition="0"/>
    </format>
    <format dxfId="95">
      <pivotArea field="3" type="button" dataOnly="0" labelOnly="1" outline="0" axis="axisPage" fieldPosition="0"/>
    </format>
    <format dxfId="94">
      <pivotArea type="origin" dataOnly="0" labelOnly="1" outline="0" fieldPosition="0"/>
    </format>
    <format dxfId="93">
      <pivotArea field="0" type="button" dataOnly="0" labelOnly="1" outline="0" axis="axisRow" fieldPosition="0"/>
    </format>
    <format dxfId="92">
      <pivotArea dataOnly="0" labelOnly="1" outline="0" fieldPosition="0">
        <references count="1">
          <reference field="0" count="3">
            <x v="1"/>
            <x v="2"/>
            <x v="3"/>
          </reference>
        </references>
      </pivotArea>
    </format>
    <format dxfId="91">
      <pivotArea dataOnly="0" labelOnly="1" grandRow="1" outline="0" fieldPosition="0"/>
    </format>
    <format dxfId="90">
      <pivotArea field="3" type="button" dataOnly="0" labelOnly="1" outline="0" axis="axisPage" fieldPosition="0"/>
    </format>
    <format dxfId="89">
      <pivotArea type="origin" dataOnly="0" labelOnly="1" outline="0" fieldPosition="0"/>
    </format>
    <format dxfId="88">
      <pivotArea field="0" type="button" dataOnly="0" labelOnly="1" outline="0" axis="axisRow" fieldPosition="0"/>
    </format>
    <format dxfId="87">
      <pivotArea dataOnly="0" labelOnly="1" outline="0" fieldPosition="0">
        <references count="1">
          <reference field="0" count="3">
            <x v="1"/>
            <x v="2"/>
            <x v="3"/>
          </reference>
        </references>
      </pivotArea>
    </format>
    <format dxfId="8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Q483"/>
  <sheetViews>
    <sheetView topLeftCell="A2" workbookViewId="0">
      <selection activeCell="G16" sqref="G16"/>
    </sheetView>
  </sheetViews>
  <sheetFormatPr defaultColWidth="9.140625" defaultRowHeight="12.75"/>
  <cols>
    <col min="1" max="1" width="20.28515625" style="453" customWidth="1"/>
    <col min="2" max="2" width="16" style="453" hidden="1" customWidth="1"/>
    <col min="3" max="3" width="10.28515625" style="454" customWidth="1"/>
    <col min="4" max="4" width="37" style="454" customWidth="1"/>
    <col min="5" max="5" width="12.28515625" style="454" customWidth="1"/>
    <col min="6" max="6" width="54.140625" style="454" customWidth="1"/>
    <col min="7" max="7" width="14.5703125" style="454" customWidth="1"/>
    <col min="8" max="8" width="11.7109375" style="455" customWidth="1"/>
    <col min="9" max="9" width="10.7109375" style="454" customWidth="1"/>
    <col min="10" max="10" width="10.5703125" style="455" customWidth="1"/>
    <col min="11" max="15" width="9.140625" style="454" hidden="1" customWidth="1"/>
    <col min="16" max="16384" width="9.140625" style="454"/>
  </cols>
  <sheetData>
    <row r="1" spans="1:16" s="452" customFormat="1" ht="75">
      <c r="A1" s="456" t="s">
        <v>0</v>
      </c>
      <c r="B1" s="457"/>
      <c r="C1" s="458" t="s">
        <v>1</v>
      </c>
      <c r="D1" s="459" t="s">
        <v>2</v>
      </c>
      <c r="E1" s="460" t="s">
        <v>3</v>
      </c>
      <c r="F1" s="460" t="s">
        <v>4</v>
      </c>
      <c r="G1" s="461" t="s">
        <v>5</v>
      </c>
      <c r="H1" s="460" t="s">
        <v>6</v>
      </c>
      <c r="I1" s="460" t="s">
        <v>7</v>
      </c>
      <c r="J1" s="460" t="s">
        <v>8</v>
      </c>
      <c r="K1" s="462" t="s">
        <v>9</v>
      </c>
      <c r="L1" s="463" t="s">
        <v>10</v>
      </c>
      <c r="M1" s="463" t="s">
        <v>11</v>
      </c>
      <c r="N1" s="463" t="s">
        <v>12</v>
      </c>
      <c r="O1" s="463" t="s">
        <v>13</v>
      </c>
    </row>
    <row r="2" spans="1:16" s="452" customFormat="1" ht="31.5">
      <c r="A2" s="464"/>
      <c r="B2" s="465"/>
      <c r="C2" s="466" t="s">
        <v>14</v>
      </c>
      <c r="D2" s="467" t="s">
        <v>15</v>
      </c>
      <c r="E2" s="468" t="s">
        <v>16</v>
      </c>
      <c r="F2" s="468" t="s">
        <v>17</v>
      </c>
      <c r="G2" s="469" t="s">
        <v>18</v>
      </c>
      <c r="H2" s="468" t="s">
        <v>19</v>
      </c>
      <c r="I2" s="468"/>
      <c r="J2" s="468"/>
      <c r="K2" s="470"/>
      <c r="L2" s="470"/>
      <c r="M2" s="470"/>
      <c r="N2" s="470"/>
      <c r="O2" s="462"/>
    </row>
    <row r="3" spans="1:16">
      <c r="A3" s="626" t="s">
        <v>20</v>
      </c>
      <c r="B3" s="471"/>
      <c r="C3" s="472" t="s">
        <v>21</v>
      </c>
      <c r="D3" s="472" t="s">
        <v>22</v>
      </c>
      <c r="E3" s="472" t="s">
        <v>23</v>
      </c>
      <c r="F3" s="472" t="s">
        <v>24</v>
      </c>
      <c r="G3" s="473" t="s">
        <v>25</v>
      </c>
      <c r="H3" s="474">
        <v>1</v>
      </c>
      <c r="I3" s="474">
        <v>1</v>
      </c>
      <c r="J3" s="474" t="s">
        <v>26</v>
      </c>
      <c r="K3" s="475"/>
      <c r="L3" s="475"/>
      <c r="M3" s="475"/>
      <c r="N3" s="475"/>
      <c r="O3" s="476"/>
      <c r="P3" s="454" t="e">
        <f>VLOOKUP(C3,COSTING!C270:D319,2,0)</f>
        <v>#N/A</v>
      </c>
    </row>
    <row r="4" spans="1:16">
      <c r="A4" s="626"/>
      <c r="B4" s="471"/>
      <c r="C4" s="472" t="s">
        <v>21</v>
      </c>
      <c r="D4" s="472" t="s">
        <v>22</v>
      </c>
      <c r="E4" s="472" t="s">
        <v>27</v>
      </c>
      <c r="F4" s="472" t="s">
        <v>28</v>
      </c>
      <c r="G4" s="473" t="s">
        <v>29</v>
      </c>
      <c r="H4" s="477">
        <v>1</v>
      </c>
      <c r="I4" s="474">
        <v>1</v>
      </c>
      <c r="J4" s="478" t="s">
        <v>30</v>
      </c>
      <c r="O4" s="479"/>
      <c r="P4" s="454" t="e">
        <f>VLOOKUP(C4,COSTING!C271:D536,2,0)</f>
        <v>#N/A</v>
      </c>
    </row>
    <row r="5" spans="1:16" ht="25.5">
      <c r="A5" s="626"/>
      <c r="B5" s="471"/>
      <c r="C5" s="472" t="s">
        <v>23</v>
      </c>
      <c r="D5" s="472" t="s">
        <v>24</v>
      </c>
      <c r="E5" s="472" t="s">
        <v>31</v>
      </c>
      <c r="F5" s="472" t="s">
        <v>32</v>
      </c>
      <c r="G5" s="473" t="s">
        <v>33</v>
      </c>
      <c r="H5" s="474">
        <v>1</v>
      </c>
      <c r="I5" s="474">
        <v>1</v>
      </c>
      <c r="J5" s="474" t="s">
        <v>26</v>
      </c>
      <c r="O5" s="479"/>
      <c r="P5" s="454" t="e">
        <f>VLOOKUP(C5,COSTING!C272:D536,2,0)</f>
        <v>#N/A</v>
      </c>
    </row>
    <row r="6" spans="1:16" ht="25.5">
      <c r="A6" s="626"/>
      <c r="B6" s="471"/>
      <c r="C6" s="472" t="s">
        <v>31</v>
      </c>
      <c r="D6" s="472" t="s">
        <v>32</v>
      </c>
      <c r="E6" s="480" t="s">
        <v>34</v>
      </c>
      <c r="F6" s="480" t="s">
        <v>35</v>
      </c>
      <c r="G6" s="473" t="s">
        <v>36</v>
      </c>
      <c r="H6" s="481">
        <v>0.13852999999999999</v>
      </c>
      <c r="I6" s="482">
        <v>1</v>
      </c>
      <c r="J6" s="483" t="s">
        <v>37</v>
      </c>
      <c r="O6" s="479"/>
      <c r="P6" s="454" t="e">
        <f>VLOOKUP(C6,COSTING!C273:D536,2,0)</f>
        <v>#N/A</v>
      </c>
    </row>
    <row r="7" spans="1:16" ht="25.5">
      <c r="A7" s="626" t="s">
        <v>38</v>
      </c>
      <c r="B7" s="471"/>
      <c r="C7" s="472" t="s">
        <v>39</v>
      </c>
      <c r="D7" s="472" t="s">
        <v>40</v>
      </c>
      <c r="E7" s="472" t="s">
        <v>41</v>
      </c>
      <c r="F7" s="472" t="s">
        <v>42</v>
      </c>
      <c r="G7" s="473" t="s">
        <v>43</v>
      </c>
      <c r="H7" s="474">
        <v>1</v>
      </c>
      <c r="I7" s="474">
        <v>1</v>
      </c>
      <c r="J7" s="474" t="s">
        <v>26</v>
      </c>
      <c r="K7" s="475"/>
      <c r="L7" s="475"/>
      <c r="M7" s="475"/>
      <c r="N7" s="475"/>
      <c r="O7" s="476"/>
      <c r="P7" s="454" t="e">
        <f>VLOOKUP(C7,COSTING!C274:D536,2,0)</f>
        <v>#N/A</v>
      </c>
    </row>
    <row r="8" spans="1:16" ht="25.5">
      <c r="A8" s="626"/>
      <c r="B8" s="471"/>
      <c r="C8" s="472" t="s">
        <v>39</v>
      </c>
      <c r="D8" s="472" t="s">
        <v>40</v>
      </c>
      <c r="E8" s="472" t="s">
        <v>44</v>
      </c>
      <c r="F8" s="472" t="s">
        <v>45</v>
      </c>
      <c r="G8" s="473" t="s">
        <v>29</v>
      </c>
      <c r="H8" s="477">
        <v>2.3810000000000001E-2</v>
      </c>
      <c r="I8" s="474">
        <v>1</v>
      </c>
      <c r="J8" s="478" t="s">
        <v>30</v>
      </c>
      <c r="O8" s="479"/>
      <c r="P8" s="454" t="e">
        <f>VLOOKUP(C8,COSTING!C275:D536,2,0)</f>
        <v>#N/A</v>
      </c>
    </row>
    <row r="9" spans="1:16" ht="25.5">
      <c r="A9" s="626"/>
      <c r="B9" s="471"/>
      <c r="C9" s="472" t="s">
        <v>39</v>
      </c>
      <c r="D9" s="472" t="s">
        <v>40</v>
      </c>
      <c r="E9" s="472" t="s">
        <v>46</v>
      </c>
      <c r="F9" s="472" t="s">
        <v>47</v>
      </c>
      <c r="G9" s="473" t="s">
        <v>29</v>
      </c>
      <c r="H9" s="477">
        <v>8.6580000000000004E-2</v>
      </c>
      <c r="I9" s="474">
        <v>1</v>
      </c>
      <c r="J9" s="478" t="s">
        <v>30</v>
      </c>
      <c r="O9" s="479"/>
      <c r="P9" s="454" t="e">
        <f>VLOOKUP(C9,COSTING!C276:D536,2,0)</f>
        <v>#N/A</v>
      </c>
    </row>
    <row r="10" spans="1:16" ht="25.5">
      <c r="A10" s="626"/>
      <c r="B10" s="471"/>
      <c r="C10" s="472" t="s">
        <v>39</v>
      </c>
      <c r="D10" s="472" t="s">
        <v>40</v>
      </c>
      <c r="E10" s="472" t="s">
        <v>48</v>
      </c>
      <c r="F10" s="472" t="s">
        <v>49</v>
      </c>
      <c r="G10" s="473" t="s">
        <v>29</v>
      </c>
      <c r="H10" s="477">
        <v>0.103896</v>
      </c>
      <c r="I10" s="474">
        <v>1</v>
      </c>
      <c r="J10" s="478" t="s">
        <v>30</v>
      </c>
      <c r="O10" s="479"/>
      <c r="P10" s="454" t="e">
        <f>VLOOKUP(C10,COSTING!C277:D536,2,0)</f>
        <v>#N/A</v>
      </c>
    </row>
    <row r="11" spans="1:16" ht="25.5">
      <c r="A11" s="626"/>
      <c r="B11" s="471"/>
      <c r="C11" s="472" t="s">
        <v>41</v>
      </c>
      <c r="D11" s="472" t="s">
        <v>42</v>
      </c>
      <c r="E11" s="472" t="s">
        <v>50</v>
      </c>
      <c r="F11" s="472" t="s">
        <v>51</v>
      </c>
      <c r="G11" s="473" t="s">
        <v>33</v>
      </c>
      <c r="H11" s="474">
        <v>1</v>
      </c>
      <c r="I11" s="474">
        <v>1</v>
      </c>
      <c r="J11" s="474" t="s">
        <v>26</v>
      </c>
      <c r="O11" s="479"/>
      <c r="P11" s="454" t="e">
        <f>VLOOKUP(C11,COSTING!C277:D536,2,0)</f>
        <v>#N/A</v>
      </c>
    </row>
    <row r="12" spans="1:16" ht="25.5">
      <c r="A12" s="626"/>
      <c r="B12" s="471"/>
      <c r="C12" s="472" t="s">
        <v>50</v>
      </c>
      <c r="D12" s="472" t="s">
        <v>51</v>
      </c>
      <c r="E12" s="484" t="s">
        <v>52</v>
      </c>
      <c r="F12" s="484" t="s">
        <v>53</v>
      </c>
      <c r="G12" s="473" t="s">
        <v>36</v>
      </c>
      <c r="H12" s="481">
        <v>0.27061000000000002</v>
      </c>
      <c r="I12" s="482">
        <v>1</v>
      </c>
      <c r="J12" s="483" t="s">
        <v>37</v>
      </c>
      <c r="O12" s="479"/>
      <c r="P12" s="454" t="e">
        <f>VLOOKUP(C12,COSTING!C278:D536,2,0)</f>
        <v>#N/A</v>
      </c>
    </row>
    <row r="13" spans="1:16" ht="25.5">
      <c r="A13" s="626" t="s">
        <v>54</v>
      </c>
      <c r="B13" s="471"/>
      <c r="C13" s="472" t="s">
        <v>55</v>
      </c>
      <c r="D13" s="472" t="s">
        <v>56</v>
      </c>
      <c r="E13" s="472" t="s">
        <v>57</v>
      </c>
      <c r="F13" s="472" t="s">
        <v>58</v>
      </c>
      <c r="G13" s="473" t="s">
        <v>43</v>
      </c>
      <c r="H13" s="474">
        <v>1</v>
      </c>
      <c r="I13" s="474">
        <v>1</v>
      </c>
      <c r="J13" s="474" t="s">
        <v>26</v>
      </c>
      <c r="K13" s="475"/>
      <c r="L13" s="475"/>
      <c r="M13" s="475"/>
      <c r="N13" s="475"/>
      <c r="O13" s="476"/>
      <c r="P13" s="454" t="str">
        <f>VLOOKUP(C13,COSTING!C279:D536,2,0)</f>
        <v>PK HYOSEONG GEN5 STATOR BLOCK SOLO H1000004C01</v>
      </c>
    </row>
    <row r="14" spans="1:16" ht="25.5">
      <c r="A14" s="626"/>
      <c r="B14" s="471"/>
      <c r="C14" s="472" t="s">
        <v>55</v>
      </c>
      <c r="D14" s="472" t="s">
        <v>56</v>
      </c>
      <c r="E14" s="472" t="s">
        <v>59</v>
      </c>
      <c r="F14" s="472" t="s">
        <v>60</v>
      </c>
      <c r="G14" s="473" t="s">
        <v>29</v>
      </c>
      <c r="H14" s="477">
        <v>3.5709999999999999E-2</v>
      </c>
      <c r="I14" s="474">
        <v>1</v>
      </c>
      <c r="J14" s="478" t="s">
        <v>30</v>
      </c>
      <c r="O14" s="479"/>
      <c r="P14" s="454" t="str">
        <f>VLOOKUP(C14,COSTING!C280:D536,2,0)</f>
        <v>PK HYOSEONG GEN5 STATOR BLOCK SOLO H1000004C01</v>
      </c>
    </row>
    <row r="15" spans="1:16" ht="25.5">
      <c r="A15" s="626"/>
      <c r="B15" s="471"/>
      <c r="C15" s="472" t="s">
        <v>55</v>
      </c>
      <c r="D15" s="472" t="s">
        <v>56</v>
      </c>
      <c r="E15" s="472" t="s">
        <v>61</v>
      </c>
      <c r="F15" s="472" t="s">
        <v>62</v>
      </c>
      <c r="G15" s="473" t="s">
        <v>29</v>
      </c>
      <c r="H15" s="477">
        <v>0.21428</v>
      </c>
      <c r="I15" s="474">
        <v>1</v>
      </c>
      <c r="J15" s="478" t="s">
        <v>30</v>
      </c>
      <c r="O15" s="479"/>
      <c r="P15" s="454" t="e">
        <f>VLOOKUP(C15,COSTING!C515:D536,2,0)</f>
        <v>#N/A</v>
      </c>
    </row>
    <row r="16" spans="1:16" ht="25.5">
      <c r="A16" s="626"/>
      <c r="B16" s="471"/>
      <c r="C16" s="472" t="s">
        <v>55</v>
      </c>
      <c r="D16" s="472" t="s">
        <v>56</v>
      </c>
      <c r="E16" s="472" t="s">
        <v>63</v>
      </c>
      <c r="F16" s="472" t="s">
        <v>64</v>
      </c>
      <c r="G16" s="473" t="s">
        <v>29</v>
      </c>
      <c r="H16" s="477">
        <v>0.10714</v>
      </c>
      <c r="I16" s="474">
        <v>1</v>
      </c>
      <c r="J16" s="478" t="s">
        <v>30</v>
      </c>
      <c r="O16" s="479"/>
      <c r="P16" s="454" t="str">
        <f>VLOOKUP(C16,COSTING!C280:D536,2,0)</f>
        <v>PK HYOSEONG GEN5 STATOR BLOCK SOLO H1000004C01</v>
      </c>
    </row>
    <row r="17" spans="1:16" ht="25.5">
      <c r="A17" s="626"/>
      <c r="B17" s="471"/>
      <c r="C17" s="472" t="s">
        <v>57</v>
      </c>
      <c r="D17" s="472" t="s">
        <v>58</v>
      </c>
      <c r="E17" s="472" t="s">
        <v>65</v>
      </c>
      <c r="F17" s="472" t="s">
        <v>66</v>
      </c>
      <c r="G17" s="473" t="s">
        <v>33</v>
      </c>
      <c r="H17" s="474">
        <v>1</v>
      </c>
      <c r="I17" s="474">
        <v>1</v>
      </c>
      <c r="J17" s="474" t="s">
        <v>26</v>
      </c>
      <c r="O17" s="479"/>
      <c r="P17" s="454" t="e">
        <f>VLOOKUP(C17,COSTING!C280:D536,2,0)</f>
        <v>#N/A</v>
      </c>
    </row>
    <row r="18" spans="1:16" ht="25.5">
      <c r="A18" s="626"/>
      <c r="B18" s="471"/>
      <c r="C18" s="472" t="s">
        <v>65</v>
      </c>
      <c r="D18" s="472" t="s">
        <v>66</v>
      </c>
      <c r="E18" s="484" t="s">
        <v>52</v>
      </c>
      <c r="F18" s="484" t="s">
        <v>53</v>
      </c>
      <c r="G18" s="473" t="s">
        <v>36</v>
      </c>
      <c r="H18" s="481">
        <v>0.22936000000000001</v>
      </c>
      <c r="I18" s="482">
        <v>1</v>
      </c>
      <c r="J18" s="483" t="s">
        <v>37</v>
      </c>
      <c r="K18" s="485"/>
      <c r="L18" s="485"/>
      <c r="M18" s="485"/>
      <c r="N18" s="485"/>
      <c r="O18" s="486"/>
      <c r="P18" s="454" t="e">
        <f>VLOOKUP(C18,COSTING!C280:D536,2,0)</f>
        <v>#N/A</v>
      </c>
    </row>
    <row r="19" spans="1:16" ht="25.5">
      <c r="A19" s="626" t="s">
        <v>67</v>
      </c>
      <c r="B19" s="471"/>
      <c r="C19" s="472" t="s">
        <v>68</v>
      </c>
      <c r="D19" s="472" t="s">
        <v>69</v>
      </c>
      <c r="E19" s="472" t="s">
        <v>70</v>
      </c>
      <c r="F19" s="472" t="s">
        <v>71</v>
      </c>
      <c r="G19" s="473" t="s">
        <v>72</v>
      </c>
      <c r="H19" s="474">
        <v>1</v>
      </c>
      <c r="I19" s="474">
        <v>1</v>
      </c>
      <c r="J19" s="474" t="s">
        <v>26</v>
      </c>
      <c r="P19" s="454" t="str">
        <f>VLOOKUP(C19,COSTING!C280:D536,2,0)</f>
        <v>PK OMS ENTRY LENS HOLDER 3CAC00203A</v>
      </c>
    </row>
    <row r="20" spans="1:16" ht="25.5">
      <c r="A20" s="626"/>
      <c r="B20" s="471"/>
      <c r="C20" s="472" t="s">
        <v>68</v>
      </c>
      <c r="D20" s="472" t="s">
        <v>69</v>
      </c>
      <c r="E20" s="472" t="s">
        <v>73</v>
      </c>
      <c r="F20" s="472" t="s">
        <v>74</v>
      </c>
      <c r="G20" s="473" t="s">
        <v>29</v>
      </c>
      <c r="H20" s="477">
        <v>2.5000000000000001E-4</v>
      </c>
      <c r="I20" s="474">
        <v>1</v>
      </c>
      <c r="J20" s="478" t="s">
        <v>30</v>
      </c>
      <c r="P20" s="454" t="str">
        <f>VLOOKUP(C20,COSTING!C280:D536,2,0)</f>
        <v>PK OMS ENTRY LENS HOLDER 3CAC00203A</v>
      </c>
    </row>
    <row r="21" spans="1:16">
      <c r="A21" s="626"/>
      <c r="B21" s="471"/>
      <c r="C21" s="472" t="s">
        <v>70</v>
      </c>
      <c r="D21" s="472" t="s">
        <v>71</v>
      </c>
      <c r="E21" s="472" t="s">
        <v>75</v>
      </c>
      <c r="F21" s="472" t="s">
        <v>76</v>
      </c>
      <c r="G21" s="473" t="s">
        <v>33</v>
      </c>
      <c r="H21" s="474">
        <v>1</v>
      </c>
      <c r="I21" s="474">
        <v>1</v>
      </c>
      <c r="J21" s="474" t="s">
        <v>26</v>
      </c>
      <c r="P21" s="454" t="e">
        <f>VLOOKUP(C21,COSTING!C280:D536,2,0)</f>
        <v>#N/A</v>
      </c>
    </row>
    <row r="22" spans="1:16" ht="25.5">
      <c r="A22" s="626"/>
      <c r="B22" s="471"/>
      <c r="C22" s="472" t="s">
        <v>75</v>
      </c>
      <c r="D22" s="472" t="s">
        <v>76</v>
      </c>
      <c r="E22" s="480" t="s">
        <v>52</v>
      </c>
      <c r="F22" s="480" t="s">
        <v>53</v>
      </c>
      <c r="G22" s="473" t="s">
        <v>36</v>
      </c>
      <c r="H22" s="481">
        <v>4.335E-2</v>
      </c>
      <c r="I22" s="482">
        <v>1</v>
      </c>
      <c r="J22" s="483" t="s">
        <v>37</v>
      </c>
      <c r="P22" s="454" t="e">
        <f>VLOOKUP(C22,COSTING!C280:D536,2,0)</f>
        <v>#N/A</v>
      </c>
    </row>
    <row r="23" spans="1:16">
      <c r="A23" s="626" t="s">
        <v>77</v>
      </c>
      <c r="B23" s="471"/>
      <c r="C23" s="472" t="s">
        <v>78</v>
      </c>
      <c r="D23" s="472" t="s">
        <v>79</v>
      </c>
      <c r="E23" s="472" t="s">
        <v>80</v>
      </c>
      <c r="F23" s="472" t="s">
        <v>81</v>
      </c>
      <c r="G23" s="473" t="s">
        <v>43</v>
      </c>
      <c r="H23" s="474">
        <v>1</v>
      </c>
      <c r="I23" s="474">
        <v>1</v>
      </c>
      <c r="J23" s="474" t="s">
        <v>26</v>
      </c>
      <c r="P23" s="454" t="str">
        <f>VLOOKUP(C23,COSTING!C282:D536,2,0)</f>
        <v>PK 570W 3MAM00541A</v>
      </c>
    </row>
    <row r="24" spans="1:16">
      <c r="A24" s="626"/>
      <c r="B24" s="471"/>
      <c r="C24" s="472" t="s">
        <v>78</v>
      </c>
      <c r="D24" s="472" t="s">
        <v>79</v>
      </c>
      <c r="E24" s="472" t="s">
        <v>82</v>
      </c>
      <c r="F24" s="472" t="s">
        <v>83</v>
      </c>
      <c r="G24" s="473" t="s">
        <v>84</v>
      </c>
      <c r="H24" s="477">
        <v>1</v>
      </c>
      <c r="I24" s="474">
        <v>1</v>
      </c>
      <c r="J24" s="478" t="s">
        <v>30</v>
      </c>
      <c r="P24" s="454" t="str">
        <f>VLOOKUP(C24,COSTING!C283:D536,2,0)</f>
        <v>PK 570W 3MAM00541A</v>
      </c>
    </row>
    <row r="25" spans="1:16" ht="25.5">
      <c r="A25" s="626"/>
      <c r="B25" s="471"/>
      <c r="C25" s="472" t="s">
        <v>78</v>
      </c>
      <c r="D25" s="472" t="s">
        <v>79</v>
      </c>
      <c r="E25" s="472" t="s">
        <v>85</v>
      </c>
      <c r="F25" s="472" t="s">
        <v>86</v>
      </c>
      <c r="G25" s="473" t="s">
        <v>29</v>
      </c>
      <c r="H25" s="477">
        <v>2.5000000000000001E-2</v>
      </c>
      <c r="I25" s="474">
        <v>1</v>
      </c>
      <c r="J25" s="478" t="s">
        <v>30</v>
      </c>
      <c r="P25" s="454" t="str">
        <f>VLOOKUP(C25,COSTING!C284:D536,2,0)</f>
        <v>PK 570W 3MAM00541A</v>
      </c>
    </row>
    <row r="26" spans="1:16" ht="25.5">
      <c r="A26" s="626"/>
      <c r="B26" s="471"/>
      <c r="C26" s="472" t="s">
        <v>78</v>
      </c>
      <c r="D26" s="472" t="s">
        <v>79</v>
      </c>
      <c r="E26" s="472" t="s">
        <v>87</v>
      </c>
      <c r="F26" s="472" t="s">
        <v>88</v>
      </c>
      <c r="G26" s="473" t="s">
        <v>29</v>
      </c>
      <c r="H26" s="477">
        <v>7.4999999999999997E-2</v>
      </c>
      <c r="I26" s="474">
        <v>1</v>
      </c>
      <c r="J26" s="478" t="s">
        <v>30</v>
      </c>
      <c r="P26" s="454" t="str">
        <f>VLOOKUP(C26,COSTING!C285:D536,2,0)</f>
        <v>PK 570W 3MAM00541A</v>
      </c>
    </row>
    <row r="27" spans="1:16" ht="25.5">
      <c r="A27" s="626"/>
      <c r="B27" s="471"/>
      <c r="C27" s="472" t="s">
        <v>78</v>
      </c>
      <c r="D27" s="472" t="s">
        <v>79</v>
      </c>
      <c r="E27" s="472" t="s">
        <v>89</v>
      </c>
      <c r="F27" s="472" t="s">
        <v>90</v>
      </c>
      <c r="G27" s="473" t="s">
        <v>29</v>
      </c>
      <c r="H27" s="477">
        <v>0.22500000000000001</v>
      </c>
      <c r="I27" s="474">
        <v>1</v>
      </c>
      <c r="J27" s="478" t="s">
        <v>30</v>
      </c>
      <c r="P27" s="454" t="str">
        <f>VLOOKUP(C27,COSTING!C286:D536,2,0)</f>
        <v>PK 570W 3MAM00541A</v>
      </c>
    </row>
    <row r="28" spans="1:16">
      <c r="A28" s="626"/>
      <c r="B28" s="471"/>
      <c r="C28" s="472" t="s">
        <v>80</v>
      </c>
      <c r="D28" s="472" t="s">
        <v>81</v>
      </c>
      <c r="E28" s="472" t="s">
        <v>91</v>
      </c>
      <c r="F28" s="472" t="s">
        <v>92</v>
      </c>
      <c r="G28" s="473" t="s">
        <v>33</v>
      </c>
      <c r="H28" s="477">
        <v>1</v>
      </c>
      <c r="I28" s="474">
        <v>1</v>
      </c>
      <c r="J28" s="478" t="s">
        <v>26</v>
      </c>
      <c r="P28" s="454" t="e">
        <f>VLOOKUP(C28,COSTING!C287:D536,2,0)</f>
        <v>#N/A</v>
      </c>
    </row>
    <row r="29" spans="1:16" ht="25.5">
      <c r="A29" s="626"/>
      <c r="B29" s="471"/>
      <c r="C29" s="472" t="s">
        <v>91</v>
      </c>
      <c r="D29" s="472" t="s">
        <v>92</v>
      </c>
      <c r="E29" s="480" t="s">
        <v>52</v>
      </c>
      <c r="F29" s="480" t="s">
        <v>53</v>
      </c>
      <c r="G29" s="473" t="s">
        <v>36</v>
      </c>
      <c r="H29" s="481">
        <v>0.439</v>
      </c>
      <c r="I29" s="482">
        <v>1</v>
      </c>
      <c r="J29" s="483" t="s">
        <v>37</v>
      </c>
      <c r="P29" s="454" t="e">
        <f>VLOOKUP(C29,COSTING!C288:D536,2,0)</f>
        <v>#N/A</v>
      </c>
    </row>
    <row r="30" spans="1:16">
      <c r="A30" s="626" t="s">
        <v>93</v>
      </c>
      <c r="B30" s="471"/>
      <c r="C30" s="472" t="s">
        <v>94</v>
      </c>
      <c r="D30" s="472" t="s">
        <v>95</v>
      </c>
      <c r="E30" s="472" t="s">
        <v>96</v>
      </c>
      <c r="F30" s="472" t="s">
        <v>97</v>
      </c>
      <c r="G30" s="473" t="s">
        <v>72</v>
      </c>
      <c r="H30" s="474">
        <v>1</v>
      </c>
      <c r="I30" s="474">
        <v>1</v>
      </c>
      <c r="J30" s="474" t="s">
        <v>26</v>
      </c>
      <c r="P30" s="454" t="str">
        <f>VLOOKUP(C30,COSTING!C289:D536,2,0)</f>
        <v>PK PSA BMS Bottom Cover 3CAC00182A</v>
      </c>
    </row>
    <row r="31" spans="1:16" ht="25.5">
      <c r="A31" s="626"/>
      <c r="B31" s="471"/>
      <c r="C31" s="472" t="s">
        <v>94</v>
      </c>
      <c r="D31" s="472" t="s">
        <v>95</v>
      </c>
      <c r="E31" s="472" t="s">
        <v>98</v>
      </c>
      <c r="F31" s="472" t="s">
        <v>99</v>
      </c>
      <c r="G31" s="473" t="s">
        <v>29</v>
      </c>
      <c r="H31" s="477">
        <v>0.04</v>
      </c>
      <c r="I31" s="474">
        <v>1</v>
      </c>
      <c r="J31" s="478" t="s">
        <v>30</v>
      </c>
      <c r="P31" s="454" t="str">
        <f>VLOOKUP(C31,COSTING!C290:D536,2,0)</f>
        <v>PK PSA BMS Bottom Cover 3CAC00182A</v>
      </c>
    </row>
    <row r="32" spans="1:16" ht="25.5">
      <c r="A32" s="626"/>
      <c r="B32" s="471"/>
      <c r="C32" s="472" t="s">
        <v>94</v>
      </c>
      <c r="D32" s="472" t="s">
        <v>95</v>
      </c>
      <c r="E32" s="472" t="s">
        <v>100</v>
      </c>
      <c r="F32" s="472" t="s">
        <v>101</v>
      </c>
      <c r="G32" s="473" t="s">
        <v>29</v>
      </c>
      <c r="H32" s="477">
        <v>0.96</v>
      </c>
      <c r="I32" s="474">
        <v>1</v>
      </c>
      <c r="J32" s="478" t="s">
        <v>30</v>
      </c>
      <c r="P32" s="454" t="str">
        <f>VLOOKUP(C32,COSTING!C291:D536,2,0)</f>
        <v>PK PSA BMS Bottom Cover 3CAC00182A</v>
      </c>
    </row>
    <row r="33" spans="1:16" ht="25.5">
      <c r="A33" s="626"/>
      <c r="B33" s="471"/>
      <c r="C33" s="472" t="s">
        <v>94</v>
      </c>
      <c r="D33" s="472" t="s">
        <v>95</v>
      </c>
      <c r="E33" s="472" t="s">
        <v>102</v>
      </c>
      <c r="F33" s="472" t="s">
        <v>103</v>
      </c>
      <c r="G33" s="473" t="s">
        <v>29</v>
      </c>
      <c r="H33" s="477">
        <v>0.08</v>
      </c>
      <c r="I33" s="474">
        <v>1</v>
      </c>
      <c r="J33" s="478" t="s">
        <v>30</v>
      </c>
      <c r="P33" s="454" t="str">
        <f>VLOOKUP(C33,COSTING!C292:D536,2,0)</f>
        <v>PK PSA BMS Bottom Cover 3CAC00182A</v>
      </c>
    </row>
    <row r="34" spans="1:16">
      <c r="A34" s="626"/>
      <c r="B34" s="471"/>
      <c r="C34" s="472" t="s">
        <v>96</v>
      </c>
      <c r="D34" s="472" t="s">
        <v>97</v>
      </c>
      <c r="E34" s="472" t="s">
        <v>104</v>
      </c>
      <c r="F34" s="472" t="s">
        <v>105</v>
      </c>
      <c r="G34" s="473" t="s">
        <v>33</v>
      </c>
      <c r="H34" s="474">
        <v>1</v>
      </c>
      <c r="I34" s="474">
        <v>1</v>
      </c>
      <c r="J34" s="474" t="s">
        <v>26</v>
      </c>
      <c r="P34" s="454" t="e">
        <f>VLOOKUP(C34,COSTING!C293:D536,2,0)</f>
        <v>#N/A</v>
      </c>
    </row>
    <row r="35" spans="1:16" ht="25.5">
      <c r="A35" s="626"/>
      <c r="B35" s="471"/>
      <c r="C35" s="472" t="s">
        <v>104</v>
      </c>
      <c r="D35" s="472" t="s">
        <v>105</v>
      </c>
      <c r="E35" s="480" t="s">
        <v>52</v>
      </c>
      <c r="F35" s="480" t="s">
        <v>53</v>
      </c>
      <c r="G35" s="473" t="s">
        <v>36</v>
      </c>
      <c r="H35" s="481">
        <v>0.79581999999999997</v>
      </c>
      <c r="I35" s="482">
        <v>1</v>
      </c>
      <c r="J35" s="483" t="s">
        <v>37</v>
      </c>
      <c r="P35" s="454" t="e">
        <f>VLOOKUP(C35,COSTING!C294:D536,2,0)</f>
        <v>#N/A</v>
      </c>
    </row>
    <row r="36" spans="1:16">
      <c r="A36" s="626" t="s">
        <v>106</v>
      </c>
      <c r="B36" s="471"/>
      <c r="C36" s="472" t="s">
        <v>107</v>
      </c>
      <c r="D36" s="472" t="s">
        <v>108</v>
      </c>
      <c r="E36" s="472" t="s">
        <v>109</v>
      </c>
      <c r="F36" s="472" t="s">
        <v>110</v>
      </c>
      <c r="G36" s="473" t="s">
        <v>72</v>
      </c>
      <c r="H36" s="474">
        <v>1</v>
      </c>
      <c r="I36" s="474">
        <v>1</v>
      </c>
      <c r="J36" s="474" t="s">
        <v>26</v>
      </c>
      <c r="P36" s="454" t="str">
        <f>VLOOKUP(C36,COSTING!C294:D536,2,0)</f>
        <v>PK PSA BMS Top Cover 3CAC00181A</v>
      </c>
    </row>
    <row r="37" spans="1:16" ht="25.5">
      <c r="A37" s="626"/>
      <c r="B37" s="471"/>
      <c r="C37" s="472" t="s">
        <v>107</v>
      </c>
      <c r="D37" s="472" t="s">
        <v>108</v>
      </c>
      <c r="E37" s="472" t="s">
        <v>100</v>
      </c>
      <c r="F37" s="472" t="s">
        <v>101</v>
      </c>
      <c r="G37" s="473" t="s">
        <v>29</v>
      </c>
      <c r="H37" s="477">
        <v>0.9</v>
      </c>
      <c r="I37" s="474">
        <v>1</v>
      </c>
      <c r="J37" s="474" t="s">
        <v>30</v>
      </c>
      <c r="P37" s="454" t="str">
        <f>VLOOKUP(C37,COSTING!C295:D536,2,0)</f>
        <v>PK PSA BMS Top Cover 3CAC00181A</v>
      </c>
    </row>
    <row r="38" spans="1:16" ht="25.5">
      <c r="A38" s="626"/>
      <c r="B38" s="471"/>
      <c r="C38" s="472" t="s">
        <v>107</v>
      </c>
      <c r="D38" s="472" t="s">
        <v>108</v>
      </c>
      <c r="E38" s="472" t="s">
        <v>111</v>
      </c>
      <c r="F38" s="472" t="s">
        <v>112</v>
      </c>
      <c r="G38" s="473" t="s">
        <v>29</v>
      </c>
      <c r="H38" s="477">
        <v>0.2</v>
      </c>
      <c r="I38" s="474">
        <v>1</v>
      </c>
      <c r="J38" s="474" t="s">
        <v>30</v>
      </c>
      <c r="P38" s="454" t="str">
        <f>VLOOKUP(C38,COSTING!C296:D536,2,0)</f>
        <v>PK PSA BMS Top Cover 3CAC00181A</v>
      </c>
    </row>
    <row r="39" spans="1:16" ht="25.5">
      <c r="A39" s="626"/>
      <c r="B39" s="471"/>
      <c r="C39" s="472" t="s">
        <v>107</v>
      </c>
      <c r="D39" s="472" t="s">
        <v>108</v>
      </c>
      <c r="E39" s="472" t="s">
        <v>98</v>
      </c>
      <c r="F39" s="472" t="s">
        <v>99</v>
      </c>
      <c r="G39" s="473" t="s">
        <v>29</v>
      </c>
      <c r="H39" s="477">
        <v>0.1</v>
      </c>
      <c r="I39" s="474">
        <v>1</v>
      </c>
      <c r="J39" s="474" t="s">
        <v>30</v>
      </c>
      <c r="P39" s="454" t="str">
        <f>VLOOKUP(C39,COSTING!C297:D536,2,0)</f>
        <v>PK PSA BMS Top Cover 3CAC00181A</v>
      </c>
    </row>
    <row r="40" spans="1:16" ht="13.5" customHeight="1">
      <c r="A40" s="626"/>
      <c r="B40" s="471"/>
      <c r="C40" s="472" t="s">
        <v>109</v>
      </c>
      <c r="D40" s="472" t="s">
        <v>110</v>
      </c>
      <c r="E40" s="472" t="s">
        <v>113</v>
      </c>
      <c r="F40" s="472" t="s">
        <v>114</v>
      </c>
      <c r="G40" s="473" t="s">
        <v>33</v>
      </c>
      <c r="H40" s="474">
        <v>1</v>
      </c>
      <c r="I40" s="474">
        <v>1</v>
      </c>
      <c r="J40" s="474" t="s">
        <v>26</v>
      </c>
      <c r="P40" s="454" t="e">
        <f>VLOOKUP(C40,COSTING!C298:D536,2,0)</f>
        <v>#N/A</v>
      </c>
    </row>
    <row r="41" spans="1:16" ht="25.5">
      <c r="A41" s="626"/>
      <c r="B41" s="471"/>
      <c r="C41" s="472" t="s">
        <v>113</v>
      </c>
      <c r="D41" s="472" t="s">
        <v>114</v>
      </c>
      <c r="E41" s="480" t="s">
        <v>52</v>
      </c>
      <c r="F41" s="480" t="s">
        <v>53</v>
      </c>
      <c r="G41" s="473" t="s">
        <v>36</v>
      </c>
      <c r="H41" s="481">
        <v>1.0269999999999999</v>
      </c>
      <c r="I41" s="482">
        <v>1</v>
      </c>
      <c r="J41" s="483" t="s">
        <v>37</v>
      </c>
      <c r="P41" s="454" t="e">
        <f>VLOOKUP(C41,COSTING!C299:D536,2,0)</f>
        <v>#N/A</v>
      </c>
    </row>
    <row r="42" spans="1:16">
      <c r="A42" s="626" t="s">
        <v>115</v>
      </c>
      <c r="B42" s="471"/>
      <c r="C42" s="472" t="s">
        <v>116</v>
      </c>
      <c r="D42" s="472" t="s">
        <v>117</v>
      </c>
      <c r="E42" s="472" t="s">
        <v>118</v>
      </c>
      <c r="F42" s="472" t="s">
        <v>119</v>
      </c>
      <c r="G42" s="473" t="s">
        <v>43</v>
      </c>
      <c r="H42" s="474">
        <v>1</v>
      </c>
      <c r="I42" s="474">
        <v>1</v>
      </c>
      <c r="J42" s="474" t="s">
        <v>26</v>
      </c>
      <c r="P42" s="454" t="e">
        <f>VLOOKUP(C42,COSTING!C300:D536,2,0)</f>
        <v>#N/A</v>
      </c>
    </row>
    <row r="43" spans="1:16" ht="25.5">
      <c r="A43" s="626"/>
      <c r="B43" s="471"/>
      <c r="C43" s="472" t="s">
        <v>116</v>
      </c>
      <c r="D43" s="472" t="s">
        <v>117</v>
      </c>
      <c r="E43" s="472" t="s">
        <v>120</v>
      </c>
      <c r="F43" s="472" t="s">
        <v>121</v>
      </c>
      <c r="G43" s="473" t="s">
        <v>29</v>
      </c>
      <c r="H43" s="477">
        <v>0.1111</v>
      </c>
      <c r="I43" s="474">
        <v>1</v>
      </c>
      <c r="J43" s="474" t="s">
        <v>30</v>
      </c>
      <c r="P43" s="454" t="e">
        <f>VLOOKUP(C43,COSTING!C301:D536,2,0)</f>
        <v>#N/A</v>
      </c>
    </row>
    <row r="44" spans="1:16" ht="25.5">
      <c r="A44" s="626"/>
      <c r="B44" s="471"/>
      <c r="C44" s="472" t="s">
        <v>116</v>
      </c>
      <c r="D44" s="472" t="s">
        <v>117</v>
      </c>
      <c r="E44" s="472" t="s">
        <v>122</v>
      </c>
      <c r="F44" s="472" t="s">
        <v>123</v>
      </c>
      <c r="G44" s="473" t="s">
        <v>29</v>
      </c>
      <c r="H44" s="477">
        <v>0.44444</v>
      </c>
      <c r="I44" s="474">
        <v>1</v>
      </c>
      <c r="J44" s="474" t="s">
        <v>30</v>
      </c>
      <c r="P44" s="454" t="e">
        <f>VLOOKUP(C44,COSTING!C302:D536,2,0)</f>
        <v>#N/A</v>
      </c>
    </row>
    <row r="45" spans="1:16" ht="25.5">
      <c r="A45" s="626"/>
      <c r="B45" s="471"/>
      <c r="C45" s="472" t="s">
        <v>116</v>
      </c>
      <c r="D45" s="472" t="s">
        <v>117</v>
      </c>
      <c r="E45" s="472" t="s">
        <v>124</v>
      </c>
      <c r="F45" s="472" t="s">
        <v>125</v>
      </c>
      <c r="G45" s="473" t="s">
        <v>29</v>
      </c>
      <c r="H45" s="477">
        <v>0.222222</v>
      </c>
      <c r="I45" s="474">
        <v>1</v>
      </c>
      <c r="J45" s="474" t="s">
        <v>30</v>
      </c>
      <c r="P45" s="454" t="e">
        <f>VLOOKUP(C45,COSTING!C303:D536,2,0)</f>
        <v>#N/A</v>
      </c>
    </row>
    <row r="46" spans="1:16">
      <c r="A46" s="626"/>
      <c r="B46" s="471"/>
      <c r="C46" s="472" t="s">
        <v>118</v>
      </c>
      <c r="D46" s="472" t="s">
        <v>119</v>
      </c>
      <c r="E46" s="472" t="s">
        <v>126</v>
      </c>
      <c r="F46" s="472" t="s">
        <v>127</v>
      </c>
      <c r="G46" s="473" t="s">
        <v>33</v>
      </c>
      <c r="H46" s="474">
        <v>1</v>
      </c>
      <c r="I46" s="474">
        <v>1</v>
      </c>
      <c r="J46" s="474" t="s">
        <v>26</v>
      </c>
      <c r="P46" s="454" t="e">
        <f>VLOOKUP(C46,COSTING!C304:D536,2,0)</f>
        <v>#N/A</v>
      </c>
    </row>
    <row r="47" spans="1:16" ht="25.5">
      <c r="A47" s="626"/>
      <c r="B47" s="471"/>
      <c r="C47" s="472" t="s">
        <v>126</v>
      </c>
      <c r="D47" s="472" t="s">
        <v>127</v>
      </c>
      <c r="E47" s="480" t="s">
        <v>52</v>
      </c>
      <c r="F47" s="480" t="s">
        <v>53</v>
      </c>
      <c r="G47" s="473" t="s">
        <v>36</v>
      </c>
      <c r="H47" s="481">
        <v>1.0815900000000001</v>
      </c>
      <c r="I47" s="482">
        <v>1</v>
      </c>
      <c r="J47" s="482" t="s">
        <v>37</v>
      </c>
      <c r="P47" s="454" t="e">
        <f>VLOOKUP(C47,COSTING!C305:D536,2,0)</f>
        <v>#N/A</v>
      </c>
    </row>
    <row r="48" spans="1:16" ht="15">
      <c r="A48" s="626" t="s">
        <v>128</v>
      </c>
      <c r="B48" s="471"/>
      <c r="C48" s="472" t="s">
        <v>129</v>
      </c>
      <c r="D48" s="472" t="s">
        <v>130</v>
      </c>
      <c r="E48" s="472" t="s">
        <v>131</v>
      </c>
      <c r="F48" s="472" t="s">
        <v>132</v>
      </c>
      <c r="G48" s="487" t="s">
        <v>43</v>
      </c>
      <c r="H48" s="474">
        <v>1</v>
      </c>
      <c r="I48" s="474">
        <v>1</v>
      </c>
      <c r="J48" s="474" t="s">
        <v>26</v>
      </c>
      <c r="P48" s="454" t="str">
        <f>VLOOKUP(C48,COSTING!C306:D536,2,0)</f>
        <v>PK LGIT 3CAZ00042A CL4 Cover</v>
      </c>
    </row>
    <row r="49" spans="1:16" ht="25.5">
      <c r="A49" s="626"/>
      <c r="B49" s="471"/>
      <c r="C49" s="472" t="s">
        <v>129</v>
      </c>
      <c r="D49" s="472" t="s">
        <v>130</v>
      </c>
      <c r="E49" s="472" t="s">
        <v>59</v>
      </c>
      <c r="F49" s="472" t="s">
        <v>60</v>
      </c>
      <c r="G49" s="473" t="s">
        <v>29</v>
      </c>
      <c r="H49" s="477">
        <v>2.5000000000000001E-2</v>
      </c>
      <c r="I49" s="474">
        <v>1</v>
      </c>
      <c r="J49" s="474" t="s">
        <v>30</v>
      </c>
      <c r="P49" s="454" t="str">
        <f>VLOOKUP(C49,COSTING!C307:D536,2,0)</f>
        <v>PK LGIT 3CAZ00042A CL4 Cover</v>
      </c>
    </row>
    <row r="50" spans="1:16">
      <c r="A50" s="626"/>
      <c r="B50" s="471"/>
      <c r="C50" s="472" t="s">
        <v>129</v>
      </c>
      <c r="D50" s="472" t="s">
        <v>130</v>
      </c>
      <c r="E50" s="488" t="s">
        <v>133</v>
      </c>
      <c r="F50" s="488" t="s">
        <v>134</v>
      </c>
      <c r="G50" s="473" t="s">
        <v>29</v>
      </c>
      <c r="H50" s="489">
        <v>0.22500000000000001</v>
      </c>
      <c r="I50" s="474">
        <v>1</v>
      </c>
      <c r="J50" s="474" t="s">
        <v>30</v>
      </c>
      <c r="P50" s="454" t="str">
        <f>VLOOKUP(C50,COSTING!C308:D536,2,0)</f>
        <v>PK LGIT 3CAZ00042A CL4 Cover</v>
      </c>
    </row>
    <row r="51" spans="1:16">
      <c r="A51" s="626"/>
      <c r="B51" s="471"/>
      <c r="C51" s="472" t="s">
        <v>129</v>
      </c>
      <c r="D51" s="472" t="s">
        <v>130</v>
      </c>
      <c r="E51" s="488" t="s">
        <v>135</v>
      </c>
      <c r="F51" s="488" t="s">
        <v>136</v>
      </c>
      <c r="G51" s="473" t="s">
        <v>29</v>
      </c>
      <c r="H51" s="489">
        <v>7.4999999999999997E-2</v>
      </c>
      <c r="I51" s="474">
        <v>1</v>
      </c>
      <c r="J51" s="474" t="s">
        <v>30</v>
      </c>
      <c r="P51" s="454" t="str">
        <f>VLOOKUP(C51,COSTING!C309:D536,2,0)</f>
        <v>PK LGIT 3CAZ00042A CL4 Cover</v>
      </c>
    </row>
    <row r="52" spans="1:16">
      <c r="A52" s="626"/>
      <c r="B52" s="471"/>
      <c r="C52" s="472" t="s">
        <v>131</v>
      </c>
      <c r="D52" s="472" t="s">
        <v>132</v>
      </c>
      <c r="E52" s="472" t="s">
        <v>137</v>
      </c>
      <c r="F52" s="472" t="s">
        <v>138</v>
      </c>
      <c r="G52" s="473" t="s">
        <v>33</v>
      </c>
      <c r="H52" s="474">
        <v>1</v>
      </c>
      <c r="I52" s="474">
        <v>1</v>
      </c>
      <c r="J52" s="474" t="s">
        <v>26</v>
      </c>
      <c r="P52" s="454" t="e">
        <f>VLOOKUP(C52,COSTING!C319:D536,2,0)</f>
        <v>#N/A</v>
      </c>
    </row>
    <row r="53" spans="1:16" ht="25.5">
      <c r="A53" s="626"/>
      <c r="B53" s="471"/>
      <c r="C53" s="472" t="s">
        <v>137</v>
      </c>
      <c r="D53" s="472" t="s">
        <v>138</v>
      </c>
      <c r="E53" s="480" t="s">
        <v>52</v>
      </c>
      <c r="F53" s="480" t="s">
        <v>53</v>
      </c>
      <c r="G53" s="473" t="s">
        <v>36</v>
      </c>
      <c r="H53" s="481">
        <v>0.34622999999999998</v>
      </c>
      <c r="I53" s="482">
        <v>1</v>
      </c>
      <c r="J53" s="482" t="s">
        <v>37</v>
      </c>
      <c r="P53" s="454" t="e">
        <f>VLOOKUP(C53,COSTING!C536:D536,2,0)</f>
        <v>#N/A</v>
      </c>
    </row>
    <row r="54" spans="1:16" ht="15">
      <c r="A54" s="626" t="s">
        <v>139</v>
      </c>
      <c r="B54" s="471"/>
      <c r="C54" s="472" t="s">
        <v>140</v>
      </c>
      <c r="D54" s="472" t="s">
        <v>141</v>
      </c>
      <c r="E54" s="488" t="s">
        <v>142</v>
      </c>
      <c r="F54" s="488" t="s">
        <v>143</v>
      </c>
      <c r="G54" s="487" t="s">
        <v>43</v>
      </c>
      <c r="H54" s="474">
        <v>1</v>
      </c>
      <c r="I54" s="474">
        <v>1</v>
      </c>
      <c r="J54" s="474" t="s">
        <v>26</v>
      </c>
      <c r="P54" s="454" t="e">
        <f>VLOOKUP(C54,COSTING!#REF!,2,0)</f>
        <v>#REF!</v>
      </c>
    </row>
    <row r="55" spans="1:16" ht="25.5">
      <c r="A55" s="626"/>
      <c r="B55" s="471"/>
      <c r="C55" s="472" t="s">
        <v>140</v>
      </c>
      <c r="D55" s="472" t="s">
        <v>141</v>
      </c>
      <c r="E55" s="488" t="s">
        <v>44</v>
      </c>
      <c r="F55" s="488" t="s">
        <v>45</v>
      </c>
      <c r="G55" s="473" t="s">
        <v>29</v>
      </c>
      <c r="H55" s="489">
        <v>0.111111</v>
      </c>
      <c r="I55" s="474">
        <v>1</v>
      </c>
      <c r="J55" s="490" t="s">
        <v>30</v>
      </c>
      <c r="P55" s="454" t="e">
        <f>VLOOKUP(C55,COSTING!#REF!,2,0)</f>
        <v>#REF!</v>
      </c>
    </row>
    <row r="56" spans="1:16" ht="25.5">
      <c r="A56" s="626"/>
      <c r="B56" s="471"/>
      <c r="C56" s="472" t="s">
        <v>140</v>
      </c>
      <c r="D56" s="472" t="s">
        <v>141</v>
      </c>
      <c r="E56" s="488" t="s">
        <v>144</v>
      </c>
      <c r="F56" s="488" t="s">
        <v>145</v>
      </c>
      <c r="G56" s="473" t="s">
        <v>29</v>
      </c>
      <c r="H56" s="489">
        <v>0.44444400000000001</v>
      </c>
      <c r="I56" s="474">
        <v>1</v>
      </c>
      <c r="J56" s="490" t="s">
        <v>30</v>
      </c>
      <c r="P56" s="454" t="e">
        <f>VLOOKUP(C56,COSTING!#REF!,2,0)</f>
        <v>#REF!</v>
      </c>
    </row>
    <row r="57" spans="1:16" ht="25.5">
      <c r="A57" s="626"/>
      <c r="B57" s="471"/>
      <c r="C57" s="472" t="s">
        <v>140</v>
      </c>
      <c r="D57" s="472" t="s">
        <v>141</v>
      </c>
      <c r="E57" s="488" t="s">
        <v>146</v>
      </c>
      <c r="F57" s="488" t="s">
        <v>147</v>
      </c>
      <c r="G57" s="473" t="s">
        <v>29</v>
      </c>
      <c r="H57" s="489">
        <v>0.222222</v>
      </c>
      <c r="I57" s="474">
        <v>1</v>
      </c>
      <c r="J57" s="490" t="s">
        <v>30</v>
      </c>
      <c r="P57" s="454" t="e">
        <f>VLOOKUP(C57,COSTING!#REF!,2,0)</f>
        <v>#REF!</v>
      </c>
    </row>
    <row r="58" spans="1:16">
      <c r="A58" s="626"/>
      <c r="B58" s="471"/>
      <c r="C58" s="472" t="s">
        <v>142</v>
      </c>
      <c r="D58" s="472" t="s">
        <v>143</v>
      </c>
      <c r="E58" s="472" t="s">
        <v>148</v>
      </c>
      <c r="F58" s="472" t="s">
        <v>149</v>
      </c>
      <c r="G58" s="473" t="s">
        <v>33</v>
      </c>
      <c r="H58" s="474">
        <v>1</v>
      </c>
      <c r="I58" s="474">
        <v>1</v>
      </c>
      <c r="J58" s="474" t="s">
        <v>26</v>
      </c>
      <c r="P58" s="454" t="e">
        <f>VLOOKUP(C58,COSTING!#REF!,2,0)</f>
        <v>#REF!</v>
      </c>
    </row>
    <row r="59" spans="1:16" ht="25.5">
      <c r="A59" s="626"/>
      <c r="B59" s="471"/>
      <c r="C59" s="472" t="s">
        <v>148</v>
      </c>
      <c r="D59" s="472" t="s">
        <v>149</v>
      </c>
      <c r="E59" s="480" t="s">
        <v>52</v>
      </c>
      <c r="F59" s="480" t="s">
        <v>53</v>
      </c>
      <c r="G59" s="473" t="s">
        <v>36</v>
      </c>
      <c r="H59" s="481">
        <v>1.0222</v>
      </c>
      <c r="I59" s="482">
        <v>1</v>
      </c>
      <c r="J59" s="483" t="s">
        <v>37</v>
      </c>
      <c r="P59" s="454" t="e">
        <f>VLOOKUP(C59,COSTING!#REF!,2,0)</f>
        <v>#REF!</v>
      </c>
    </row>
    <row r="60" spans="1:16" ht="15">
      <c r="A60" s="626" t="s">
        <v>150</v>
      </c>
      <c r="B60" s="471"/>
      <c r="C60" s="472" t="s">
        <v>151</v>
      </c>
      <c r="D60" s="472" t="s">
        <v>152</v>
      </c>
      <c r="E60" s="472" t="s">
        <v>153</v>
      </c>
      <c r="F60" s="472" t="s">
        <v>154</v>
      </c>
      <c r="G60" s="487" t="s">
        <v>43</v>
      </c>
      <c r="H60" s="474">
        <v>1</v>
      </c>
      <c r="I60" s="474">
        <v>1</v>
      </c>
      <c r="J60" s="474" t="s">
        <v>26</v>
      </c>
      <c r="P60" s="454" t="e">
        <f>VLOOKUP(C60,COSTING!#REF!,2,0)</f>
        <v>#REF!</v>
      </c>
    </row>
    <row r="61" spans="1:16" ht="13.5" customHeight="1">
      <c r="A61" s="626"/>
      <c r="B61" s="471"/>
      <c r="C61" s="472" t="s">
        <v>151</v>
      </c>
      <c r="D61" s="472" t="s">
        <v>152</v>
      </c>
      <c r="E61" s="472" t="s">
        <v>155</v>
      </c>
      <c r="F61" s="472" t="s">
        <v>156</v>
      </c>
      <c r="G61" s="487" t="s">
        <v>84</v>
      </c>
      <c r="H61" s="477">
        <v>1</v>
      </c>
      <c r="I61" s="474">
        <v>1</v>
      </c>
      <c r="J61" s="478" t="s">
        <v>30</v>
      </c>
      <c r="P61" s="454" t="e">
        <f>VLOOKUP(C61,COSTING!#REF!,2,0)</f>
        <v>#REF!</v>
      </c>
    </row>
    <row r="62" spans="1:16" ht="25.5">
      <c r="A62" s="626"/>
      <c r="B62" s="471"/>
      <c r="C62" s="472" t="s">
        <v>151</v>
      </c>
      <c r="D62" s="472" t="s">
        <v>152</v>
      </c>
      <c r="E62" s="488" t="s">
        <v>157</v>
      </c>
      <c r="F62" s="488" t="s">
        <v>158</v>
      </c>
      <c r="G62" s="473" t="s">
        <v>29</v>
      </c>
      <c r="H62" s="489">
        <v>2.5000000000000001E-2</v>
      </c>
      <c r="I62" s="474">
        <v>1</v>
      </c>
      <c r="J62" s="490" t="s">
        <v>30</v>
      </c>
      <c r="P62" s="454" t="e">
        <f>VLOOKUP(C62,COSTING!#REF!,2,0)</f>
        <v>#REF!</v>
      </c>
    </row>
    <row r="63" spans="1:16" ht="25.5">
      <c r="A63" s="626"/>
      <c r="B63" s="471"/>
      <c r="C63" s="472" t="s">
        <v>151</v>
      </c>
      <c r="D63" s="472" t="s">
        <v>152</v>
      </c>
      <c r="E63" s="488" t="s">
        <v>159</v>
      </c>
      <c r="F63" s="488" t="s">
        <v>160</v>
      </c>
      <c r="G63" s="473" t="s">
        <v>29</v>
      </c>
      <c r="H63" s="489">
        <v>0.22500000000000001</v>
      </c>
      <c r="I63" s="474">
        <v>1</v>
      </c>
      <c r="J63" s="490" t="s">
        <v>30</v>
      </c>
      <c r="P63" s="454" t="e">
        <f>VLOOKUP(C63,COSTING!#REF!,2,0)</f>
        <v>#REF!</v>
      </c>
    </row>
    <row r="64" spans="1:16" ht="25.5">
      <c r="A64" s="626"/>
      <c r="B64" s="471"/>
      <c r="C64" s="472" t="s">
        <v>151</v>
      </c>
      <c r="D64" s="472" t="s">
        <v>152</v>
      </c>
      <c r="E64" s="488" t="s">
        <v>161</v>
      </c>
      <c r="F64" s="488" t="s">
        <v>162</v>
      </c>
      <c r="G64" s="473" t="s">
        <v>29</v>
      </c>
      <c r="H64" s="489">
        <v>7.4999999999999997E-2</v>
      </c>
      <c r="I64" s="474">
        <v>1</v>
      </c>
      <c r="J64" s="490" t="s">
        <v>30</v>
      </c>
      <c r="P64" s="454" t="e">
        <f>VLOOKUP(C64,COSTING!#REF!,2,0)</f>
        <v>#REF!</v>
      </c>
    </row>
    <row r="65" spans="1:16">
      <c r="A65" s="626"/>
      <c r="B65" s="471"/>
      <c r="C65" s="472" t="s">
        <v>153</v>
      </c>
      <c r="D65" s="472" t="s">
        <v>154</v>
      </c>
      <c r="E65" s="488" t="s">
        <v>163</v>
      </c>
      <c r="F65" s="488" t="s">
        <v>164</v>
      </c>
      <c r="G65" s="473" t="s">
        <v>33</v>
      </c>
      <c r="H65" s="474">
        <v>1</v>
      </c>
      <c r="I65" s="474">
        <v>1</v>
      </c>
      <c r="J65" s="474" t="s">
        <v>26</v>
      </c>
      <c r="P65" s="454" t="e">
        <f>VLOOKUP(C65,COSTING!#REF!,2,0)</f>
        <v>#REF!</v>
      </c>
    </row>
    <row r="66" spans="1:16" ht="25.5">
      <c r="A66" s="626"/>
      <c r="B66" s="471"/>
      <c r="C66" s="472" t="s">
        <v>163</v>
      </c>
      <c r="D66" s="472" t="s">
        <v>164</v>
      </c>
      <c r="E66" s="480" t="s">
        <v>52</v>
      </c>
      <c r="F66" s="480" t="s">
        <v>53</v>
      </c>
      <c r="G66" s="473" t="s">
        <v>36</v>
      </c>
      <c r="H66" s="481">
        <v>0.30869999999999997</v>
      </c>
      <c r="I66" s="482">
        <v>1</v>
      </c>
      <c r="J66" s="483" t="s">
        <v>37</v>
      </c>
      <c r="P66" s="454" t="e">
        <f>VLOOKUP(C66,COSTING!#REF!,2,0)</f>
        <v>#REF!</v>
      </c>
    </row>
    <row r="67" spans="1:16" ht="15">
      <c r="A67" s="626" t="s">
        <v>165</v>
      </c>
      <c r="B67" s="471"/>
      <c r="C67" s="472" t="s">
        <v>166</v>
      </c>
      <c r="D67" s="472" t="s">
        <v>167</v>
      </c>
      <c r="E67" s="472" t="s">
        <v>168</v>
      </c>
      <c r="F67" s="472" t="s">
        <v>169</v>
      </c>
      <c r="G67" s="487" t="s">
        <v>43</v>
      </c>
      <c r="H67" s="474">
        <v>1</v>
      </c>
      <c r="I67" s="474">
        <v>1</v>
      </c>
      <c r="J67" s="474" t="s">
        <v>26</v>
      </c>
      <c r="P67" s="454" t="e">
        <f>VLOOKUP(C67,COSTING!#REF!,2,0)</f>
        <v>#REF!</v>
      </c>
    </row>
    <row r="68" spans="1:16" ht="25.5">
      <c r="A68" s="626"/>
      <c r="B68" s="471"/>
      <c r="C68" s="472" t="s">
        <v>166</v>
      </c>
      <c r="D68" s="472" t="s">
        <v>167</v>
      </c>
      <c r="E68" s="488" t="s">
        <v>44</v>
      </c>
      <c r="F68" s="488" t="s">
        <v>45</v>
      </c>
      <c r="G68" s="473" t="s">
        <v>29</v>
      </c>
      <c r="H68" s="489">
        <v>8.3333000000000004E-2</v>
      </c>
      <c r="I68" s="474">
        <v>1</v>
      </c>
      <c r="J68" s="490" t="s">
        <v>30</v>
      </c>
      <c r="P68" s="454" t="e">
        <f>VLOOKUP(C68,COSTING!#REF!,2,0)</f>
        <v>#REF!</v>
      </c>
    </row>
    <row r="69" spans="1:16" ht="25.5">
      <c r="A69" s="626"/>
      <c r="B69" s="471"/>
      <c r="C69" s="472" t="s">
        <v>166</v>
      </c>
      <c r="D69" s="472" t="s">
        <v>167</v>
      </c>
      <c r="E69" s="472" t="s">
        <v>144</v>
      </c>
      <c r="F69" s="472" t="s">
        <v>145</v>
      </c>
      <c r="G69" s="473" t="s">
        <v>29</v>
      </c>
      <c r="H69" s="477">
        <v>0.25</v>
      </c>
      <c r="I69" s="474">
        <v>1</v>
      </c>
      <c r="J69" s="478" t="s">
        <v>30</v>
      </c>
      <c r="P69" s="454" t="e">
        <f>VLOOKUP(C69,COSTING!#REF!,2,0)</f>
        <v>#REF!</v>
      </c>
    </row>
    <row r="70" spans="1:16" ht="25.5">
      <c r="A70" s="626"/>
      <c r="B70" s="471"/>
      <c r="C70" s="472" t="s">
        <v>166</v>
      </c>
      <c r="D70" s="472" t="s">
        <v>167</v>
      </c>
      <c r="E70" s="472" t="s">
        <v>170</v>
      </c>
      <c r="F70" s="472" t="s">
        <v>171</v>
      </c>
      <c r="G70" s="473" t="s">
        <v>29</v>
      </c>
      <c r="H70" s="477">
        <v>0.16666700000000001</v>
      </c>
      <c r="I70" s="474">
        <v>1</v>
      </c>
      <c r="J70" s="478" t="s">
        <v>30</v>
      </c>
      <c r="P70" s="454" t="e">
        <f>VLOOKUP(C70,COSTING!#REF!,2,0)</f>
        <v>#REF!</v>
      </c>
    </row>
    <row r="71" spans="1:16">
      <c r="A71" s="626"/>
      <c r="B71" s="471"/>
      <c r="C71" s="472" t="s">
        <v>168</v>
      </c>
      <c r="D71" s="472" t="s">
        <v>169</v>
      </c>
      <c r="E71" s="472" t="s">
        <v>172</v>
      </c>
      <c r="F71" s="472" t="s">
        <v>173</v>
      </c>
      <c r="G71" s="473" t="s">
        <v>33</v>
      </c>
      <c r="H71" s="474">
        <v>1</v>
      </c>
      <c r="I71" s="474">
        <v>1</v>
      </c>
      <c r="J71" s="474" t="s">
        <v>26</v>
      </c>
      <c r="P71" s="454" t="e">
        <f>VLOOKUP(C71,COSTING!#REF!,2,0)</f>
        <v>#REF!</v>
      </c>
    </row>
    <row r="72" spans="1:16" ht="25.5">
      <c r="A72" s="626"/>
      <c r="B72" s="471"/>
      <c r="C72" s="472" t="s">
        <v>172</v>
      </c>
      <c r="D72" s="472" t="s">
        <v>173</v>
      </c>
      <c r="E72" s="480" t="s">
        <v>52</v>
      </c>
      <c r="F72" s="480" t="s">
        <v>53</v>
      </c>
      <c r="G72" s="473" t="s">
        <v>36</v>
      </c>
      <c r="H72" s="481">
        <v>0.66649999999999998</v>
      </c>
      <c r="I72" s="482">
        <v>1</v>
      </c>
      <c r="J72" s="483" t="s">
        <v>37</v>
      </c>
      <c r="P72" s="454" t="e">
        <f>VLOOKUP(C72,COSTING!#REF!,2,0)</f>
        <v>#REF!</v>
      </c>
    </row>
    <row r="73" spans="1:16" ht="15">
      <c r="A73" s="626" t="s">
        <v>174</v>
      </c>
      <c r="B73" s="471"/>
      <c r="C73" s="472" t="s">
        <v>175</v>
      </c>
      <c r="D73" s="472" t="s">
        <v>176</v>
      </c>
      <c r="E73" s="472" t="s">
        <v>177</v>
      </c>
      <c r="F73" s="472" t="s">
        <v>178</v>
      </c>
      <c r="G73" s="487" t="s">
        <v>43</v>
      </c>
      <c r="H73" s="474">
        <v>1</v>
      </c>
      <c r="I73" s="474">
        <v>1</v>
      </c>
      <c r="J73" s="474" t="s">
        <v>26</v>
      </c>
      <c r="P73" s="454" t="e">
        <f>VLOOKUP(C73,COSTING!#REF!,2,0)</f>
        <v>#REF!</v>
      </c>
    </row>
    <row r="74" spans="1:16" ht="25.5">
      <c r="A74" s="626"/>
      <c r="B74" s="471"/>
      <c r="C74" s="472" t="s">
        <v>175</v>
      </c>
      <c r="D74" s="472" t="s">
        <v>176</v>
      </c>
      <c r="E74" s="472" t="s">
        <v>44</v>
      </c>
      <c r="F74" s="472" t="s">
        <v>45</v>
      </c>
      <c r="G74" s="473" t="s">
        <v>29</v>
      </c>
      <c r="H74" s="477">
        <v>8.3000000000000004E-2</v>
      </c>
      <c r="I74" s="474">
        <v>1</v>
      </c>
      <c r="J74" s="478" t="s">
        <v>30</v>
      </c>
      <c r="P74" s="454" t="e">
        <f>VLOOKUP(C74,COSTING!#REF!,2,0)</f>
        <v>#REF!</v>
      </c>
    </row>
    <row r="75" spans="1:16" ht="25.5">
      <c r="A75" s="626"/>
      <c r="B75" s="471"/>
      <c r="C75" s="472" t="s">
        <v>175</v>
      </c>
      <c r="D75" s="472" t="s">
        <v>176</v>
      </c>
      <c r="E75" s="472" t="s">
        <v>144</v>
      </c>
      <c r="F75" s="472" t="s">
        <v>145</v>
      </c>
      <c r="G75" s="473" t="s">
        <v>29</v>
      </c>
      <c r="H75" s="477">
        <v>0.25</v>
      </c>
      <c r="I75" s="474">
        <v>1</v>
      </c>
      <c r="J75" s="478" t="s">
        <v>30</v>
      </c>
      <c r="P75" s="454" t="e">
        <f>VLOOKUP(C75,COSTING!#REF!,2,0)</f>
        <v>#REF!</v>
      </c>
    </row>
    <row r="76" spans="1:16" ht="25.5">
      <c r="A76" s="626"/>
      <c r="B76" s="471"/>
      <c r="C76" s="472" t="s">
        <v>175</v>
      </c>
      <c r="D76" s="472" t="s">
        <v>176</v>
      </c>
      <c r="E76" s="488" t="s">
        <v>170</v>
      </c>
      <c r="F76" s="488" t="s">
        <v>171</v>
      </c>
      <c r="G76" s="473" t="s">
        <v>29</v>
      </c>
      <c r="H76" s="489">
        <v>0.1666</v>
      </c>
      <c r="I76" s="474">
        <v>1</v>
      </c>
      <c r="J76" s="490" t="s">
        <v>30</v>
      </c>
      <c r="P76" s="454" t="e">
        <f>VLOOKUP(C76,COSTING!#REF!,2,0)</f>
        <v>#REF!</v>
      </c>
    </row>
    <row r="77" spans="1:16">
      <c r="A77" s="626"/>
      <c r="B77" s="471"/>
      <c r="C77" s="472" t="s">
        <v>177</v>
      </c>
      <c r="D77" s="472" t="s">
        <v>178</v>
      </c>
      <c r="E77" s="472" t="s">
        <v>179</v>
      </c>
      <c r="F77" s="472" t="s">
        <v>180</v>
      </c>
      <c r="G77" s="473" t="s">
        <v>33</v>
      </c>
      <c r="H77" s="474">
        <v>1</v>
      </c>
      <c r="I77" s="474">
        <v>1</v>
      </c>
      <c r="J77" s="474" t="s">
        <v>26</v>
      </c>
      <c r="P77" s="454" t="e">
        <f>VLOOKUP(C77,COSTING!#REF!,2,0)</f>
        <v>#REF!</v>
      </c>
    </row>
    <row r="78" spans="1:16" ht="25.5">
      <c r="A78" s="626"/>
      <c r="B78" s="471"/>
      <c r="C78" s="472" t="s">
        <v>179</v>
      </c>
      <c r="D78" s="472" t="s">
        <v>180</v>
      </c>
      <c r="E78" s="480" t="s">
        <v>52</v>
      </c>
      <c r="F78" s="480" t="s">
        <v>53</v>
      </c>
      <c r="G78" s="473" t="s">
        <v>36</v>
      </c>
      <c r="H78" s="481">
        <v>0.67749999999999999</v>
      </c>
      <c r="I78" s="482">
        <v>1</v>
      </c>
      <c r="J78" s="483" t="s">
        <v>37</v>
      </c>
      <c r="P78" s="454" t="e">
        <f>VLOOKUP(C78,COSTING!#REF!,2,0)</f>
        <v>#REF!</v>
      </c>
    </row>
    <row r="79" spans="1:16" ht="15">
      <c r="A79" s="626" t="s">
        <v>181</v>
      </c>
      <c r="B79" s="471"/>
      <c r="C79" s="472">
        <v>120341</v>
      </c>
      <c r="D79" s="491" t="s">
        <v>182</v>
      </c>
      <c r="E79" s="472" t="s">
        <v>183</v>
      </c>
      <c r="F79" s="472" t="s">
        <v>184</v>
      </c>
      <c r="G79" s="487" t="s">
        <v>43</v>
      </c>
      <c r="H79" s="474">
        <v>1</v>
      </c>
      <c r="I79" s="474">
        <v>1</v>
      </c>
      <c r="J79" s="474" t="s">
        <v>26</v>
      </c>
      <c r="P79" s="454" t="e">
        <f>VLOOKUP(C79,COSTING!#REF!,2,0)</f>
        <v>#REF!</v>
      </c>
    </row>
    <row r="80" spans="1:16" ht="25.5">
      <c r="A80" s="626"/>
      <c r="B80" s="471"/>
      <c r="C80" s="472">
        <v>120341</v>
      </c>
      <c r="D80" s="491" t="s">
        <v>182</v>
      </c>
      <c r="E80" s="472" t="s">
        <v>185</v>
      </c>
      <c r="F80" s="472" t="s">
        <v>186</v>
      </c>
      <c r="G80" s="473" t="s">
        <v>29</v>
      </c>
      <c r="H80" s="477">
        <v>8.3333000000000004E-2</v>
      </c>
      <c r="I80" s="474">
        <v>1</v>
      </c>
      <c r="J80" s="478" t="s">
        <v>30</v>
      </c>
      <c r="P80" s="454" t="e">
        <f>VLOOKUP(C80,COSTING!#REF!,2,0)</f>
        <v>#REF!</v>
      </c>
    </row>
    <row r="81" spans="1:16" ht="25.5">
      <c r="A81" s="626"/>
      <c r="B81" s="471"/>
      <c r="C81" s="472">
        <v>120341</v>
      </c>
      <c r="D81" s="491" t="s">
        <v>182</v>
      </c>
      <c r="E81" s="472" t="s">
        <v>187</v>
      </c>
      <c r="F81" s="472" t="s">
        <v>188</v>
      </c>
      <c r="G81" s="473" t="s">
        <v>29</v>
      </c>
      <c r="H81" s="477">
        <v>0.16666600000000001</v>
      </c>
      <c r="I81" s="474">
        <v>1</v>
      </c>
      <c r="J81" s="478" t="s">
        <v>30</v>
      </c>
      <c r="P81" s="454" t="e">
        <f>VLOOKUP(C81,COSTING!#REF!,2,0)</f>
        <v>#REF!</v>
      </c>
    </row>
    <row r="82" spans="1:16" ht="25.5">
      <c r="A82" s="626"/>
      <c r="B82" s="471"/>
      <c r="C82" s="472">
        <v>120341</v>
      </c>
      <c r="D82" s="491" t="s">
        <v>182</v>
      </c>
      <c r="E82" s="472" t="s">
        <v>189</v>
      </c>
      <c r="F82" s="472" t="s">
        <v>190</v>
      </c>
      <c r="G82" s="473" t="s">
        <v>29</v>
      </c>
      <c r="H82" s="477">
        <v>0.25</v>
      </c>
      <c r="I82" s="474">
        <v>1</v>
      </c>
      <c r="J82" s="478" t="s">
        <v>30</v>
      </c>
      <c r="P82" s="454" t="e">
        <f>VLOOKUP(C82,COSTING!#REF!,2,0)</f>
        <v>#REF!</v>
      </c>
    </row>
    <row r="83" spans="1:16">
      <c r="A83" s="626"/>
      <c r="B83" s="471"/>
      <c r="C83" s="472" t="s">
        <v>183</v>
      </c>
      <c r="D83" s="472" t="s">
        <v>184</v>
      </c>
      <c r="E83" s="492" t="s">
        <v>191</v>
      </c>
      <c r="F83" s="492" t="s">
        <v>192</v>
      </c>
      <c r="G83" s="473" t="s">
        <v>33</v>
      </c>
      <c r="H83" s="474">
        <v>1</v>
      </c>
      <c r="I83" s="474">
        <v>1</v>
      </c>
      <c r="J83" s="474" t="s">
        <v>26</v>
      </c>
      <c r="P83" s="454" t="e">
        <f>VLOOKUP(C83,COSTING!#REF!,2,0)</f>
        <v>#REF!</v>
      </c>
    </row>
    <row r="84" spans="1:16" ht="25.5">
      <c r="A84" s="626"/>
      <c r="B84" s="471"/>
      <c r="C84" s="472" t="s">
        <v>191</v>
      </c>
      <c r="D84" s="472" t="s">
        <v>192</v>
      </c>
      <c r="E84" s="480" t="s">
        <v>52</v>
      </c>
      <c r="F84" s="480" t="s">
        <v>53</v>
      </c>
      <c r="G84" s="473" t="s">
        <v>36</v>
      </c>
      <c r="H84" s="481">
        <v>1.6369100000000001</v>
      </c>
      <c r="I84" s="482">
        <v>1</v>
      </c>
      <c r="J84" s="483" t="s">
        <v>37</v>
      </c>
      <c r="P84" s="454" t="e">
        <f>VLOOKUP(C84,COSTING!#REF!,2,0)</f>
        <v>#REF!</v>
      </c>
    </row>
    <row r="85" spans="1:16" ht="15">
      <c r="A85" s="626" t="s">
        <v>193</v>
      </c>
      <c r="B85" s="471"/>
      <c r="C85" s="472">
        <v>120431</v>
      </c>
      <c r="D85" s="491" t="s">
        <v>194</v>
      </c>
      <c r="E85" s="472">
        <v>301671</v>
      </c>
      <c r="F85" s="472" t="s">
        <v>195</v>
      </c>
      <c r="G85" s="487" t="s">
        <v>43</v>
      </c>
      <c r="H85" s="474">
        <v>1</v>
      </c>
      <c r="I85" s="474">
        <v>1</v>
      </c>
      <c r="J85" s="474" t="s">
        <v>26</v>
      </c>
      <c r="P85" s="454" t="e">
        <f>VLOOKUP(C85,COSTING!#REF!,2,0)</f>
        <v>#REF!</v>
      </c>
    </row>
    <row r="86" spans="1:16" ht="25.5">
      <c r="A86" s="626"/>
      <c r="B86" s="471"/>
      <c r="C86" s="493">
        <v>120431</v>
      </c>
      <c r="D86" s="493" t="s">
        <v>194</v>
      </c>
      <c r="E86" s="472" t="s">
        <v>185</v>
      </c>
      <c r="F86" s="472" t="s">
        <v>186</v>
      </c>
      <c r="G86" s="473" t="s">
        <v>29</v>
      </c>
      <c r="H86" s="477">
        <v>8.3333000000000004E-2</v>
      </c>
      <c r="I86" s="474">
        <v>1</v>
      </c>
      <c r="J86" s="478" t="s">
        <v>30</v>
      </c>
      <c r="P86" s="454" t="e">
        <f>VLOOKUP(C86,COSTING!#REF!,2,0)</f>
        <v>#REF!</v>
      </c>
    </row>
    <row r="87" spans="1:16" ht="25.5">
      <c r="A87" s="626"/>
      <c r="B87" s="471"/>
      <c r="C87" s="493">
        <v>120431</v>
      </c>
      <c r="D87" s="493" t="s">
        <v>194</v>
      </c>
      <c r="E87" s="472" t="s">
        <v>187</v>
      </c>
      <c r="F87" s="472" t="s">
        <v>188</v>
      </c>
      <c r="G87" s="473" t="s">
        <v>29</v>
      </c>
      <c r="H87" s="477">
        <v>0.16666600000000001</v>
      </c>
      <c r="I87" s="474">
        <v>1</v>
      </c>
      <c r="J87" s="478" t="s">
        <v>30</v>
      </c>
      <c r="P87" s="454" t="e">
        <f>VLOOKUP(C87,COSTING!#REF!,2,0)</f>
        <v>#REF!</v>
      </c>
    </row>
    <row r="88" spans="1:16" ht="25.5">
      <c r="A88" s="626"/>
      <c r="B88" s="471"/>
      <c r="C88" s="493">
        <v>120431</v>
      </c>
      <c r="D88" s="493" t="s">
        <v>194</v>
      </c>
      <c r="E88" s="472" t="s">
        <v>189</v>
      </c>
      <c r="F88" s="472" t="s">
        <v>190</v>
      </c>
      <c r="G88" s="473" t="s">
        <v>29</v>
      </c>
      <c r="H88" s="477">
        <v>0.25</v>
      </c>
      <c r="I88" s="474">
        <v>1</v>
      </c>
      <c r="J88" s="478" t="s">
        <v>30</v>
      </c>
      <c r="P88" s="454" t="e">
        <f>VLOOKUP(C88,COSTING!#REF!,2,0)</f>
        <v>#REF!</v>
      </c>
    </row>
    <row r="89" spans="1:16">
      <c r="A89" s="626"/>
      <c r="B89" s="471"/>
      <c r="C89" s="494">
        <v>301671</v>
      </c>
      <c r="D89" s="491" t="s">
        <v>195</v>
      </c>
      <c r="E89" s="492" t="s">
        <v>196</v>
      </c>
      <c r="F89" s="492" t="s">
        <v>197</v>
      </c>
      <c r="G89" s="473" t="s">
        <v>33</v>
      </c>
      <c r="H89" s="474">
        <v>1</v>
      </c>
      <c r="I89" s="474">
        <v>1</v>
      </c>
      <c r="J89" s="474" t="s">
        <v>26</v>
      </c>
      <c r="P89" s="454" t="e">
        <f>VLOOKUP(C89,COSTING!#REF!,2,0)</f>
        <v>#REF!</v>
      </c>
    </row>
    <row r="90" spans="1:16" ht="25.5">
      <c r="A90" s="626"/>
      <c r="B90" s="471"/>
      <c r="C90" s="530" t="s">
        <v>196</v>
      </c>
      <c r="D90" s="472" t="s">
        <v>198</v>
      </c>
      <c r="E90" s="480" t="s">
        <v>52</v>
      </c>
      <c r="F90" s="480" t="s">
        <v>53</v>
      </c>
      <c r="G90" s="473" t="s">
        <v>36</v>
      </c>
      <c r="H90" s="481">
        <v>1.6369100000000001</v>
      </c>
      <c r="I90" s="482">
        <v>1</v>
      </c>
      <c r="J90" s="483" t="s">
        <v>37</v>
      </c>
      <c r="P90" s="454" t="e">
        <f>VLOOKUP(C90,COSTING!#REF!,2,0)</f>
        <v>#REF!</v>
      </c>
    </row>
    <row r="91" spans="1:16">
      <c r="A91" s="626" t="s">
        <v>199</v>
      </c>
      <c r="B91" s="471"/>
      <c r="C91" s="472" t="s">
        <v>200</v>
      </c>
      <c r="D91" s="472" t="s">
        <v>201</v>
      </c>
      <c r="E91" s="472" t="s">
        <v>202</v>
      </c>
      <c r="F91" s="472" t="s">
        <v>203</v>
      </c>
      <c r="G91" s="473" t="s">
        <v>204</v>
      </c>
      <c r="H91" s="474">
        <v>1</v>
      </c>
      <c r="I91" s="474">
        <v>1</v>
      </c>
      <c r="J91" s="474" t="s">
        <v>26</v>
      </c>
      <c r="P91" s="454" t="e">
        <f>VLOOKUP(C91,COSTING!#REF!,2,0)</f>
        <v>#REF!</v>
      </c>
    </row>
    <row r="92" spans="1:16">
      <c r="A92" s="626"/>
      <c r="B92" s="471"/>
      <c r="C92" s="472" t="s">
        <v>200</v>
      </c>
      <c r="D92" s="472" t="s">
        <v>201</v>
      </c>
      <c r="E92" s="472" t="s">
        <v>205</v>
      </c>
      <c r="F92" s="472" t="s">
        <v>206</v>
      </c>
      <c r="G92" s="495" t="s">
        <v>204</v>
      </c>
      <c r="H92" s="477">
        <v>3.3300000000000003E-2</v>
      </c>
      <c r="I92" s="474">
        <v>1</v>
      </c>
      <c r="J92" s="478" t="s">
        <v>30</v>
      </c>
      <c r="P92" s="454" t="e">
        <f>VLOOKUP(C92,COSTING!#REF!,2,0)</f>
        <v>#REF!</v>
      </c>
    </row>
    <row r="93" spans="1:16" ht="25.5">
      <c r="A93" s="626"/>
      <c r="B93" s="471"/>
      <c r="C93" s="472" t="s">
        <v>200</v>
      </c>
      <c r="D93" s="472" t="s">
        <v>201</v>
      </c>
      <c r="E93" s="472" t="s">
        <v>207</v>
      </c>
      <c r="F93" s="472" t="s">
        <v>208</v>
      </c>
      <c r="G93" s="473" t="s">
        <v>29</v>
      </c>
      <c r="H93" s="477">
        <v>1.111E-3</v>
      </c>
      <c r="I93" s="474">
        <v>1</v>
      </c>
      <c r="J93" s="478" t="s">
        <v>30</v>
      </c>
      <c r="P93" s="454" t="e">
        <f>VLOOKUP(C93,COSTING!#REF!,2,0)</f>
        <v>#REF!</v>
      </c>
    </row>
    <row r="94" spans="1:16">
      <c r="A94" s="626"/>
      <c r="B94" s="471"/>
      <c r="C94" s="472" t="s">
        <v>202</v>
      </c>
      <c r="D94" s="472" t="s">
        <v>203</v>
      </c>
      <c r="E94" s="472" t="s">
        <v>209</v>
      </c>
      <c r="F94" s="472" t="s">
        <v>210</v>
      </c>
      <c r="G94" s="473" t="s">
        <v>33</v>
      </c>
      <c r="H94" s="474">
        <v>1</v>
      </c>
      <c r="I94" s="474">
        <v>1</v>
      </c>
      <c r="J94" s="474" t="s">
        <v>26</v>
      </c>
      <c r="P94" s="454" t="e">
        <f>VLOOKUP(C94,COSTING!#REF!,2,0)</f>
        <v>#REF!</v>
      </c>
    </row>
    <row r="95" spans="1:16" ht="25.5">
      <c r="A95" s="626"/>
      <c r="B95" s="471"/>
      <c r="C95" s="472" t="s">
        <v>209</v>
      </c>
      <c r="D95" s="472" t="s">
        <v>210</v>
      </c>
      <c r="E95" s="480" t="s">
        <v>52</v>
      </c>
      <c r="F95" s="480" t="s">
        <v>53</v>
      </c>
      <c r="G95" s="473" t="s">
        <v>36</v>
      </c>
      <c r="H95" s="481">
        <v>6.2E-2</v>
      </c>
      <c r="I95" s="482">
        <v>1</v>
      </c>
      <c r="J95" s="483" t="s">
        <v>37</v>
      </c>
      <c r="P95" s="454" t="e">
        <f>VLOOKUP(C95,COSTING!#REF!,2,0)</f>
        <v>#REF!</v>
      </c>
    </row>
    <row r="96" spans="1:16" ht="15">
      <c r="A96" s="626" t="s">
        <v>211</v>
      </c>
      <c r="B96" s="471"/>
      <c r="C96" s="472" t="s">
        <v>212</v>
      </c>
      <c r="D96" s="472" t="s">
        <v>213</v>
      </c>
      <c r="E96" s="472" t="s">
        <v>214</v>
      </c>
      <c r="F96" s="472" t="s">
        <v>215</v>
      </c>
      <c r="G96" s="487" t="s">
        <v>43</v>
      </c>
      <c r="H96" s="474">
        <v>1</v>
      </c>
      <c r="I96" s="474">
        <v>1</v>
      </c>
      <c r="J96" s="474" t="s">
        <v>26</v>
      </c>
      <c r="P96" s="454" t="e">
        <f>VLOOKUP(C96,COSTING!#REF!,2,0)</f>
        <v>#REF!</v>
      </c>
    </row>
    <row r="97" spans="1:16" ht="25.5">
      <c r="A97" s="626"/>
      <c r="B97" s="471"/>
      <c r="C97" s="472" t="s">
        <v>212</v>
      </c>
      <c r="D97" s="472" t="s">
        <v>213</v>
      </c>
      <c r="E97" s="488" t="s">
        <v>59</v>
      </c>
      <c r="F97" s="488" t="s">
        <v>60</v>
      </c>
      <c r="G97" s="473" t="s">
        <v>29</v>
      </c>
      <c r="H97" s="489">
        <v>2.5000000000000001E-2</v>
      </c>
      <c r="I97" s="474">
        <v>1</v>
      </c>
      <c r="J97" s="490" t="s">
        <v>30</v>
      </c>
      <c r="P97" s="454" t="e">
        <f>VLOOKUP(C97,COSTING!#REF!,2,0)</f>
        <v>#REF!</v>
      </c>
    </row>
    <row r="98" spans="1:16">
      <c r="A98" s="626"/>
      <c r="B98" s="471"/>
      <c r="C98" s="472" t="s">
        <v>212</v>
      </c>
      <c r="D98" s="472" t="s">
        <v>213</v>
      </c>
      <c r="E98" s="472" t="s">
        <v>133</v>
      </c>
      <c r="F98" s="472" t="s">
        <v>134</v>
      </c>
      <c r="G98" s="473" t="s">
        <v>29</v>
      </c>
      <c r="H98" s="477">
        <v>0.22500000000000001</v>
      </c>
      <c r="I98" s="474">
        <v>1</v>
      </c>
      <c r="J98" s="478" t="s">
        <v>30</v>
      </c>
      <c r="P98" s="454" t="e">
        <f>VLOOKUP(C98,COSTING!#REF!,2,0)</f>
        <v>#REF!</v>
      </c>
    </row>
    <row r="99" spans="1:16">
      <c r="A99" s="626"/>
      <c r="B99" s="471"/>
      <c r="C99" s="472" t="s">
        <v>212</v>
      </c>
      <c r="D99" s="472" t="s">
        <v>213</v>
      </c>
      <c r="E99" s="472" t="s">
        <v>135</v>
      </c>
      <c r="F99" s="472" t="s">
        <v>136</v>
      </c>
      <c r="G99" s="473" t="s">
        <v>29</v>
      </c>
      <c r="H99" s="477">
        <v>7.4999999999999997E-2</v>
      </c>
      <c r="I99" s="474">
        <v>1</v>
      </c>
      <c r="J99" s="478" t="s">
        <v>30</v>
      </c>
      <c r="P99" s="454" t="e">
        <f>VLOOKUP(C99,COSTING!#REF!,2,0)</f>
        <v>#REF!</v>
      </c>
    </row>
    <row r="100" spans="1:16">
      <c r="A100" s="626"/>
      <c r="B100" s="471"/>
      <c r="C100" s="472" t="s">
        <v>214</v>
      </c>
      <c r="D100" s="472" t="s">
        <v>215</v>
      </c>
      <c r="E100" s="472" t="s">
        <v>216</v>
      </c>
      <c r="F100" s="472" t="s">
        <v>217</v>
      </c>
      <c r="G100" s="473" t="s">
        <v>33</v>
      </c>
      <c r="H100" s="474">
        <v>1</v>
      </c>
      <c r="I100" s="474">
        <v>1</v>
      </c>
      <c r="J100" s="474" t="s">
        <v>26</v>
      </c>
      <c r="P100" s="454" t="e">
        <f>VLOOKUP(C100,COSTING!#REF!,2,0)</f>
        <v>#REF!</v>
      </c>
    </row>
    <row r="101" spans="1:16" ht="25.5">
      <c r="A101" s="626"/>
      <c r="B101" s="471"/>
      <c r="C101" s="472" t="s">
        <v>216</v>
      </c>
      <c r="D101" s="472" t="s">
        <v>217</v>
      </c>
      <c r="E101" s="480" t="s">
        <v>52</v>
      </c>
      <c r="F101" s="480" t="s">
        <v>53</v>
      </c>
      <c r="G101" s="473" t="s">
        <v>36</v>
      </c>
      <c r="H101" s="481">
        <v>0.37647999999999998</v>
      </c>
      <c r="I101" s="482">
        <v>1</v>
      </c>
      <c r="J101" s="483" t="s">
        <v>37</v>
      </c>
      <c r="P101" s="454" t="e">
        <f>VLOOKUP(C101,COSTING!#REF!,2,0)</f>
        <v>#REF!</v>
      </c>
    </row>
    <row r="102" spans="1:16" ht="15">
      <c r="A102" s="626" t="s">
        <v>218</v>
      </c>
      <c r="B102" s="471"/>
      <c r="C102" s="472" t="s">
        <v>219</v>
      </c>
      <c r="D102" s="472" t="s">
        <v>220</v>
      </c>
      <c r="E102" s="472" t="s">
        <v>221</v>
      </c>
      <c r="F102" s="472" t="s">
        <v>222</v>
      </c>
      <c r="G102" s="487" t="s">
        <v>43</v>
      </c>
      <c r="H102" s="474">
        <v>1</v>
      </c>
      <c r="I102" s="474">
        <v>1</v>
      </c>
      <c r="J102" s="474" t="s">
        <v>26</v>
      </c>
      <c r="P102" s="454" t="e">
        <f>VLOOKUP(C102,COSTING!#REF!,2,0)</f>
        <v>#REF!</v>
      </c>
    </row>
    <row r="103" spans="1:16" ht="25.5">
      <c r="A103" s="626"/>
      <c r="B103" s="471"/>
      <c r="C103" s="472" t="s">
        <v>219</v>
      </c>
      <c r="D103" s="472" t="s">
        <v>220</v>
      </c>
      <c r="E103" s="472" t="s">
        <v>120</v>
      </c>
      <c r="F103" s="472" t="s">
        <v>121</v>
      </c>
      <c r="G103" s="473" t="s">
        <v>29</v>
      </c>
      <c r="H103" s="477">
        <v>0.111111</v>
      </c>
      <c r="I103" s="474">
        <v>1</v>
      </c>
      <c r="J103" s="478" t="s">
        <v>30</v>
      </c>
      <c r="P103" s="454" t="e">
        <f>VLOOKUP(C103,COSTING!#REF!,2,0)</f>
        <v>#REF!</v>
      </c>
    </row>
    <row r="104" spans="1:16" ht="25.5">
      <c r="A104" s="626"/>
      <c r="B104" s="471"/>
      <c r="C104" s="472" t="s">
        <v>219</v>
      </c>
      <c r="D104" s="472" t="s">
        <v>220</v>
      </c>
      <c r="E104" s="472" t="s">
        <v>122</v>
      </c>
      <c r="F104" s="472" t="s">
        <v>123</v>
      </c>
      <c r="G104" s="473" t="s">
        <v>29</v>
      </c>
      <c r="H104" s="477">
        <v>0.44444400000000001</v>
      </c>
      <c r="I104" s="474">
        <v>1</v>
      </c>
      <c r="J104" s="478" t="s">
        <v>30</v>
      </c>
      <c r="P104" s="454" t="e">
        <f>VLOOKUP(C104,COSTING!#REF!,2,0)</f>
        <v>#REF!</v>
      </c>
    </row>
    <row r="105" spans="1:16" ht="25.5">
      <c r="A105" s="626"/>
      <c r="B105" s="471"/>
      <c r="C105" s="472" t="s">
        <v>219</v>
      </c>
      <c r="D105" s="472" t="s">
        <v>220</v>
      </c>
      <c r="E105" s="472" t="s">
        <v>124</v>
      </c>
      <c r="F105" s="472" t="s">
        <v>125</v>
      </c>
      <c r="G105" s="473" t="s">
        <v>29</v>
      </c>
      <c r="H105" s="477">
        <v>0.222222</v>
      </c>
      <c r="I105" s="474">
        <v>1</v>
      </c>
      <c r="J105" s="478" t="s">
        <v>30</v>
      </c>
      <c r="P105" s="454" t="e">
        <f>VLOOKUP(C105,COSTING!#REF!,2,0)</f>
        <v>#REF!</v>
      </c>
    </row>
    <row r="106" spans="1:16">
      <c r="A106" s="626"/>
      <c r="B106" s="471"/>
      <c r="C106" s="472" t="s">
        <v>221</v>
      </c>
      <c r="D106" s="472" t="s">
        <v>222</v>
      </c>
      <c r="E106" s="472" t="s">
        <v>223</v>
      </c>
      <c r="F106" s="472" t="s">
        <v>224</v>
      </c>
      <c r="G106" s="473" t="s">
        <v>33</v>
      </c>
      <c r="H106" s="474">
        <v>1</v>
      </c>
      <c r="I106" s="474">
        <v>1</v>
      </c>
      <c r="J106" s="474" t="s">
        <v>26</v>
      </c>
      <c r="P106" s="454" t="e">
        <f>VLOOKUP(C106,COSTING!#REF!,2,0)</f>
        <v>#REF!</v>
      </c>
    </row>
    <row r="107" spans="1:16" ht="25.5">
      <c r="A107" s="626"/>
      <c r="B107" s="471"/>
      <c r="C107" s="472" t="s">
        <v>223</v>
      </c>
      <c r="D107" s="472" t="s">
        <v>224</v>
      </c>
      <c r="E107" s="480" t="s">
        <v>52</v>
      </c>
      <c r="F107" s="480" t="s">
        <v>53</v>
      </c>
      <c r="G107" s="473" t="s">
        <v>36</v>
      </c>
      <c r="H107" s="481">
        <v>1.07331</v>
      </c>
      <c r="I107" s="482">
        <v>1</v>
      </c>
      <c r="J107" s="482" t="s">
        <v>37</v>
      </c>
      <c r="P107" s="454" t="e">
        <f>VLOOKUP(C107,COSTING!#REF!,2,0)</f>
        <v>#REF!</v>
      </c>
    </row>
    <row r="108" spans="1:16" ht="25.5">
      <c r="A108" s="626" t="s">
        <v>225</v>
      </c>
      <c r="B108" s="471"/>
      <c r="C108" s="472" t="s">
        <v>226</v>
      </c>
      <c r="D108" s="472" t="s">
        <v>227</v>
      </c>
      <c r="E108" s="472" t="s">
        <v>228</v>
      </c>
      <c r="F108" s="472" t="s">
        <v>229</v>
      </c>
      <c r="G108" s="487" t="s">
        <v>230</v>
      </c>
      <c r="H108" s="474">
        <v>1</v>
      </c>
      <c r="I108" s="474">
        <v>1</v>
      </c>
      <c r="J108" s="474" t="s">
        <v>26</v>
      </c>
      <c r="P108" s="454" t="e">
        <f>VLOOKUP(C108,COSTING!#REF!,2,0)</f>
        <v>#REF!</v>
      </c>
    </row>
    <row r="109" spans="1:16" ht="25.5">
      <c r="A109" s="626"/>
      <c r="B109" s="471"/>
      <c r="C109" s="472" t="s">
        <v>226</v>
      </c>
      <c r="D109" s="472" t="s">
        <v>227</v>
      </c>
      <c r="E109" s="472" t="s">
        <v>73</v>
      </c>
      <c r="F109" s="472" t="s">
        <v>74</v>
      </c>
      <c r="G109" s="473" t="s">
        <v>29</v>
      </c>
      <c r="H109" s="477">
        <v>1E-3</v>
      </c>
      <c r="I109" s="474">
        <v>1</v>
      </c>
      <c r="J109" s="478" t="s">
        <v>30</v>
      </c>
      <c r="P109" s="454" t="e">
        <f>VLOOKUP(C109,COSTING!#REF!,2,0)</f>
        <v>#REF!</v>
      </c>
    </row>
    <row r="110" spans="1:16" ht="25.5">
      <c r="A110" s="626"/>
      <c r="B110" s="471"/>
      <c r="C110" s="472" t="s">
        <v>226</v>
      </c>
      <c r="D110" s="472" t="s">
        <v>227</v>
      </c>
      <c r="E110" s="472" t="s">
        <v>231</v>
      </c>
      <c r="F110" s="472" t="s">
        <v>232</v>
      </c>
      <c r="G110" s="495" t="s">
        <v>230</v>
      </c>
      <c r="H110" s="477">
        <v>0.05</v>
      </c>
      <c r="I110" s="474">
        <v>1</v>
      </c>
      <c r="J110" s="478" t="s">
        <v>30</v>
      </c>
      <c r="P110" s="454" t="e">
        <f>VLOOKUP(C110,COSTING!#REF!,2,0)</f>
        <v>#REF!</v>
      </c>
    </row>
    <row r="111" spans="1:16" ht="25.5">
      <c r="A111" s="626"/>
      <c r="B111" s="471"/>
      <c r="C111" s="472" t="s">
        <v>228</v>
      </c>
      <c r="D111" s="472" t="s">
        <v>229</v>
      </c>
      <c r="E111" s="472" t="s">
        <v>233</v>
      </c>
      <c r="F111" s="472" t="s">
        <v>234</v>
      </c>
      <c r="G111" s="487" t="s">
        <v>33</v>
      </c>
      <c r="H111" s="474">
        <v>1</v>
      </c>
      <c r="I111" s="474">
        <v>1</v>
      </c>
      <c r="J111" s="474" t="s">
        <v>26</v>
      </c>
      <c r="P111" s="454" t="e">
        <f>VLOOKUP(C111,COSTING!#REF!,2,0)</f>
        <v>#REF!</v>
      </c>
    </row>
    <row r="112" spans="1:16" ht="25.5">
      <c r="A112" s="626"/>
      <c r="B112" s="471"/>
      <c r="C112" s="472" t="s">
        <v>233</v>
      </c>
      <c r="D112" s="472" t="s">
        <v>234</v>
      </c>
      <c r="E112" s="480" t="s">
        <v>52</v>
      </c>
      <c r="F112" s="480" t="s">
        <v>53</v>
      </c>
      <c r="G112" s="473" t="s">
        <v>36</v>
      </c>
      <c r="H112" s="481">
        <v>4.335E-2</v>
      </c>
      <c r="I112" s="482">
        <v>1</v>
      </c>
      <c r="J112" s="482" t="s">
        <v>37</v>
      </c>
      <c r="P112" s="454" t="e">
        <f>VLOOKUP(C112,COSTING!#REF!,2,0)</f>
        <v>#REF!</v>
      </c>
    </row>
    <row r="113" spans="1:16" ht="25.5">
      <c r="A113" s="626" t="s">
        <v>235</v>
      </c>
      <c r="B113" s="471"/>
      <c r="C113" s="472" t="s">
        <v>236</v>
      </c>
      <c r="D113" s="472" t="s">
        <v>237</v>
      </c>
      <c r="E113" s="472" t="s">
        <v>238</v>
      </c>
      <c r="F113" s="472" t="s">
        <v>239</v>
      </c>
      <c r="G113" s="487" t="s">
        <v>230</v>
      </c>
      <c r="H113" s="474">
        <v>1</v>
      </c>
      <c r="I113" s="474">
        <v>1</v>
      </c>
      <c r="J113" s="474" t="s">
        <v>26</v>
      </c>
      <c r="P113" s="454" t="e">
        <f>VLOOKUP(C113,COSTING!#REF!,2,0)</f>
        <v>#REF!</v>
      </c>
    </row>
    <row r="114" spans="1:16" ht="25.5">
      <c r="A114" s="626"/>
      <c r="B114" s="471"/>
      <c r="C114" s="472" t="s">
        <v>236</v>
      </c>
      <c r="D114" s="472" t="s">
        <v>237</v>
      </c>
      <c r="E114" s="472" t="s">
        <v>73</v>
      </c>
      <c r="F114" s="472" t="s">
        <v>74</v>
      </c>
      <c r="G114" s="473" t="s">
        <v>29</v>
      </c>
      <c r="H114" s="477">
        <v>4.7600000000000002E-4</v>
      </c>
      <c r="I114" s="474">
        <v>1</v>
      </c>
      <c r="J114" s="478" t="s">
        <v>30</v>
      </c>
      <c r="P114" s="454" t="e">
        <f>VLOOKUP(C114,COSTING!#REF!,2,0)</f>
        <v>#REF!</v>
      </c>
    </row>
    <row r="115" spans="1:16" ht="25.5">
      <c r="A115" s="626"/>
      <c r="B115" s="471"/>
      <c r="C115" s="472" t="s">
        <v>238</v>
      </c>
      <c r="D115" s="472" t="s">
        <v>239</v>
      </c>
      <c r="E115" s="472" t="s">
        <v>240</v>
      </c>
      <c r="F115" s="472" t="s">
        <v>241</v>
      </c>
      <c r="G115" s="487" t="s">
        <v>33</v>
      </c>
      <c r="H115" s="474">
        <v>1</v>
      </c>
      <c r="I115" s="474">
        <v>1</v>
      </c>
      <c r="J115" s="474" t="s">
        <v>26</v>
      </c>
      <c r="P115" s="454" t="e">
        <f>VLOOKUP(C115,COSTING!#REF!,2,0)</f>
        <v>#REF!</v>
      </c>
    </row>
    <row r="116" spans="1:16" ht="25.5">
      <c r="A116" s="626"/>
      <c r="B116" s="471"/>
      <c r="C116" s="472" t="s">
        <v>240</v>
      </c>
      <c r="D116" s="472" t="s">
        <v>241</v>
      </c>
      <c r="E116" s="480" t="s">
        <v>52</v>
      </c>
      <c r="F116" s="480" t="s">
        <v>53</v>
      </c>
      <c r="G116" s="473" t="s">
        <v>36</v>
      </c>
      <c r="H116" s="481">
        <v>6.4329999999999998E-2</v>
      </c>
      <c r="I116" s="482">
        <v>1</v>
      </c>
      <c r="J116" s="482" t="s">
        <v>37</v>
      </c>
      <c r="P116" s="454" t="e">
        <f>VLOOKUP(C116,COSTING!#REF!,2,0)</f>
        <v>#REF!</v>
      </c>
    </row>
    <row r="117" spans="1:16">
      <c r="A117" s="626" t="s">
        <v>242</v>
      </c>
      <c r="B117" s="471"/>
      <c r="C117" s="472" t="s">
        <v>243</v>
      </c>
      <c r="D117" s="472" t="s">
        <v>244</v>
      </c>
      <c r="E117" s="472" t="s">
        <v>245</v>
      </c>
      <c r="F117" s="472" t="s">
        <v>246</v>
      </c>
      <c r="G117" s="496" t="s">
        <v>247</v>
      </c>
      <c r="H117" s="474">
        <v>1</v>
      </c>
      <c r="I117" s="474">
        <v>1</v>
      </c>
      <c r="J117" s="474" t="s">
        <v>26</v>
      </c>
      <c r="P117" s="454" t="e">
        <f>VLOOKUP(C117,COSTING!#REF!,2,0)</f>
        <v>#REF!</v>
      </c>
    </row>
    <row r="118" spans="1:16" ht="25.5">
      <c r="A118" s="626"/>
      <c r="B118" s="471"/>
      <c r="C118" s="472" t="s">
        <v>243</v>
      </c>
      <c r="D118" s="472" t="s">
        <v>244</v>
      </c>
      <c r="E118" s="472" t="s">
        <v>207</v>
      </c>
      <c r="F118" s="472" t="s">
        <v>208</v>
      </c>
      <c r="G118" s="473" t="s">
        <v>29</v>
      </c>
      <c r="H118" s="477">
        <v>8.3299999999999997E-4</v>
      </c>
      <c r="I118" s="474">
        <v>1</v>
      </c>
      <c r="J118" s="478" t="s">
        <v>30</v>
      </c>
      <c r="P118" s="454" t="e">
        <f>VLOOKUP(C118,COSTING!#REF!,2,0)</f>
        <v>#REF!</v>
      </c>
    </row>
    <row r="119" spans="1:16">
      <c r="A119" s="626"/>
      <c r="B119" s="471"/>
      <c r="C119" s="472" t="s">
        <v>243</v>
      </c>
      <c r="D119" s="472" t="s">
        <v>244</v>
      </c>
      <c r="E119" s="472" t="s">
        <v>248</v>
      </c>
      <c r="F119" s="472" t="s">
        <v>249</v>
      </c>
      <c r="G119" s="473" t="s">
        <v>247</v>
      </c>
      <c r="H119" s="477">
        <v>2.5000000000000001E-2</v>
      </c>
      <c r="I119" s="474">
        <v>1</v>
      </c>
      <c r="J119" s="478" t="s">
        <v>30</v>
      </c>
      <c r="P119" s="454" t="e">
        <f>VLOOKUP(C119,COSTING!#REF!,2,0)</f>
        <v>#REF!</v>
      </c>
    </row>
    <row r="120" spans="1:16" ht="15">
      <c r="A120" s="626"/>
      <c r="B120" s="471"/>
      <c r="C120" s="472" t="s">
        <v>245</v>
      </c>
      <c r="D120" s="472" t="s">
        <v>246</v>
      </c>
      <c r="E120" s="472" t="s">
        <v>250</v>
      </c>
      <c r="F120" s="472" t="s">
        <v>251</v>
      </c>
      <c r="G120" s="487" t="s">
        <v>33</v>
      </c>
      <c r="H120" s="474">
        <v>1</v>
      </c>
      <c r="I120" s="474">
        <v>1</v>
      </c>
      <c r="J120" s="474" t="s">
        <v>26</v>
      </c>
      <c r="P120" s="454" t="e">
        <f>VLOOKUP(C120,COSTING!#REF!,2,0)</f>
        <v>#REF!</v>
      </c>
    </row>
    <row r="121" spans="1:16" ht="25.5">
      <c r="A121" s="626"/>
      <c r="B121" s="471"/>
      <c r="C121" s="472" t="s">
        <v>250</v>
      </c>
      <c r="D121" s="472" t="s">
        <v>251</v>
      </c>
      <c r="E121" s="480" t="s">
        <v>52</v>
      </c>
      <c r="F121" s="480" t="s">
        <v>53</v>
      </c>
      <c r="G121" s="473" t="s">
        <v>36</v>
      </c>
      <c r="H121" s="481">
        <v>4.163E-2</v>
      </c>
      <c r="I121" s="482">
        <v>1</v>
      </c>
      <c r="J121" s="483" t="s">
        <v>37</v>
      </c>
      <c r="P121" s="454" t="e">
        <f>VLOOKUP(C121,COSTING!#REF!,2,0)</f>
        <v>#REF!</v>
      </c>
    </row>
    <row r="122" spans="1:16" ht="15">
      <c r="A122" s="626" t="s">
        <v>252</v>
      </c>
      <c r="B122" s="471"/>
      <c r="C122" s="472" t="s">
        <v>253</v>
      </c>
      <c r="D122" s="472" t="s">
        <v>254</v>
      </c>
      <c r="E122" s="472" t="s">
        <v>255</v>
      </c>
      <c r="F122" s="472" t="s">
        <v>256</v>
      </c>
      <c r="G122" s="487" t="s">
        <v>43</v>
      </c>
      <c r="H122" s="474">
        <v>1</v>
      </c>
      <c r="I122" s="474">
        <v>1</v>
      </c>
      <c r="J122" s="474" t="s">
        <v>26</v>
      </c>
      <c r="P122" s="454" t="e">
        <f>VLOOKUP(C122,COSTING!#REF!,2,0)</f>
        <v>#REF!</v>
      </c>
    </row>
    <row r="123" spans="1:16" ht="25.5">
      <c r="A123" s="626"/>
      <c r="B123" s="471"/>
      <c r="C123" s="472" t="s">
        <v>253</v>
      </c>
      <c r="D123" s="472" t="s">
        <v>254</v>
      </c>
      <c r="E123" s="472" t="s">
        <v>120</v>
      </c>
      <c r="F123" s="472" t="s">
        <v>121</v>
      </c>
      <c r="G123" s="473" t="s">
        <v>29</v>
      </c>
      <c r="H123" s="477">
        <v>1.8180000000000002E-2</v>
      </c>
      <c r="I123" s="474">
        <v>1</v>
      </c>
      <c r="J123" s="478" t="s">
        <v>30</v>
      </c>
      <c r="P123" s="454" t="e">
        <f>VLOOKUP(C123,COSTING!#REF!,2,0)</f>
        <v>#REF!</v>
      </c>
    </row>
    <row r="124" spans="1:16">
      <c r="A124" s="626"/>
      <c r="B124" s="471"/>
      <c r="C124" s="472" t="s">
        <v>253</v>
      </c>
      <c r="D124" s="472" t="s">
        <v>254</v>
      </c>
      <c r="E124" s="472" t="s">
        <v>257</v>
      </c>
      <c r="F124" s="472" t="s">
        <v>258</v>
      </c>
      <c r="G124" s="473" t="s">
        <v>29</v>
      </c>
      <c r="H124" s="477">
        <v>0.18181800000000001</v>
      </c>
      <c r="I124" s="474">
        <v>1</v>
      </c>
      <c r="J124" s="478" t="s">
        <v>30</v>
      </c>
      <c r="P124" s="454" t="e">
        <f>VLOOKUP(C124,COSTING!#REF!,2,0)</f>
        <v>#REF!</v>
      </c>
    </row>
    <row r="125" spans="1:16">
      <c r="A125" s="626"/>
      <c r="B125" s="471"/>
      <c r="C125" s="472" t="s">
        <v>253</v>
      </c>
      <c r="D125" s="472" t="s">
        <v>254</v>
      </c>
      <c r="E125" s="472" t="s">
        <v>259</v>
      </c>
      <c r="F125" s="472" t="s">
        <v>260</v>
      </c>
      <c r="G125" s="473" t="s">
        <v>29</v>
      </c>
      <c r="H125" s="477">
        <v>7.2727E-2</v>
      </c>
      <c r="I125" s="474">
        <v>1</v>
      </c>
      <c r="J125" s="478" t="s">
        <v>30</v>
      </c>
      <c r="P125" s="454" t="e">
        <f>VLOOKUP(C125,COSTING!#REF!,2,0)</f>
        <v>#REF!</v>
      </c>
    </row>
    <row r="126" spans="1:16">
      <c r="A126" s="626"/>
      <c r="B126" s="471"/>
      <c r="C126" s="472" t="s">
        <v>255</v>
      </c>
      <c r="D126" s="472" t="s">
        <v>256</v>
      </c>
      <c r="E126" s="472" t="s">
        <v>261</v>
      </c>
      <c r="F126" s="472" t="s">
        <v>262</v>
      </c>
      <c r="G126" s="473" t="s">
        <v>33</v>
      </c>
      <c r="H126" s="474">
        <v>1</v>
      </c>
      <c r="I126" s="474">
        <v>1</v>
      </c>
      <c r="J126" s="474" t="s">
        <v>26</v>
      </c>
      <c r="P126" s="454" t="e">
        <f>VLOOKUP(C126,COSTING!#REF!,2,0)</f>
        <v>#REF!</v>
      </c>
    </row>
    <row r="127" spans="1:16" ht="25.5">
      <c r="A127" s="626"/>
      <c r="B127" s="471"/>
      <c r="C127" s="472" t="s">
        <v>261</v>
      </c>
      <c r="D127" s="472" t="s">
        <v>262</v>
      </c>
      <c r="E127" s="480" t="s">
        <v>52</v>
      </c>
      <c r="F127" s="480" t="s">
        <v>53</v>
      </c>
      <c r="G127" s="473" t="s">
        <v>36</v>
      </c>
      <c r="H127" s="481">
        <v>0.30774000000000001</v>
      </c>
      <c r="I127" s="482">
        <v>1</v>
      </c>
      <c r="J127" s="483" t="s">
        <v>37</v>
      </c>
      <c r="P127" s="454" t="e">
        <f>VLOOKUP(C127,COSTING!#REF!,2,0)</f>
        <v>#REF!</v>
      </c>
    </row>
    <row r="128" spans="1:16" ht="15">
      <c r="A128" s="626" t="s">
        <v>263</v>
      </c>
      <c r="B128" s="471"/>
      <c r="C128" s="472" t="s">
        <v>264</v>
      </c>
      <c r="D128" s="472" t="s">
        <v>265</v>
      </c>
      <c r="E128" s="472" t="s">
        <v>266</v>
      </c>
      <c r="F128" s="472" t="s">
        <v>267</v>
      </c>
      <c r="G128" s="487" t="s">
        <v>43</v>
      </c>
      <c r="H128" s="474">
        <v>1</v>
      </c>
      <c r="I128" s="474">
        <v>1</v>
      </c>
      <c r="J128" s="474" t="s">
        <v>26</v>
      </c>
      <c r="P128" s="454" t="e">
        <f>VLOOKUP(C128,COSTING!#REF!,2,0)</f>
        <v>#REF!</v>
      </c>
    </row>
    <row r="129" spans="1:16" ht="25.5">
      <c r="A129" s="626"/>
      <c r="B129" s="471"/>
      <c r="C129" s="472" t="s">
        <v>264</v>
      </c>
      <c r="D129" s="472" t="s">
        <v>265</v>
      </c>
      <c r="E129" s="472" t="s">
        <v>44</v>
      </c>
      <c r="F129" s="472" t="s">
        <v>45</v>
      </c>
      <c r="G129" s="473" t="s">
        <v>29</v>
      </c>
      <c r="H129" s="477">
        <v>8.3333000000000004E-2</v>
      </c>
      <c r="I129" s="474">
        <v>1</v>
      </c>
      <c r="J129" s="478" t="s">
        <v>30</v>
      </c>
      <c r="P129" s="454" t="e">
        <f>VLOOKUP(C129,COSTING!#REF!,2,0)</f>
        <v>#REF!</v>
      </c>
    </row>
    <row r="130" spans="1:16">
      <c r="A130" s="626"/>
      <c r="B130" s="471"/>
      <c r="C130" s="472" t="s">
        <v>264</v>
      </c>
      <c r="D130" s="472" t="s">
        <v>265</v>
      </c>
      <c r="E130" s="472" t="s">
        <v>268</v>
      </c>
      <c r="F130" s="472" t="s">
        <v>269</v>
      </c>
      <c r="G130" s="473" t="s">
        <v>29</v>
      </c>
      <c r="H130" s="477">
        <v>0.25</v>
      </c>
      <c r="I130" s="474">
        <v>1</v>
      </c>
      <c r="J130" s="478" t="s">
        <v>30</v>
      </c>
      <c r="P130" s="454" t="e">
        <f>VLOOKUP(C130,COSTING!#REF!,2,0)</f>
        <v>#REF!</v>
      </c>
    </row>
    <row r="131" spans="1:16">
      <c r="A131" s="626"/>
      <c r="B131" s="471"/>
      <c r="C131" s="472" t="s">
        <v>264</v>
      </c>
      <c r="D131" s="472" t="s">
        <v>265</v>
      </c>
      <c r="E131" s="472" t="s">
        <v>270</v>
      </c>
      <c r="F131" s="472" t="s">
        <v>271</v>
      </c>
      <c r="G131" s="473" t="s">
        <v>29</v>
      </c>
      <c r="H131" s="477">
        <v>0.16666700000000001</v>
      </c>
      <c r="I131" s="474">
        <v>1</v>
      </c>
      <c r="J131" s="478" t="s">
        <v>30</v>
      </c>
      <c r="P131" s="454" t="e">
        <f>VLOOKUP(C131,COSTING!#REF!,2,0)</f>
        <v>#REF!</v>
      </c>
    </row>
    <row r="132" spans="1:16">
      <c r="A132" s="626"/>
      <c r="B132" s="471"/>
      <c r="C132" s="472" t="s">
        <v>266</v>
      </c>
      <c r="D132" s="472" t="s">
        <v>267</v>
      </c>
      <c r="E132" s="472" t="s">
        <v>272</v>
      </c>
      <c r="F132" s="472" t="s">
        <v>273</v>
      </c>
      <c r="G132" s="473" t="s">
        <v>33</v>
      </c>
      <c r="H132" s="474">
        <v>1</v>
      </c>
      <c r="I132" s="474">
        <v>1</v>
      </c>
      <c r="J132" s="474" t="s">
        <v>26</v>
      </c>
      <c r="P132" s="454" t="e">
        <f>VLOOKUP(C132,COSTING!#REF!,2,0)</f>
        <v>#REF!</v>
      </c>
    </row>
    <row r="133" spans="1:16" ht="25.5">
      <c r="A133" s="626"/>
      <c r="B133" s="471"/>
      <c r="C133" s="472" t="s">
        <v>272</v>
      </c>
      <c r="D133" s="472" t="s">
        <v>273</v>
      </c>
      <c r="E133" s="480" t="s">
        <v>52</v>
      </c>
      <c r="F133" s="480" t="s">
        <v>53</v>
      </c>
      <c r="G133" s="473" t="s">
        <v>36</v>
      </c>
      <c r="H133" s="481">
        <v>0.97750000000000004</v>
      </c>
      <c r="I133" s="482">
        <v>1</v>
      </c>
      <c r="J133" s="483" t="s">
        <v>37</v>
      </c>
      <c r="P133" s="454" t="e">
        <f>VLOOKUP(C133,COSTING!#REF!,2,0)</f>
        <v>#REF!</v>
      </c>
    </row>
    <row r="134" spans="1:16" ht="15">
      <c r="A134" s="626" t="s">
        <v>274</v>
      </c>
      <c r="B134" s="471"/>
      <c r="C134" s="472" t="s">
        <v>275</v>
      </c>
      <c r="D134" s="472" t="s">
        <v>276</v>
      </c>
      <c r="E134" s="488" t="s">
        <v>277</v>
      </c>
      <c r="F134" s="488" t="s">
        <v>278</v>
      </c>
      <c r="G134" s="487" t="s">
        <v>25</v>
      </c>
      <c r="H134" s="474">
        <v>1</v>
      </c>
      <c r="I134" s="474">
        <v>1</v>
      </c>
      <c r="J134" s="474" t="s">
        <v>26</v>
      </c>
      <c r="P134" s="454" t="e">
        <f>VLOOKUP(C134,COSTING!#REF!,2,0)</f>
        <v>#REF!</v>
      </c>
    </row>
    <row r="135" spans="1:16" ht="25.5">
      <c r="A135" s="626"/>
      <c r="B135" s="471"/>
      <c r="C135" s="472" t="s">
        <v>275</v>
      </c>
      <c r="D135" s="472" t="s">
        <v>276</v>
      </c>
      <c r="E135" s="488" t="s">
        <v>279</v>
      </c>
      <c r="F135" s="488" t="s">
        <v>280</v>
      </c>
      <c r="G135" s="473" t="s">
        <v>29</v>
      </c>
      <c r="H135" s="489">
        <v>1.3332999999999999E-2</v>
      </c>
      <c r="I135" s="474">
        <v>1</v>
      </c>
      <c r="J135" s="490" t="s">
        <v>30</v>
      </c>
      <c r="P135" s="454" t="e">
        <f>VLOOKUP(C135,COSTING!#REF!,2,0)</f>
        <v>#REF!</v>
      </c>
    </row>
    <row r="136" spans="1:16">
      <c r="A136" s="626"/>
      <c r="B136" s="471"/>
      <c r="C136" s="472" t="s">
        <v>275</v>
      </c>
      <c r="D136" s="472" t="s">
        <v>276</v>
      </c>
      <c r="E136" s="472" t="s">
        <v>281</v>
      </c>
      <c r="F136" s="472" t="s">
        <v>282</v>
      </c>
      <c r="G136" s="495" t="s">
        <v>247</v>
      </c>
      <c r="H136" s="477">
        <v>6.6666000000000003E-2</v>
      </c>
      <c r="I136" s="474">
        <v>1</v>
      </c>
      <c r="J136" s="478" t="s">
        <v>30</v>
      </c>
      <c r="P136" s="454" t="e">
        <f>VLOOKUP(C136,COSTING!#REF!,2,0)</f>
        <v>#REF!</v>
      </c>
    </row>
    <row r="137" spans="1:16" ht="25.5">
      <c r="A137" s="626"/>
      <c r="B137" s="471"/>
      <c r="C137" s="472" t="s">
        <v>277</v>
      </c>
      <c r="D137" s="472" t="s">
        <v>278</v>
      </c>
      <c r="E137" s="480" t="s">
        <v>52</v>
      </c>
      <c r="F137" s="480" t="s">
        <v>53</v>
      </c>
      <c r="G137" s="473" t="s">
        <v>36</v>
      </c>
      <c r="H137" s="481">
        <v>0.19533</v>
      </c>
      <c r="I137" s="482">
        <v>1</v>
      </c>
      <c r="J137" s="483" t="s">
        <v>37</v>
      </c>
      <c r="P137" s="454" t="e">
        <f>VLOOKUP(C137,COSTING!#REF!,2,0)</f>
        <v>#REF!</v>
      </c>
    </row>
    <row r="138" spans="1:16" ht="15">
      <c r="A138" s="626" t="s">
        <v>283</v>
      </c>
      <c r="B138" s="471"/>
      <c r="C138" s="472">
        <v>120333</v>
      </c>
      <c r="D138" s="472" t="s">
        <v>284</v>
      </c>
      <c r="E138" s="472" t="s">
        <v>285</v>
      </c>
      <c r="F138" s="472" t="s">
        <v>286</v>
      </c>
      <c r="G138" s="487" t="s">
        <v>25</v>
      </c>
      <c r="H138" s="474">
        <v>1</v>
      </c>
      <c r="I138" s="474">
        <v>1</v>
      </c>
      <c r="J138" s="474" t="s">
        <v>26</v>
      </c>
      <c r="P138" s="454" t="e">
        <f>VLOOKUP(C138,COSTING!#REF!,2,0)</f>
        <v>#REF!</v>
      </c>
    </row>
    <row r="139" spans="1:16" ht="25.5">
      <c r="A139" s="626"/>
      <c r="B139" s="471"/>
      <c r="C139" s="472">
        <v>120333</v>
      </c>
      <c r="D139" s="472" t="s">
        <v>284</v>
      </c>
      <c r="E139" s="488" t="s">
        <v>279</v>
      </c>
      <c r="F139" s="488" t="s">
        <v>280</v>
      </c>
      <c r="G139" s="473" t="s">
        <v>29</v>
      </c>
      <c r="H139" s="489">
        <v>4.7619999999999997E-3</v>
      </c>
      <c r="I139" s="474">
        <v>1</v>
      </c>
      <c r="J139" s="490" t="s">
        <v>30</v>
      </c>
      <c r="P139" s="454" t="e">
        <f>VLOOKUP(C139,COSTING!#REF!,2,0)</f>
        <v>#REF!</v>
      </c>
    </row>
    <row r="140" spans="1:16">
      <c r="A140" s="626"/>
      <c r="B140" s="471"/>
      <c r="C140" s="472">
        <v>120333</v>
      </c>
      <c r="D140" s="472" t="s">
        <v>284</v>
      </c>
      <c r="E140" s="472" t="s">
        <v>287</v>
      </c>
      <c r="F140" s="472" t="s">
        <v>288</v>
      </c>
      <c r="G140" s="495" t="s">
        <v>247</v>
      </c>
      <c r="H140" s="477">
        <v>6.6666000000000003E-2</v>
      </c>
      <c r="I140" s="474">
        <v>1</v>
      </c>
      <c r="J140" s="478" t="s">
        <v>30</v>
      </c>
      <c r="P140" s="454" t="e">
        <f>VLOOKUP(C140,COSTING!#REF!,2,0)</f>
        <v>#REF!</v>
      </c>
    </row>
    <row r="141" spans="1:16" ht="25.5">
      <c r="A141" s="626"/>
      <c r="B141" s="471"/>
      <c r="C141" s="472" t="s">
        <v>285</v>
      </c>
      <c r="D141" s="472" t="s">
        <v>286</v>
      </c>
      <c r="E141" s="480" t="s">
        <v>52</v>
      </c>
      <c r="F141" s="480" t="s">
        <v>53</v>
      </c>
      <c r="G141" s="473" t="s">
        <v>36</v>
      </c>
      <c r="H141" s="481">
        <v>0.13100000000000001</v>
      </c>
      <c r="I141" s="482">
        <v>1</v>
      </c>
      <c r="J141" s="483" t="s">
        <v>37</v>
      </c>
      <c r="P141" s="454" t="e">
        <f>VLOOKUP(C141,COSTING!#REF!,2,0)</f>
        <v>#REF!</v>
      </c>
    </row>
    <row r="142" spans="1:16" ht="15">
      <c r="A142" s="626" t="s">
        <v>289</v>
      </c>
      <c r="B142" s="471"/>
      <c r="C142" s="472" t="s">
        <v>290</v>
      </c>
      <c r="D142" s="472" t="s">
        <v>291</v>
      </c>
      <c r="E142" s="472" t="s">
        <v>292</v>
      </c>
      <c r="F142" s="472" t="s">
        <v>293</v>
      </c>
      <c r="G142" s="487" t="s">
        <v>43</v>
      </c>
      <c r="H142" s="474">
        <v>1</v>
      </c>
      <c r="I142" s="474">
        <v>1</v>
      </c>
      <c r="J142" s="474" t="s">
        <v>26</v>
      </c>
      <c r="P142" s="454" t="e">
        <f>VLOOKUP(C142,COSTING!#REF!,2,0)</f>
        <v>#REF!</v>
      </c>
    </row>
    <row r="143" spans="1:16" ht="25.5">
      <c r="A143" s="626"/>
      <c r="B143" s="471"/>
      <c r="C143" s="472" t="s">
        <v>290</v>
      </c>
      <c r="D143" s="472" t="s">
        <v>291</v>
      </c>
      <c r="E143" s="472" t="s">
        <v>185</v>
      </c>
      <c r="F143" s="472" t="s">
        <v>186</v>
      </c>
      <c r="G143" s="473" t="s">
        <v>29</v>
      </c>
      <c r="H143" s="477">
        <v>0.1</v>
      </c>
      <c r="I143" s="474">
        <v>1</v>
      </c>
      <c r="J143" s="478" t="s">
        <v>30</v>
      </c>
      <c r="P143" s="454" t="e">
        <f>VLOOKUP(C143,COSTING!#REF!,2,0)</f>
        <v>#REF!</v>
      </c>
    </row>
    <row r="144" spans="1:16" ht="25.5">
      <c r="A144" s="626"/>
      <c r="B144" s="471"/>
      <c r="C144" s="472" t="s">
        <v>290</v>
      </c>
      <c r="D144" s="472" t="s">
        <v>291</v>
      </c>
      <c r="E144" s="472" t="s">
        <v>294</v>
      </c>
      <c r="F144" s="472" t="s">
        <v>295</v>
      </c>
      <c r="G144" s="473" t="s">
        <v>29</v>
      </c>
      <c r="H144" s="477">
        <v>0.1</v>
      </c>
      <c r="I144" s="474">
        <v>1</v>
      </c>
      <c r="J144" s="478" t="s">
        <v>30</v>
      </c>
      <c r="P144" s="454" t="e">
        <f>VLOOKUP(C144,COSTING!#REF!,2,0)</f>
        <v>#REF!</v>
      </c>
    </row>
    <row r="145" spans="1:16" ht="25.5">
      <c r="A145" s="626"/>
      <c r="B145" s="471"/>
      <c r="C145" s="472" t="s">
        <v>290</v>
      </c>
      <c r="D145" s="472" t="s">
        <v>291</v>
      </c>
      <c r="E145" s="472" t="s">
        <v>296</v>
      </c>
      <c r="F145" s="472" t="s">
        <v>297</v>
      </c>
      <c r="G145" s="473" t="s">
        <v>29</v>
      </c>
      <c r="H145" s="477">
        <v>0.4</v>
      </c>
      <c r="I145" s="474">
        <v>1</v>
      </c>
      <c r="J145" s="478" t="s">
        <v>30</v>
      </c>
      <c r="P145" s="454" t="e">
        <f>VLOOKUP(C145,COSTING!#REF!,2,0)</f>
        <v>#REF!</v>
      </c>
    </row>
    <row r="146" spans="1:16" ht="25.5">
      <c r="A146" s="626"/>
      <c r="B146" s="471"/>
      <c r="C146" s="472" t="s">
        <v>292</v>
      </c>
      <c r="D146" s="472" t="s">
        <v>293</v>
      </c>
      <c r="E146" s="472" t="s">
        <v>298</v>
      </c>
      <c r="F146" s="472" t="s">
        <v>299</v>
      </c>
      <c r="G146" s="473" t="s">
        <v>33</v>
      </c>
      <c r="H146" s="474">
        <v>1</v>
      </c>
      <c r="I146" s="474">
        <v>1</v>
      </c>
      <c r="J146" s="474" t="s">
        <v>26</v>
      </c>
      <c r="P146" s="454" t="e">
        <f>VLOOKUP(C146,COSTING!#REF!,2,0)</f>
        <v>#REF!</v>
      </c>
    </row>
    <row r="147" spans="1:16" ht="25.5">
      <c r="A147" s="626"/>
      <c r="B147" s="471"/>
      <c r="C147" s="472" t="s">
        <v>298</v>
      </c>
      <c r="D147" s="472" t="s">
        <v>299</v>
      </c>
      <c r="E147" s="480" t="s">
        <v>52</v>
      </c>
      <c r="F147" s="480" t="s">
        <v>53</v>
      </c>
      <c r="G147" s="473" t="s">
        <v>36</v>
      </c>
      <c r="H147" s="481">
        <v>0.99038999999999999</v>
      </c>
      <c r="I147" s="482">
        <v>1</v>
      </c>
      <c r="J147" s="483" t="s">
        <v>37</v>
      </c>
      <c r="P147" s="454" t="e">
        <f>VLOOKUP(C147,COSTING!#REF!,2,0)</f>
        <v>#REF!</v>
      </c>
    </row>
    <row r="148" spans="1:16">
      <c r="A148" s="626" t="s">
        <v>300</v>
      </c>
      <c r="B148" s="471"/>
      <c r="C148" s="472" t="s">
        <v>301</v>
      </c>
      <c r="D148" s="472" t="s">
        <v>302</v>
      </c>
      <c r="E148" s="472" t="s">
        <v>303</v>
      </c>
      <c r="F148" s="472" t="s">
        <v>304</v>
      </c>
      <c r="G148" s="495" t="s">
        <v>43</v>
      </c>
      <c r="H148" s="474">
        <v>1</v>
      </c>
      <c r="I148" s="474">
        <v>1</v>
      </c>
      <c r="J148" s="474" t="s">
        <v>26</v>
      </c>
      <c r="P148" s="454" t="e">
        <f>VLOOKUP(C148,COSTING!#REF!,2,0)</f>
        <v>#REF!</v>
      </c>
    </row>
    <row r="149" spans="1:16" ht="25.5">
      <c r="A149" s="626"/>
      <c r="B149" s="471"/>
      <c r="C149" s="472" t="s">
        <v>301</v>
      </c>
      <c r="D149" s="472" t="s">
        <v>302</v>
      </c>
      <c r="E149" s="472" t="s">
        <v>185</v>
      </c>
      <c r="F149" s="472" t="s">
        <v>186</v>
      </c>
      <c r="G149" s="473" t="s">
        <v>29</v>
      </c>
      <c r="H149" s="477">
        <v>0.1</v>
      </c>
      <c r="I149" s="474">
        <v>1</v>
      </c>
      <c r="J149" s="478" t="s">
        <v>30</v>
      </c>
      <c r="P149" s="454" t="e">
        <f>VLOOKUP(C149,COSTING!#REF!,2,0)</f>
        <v>#REF!</v>
      </c>
    </row>
    <row r="150" spans="1:16">
      <c r="A150" s="626"/>
      <c r="B150" s="471"/>
      <c r="C150" s="472" t="s">
        <v>303</v>
      </c>
      <c r="D150" s="472" t="s">
        <v>304</v>
      </c>
      <c r="E150" s="472" t="s">
        <v>305</v>
      </c>
      <c r="F150" s="472" t="s">
        <v>306</v>
      </c>
      <c r="G150" s="473" t="s">
        <v>33</v>
      </c>
      <c r="H150" s="474">
        <v>1</v>
      </c>
      <c r="I150" s="474">
        <v>1</v>
      </c>
      <c r="J150" s="474" t="s">
        <v>26</v>
      </c>
      <c r="P150" s="454" t="e">
        <f>VLOOKUP(C150,COSTING!#REF!,2,0)</f>
        <v>#REF!</v>
      </c>
    </row>
    <row r="151" spans="1:16" ht="25.5">
      <c r="A151" s="626"/>
      <c r="B151" s="471"/>
      <c r="C151" s="472" t="s">
        <v>305</v>
      </c>
      <c r="D151" s="472" t="s">
        <v>306</v>
      </c>
      <c r="E151" s="480" t="s">
        <v>52</v>
      </c>
      <c r="F151" s="480" t="s">
        <v>53</v>
      </c>
      <c r="G151" s="473" t="s">
        <v>36</v>
      </c>
      <c r="H151" s="481">
        <v>0.98980000000000001</v>
      </c>
      <c r="I151" s="482">
        <v>1</v>
      </c>
      <c r="J151" s="483" t="s">
        <v>37</v>
      </c>
      <c r="P151" s="454" t="e">
        <f>VLOOKUP(C151,COSTING!#REF!,2,0)</f>
        <v>#REF!</v>
      </c>
    </row>
    <row r="152" spans="1:16" ht="12.75" customHeight="1">
      <c r="A152" s="626" t="s">
        <v>307</v>
      </c>
      <c r="B152" s="471"/>
      <c r="C152" s="472" t="s">
        <v>308</v>
      </c>
      <c r="D152" s="472" t="s">
        <v>309</v>
      </c>
      <c r="E152" s="472" t="s">
        <v>310</v>
      </c>
      <c r="F152" s="472" t="s">
        <v>311</v>
      </c>
      <c r="G152" s="495" t="s">
        <v>312</v>
      </c>
      <c r="H152" s="474">
        <v>1</v>
      </c>
      <c r="I152" s="474">
        <v>1</v>
      </c>
      <c r="J152" s="474" t="s">
        <v>26</v>
      </c>
      <c r="P152" s="454" t="e">
        <f>VLOOKUP(C152,COSTING!#REF!,2,0)</f>
        <v>#REF!</v>
      </c>
    </row>
    <row r="153" spans="1:16" ht="25.5">
      <c r="A153" s="626"/>
      <c r="B153" s="471"/>
      <c r="C153" s="472" t="s">
        <v>308</v>
      </c>
      <c r="D153" s="472" t="s">
        <v>309</v>
      </c>
      <c r="E153" s="472" t="s">
        <v>120</v>
      </c>
      <c r="F153" s="472" t="s">
        <v>121</v>
      </c>
      <c r="G153" s="473" t="s">
        <v>29</v>
      </c>
      <c r="H153" s="477">
        <v>3.5700000000000003E-2</v>
      </c>
      <c r="I153" s="474">
        <v>1</v>
      </c>
      <c r="J153" s="478" t="s">
        <v>30</v>
      </c>
      <c r="P153" s="454" t="e">
        <f>VLOOKUP(C153,COSTING!#REF!,2,0)</f>
        <v>#REF!</v>
      </c>
    </row>
    <row r="154" spans="1:16" ht="25.5">
      <c r="A154" s="626"/>
      <c r="B154" s="471"/>
      <c r="C154" s="472" t="s">
        <v>308</v>
      </c>
      <c r="D154" s="472" t="s">
        <v>309</v>
      </c>
      <c r="E154" s="472" t="s">
        <v>313</v>
      </c>
      <c r="F154" s="472" t="s">
        <v>314</v>
      </c>
      <c r="G154" s="473" t="s">
        <v>29</v>
      </c>
      <c r="H154" s="477">
        <v>0.214</v>
      </c>
      <c r="I154" s="474">
        <v>1</v>
      </c>
      <c r="J154" s="478" t="s">
        <v>30</v>
      </c>
      <c r="P154" s="454" t="e">
        <f>VLOOKUP(C154,COSTING!#REF!,2,0)</f>
        <v>#REF!</v>
      </c>
    </row>
    <row r="155" spans="1:16" ht="25.5">
      <c r="A155" s="626"/>
      <c r="B155" s="471"/>
      <c r="C155" s="472" t="s">
        <v>308</v>
      </c>
      <c r="D155" s="472" t="s">
        <v>309</v>
      </c>
      <c r="E155" s="472" t="s">
        <v>315</v>
      </c>
      <c r="F155" s="472" t="s">
        <v>316</v>
      </c>
      <c r="G155" s="473" t="s">
        <v>29</v>
      </c>
      <c r="H155" s="477">
        <v>0.107</v>
      </c>
      <c r="I155" s="474">
        <v>1</v>
      </c>
      <c r="J155" s="478" t="s">
        <v>30</v>
      </c>
      <c r="P155" s="454" t="e">
        <f>VLOOKUP(C155,COSTING!#REF!,2,0)</f>
        <v>#REF!</v>
      </c>
    </row>
    <row r="156" spans="1:16">
      <c r="A156" s="626"/>
      <c r="B156" s="471"/>
      <c r="C156" s="472" t="s">
        <v>310</v>
      </c>
      <c r="D156" s="472" t="s">
        <v>311</v>
      </c>
      <c r="E156" s="472" t="s">
        <v>317</v>
      </c>
      <c r="F156" s="472" t="s">
        <v>318</v>
      </c>
      <c r="G156" s="473" t="s">
        <v>33</v>
      </c>
      <c r="H156" s="474">
        <v>1</v>
      </c>
      <c r="I156" s="474">
        <v>1</v>
      </c>
      <c r="J156" s="474" t="s">
        <v>26</v>
      </c>
      <c r="P156" s="454" t="e">
        <f>VLOOKUP(C156,COSTING!#REF!,2,0)</f>
        <v>#REF!</v>
      </c>
    </row>
    <row r="157" spans="1:16" ht="25.5">
      <c r="A157" s="626"/>
      <c r="B157" s="471"/>
      <c r="C157" s="472" t="s">
        <v>317</v>
      </c>
      <c r="D157" s="472" t="s">
        <v>318</v>
      </c>
      <c r="E157" s="480" t="s">
        <v>52</v>
      </c>
      <c r="F157" s="480" t="s">
        <v>53</v>
      </c>
      <c r="G157" s="473" t="s">
        <v>36</v>
      </c>
      <c r="H157" s="481">
        <v>0.38540000000000002</v>
      </c>
      <c r="I157" s="482">
        <v>1</v>
      </c>
      <c r="J157" s="483" t="s">
        <v>37</v>
      </c>
      <c r="P157" s="454" t="e">
        <f>VLOOKUP(C157,COSTING!#REF!,2,0)</f>
        <v>#REF!</v>
      </c>
    </row>
    <row r="158" spans="1:16" ht="12.75" customHeight="1">
      <c r="A158" s="626" t="s">
        <v>319</v>
      </c>
      <c r="B158" s="471"/>
      <c r="C158" s="472" t="s">
        <v>320</v>
      </c>
      <c r="D158" s="472" t="s">
        <v>321</v>
      </c>
      <c r="E158" s="472" t="s">
        <v>322</v>
      </c>
      <c r="F158" s="472" t="s">
        <v>323</v>
      </c>
      <c r="G158" s="495" t="s">
        <v>43</v>
      </c>
      <c r="H158" s="474">
        <v>1</v>
      </c>
      <c r="I158" s="474">
        <v>1</v>
      </c>
      <c r="J158" s="474" t="s">
        <v>26</v>
      </c>
      <c r="P158" s="454" t="e">
        <f>VLOOKUP(C158,COSTING!#REF!,2,0)</f>
        <v>#REF!</v>
      </c>
    </row>
    <row r="159" spans="1:16" ht="25.5">
      <c r="A159" s="626"/>
      <c r="B159" s="471"/>
      <c r="C159" s="472" t="s">
        <v>320</v>
      </c>
      <c r="D159" s="472" t="s">
        <v>321</v>
      </c>
      <c r="E159" s="472" t="s">
        <v>59</v>
      </c>
      <c r="F159" s="472" t="s">
        <v>60</v>
      </c>
      <c r="G159" s="473" t="s">
        <v>29</v>
      </c>
      <c r="H159" s="477">
        <v>2.5000000000000001E-2</v>
      </c>
      <c r="I159" s="474">
        <v>1</v>
      </c>
      <c r="J159" s="478" t="s">
        <v>30</v>
      </c>
      <c r="P159" s="454" t="e">
        <f>VLOOKUP(C159,COSTING!#REF!,2,0)</f>
        <v>#REF!</v>
      </c>
    </row>
    <row r="160" spans="1:16">
      <c r="A160" s="626"/>
      <c r="B160" s="471"/>
      <c r="C160" s="472" t="s">
        <v>320</v>
      </c>
      <c r="D160" s="472" t="s">
        <v>321</v>
      </c>
      <c r="E160" s="472" t="s">
        <v>133</v>
      </c>
      <c r="F160" s="472" t="s">
        <v>134</v>
      </c>
      <c r="G160" s="473" t="s">
        <v>29</v>
      </c>
      <c r="H160" s="477">
        <v>0.22500000000000001</v>
      </c>
      <c r="I160" s="474">
        <v>1</v>
      </c>
      <c r="J160" s="478" t="s">
        <v>30</v>
      </c>
      <c r="P160" s="454" t="e">
        <f>VLOOKUP(C160,COSTING!#REF!,2,0)</f>
        <v>#REF!</v>
      </c>
    </row>
    <row r="161" spans="1:16">
      <c r="A161" s="626"/>
      <c r="B161" s="471"/>
      <c r="C161" s="472" t="s">
        <v>320</v>
      </c>
      <c r="D161" s="472" t="s">
        <v>321</v>
      </c>
      <c r="E161" s="472" t="s">
        <v>135</v>
      </c>
      <c r="F161" s="472" t="s">
        <v>136</v>
      </c>
      <c r="G161" s="473" t="s">
        <v>29</v>
      </c>
      <c r="H161" s="477">
        <v>7.4999999999999997E-2</v>
      </c>
      <c r="I161" s="474">
        <v>1</v>
      </c>
      <c r="J161" s="478" t="s">
        <v>30</v>
      </c>
      <c r="P161" s="454" t="e">
        <f>VLOOKUP(C161,COSTING!#REF!,2,0)</f>
        <v>#REF!</v>
      </c>
    </row>
    <row r="162" spans="1:16">
      <c r="A162" s="626"/>
      <c r="B162" s="471"/>
      <c r="C162" s="472" t="s">
        <v>322</v>
      </c>
      <c r="D162" s="472" t="s">
        <v>323</v>
      </c>
      <c r="E162" s="472" t="s">
        <v>324</v>
      </c>
      <c r="F162" s="472" t="s">
        <v>325</v>
      </c>
      <c r="G162" s="473" t="s">
        <v>33</v>
      </c>
      <c r="H162" s="474">
        <v>1</v>
      </c>
      <c r="I162" s="474">
        <v>1</v>
      </c>
      <c r="J162" s="474" t="s">
        <v>26</v>
      </c>
      <c r="P162" s="454" t="e">
        <f>VLOOKUP(C162,COSTING!#REF!,2,0)</f>
        <v>#REF!</v>
      </c>
    </row>
    <row r="163" spans="1:16" ht="25.5">
      <c r="A163" s="626"/>
      <c r="B163" s="471"/>
      <c r="C163" s="472" t="s">
        <v>324</v>
      </c>
      <c r="D163" s="472" t="s">
        <v>325</v>
      </c>
      <c r="E163" s="480" t="s">
        <v>52</v>
      </c>
      <c r="F163" s="480" t="s">
        <v>53</v>
      </c>
      <c r="G163" s="473" t="s">
        <v>36</v>
      </c>
      <c r="H163" s="481">
        <v>0.32343</v>
      </c>
      <c r="I163" s="482">
        <v>1</v>
      </c>
      <c r="J163" s="483" t="s">
        <v>37</v>
      </c>
      <c r="P163" s="454" t="e">
        <f>VLOOKUP(C163,COSTING!#REF!,2,0)</f>
        <v>#REF!</v>
      </c>
    </row>
    <row r="164" spans="1:16" ht="12.75" customHeight="1">
      <c r="A164" s="626" t="s">
        <v>326</v>
      </c>
      <c r="B164" s="471"/>
      <c r="C164" s="472" t="s">
        <v>327</v>
      </c>
      <c r="D164" s="472" t="s">
        <v>328</v>
      </c>
      <c r="E164" s="472" t="s">
        <v>329</v>
      </c>
      <c r="F164" s="472" t="s">
        <v>330</v>
      </c>
      <c r="G164" s="495" t="s">
        <v>43</v>
      </c>
      <c r="H164" s="474">
        <v>1</v>
      </c>
      <c r="I164" s="474">
        <v>1</v>
      </c>
      <c r="J164" s="474" t="s">
        <v>26</v>
      </c>
      <c r="P164" s="454" t="e">
        <f>VLOOKUP(C164,COSTING!#REF!,2,0)</f>
        <v>#REF!</v>
      </c>
    </row>
    <row r="165" spans="1:16">
      <c r="A165" s="626"/>
      <c r="B165" s="471"/>
      <c r="C165" s="472" t="s">
        <v>327</v>
      </c>
      <c r="D165" s="472" t="s">
        <v>328</v>
      </c>
      <c r="E165" s="472" t="s">
        <v>331</v>
      </c>
      <c r="F165" s="472" t="s">
        <v>332</v>
      </c>
      <c r="G165" s="495" t="s">
        <v>43</v>
      </c>
      <c r="H165" s="477">
        <v>1</v>
      </c>
      <c r="I165" s="474">
        <v>1</v>
      </c>
      <c r="J165" s="478" t="s">
        <v>30</v>
      </c>
      <c r="P165" s="454" t="e">
        <f>VLOOKUP(C165,COSTING!#REF!,2,0)</f>
        <v>#REF!</v>
      </c>
    </row>
    <row r="166" spans="1:16" ht="25.5">
      <c r="A166" s="626"/>
      <c r="B166" s="471"/>
      <c r="C166" s="472" t="s">
        <v>327</v>
      </c>
      <c r="D166" s="472" t="s">
        <v>328</v>
      </c>
      <c r="E166" s="472" t="s">
        <v>279</v>
      </c>
      <c r="F166" s="472" t="s">
        <v>280</v>
      </c>
      <c r="G166" s="473" t="s">
        <v>29</v>
      </c>
      <c r="H166" s="477">
        <v>2.5000000000000001E-2</v>
      </c>
      <c r="I166" s="474">
        <v>1</v>
      </c>
      <c r="J166" s="478" t="s">
        <v>30</v>
      </c>
      <c r="P166" s="454" t="e">
        <f>VLOOKUP(C166,COSTING!#REF!,2,0)</f>
        <v>#REF!</v>
      </c>
    </row>
    <row r="167" spans="1:16">
      <c r="A167" s="626"/>
      <c r="B167" s="471"/>
      <c r="C167" s="472" t="s">
        <v>327</v>
      </c>
      <c r="D167" s="472" t="s">
        <v>328</v>
      </c>
      <c r="E167" s="472" t="s">
        <v>333</v>
      </c>
      <c r="F167" s="472" t="s">
        <v>334</v>
      </c>
      <c r="G167" s="473" t="s">
        <v>29</v>
      </c>
      <c r="H167" s="477">
        <v>0.22500000000000001</v>
      </c>
      <c r="I167" s="474">
        <v>1</v>
      </c>
      <c r="J167" s="478" t="s">
        <v>30</v>
      </c>
      <c r="P167" s="454" t="e">
        <f>VLOOKUP(C167,COSTING!#REF!,2,0)</f>
        <v>#REF!</v>
      </c>
    </row>
    <row r="168" spans="1:16">
      <c r="A168" s="626"/>
      <c r="B168" s="471"/>
      <c r="C168" s="472" t="s">
        <v>327</v>
      </c>
      <c r="D168" s="472" t="s">
        <v>328</v>
      </c>
      <c r="E168" s="472" t="s">
        <v>335</v>
      </c>
      <c r="F168" s="472" t="s">
        <v>336</v>
      </c>
      <c r="G168" s="473" t="s">
        <v>29</v>
      </c>
      <c r="H168" s="477">
        <v>7.4999999999999997E-2</v>
      </c>
      <c r="I168" s="474">
        <v>1</v>
      </c>
      <c r="J168" s="478" t="s">
        <v>30</v>
      </c>
      <c r="P168" s="454" t="e">
        <f>VLOOKUP(C168,COSTING!#REF!,2,0)</f>
        <v>#REF!</v>
      </c>
    </row>
    <row r="169" spans="1:16">
      <c r="A169" s="626"/>
      <c r="B169" s="471"/>
      <c r="C169" s="472" t="s">
        <v>329</v>
      </c>
      <c r="D169" s="472" t="s">
        <v>330</v>
      </c>
      <c r="E169" s="472" t="s">
        <v>337</v>
      </c>
      <c r="F169" s="472" t="s">
        <v>338</v>
      </c>
      <c r="G169" s="473" t="s">
        <v>33</v>
      </c>
      <c r="H169" s="474">
        <v>1</v>
      </c>
      <c r="I169" s="474">
        <v>1</v>
      </c>
      <c r="J169" s="474" t="s">
        <v>26</v>
      </c>
      <c r="P169" s="454" t="e">
        <f>VLOOKUP(C169,COSTING!#REF!,2,0)</f>
        <v>#REF!</v>
      </c>
    </row>
    <row r="170" spans="1:16" ht="25.5">
      <c r="A170" s="626"/>
      <c r="B170" s="471"/>
      <c r="C170" s="472" t="s">
        <v>337</v>
      </c>
      <c r="D170" s="472" t="s">
        <v>338</v>
      </c>
      <c r="E170" s="480" t="s">
        <v>52</v>
      </c>
      <c r="F170" s="480" t="s">
        <v>53</v>
      </c>
      <c r="G170" s="473" t="s">
        <v>36</v>
      </c>
      <c r="H170" s="481">
        <v>0.65985000000000005</v>
      </c>
      <c r="I170" s="482">
        <v>1</v>
      </c>
      <c r="J170" s="483" t="s">
        <v>37</v>
      </c>
      <c r="P170" s="454" t="e">
        <f>VLOOKUP(C170,COSTING!#REF!,2,0)</f>
        <v>#REF!</v>
      </c>
    </row>
    <row r="171" spans="1:16" ht="25.5">
      <c r="A171" s="626" t="s">
        <v>339</v>
      </c>
      <c r="B171" s="471"/>
      <c r="C171" s="472" t="s">
        <v>340</v>
      </c>
      <c r="D171" s="472" t="s">
        <v>341</v>
      </c>
      <c r="E171" s="472" t="s">
        <v>342</v>
      </c>
      <c r="F171" s="472" t="s">
        <v>343</v>
      </c>
      <c r="G171" s="495" t="s">
        <v>247</v>
      </c>
      <c r="H171" s="474">
        <v>1</v>
      </c>
      <c r="I171" s="474">
        <v>1</v>
      </c>
      <c r="J171" s="474" t="s">
        <v>26</v>
      </c>
      <c r="P171" s="454" t="e">
        <f>VLOOKUP(C171,COSTING!#REF!,2,0)</f>
        <v>#REF!</v>
      </c>
    </row>
    <row r="172" spans="1:16" ht="25.5">
      <c r="A172" s="626"/>
      <c r="B172" s="471"/>
      <c r="C172" s="472" t="s">
        <v>340</v>
      </c>
      <c r="D172" s="472" t="s">
        <v>341</v>
      </c>
      <c r="E172" s="472" t="s">
        <v>73</v>
      </c>
      <c r="F172" s="472" t="s">
        <v>74</v>
      </c>
      <c r="G172" s="473" t="s">
        <v>29</v>
      </c>
      <c r="H172" s="477">
        <v>2.1359999999999999E-3</v>
      </c>
      <c r="I172" s="474">
        <v>1</v>
      </c>
      <c r="J172" s="478" t="s">
        <v>30</v>
      </c>
      <c r="P172" s="454" t="e">
        <f>VLOOKUP(C172,COSTING!#REF!,2,0)</f>
        <v>#REF!</v>
      </c>
    </row>
    <row r="173" spans="1:16" ht="25.5">
      <c r="A173" s="626"/>
      <c r="B173" s="471"/>
      <c r="C173" s="472" t="s">
        <v>340</v>
      </c>
      <c r="D173" s="472" t="s">
        <v>341</v>
      </c>
      <c r="E173" s="472" t="s">
        <v>344</v>
      </c>
      <c r="F173" s="472" t="s">
        <v>345</v>
      </c>
      <c r="G173" s="473" t="s">
        <v>247</v>
      </c>
      <c r="H173" s="477">
        <v>5.5555E-2</v>
      </c>
      <c r="I173" s="474">
        <v>1</v>
      </c>
      <c r="J173" s="478" t="s">
        <v>30</v>
      </c>
      <c r="P173" s="454" t="e">
        <f>VLOOKUP(C173,COSTING!#REF!,2,0)</f>
        <v>#REF!</v>
      </c>
    </row>
    <row r="174" spans="1:16" ht="25.5">
      <c r="A174" s="626"/>
      <c r="B174" s="471"/>
      <c r="C174" s="472" t="s">
        <v>342</v>
      </c>
      <c r="D174" s="472" t="s">
        <v>343</v>
      </c>
      <c r="E174" s="472" t="s">
        <v>346</v>
      </c>
      <c r="F174" s="472" t="s">
        <v>347</v>
      </c>
      <c r="G174" s="473" t="s">
        <v>33</v>
      </c>
      <c r="H174" s="474">
        <v>1</v>
      </c>
      <c r="I174" s="474">
        <v>1</v>
      </c>
      <c r="J174" s="474" t="s">
        <v>26</v>
      </c>
      <c r="P174" s="454" t="e">
        <f>VLOOKUP(C174,COSTING!#REF!,2,0)</f>
        <v>#REF!</v>
      </c>
    </row>
    <row r="175" spans="1:16" ht="25.5">
      <c r="A175" s="626"/>
      <c r="B175" s="471"/>
      <c r="C175" s="472" t="s">
        <v>346</v>
      </c>
      <c r="D175" s="472" t="s">
        <v>347</v>
      </c>
      <c r="E175" s="480" t="s">
        <v>348</v>
      </c>
      <c r="F175" s="480" t="s">
        <v>349</v>
      </c>
      <c r="G175" s="473" t="s">
        <v>36</v>
      </c>
      <c r="H175" s="481">
        <v>0.10020999999999999</v>
      </c>
      <c r="I175" s="482">
        <v>1</v>
      </c>
      <c r="J175" s="480" t="s">
        <v>37</v>
      </c>
      <c r="P175" s="454" t="e">
        <f>VLOOKUP(C175,COSTING!#REF!,2,0)</f>
        <v>#REF!</v>
      </c>
    </row>
    <row r="176" spans="1:16">
      <c r="A176" s="626" t="s">
        <v>350</v>
      </c>
      <c r="B176" s="471"/>
      <c r="C176" s="472" t="s">
        <v>351</v>
      </c>
      <c r="D176" s="472" t="s">
        <v>352</v>
      </c>
      <c r="E176" s="472" t="s">
        <v>353</v>
      </c>
      <c r="F176" s="472" t="s">
        <v>354</v>
      </c>
      <c r="G176" s="495" t="s">
        <v>25</v>
      </c>
      <c r="H176" s="474">
        <v>1</v>
      </c>
      <c r="I176" s="474">
        <v>1</v>
      </c>
      <c r="J176" s="474" t="s">
        <v>26</v>
      </c>
      <c r="P176" s="454" t="e">
        <f>VLOOKUP(C176,COSTING!#REF!,2,0)</f>
        <v>#REF!</v>
      </c>
    </row>
    <row r="177" spans="1:16" ht="25.5">
      <c r="A177" s="626"/>
      <c r="B177" s="471"/>
      <c r="C177" s="472" t="s">
        <v>351</v>
      </c>
      <c r="D177" s="472" t="s">
        <v>352</v>
      </c>
      <c r="E177" s="472" t="s">
        <v>355</v>
      </c>
      <c r="F177" s="472" t="s">
        <v>356</v>
      </c>
      <c r="G177" s="473" t="s">
        <v>29</v>
      </c>
      <c r="H177" s="477">
        <v>2.5000000000000001E-3</v>
      </c>
      <c r="I177" s="474">
        <v>1</v>
      </c>
      <c r="J177" s="478" t="s">
        <v>30</v>
      </c>
      <c r="P177" s="454" t="e">
        <f>VLOOKUP(C177,COSTING!#REF!,2,0)</f>
        <v>#REF!</v>
      </c>
    </row>
    <row r="178" spans="1:16">
      <c r="A178" s="626"/>
      <c r="B178" s="471"/>
      <c r="C178" s="472" t="s">
        <v>353</v>
      </c>
      <c r="D178" s="472" t="s">
        <v>354</v>
      </c>
      <c r="E178" s="472" t="s">
        <v>357</v>
      </c>
      <c r="F178" s="472" t="s">
        <v>358</v>
      </c>
      <c r="G178" s="473" t="s">
        <v>33</v>
      </c>
      <c r="H178" s="474">
        <v>1</v>
      </c>
      <c r="I178" s="474">
        <v>1</v>
      </c>
      <c r="J178" s="474" t="s">
        <v>26</v>
      </c>
      <c r="P178" s="454" t="e">
        <f>VLOOKUP(C178,COSTING!#REF!,2,0)</f>
        <v>#REF!</v>
      </c>
    </row>
    <row r="179" spans="1:16">
      <c r="A179" s="626"/>
      <c r="B179" s="471"/>
      <c r="C179" s="472" t="s">
        <v>357</v>
      </c>
      <c r="D179" s="472" t="s">
        <v>358</v>
      </c>
      <c r="E179" s="480" t="s">
        <v>359</v>
      </c>
      <c r="F179" s="480" t="s">
        <v>360</v>
      </c>
      <c r="G179" s="473" t="s">
        <v>36</v>
      </c>
      <c r="H179" s="481">
        <v>0.19278000000000001</v>
      </c>
      <c r="I179" s="482">
        <v>1</v>
      </c>
      <c r="J179" s="483" t="s">
        <v>37</v>
      </c>
      <c r="P179" s="454" t="e">
        <f>VLOOKUP(C179,COSTING!#REF!,2,0)</f>
        <v>#REF!</v>
      </c>
    </row>
    <row r="180" spans="1:16">
      <c r="A180" s="626" t="s">
        <v>361</v>
      </c>
      <c r="B180" s="471"/>
      <c r="C180" s="472" t="s">
        <v>362</v>
      </c>
      <c r="D180" s="472" t="s">
        <v>363</v>
      </c>
      <c r="E180" s="472" t="s">
        <v>364</v>
      </c>
      <c r="F180" s="472" t="s">
        <v>365</v>
      </c>
      <c r="G180" s="495" t="s">
        <v>25</v>
      </c>
      <c r="H180" s="474">
        <v>1</v>
      </c>
      <c r="I180" s="474">
        <v>1</v>
      </c>
      <c r="J180" s="474" t="s">
        <v>26</v>
      </c>
      <c r="P180" s="454" t="e">
        <f>VLOOKUP(C180,COSTING!#REF!,2,0)</f>
        <v>#REF!</v>
      </c>
    </row>
    <row r="181" spans="1:16" ht="25.5">
      <c r="A181" s="626"/>
      <c r="B181" s="471"/>
      <c r="C181" s="472" t="s">
        <v>362</v>
      </c>
      <c r="D181" s="472" t="s">
        <v>363</v>
      </c>
      <c r="E181" s="472" t="s">
        <v>355</v>
      </c>
      <c r="F181" s="472" t="s">
        <v>356</v>
      </c>
      <c r="G181" s="473" t="s">
        <v>29</v>
      </c>
      <c r="H181" s="477">
        <v>2.5000000000000001E-3</v>
      </c>
      <c r="I181" s="474">
        <v>1</v>
      </c>
      <c r="J181" s="478" t="s">
        <v>30</v>
      </c>
      <c r="P181" s="454" t="e">
        <f>VLOOKUP(C181,COSTING!#REF!,2,0)</f>
        <v>#REF!</v>
      </c>
    </row>
    <row r="182" spans="1:16">
      <c r="A182" s="626"/>
      <c r="B182" s="471"/>
      <c r="C182" s="472" t="s">
        <v>364</v>
      </c>
      <c r="D182" s="472" t="s">
        <v>365</v>
      </c>
      <c r="E182" s="472" t="s">
        <v>366</v>
      </c>
      <c r="F182" s="472" t="s">
        <v>367</v>
      </c>
      <c r="G182" s="473" t="s">
        <v>33</v>
      </c>
      <c r="H182" s="474">
        <v>1</v>
      </c>
      <c r="I182" s="474">
        <v>1</v>
      </c>
      <c r="J182" s="474" t="s">
        <v>26</v>
      </c>
      <c r="P182" s="454" t="e">
        <f>VLOOKUP(C182,COSTING!#REF!,2,0)</f>
        <v>#REF!</v>
      </c>
    </row>
    <row r="183" spans="1:16">
      <c r="A183" s="626"/>
      <c r="B183" s="471"/>
      <c r="C183" s="472" t="s">
        <v>366</v>
      </c>
      <c r="D183" s="472" t="s">
        <v>367</v>
      </c>
      <c r="E183" s="480" t="s">
        <v>359</v>
      </c>
      <c r="F183" s="480" t="s">
        <v>360</v>
      </c>
      <c r="G183" s="473" t="s">
        <v>36</v>
      </c>
      <c r="H183" s="481">
        <v>0.18034</v>
      </c>
      <c r="I183" s="482">
        <v>1</v>
      </c>
      <c r="J183" s="483" t="s">
        <v>37</v>
      </c>
      <c r="P183" s="454" t="e">
        <f>VLOOKUP(C183,COSTING!#REF!,2,0)</f>
        <v>#REF!</v>
      </c>
    </row>
    <row r="184" spans="1:16" ht="25.5">
      <c r="A184" s="626" t="s">
        <v>368</v>
      </c>
      <c r="B184" s="471"/>
      <c r="C184" s="472" t="s">
        <v>369</v>
      </c>
      <c r="D184" s="472" t="s">
        <v>370</v>
      </c>
      <c r="E184" s="480" t="s">
        <v>371</v>
      </c>
      <c r="F184" s="480" t="s">
        <v>372</v>
      </c>
      <c r="G184" s="487" t="s">
        <v>373</v>
      </c>
      <c r="H184" s="481">
        <v>5.0099999999999997E-3</v>
      </c>
      <c r="I184" s="482">
        <v>1</v>
      </c>
      <c r="J184" s="483" t="s">
        <v>37</v>
      </c>
      <c r="P184" s="454" t="e">
        <f>VLOOKUP(C184,COSTING!#REF!,2,0)</f>
        <v>#REF!</v>
      </c>
    </row>
    <row r="185" spans="1:16" ht="25.5">
      <c r="A185" s="626"/>
      <c r="B185" s="471"/>
      <c r="C185" s="472" t="s">
        <v>369</v>
      </c>
      <c r="D185" s="472" t="s">
        <v>370</v>
      </c>
      <c r="E185" s="497">
        <v>800462</v>
      </c>
      <c r="F185" s="497" t="s">
        <v>374</v>
      </c>
      <c r="G185" s="487" t="s">
        <v>375</v>
      </c>
      <c r="H185" s="477">
        <v>3.0000000000000001E-5</v>
      </c>
      <c r="I185" s="474">
        <v>1</v>
      </c>
      <c r="J185" s="478" t="s">
        <v>37</v>
      </c>
      <c r="P185" s="454" t="e">
        <f>VLOOKUP(C185,COSTING!#REF!,2,0)</f>
        <v>#REF!</v>
      </c>
    </row>
    <row r="186" spans="1:16" ht="25.5">
      <c r="A186" s="626"/>
      <c r="B186" s="471"/>
      <c r="C186" s="472" t="s">
        <v>369</v>
      </c>
      <c r="D186" s="472" t="s">
        <v>370</v>
      </c>
      <c r="E186" s="498" t="s">
        <v>376</v>
      </c>
      <c r="F186" s="498" t="s">
        <v>377</v>
      </c>
      <c r="G186" s="473" t="s">
        <v>29</v>
      </c>
      <c r="H186" s="499">
        <v>4.0000000000000001E-3</v>
      </c>
      <c r="I186" s="474">
        <v>1</v>
      </c>
      <c r="J186" s="478" t="s">
        <v>30</v>
      </c>
      <c r="P186" s="454" t="e">
        <f>VLOOKUP(C186,COSTING!#REF!,2,0)</f>
        <v>#REF!</v>
      </c>
    </row>
    <row r="187" spans="1:16" ht="25.5">
      <c r="A187" s="626"/>
      <c r="B187" s="471"/>
      <c r="C187" s="472" t="s">
        <v>369</v>
      </c>
      <c r="D187" s="472" t="s">
        <v>370</v>
      </c>
      <c r="E187" s="472" t="s">
        <v>378</v>
      </c>
      <c r="F187" s="472" t="s">
        <v>379</v>
      </c>
      <c r="G187" s="473" t="s">
        <v>29</v>
      </c>
      <c r="H187" s="499">
        <v>8.0000000000000002E-3</v>
      </c>
      <c r="I187" s="474">
        <v>1</v>
      </c>
      <c r="J187" s="478" t="s">
        <v>30</v>
      </c>
      <c r="P187" s="454" t="e">
        <f>VLOOKUP(C187,COSTING!#REF!,2,0)</f>
        <v>#REF!</v>
      </c>
    </row>
    <row r="188" spans="1:16" ht="25.5">
      <c r="A188" s="626"/>
      <c r="B188" s="471"/>
      <c r="C188" s="472" t="s">
        <v>369</v>
      </c>
      <c r="D188" s="472" t="s">
        <v>370</v>
      </c>
      <c r="E188" s="472" t="s">
        <v>380</v>
      </c>
      <c r="F188" s="472" t="s">
        <v>381</v>
      </c>
      <c r="G188" s="495" t="s">
        <v>373</v>
      </c>
      <c r="H188" s="477">
        <v>0.1</v>
      </c>
      <c r="I188" s="474">
        <v>1</v>
      </c>
      <c r="J188" s="478" t="s">
        <v>30</v>
      </c>
      <c r="P188" s="454" t="e">
        <f>VLOOKUP(C188,COSTING!#REF!,2,0)</f>
        <v>#REF!</v>
      </c>
    </row>
    <row r="189" spans="1:16" ht="25.5">
      <c r="A189" s="626" t="s">
        <v>382</v>
      </c>
      <c r="B189" s="471"/>
      <c r="C189" s="472" t="s">
        <v>383</v>
      </c>
      <c r="D189" s="472" t="s">
        <v>384</v>
      </c>
      <c r="E189" s="472" t="s">
        <v>385</v>
      </c>
      <c r="F189" s="472" t="s">
        <v>386</v>
      </c>
      <c r="G189" s="487" t="s">
        <v>25</v>
      </c>
      <c r="H189" s="474">
        <v>1</v>
      </c>
      <c r="I189" s="474">
        <v>1</v>
      </c>
      <c r="J189" s="474" t="s">
        <v>26</v>
      </c>
      <c r="P189" s="454" t="e">
        <f>VLOOKUP(C189,COSTING!#REF!,2,0)</f>
        <v>#REF!</v>
      </c>
    </row>
    <row r="190" spans="1:16" ht="25.5">
      <c r="A190" s="626"/>
      <c r="B190" s="471"/>
      <c r="C190" s="472" t="s">
        <v>383</v>
      </c>
      <c r="D190" s="472" t="s">
        <v>384</v>
      </c>
      <c r="E190" s="472" t="s">
        <v>378</v>
      </c>
      <c r="F190" s="472" t="s">
        <v>379</v>
      </c>
      <c r="G190" s="473" t="s">
        <v>29</v>
      </c>
      <c r="H190" s="477">
        <v>2.3810000000000001E-2</v>
      </c>
      <c r="I190" s="474">
        <v>1</v>
      </c>
      <c r="J190" s="478" t="s">
        <v>30</v>
      </c>
      <c r="P190" s="454" t="e">
        <f>VLOOKUP(C190,COSTING!#REF!,2,0)</f>
        <v>#REF!</v>
      </c>
    </row>
    <row r="191" spans="1:16" ht="25.5">
      <c r="A191" s="626"/>
      <c r="B191" s="471"/>
      <c r="C191" s="472" t="s">
        <v>383</v>
      </c>
      <c r="D191" s="472" t="s">
        <v>384</v>
      </c>
      <c r="E191" s="472" t="s">
        <v>387</v>
      </c>
      <c r="F191" s="472" t="s">
        <v>388</v>
      </c>
      <c r="G191" s="473" t="s">
        <v>29</v>
      </c>
      <c r="H191" s="477">
        <v>1.1905000000000001E-2</v>
      </c>
      <c r="I191" s="474">
        <v>1</v>
      </c>
      <c r="J191" s="478" t="s">
        <v>30</v>
      </c>
      <c r="P191" s="454" t="e">
        <f>VLOOKUP(C191,COSTING!#REF!,2,0)</f>
        <v>#REF!</v>
      </c>
    </row>
    <row r="192" spans="1:16" ht="25.5">
      <c r="A192" s="626"/>
      <c r="B192" s="471"/>
      <c r="C192" s="472" t="s">
        <v>383</v>
      </c>
      <c r="D192" s="472" t="s">
        <v>384</v>
      </c>
      <c r="E192" s="472" t="s">
        <v>389</v>
      </c>
      <c r="F192" s="472" t="s">
        <v>390</v>
      </c>
      <c r="G192" s="487" t="s">
        <v>25</v>
      </c>
      <c r="H192" s="477">
        <v>0.16666600000000001</v>
      </c>
      <c r="I192" s="474">
        <v>1</v>
      </c>
      <c r="J192" s="478" t="s">
        <v>30</v>
      </c>
      <c r="P192" s="454" t="e">
        <f>VLOOKUP(C192,COSTING!#REF!,2,0)</f>
        <v>#REF!</v>
      </c>
    </row>
    <row r="193" spans="1:16" ht="25.5">
      <c r="A193" s="626"/>
      <c r="B193" s="471"/>
      <c r="C193" s="472" t="s">
        <v>385</v>
      </c>
      <c r="D193" s="472" t="s">
        <v>386</v>
      </c>
      <c r="E193" s="472" t="s">
        <v>391</v>
      </c>
      <c r="F193" s="472" t="s">
        <v>392</v>
      </c>
      <c r="G193" s="473" t="s">
        <v>33</v>
      </c>
      <c r="H193" s="474">
        <v>1</v>
      </c>
      <c r="I193" s="474">
        <v>1</v>
      </c>
      <c r="J193" s="474" t="s">
        <v>26</v>
      </c>
      <c r="P193" s="454" t="e">
        <f>VLOOKUP(C193,COSTING!#REF!,2,0)</f>
        <v>#REF!</v>
      </c>
    </row>
    <row r="194" spans="1:16" ht="25.5">
      <c r="A194" s="626"/>
      <c r="B194" s="471"/>
      <c r="C194" s="472" t="s">
        <v>391</v>
      </c>
      <c r="D194" s="472" t="s">
        <v>392</v>
      </c>
      <c r="E194" s="480" t="s">
        <v>52</v>
      </c>
      <c r="F194" s="480" t="s">
        <v>53</v>
      </c>
      <c r="G194" s="473" t="s">
        <v>36</v>
      </c>
      <c r="H194" s="481">
        <v>0.27434999999999998</v>
      </c>
      <c r="I194" s="482">
        <v>1</v>
      </c>
      <c r="J194" s="483" t="s">
        <v>37</v>
      </c>
      <c r="P194" s="454" t="e">
        <f>VLOOKUP(C194,COSTING!#REF!,2,0)</f>
        <v>#REF!</v>
      </c>
    </row>
    <row r="195" spans="1:16" ht="25.5">
      <c r="A195" s="626" t="s">
        <v>393</v>
      </c>
      <c r="B195" s="471"/>
      <c r="C195" s="472" t="s">
        <v>394</v>
      </c>
      <c r="D195" s="472" t="s">
        <v>395</v>
      </c>
      <c r="E195" s="472" t="s">
        <v>396</v>
      </c>
      <c r="F195" s="472" t="s">
        <v>397</v>
      </c>
      <c r="G195" s="487" t="s">
        <v>25</v>
      </c>
      <c r="H195" s="474">
        <v>1</v>
      </c>
      <c r="I195" s="474">
        <v>1</v>
      </c>
      <c r="J195" s="474" t="s">
        <v>26</v>
      </c>
      <c r="P195" s="454" t="e">
        <f>VLOOKUP(C195,COSTING!#REF!,2,0)</f>
        <v>#REF!</v>
      </c>
    </row>
    <row r="196" spans="1:16" ht="25.5">
      <c r="A196" s="626"/>
      <c r="B196" s="471"/>
      <c r="C196" s="472" t="s">
        <v>394</v>
      </c>
      <c r="D196" s="472" t="s">
        <v>395</v>
      </c>
      <c r="E196" s="472" t="s">
        <v>378</v>
      </c>
      <c r="F196" s="472" t="s">
        <v>379</v>
      </c>
      <c r="G196" s="473" t="s">
        <v>29</v>
      </c>
      <c r="H196" s="477">
        <v>2.3810000000000001E-2</v>
      </c>
      <c r="I196" s="474">
        <v>1</v>
      </c>
      <c r="J196" s="478" t="s">
        <v>30</v>
      </c>
      <c r="P196" s="454" t="e">
        <f>VLOOKUP(C196,COSTING!#REF!,2,0)</f>
        <v>#REF!</v>
      </c>
    </row>
    <row r="197" spans="1:16" ht="25.5">
      <c r="A197" s="626"/>
      <c r="B197" s="471"/>
      <c r="C197" s="472" t="s">
        <v>394</v>
      </c>
      <c r="D197" s="472" t="s">
        <v>395</v>
      </c>
      <c r="E197" s="472" t="s">
        <v>387</v>
      </c>
      <c r="F197" s="472" t="s">
        <v>388</v>
      </c>
      <c r="G197" s="473" t="s">
        <v>29</v>
      </c>
      <c r="H197" s="477">
        <v>1.1905000000000001E-2</v>
      </c>
      <c r="I197" s="474">
        <v>1</v>
      </c>
      <c r="J197" s="478" t="s">
        <v>30</v>
      </c>
      <c r="P197" s="454" t="e">
        <f>VLOOKUP(C197,COSTING!#REF!,2,0)</f>
        <v>#REF!</v>
      </c>
    </row>
    <row r="198" spans="1:16" ht="25.5">
      <c r="A198" s="626"/>
      <c r="B198" s="471"/>
      <c r="C198" s="472" t="s">
        <v>394</v>
      </c>
      <c r="D198" s="472" t="s">
        <v>395</v>
      </c>
      <c r="E198" s="472" t="s">
        <v>389</v>
      </c>
      <c r="F198" s="472" t="s">
        <v>390</v>
      </c>
      <c r="G198" s="487" t="s">
        <v>25</v>
      </c>
      <c r="H198" s="477">
        <v>0.16666600000000001</v>
      </c>
      <c r="I198" s="474">
        <v>1</v>
      </c>
      <c r="J198" s="478" t="s">
        <v>30</v>
      </c>
      <c r="P198" s="454" t="e">
        <f>VLOOKUP(C198,COSTING!#REF!,2,0)</f>
        <v>#REF!</v>
      </c>
    </row>
    <row r="199" spans="1:16" ht="25.5">
      <c r="A199" s="626"/>
      <c r="B199" s="471"/>
      <c r="C199" s="472" t="s">
        <v>396</v>
      </c>
      <c r="D199" s="472" t="s">
        <v>397</v>
      </c>
      <c r="E199" s="472" t="s">
        <v>391</v>
      </c>
      <c r="F199" s="472" t="s">
        <v>392</v>
      </c>
      <c r="G199" s="473" t="s">
        <v>33</v>
      </c>
      <c r="H199" s="474">
        <v>1</v>
      </c>
      <c r="I199" s="474">
        <v>1</v>
      </c>
      <c r="J199" s="474" t="s">
        <v>26</v>
      </c>
      <c r="P199" s="454" t="e">
        <f>VLOOKUP(C199,COSTING!#REF!,2,0)</f>
        <v>#REF!</v>
      </c>
    </row>
    <row r="200" spans="1:16" ht="25.5">
      <c r="A200" s="626"/>
      <c r="B200" s="471"/>
      <c r="C200" s="472" t="s">
        <v>391</v>
      </c>
      <c r="D200" s="472" t="s">
        <v>392</v>
      </c>
      <c r="E200" s="480" t="s">
        <v>52</v>
      </c>
      <c r="F200" s="480" t="s">
        <v>53</v>
      </c>
      <c r="G200" s="473" t="s">
        <v>36</v>
      </c>
      <c r="H200" s="481">
        <v>0.27434999999999998</v>
      </c>
      <c r="I200" s="482">
        <v>1</v>
      </c>
      <c r="J200" s="483" t="s">
        <v>37</v>
      </c>
      <c r="P200" s="454" t="e">
        <f>VLOOKUP(C200,COSTING!#REF!,2,0)</f>
        <v>#REF!</v>
      </c>
    </row>
    <row r="201" spans="1:16" ht="25.5">
      <c r="A201" s="626" t="s">
        <v>398</v>
      </c>
      <c r="B201" s="471"/>
      <c r="C201" s="472" t="s">
        <v>399</v>
      </c>
      <c r="D201" s="472" t="s">
        <v>400</v>
      </c>
      <c r="E201" s="472" t="s">
        <v>401</v>
      </c>
      <c r="F201" s="472" t="s">
        <v>402</v>
      </c>
      <c r="G201" s="487" t="s">
        <v>25</v>
      </c>
      <c r="H201" s="474">
        <v>1</v>
      </c>
      <c r="I201" s="474">
        <v>1</v>
      </c>
      <c r="J201" s="474" t="s">
        <v>26</v>
      </c>
      <c r="P201" s="454" t="e">
        <f>VLOOKUP(C201,COSTING!#REF!,2,0)</f>
        <v>#REF!</v>
      </c>
    </row>
    <row r="202" spans="1:16" ht="25.5">
      <c r="A202" s="626"/>
      <c r="B202" s="471"/>
      <c r="C202" s="472" t="s">
        <v>399</v>
      </c>
      <c r="D202" s="472" t="s">
        <v>400</v>
      </c>
      <c r="E202" s="472" t="s">
        <v>378</v>
      </c>
      <c r="F202" s="472" t="s">
        <v>379</v>
      </c>
      <c r="G202" s="473" t="s">
        <v>29</v>
      </c>
      <c r="H202" s="477">
        <v>2.3810000000000001E-2</v>
      </c>
      <c r="I202" s="474">
        <v>1</v>
      </c>
      <c r="J202" s="478" t="s">
        <v>30</v>
      </c>
      <c r="P202" s="454" t="e">
        <f>VLOOKUP(C202,COSTING!#REF!,2,0)</f>
        <v>#REF!</v>
      </c>
    </row>
    <row r="203" spans="1:16" ht="25.5">
      <c r="A203" s="626"/>
      <c r="B203" s="471"/>
      <c r="C203" s="472" t="s">
        <v>399</v>
      </c>
      <c r="D203" s="472" t="s">
        <v>400</v>
      </c>
      <c r="E203" s="472" t="s">
        <v>387</v>
      </c>
      <c r="F203" s="472" t="s">
        <v>388</v>
      </c>
      <c r="G203" s="473" t="s">
        <v>29</v>
      </c>
      <c r="H203" s="477">
        <v>1.1905000000000001E-2</v>
      </c>
      <c r="I203" s="474">
        <v>1</v>
      </c>
      <c r="J203" s="478" t="s">
        <v>30</v>
      </c>
      <c r="P203" s="454" t="e">
        <f>VLOOKUP(C203,COSTING!#REF!,2,0)</f>
        <v>#REF!</v>
      </c>
    </row>
    <row r="204" spans="1:16" ht="26.25" customHeight="1">
      <c r="A204" s="626"/>
      <c r="B204" s="471"/>
      <c r="C204" s="472" t="s">
        <v>399</v>
      </c>
      <c r="D204" s="472" t="s">
        <v>400</v>
      </c>
      <c r="E204" s="472" t="s">
        <v>389</v>
      </c>
      <c r="F204" s="472" t="s">
        <v>390</v>
      </c>
      <c r="G204" s="487" t="s">
        <v>25</v>
      </c>
      <c r="H204" s="477">
        <v>0.16666</v>
      </c>
      <c r="I204" s="474">
        <v>1</v>
      </c>
      <c r="J204" s="478" t="s">
        <v>30</v>
      </c>
      <c r="P204" s="454" t="e">
        <f>VLOOKUP(C204,COSTING!#REF!,2,0)</f>
        <v>#REF!</v>
      </c>
    </row>
    <row r="205" spans="1:16" ht="25.5">
      <c r="A205" s="626"/>
      <c r="B205" s="471"/>
      <c r="C205" s="472" t="s">
        <v>401</v>
      </c>
      <c r="D205" s="472" t="s">
        <v>402</v>
      </c>
      <c r="E205" s="472" t="s">
        <v>391</v>
      </c>
      <c r="F205" s="472" t="s">
        <v>392</v>
      </c>
      <c r="G205" s="473" t="s">
        <v>33</v>
      </c>
      <c r="H205" s="474">
        <v>1</v>
      </c>
      <c r="I205" s="474">
        <v>1</v>
      </c>
      <c r="J205" s="474" t="s">
        <v>26</v>
      </c>
      <c r="P205" s="454" t="e">
        <f>VLOOKUP(C205,COSTING!#REF!,2,0)</f>
        <v>#REF!</v>
      </c>
    </row>
    <row r="206" spans="1:16" ht="25.5">
      <c r="A206" s="626"/>
      <c r="B206" s="471"/>
      <c r="C206" s="472" t="s">
        <v>391</v>
      </c>
      <c r="D206" s="472" t="s">
        <v>392</v>
      </c>
      <c r="E206" s="480" t="s">
        <v>52</v>
      </c>
      <c r="F206" s="480" t="s">
        <v>53</v>
      </c>
      <c r="G206" s="473" t="s">
        <v>36</v>
      </c>
      <c r="H206" s="481">
        <v>0.27434999999999998</v>
      </c>
      <c r="I206" s="482">
        <v>1</v>
      </c>
      <c r="J206" s="483" t="s">
        <v>37</v>
      </c>
      <c r="P206" s="454" t="e">
        <f>VLOOKUP(C206,COSTING!#REF!,2,0)</f>
        <v>#REF!</v>
      </c>
    </row>
    <row r="207" spans="1:16" ht="25.5">
      <c r="A207" s="626" t="s">
        <v>403</v>
      </c>
      <c r="B207" s="471"/>
      <c r="C207" s="472" t="s">
        <v>404</v>
      </c>
      <c r="D207" s="472" t="s">
        <v>405</v>
      </c>
      <c r="E207" s="472" t="s">
        <v>406</v>
      </c>
      <c r="F207" s="472" t="s">
        <v>407</v>
      </c>
      <c r="G207" s="487" t="s">
        <v>25</v>
      </c>
      <c r="H207" s="474">
        <v>1</v>
      </c>
      <c r="I207" s="474">
        <v>1</v>
      </c>
      <c r="J207" s="474" t="s">
        <v>26</v>
      </c>
      <c r="P207" s="454" t="e">
        <f>VLOOKUP(C207,COSTING!#REF!,2,0)</f>
        <v>#REF!</v>
      </c>
    </row>
    <row r="208" spans="1:16" ht="25.5">
      <c r="A208" s="626"/>
      <c r="B208" s="471"/>
      <c r="C208" s="472" t="s">
        <v>404</v>
      </c>
      <c r="D208" s="472" t="s">
        <v>405</v>
      </c>
      <c r="E208" s="472" t="s">
        <v>378</v>
      </c>
      <c r="F208" s="472" t="s">
        <v>379</v>
      </c>
      <c r="G208" s="473" t="s">
        <v>29</v>
      </c>
      <c r="H208" s="477">
        <v>2.3810000000000001E-2</v>
      </c>
      <c r="I208" s="474">
        <v>1</v>
      </c>
      <c r="J208" s="478" t="s">
        <v>30</v>
      </c>
      <c r="P208" s="454" t="e">
        <f>VLOOKUP(C208,COSTING!#REF!,2,0)</f>
        <v>#REF!</v>
      </c>
    </row>
    <row r="209" spans="1:16" ht="25.5">
      <c r="A209" s="626"/>
      <c r="B209" s="471"/>
      <c r="C209" s="472" t="s">
        <v>404</v>
      </c>
      <c r="D209" s="472" t="s">
        <v>405</v>
      </c>
      <c r="E209" s="472" t="s">
        <v>387</v>
      </c>
      <c r="F209" s="472" t="s">
        <v>388</v>
      </c>
      <c r="G209" s="473" t="s">
        <v>29</v>
      </c>
      <c r="H209" s="477">
        <v>1.1905000000000001E-2</v>
      </c>
      <c r="I209" s="474">
        <v>1</v>
      </c>
      <c r="J209" s="478" t="s">
        <v>30</v>
      </c>
      <c r="P209" s="454" t="e">
        <f>VLOOKUP(C209,COSTING!#REF!,2,0)</f>
        <v>#REF!</v>
      </c>
    </row>
    <row r="210" spans="1:16" ht="25.5">
      <c r="A210" s="626"/>
      <c r="B210" s="471"/>
      <c r="C210" s="472" t="s">
        <v>404</v>
      </c>
      <c r="D210" s="472" t="s">
        <v>405</v>
      </c>
      <c r="E210" s="472" t="s">
        <v>389</v>
      </c>
      <c r="F210" s="472" t="s">
        <v>390</v>
      </c>
      <c r="G210" s="487" t="s">
        <v>25</v>
      </c>
      <c r="H210" s="477">
        <v>0.16666600000000001</v>
      </c>
      <c r="I210" s="474">
        <v>1</v>
      </c>
      <c r="J210" s="478" t="s">
        <v>30</v>
      </c>
      <c r="P210" s="454" t="e">
        <f>VLOOKUP(C210,COSTING!#REF!,2,0)</f>
        <v>#REF!</v>
      </c>
    </row>
    <row r="211" spans="1:16" ht="25.5">
      <c r="A211" s="626"/>
      <c r="B211" s="471"/>
      <c r="C211" s="472" t="s">
        <v>406</v>
      </c>
      <c r="D211" s="472" t="s">
        <v>407</v>
      </c>
      <c r="E211" s="472" t="s">
        <v>391</v>
      </c>
      <c r="F211" s="472" t="s">
        <v>392</v>
      </c>
      <c r="G211" s="473" t="s">
        <v>33</v>
      </c>
      <c r="H211" s="474">
        <v>1</v>
      </c>
      <c r="I211" s="474">
        <v>1</v>
      </c>
      <c r="J211" s="474" t="s">
        <v>26</v>
      </c>
      <c r="P211" s="454" t="e">
        <f>VLOOKUP(C211,COSTING!#REF!,2,0)</f>
        <v>#REF!</v>
      </c>
    </row>
    <row r="212" spans="1:16" ht="25.5">
      <c r="A212" s="626"/>
      <c r="B212" s="471"/>
      <c r="C212" s="472" t="s">
        <v>391</v>
      </c>
      <c r="D212" s="472" t="s">
        <v>392</v>
      </c>
      <c r="E212" s="480" t="s">
        <v>52</v>
      </c>
      <c r="F212" s="480" t="s">
        <v>53</v>
      </c>
      <c r="G212" s="473" t="s">
        <v>36</v>
      </c>
      <c r="H212" s="481">
        <v>0.27434999999999998</v>
      </c>
      <c r="I212" s="482">
        <v>1</v>
      </c>
      <c r="J212" s="483" t="s">
        <v>37</v>
      </c>
      <c r="P212" s="454" t="e">
        <f>VLOOKUP(C212,COSTING!#REF!,2,0)</f>
        <v>#REF!</v>
      </c>
    </row>
    <row r="213" spans="1:16" ht="25.5">
      <c r="A213" s="626" t="s">
        <v>408</v>
      </c>
      <c r="B213" s="471"/>
      <c r="C213" s="472" t="s">
        <v>409</v>
      </c>
      <c r="D213" s="472" t="s">
        <v>410</v>
      </c>
      <c r="E213" s="480" t="s">
        <v>411</v>
      </c>
      <c r="F213" s="480" t="s">
        <v>412</v>
      </c>
      <c r="G213" s="482" t="s">
        <v>373</v>
      </c>
      <c r="H213" s="481">
        <v>5.6999999999999998E-4</v>
      </c>
      <c r="I213" s="482">
        <v>1</v>
      </c>
      <c r="J213" s="483" t="s">
        <v>37</v>
      </c>
      <c r="P213" s="454" t="e">
        <f>VLOOKUP(C213,COSTING!#REF!,2,0)</f>
        <v>#REF!</v>
      </c>
    </row>
    <row r="214" spans="1:16" ht="25.5">
      <c r="A214" s="626"/>
      <c r="B214" s="471"/>
      <c r="C214" s="472" t="s">
        <v>409</v>
      </c>
      <c r="D214" s="472" t="s">
        <v>410</v>
      </c>
      <c r="E214" s="472" t="s">
        <v>378</v>
      </c>
      <c r="F214" s="472" t="s">
        <v>379</v>
      </c>
      <c r="G214" s="473" t="s">
        <v>29</v>
      </c>
      <c r="H214" s="477">
        <v>2E-3</v>
      </c>
      <c r="I214" s="474">
        <v>1</v>
      </c>
      <c r="J214" s="478" t="s">
        <v>30</v>
      </c>
      <c r="P214" s="454" t="e">
        <f>VLOOKUP(C214,COSTING!#REF!,2,0)</f>
        <v>#REF!</v>
      </c>
    </row>
    <row r="215" spans="1:16" ht="25.5">
      <c r="A215" s="626"/>
      <c r="B215" s="471"/>
      <c r="C215" s="472" t="s">
        <v>409</v>
      </c>
      <c r="D215" s="472" t="s">
        <v>410</v>
      </c>
      <c r="E215" s="472" t="s">
        <v>413</v>
      </c>
      <c r="F215" s="472" t="s">
        <v>414</v>
      </c>
      <c r="G215" s="473" t="s">
        <v>29</v>
      </c>
      <c r="H215" s="477">
        <v>5.0000000000000001E-4</v>
      </c>
      <c r="I215" s="474">
        <v>1</v>
      </c>
      <c r="J215" s="478" t="s">
        <v>30</v>
      </c>
      <c r="P215" s="454" t="e">
        <f>VLOOKUP(C215,COSTING!#REF!,2,0)</f>
        <v>#REF!</v>
      </c>
    </row>
    <row r="216" spans="1:16" ht="25.5">
      <c r="A216" s="626" t="s">
        <v>415</v>
      </c>
      <c r="B216" s="471"/>
      <c r="C216" s="472" t="s">
        <v>416</v>
      </c>
      <c r="D216" s="472" t="s">
        <v>417</v>
      </c>
      <c r="E216" s="480" t="s">
        <v>418</v>
      </c>
      <c r="F216" s="480" t="s">
        <v>419</v>
      </c>
      <c r="G216" s="482" t="s">
        <v>373</v>
      </c>
      <c r="H216" s="481">
        <v>4.9599999999999998E-2</v>
      </c>
      <c r="I216" s="482">
        <v>1</v>
      </c>
      <c r="J216" s="483" t="s">
        <v>37</v>
      </c>
      <c r="P216" s="454" t="e">
        <f>VLOOKUP(C216,COSTING!#REF!,2,0)</f>
        <v>#REF!</v>
      </c>
    </row>
    <row r="217" spans="1:16" ht="25.5">
      <c r="A217" s="626"/>
      <c r="B217" s="471"/>
      <c r="C217" s="472" t="s">
        <v>416</v>
      </c>
      <c r="D217" s="472" t="s">
        <v>417</v>
      </c>
      <c r="E217" s="472" t="s">
        <v>420</v>
      </c>
      <c r="F217" s="472" t="s">
        <v>421</v>
      </c>
      <c r="G217" s="495" t="s">
        <v>373</v>
      </c>
      <c r="H217" s="477">
        <v>3</v>
      </c>
      <c r="I217" s="474">
        <v>1</v>
      </c>
      <c r="J217" s="478" t="s">
        <v>30</v>
      </c>
      <c r="P217" s="454" t="e">
        <f>VLOOKUP(C217,COSTING!#REF!,2,0)</f>
        <v>#REF!</v>
      </c>
    </row>
    <row r="218" spans="1:16" ht="25.5">
      <c r="A218" s="626"/>
      <c r="B218" s="471"/>
      <c r="C218" s="472" t="s">
        <v>416</v>
      </c>
      <c r="D218" s="472" t="s">
        <v>417</v>
      </c>
      <c r="E218" s="472" t="s">
        <v>378</v>
      </c>
      <c r="F218" s="472" t="s">
        <v>379</v>
      </c>
      <c r="G218" s="473" t="s">
        <v>29</v>
      </c>
      <c r="H218" s="477">
        <v>3.5714285714285698E-2</v>
      </c>
      <c r="I218" s="474">
        <v>1</v>
      </c>
      <c r="J218" s="478" t="s">
        <v>30</v>
      </c>
      <c r="P218" s="454" t="e">
        <f>VLOOKUP(C218,COSTING!#REF!,2,0)</f>
        <v>#REF!</v>
      </c>
    </row>
    <row r="219" spans="1:16" ht="25.5">
      <c r="A219" s="626"/>
      <c r="B219" s="471"/>
      <c r="C219" s="472" t="s">
        <v>416</v>
      </c>
      <c r="D219" s="472" t="s">
        <v>417</v>
      </c>
      <c r="E219" s="472" t="s">
        <v>422</v>
      </c>
      <c r="F219" s="472" t="s">
        <v>423</v>
      </c>
      <c r="G219" s="495" t="s">
        <v>373</v>
      </c>
      <c r="H219" s="477">
        <v>0.16666</v>
      </c>
      <c r="I219" s="474">
        <v>1</v>
      </c>
      <c r="J219" s="478" t="s">
        <v>30</v>
      </c>
      <c r="P219" s="454" t="e">
        <f>VLOOKUP(C219,COSTING!#REF!,2,0)</f>
        <v>#REF!</v>
      </c>
    </row>
    <row r="220" spans="1:16" ht="25.5">
      <c r="A220" s="626"/>
      <c r="B220" s="471"/>
      <c r="C220" s="472" t="s">
        <v>416</v>
      </c>
      <c r="D220" s="472" t="s">
        <v>417</v>
      </c>
      <c r="E220" s="472" t="s">
        <v>376</v>
      </c>
      <c r="F220" s="472" t="s">
        <v>377</v>
      </c>
      <c r="G220" s="473" t="s">
        <v>29</v>
      </c>
      <c r="H220" s="477">
        <v>1.1900000000000001E-2</v>
      </c>
      <c r="I220" s="474">
        <v>1</v>
      </c>
      <c r="J220" s="478" t="s">
        <v>30</v>
      </c>
      <c r="P220" s="454" t="e">
        <f>VLOOKUP(C220,COSTING!#REF!,2,0)</f>
        <v>#REF!</v>
      </c>
    </row>
    <row r="221" spans="1:16" ht="25.5">
      <c r="A221" s="626" t="s">
        <v>424</v>
      </c>
      <c r="B221" s="471"/>
      <c r="C221" s="472" t="s">
        <v>425</v>
      </c>
      <c r="D221" s="472" t="s">
        <v>426</v>
      </c>
      <c r="E221" s="480" t="s">
        <v>418</v>
      </c>
      <c r="F221" s="480" t="s">
        <v>419</v>
      </c>
      <c r="G221" s="495" t="s">
        <v>373</v>
      </c>
      <c r="H221" s="481">
        <v>1.7799999999999999E-3</v>
      </c>
      <c r="I221" s="482">
        <v>1</v>
      </c>
      <c r="J221" s="483" t="s">
        <v>37</v>
      </c>
      <c r="P221" s="454" t="e">
        <f>VLOOKUP(C221,COSTING!#REF!,2,0)</f>
        <v>#REF!</v>
      </c>
    </row>
    <row r="222" spans="1:16" ht="25.5">
      <c r="A222" s="626"/>
      <c r="B222" s="471"/>
      <c r="C222" s="472" t="s">
        <v>425</v>
      </c>
      <c r="D222" s="472" t="s">
        <v>426</v>
      </c>
      <c r="E222" s="472" t="s">
        <v>378</v>
      </c>
      <c r="F222" s="472" t="s">
        <v>379</v>
      </c>
      <c r="G222" s="473" t="s">
        <v>29</v>
      </c>
      <c r="H222" s="477">
        <v>1.38888888888889E-3</v>
      </c>
      <c r="I222" s="474">
        <v>1</v>
      </c>
      <c r="J222" s="478" t="s">
        <v>30</v>
      </c>
      <c r="P222" s="454" t="e">
        <f>VLOOKUP(C222,COSTING!#REF!,2,0)</f>
        <v>#REF!</v>
      </c>
    </row>
    <row r="223" spans="1:16" ht="25.5">
      <c r="A223" s="626"/>
      <c r="B223" s="471"/>
      <c r="C223" s="472" t="s">
        <v>425</v>
      </c>
      <c r="D223" s="472" t="s">
        <v>426</v>
      </c>
      <c r="E223" s="472" t="s">
        <v>427</v>
      </c>
      <c r="F223" s="472" t="s">
        <v>428</v>
      </c>
      <c r="G223" s="473" t="s">
        <v>29</v>
      </c>
      <c r="H223" s="477">
        <v>0.05</v>
      </c>
      <c r="I223" s="474">
        <v>1</v>
      </c>
      <c r="J223" s="478" t="s">
        <v>30</v>
      </c>
      <c r="P223" s="454" t="e">
        <f>VLOOKUP(C223,COSTING!#REF!,2,0)</f>
        <v>#REF!</v>
      </c>
    </row>
    <row r="224" spans="1:16" ht="25.5">
      <c r="A224" s="626"/>
      <c r="B224" s="471"/>
      <c r="C224" s="472" t="s">
        <v>425</v>
      </c>
      <c r="D224" s="472" t="s">
        <v>426</v>
      </c>
      <c r="E224" s="472" t="s">
        <v>376</v>
      </c>
      <c r="F224" s="472" t="s">
        <v>377</v>
      </c>
      <c r="G224" s="473" t="s">
        <v>29</v>
      </c>
      <c r="H224" s="477">
        <v>1.3879999999999999E-3</v>
      </c>
      <c r="I224" s="474">
        <v>1</v>
      </c>
      <c r="J224" s="478" t="s">
        <v>30</v>
      </c>
      <c r="P224" s="454" t="e">
        <f>VLOOKUP(C224,COSTING!#REF!,2,0)</f>
        <v>#REF!</v>
      </c>
    </row>
    <row r="225" spans="1:16" ht="25.5">
      <c r="A225" s="626" t="s">
        <v>429</v>
      </c>
      <c r="B225" s="471"/>
      <c r="C225" s="472" t="s">
        <v>430</v>
      </c>
      <c r="D225" s="472" t="s">
        <v>431</v>
      </c>
      <c r="E225" s="480" t="s">
        <v>418</v>
      </c>
      <c r="F225" s="480" t="s">
        <v>419</v>
      </c>
      <c r="G225" s="495" t="s">
        <v>373</v>
      </c>
      <c r="H225" s="481">
        <v>3.3600000000000001E-3</v>
      </c>
      <c r="I225" s="482">
        <v>1</v>
      </c>
      <c r="J225" s="483" t="s">
        <v>37</v>
      </c>
      <c r="P225" s="454" t="e">
        <f>VLOOKUP(C225,COSTING!#REF!,2,0)</f>
        <v>#REF!</v>
      </c>
    </row>
    <row r="226" spans="1:16" ht="25.5">
      <c r="A226" s="626"/>
      <c r="B226" s="471"/>
      <c r="C226" s="472" t="s">
        <v>430</v>
      </c>
      <c r="D226" s="472" t="s">
        <v>431</v>
      </c>
      <c r="E226" s="472" t="s">
        <v>378</v>
      </c>
      <c r="F226" s="472" t="s">
        <v>379</v>
      </c>
      <c r="G226" s="473" t="s">
        <v>29</v>
      </c>
      <c r="H226" s="499">
        <v>8.0000000000000002E-3</v>
      </c>
      <c r="I226" s="474">
        <v>1</v>
      </c>
      <c r="J226" s="478" t="s">
        <v>30</v>
      </c>
      <c r="P226" s="454" t="e">
        <f>VLOOKUP(C226,COSTING!#REF!,2,0)</f>
        <v>#REF!</v>
      </c>
    </row>
    <row r="227" spans="1:16" ht="25.5">
      <c r="A227" s="626"/>
      <c r="B227" s="471"/>
      <c r="C227" s="472" t="s">
        <v>430</v>
      </c>
      <c r="D227" s="472" t="s">
        <v>431</v>
      </c>
      <c r="E227" s="472" t="s">
        <v>376</v>
      </c>
      <c r="F227" s="472" t="s">
        <v>377</v>
      </c>
      <c r="G227" s="473" t="s">
        <v>29</v>
      </c>
      <c r="H227" s="499">
        <v>4.0000000000000001E-3</v>
      </c>
      <c r="I227" s="474">
        <v>1</v>
      </c>
      <c r="J227" s="478" t="s">
        <v>30</v>
      </c>
      <c r="P227" s="454" t="e">
        <f>VLOOKUP(C227,COSTING!#REF!,2,0)</f>
        <v>#REF!</v>
      </c>
    </row>
    <row r="228" spans="1:16" ht="25.5">
      <c r="A228" s="626"/>
      <c r="B228" s="471"/>
      <c r="C228" s="472" t="s">
        <v>430</v>
      </c>
      <c r="D228" s="472" t="s">
        <v>431</v>
      </c>
      <c r="E228" s="472" t="s">
        <v>380</v>
      </c>
      <c r="F228" s="472" t="s">
        <v>381</v>
      </c>
      <c r="G228" s="495" t="s">
        <v>373</v>
      </c>
      <c r="H228" s="477">
        <v>0.1</v>
      </c>
      <c r="I228" s="474">
        <v>1</v>
      </c>
      <c r="J228" s="478" t="s">
        <v>30</v>
      </c>
      <c r="P228" s="454" t="e">
        <f>VLOOKUP(C228,COSTING!#REF!,2,0)</f>
        <v>#REF!</v>
      </c>
    </row>
    <row r="229" spans="1:16" ht="25.5">
      <c r="A229" s="626" t="s">
        <v>432</v>
      </c>
      <c r="B229" s="471"/>
      <c r="C229" s="472" t="s">
        <v>433</v>
      </c>
      <c r="D229" s="472" t="s">
        <v>434</v>
      </c>
      <c r="E229" s="480" t="s">
        <v>435</v>
      </c>
      <c r="F229" s="480" t="s">
        <v>436</v>
      </c>
      <c r="G229" s="495" t="s">
        <v>373</v>
      </c>
      <c r="H229" s="481">
        <v>7.9399999999999998E-2</v>
      </c>
      <c r="I229" s="482">
        <v>1</v>
      </c>
      <c r="J229" s="483" t="s">
        <v>37</v>
      </c>
      <c r="P229" s="454" t="e">
        <f>VLOOKUP(C229,COSTING!#REF!,2,0)</f>
        <v>#REF!</v>
      </c>
    </row>
    <row r="230" spans="1:16" ht="25.5">
      <c r="A230" s="626"/>
      <c r="B230" s="471"/>
      <c r="C230" s="472" t="s">
        <v>433</v>
      </c>
      <c r="D230" s="472" t="s">
        <v>434</v>
      </c>
      <c r="E230" s="472" t="s">
        <v>437</v>
      </c>
      <c r="F230" s="472" t="s">
        <v>438</v>
      </c>
      <c r="G230" s="487" t="s">
        <v>439</v>
      </c>
      <c r="H230" s="477">
        <v>2</v>
      </c>
      <c r="I230" s="474">
        <v>1</v>
      </c>
      <c r="J230" s="478" t="s">
        <v>30</v>
      </c>
      <c r="P230" s="454" t="e">
        <f>VLOOKUP(C230,COSTING!#REF!,2,0)</f>
        <v>#REF!</v>
      </c>
    </row>
    <row r="231" spans="1:16" ht="25.5">
      <c r="A231" s="626"/>
      <c r="B231" s="471"/>
      <c r="C231" s="472" t="s">
        <v>433</v>
      </c>
      <c r="D231" s="472" t="s">
        <v>434</v>
      </c>
      <c r="E231" s="472" t="s">
        <v>440</v>
      </c>
      <c r="F231" s="472" t="s">
        <v>441</v>
      </c>
      <c r="G231" s="487" t="s">
        <v>439</v>
      </c>
      <c r="H231" s="477">
        <v>19</v>
      </c>
      <c r="I231" s="474">
        <v>1</v>
      </c>
      <c r="J231" s="478" t="s">
        <v>30</v>
      </c>
      <c r="P231" s="454" t="e">
        <f>VLOOKUP(C231,COSTING!#REF!,2,0)</f>
        <v>#REF!</v>
      </c>
    </row>
    <row r="232" spans="1:16" ht="25.5">
      <c r="A232" s="626"/>
      <c r="B232" s="471"/>
      <c r="C232" s="472" t="s">
        <v>433</v>
      </c>
      <c r="D232" s="472" t="s">
        <v>434</v>
      </c>
      <c r="E232" s="472" t="s">
        <v>442</v>
      </c>
      <c r="F232" s="472" t="s">
        <v>443</v>
      </c>
      <c r="G232" s="487" t="s">
        <v>439</v>
      </c>
      <c r="H232" s="477">
        <v>5</v>
      </c>
      <c r="I232" s="474">
        <v>1</v>
      </c>
      <c r="J232" s="478" t="s">
        <v>30</v>
      </c>
      <c r="P232" s="454" t="e">
        <f>VLOOKUP(C232,COSTING!#REF!,2,0)</f>
        <v>#REF!</v>
      </c>
    </row>
    <row r="233" spans="1:16" ht="25.5">
      <c r="A233" s="626"/>
      <c r="B233" s="471"/>
      <c r="C233" s="472" t="s">
        <v>433</v>
      </c>
      <c r="D233" s="472" t="s">
        <v>434</v>
      </c>
      <c r="E233" s="472" t="s">
        <v>444</v>
      </c>
      <c r="F233" s="472" t="s">
        <v>445</v>
      </c>
      <c r="G233" s="487" t="s">
        <v>439</v>
      </c>
      <c r="H233" s="477">
        <v>1</v>
      </c>
      <c r="I233" s="474">
        <v>1</v>
      </c>
      <c r="J233" s="478" t="s">
        <v>30</v>
      </c>
      <c r="P233" s="454" t="e">
        <f>VLOOKUP(C233,COSTING!#REF!,2,0)</f>
        <v>#REF!</v>
      </c>
    </row>
    <row r="234" spans="1:16" ht="25.5">
      <c r="A234" s="626"/>
      <c r="B234" s="471"/>
      <c r="C234" s="472" t="s">
        <v>433</v>
      </c>
      <c r="D234" s="472" t="s">
        <v>434</v>
      </c>
      <c r="E234" s="472" t="s">
        <v>446</v>
      </c>
      <c r="F234" s="472" t="s">
        <v>447</v>
      </c>
      <c r="G234" s="487" t="s">
        <v>439</v>
      </c>
      <c r="H234" s="477">
        <v>4</v>
      </c>
      <c r="I234" s="474">
        <v>1</v>
      </c>
      <c r="J234" s="478" t="s">
        <v>30</v>
      </c>
      <c r="P234" s="454" t="e">
        <f>VLOOKUP(C234,COSTING!#REF!,2,0)</f>
        <v>#REF!</v>
      </c>
    </row>
    <row r="235" spans="1:16" ht="25.5">
      <c r="A235" s="626"/>
      <c r="B235" s="471"/>
      <c r="C235" s="472" t="s">
        <v>433</v>
      </c>
      <c r="D235" s="472" t="s">
        <v>434</v>
      </c>
      <c r="E235" s="472" t="s">
        <v>448</v>
      </c>
      <c r="F235" s="472" t="s">
        <v>449</v>
      </c>
      <c r="G235" s="487" t="s">
        <v>439</v>
      </c>
      <c r="H235" s="477">
        <v>8</v>
      </c>
      <c r="I235" s="474">
        <v>1</v>
      </c>
      <c r="J235" s="478" t="s">
        <v>30</v>
      </c>
      <c r="P235" s="454" t="e">
        <f>VLOOKUP(C235,COSTING!#REF!,2,0)</f>
        <v>#REF!</v>
      </c>
    </row>
    <row r="236" spans="1:16" ht="25.5">
      <c r="A236" s="626"/>
      <c r="B236" s="471"/>
      <c r="C236" s="472" t="s">
        <v>433</v>
      </c>
      <c r="D236" s="472" t="s">
        <v>434</v>
      </c>
      <c r="E236" s="472" t="s">
        <v>450</v>
      </c>
      <c r="F236" s="472" t="s">
        <v>451</v>
      </c>
      <c r="G236" s="487" t="s">
        <v>439</v>
      </c>
      <c r="H236" s="477">
        <v>4</v>
      </c>
      <c r="I236" s="474">
        <v>1</v>
      </c>
      <c r="J236" s="478" t="s">
        <v>30</v>
      </c>
      <c r="P236" s="454" t="e">
        <f>VLOOKUP(C236,COSTING!#REF!,2,0)</f>
        <v>#REF!</v>
      </c>
    </row>
    <row r="237" spans="1:16" ht="25.5">
      <c r="A237" s="626"/>
      <c r="B237" s="471"/>
      <c r="C237" s="472" t="s">
        <v>433</v>
      </c>
      <c r="D237" s="472" t="s">
        <v>434</v>
      </c>
      <c r="E237" s="472" t="s">
        <v>452</v>
      </c>
      <c r="F237" s="472" t="s">
        <v>453</v>
      </c>
      <c r="G237" s="487" t="s">
        <v>439</v>
      </c>
      <c r="H237" s="477">
        <v>6</v>
      </c>
      <c r="I237" s="474">
        <v>1</v>
      </c>
      <c r="J237" s="478" t="s">
        <v>30</v>
      </c>
      <c r="P237" s="454" t="e">
        <f>VLOOKUP(C237,COSTING!#REF!,2,0)</f>
        <v>#REF!</v>
      </c>
    </row>
    <row r="238" spans="1:16" ht="25.5">
      <c r="A238" s="626"/>
      <c r="B238" s="471"/>
      <c r="C238" s="472" t="s">
        <v>433</v>
      </c>
      <c r="D238" s="472" t="s">
        <v>434</v>
      </c>
      <c r="E238" s="472" t="s">
        <v>422</v>
      </c>
      <c r="F238" s="472" t="s">
        <v>423</v>
      </c>
      <c r="G238" s="495" t="s">
        <v>373</v>
      </c>
      <c r="H238" s="477">
        <v>0.16667000000000001</v>
      </c>
      <c r="I238" s="474">
        <v>1</v>
      </c>
      <c r="J238" s="478" t="s">
        <v>30</v>
      </c>
      <c r="P238" s="454" t="e">
        <f>VLOOKUP(C238,COSTING!#REF!,2,0)</f>
        <v>#REF!</v>
      </c>
    </row>
    <row r="239" spans="1:16" ht="25.5">
      <c r="A239" s="626"/>
      <c r="B239" s="471"/>
      <c r="C239" s="472" t="s">
        <v>433</v>
      </c>
      <c r="D239" s="472" t="s">
        <v>434</v>
      </c>
      <c r="E239" s="472" t="s">
        <v>378</v>
      </c>
      <c r="F239" s="472" t="s">
        <v>379</v>
      </c>
      <c r="G239" s="473" t="s">
        <v>29</v>
      </c>
      <c r="H239" s="477">
        <v>2.3809523809523801E-2</v>
      </c>
      <c r="I239" s="474">
        <v>1</v>
      </c>
      <c r="J239" s="478" t="s">
        <v>30</v>
      </c>
      <c r="P239" s="454" t="e">
        <f>VLOOKUP(C239,COSTING!#REF!,2,0)</f>
        <v>#REF!</v>
      </c>
    </row>
    <row r="240" spans="1:16" ht="25.5">
      <c r="A240" s="626"/>
      <c r="B240" s="471"/>
      <c r="C240" s="472" t="s">
        <v>433</v>
      </c>
      <c r="D240" s="472" t="s">
        <v>434</v>
      </c>
      <c r="E240" s="472" t="s">
        <v>376</v>
      </c>
      <c r="F240" s="472" t="s">
        <v>377</v>
      </c>
      <c r="G240" s="473" t="s">
        <v>29</v>
      </c>
      <c r="H240" s="477">
        <v>1.1900000000000001E-2</v>
      </c>
      <c r="I240" s="474">
        <v>1</v>
      </c>
      <c r="J240" s="478" t="s">
        <v>30</v>
      </c>
      <c r="P240" s="454" t="e">
        <f>VLOOKUP(C240,COSTING!#REF!,2,0)</f>
        <v>#REF!</v>
      </c>
    </row>
    <row r="241" spans="1:16" ht="25.5">
      <c r="A241" s="626" t="s">
        <v>454</v>
      </c>
      <c r="B241" s="471"/>
      <c r="C241" s="492" t="s">
        <v>455</v>
      </c>
      <c r="D241" s="472" t="s">
        <v>456</v>
      </c>
      <c r="E241" s="480" t="s">
        <v>457</v>
      </c>
      <c r="F241" s="480" t="s">
        <v>458</v>
      </c>
      <c r="G241" s="495" t="s">
        <v>373</v>
      </c>
      <c r="H241" s="481">
        <v>4.9459999999999997E-2</v>
      </c>
      <c r="I241" s="482">
        <v>1</v>
      </c>
      <c r="J241" s="483" t="s">
        <v>37</v>
      </c>
      <c r="P241" s="454" t="e">
        <f>VLOOKUP(C241,COSTING!#REF!,2,0)</f>
        <v>#REF!</v>
      </c>
    </row>
    <row r="242" spans="1:16" ht="25.5">
      <c r="A242" s="626"/>
      <c r="B242" s="471"/>
      <c r="C242" s="492" t="s">
        <v>455</v>
      </c>
      <c r="D242" s="472" t="s">
        <v>456</v>
      </c>
      <c r="E242" s="472" t="s">
        <v>422</v>
      </c>
      <c r="F242" s="472" t="s">
        <v>423</v>
      </c>
      <c r="G242" s="495" t="s">
        <v>373</v>
      </c>
      <c r="H242" s="477">
        <v>0.16666700000000001</v>
      </c>
      <c r="I242" s="474">
        <v>1</v>
      </c>
      <c r="J242" s="478" t="s">
        <v>30</v>
      </c>
      <c r="P242" s="454" t="e">
        <f>VLOOKUP(C242,COSTING!#REF!,2,0)</f>
        <v>#REF!</v>
      </c>
    </row>
    <row r="243" spans="1:16" ht="25.5">
      <c r="A243" s="626"/>
      <c r="B243" s="471"/>
      <c r="C243" s="492" t="s">
        <v>455</v>
      </c>
      <c r="D243" s="472" t="s">
        <v>456</v>
      </c>
      <c r="E243" s="472" t="s">
        <v>378</v>
      </c>
      <c r="F243" s="472" t="s">
        <v>379</v>
      </c>
      <c r="G243" s="473" t="s">
        <v>29</v>
      </c>
      <c r="H243" s="477">
        <v>2.3809523809523801E-2</v>
      </c>
      <c r="I243" s="474">
        <v>1</v>
      </c>
      <c r="J243" s="478" t="s">
        <v>30</v>
      </c>
      <c r="P243" s="454" t="e">
        <f>VLOOKUP(C243,COSTING!#REF!,2,0)</f>
        <v>#REF!</v>
      </c>
    </row>
    <row r="244" spans="1:16" ht="25.5">
      <c r="A244" s="626"/>
      <c r="B244" s="471"/>
      <c r="C244" s="492" t="s">
        <v>455</v>
      </c>
      <c r="D244" s="472" t="s">
        <v>456</v>
      </c>
      <c r="E244" s="472" t="s">
        <v>376</v>
      </c>
      <c r="F244" s="472" t="s">
        <v>377</v>
      </c>
      <c r="G244" s="473" t="s">
        <v>29</v>
      </c>
      <c r="H244" s="477">
        <v>1.1900000000000001E-2</v>
      </c>
      <c r="I244" s="474">
        <v>1</v>
      </c>
      <c r="J244" s="478" t="s">
        <v>30</v>
      </c>
      <c r="P244" s="454" t="e">
        <f>VLOOKUP(C244,COSTING!#REF!,2,0)</f>
        <v>#REF!</v>
      </c>
    </row>
    <row r="245" spans="1:16" ht="25.5">
      <c r="A245" s="626" t="s">
        <v>459</v>
      </c>
      <c r="B245" s="471"/>
      <c r="C245" s="472" t="s">
        <v>460</v>
      </c>
      <c r="D245" s="472" t="s">
        <v>461</v>
      </c>
      <c r="E245" s="472" t="s">
        <v>462</v>
      </c>
      <c r="F245" s="472" t="s">
        <v>463</v>
      </c>
      <c r="G245" s="474" t="s">
        <v>25</v>
      </c>
      <c r="H245" s="474">
        <v>1</v>
      </c>
      <c r="I245" s="474">
        <v>1</v>
      </c>
      <c r="J245" s="474" t="s">
        <v>26</v>
      </c>
      <c r="P245" s="454" t="e">
        <f>VLOOKUP(C245,COSTING!#REF!,2,0)</f>
        <v>#REF!</v>
      </c>
    </row>
    <row r="246" spans="1:16" ht="25.5">
      <c r="A246" s="626"/>
      <c r="B246" s="471"/>
      <c r="C246" s="472" t="s">
        <v>460</v>
      </c>
      <c r="D246" s="472" t="s">
        <v>461</v>
      </c>
      <c r="E246" s="472" t="s">
        <v>464</v>
      </c>
      <c r="F246" s="472" t="s">
        <v>465</v>
      </c>
      <c r="G246" s="487" t="s">
        <v>439</v>
      </c>
      <c r="H246" s="477">
        <v>2</v>
      </c>
      <c r="I246" s="474">
        <v>1</v>
      </c>
      <c r="J246" s="478" t="s">
        <v>30</v>
      </c>
      <c r="P246" s="454" t="e">
        <f>VLOOKUP(C246,COSTING!#REF!,2,0)</f>
        <v>#REF!</v>
      </c>
    </row>
    <row r="247" spans="1:16" ht="25.5">
      <c r="A247" s="626"/>
      <c r="B247" s="471"/>
      <c r="C247" s="472" t="s">
        <v>460</v>
      </c>
      <c r="D247" s="472" t="s">
        <v>461</v>
      </c>
      <c r="E247" s="480" t="s">
        <v>371</v>
      </c>
      <c r="F247" s="480" t="s">
        <v>372</v>
      </c>
      <c r="G247" s="487" t="s">
        <v>373</v>
      </c>
      <c r="H247" s="481">
        <v>7.8509999999999996E-2</v>
      </c>
      <c r="I247" s="482">
        <v>1</v>
      </c>
      <c r="J247" s="483" t="s">
        <v>37</v>
      </c>
      <c r="P247" s="454" t="e">
        <f>VLOOKUP(C247,COSTING!#REF!,2,0)</f>
        <v>#REF!</v>
      </c>
    </row>
    <row r="248" spans="1:16" ht="25.5">
      <c r="A248" s="626"/>
      <c r="B248" s="471"/>
      <c r="C248" s="472" t="s">
        <v>460</v>
      </c>
      <c r="D248" s="472" t="s">
        <v>461</v>
      </c>
      <c r="E248" s="472" t="s">
        <v>466</v>
      </c>
      <c r="F248" s="472" t="s">
        <v>467</v>
      </c>
      <c r="G248" s="487" t="s">
        <v>373</v>
      </c>
      <c r="H248" s="477">
        <v>4</v>
      </c>
      <c r="I248" s="474">
        <v>1</v>
      </c>
      <c r="J248" s="478" t="s">
        <v>30</v>
      </c>
      <c r="P248" s="454" t="e">
        <f>VLOOKUP(C248,COSTING!#REF!,2,0)</f>
        <v>#REF!</v>
      </c>
    </row>
    <row r="249" spans="1:16" ht="25.5">
      <c r="A249" s="626"/>
      <c r="B249" s="471"/>
      <c r="C249" s="472" t="s">
        <v>460</v>
      </c>
      <c r="D249" s="472" t="s">
        <v>461</v>
      </c>
      <c r="E249" s="472" t="s">
        <v>468</v>
      </c>
      <c r="F249" s="472" t="s">
        <v>469</v>
      </c>
      <c r="G249" s="487" t="s">
        <v>373</v>
      </c>
      <c r="H249" s="477">
        <v>4</v>
      </c>
      <c r="I249" s="474">
        <v>1</v>
      </c>
      <c r="J249" s="478" t="s">
        <v>30</v>
      </c>
      <c r="P249" s="454" t="e">
        <f>VLOOKUP(C249,COSTING!#REF!,2,0)</f>
        <v>#REF!</v>
      </c>
    </row>
    <row r="250" spans="1:16" ht="25.5">
      <c r="A250" s="626"/>
      <c r="B250" s="471"/>
      <c r="C250" s="472" t="s">
        <v>460</v>
      </c>
      <c r="D250" s="472" t="s">
        <v>461</v>
      </c>
      <c r="E250" s="480" t="s">
        <v>371</v>
      </c>
      <c r="F250" s="480" t="s">
        <v>372</v>
      </c>
      <c r="G250" s="487" t="s">
        <v>373</v>
      </c>
      <c r="H250" s="481">
        <v>2.0999999999999999E-3</v>
      </c>
      <c r="I250" s="482">
        <v>1</v>
      </c>
      <c r="J250" s="483" t="s">
        <v>37</v>
      </c>
      <c r="P250" s="454" t="e">
        <f>VLOOKUP(C250,COSTING!#REF!,2,0)</f>
        <v>#REF!</v>
      </c>
    </row>
    <row r="251" spans="1:16" ht="25.5">
      <c r="A251" s="626"/>
      <c r="B251" s="471"/>
      <c r="C251" s="472" t="s">
        <v>460</v>
      </c>
      <c r="D251" s="472" t="s">
        <v>461</v>
      </c>
      <c r="E251" s="472" t="s">
        <v>470</v>
      </c>
      <c r="F251" s="472" t="s">
        <v>471</v>
      </c>
      <c r="G251" s="487" t="s">
        <v>439</v>
      </c>
      <c r="H251" s="477">
        <v>2</v>
      </c>
      <c r="I251" s="474">
        <v>1</v>
      </c>
      <c r="J251" s="478" t="s">
        <v>30</v>
      </c>
      <c r="P251" s="454" t="e">
        <f>VLOOKUP(C251,COSTING!#REF!,2,0)</f>
        <v>#REF!</v>
      </c>
    </row>
    <row r="252" spans="1:16" ht="25.5">
      <c r="A252" s="626"/>
      <c r="B252" s="471"/>
      <c r="C252" s="472" t="s">
        <v>460</v>
      </c>
      <c r="D252" s="472" t="s">
        <v>461</v>
      </c>
      <c r="E252" s="472" t="s">
        <v>472</v>
      </c>
      <c r="F252" s="472" t="s">
        <v>473</v>
      </c>
      <c r="G252" s="487" t="s">
        <v>439</v>
      </c>
      <c r="H252" s="477">
        <v>1</v>
      </c>
      <c r="I252" s="474">
        <v>1</v>
      </c>
      <c r="J252" s="478" t="s">
        <v>30</v>
      </c>
      <c r="P252" s="454" t="e">
        <f>VLOOKUP(C252,COSTING!#REF!,2,0)</f>
        <v>#REF!</v>
      </c>
    </row>
    <row r="253" spans="1:16" ht="25.5">
      <c r="A253" s="626"/>
      <c r="B253" s="471"/>
      <c r="C253" s="472" t="s">
        <v>460</v>
      </c>
      <c r="D253" s="472" t="s">
        <v>461</v>
      </c>
      <c r="E253" s="472" t="s">
        <v>474</v>
      </c>
      <c r="F253" s="472" t="s">
        <v>475</v>
      </c>
      <c r="G253" s="487" t="s">
        <v>439</v>
      </c>
      <c r="H253" s="477">
        <v>1</v>
      </c>
      <c r="I253" s="474">
        <v>1</v>
      </c>
      <c r="J253" s="478" t="s">
        <v>30</v>
      </c>
      <c r="P253" s="454" t="e">
        <f>VLOOKUP(C253,COSTING!#REF!,2,0)</f>
        <v>#REF!</v>
      </c>
    </row>
    <row r="254" spans="1:16" ht="25.5">
      <c r="A254" s="626"/>
      <c r="B254" s="471"/>
      <c r="C254" s="472" t="s">
        <v>460</v>
      </c>
      <c r="D254" s="472" t="s">
        <v>461</v>
      </c>
      <c r="E254" s="472" t="s">
        <v>476</v>
      </c>
      <c r="F254" s="472" t="s">
        <v>477</v>
      </c>
      <c r="G254" s="487" t="s">
        <v>439</v>
      </c>
      <c r="H254" s="477">
        <v>1</v>
      </c>
      <c r="I254" s="474">
        <v>1</v>
      </c>
      <c r="J254" s="478" t="s">
        <v>30</v>
      </c>
      <c r="P254" s="454" t="e">
        <f>VLOOKUP(C254,COSTING!#REF!,2,0)</f>
        <v>#REF!</v>
      </c>
    </row>
    <row r="255" spans="1:16" ht="25.5">
      <c r="A255" s="626"/>
      <c r="B255" s="471"/>
      <c r="C255" s="472" t="s">
        <v>460</v>
      </c>
      <c r="D255" s="472" t="s">
        <v>461</v>
      </c>
      <c r="E255" s="472" t="s">
        <v>478</v>
      </c>
      <c r="F255" s="472" t="s">
        <v>479</v>
      </c>
      <c r="G255" s="487" t="s">
        <v>439</v>
      </c>
      <c r="H255" s="477">
        <v>1</v>
      </c>
      <c r="I255" s="474">
        <v>1</v>
      </c>
      <c r="J255" s="478" t="s">
        <v>30</v>
      </c>
      <c r="P255" s="454" t="e">
        <f>VLOOKUP(C255,COSTING!#REF!,2,0)</f>
        <v>#REF!</v>
      </c>
    </row>
    <row r="256" spans="1:16" ht="25.5">
      <c r="A256" s="626"/>
      <c r="B256" s="471"/>
      <c r="C256" s="472" t="s">
        <v>460</v>
      </c>
      <c r="D256" s="472" t="s">
        <v>461</v>
      </c>
      <c r="E256" s="472" t="s">
        <v>480</v>
      </c>
      <c r="F256" s="472" t="s">
        <v>481</v>
      </c>
      <c r="G256" s="487" t="s">
        <v>439</v>
      </c>
      <c r="H256" s="477">
        <v>2</v>
      </c>
      <c r="I256" s="474">
        <v>1</v>
      </c>
      <c r="J256" s="478" t="s">
        <v>30</v>
      </c>
      <c r="P256" s="454" t="e">
        <f>VLOOKUP(C256,COSTING!#REF!,2,0)</f>
        <v>#REF!</v>
      </c>
    </row>
    <row r="257" spans="1:16" ht="25.5">
      <c r="A257" s="626"/>
      <c r="B257" s="471"/>
      <c r="C257" s="472" t="s">
        <v>460</v>
      </c>
      <c r="D257" s="472" t="s">
        <v>461</v>
      </c>
      <c r="E257" s="472" t="s">
        <v>482</v>
      </c>
      <c r="F257" s="472" t="s">
        <v>483</v>
      </c>
      <c r="G257" s="487" t="s">
        <v>439</v>
      </c>
      <c r="H257" s="477">
        <v>1</v>
      </c>
      <c r="I257" s="474">
        <v>1</v>
      </c>
      <c r="J257" s="478" t="s">
        <v>30</v>
      </c>
      <c r="P257" s="454" t="e">
        <f>VLOOKUP(C257,COSTING!#REF!,2,0)</f>
        <v>#REF!</v>
      </c>
    </row>
    <row r="258" spans="1:16" ht="25.5">
      <c r="A258" s="626"/>
      <c r="B258" s="471"/>
      <c r="C258" s="472" t="s">
        <v>460</v>
      </c>
      <c r="D258" s="472" t="s">
        <v>461</v>
      </c>
      <c r="E258" s="472" t="s">
        <v>484</v>
      </c>
      <c r="F258" s="472" t="s">
        <v>485</v>
      </c>
      <c r="G258" s="487" t="s">
        <v>439</v>
      </c>
      <c r="H258" s="477">
        <v>1</v>
      </c>
      <c r="I258" s="474">
        <v>1</v>
      </c>
      <c r="J258" s="478" t="s">
        <v>30</v>
      </c>
      <c r="P258" s="454" t="e">
        <f>VLOOKUP(C258,COSTING!#REF!,2,0)</f>
        <v>#REF!</v>
      </c>
    </row>
    <row r="259" spans="1:16" ht="25.5">
      <c r="A259" s="626"/>
      <c r="B259" s="471"/>
      <c r="C259" s="472" t="s">
        <v>460</v>
      </c>
      <c r="D259" s="472" t="s">
        <v>461</v>
      </c>
      <c r="E259" s="472" t="s">
        <v>486</v>
      </c>
      <c r="F259" s="472" t="s">
        <v>487</v>
      </c>
      <c r="G259" s="487" t="s">
        <v>439</v>
      </c>
      <c r="H259" s="477">
        <v>1</v>
      </c>
      <c r="I259" s="474">
        <v>1</v>
      </c>
      <c r="J259" s="478" t="s">
        <v>30</v>
      </c>
      <c r="P259" s="454" t="e">
        <f>VLOOKUP(C259,COSTING!#REF!,2,0)</f>
        <v>#REF!</v>
      </c>
    </row>
    <row r="260" spans="1:16" ht="25.5">
      <c r="A260" s="626"/>
      <c r="B260" s="471"/>
      <c r="C260" s="472" t="s">
        <v>460</v>
      </c>
      <c r="D260" s="472" t="s">
        <v>461</v>
      </c>
      <c r="E260" s="472" t="s">
        <v>488</v>
      </c>
      <c r="F260" s="472" t="s">
        <v>489</v>
      </c>
      <c r="G260" s="487" t="s">
        <v>439</v>
      </c>
      <c r="H260" s="477">
        <v>1</v>
      </c>
      <c r="I260" s="474">
        <v>1</v>
      </c>
      <c r="J260" s="478" t="s">
        <v>30</v>
      </c>
      <c r="P260" s="454" t="e">
        <f>VLOOKUP(C260,COSTING!#REF!,2,0)</f>
        <v>#REF!</v>
      </c>
    </row>
    <row r="261" spans="1:16" ht="25.5">
      <c r="A261" s="626"/>
      <c r="B261" s="471"/>
      <c r="C261" s="472" t="s">
        <v>460</v>
      </c>
      <c r="D261" s="472" t="s">
        <v>461</v>
      </c>
      <c r="E261" s="472" t="s">
        <v>444</v>
      </c>
      <c r="F261" s="472" t="s">
        <v>445</v>
      </c>
      <c r="G261" s="487" t="s">
        <v>439</v>
      </c>
      <c r="H261" s="477">
        <v>1</v>
      </c>
      <c r="I261" s="474">
        <v>1</v>
      </c>
      <c r="J261" s="478" t="s">
        <v>30</v>
      </c>
      <c r="P261" s="454" t="e">
        <f>VLOOKUP(C261,COSTING!#REF!,2,0)</f>
        <v>#REF!</v>
      </c>
    </row>
    <row r="262" spans="1:16" ht="25.5">
      <c r="A262" s="626"/>
      <c r="B262" s="471"/>
      <c r="C262" s="472" t="s">
        <v>460</v>
      </c>
      <c r="D262" s="472" t="s">
        <v>461</v>
      </c>
      <c r="E262" s="472" t="s">
        <v>490</v>
      </c>
      <c r="F262" s="472" t="s">
        <v>491</v>
      </c>
      <c r="G262" s="487" t="s">
        <v>439</v>
      </c>
      <c r="H262" s="477">
        <v>1</v>
      </c>
      <c r="I262" s="474">
        <v>1</v>
      </c>
      <c r="J262" s="478" t="s">
        <v>30</v>
      </c>
      <c r="P262" s="454" t="e">
        <f>VLOOKUP(C262,COSTING!#REF!,2,0)</f>
        <v>#REF!</v>
      </c>
    </row>
    <row r="263" spans="1:16" ht="25.5">
      <c r="A263" s="626"/>
      <c r="B263" s="471"/>
      <c r="C263" s="472" t="s">
        <v>460</v>
      </c>
      <c r="D263" s="472" t="s">
        <v>461</v>
      </c>
      <c r="E263" s="472" t="s">
        <v>492</v>
      </c>
      <c r="F263" s="472" t="s">
        <v>493</v>
      </c>
      <c r="G263" s="487" t="s">
        <v>439</v>
      </c>
      <c r="H263" s="477">
        <v>1</v>
      </c>
      <c r="I263" s="474">
        <v>1</v>
      </c>
      <c r="J263" s="478" t="s">
        <v>30</v>
      </c>
      <c r="P263" s="454" t="e">
        <f>VLOOKUP(C263,COSTING!#REF!,2,0)</f>
        <v>#REF!</v>
      </c>
    </row>
    <row r="264" spans="1:16" ht="25.5">
      <c r="A264" s="626"/>
      <c r="B264" s="471"/>
      <c r="C264" s="472" t="s">
        <v>460</v>
      </c>
      <c r="D264" s="472" t="s">
        <v>461</v>
      </c>
      <c r="E264" s="472" t="s">
        <v>422</v>
      </c>
      <c r="F264" s="472" t="s">
        <v>423</v>
      </c>
      <c r="G264" s="487" t="s">
        <v>72</v>
      </c>
      <c r="H264" s="477">
        <v>0.16666700000000001</v>
      </c>
      <c r="I264" s="474">
        <v>1</v>
      </c>
      <c r="J264" s="478" t="s">
        <v>30</v>
      </c>
      <c r="P264" s="454" t="e">
        <f>VLOOKUP(C264,COSTING!#REF!,2,0)</f>
        <v>#REF!</v>
      </c>
    </row>
    <row r="265" spans="1:16" ht="25.5">
      <c r="A265" s="626"/>
      <c r="B265" s="471"/>
      <c r="C265" s="472" t="s">
        <v>460</v>
      </c>
      <c r="D265" s="472" t="s">
        <v>461</v>
      </c>
      <c r="E265" s="472" t="s">
        <v>378</v>
      </c>
      <c r="F265" s="472" t="s">
        <v>379</v>
      </c>
      <c r="G265" s="473" t="s">
        <v>29</v>
      </c>
      <c r="H265" s="477">
        <v>2.3809523809523801E-2</v>
      </c>
      <c r="I265" s="474">
        <v>1</v>
      </c>
      <c r="J265" s="478" t="s">
        <v>30</v>
      </c>
      <c r="P265" s="454" t="e">
        <f>VLOOKUP(C265,COSTING!#REF!,2,0)</f>
        <v>#REF!</v>
      </c>
    </row>
    <row r="266" spans="1:16" ht="25.5">
      <c r="A266" s="626"/>
      <c r="B266" s="471"/>
      <c r="C266" s="472" t="s">
        <v>460</v>
      </c>
      <c r="D266" s="472" t="s">
        <v>461</v>
      </c>
      <c r="E266" s="472" t="s">
        <v>376</v>
      </c>
      <c r="F266" s="472" t="s">
        <v>377</v>
      </c>
      <c r="G266" s="473" t="s">
        <v>29</v>
      </c>
      <c r="H266" s="477">
        <v>1.1904761904761901E-2</v>
      </c>
      <c r="I266" s="474">
        <v>1</v>
      </c>
      <c r="J266" s="478" t="s">
        <v>30</v>
      </c>
      <c r="P266" s="454" t="e">
        <f>VLOOKUP(C266,COSTING!#REF!,2,0)</f>
        <v>#REF!</v>
      </c>
    </row>
    <row r="267" spans="1:16" ht="25.5">
      <c r="A267" s="626"/>
      <c r="B267" s="471"/>
      <c r="C267" s="472" t="s">
        <v>462</v>
      </c>
      <c r="D267" s="472" t="s">
        <v>463</v>
      </c>
      <c r="E267" s="472" t="s">
        <v>494</v>
      </c>
      <c r="F267" s="472" t="s">
        <v>495</v>
      </c>
      <c r="G267" s="473" t="s">
        <v>33</v>
      </c>
      <c r="H267" s="474">
        <v>1</v>
      </c>
      <c r="I267" s="474">
        <v>1</v>
      </c>
      <c r="J267" s="474" t="s">
        <v>26</v>
      </c>
      <c r="P267" s="454" t="e">
        <f>VLOOKUP(C267,COSTING!#REF!,2,0)</f>
        <v>#REF!</v>
      </c>
    </row>
    <row r="268" spans="1:16" ht="25.5">
      <c r="A268" s="626"/>
      <c r="B268" s="471"/>
      <c r="C268" s="472" t="s">
        <v>494</v>
      </c>
      <c r="D268" s="472" t="s">
        <v>495</v>
      </c>
      <c r="E268" s="480" t="s">
        <v>496</v>
      </c>
      <c r="F268" s="480" t="s">
        <v>497</v>
      </c>
      <c r="G268" s="473" t="s">
        <v>36</v>
      </c>
      <c r="H268" s="481">
        <v>0.19633</v>
      </c>
      <c r="I268" s="482">
        <v>1</v>
      </c>
      <c r="J268" s="483" t="s">
        <v>37</v>
      </c>
      <c r="P268" s="454" t="e">
        <f>VLOOKUP(C268,COSTING!#REF!,2,0)</f>
        <v>#REF!</v>
      </c>
    </row>
    <row r="269" spans="1:16" ht="25.5">
      <c r="A269" s="626" t="s">
        <v>498</v>
      </c>
      <c r="B269" s="471"/>
      <c r="C269" s="472" t="s">
        <v>499</v>
      </c>
      <c r="D269" s="472" t="s">
        <v>500</v>
      </c>
      <c r="E269" s="472" t="s">
        <v>501</v>
      </c>
      <c r="F269" s="472" t="s">
        <v>502</v>
      </c>
      <c r="G269" s="487" t="s">
        <v>439</v>
      </c>
      <c r="H269" s="477">
        <v>1</v>
      </c>
      <c r="I269" s="474">
        <v>1</v>
      </c>
      <c r="J269" s="478" t="s">
        <v>30</v>
      </c>
      <c r="P269" s="454" t="e">
        <f>VLOOKUP(C269,COSTING!#REF!,2,0)</f>
        <v>#REF!</v>
      </c>
    </row>
    <row r="270" spans="1:16" ht="25.5">
      <c r="A270" s="626"/>
      <c r="B270" s="471"/>
      <c r="C270" s="472" t="s">
        <v>499</v>
      </c>
      <c r="D270" s="472" t="s">
        <v>500</v>
      </c>
      <c r="E270" s="472" t="s">
        <v>503</v>
      </c>
      <c r="F270" s="472" t="s">
        <v>504</v>
      </c>
      <c r="G270" s="487" t="s">
        <v>439</v>
      </c>
      <c r="H270" s="477">
        <v>1</v>
      </c>
      <c r="I270" s="474">
        <v>1</v>
      </c>
      <c r="J270" s="478" t="s">
        <v>30</v>
      </c>
      <c r="P270" s="454" t="e">
        <f>VLOOKUP(C270,COSTING!#REF!,2,0)</f>
        <v>#REF!</v>
      </c>
    </row>
    <row r="271" spans="1:16" ht="25.5">
      <c r="A271" s="626"/>
      <c r="B271" s="471"/>
      <c r="C271" s="472" t="s">
        <v>499</v>
      </c>
      <c r="D271" s="472" t="s">
        <v>500</v>
      </c>
      <c r="E271" s="472" t="s">
        <v>378</v>
      </c>
      <c r="F271" s="472" t="s">
        <v>379</v>
      </c>
      <c r="G271" s="473" t="s">
        <v>29</v>
      </c>
      <c r="H271" s="477">
        <v>5.5555555555555599E-4</v>
      </c>
      <c r="I271" s="474">
        <v>1</v>
      </c>
      <c r="J271" s="478" t="s">
        <v>30</v>
      </c>
      <c r="P271" s="454" t="e">
        <f>VLOOKUP(C271,COSTING!#REF!,2,0)</f>
        <v>#REF!</v>
      </c>
    </row>
    <row r="272" spans="1:16" ht="25.5">
      <c r="A272" s="626"/>
      <c r="B272" s="471"/>
      <c r="C272" s="472" t="s">
        <v>499</v>
      </c>
      <c r="D272" s="472" t="s">
        <v>500</v>
      </c>
      <c r="E272" s="472" t="s">
        <v>413</v>
      </c>
      <c r="F272" s="472" t="s">
        <v>414</v>
      </c>
      <c r="G272" s="473" t="s">
        <v>29</v>
      </c>
      <c r="H272" s="477">
        <v>5.5555549999999996E-4</v>
      </c>
      <c r="I272" s="474">
        <v>1</v>
      </c>
      <c r="J272" s="478" t="s">
        <v>30</v>
      </c>
      <c r="P272" s="454" t="e">
        <f>VLOOKUP(C272,COSTING!#REF!,2,0)</f>
        <v>#REF!</v>
      </c>
    </row>
    <row r="273" spans="1:16" ht="38.25">
      <c r="A273" s="626" t="s">
        <v>505</v>
      </c>
      <c r="B273" s="471"/>
      <c r="C273" s="472">
        <v>101191</v>
      </c>
      <c r="D273" s="472" t="s">
        <v>506</v>
      </c>
      <c r="E273" s="472" t="s">
        <v>507</v>
      </c>
      <c r="F273" s="472" t="s">
        <v>508</v>
      </c>
      <c r="G273" s="474" t="s">
        <v>25</v>
      </c>
      <c r="H273" s="474">
        <v>1</v>
      </c>
      <c r="I273" s="474">
        <v>1</v>
      </c>
      <c r="J273" s="474" t="s">
        <v>26</v>
      </c>
      <c r="P273" s="454" t="e">
        <f>VLOOKUP(C273,COSTING!#REF!,2,0)</f>
        <v>#REF!</v>
      </c>
    </row>
    <row r="274" spans="1:16" ht="38.25">
      <c r="A274" s="626"/>
      <c r="B274" s="471"/>
      <c r="C274" s="472">
        <v>101191</v>
      </c>
      <c r="D274" s="472" t="s">
        <v>506</v>
      </c>
      <c r="E274" s="492">
        <v>763927</v>
      </c>
      <c r="F274" s="492" t="s">
        <v>509</v>
      </c>
      <c r="G274" s="487" t="s">
        <v>439</v>
      </c>
      <c r="H274" s="474">
        <v>3</v>
      </c>
      <c r="I274" s="474"/>
      <c r="J274" s="478" t="s">
        <v>30</v>
      </c>
      <c r="P274" s="454" t="e">
        <f>VLOOKUP(C274,COSTING!#REF!,2,0)</f>
        <v>#REF!</v>
      </c>
    </row>
    <row r="275" spans="1:16" ht="38.25">
      <c r="A275" s="626"/>
      <c r="B275" s="471"/>
      <c r="C275" s="472">
        <v>101191</v>
      </c>
      <c r="D275" s="472" t="s">
        <v>506</v>
      </c>
      <c r="E275" s="492" t="s">
        <v>510</v>
      </c>
      <c r="F275" s="492" t="s">
        <v>511</v>
      </c>
      <c r="G275" s="487" t="s">
        <v>439</v>
      </c>
      <c r="H275" s="474">
        <v>3</v>
      </c>
      <c r="I275" s="474"/>
      <c r="J275" s="478" t="s">
        <v>30</v>
      </c>
      <c r="P275" s="454" t="e">
        <f>VLOOKUP(C275,COSTING!#REF!,2,0)</f>
        <v>#REF!</v>
      </c>
    </row>
    <row r="276" spans="1:16" ht="38.25">
      <c r="A276" s="626"/>
      <c r="B276" s="471"/>
      <c r="C276" s="472">
        <v>101191</v>
      </c>
      <c r="D276" s="472" t="s">
        <v>506</v>
      </c>
      <c r="E276" s="472" t="s">
        <v>512</v>
      </c>
      <c r="F276" s="472" t="s">
        <v>513</v>
      </c>
      <c r="G276" s="487" t="s">
        <v>72</v>
      </c>
      <c r="H276" s="477">
        <v>0.16666700000000001</v>
      </c>
      <c r="I276" s="474">
        <v>1</v>
      </c>
      <c r="J276" s="478" t="s">
        <v>30</v>
      </c>
      <c r="P276" s="454" t="e">
        <f>VLOOKUP(C276,COSTING!#REF!,2,0)</f>
        <v>#REF!</v>
      </c>
    </row>
    <row r="277" spans="1:16" ht="38.25">
      <c r="A277" s="626"/>
      <c r="B277" s="471"/>
      <c r="C277" s="472">
        <v>101191</v>
      </c>
      <c r="D277" s="472" t="s">
        <v>506</v>
      </c>
      <c r="E277" s="472" t="s">
        <v>387</v>
      </c>
      <c r="F277" s="472" t="s">
        <v>388</v>
      </c>
      <c r="G277" s="473" t="s">
        <v>29</v>
      </c>
      <c r="H277" s="477">
        <v>1.6666E-2</v>
      </c>
      <c r="I277" s="474">
        <v>1</v>
      </c>
      <c r="J277" s="478" t="s">
        <v>30</v>
      </c>
      <c r="P277" s="454" t="e">
        <f>VLOOKUP(C277,COSTING!#REF!,2,0)</f>
        <v>#REF!</v>
      </c>
    </row>
    <row r="278" spans="1:16" ht="38.25">
      <c r="A278" s="626"/>
      <c r="B278" s="471"/>
      <c r="C278" s="472">
        <v>101191</v>
      </c>
      <c r="D278" s="472" t="s">
        <v>506</v>
      </c>
      <c r="E278" s="500" t="s">
        <v>378</v>
      </c>
      <c r="F278" s="500" t="s">
        <v>379</v>
      </c>
      <c r="G278" s="473" t="s">
        <v>29</v>
      </c>
      <c r="H278" s="501">
        <v>1.6666E-2</v>
      </c>
      <c r="I278" s="502">
        <v>1</v>
      </c>
      <c r="J278" s="503" t="s">
        <v>30</v>
      </c>
      <c r="P278" s="454" t="e">
        <f>VLOOKUP(C278,COSTING!#REF!,2,0)</f>
        <v>#REF!</v>
      </c>
    </row>
    <row r="279" spans="1:16" ht="38.25">
      <c r="A279" s="626"/>
      <c r="B279" s="471"/>
      <c r="C279" s="472" t="s">
        <v>507</v>
      </c>
      <c r="D279" s="472" t="s">
        <v>508</v>
      </c>
      <c r="E279" s="472" t="s">
        <v>514</v>
      </c>
      <c r="F279" s="472" t="s">
        <v>515</v>
      </c>
      <c r="G279" s="473" t="s">
        <v>33</v>
      </c>
      <c r="H279" s="474">
        <v>1</v>
      </c>
      <c r="I279" s="474">
        <v>1</v>
      </c>
      <c r="J279" s="474" t="s">
        <v>26</v>
      </c>
      <c r="P279" s="454" t="e">
        <f>VLOOKUP(C279,COSTING!#REF!,2,0)</f>
        <v>#REF!</v>
      </c>
    </row>
    <row r="280" spans="1:16" ht="25.5">
      <c r="A280" s="626"/>
      <c r="B280" s="471"/>
      <c r="C280" s="472" t="s">
        <v>514</v>
      </c>
      <c r="D280" s="472" t="s">
        <v>515</v>
      </c>
      <c r="E280" s="480" t="s">
        <v>496</v>
      </c>
      <c r="F280" s="480" t="s">
        <v>497</v>
      </c>
      <c r="G280" s="473" t="s">
        <v>36</v>
      </c>
      <c r="H280" s="481">
        <v>0.26663999999999999</v>
      </c>
      <c r="I280" s="482">
        <v>1</v>
      </c>
      <c r="J280" s="483" t="s">
        <v>37</v>
      </c>
      <c r="P280" s="454" t="e">
        <f>VLOOKUP(C280,COSTING!#REF!,2,0)</f>
        <v>#REF!</v>
      </c>
    </row>
    <row r="281" spans="1:16" ht="25.5">
      <c r="A281" s="626" t="s">
        <v>516</v>
      </c>
      <c r="B281" s="471"/>
      <c r="C281" s="494">
        <v>101194</v>
      </c>
      <c r="D281" s="494" t="s">
        <v>517</v>
      </c>
      <c r="E281" s="494" t="s">
        <v>518</v>
      </c>
      <c r="F281" s="494" t="s">
        <v>519</v>
      </c>
      <c r="G281" s="495" t="s">
        <v>72</v>
      </c>
      <c r="H281" s="474">
        <v>1</v>
      </c>
      <c r="I281" s="474">
        <v>1</v>
      </c>
      <c r="J281" s="474" t="s">
        <v>26</v>
      </c>
      <c r="P281" s="454" t="e">
        <f>VLOOKUP(C281,COSTING!#REF!,2,0)</f>
        <v>#REF!</v>
      </c>
    </row>
    <row r="282" spans="1:16" ht="25.5">
      <c r="A282" s="626"/>
      <c r="B282" s="471"/>
      <c r="C282" s="494">
        <v>101194</v>
      </c>
      <c r="D282" s="494" t="s">
        <v>517</v>
      </c>
      <c r="E282" s="494" t="s">
        <v>520</v>
      </c>
      <c r="F282" s="494" t="s">
        <v>521</v>
      </c>
      <c r="G282" s="495" t="s">
        <v>439</v>
      </c>
      <c r="H282" s="477">
        <v>1</v>
      </c>
      <c r="I282" s="474">
        <v>1</v>
      </c>
      <c r="J282" s="478" t="s">
        <v>30</v>
      </c>
      <c r="P282" s="454" t="e">
        <f>VLOOKUP(C282,COSTING!#REF!,2,0)</f>
        <v>#REF!</v>
      </c>
    </row>
    <row r="283" spans="1:16" ht="25.5">
      <c r="A283" s="626"/>
      <c r="B283" s="471"/>
      <c r="C283" s="494">
        <v>101194</v>
      </c>
      <c r="D283" s="494" t="s">
        <v>517</v>
      </c>
      <c r="E283" s="494" t="s">
        <v>522</v>
      </c>
      <c r="F283" s="494" t="s">
        <v>523</v>
      </c>
      <c r="G283" s="495" t="s">
        <v>439</v>
      </c>
      <c r="H283" s="477">
        <v>1</v>
      </c>
      <c r="I283" s="474">
        <v>1</v>
      </c>
      <c r="J283" s="478" t="s">
        <v>30</v>
      </c>
      <c r="P283" s="454" t="e">
        <f>VLOOKUP(C283,COSTING!#REF!,2,0)</f>
        <v>#REF!</v>
      </c>
    </row>
    <row r="284" spans="1:16" ht="25.5">
      <c r="A284" s="626"/>
      <c r="B284" s="471"/>
      <c r="C284" s="494">
        <v>101194</v>
      </c>
      <c r="D284" s="494" t="s">
        <v>517</v>
      </c>
      <c r="E284" s="472" t="s">
        <v>378</v>
      </c>
      <c r="F284" s="472" t="s">
        <v>379</v>
      </c>
      <c r="G284" s="473" t="s">
        <v>29</v>
      </c>
      <c r="H284" s="477">
        <v>2.3810000000000001E-2</v>
      </c>
      <c r="I284" s="474">
        <v>1</v>
      </c>
      <c r="J284" s="478" t="s">
        <v>30</v>
      </c>
      <c r="P284" s="454" t="e">
        <f>VLOOKUP(C284,COSTING!#REF!,2,0)</f>
        <v>#REF!</v>
      </c>
    </row>
    <row r="285" spans="1:16" ht="25.5">
      <c r="A285" s="626"/>
      <c r="B285" s="471"/>
      <c r="C285" s="494">
        <v>101194</v>
      </c>
      <c r="D285" s="494" t="s">
        <v>517</v>
      </c>
      <c r="E285" s="472" t="s">
        <v>376</v>
      </c>
      <c r="F285" s="472" t="s">
        <v>377</v>
      </c>
      <c r="G285" s="473" t="s">
        <v>29</v>
      </c>
      <c r="H285" s="477">
        <v>1.1905000000000001E-2</v>
      </c>
      <c r="I285" s="474">
        <v>1</v>
      </c>
      <c r="J285" s="478" t="s">
        <v>30</v>
      </c>
      <c r="P285" s="454" t="e">
        <f>VLOOKUP(C285,COSTING!#REF!,2,0)</f>
        <v>#REF!</v>
      </c>
    </row>
    <row r="286" spans="1:16" ht="25.5">
      <c r="A286" s="626"/>
      <c r="B286" s="471"/>
      <c r="C286" s="472" t="s">
        <v>518</v>
      </c>
      <c r="D286" s="472" t="s">
        <v>519</v>
      </c>
      <c r="E286" s="472" t="s">
        <v>524</v>
      </c>
      <c r="F286" s="472" t="s">
        <v>525</v>
      </c>
      <c r="G286" s="473" t="s">
        <v>33</v>
      </c>
      <c r="H286" s="474">
        <v>1</v>
      </c>
      <c r="I286" s="474">
        <v>1</v>
      </c>
      <c r="J286" s="474" t="s">
        <v>26</v>
      </c>
      <c r="P286" s="454" t="e">
        <f>VLOOKUP(C286,COSTING!#REF!,2,0)</f>
        <v>#REF!</v>
      </c>
    </row>
    <row r="287" spans="1:16" ht="25.5">
      <c r="A287" s="626"/>
      <c r="B287" s="471"/>
      <c r="C287" s="472" t="s">
        <v>524</v>
      </c>
      <c r="D287" s="472" t="s">
        <v>525</v>
      </c>
      <c r="E287" s="480" t="s">
        <v>371</v>
      </c>
      <c r="F287" s="480" t="s">
        <v>372</v>
      </c>
      <c r="G287" s="495" t="s">
        <v>373</v>
      </c>
      <c r="H287" s="481">
        <v>5.0700000000000002E-2</v>
      </c>
      <c r="I287" s="482">
        <v>1</v>
      </c>
      <c r="J287" s="483" t="s">
        <v>37</v>
      </c>
      <c r="P287" s="454" t="e">
        <f>VLOOKUP(C287,COSTING!#REF!,2,0)</f>
        <v>#REF!</v>
      </c>
    </row>
    <row r="288" spans="1:16" ht="25.5">
      <c r="A288" s="626"/>
      <c r="B288" s="471"/>
      <c r="C288" s="472" t="s">
        <v>524</v>
      </c>
      <c r="D288" s="472" t="s">
        <v>525</v>
      </c>
      <c r="E288" s="494" t="s">
        <v>437</v>
      </c>
      <c r="F288" s="494" t="s">
        <v>438</v>
      </c>
      <c r="G288" s="495" t="s">
        <v>373</v>
      </c>
      <c r="H288" s="477">
        <v>5</v>
      </c>
      <c r="I288" s="474">
        <v>1</v>
      </c>
      <c r="J288" s="478" t="s">
        <v>30</v>
      </c>
      <c r="P288" s="454" t="e">
        <f>VLOOKUP(C288,COSTING!#REF!,2,0)</f>
        <v>#REF!</v>
      </c>
    </row>
    <row r="289" spans="1:16" ht="25.5">
      <c r="A289" s="626"/>
      <c r="B289" s="471"/>
      <c r="C289" s="472" t="s">
        <v>524</v>
      </c>
      <c r="D289" s="472" t="s">
        <v>525</v>
      </c>
      <c r="E289" s="494" t="s">
        <v>526</v>
      </c>
      <c r="F289" s="494" t="s">
        <v>527</v>
      </c>
      <c r="G289" s="495" t="s">
        <v>373</v>
      </c>
      <c r="H289" s="477">
        <v>1</v>
      </c>
      <c r="I289" s="474">
        <v>1</v>
      </c>
      <c r="J289" s="478" t="s">
        <v>30</v>
      </c>
      <c r="P289" s="454" t="e">
        <f>VLOOKUP(C289,COSTING!#REF!,2,0)</f>
        <v>#REF!</v>
      </c>
    </row>
    <row r="290" spans="1:16" ht="25.5">
      <c r="A290" s="626"/>
      <c r="B290" s="471"/>
      <c r="C290" s="472" t="s">
        <v>524</v>
      </c>
      <c r="D290" s="472" t="s">
        <v>525</v>
      </c>
      <c r="E290" s="500" t="s">
        <v>422</v>
      </c>
      <c r="F290" s="500" t="s">
        <v>423</v>
      </c>
      <c r="G290" s="495" t="s">
        <v>373</v>
      </c>
      <c r="H290" s="501">
        <v>0.16666700000000001</v>
      </c>
      <c r="I290" s="502">
        <v>1</v>
      </c>
      <c r="J290" s="503" t="s">
        <v>30</v>
      </c>
      <c r="P290" s="454" t="e">
        <f>VLOOKUP(C290,COSTING!#REF!,2,0)</f>
        <v>#REF!</v>
      </c>
    </row>
    <row r="291" spans="1:16" ht="38.25">
      <c r="A291" s="626" t="s">
        <v>528</v>
      </c>
      <c r="B291" s="471"/>
      <c r="C291" s="494" t="s">
        <v>529</v>
      </c>
      <c r="D291" s="494" t="s">
        <v>530</v>
      </c>
      <c r="E291" s="494" t="s">
        <v>531</v>
      </c>
      <c r="F291" s="494" t="s">
        <v>532</v>
      </c>
      <c r="G291" s="474" t="s">
        <v>204</v>
      </c>
      <c r="H291" s="474">
        <v>1</v>
      </c>
      <c r="I291" s="474">
        <v>1</v>
      </c>
      <c r="J291" s="474" t="s">
        <v>26</v>
      </c>
      <c r="P291" s="454" t="e">
        <f>VLOOKUP(C291,COSTING!#REF!,2,0)</f>
        <v>#REF!</v>
      </c>
    </row>
    <row r="292" spans="1:16" ht="38.25">
      <c r="A292" s="626"/>
      <c r="B292" s="471"/>
      <c r="C292" s="494" t="s">
        <v>529</v>
      </c>
      <c r="D292" s="494" t="s">
        <v>530</v>
      </c>
      <c r="E292" s="494" t="s">
        <v>73</v>
      </c>
      <c r="F292" s="494" t="s">
        <v>74</v>
      </c>
      <c r="G292" s="473" t="s">
        <v>29</v>
      </c>
      <c r="H292" s="489">
        <v>4.274E-3</v>
      </c>
      <c r="I292" s="474">
        <v>1</v>
      </c>
      <c r="J292" s="478" t="s">
        <v>30</v>
      </c>
      <c r="P292" s="454" t="e">
        <f>VLOOKUP(C292,COSTING!#REF!,2,0)</f>
        <v>#REF!</v>
      </c>
    </row>
    <row r="293" spans="1:16" ht="38.25">
      <c r="A293" s="626"/>
      <c r="B293" s="471"/>
      <c r="C293" s="494" t="s">
        <v>529</v>
      </c>
      <c r="D293" s="494" t="s">
        <v>530</v>
      </c>
      <c r="E293" s="494" t="s">
        <v>378</v>
      </c>
      <c r="F293" s="494" t="s">
        <v>379</v>
      </c>
      <c r="G293" s="473" t="s">
        <v>29</v>
      </c>
      <c r="H293" s="489">
        <v>8.5470000000000008E-3</v>
      </c>
      <c r="I293" s="474">
        <v>1</v>
      </c>
      <c r="J293" s="478" t="s">
        <v>30</v>
      </c>
      <c r="P293" s="454" t="e">
        <f>VLOOKUP(C293,COSTING!#REF!,2,0)</f>
        <v>#REF!</v>
      </c>
    </row>
    <row r="294" spans="1:16" ht="38.25">
      <c r="A294" s="626"/>
      <c r="B294" s="471"/>
      <c r="C294" s="472">
        <v>301668</v>
      </c>
      <c r="D294" s="472" t="s">
        <v>532</v>
      </c>
      <c r="E294" s="472" t="s">
        <v>533</v>
      </c>
      <c r="F294" s="472" t="s">
        <v>534</v>
      </c>
      <c r="G294" s="473" t="s">
        <v>33</v>
      </c>
      <c r="H294" s="474">
        <v>1</v>
      </c>
      <c r="I294" s="474">
        <v>1</v>
      </c>
      <c r="J294" s="474" t="s">
        <v>26</v>
      </c>
      <c r="P294" s="454" t="e">
        <f>VLOOKUP(C294,COSTING!#REF!,2,0)</f>
        <v>#REF!</v>
      </c>
    </row>
    <row r="295" spans="1:16" ht="25.5">
      <c r="A295" s="626"/>
      <c r="B295" s="471"/>
      <c r="C295" s="472" t="s">
        <v>533</v>
      </c>
      <c r="D295" s="472" t="s">
        <v>534</v>
      </c>
      <c r="E295" s="480" t="s">
        <v>418</v>
      </c>
      <c r="F295" s="480" t="s">
        <v>419</v>
      </c>
      <c r="G295" s="495" t="s">
        <v>373</v>
      </c>
      <c r="H295" s="481">
        <v>6.2399999999999999E-3</v>
      </c>
      <c r="I295" s="482">
        <v>1</v>
      </c>
      <c r="J295" s="483" t="s">
        <v>37</v>
      </c>
      <c r="P295" s="454" t="e">
        <f>VLOOKUP(C295,COSTING!#REF!,2,0)</f>
        <v>#REF!</v>
      </c>
    </row>
    <row r="296" spans="1:16" ht="25.5">
      <c r="A296" s="626"/>
      <c r="B296" s="471"/>
      <c r="C296" s="472" t="s">
        <v>533</v>
      </c>
      <c r="D296" s="472" t="s">
        <v>534</v>
      </c>
      <c r="E296" s="494" t="s">
        <v>344</v>
      </c>
      <c r="F296" s="494" t="s">
        <v>345</v>
      </c>
      <c r="G296" s="495" t="s">
        <v>373</v>
      </c>
      <c r="H296" s="489">
        <v>0.111111</v>
      </c>
      <c r="I296" s="474">
        <v>1</v>
      </c>
      <c r="J296" s="478" t="s">
        <v>30</v>
      </c>
      <c r="P296" s="454" t="e">
        <f>VLOOKUP(C296,COSTING!#REF!,2,0)</f>
        <v>#REF!</v>
      </c>
    </row>
    <row r="297" spans="1:16" ht="24">
      <c r="A297" s="626" t="s">
        <v>535</v>
      </c>
      <c r="B297" s="471"/>
      <c r="C297" s="504" t="s">
        <v>536</v>
      </c>
      <c r="D297" s="504" t="s">
        <v>537</v>
      </c>
      <c r="E297" s="504" t="s">
        <v>538</v>
      </c>
      <c r="F297" s="504" t="s">
        <v>539</v>
      </c>
      <c r="G297" s="474" t="s">
        <v>25</v>
      </c>
      <c r="H297" s="474">
        <v>1</v>
      </c>
      <c r="I297" s="474">
        <v>1</v>
      </c>
      <c r="J297" s="474" t="s">
        <v>26</v>
      </c>
      <c r="P297" s="454" t="e">
        <f>VLOOKUP(C297,COSTING!#REF!,2,0)</f>
        <v>#REF!</v>
      </c>
    </row>
    <row r="298" spans="1:16" ht="24">
      <c r="A298" s="626"/>
      <c r="B298" s="471"/>
      <c r="C298" s="504" t="s">
        <v>536</v>
      </c>
      <c r="D298" s="504" t="s">
        <v>537</v>
      </c>
      <c r="E298" s="504" t="s">
        <v>540</v>
      </c>
      <c r="F298" s="504" t="s">
        <v>541</v>
      </c>
      <c r="G298" s="487" t="s">
        <v>439</v>
      </c>
      <c r="H298" s="505">
        <v>6.7000000000000002E-4</v>
      </c>
      <c r="I298" s="474">
        <v>1</v>
      </c>
      <c r="J298" s="506" t="s">
        <v>30</v>
      </c>
      <c r="P298" s="454" t="e">
        <f>VLOOKUP(C298,COSTING!#REF!,2,0)</f>
        <v>#REF!</v>
      </c>
    </row>
    <row r="299" spans="1:16" ht="24">
      <c r="A299" s="626"/>
      <c r="B299" s="471"/>
      <c r="C299" s="504" t="s">
        <v>536</v>
      </c>
      <c r="D299" s="504" t="s">
        <v>537</v>
      </c>
      <c r="E299" s="504" t="s">
        <v>542</v>
      </c>
      <c r="F299" s="504" t="s">
        <v>543</v>
      </c>
      <c r="G299" s="487" t="s">
        <v>439</v>
      </c>
      <c r="H299" s="505">
        <v>3</v>
      </c>
      <c r="I299" s="474">
        <v>1</v>
      </c>
      <c r="J299" s="506" t="s">
        <v>30</v>
      </c>
      <c r="P299" s="454" t="e">
        <f>VLOOKUP(C299,COSTING!#REF!,2,0)</f>
        <v>#REF!</v>
      </c>
    </row>
    <row r="300" spans="1:16" ht="24">
      <c r="A300" s="626"/>
      <c r="B300" s="471"/>
      <c r="C300" s="504" t="s">
        <v>536</v>
      </c>
      <c r="D300" s="504" t="s">
        <v>537</v>
      </c>
      <c r="E300" s="504" t="s">
        <v>510</v>
      </c>
      <c r="F300" s="504" t="s">
        <v>511</v>
      </c>
      <c r="G300" s="487" t="s">
        <v>439</v>
      </c>
      <c r="H300" s="505">
        <v>3</v>
      </c>
      <c r="I300" s="474">
        <v>1</v>
      </c>
      <c r="J300" s="506" t="s">
        <v>30</v>
      </c>
      <c r="P300" s="454" t="e">
        <f>VLOOKUP(C300,COSTING!#REF!,2,0)</f>
        <v>#REF!</v>
      </c>
    </row>
    <row r="301" spans="1:16" ht="24">
      <c r="A301" s="626"/>
      <c r="B301" s="471"/>
      <c r="C301" s="504" t="s">
        <v>536</v>
      </c>
      <c r="D301" s="504" t="s">
        <v>537</v>
      </c>
      <c r="E301" s="504" t="s">
        <v>544</v>
      </c>
      <c r="F301" s="504" t="s">
        <v>545</v>
      </c>
      <c r="G301" s="487" t="s">
        <v>439</v>
      </c>
      <c r="H301" s="505">
        <v>1</v>
      </c>
      <c r="I301" s="474">
        <v>1</v>
      </c>
      <c r="J301" s="506" t="s">
        <v>30</v>
      </c>
      <c r="P301" s="454" t="e">
        <f>VLOOKUP(C301,COSTING!#REF!,2,0)</f>
        <v>#REF!</v>
      </c>
    </row>
    <row r="302" spans="1:16" ht="24">
      <c r="A302" s="626"/>
      <c r="B302" s="471"/>
      <c r="C302" s="504" t="s">
        <v>536</v>
      </c>
      <c r="D302" s="504" t="s">
        <v>537</v>
      </c>
      <c r="E302" s="507" t="s">
        <v>546</v>
      </c>
      <c r="F302" s="507" t="s">
        <v>547</v>
      </c>
      <c r="G302" s="487" t="s">
        <v>439</v>
      </c>
      <c r="H302" s="508">
        <v>3</v>
      </c>
      <c r="I302" s="474">
        <v>1</v>
      </c>
      <c r="J302" s="509" t="s">
        <v>30</v>
      </c>
      <c r="P302" s="454" t="e">
        <f>VLOOKUP(C302,COSTING!#REF!,2,0)</f>
        <v>#REF!</v>
      </c>
    </row>
    <row r="303" spans="1:16" ht="24">
      <c r="A303" s="626"/>
      <c r="B303" s="471"/>
      <c r="C303" s="504" t="s">
        <v>536</v>
      </c>
      <c r="D303" s="504" t="s">
        <v>537</v>
      </c>
      <c r="E303" s="507" t="s">
        <v>512</v>
      </c>
      <c r="F303" s="507" t="s">
        <v>513</v>
      </c>
      <c r="G303" s="487" t="s">
        <v>72</v>
      </c>
      <c r="H303" s="508">
        <v>0.16666600000000001</v>
      </c>
      <c r="I303" s="474">
        <v>1</v>
      </c>
      <c r="J303" s="509" t="s">
        <v>30</v>
      </c>
      <c r="P303" s="454" t="e">
        <f>VLOOKUP(C303,COSTING!#REF!,2,0)</f>
        <v>#REF!</v>
      </c>
    </row>
    <row r="304" spans="1:16" ht="24">
      <c r="A304" s="626"/>
      <c r="B304" s="471"/>
      <c r="C304" s="504" t="s">
        <v>536</v>
      </c>
      <c r="D304" s="504" t="s">
        <v>537</v>
      </c>
      <c r="E304" s="504" t="s">
        <v>378</v>
      </c>
      <c r="F304" s="504" t="s">
        <v>379</v>
      </c>
      <c r="G304" s="473" t="s">
        <v>29</v>
      </c>
      <c r="H304" s="505">
        <v>1.6667000000000001E-2</v>
      </c>
      <c r="I304" s="474">
        <v>1</v>
      </c>
      <c r="J304" s="506" t="s">
        <v>30</v>
      </c>
      <c r="P304" s="454" t="e">
        <f>VLOOKUP(C304,COSTING!#REF!,2,0)</f>
        <v>#REF!</v>
      </c>
    </row>
    <row r="305" spans="1:16" ht="24">
      <c r="A305" s="626"/>
      <c r="B305" s="471"/>
      <c r="C305" s="504" t="s">
        <v>536</v>
      </c>
      <c r="D305" s="504" t="s">
        <v>537</v>
      </c>
      <c r="E305" s="504" t="s">
        <v>387</v>
      </c>
      <c r="F305" s="504" t="s">
        <v>388</v>
      </c>
      <c r="G305" s="473" t="s">
        <v>29</v>
      </c>
      <c r="H305" s="505">
        <v>1.6667000000000001E-2</v>
      </c>
      <c r="I305" s="474">
        <v>1</v>
      </c>
      <c r="J305" s="506" t="s">
        <v>30</v>
      </c>
      <c r="P305" s="454" t="e">
        <f>VLOOKUP(C305,COSTING!#REF!,2,0)</f>
        <v>#REF!</v>
      </c>
    </row>
    <row r="306" spans="1:16" ht="24">
      <c r="A306" s="626"/>
      <c r="B306" s="471"/>
      <c r="C306" s="504" t="s">
        <v>538</v>
      </c>
      <c r="D306" s="504" t="s">
        <v>539</v>
      </c>
      <c r="E306" s="504" t="s">
        <v>514</v>
      </c>
      <c r="F306" s="504" t="s">
        <v>515</v>
      </c>
      <c r="G306" s="473" t="s">
        <v>33</v>
      </c>
      <c r="H306" s="474">
        <v>1</v>
      </c>
      <c r="I306" s="474">
        <v>1</v>
      </c>
      <c r="J306" s="474" t="s">
        <v>26</v>
      </c>
      <c r="P306" s="454" t="e">
        <f>VLOOKUP(C306,COSTING!#REF!,2,0)</f>
        <v>#REF!</v>
      </c>
    </row>
    <row r="307" spans="1:16" ht="24">
      <c r="A307" s="626"/>
      <c r="B307" s="471"/>
      <c r="C307" s="504" t="s">
        <v>514</v>
      </c>
      <c r="D307" s="504" t="s">
        <v>515</v>
      </c>
      <c r="E307" s="510" t="s">
        <v>496</v>
      </c>
      <c r="F307" s="510" t="s">
        <v>497</v>
      </c>
      <c r="G307" s="473" t="s">
        <v>36</v>
      </c>
      <c r="H307" s="511">
        <v>0.219336</v>
      </c>
      <c r="I307" s="482">
        <v>1</v>
      </c>
      <c r="J307" s="512" t="s">
        <v>37</v>
      </c>
      <c r="P307" s="454" t="e">
        <f>VLOOKUP(C307,COSTING!#REF!,2,0)</f>
        <v>#REF!</v>
      </c>
    </row>
    <row r="308" spans="1:16" ht="25.5">
      <c r="A308" s="626" t="s">
        <v>548</v>
      </c>
      <c r="B308" s="471"/>
      <c r="C308" s="472" t="s">
        <v>549</v>
      </c>
      <c r="D308" s="472" t="s">
        <v>550</v>
      </c>
      <c r="E308" s="472" t="s">
        <v>551</v>
      </c>
      <c r="F308" s="472" t="s">
        <v>552</v>
      </c>
      <c r="G308" s="474" t="s">
        <v>312</v>
      </c>
      <c r="H308" s="474">
        <v>1</v>
      </c>
      <c r="I308" s="474">
        <v>1</v>
      </c>
      <c r="J308" s="474" t="s">
        <v>26</v>
      </c>
      <c r="P308" s="454" t="e">
        <f>VLOOKUP(C308,COSTING!#REF!,2,0)</f>
        <v>#REF!</v>
      </c>
    </row>
    <row r="309" spans="1:16" ht="25.5">
      <c r="A309" s="626"/>
      <c r="B309" s="471"/>
      <c r="C309" s="472" t="s">
        <v>549</v>
      </c>
      <c r="D309" s="472" t="s">
        <v>550</v>
      </c>
      <c r="E309" s="472" t="s">
        <v>553</v>
      </c>
      <c r="F309" s="472" t="s">
        <v>554</v>
      </c>
      <c r="G309" s="473" t="s">
        <v>29</v>
      </c>
      <c r="H309" s="477">
        <v>1.488E-3</v>
      </c>
      <c r="I309" s="474">
        <v>1</v>
      </c>
      <c r="J309" s="478" t="s">
        <v>30</v>
      </c>
      <c r="P309" s="454" t="e">
        <f>VLOOKUP(C309,COSTING!#REF!,2,0)</f>
        <v>#REF!</v>
      </c>
    </row>
    <row r="310" spans="1:16" ht="25.5">
      <c r="A310" s="626"/>
      <c r="B310" s="471"/>
      <c r="C310" s="472" t="s">
        <v>549</v>
      </c>
      <c r="D310" s="472" t="s">
        <v>550</v>
      </c>
      <c r="E310" s="472" t="s">
        <v>555</v>
      </c>
      <c r="F310" s="472" t="s">
        <v>556</v>
      </c>
      <c r="G310" s="473" t="s">
        <v>29</v>
      </c>
      <c r="H310" s="477">
        <v>1.488E-3</v>
      </c>
      <c r="I310" s="474">
        <v>1</v>
      </c>
      <c r="J310" s="478" t="s">
        <v>30</v>
      </c>
      <c r="P310" s="454" t="e">
        <f>VLOOKUP(C310,COSTING!#REF!,2,0)</f>
        <v>#REF!</v>
      </c>
    </row>
    <row r="311" spans="1:16" ht="25.5">
      <c r="A311" s="626"/>
      <c r="B311" s="471"/>
      <c r="C311" s="472" t="s">
        <v>549</v>
      </c>
      <c r="D311" s="472" t="s">
        <v>550</v>
      </c>
      <c r="E311" s="472" t="s">
        <v>557</v>
      </c>
      <c r="F311" s="472" t="s">
        <v>558</v>
      </c>
      <c r="G311" s="495" t="s">
        <v>247</v>
      </c>
      <c r="H311" s="477">
        <v>2.3810000000000001E-2</v>
      </c>
      <c r="I311" s="474">
        <v>1</v>
      </c>
      <c r="J311" s="478" t="s">
        <v>30</v>
      </c>
      <c r="P311" s="454" t="e">
        <f>VLOOKUP(C311,COSTING!#REF!,2,0)</f>
        <v>#REF!</v>
      </c>
    </row>
    <row r="312" spans="1:16">
      <c r="A312" s="626"/>
      <c r="B312" s="471"/>
      <c r="C312" s="472" t="s">
        <v>551</v>
      </c>
      <c r="D312" s="472" t="s">
        <v>552</v>
      </c>
      <c r="E312" s="472" t="s">
        <v>559</v>
      </c>
      <c r="F312" s="472" t="s">
        <v>560</v>
      </c>
      <c r="G312" s="495" t="s">
        <v>33</v>
      </c>
      <c r="H312" s="474">
        <v>1</v>
      </c>
      <c r="I312" s="474">
        <v>1</v>
      </c>
      <c r="J312" s="474" t="s">
        <v>26</v>
      </c>
      <c r="P312" s="454" t="e">
        <f>VLOOKUP(C312,COSTING!#REF!,2,0)</f>
        <v>#REF!</v>
      </c>
    </row>
    <row r="313" spans="1:16" ht="25.5">
      <c r="A313" s="626"/>
      <c r="B313" s="471"/>
      <c r="C313" s="472" t="s">
        <v>559</v>
      </c>
      <c r="D313" s="472" t="s">
        <v>560</v>
      </c>
      <c r="E313" s="480" t="s">
        <v>561</v>
      </c>
      <c r="F313" s="480" t="s">
        <v>562</v>
      </c>
      <c r="G313" s="473" t="s">
        <v>36</v>
      </c>
      <c r="H313" s="481">
        <v>5.228E-2</v>
      </c>
      <c r="I313" s="482">
        <v>1</v>
      </c>
      <c r="J313" s="483" t="s">
        <v>37</v>
      </c>
      <c r="P313" s="454" t="e">
        <f>VLOOKUP(C313,COSTING!#REF!,2,0)</f>
        <v>#REF!</v>
      </c>
    </row>
    <row r="314" spans="1:16" ht="25.5">
      <c r="A314" s="626" t="s">
        <v>563</v>
      </c>
      <c r="B314" s="471"/>
      <c r="C314" s="472" t="s">
        <v>564</v>
      </c>
      <c r="D314" s="472" t="s">
        <v>565</v>
      </c>
      <c r="E314" s="472" t="s">
        <v>566</v>
      </c>
      <c r="F314" s="472" t="s">
        <v>567</v>
      </c>
      <c r="G314" s="474" t="s">
        <v>25</v>
      </c>
      <c r="H314" s="474">
        <v>1</v>
      </c>
      <c r="I314" s="474">
        <v>1</v>
      </c>
      <c r="J314" s="474" t="s">
        <v>26</v>
      </c>
      <c r="P314" s="454" t="e">
        <f>VLOOKUP(C314,COSTING!#REF!,2,0)</f>
        <v>#REF!</v>
      </c>
    </row>
    <row r="315" spans="1:16" ht="25.5">
      <c r="A315" s="626"/>
      <c r="B315" s="471"/>
      <c r="C315" s="472" t="s">
        <v>564</v>
      </c>
      <c r="D315" s="472" t="s">
        <v>565</v>
      </c>
      <c r="E315" s="472" t="s">
        <v>568</v>
      </c>
      <c r="F315" s="472" t="s">
        <v>569</v>
      </c>
      <c r="G315" s="487" t="s">
        <v>247</v>
      </c>
      <c r="H315" s="477">
        <v>1</v>
      </c>
      <c r="I315" s="474">
        <v>1</v>
      </c>
      <c r="J315" s="478" t="s">
        <v>30</v>
      </c>
      <c r="P315" s="454" t="e">
        <f>VLOOKUP(C315,COSTING!#REF!,2,0)</f>
        <v>#REF!</v>
      </c>
    </row>
    <row r="316" spans="1:16" ht="25.5">
      <c r="A316" s="626"/>
      <c r="B316" s="471"/>
      <c r="C316" s="472" t="s">
        <v>564</v>
      </c>
      <c r="D316" s="472" t="s">
        <v>565</v>
      </c>
      <c r="E316" s="472" t="s">
        <v>570</v>
      </c>
      <c r="F316" s="472" t="s">
        <v>571</v>
      </c>
      <c r="G316" s="487" t="s">
        <v>247</v>
      </c>
      <c r="H316" s="477">
        <v>1</v>
      </c>
      <c r="I316" s="474">
        <v>1</v>
      </c>
      <c r="J316" s="478" t="s">
        <v>30</v>
      </c>
      <c r="P316" s="454" t="e">
        <f>VLOOKUP(C316,COSTING!#REF!,2,0)</f>
        <v>#REF!</v>
      </c>
    </row>
    <row r="317" spans="1:16" ht="25.5">
      <c r="A317" s="626"/>
      <c r="B317" s="471"/>
      <c r="C317" s="472" t="s">
        <v>564</v>
      </c>
      <c r="D317" s="472" t="s">
        <v>565</v>
      </c>
      <c r="E317" s="472" t="s">
        <v>553</v>
      </c>
      <c r="F317" s="472" t="s">
        <v>554</v>
      </c>
      <c r="G317" s="473" t="s">
        <v>29</v>
      </c>
      <c r="H317" s="477">
        <v>1.66E-2</v>
      </c>
      <c r="I317" s="474">
        <v>1</v>
      </c>
      <c r="J317" s="478" t="s">
        <v>30</v>
      </c>
      <c r="P317" s="454" t="e">
        <f>VLOOKUP(C317,COSTING!#REF!,2,0)</f>
        <v>#REF!</v>
      </c>
    </row>
    <row r="318" spans="1:16" ht="25.5">
      <c r="A318" s="626"/>
      <c r="B318" s="471"/>
      <c r="C318" s="472" t="s">
        <v>564</v>
      </c>
      <c r="D318" s="472" t="s">
        <v>565</v>
      </c>
      <c r="E318" s="472" t="s">
        <v>555</v>
      </c>
      <c r="F318" s="472" t="s">
        <v>556</v>
      </c>
      <c r="G318" s="473" t="s">
        <v>29</v>
      </c>
      <c r="H318" s="477">
        <v>1.66E-2</v>
      </c>
      <c r="I318" s="474">
        <v>1</v>
      </c>
      <c r="J318" s="478" t="s">
        <v>30</v>
      </c>
      <c r="P318" s="454" t="e">
        <f>VLOOKUP(C318,COSTING!#REF!,2,0)</f>
        <v>#REF!</v>
      </c>
    </row>
    <row r="319" spans="1:16" ht="25.5">
      <c r="A319" s="626"/>
      <c r="B319" s="471"/>
      <c r="C319" s="472" t="s">
        <v>564</v>
      </c>
      <c r="D319" s="472" t="s">
        <v>565</v>
      </c>
      <c r="E319" s="472" t="s">
        <v>572</v>
      </c>
      <c r="F319" s="472" t="s">
        <v>573</v>
      </c>
      <c r="G319" s="487" t="s">
        <v>247</v>
      </c>
      <c r="H319" s="477">
        <v>3.3000000000000002E-2</v>
      </c>
      <c r="I319" s="474">
        <v>1</v>
      </c>
      <c r="J319" s="478" t="s">
        <v>30</v>
      </c>
      <c r="P319" s="454" t="e">
        <f>VLOOKUP(C319,COSTING!#REF!,2,0)</f>
        <v>#REF!</v>
      </c>
    </row>
    <row r="320" spans="1:16" ht="25.5">
      <c r="A320" s="626"/>
      <c r="B320" s="471"/>
      <c r="C320" s="472" t="s">
        <v>564</v>
      </c>
      <c r="D320" s="472" t="s">
        <v>565</v>
      </c>
      <c r="E320" s="472" t="s">
        <v>574</v>
      </c>
      <c r="F320" s="472" t="s">
        <v>575</v>
      </c>
      <c r="G320" s="487" t="s">
        <v>247</v>
      </c>
      <c r="H320" s="477">
        <v>3.3000000000000002E-2</v>
      </c>
      <c r="I320" s="474">
        <v>1</v>
      </c>
      <c r="J320" s="478" t="s">
        <v>30</v>
      </c>
      <c r="P320" s="454" t="e">
        <f>VLOOKUP(C320,COSTING!#REF!,2,0)</f>
        <v>#REF!</v>
      </c>
    </row>
    <row r="321" spans="1:16" ht="25.5">
      <c r="A321" s="626"/>
      <c r="B321" s="471"/>
      <c r="C321" s="472" t="s">
        <v>566</v>
      </c>
      <c r="D321" s="472" t="s">
        <v>567</v>
      </c>
      <c r="E321" s="480" t="s">
        <v>561</v>
      </c>
      <c r="F321" s="480" t="s">
        <v>562</v>
      </c>
      <c r="G321" s="473" t="s">
        <v>36</v>
      </c>
      <c r="H321" s="481">
        <v>0.16073000000000001</v>
      </c>
      <c r="I321" s="482">
        <v>1</v>
      </c>
      <c r="J321" s="483" t="s">
        <v>37</v>
      </c>
      <c r="P321" s="454" t="e">
        <f>VLOOKUP(C321,COSTING!#REF!,2,0)</f>
        <v>#REF!</v>
      </c>
    </row>
    <row r="322" spans="1:16" ht="25.5">
      <c r="A322" s="626" t="s">
        <v>576</v>
      </c>
      <c r="B322" s="471"/>
      <c r="C322" s="472" t="s">
        <v>577</v>
      </c>
      <c r="D322" s="472" t="s">
        <v>578</v>
      </c>
      <c r="E322" s="472" t="s">
        <v>579</v>
      </c>
      <c r="F322" s="472" t="s">
        <v>580</v>
      </c>
      <c r="G322" s="474" t="s">
        <v>581</v>
      </c>
      <c r="H322" s="474">
        <v>1</v>
      </c>
      <c r="I322" s="474">
        <v>1</v>
      </c>
      <c r="J322" s="474" t="s">
        <v>26</v>
      </c>
      <c r="P322" s="454" t="e">
        <f>VLOOKUP(C322,COSTING!#REF!,2,0)</f>
        <v>#REF!</v>
      </c>
    </row>
    <row r="323" spans="1:16" ht="25.5">
      <c r="A323" s="626"/>
      <c r="B323" s="471"/>
      <c r="C323" s="472" t="s">
        <v>577</v>
      </c>
      <c r="D323" s="472" t="s">
        <v>578</v>
      </c>
      <c r="E323" s="472" t="s">
        <v>568</v>
      </c>
      <c r="F323" s="472" t="s">
        <v>569</v>
      </c>
      <c r="G323" s="487" t="s">
        <v>247</v>
      </c>
      <c r="H323" s="477">
        <v>1</v>
      </c>
      <c r="I323" s="474">
        <v>1</v>
      </c>
      <c r="J323" s="478" t="s">
        <v>30</v>
      </c>
      <c r="P323" s="454" t="e">
        <f>VLOOKUP(C323,COSTING!#REF!,2,0)</f>
        <v>#REF!</v>
      </c>
    </row>
    <row r="324" spans="1:16" ht="25.5">
      <c r="A324" s="626"/>
      <c r="B324" s="471"/>
      <c r="C324" s="472" t="s">
        <v>577</v>
      </c>
      <c r="D324" s="472" t="s">
        <v>578</v>
      </c>
      <c r="E324" s="472" t="s">
        <v>553</v>
      </c>
      <c r="F324" s="472" t="s">
        <v>554</v>
      </c>
      <c r="G324" s="473" t="s">
        <v>29</v>
      </c>
      <c r="H324" s="477">
        <v>1.6667000000000001E-2</v>
      </c>
      <c r="I324" s="474">
        <v>1</v>
      </c>
      <c r="J324" s="478" t="s">
        <v>30</v>
      </c>
      <c r="P324" s="454" t="e">
        <f>VLOOKUP(C324,COSTING!#REF!,2,0)</f>
        <v>#REF!</v>
      </c>
    </row>
    <row r="325" spans="1:16" ht="25.5">
      <c r="A325" s="626"/>
      <c r="B325" s="471"/>
      <c r="C325" s="472" t="s">
        <v>577</v>
      </c>
      <c r="D325" s="472" t="s">
        <v>578</v>
      </c>
      <c r="E325" s="472" t="s">
        <v>555</v>
      </c>
      <c r="F325" s="472" t="s">
        <v>556</v>
      </c>
      <c r="G325" s="473" t="s">
        <v>29</v>
      </c>
      <c r="H325" s="477">
        <v>1.6667000000000001E-2</v>
      </c>
      <c r="I325" s="474">
        <v>1</v>
      </c>
      <c r="J325" s="478" t="s">
        <v>30</v>
      </c>
      <c r="P325" s="454" t="e">
        <f>VLOOKUP(C325,COSTING!#REF!,2,0)</f>
        <v>#REF!</v>
      </c>
    </row>
    <row r="326" spans="1:16" ht="25.5">
      <c r="A326" s="626"/>
      <c r="B326" s="471"/>
      <c r="C326" s="472" t="s">
        <v>579</v>
      </c>
      <c r="D326" s="472" t="s">
        <v>580</v>
      </c>
      <c r="E326" s="472" t="s">
        <v>582</v>
      </c>
      <c r="F326" s="472" t="s">
        <v>583</v>
      </c>
      <c r="G326" s="474" t="s">
        <v>33</v>
      </c>
      <c r="H326" s="474">
        <v>1</v>
      </c>
      <c r="I326" s="474">
        <v>1</v>
      </c>
      <c r="J326" s="474" t="s">
        <v>26</v>
      </c>
      <c r="P326" s="454" t="e">
        <f>VLOOKUP(C326,COSTING!#REF!,2,0)</f>
        <v>#REF!</v>
      </c>
    </row>
    <row r="327" spans="1:16" ht="25.5">
      <c r="A327" s="626"/>
      <c r="B327" s="471"/>
      <c r="C327" s="472" t="s">
        <v>582</v>
      </c>
      <c r="D327" s="472" t="s">
        <v>583</v>
      </c>
      <c r="E327" s="480" t="s">
        <v>561</v>
      </c>
      <c r="F327" s="480" t="s">
        <v>562</v>
      </c>
      <c r="G327" s="473" t="s">
        <v>36</v>
      </c>
      <c r="H327" s="481">
        <v>0.22739000000000001</v>
      </c>
      <c r="I327" s="482">
        <v>1</v>
      </c>
      <c r="J327" s="483" t="s">
        <v>37</v>
      </c>
      <c r="P327" s="454" t="e">
        <f>VLOOKUP(C327,COSTING!#REF!,2,0)</f>
        <v>#REF!</v>
      </c>
    </row>
    <row r="328" spans="1:16">
      <c r="A328" s="626" t="s">
        <v>584</v>
      </c>
      <c r="B328" s="471"/>
      <c r="C328" s="472" t="s">
        <v>585</v>
      </c>
      <c r="D328" s="492" t="s">
        <v>586</v>
      </c>
      <c r="E328" s="472" t="s">
        <v>587</v>
      </c>
      <c r="F328" s="472" t="s">
        <v>588</v>
      </c>
      <c r="G328" s="495" t="s">
        <v>25</v>
      </c>
      <c r="H328" s="474">
        <v>1</v>
      </c>
      <c r="I328" s="474">
        <v>1</v>
      </c>
      <c r="J328" s="474" t="s">
        <v>26</v>
      </c>
      <c r="P328" s="454" t="e">
        <f>VLOOKUP(C328,COSTING!#REF!,2,0)</f>
        <v>#REF!</v>
      </c>
    </row>
    <row r="329" spans="1:16" ht="15">
      <c r="A329" s="626"/>
      <c r="B329" s="471"/>
      <c r="C329" s="472" t="s">
        <v>585</v>
      </c>
      <c r="D329" s="492" t="s">
        <v>586</v>
      </c>
      <c r="E329" s="472" t="s">
        <v>568</v>
      </c>
      <c r="F329" s="472" t="s">
        <v>569</v>
      </c>
      <c r="G329" s="487" t="s">
        <v>247</v>
      </c>
      <c r="H329" s="477">
        <v>1</v>
      </c>
      <c r="I329" s="474">
        <v>1</v>
      </c>
      <c r="J329" s="478" t="s">
        <v>30</v>
      </c>
      <c r="P329" s="454" t="e">
        <f>VLOOKUP(C329,COSTING!#REF!,2,0)</f>
        <v>#REF!</v>
      </c>
    </row>
    <row r="330" spans="1:16" ht="25.5">
      <c r="A330" s="626"/>
      <c r="B330" s="471"/>
      <c r="C330" s="472" t="s">
        <v>585</v>
      </c>
      <c r="D330" s="492" t="s">
        <v>586</v>
      </c>
      <c r="E330" s="472" t="s">
        <v>570</v>
      </c>
      <c r="F330" s="472" t="s">
        <v>571</v>
      </c>
      <c r="G330" s="487" t="s">
        <v>247</v>
      </c>
      <c r="H330" s="477">
        <v>1</v>
      </c>
      <c r="I330" s="474">
        <v>1</v>
      </c>
      <c r="J330" s="478" t="s">
        <v>30</v>
      </c>
      <c r="P330" s="454" t="e">
        <f>VLOOKUP(C330,COSTING!#REF!,2,0)</f>
        <v>#REF!</v>
      </c>
    </row>
    <row r="331" spans="1:16" ht="25.5">
      <c r="A331" s="626"/>
      <c r="B331" s="471"/>
      <c r="C331" s="472" t="s">
        <v>585</v>
      </c>
      <c r="D331" s="492" t="s">
        <v>586</v>
      </c>
      <c r="E331" s="472" t="s">
        <v>553</v>
      </c>
      <c r="F331" s="472" t="s">
        <v>554</v>
      </c>
      <c r="G331" s="473" t="s">
        <v>29</v>
      </c>
      <c r="H331" s="477">
        <v>1.66667E-2</v>
      </c>
      <c r="I331" s="474">
        <v>1</v>
      </c>
      <c r="J331" s="478" t="s">
        <v>30</v>
      </c>
      <c r="P331" s="454" t="e">
        <f>VLOOKUP(C331,COSTING!#REF!,2,0)</f>
        <v>#REF!</v>
      </c>
    </row>
    <row r="332" spans="1:16" ht="25.5">
      <c r="A332" s="626"/>
      <c r="B332" s="471"/>
      <c r="C332" s="472" t="s">
        <v>585</v>
      </c>
      <c r="D332" s="492" t="s">
        <v>586</v>
      </c>
      <c r="E332" s="472" t="s">
        <v>555</v>
      </c>
      <c r="F332" s="472" t="s">
        <v>556</v>
      </c>
      <c r="G332" s="473" t="s">
        <v>29</v>
      </c>
      <c r="H332" s="477">
        <v>1.66667E-2</v>
      </c>
      <c r="I332" s="474">
        <v>1</v>
      </c>
      <c r="J332" s="478" t="s">
        <v>30</v>
      </c>
      <c r="P332" s="454" t="e">
        <f>VLOOKUP(C332,COSTING!#REF!,2,0)</f>
        <v>#REF!</v>
      </c>
    </row>
    <row r="333" spans="1:16" ht="15">
      <c r="A333" s="626"/>
      <c r="B333" s="471"/>
      <c r="C333" s="472" t="s">
        <v>585</v>
      </c>
      <c r="D333" s="492" t="s">
        <v>586</v>
      </c>
      <c r="E333" s="472" t="s">
        <v>572</v>
      </c>
      <c r="F333" s="472" t="s">
        <v>573</v>
      </c>
      <c r="G333" s="487" t="s">
        <v>247</v>
      </c>
      <c r="H333" s="477">
        <v>3.3300000000000003E-2</v>
      </c>
      <c r="I333" s="474">
        <v>1</v>
      </c>
      <c r="J333" s="478" t="s">
        <v>30</v>
      </c>
      <c r="P333" s="454" t="e">
        <f>VLOOKUP(C333,COSTING!#REF!,2,0)</f>
        <v>#REF!</v>
      </c>
    </row>
    <row r="334" spans="1:16" ht="15">
      <c r="A334" s="626"/>
      <c r="B334" s="471"/>
      <c r="C334" s="472" t="s">
        <v>585</v>
      </c>
      <c r="D334" s="492" t="s">
        <v>586</v>
      </c>
      <c r="E334" s="472" t="s">
        <v>574</v>
      </c>
      <c r="F334" s="472" t="s">
        <v>575</v>
      </c>
      <c r="G334" s="487" t="s">
        <v>247</v>
      </c>
      <c r="H334" s="477">
        <v>3.3300000000000003E-2</v>
      </c>
      <c r="I334" s="474">
        <v>1</v>
      </c>
      <c r="J334" s="478" t="s">
        <v>30</v>
      </c>
      <c r="P334" s="454" t="e">
        <f>VLOOKUP(C334,COSTING!#REF!,2,0)</f>
        <v>#REF!</v>
      </c>
    </row>
    <row r="335" spans="1:16">
      <c r="A335" s="626"/>
      <c r="B335" s="471"/>
      <c r="C335" s="472" t="s">
        <v>587</v>
      </c>
      <c r="D335" s="472" t="s">
        <v>588</v>
      </c>
      <c r="E335" s="480" t="s">
        <v>561</v>
      </c>
      <c r="F335" s="480" t="s">
        <v>562</v>
      </c>
      <c r="G335" s="473" t="s">
        <v>36</v>
      </c>
      <c r="H335" s="481">
        <v>0.15737999999999999</v>
      </c>
      <c r="I335" s="482">
        <v>1</v>
      </c>
      <c r="J335" s="483" t="s">
        <v>37</v>
      </c>
      <c r="P335" s="454" t="e">
        <f>VLOOKUP(C335,COSTING!#REF!,2,0)</f>
        <v>#REF!</v>
      </c>
    </row>
    <row r="336" spans="1:16">
      <c r="A336" s="626" t="s">
        <v>589</v>
      </c>
      <c r="B336" s="471"/>
      <c r="C336" s="472" t="s">
        <v>590</v>
      </c>
      <c r="D336" s="472" t="s">
        <v>591</v>
      </c>
      <c r="E336" s="472" t="s">
        <v>592</v>
      </c>
      <c r="F336" s="472" t="s">
        <v>593</v>
      </c>
      <c r="G336" s="495" t="s">
        <v>312</v>
      </c>
      <c r="H336" s="474">
        <v>1</v>
      </c>
      <c r="I336" s="474">
        <v>1</v>
      </c>
      <c r="J336" s="474" t="s">
        <v>26</v>
      </c>
      <c r="P336" s="454" t="e">
        <f>VLOOKUP(C336,COSTING!#REF!,2,0)</f>
        <v>#REF!</v>
      </c>
    </row>
    <row r="337" spans="1:17">
      <c r="A337" s="626"/>
      <c r="B337" s="471"/>
      <c r="C337" s="472" t="s">
        <v>590</v>
      </c>
      <c r="D337" s="472" t="s">
        <v>591</v>
      </c>
      <c r="E337" s="472" t="s">
        <v>568</v>
      </c>
      <c r="F337" s="472" t="s">
        <v>569</v>
      </c>
      <c r="G337" s="495" t="s">
        <v>247</v>
      </c>
      <c r="H337" s="477">
        <v>1</v>
      </c>
      <c r="I337" s="474">
        <v>1</v>
      </c>
      <c r="J337" s="478" t="s">
        <v>30</v>
      </c>
      <c r="P337" s="454" t="e">
        <f>VLOOKUP(C337,COSTING!#REF!,2,0)</f>
        <v>#REF!</v>
      </c>
    </row>
    <row r="338" spans="1:17" ht="25.5">
      <c r="A338" s="626"/>
      <c r="B338" s="471"/>
      <c r="C338" s="472" t="s">
        <v>590</v>
      </c>
      <c r="D338" s="472" t="s">
        <v>591</v>
      </c>
      <c r="E338" s="472" t="s">
        <v>553</v>
      </c>
      <c r="F338" s="472" t="s">
        <v>554</v>
      </c>
      <c r="G338" s="473" t="s">
        <v>29</v>
      </c>
      <c r="H338" s="477">
        <v>1.6667000000000001E-2</v>
      </c>
      <c r="I338" s="474">
        <v>1</v>
      </c>
      <c r="J338" s="478" t="s">
        <v>30</v>
      </c>
      <c r="P338" s="454" t="e">
        <f>VLOOKUP(C338,COSTING!#REF!,2,0)</f>
        <v>#REF!</v>
      </c>
    </row>
    <row r="339" spans="1:17" ht="25.5">
      <c r="A339" s="626"/>
      <c r="B339" s="471"/>
      <c r="C339" s="472" t="s">
        <v>590</v>
      </c>
      <c r="D339" s="472" t="s">
        <v>591</v>
      </c>
      <c r="E339" s="472" t="s">
        <v>555</v>
      </c>
      <c r="F339" s="472" t="s">
        <v>556</v>
      </c>
      <c r="G339" s="473" t="s">
        <v>29</v>
      </c>
      <c r="H339" s="477">
        <v>1.6667000000000001E-2</v>
      </c>
      <c r="I339" s="474">
        <v>1</v>
      </c>
      <c r="J339" s="478" t="s">
        <v>30</v>
      </c>
      <c r="P339" s="454" t="e">
        <f>VLOOKUP(C339,COSTING!#REF!,2,0)</f>
        <v>#REF!</v>
      </c>
    </row>
    <row r="340" spans="1:17">
      <c r="A340" s="626"/>
      <c r="B340" s="471"/>
      <c r="C340" s="472" t="s">
        <v>590</v>
      </c>
      <c r="D340" s="472" t="s">
        <v>591</v>
      </c>
      <c r="E340" s="472" t="s">
        <v>594</v>
      </c>
      <c r="F340" s="472" t="s">
        <v>595</v>
      </c>
      <c r="G340" s="495" t="s">
        <v>247</v>
      </c>
      <c r="H340" s="477">
        <v>0.1</v>
      </c>
      <c r="I340" s="474">
        <v>1</v>
      </c>
      <c r="J340" s="478" t="s">
        <v>30</v>
      </c>
      <c r="P340" s="454" t="e">
        <f>VLOOKUP(C340,COSTING!#REF!,2,0)</f>
        <v>#REF!</v>
      </c>
    </row>
    <row r="341" spans="1:17">
      <c r="A341" s="626"/>
      <c r="B341" s="471"/>
      <c r="C341" s="472" t="s">
        <v>592</v>
      </c>
      <c r="D341" s="472" t="s">
        <v>593</v>
      </c>
      <c r="E341" s="472" t="s">
        <v>596</v>
      </c>
      <c r="F341" s="472" t="s">
        <v>597</v>
      </c>
      <c r="G341" s="473" t="s">
        <v>33</v>
      </c>
      <c r="H341" s="474">
        <v>1</v>
      </c>
      <c r="I341" s="474">
        <v>1</v>
      </c>
      <c r="J341" s="474" t="s">
        <v>26</v>
      </c>
      <c r="P341" s="454" t="e">
        <f>VLOOKUP(C341,COSTING!#REF!,2,0)</f>
        <v>#REF!</v>
      </c>
    </row>
    <row r="342" spans="1:17">
      <c r="A342" s="626"/>
      <c r="B342" s="471"/>
      <c r="C342" s="472" t="s">
        <v>596</v>
      </c>
      <c r="D342" s="472" t="s">
        <v>597</v>
      </c>
      <c r="E342" s="480" t="s">
        <v>561</v>
      </c>
      <c r="F342" s="480" t="s">
        <v>562</v>
      </c>
      <c r="G342" s="473" t="s">
        <v>36</v>
      </c>
      <c r="H342" s="481">
        <v>0.25819900000000001</v>
      </c>
      <c r="I342" s="482">
        <v>1</v>
      </c>
      <c r="J342" s="483" t="s">
        <v>37</v>
      </c>
      <c r="P342" s="454" t="e">
        <f>VLOOKUP(C342,COSTING!#REF!,2,0)</f>
        <v>#REF!</v>
      </c>
    </row>
    <row r="343" spans="1:17">
      <c r="A343" s="626" t="s">
        <v>598</v>
      </c>
      <c r="B343" s="471"/>
      <c r="C343" s="472" t="s">
        <v>599</v>
      </c>
      <c r="D343" s="492" t="s">
        <v>600</v>
      </c>
      <c r="E343" s="472" t="s">
        <v>601</v>
      </c>
      <c r="F343" s="472" t="s">
        <v>602</v>
      </c>
      <c r="G343" s="495" t="s">
        <v>25</v>
      </c>
      <c r="H343" s="474">
        <v>1</v>
      </c>
      <c r="I343" s="474">
        <v>1</v>
      </c>
      <c r="J343" s="474" t="s">
        <v>26</v>
      </c>
      <c r="P343" s="454" t="e">
        <f>VLOOKUP(C343,COSTING!#REF!,2,0)</f>
        <v>#REF!</v>
      </c>
      <c r="Q343" s="454">
        <v>2</v>
      </c>
    </row>
    <row r="344" spans="1:17" ht="25.5">
      <c r="A344" s="626"/>
      <c r="B344" s="471"/>
      <c r="C344" s="472" t="s">
        <v>599</v>
      </c>
      <c r="D344" s="492" t="s">
        <v>600</v>
      </c>
      <c r="E344" s="472" t="s">
        <v>553</v>
      </c>
      <c r="F344" s="472" t="s">
        <v>554</v>
      </c>
      <c r="G344" s="473" t="s">
        <v>29</v>
      </c>
      <c r="H344" s="477">
        <v>1.6667000000000001E-2</v>
      </c>
      <c r="I344" s="474">
        <v>1</v>
      </c>
      <c r="J344" s="478" t="s">
        <v>30</v>
      </c>
      <c r="P344" s="454" t="e">
        <f>VLOOKUP(C344,COSTING!#REF!,2,0)</f>
        <v>#REF!</v>
      </c>
      <c r="Q344" s="454">
        <v>1</v>
      </c>
    </row>
    <row r="345" spans="1:17" ht="25.5">
      <c r="A345" s="626"/>
      <c r="B345" s="471"/>
      <c r="C345" s="472" t="s">
        <v>599</v>
      </c>
      <c r="D345" s="492" t="s">
        <v>600</v>
      </c>
      <c r="E345" s="472" t="s">
        <v>555</v>
      </c>
      <c r="F345" s="472" t="s">
        <v>556</v>
      </c>
      <c r="G345" s="473" t="s">
        <v>29</v>
      </c>
      <c r="H345" s="477">
        <v>1.6667000000000001E-2</v>
      </c>
      <c r="I345" s="474">
        <v>1</v>
      </c>
      <c r="J345" s="478" t="s">
        <v>30</v>
      </c>
      <c r="P345" s="454" t="e">
        <f>VLOOKUP(C345,COSTING!#REF!,2,0)</f>
        <v>#REF!</v>
      </c>
      <c r="Q345" s="454">
        <v>5</v>
      </c>
    </row>
    <row r="346" spans="1:17">
      <c r="A346" s="626"/>
      <c r="B346" s="471"/>
      <c r="C346" s="472" t="s">
        <v>599</v>
      </c>
      <c r="D346" s="492" t="s">
        <v>600</v>
      </c>
      <c r="E346" s="472" t="s">
        <v>572</v>
      </c>
      <c r="F346" s="472" t="s">
        <v>573</v>
      </c>
      <c r="G346" s="495" t="s">
        <v>247</v>
      </c>
      <c r="H346" s="477">
        <v>3.3333000000000002E-2</v>
      </c>
      <c r="I346" s="474">
        <v>1</v>
      </c>
      <c r="J346" s="478" t="s">
        <v>30</v>
      </c>
      <c r="P346" s="454" t="e">
        <f>VLOOKUP(C346,COSTING!#REF!,2,0)</f>
        <v>#REF!</v>
      </c>
    </row>
    <row r="347" spans="1:17">
      <c r="A347" s="626"/>
      <c r="B347" s="471"/>
      <c r="C347" s="472" t="s">
        <v>599</v>
      </c>
      <c r="D347" s="492" t="s">
        <v>600</v>
      </c>
      <c r="E347" s="472" t="s">
        <v>574</v>
      </c>
      <c r="F347" s="472" t="s">
        <v>575</v>
      </c>
      <c r="G347" s="495" t="s">
        <v>247</v>
      </c>
      <c r="H347" s="477">
        <v>3.3333000000000002E-2</v>
      </c>
      <c r="I347" s="474">
        <v>1</v>
      </c>
      <c r="J347" s="478" t="s">
        <v>30</v>
      </c>
      <c r="P347" s="454" t="e">
        <f>VLOOKUP(C347,COSTING!#REF!,2,0)</f>
        <v>#REF!</v>
      </c>
    </row>
    <row r="348" spans="1:17">
      <c r="A348" s="626"/>
      <c r="B348" s="471"/>
      <c r="C348" s="472" t="s">
        <v>601</v>
      </c>
      <c r="D348" s="492" t="s">
        <v>603</v>
      </c>
      <c r="E348" s="480" t="s">
        <v>561</v>
      </c>
      <c r="F348" s="480" t="s">
        <v>562</v>
      </c>
      <c r="G348" s="473" t="s">
        <v>36</v>
      </c>
      <c r="H348" s="481">
        <v>0.14130999999999999</v>
      </c>
      <c r="I348" s="482">
        <v>1</v>
      </c>
      <c r="J348" s="483" t="s">
        <v>37</v>
      </c>
      <c r="P348" s="454" t="e">
        <f>VLOOKUP(C348,COSTING!#REF!,2,0)</f>
        <v>#REF!</v>
      </c>
    </row>
    <row r="349" spans="1:17" ht="25.5">
      <c r="A349" s="626" t="s">
        <v>604</v>
      </c>
      <c r="B349" s="471"/>
      <c r="C349" s="472" t="s">
        <v>605</v>
      </c>
      <c r="D349" s="492" t="s">
        <v>606</v>
      </c>
      <c r="E349" s="472" t="s">
        <v>607</v>
      </c>
      <c r="F349" s="472" t="s">
        <v>608</v>
      </c>
      <c r="G349" s="474" t="s">
        <v>312</v>
      </c>
      <c r="H349" s="474">
        <v>1</v>
      </c>
      <c r="I349" s="474">
        <v>1</v>
      </c>
      <c r="J349" s="474" t="s">
        <v>26</v>
      </c>
      <c r="P349" s="454" t="e">
        <f>VLOOKUP(C349,COSTING!#REF!,2,0)</f>
        <v>#REF!</v>
      </c>
    </row>
    <row r="350" spans="1:17" ht="25.5">
      <c r="A350" s="626"/>
      <c r="B350" s="471"/>
      <c r="C350" s="472" t="s">
        <v>605</v>
      </c>
      <c r="D350" s="492" t="s">
        <v>606</v>
      </c>
      <c r="E350" s="472" t="s">
        <v>553</v>
      </c>
      <c r="F350" s="472" t="s">
        <v>554</v>
      </c>
      <c r="G350" s="473" t="s">
        <v>29</v>
      </c>
      <c r="H350" s="477">
        <v>1.6660000000000001E-2</v>
      </c>
      <c r="I350" s="474">
        <v>1</v>
      </c>
      <c r="J350" s="478" t="s">
        <v>30</v>
      </c>
      <c r="P350" s="454" t="e">
        <f>VLOOKUP(C350,COSTING!#REF!,2,0)</f>
        <v>#REF!</v>
      </c>
    </row>
    <row r="351" spans="1:17" ht="25.5">
      <c r="A351" s="626"/>
      <c r="B351" s="471"/>
      <c r="C351" s="472" t="s">
        <v>605</v>
      </c>
      <c r="D351" s="492" t="s">
        <v>606</v>
      </c>
      <c r="E351" s="472" t="s">
        <v>555</v>
      </c>
      <c r="F351" s="472" t="s">
        <v>556</v>
      </c>
      <c r="G351" s="473" t="s">
        <v>29</v>
      </c>
      <c r="H351" s="477">
        <v>1.6660000000000001E-2</v>
      </c>
      <c r="I351" s="474">
        <v>1</v>
      </c>
      <c r="J351" s="478" t="s">
        <v>30</v>
      </c>
      <c r="P351" s="454" t="e">
        <f>VLOOKUP(C351,COSTING!#REF!,2,0)</f>
        <v>#REF!</v>
      </c>
    </row>
    <row r="352" spans="1:17" ht="25.5">
      <c r="A352" s="626"/>
      <c r="B352" s="471"/>
      <c r="C352" s="472" t="s">
        <v>605</v>
      </c>
      <c r="D352" s="492" t="s">
        <v>606</v>
      </c>
      <c r="E352" s="488" t="s">
        <v>594</v>
      </c>
      <c r="F352" s="488" t="s">
        <v>595</v>
      </c>
      <c r="G352" s="487" t="s">
        <v>247</v>
      </c>
      <c r="H352" s="489">
        <v>0.1</v>
      </c>
      <c r="I352" s="474">
        <v>1</v>
      </c>
      <c r="J352" s="490" t="s">
        <v>30</v>
      </c>
      <c r="P352" s="454" t="e">
        <f>VLOOKUP(C352,COSTING!#REF!,2,0)</f>
        <v>#REF!</v>
      </c>
    </row>
    <row r="353" spans="1:16">
      <c r="A353" s="626"/>
      <c r="B353" s="471"/>
      <c r="C353" s="472" t="s">
        <v>607</v>
      </c>
      <c r="D353" s="513" t="s">
        <v>609</v>
      </c>
      <c r="E353" s="472" t="s">
        <v>610</v>
      </c>
      <c r="F353" s="472" t="s">
        <v>611</v>
      </c>
      <c r="G353" s="473" t="s">
        <v>33</v>
      </c>
      <c r="H353" s="474">
        <v>1</v>
      </c>
      <c r="I353" s="474">
        <v>1</v>
      </c>
      <c r="J353" s="474" t="s">
        <v>26</v>
      </c>
      <c r="P353" s="454" t="e">
        <f>VLOOKUP(C353,COSTING!#REF!,2,0)</f>
        <v>#REF!</v>
      </c>
    </row>
    <row r="354" spans="1:16">
      <c r="A354" s="626"/>
      <c r="B354" s="471"/>
      <c r="C354" s="472" t="s">
        <v>610</v>
      </c>
      <c r="D354" s="492" t="s">
        <v>612</v>
      </c>
      <c r="E354" s="480" t="s">
        <v>561</v>
      </c>
      <c r="F354" s="480" t="s">
        <v>562</v>
      </c>
      <c r="G354" s="473" t="s">
        <v>36</v>
      </c>
      <c r="H354" s="481">
        <v>0.22739000000000001</v>
      </c>
      <c r="I354" s="482">
        <v>1</v>
      </c>
      <c r="J354" s="483" t="s">
        <v>37</v>
      </c>
      <c r="P354" s="454" t="e">
        <f>VLOOKUP(C354,COSTING!#REF!,2,0)</f>
        <v>#REF!</v>
      </c>
    </row>
    <row r="355" spans="1:16">
      <c r="A355" s="626" t="s">
        <v>613</v>
      </c>
      <c r="B355" s="471"/>
      <c r="C355" s="472" t="s">
        <v>614</v>
      </c>
      <c r="D355" s="472" t="s">
        <v>615</v>
      </c>
      <c r="E355" s="472" t="s">
        <v>616</v>
      </c>
      <c r="F355" s="472" t="s">
        <v>617</v>
      </c>
      <c r="G355" s="495" t="s">
        <v>43</v>
      </c>
      <c r="H355" s="474">
        <v>1</v>
      </c>
      <c r="I355" s="474">
        <v>1</v>
      </c>
      <c r="J355" s="474" t="s">
        <v>26</v>
      </c>
      <c r="P355" s="454" t="e">
        <f>VLOOKUP(C355,COSTING!#REF!,2,0)</f>
        <v>#REF!</v>
      </c>
    </row>
    <row r="356" spans="1:16">
      <c r="A356" s="626"/>
      <c r="B356" s="471"/>
      <c r="C356" s="472" t="s">
        <v>614</v>
      </c>
      <c r="D356" s="472" t="s">
        <v>615</v>
      </c>
      <c r="E356" s="472" t="s">
        <v>618</v>
      </c>
      <c r="F356" s="472" t="s">
        <v>619</v>
      </c>
      <c r="G356" s="473" t="s">
        <v>29</v>
      </c>
      <c r="H356" s="477">
        <v>6.6667000000000004E-2</v>
      </c>
      <c r="I356" s="474">
        <v>1</v>
      </c>
      <c r="J356" s="478" t="s">
        <v>30</v>
      </c>
      <c r="P356" s="454" t="e">
        <f>VLOOKUP(C356,COSTING!#REF!,2,0)</f>
        <v>#REF!</v>
      </c>
    </row>
    <row r="357" spans="1:16">
      <c r="A357" s="626"/>
      <c r="B357" s="471"/>
      <c r="C357" s="472" t="s">
        <v>614</v>
      </c>
      <c r="D357" s="472" t="s">
        <v>615</v>
      </c>
      <c r="E357" s="472" t="s">
        <v>620</v>
      </c>
      <c r="F357" s="472" t="s">
        <v>621</v>
      </c>
      <c r="G357" s="473" t="s">
        <v>29</v>
      </c>
      <c r="H357" s="477">
        <v>2.222E-2</v>
      </c>
      <c r="I357" s="474">
        <v>1</v>
      </c>
      <c r="J357" s="478" t="s">
        <v>30</v>
      </c>
      <c r="P357" s="454" t="e">
        <f>VLOOKUP(C357,COSTING!#REF!,2,0)</f>
        <v>#REF!</v>
      </c>
    </row>
    <row r="358" spans="1:16" ht="25.5">
      <c r="A358" s="626"/>
      <c r="B358" s="471"/>
      <c r="C358" s="472" t="s">
        <v>614</v>
      </c>
      <c r="D358" s="472" t="s">
        <v>615</v>
      </c>
      <c r="E358" s="472" t="s">
        <v>622</v>
      </c>
      <c r="F358" s="472" t="s">
        <v>623</v>
      </c>
      <c r="G358" s="473" t="s">
        <v>29</v>
      </c>
      <c r="H358" s="477">
        <v>2.222E-2</v>
      </c>
      <c r="I358" s="474">
        <v>1</v>
      </c>
      <c r="J358" s="478" t="s">
        <v>30</v>
      </c>
      <c r="P358" s="454" t="e">
        <f>VLOOKUP(C358,COSTING!#REF!,2,0)</f>
        <v>#REF!</v>
      </c>
    </row>
    <row r="359" spans="1:16">
      <c r="A359" s="626"/>
      <c r="B359" s="471"/>
      <c r="C359" s="472" t="s">
        <v>616</v>
      </c>
      <c r="D359" s="472" t="s">
        <v>617</v>
      </c>
      <c r="E359" s="472" t="s">
        <v>624</v>
      </c>
      <c r="F359" s="472" t="s">
        <v>625</v>
      </c>
      <c r="G359" s="473" t="s">
        <v>33</v>
      </c>
      <c r="H359" s="474">
        <v>1</v>
      </c>
      <c r="I359" s="474">
        <v>1</v>
      </c>
      <c r="J359" s="474" t="s">
        <v>26</v>
      </c>
      <c r="P359" s="454" t="e">
        <f>VLOOKUP(C359,COSTING!#REF!,2,0)</f>
        <v>#REF!</v>
      </c>
    </row>
    <row r="360" spans="1:16" ht="25.5">
      <c r="A360" s="626"/>
      <c r="B360" s="471"/>
      <c r="C360" s="472" t="s">
        <v>624</v>
      </c>
      <c r="D360" s="472" t="s">
        <v>625</v>
      </c>
      <c r="E360" s="480" t="s">
        <v>626</v>
      </c>
      <c r="F360" s="480" t="s">
        <v>627</v>
      </c>
      <c r="G360" s="473" t="s">
        <v>36</v>
      </c>
      <c r="H360" s="481">
        <v>0.28868199999999999</v>
      </c>
      <c r="I360" s="482">
        <v>1</v>
      </c>
      <c r="J360" s="483" t="s">
        <v>37</v>
      </c>
      <c r="P360" s="454" t="e">
        <f>VLOOKUP(C360,COSTING!#REF!,2,0)</f>
        <v>#REF!</v>
      </c>
    </row>
    <row r="361" spans="1:16" ht="25.5">
      <c r="A361" s="626" t="s">
        <v>628</v>
      </c>
      <c r="B361" s="471"/>
      <c r="C361" s="472" t="s">
        <v>629</v>
      </c>
      <c r="D361" s="472" t="s">
        <v>630</v>
      </c>
      <c r="E361" s="472" t="s">
        <v>631</v>
      </c>
      <c r="F361" s="472" t="s">
        <v>632</v>
      </c>
      <c r="G361" s="495" t="s">
        <v>25</v>
      </c>
      <c r="H361" s="474">
        <v>1</v>
      </c>
      <c r="I361" s="474">
        <v>1</v>
      </c>
      <c r="J361" s="474" t="s">
        <v>26</v>
      </c>
      <c r="P361" s="454" t="e">
        <f>VLOOKUP(C361,COSTING!#REF!,2,0)</f>
        <v>#REF!</v>
      </c>
    </row>
    <row r="362" spans="1:16" ht="25.5">
      <c r="A362" s="626"/>
      <c r="B362" s="471"/>
      <c r="C362" s="472" t="s">
        <v>629</v>
      </c>
      <c r="D362" s="472" t="s">
        <v>630</v>
      </c>
      <c r="E362" s="492" t="s">
        <v>633</v>
      </c>
      <c r="F362" s="492" t="s">
        <v>634</v>
      </c>
      <c r="G362" s="514" t="s">
        <v>635</v>
      </c>
      <c r="H362" s="515">
        <v>2.5000000000000001E-3</v>
      </c>
      <c r="I362" s="516">
        <v>1</v>
      </c>
      <c r="J362" s="517" t="s">
        <v>30</v>
      </c>
      <c r="P362" s="454" t="e">
        <f>VLOOKUP(C362,COSTING!#REF!,2,0)</f>
        <v>#REF!</v>
      </c>
    </row>
    <row r="363" spans="1:16" ht="25.5">
      <c r="A363" s="626"/>
      <c r="B363" s="471"/>
      <c r="C363" s="472" t="s">
        <v>629</v>
      </c>
      <c r="D363" s="472" t="s">
        <v>630</v>
      </c>
      <c r="E363" s="472">
        <v>762814</v>
      </c>
      <c r="F363" s="472" t="s">
        <v>636</v>
      </c>
      <c r="G363" s="495" t="s">
        <v>439</v>
      </c>
      <c r="H363" s="477">
        <v>1</v>
      </c>
      <c r="I363" s="474">
        <v>1</v>
      </c>
      <c r="J363" s="478" t="s">
        <v>30</v>
      </c>
      <c r="P363" s="454" t="e">
        <f>VLOOKUP(C363,COSTING!#REF!,2,0)</f>
        <v>#REF!</v>
      </c>
    </row>
    <row r="364" spans="1:16" ht="25.5">
      <c r="A364" s="626"/>
      <c r="B364" s="471"/>
      <c r="C364" s="472" t="s">
        <v>629</v>
      </c>
      <c r="D364" s="472" t="s">
        <v>630</v>
      </c>
      <c r="E364" s="472" t="s">
        <v>637</v>
      </c>
      <c r="F364" s="472" t="s">
        <v>638</v>
      </c>
      <c r="G364" s="495" t="s">
        <v>635</v>
      </c>
      <c r="H364" s="477">
        <v>0.16666700000000001</v>
      </c>
      <c r="I364" s="474">
        <v>1</v>
      </c>
      <c r="J364" s="478" t="s">
        <v>30</v>
      </c>
      <c r="P364" s="454" t="e">
        <f>VLOOKUP(C364,COSTING!#REF!,2,0)</f>
        <v>#REF!</v>
      </c>
    </row>
    <row r="365" spans="1:16" ht="25.5">
      <c r="A365" s="626"/>
      <c r="B365" s="471"/>
      <c r="C365" s="472" t="s">
        <v>629</v>
      </c>
      <c r="D365" s="472" t="s">
        <v>630</v>
      </c>
      <c r="E365" s="472" t="s">
        <v>639</v>
      </c>
      <c r="F365" s="472" t="s">
        <v>640</v>
      </c>
      <c r="G365" s="473" t="s">
        <v>29</v>
      </c>
      <c r="H365" s="477">
        <v>2.3809E-2</v>
      </c>
      <c r="I365" s="474">
        <v>1</v>
      </c>
      <c r="J365" s="478" t="s">
        <v>30</v>
      </c>
      <c r="P365" s="454" t="e">
        <f>VLOOKUP(C365,COSTING!#REF!,2,0)</f>
        <v>#REF!</v>
      </c>
    </row>
    <row r="366" spans="1:16" ht="25.5">
      <c r="A366" s="626"/>
      <c r="B366" s="471"/>
      <c r="C366" s="472" t="s">
        <v>629</v>
      </c>
      <c r="D366" s="472" t="s">
        <v>630</v>
      </c>
      <c r="E366" s="488" t="s">
        <v>378</v>
      </c>
      <c r="F366" s="488" t="s">
        <v>379</v>
      </c>
      <c r="G366" s="473" t="s">
        <v>29</v>
      </c>
      <c r="H366" s="489">
        <v>2.3809522999999999E-2</v>
      </c>
      <c r="I366" s="474">
        <v>1</v>
      </c>
      <c r="J366" s="490" t="s">
        <v>30</v>
      </c>
      <c r="P366" s="454" t="e">
        <f>VLOOKUP(C366,COSTING!#REF!,2,0)</f>
        <v>#REF!</v>
      </c>
    </row>
    <row r="367" spans="1:16" ht="25.5">
      <c r="A367" s="626"/>
      <c r="B367" s="471"/>
      <c r="C367" s="472" t="s">
        <v>631</v>
      </c>
      <c r="D367" s="472" t="s">
        <v>632</v>
      </c>
      <c r="E367" s="472" t="s">
        <v>641</v>
      </c>
      <c r="F367" s="472" t="s">
        <v>642</v>
      </c>
      <c r="G367" s="473" t="s">
        <v>33</v>
      </c>
      <c r="H367" s="474">
        <v>1</v>
      </c>
      <c r="I367" s="474">
        <v>1</v>
      </c>
      <c r="J367" s="474" t="s">
        <v>26</v>
      </c>
      <c r="P367" s="454" t="e">
        <f>VLOOKUP(C367,COSTING!#REF!,2,0)</f>
        <v>#REF!</v>
      </c>
    </row>
    <row r="368" spans="1:16" ht="25.5">
      <c r="A368" s="626"/>
      <c r="B368" s="471"/>
      <c r="C368" s="472" t="s">
        <v>641</v>
      </c>
      <c r="D368" s="472" t="s">
        <v>642</v>
      </c>
      <c r="E368" s="480" t="s">
        <v>52</v>
      </c>
      <c r="F368" s="480" t="s">
        <v>53</v>
      </c>
      <c r="G368" s="473" t="s">
        <v>36</v>
      </c>
      <c r="H368" s="481">
        <v>0.38314999999999999</v>
      </c>
      <c r="I368" s="482">
        <v>1</v>
      </c>
      <c r="J368" s="483" t="s">
        <v>37</v>
      </c>
      <c r="P368" s="454" t="e">
        <f>VLOOKUP(C368,COSTING!#REF!,2,0)</f>
        <v>#REF!</v>
      </c>
    </row>
    <row r="369" spans="1:16" ht="25.5">
      <c r="A369" s="626" t="s">
        <v>643</v>
      </c>
      <c r="B369" s="471"/>
      <c r="C369" s="472" t="s">
        <v>644</v>
      </c>
      <c r="D369" s="472" t="s">
        <v>645</v>
      </c>
      <c r="E369" s="472" t="s">
        <v>646</v>
      </c>
      <c r="F369" s="472" t="s">
        <v>647</v>
      </c>
      <c r="G369" s="495" t="s">
        <v>25</v>
      </c>
      <c r="H369" s="474">
        <v>1</v>
      </c>
      <c r="I369" s="474">
        <v>1</v>
      </c>
      <c r="J369" s="474" t="s">
        <v>26</v>
      </c>
      <c r="P369" s="454" t="e">
        <f>VLOOKUP(C369,COSTING!#REF!,2,0)</f>
        <v>#REF!</v>
      </c>
    </row>
    <row r="370" spans="1:16" ht="25.5">
      <c r="A370" s="626"/>
      <c r="B370" s="471"/>
      <c r="C370" s="472" t="s">
        <v>644</v>
      </c>
      <c r="D370" s="472" t="s">
        <v>645</v>
      </c>
      <c r="E370" s="492" t="s">
        <v>633</v>
      </c>
      <c r="F370" s="492" t="s">
        <v>634</v>
      </c>
      <c r="G370" s="514" t="s">
        <v>635</v>
      </c>
      <c r="H370" s="515">
        <v>2.5000000000000001E-3</v>
      </c>
      <c r="I370" s="516">
        <v>1</v>
      </c>
      <c r="J370" s="517" t="s">
        <v>30</v>
      </c>
      <c r="P370" s="454" t="e">
        <f>VLOOKUP(C370,COSTING!#REF!,2,0)</f>
        <v>#REF!</v>
      </c>
    </row>
    <row r="371" spans="1:16" ht="25.5">
      <c r="A371" s="626"/>
      <c r="B371" s="471"/>
      <c r="C371" s="472" t="s">
        <v>644</v>
      </c>
      <c r="D371" s="472" t="s">
        <v>645</v>
      </c>
      <c r="E371" s="472" t="s">
        <v>648</v>
      </c>
      <c r="F371" s="472" t="s">
        <v>649</v>
      </c>
      <c r="G371" s="495" t="s">
        <v>439</v>
      </c>
      <c r="H371" s="477">
        <v>1</v>
      </c>
      <c r="I371" s="474">
        <v>1</v>
      </c>
      <c r="J371" s="478" t="s">
        <v>30</v>
      </c>
      <c r="P371" s="454" t="e">
        <f>VLOOKUP(C371,COSTING!#REF!,2,0)</f>
        <v>#REF!</v>
      </c>
    </row>
    <row r="372" spans="1:16" ht="25.5">
      <c r="A372" s="626"/>
      <c r="B372" s="471"/>
      <c r="C372" s="472" t="s">
        <v>644</v>
      </c>
      <c r="D372" s="472" t="s">
        <v>645</v>
      </c>
      <c r="E372" s="472" t="s">
        <v>637</v>
      </c>
      <c r="F372" s="472" t="s">
        <v>638</v>
      </c>
      <c r="G372" s="495" t="s">
        <v>635</v>
      </c>
      <c r="H372" s="477">
        <v>0.16666700000000001</v>
      </c>
      <c r="I372" s="474">
        <v>1</v>
      </c>
      <c r="J372" s="478" t="s">
        <v>30</v>
      </c>
      <c r="P372" s="454" t="e">
        <f>VLOOKUP(C372,COSTING!#REF!,2,0)</f>
        <v>#REF!</v>
      </c>
    </row>
    <row r="373" spans="1:16" ht="25.5">
      <c r="A373" s="626"/>
      <c r="B373" s="471"/>
      <c r="C373" s="472" t="s">
        <v>644</v>
      </c>
      <c r="D373" s="472" t="s">
        <v>645</v>
      </c>
      <c r="E373" s="472" t="s">
        <v>639</v>
      </c>
      <c r="F373" s="472" t="s">
        <v>640</v>
      </c>
      <c r="G373" s="473" t="s">
        <v>29</v>
      </c>
      <c r="H373" s="477">
        <v>2.3810000000000001E-2</v>
      </c>
      <c r="I373" s="474">
        <v>1</v>
      </c>
      <c r="J373" s="478" t="s">
        <v>30</v>
      </c>
      <c r="P373" s="454" t="e">
        <f>VLOOKUP(C373,COSTING!#REF!,2,0)</f>
        <v>#REF!</v>
      </c>
    </row>
    <row r="374" spans="1:16" ht="25.5">
      <c r="A374" s="626"/>
      <c r="B374" s="471"/>
      <c r="C374" s="472" t="s">
        <v>644</v>
      </c>
      <c r="D374" s="472" t="s">
        <v>645</v>
      </c>
      <c r="E374" s="488" t="s">
        <v>378</v>
      </c>
      <c r="F374" s="488" t="s">
        <v>379</v>
      </c>
      <c r="G374" s="473" t="s">
        <v>29</v>
      </c>
      <c r="H374" s="489">
        <v>2.3809522999999999E-2</v>
      </c>
      <c r="I374" s="474">
        <v>1</v>
      </c>
      <c r="J374" s="490" t="s">
        <v>30</v>
      </c>
      <c r="P374" s="454" t="e">
        <f>VLOOKUP(C374,COSTING!#REF!,2,0)</f>
        <v>#REF!</v>
      </c>
    </row>
    <row r="375" spans="1:16" ht="25.5">
      <c r="A375" s="626"/>
      <c r="B375" s="471"/>
      <c r="C375" s="472" t="s">
        <v>646</v>
      </c>
      <c r="D375" s="472" t="s">
        <v>647</v>
      </c>
      <c r="E375" s="472" t="s">
        <v>650</v>
      </c>
      <c r="F375" s="472" t="s">
        <v>651</v>
      </c>
      <c r="G375" s="473" t="s">
        <v>33</v>
      </c>
      <c r="H375" s="474">
        <v>1</v>
      </c>
      <c r="I375" s="474">
        <v>1</v>
      </c>
      <c r="J375" s="474" t="s">
        <v>26</v>
      </c>
      <c r="P375" s="454" t="e">
        <f>VLOOKUP(C375,COSTING!#REF!,2,0)</f>
        <v>#REF!</v>
      </c>
    </row>
    <row r="376" spans="1:16" ht="25.5">
      <c r="A376" s="626"/>
      <c r="B376" s="471"/>
      <c r="C376" s="472" t="s">
        <v>650</v>
      </c>
      <c r="D376" s="472" t="s">
        <v>651</v>
      </c>
      <c r="E376" s="480" t="s">
        <v>52</v>
      </c>
      <c r="F376" s="480" t="s">
        <v>53</v>
      </c>
      <c r="G376" s="473" t="s">
        <v>36</v>
      </c>
      <c r="H376" s="481">
        <v>0.38314999999999999</v>
      </c>
      <c r="I376" s="482">
        <v>1</v>
      </c>
      <c r="J376" s="483" t="s">
        <v>37</v>
      </c>
      <c r="P376" s="454" t="e">
        <f>VLOOKUP(C376,COSTING!#REF!,2,0)</f>
        <v>#REF!</v>
      </c>
    </row>
    <row r="377" spans="1:16" ht="25.5">
      <c r="A377" s="629" t="s">
        <v>652</v>
      </c>
      <c r="B377" s="518"/>
      <c r="C377" s="472" t="s">
        <v>653</v>
      </c>
      <c r="D377" s="472" t="s">
        <v>654</v>
      </c>
      <c r="E377" s="472" t="s">
        <v>655</v>
      </c>
      <c r="F377" s="472" t="s">
        <v>656</v>
      </c>
      <c r="G377" s="495" t="s">
        <v>25</v>
      </c>
      <c r="H377" s="474">
        <v>1</v>
      </c>
      <c r="I377" s="474">
        <v>1</v>
      </c>
      <c r="J377" s="474" t="s">
        <v>26</v>
      </c>
      <c r="P377" s="454" t="e">
        <f>VLOOKUP(C377,COSTING!#REF!,2,0)</f>
        <v>#REF!</v>
      </c>
    </row>
    <row r="378" spans="1:16" ht="25.5">
      <c r="A378" s="629"/>
      <c r="B378" s="518"/>
      <c r="C378" s="472" t="s">
        <v>653</v>
      </c>
      <c r="D378" s="472" t="s">
        <v>654</v>
      </c>
      <c r="E378" s="472" t="s">
        <v>633</v>
      </c>
      <c r="F378" s="472" t="s">
        <v>634</v>
      </c>
      <c r="G378" s="495" t="s">
        <v>635</v>
      </c>
      <c r="H378" s="477">
        <v>1.5873E-3</v>
      </c>
      <c r="I378" s="474">
        <v>1</v>
      </c>
      <c r="J378" s="478" t="s">
        <v>657</v>
      </c>
      <c r="P378" s="454" t="e">
        <f>VLOOKUP(C378,COSTING!#REF!,2,0)</f>
        <v>#REF!</v>
      </c>
    </row>
    <row r="379" spans="1:16" ht="25.5">
      <c r="A379" s="629"/>
      <c r="B379" s="518"/>
      <c r="C379" s="472" t="s">
        <v>653</v>
      </c>
      <c r="D379" s="472" t="s">
        <v>654</v>
      </c>
      <c r="E379" s="488" t="s">
        <v>658</v>
      </c>
      <c r="F379" s="488" t="s">
        <v>659</v>
      </c>
      <c r="G379" s="495" t="s">
        <v>439</v>
      </c>
      <c r="H379" s="489">
        <v>1</v>
      </c>
      <c r="I379" s="474">
        <v>1</v>
      </c>
      <c r="J379" s="490" t="s">
        <v>30</v>
      </c>
      <c r="P379" s="454" t="e">
        <f>VLOOKUP(C379,COSTING!#REF!,2,0)</f>
        <v>#REF!</v>
      </c>
    </row>
    <row r="380" spans="1:16" ht="25.5">
      <c r="A380" s="629"/>
      <c r="B380" s="518"/>
      <c r="C380" s="472" t="s">
        <v>653</v>
      </c>
      <c r="D380" s="472" t="s">
        <v>654</v>
      </c>
      <c r="E380" s="488" t="s">
        <v>73</v>
      </c>
      <c r="F380" s="488" t="s">
        <v>74</v>
      </c>
      <c r="G380" s="473" t="s">
        <v>29</v>
      </c>
      <c r="H380" s="489">
        <v>2.0833000000000001E-2</v>
      </c>
      <c r="I380" s="474">
        <v>1</v>
      </c>
      <c r="J380" s="490" t="s">
        <v>30</v>
      </c>
      <c r="P380" s="454" t="e">
        <f>VLOOKUP(C380,COSTING!#REF!,2,0)</f>
        <v>#REF!</v>
      </c>
    </row>
    <row r="381" spans="1:16" ht="25.5">
      <c r="A381" s="629"/>
      <c r="B381" s="518"/>
      <c r="C381" s="472" t="s">
        <v>653</v>
      </c>
      <c r="D381" s="472" t="s">
        <v>654</v>
      </c>
      <c r="E381" s="488" t="s">
        <v>660</v>
      </c>
      <c r="F381" s="488" t="s">
        <v>661</v>
      </c>
      <c r="G381" s="495" t="s">
        <v>635</v>
      </c>
      <c r="H381" s="489">
        <v>0.1666</v>
      </c>
      <c r="I381" s="474">
        <v>1</v>
      </c>
      <c r="J381" s="490" t="s">
        <v>30</v>
      </c>
      <c r="P381" s="454" t="e">
        <f>VLOOKUP(C381,COSTING!#REF!,2,0)</f>
        <v>#REF!</v>
      </c>
    </row>
    <row r="382" spans="1:16" ht="25.5">
      <c r="A382" s="629"/>
      <c r="B382" s="518"/>
      <c r="C382" s="472" t="s">
        <v>655</v>
      </c>
      <c r="D382" s="472" t="s">
        <v>656</v>
      </c>
      <c r="E382" s="472" t="s">
        <v>662</v>
      </c>
      <c r="F382" s="472" t="s">
        <v>663</v>
      </c>
      <c r="G382" s="473" t="s">
        <v>33</v>
      </c>
      <c r="H382" s="474">
        <v>1</v>
      </c>
      <c r="I382" s="474">
        <v>1</v>
      </c>
      <c r="J382" s="474" t="s">
        <v>26</v>
      </c>
      <c r="P382" s="454" t="e">
        <f>VLOOKUP(C382,COSTING!#REF!,2,0)</f>
        <v>#REF!</v>
      </c>
    </row>
    <row r="383" spans="1:16" ht="25.5">
      <c r="A383" s="629"/>
      <c r="B383" s="518"/>
      <c r="C383" s="472" t="s">
        <v>662</v>
      </c>
      <c r="D383" s="472" t="s">
        <v>663</v>
      </c>
      <c r="E383" s="480" t="s">
        <v>52</v>
      </c>
      <c r="F383" s="480" t="s">
        <v>53</v>
      </c>
      <c r="G383" s="473" t="s">
        <v>36</v>
      </c>
      <c r="H383" s="481">
        <v>0.67205999999999999</v>
      </c>
      <c r="I383" s="482">
        <v>1</v>
      </c>
      <c r="J383" s="483" t="s">
        <v>37</v>
      </c>
      <c r="P383" s="454" t="e">
        <f>VLOOKUP(C383,COSTING!#REF!,2,0)</f>
        <v>#REF!</v>
      </c>
    </row>
    <row r="384" spans="1:16">
      <c r="A384" s="626" t="s">
        <v>664</v>
      </c>
      <c r="B384" s="471"/>
      <c r="C384" s="494" t="s">
        <v>665</v>
      </c>
      <c r="D384" s="494" t="s">
        <v>666</v>
      </c>
      <c r="E384" s="494" t="s">
        <v>667</v>
      </c>
      <c r="F384" s="494" t="s">
        <v>668</v>
      </c>
      <c r="G384" s="473" t="s">
        <v>29</v>
      </c>
      <c r="H384" s="474">
        <v>1</v>
      </c>
      <c r="I384" s="474">
        <v>1</v>
      </c>
      <c r="J384" s="474" t="s">
        <v>26</v>
      </c>
      <c r="P384" s="454" t="e">
        <f>VLOOKUP(C384,COSTING!#REF!,2,0)</f>
        <v>#REF!</v>
      </c>
    </row>
    <row r="385" spans="1:16" ht="25.5">
      <c r="A385" s="626"/>
      <c r="B385" s="471"/>
      <c r="C385" s="519" t="s">
        <v>667</v>
      </c>
      <c r="D385" s="494" t="s">
        <v>668</v>
      </c>
      <c r="E385" s="520" t="s">
        <v>669</v>
      </c>
      <c r="F385" s="520" t="s">
        <v>670</v>
      </c>
      <c r="G385" s="473" t="s">
        <v>671</v>
      </c>
      <c r="H385" s="482">
        <v>1</v>
      </c>
      <c r="I385" s="482">
        <v>1</v>
      </c>
      <c r="J385" s="482" t="s">
        <v>26</v>
      </c>
      <c r="P385" s="454" t="e">
        <f>VLOOKUP(C385,COSTING!#REF!,2,0)</f>
        <v>#REF!</v>
      </c>
    </row>
    <row r="386" spans="1:16">
      <c r="A386" s="628" t="s">
        <v>672</v>
      </c>
      <c r="B386" s="521"/>
      <c r="C386" s="494" t="s">
        <v>673</v>
      </c>
      <c r="D386" s="494" t="s">
        <v>674</v>
      </c>
      <c r="E386" s="494" t="s">
        <v>675</v>
      </c>
      <c r="F386" s="494" t="s">
        <v>676</v>
      </c>
      <c r="G386" s="473" t="s">
        <v>29</v>
      </c>
      <c r="H386" s="474">
        <v>1</v>
      </c>
      <c r="I386" s="474">
        <v>1</v>
      </c>
      <c r="J386" s="474" t="s">
        <v>26</v>
      </c>
      <c r="P386" s="454" t="e">
        <f>VLOOKUP(C386,COSTING!#REF!,2,0)</f>
        <v>#REF!</v>
      </c>
    </row>
    <row r="387" spans="1:16" ht="25.5">
      <c r="A387" s="628"/>
      <c r="B387" s="521"/>
      <c r="C387" s="519" t="s">
        <v>675</v>
      </c>
      <c r="D387" s="494" t="s">
        <v>676</v>
      </c>
      <c r="E387" s="520" t="s">
        <v>669</v>
      </c>
      <c r="F387" s="520" t="s">
        <v>670</v>
      </c>
      <c r="G387" s="473" t="s">
        <v>671</v>
      </c>
      <c r="H387" s="482">
        <v>1</v>
      </c>
      <c r="I387" s="482">
        <v>1</v>
      </c>
      <c r="J387" s="482" t="s">
        <v>26</v>
      </c>
      <c r="P387" s="454" t="e">
        <f>VLOOKUP(C387,COSTING!#REF!,2,0)</f>
        <v>#REF!</v>
      </c>
    </row>
    <row r="388" spans="1:16">
      <c r="A388" s="628" t="s">
        <v>677</v>
      </c>
      <c r="B388" s="521"/>
      <c r="C388" s="494">
        <v>101189</v>
      </c>
      <c r="D388" s="494" t="s">
        <v>678</v>
      </c>
      <c r="E388" s="494" t="s">
        <v>679</v>
      </c>
      <c r="F388" s="494" t="s">
        <v>680</v>
      </c>
      <c r="G388" s="473" t="s">
        <v>29</v>
      </c>
      <c r="H388" s="474">
        <v>1</v>
      </c>
      <c r="I388" s="474">
        <v>1</v>
      </c>
      <c r="J388" s="474" t="s">
        <v>26</v>
      </c>
      <c r="P388" s="454" t="e">
        <f>VLOOKUP(C388,COSTING!#REF!,2,0)</f>
        <v>#REF!</v>
      </c>
    </row>
    <row r="389" spans="1:16">
      <c r="A389" s="628"/>
      <c r="B389" s="521"/>
      <c r="C389" s="519" t="s">
        <v>679</v>
      </c>
      <c r="D389" s="494" t="s">
        <v>680</v>
      </c>
      <c r="E389" s="520" t="s">
        <v>681</v>
      </c>
      <c r="F389" s="520" t="s">
        <v>682</v>
      </c>
      <c r="G389" s="473" t="s">
        <v>671</v>
      </c>
      <c r="H389" s="482">
        <v>1</v>
      </c>
      <c r="I389" s="482">
        <v>1</v>
      </c>
      <c r="J389" s="482" t="s">
        <v>26</v>
      </c>
      <c r="P389" s="454" t="e">
        <f>VLOOKUP(C389,COSTING!#REF!,2,0)</f>
        <v>#REF!</v>
      </c>
    </row>
    <row r="390" spans="1:16">
      <c r="A390" s="628" t="s">
        <v>683</v>
      </c>
      <c r="B390" s="521"/>
      <c r="C390" s="494" t="s">
        <v>684</v>
      </c>
      <c r="D390" s="494" t="s">
        <v>685</v>
      </c>
      <c r="E390" s="494" t="s">
        <v>686</v>
      </c>
      <c r="F390" s="494" t="s">
        <v>687</v>
      </c>
      <c r="G390" s="473" t="s">
        <v>29</v>
      </c>
      <c r="H390" s="474">
        <v>1</v>
      </c>
      <c r="I390" s="474">
        <v>1</v>
      </c>
      <c r="J390" s="474" t="s">
        <v>26</v>
      </c>
      <c r="P390" s="454" t="e">
        <f>VLOOKUP(C390,COSTING!#REF!,2,0)</f>
        <v>#REF!</v>
      </c>
    </row>
    <row r="391" spans="1:16" ht="25.5">
      <c r="A391" s="628"/>
      <c r="B391" s="521"/>
      <c r="C391" s="519" t="s">
        <v>686</v>
      </c>
      <c r="D391" s="494" t="s">
        <v>687</v>
      </c>
      <c r="E391" s="520" t="s">
        <v>688</v>
      </c>
      <c r="F391" s="520" t="s">
        <v>689</v>
      </c>
      <c r="G391" s="473" t="s">
        <v>671</v>
      </c>
      <c r="H391" s="482">
        <v>1</v>
      </c>
      <c r="I391" s="482">
        <v>1</v>
      </c>
      <c r="J391" s="482" t="s">
        <v>26</v>
      </c>
      <c r="P391" s="454" t="e">
        <f>VLOOKUP(C391,COSTING!#REF!,2,0)</f>
        <v>#REF!</v>
      </c>
    </row>
    <row r="392" spans="1:16">
      <c r="A392" s="628" t="s">
        <v>690</v>
      </c>
      <c r="B392" s="521"/>
      <c r="C392" s="522">
        <v>101206</v>
      </c>
      <c r="D392" s="522" t="s">
        <v>691</v>
      </c>
      <c r="E392" s="522">
        <v>310141</v>
      </c>
      <c r="F392" s="522" t="s">
        <v>692</v>
      </c>
      <c r="G392" s="473" t="s">
        <v>29</v>
      </c>
      <c r="H392" s="474">
        <v>1</v>
      </c>
      <c r="I392" s="495">
        <v>1</v>
      </c>
      <c r="J392" s="474" t="s">
        <v>26</v>
      </c>
      <c r="P392" s="454" t="e">
        <f>VLOOKUP(C392,COSTING!#REF!,2,0)</f>
        <v>#REF!</v>
      </c>
    </row>
    <row r="393" spans="1:16">
      <c r="A393" s="628"/>
      <c r="B393" s="521"/>
      <c r="C393" s="523">
        <v>310141</v>
      </c>
      <c r="D393" s="522" t="s">
        <v>692</v>
      </c>
      <c r="E393" s="522">
        <v>760092</v>
      </c>
      <c r="F393" s="522" t="s">
        <v>693</v>
      </c>
      <c r="G393" s="473" t="s">
        <v>671</v>
      </c>
      <c r="H393" s="474">
        <v>1</v>
      </c>
      <c r="I393" s="495">
        <v>1</v>
      </c>
      <c r="J393" s="474" t="s">
        <v>26</v>
      </c>
      <c r="P393" s="454" t="e">
        <f>VLOOKUP(C393,COSTING!#REF!,2,0)</f>
        <v>#REF!</v>
      </c>
    </row>
    <row r="394" spans="1:16" ht="13.15" customHeight="1">
      <c r="A394" s="628" t="s">
        <v>694</v>
      </c>
      <c r="B394" s="521"/>
      <c r="C394" s="522" t="s">
        <v>695</v>
      </c>
      <c r="D394" s="522" t="s">
        <v>696</v>
      </c>
      <c r="E394" s="522" t="s">
        <v>697</v>
      </c>
      <c r="F394" s="522" t="s">
        <v>698</v>
      </c>
      <c r="G394" s="473" t="s">
        <v>29</v>
      </c>
      <c r="H394" s="474">
        <v>1</v>
      </c>
      <c r="I394" s="495">
        <v>1</v>
      </c>
      <c r="J394" s="474" t="s">
        <v>26</v>
      </c>
      <c r="P394" s="454" t="e">
        <f>VLOOKUP(C394,COSTING!#REF!,2,0)</f>
        <v>#REF!</v>
      </c>
    </row>
    <row r="395" spans="1:16">
      <c r="A395" s="628"/>
      <c r="B395" s="521"/>
      <c r="C395" s="523" t="s">
        <v>697</v>
      </c>
      <c r="D395" s="522" t="s">
        <v>698</v>
      </c>
      <c r="E395" s="522">
        <v>760092</v>
      </c>
      <c r="F395" s="522" t="s">
        <v>693</v>
      </c>
      <c r="G395" s="473" t="s">
        <v>671</v>
      </c>
      <c r="H395" s="474">
        <v>1</v>
      </c>
      <c r="I395" s="495">
        <v>1</v>
      </c>
      <c r="J395" s="474" t="s">
        <v>26</v>
      </c>
      <c r="P395" s="454" t="e">
        <f>VLOOKUP(C395,COSTING!#REF!,2,0)</f>
        <v>#REF!</v>
      </c>
    </row>
    <row r="396" spans="1:16" ht="12.75" customHeight="1">
      <c r="A396" s="628" t="s">
        <v>699</v>
      </c>
      <c r="B396" s="521"/>
      <c r="C396" s="522" t="s">
        <v>700</v>
      </c>
      <c r="D396" s="522" t="s">
        <v>701</v>
      </c>
      <c r="E396" s="522" t="s">
        <v>702</v>
      </c>
      <c r="F396" s="522" t="s">
        <v>703</v>
      </c>
      <c r="G396" s="473" t="s">
        <v>29</v>
      </c>
      <c r="H396" s="474">
        <v>1</v>
      </c>
      <c r="I396" s="495">
        <v>1</v>
      </c>
      <c r="J396" s="474" t="s">
        <v>26</v>
      </c>
      <c r="P396" s="454" t="e">
        <f>VLOOKUP(C396,COSTING!#REF!,2,0)</f>
        <v>#REF!</v>
      </c>
    </row>
    <row r="397" spans="1:16" ht="24">
      <c r="A397" s="628"/>
      <c r="B397" s="521"/>
      <c r="C397" s="523" t="s">
        <v>702</v>
      </c>
      <c r="D397" s="522" t="s">
        <v>703</v>
      </c>
      <c r="E397" s="522" t="s">
        <v>704</v>
      </c>
      <c r="F397" s="522" t="s">
        <v>705</v>
      </c>
      <c r="G397" s="473" t="s">
        <v>671</v>
      </c>
      <c r="H397" s="474">
        <v>1</v>
      </c>
      <c r="I397" s="495">
        <v>1</v>
      </c>
      <c r="J397" s="474" t="s">
        <v>26</v>
      </c>
      <c r="P397" s="454" t="e">
        <f>VLOOKUP(C397,COSTING!#REF!,2,0)</f>
        <v>#REF!</v>
      </c>
    </row>
    <row r="398" spans="1:16" ht="12.75" customHeight="1">
      <c r="A398" s="628" t="s">
        <v>706</v>
      </c>
      <c r="B398" s="521"/>
      <c r="C398" s="522" t="s">
        <v>707</v>
      </c>
      <c r="D398" s="522" t="s">
        <v>708</v>
      </c>
      <c r="E398" s="522" t="s">
        <v>709</v>
      </c>
      <c r="F398" s="522" t="s">
        <v>710</v>
      </c>
      <c r="G398" s="473" t="s">
        <v>29</v>
      </c>
      <c r="H398" s="474">
        <v>1</v>
      </c>
      <c r="I398" s="495">
        <v>1</v>
      </c>
      <c r="J398" s="474" t="s">
        <v>26</v>
      </c>
      <c r="P398" s="454" t="e">
        <f>VLOOKUP(C398,COSTING!#REF!,2,0)</f>
        <v>#REF!</v>
      </c>
    </row>
    <row r="399" spans="1:16" ht="24">
      <c r="A399" s="628"/>
      <c r="B399" s="521"/>
      <c r="C399" s="523" t="s">
        <v>709</v>
      </c>
      <c r="D399" s="522" t="s">
        <v>710</v>
      </c>
      <c r="E399" s="522" t="s">
        <v>704</v>
      </c>
      <c r="F399" s="522" t="s">
        <v>705</v>
      </c>
      <c r="G399" s="473" t="s">
        <v>671</v>
      </c>
      <c r="H399" s="474">
        <v>1</v>
      </c>
      <c r="I399" s="495">
        <v>1</v>
      </c>
      <c r="J399" s="474" t="s">
        <v>26</v>
      </c>
      <c r="P399" s="454" t="e">
        <f>VLOOKUP(C399,COSTING!#REF!,2,0)</f>
        <v>#REF!</v>
      </c>
    </row>
    <row r="400" spans="1:16" ht="12.75" customHeight="1">
      <c r="A400" s="628" t="s">
        <v>711</v>
      </c>
      <c r="B400" s="521"/>
      <c r="C400" s="522" t="s">
        <v>712</v>
      </c>
      <c r="D400" s="522" t="s">
        <v>713</v>
      </c>
      <c r="E400" s="522" t="s">
        <v>714</v>
      </c>
      <c r="F400" s="522" t="s">
        <v>715</v>
      </c>
      <c r="G400" s="473" t="s">
        <v>29</v>
      </c>
      <c r="H400" s="474">
        <v>1</v>
      </c>
      <c r="I400" s="495">
        <v>1</v>
      </c>
      <c r="J400" s="474" t="s">
        <v>26</v>
      </c>
      <c r="P400" s="454" t="e">
        <f>VLOOKUP(C400,COSTING!#REF!,2,0)</f>
        <v>#REF!</v>
      </c>
    </row>
    <row r="401" spans="1:16">
      <c r="A401" s="628"/>
      <c r="B401" s="521"/>
      <c r="C401" s="523" t="s">
        <v>714</v>
      </c>
      <c r="D401" s="522" t="s">
        <v>715</v>
      </c>
      <c r="E401" s="522" t="s">
        <v>716</v>
      </c>
      <c r="F401" s="522" t="s">
        <v>717</v>
      </c>
      <c r="G401" s="473" t="s">
        <v>671</v>
      </c>
      <c r="H401" s="474">
        <v>1</v>
      </c>
      <c r="I401" s="495">
        <v>1</v>
      </c>
      <c r="J401" s="474" t="s">
        <v>26</v>
      </c>
      <c r="P401" s="454" t="e">
        <f>VLOOKUP(C401,COSTING!#REF!,2,0)</f>
        <v>#REF!</v>
      </c>
    </row>
    <row r="402" spans="1:16" ht="12.75" customHeight="1">
      <c r="A402" s="628" t="s">
        <v>718</v>
      </c>
      <c r="B402" s="521"/>
      <c r="C402" s="522" t="s">
        <v>719</v>
      </c>
      <c r="D402" s="522" t="s">
        <v>720</v>
      </c>
      <c r="E402" s="522" t="s">
        <v>721</v>
      </c>
      <c r="F402" s="522" t="s">
        <v>722</v>
      </c>
      <c r="G402" s="473" t="s">
        <v>29</v>
      </c>
      <c r="H402" s="474">
        <v>1</v>
      </c>
      <c r="I402" s="495">
        <v>1</v>
      </c>
      <c r="J402" s="474" t="s">
        <v>26</v>
      </c>
      <c r="P402" s="454" t="e">
        <f>VLOOKUP(C402,COSTING!#REF!,2,0)</f>
        <v>#REF!</v>
      </c>
    </row>
    <row r="403" spans="1:16">
      <c r="A403" s="628"/>
      <c r="B403" s="521"/>
      <c r="C403" s="523" t="s">
        <v>721</v>
      </c>
      <c r="D403" s="522" t="s">
        <v>722</v>
      </c>
      <c r="E403" s="522" t="s">
        <v>716</v>
      </c>
      <c r="F403" s="522" t="s">
        <v>717</v>
      </c>
      <c r="G403" s="473" t="s">
        <v>671</v>
      </c>
      <c r="H403" s="474">
        <v>1</v>
      </c>
      <c r="I403" s="495">
        <v>1</v>
      </c>
      <c r="J403" s="474" t="s">
        <v>26</v>
      </c>
      <c r="P403" s="454" t="e">
        <f>VLOOKUP(C403,COSTING!#REF!,2,0)</f>
        <v>#REF!</v>
      </c>
    </row>
    <row r="404" spans="1:16" ht="12.75" customHeight="1">
      <c r="A404" s="628" t="s">
        <v>723</v>
      </c>
      <c r="B404" s="521"/>
      <c r="C404" s="522">
        <v>101199</v>
      </c>
      <c r="D404" s="522" t="s">
        <v>724</v>
      </c>
      <c r="E404" s="522" t="s">
        <v>725</v>
      </c>
      <c r="F404" s="522" t="s">
        <v>726</v>
      </c>
      <c r="G404" s="473" t="s">
        <v>29</v>
      </c>
      <c r="H404" s="474">
        <v>1</v>
      </c>
      <c r="I404" s="495">
        <v>1</v>
      </c>
      <c r="J404" s="474" t="s">
        <v>26</v>
      </c>
      <c r="P404" s="454" t="e">
        <f>VLOOKUP(C404,COSTING!#REF!,2,0)</f>
        <v>#REF!</v>
      </c>
    </row>
    <row r="405" spans="1:16">
      <c r="A405" s="628"/>
      <c r="B405" s="521"/>
      <c r="C405" s="523" t="s">
        <v>725</v>
      </c>
      <c r="D405" s="522" t="s">
        <v>726</v>
      </c>
      <c r="E405" s="522" t="s">
        <v>716</v>
      </c>
      <c r="F405" s="522" t="s">
        <v>717</v>
      </c>
      <c r="G405" s="473" t="s">
        <v>671</v>
      </c>
      <c r="H405" s="474">
        <v>1</v>
      </c>
      <c r="I405" s="495">
        <v>1</v>
      </c>
      <c r="J405" s="474" t="s">
        <v>26</v>
      </c>
      <c r="P405" s="454" t="e">
        <f>VLOOKUP(C405,COSTING!#REF!,2,0)</f>
        <v>#REF!</v>
      </c>
    </row>
    <row r="406" spans="1:16" ht="12.75" customHeight="1">
      <c r="A406" s="628" t="s">
        <v>727</v>
      </c>
      <c r="B406" s="521"/>
      <c r="C406" s="522" t="s">
        <v>728</v>
      </c>
      <c r="D406" s="522" t="s">
        <v>729</v>
      </c>
      <c r="E406" s="522" t="s">
        <v>730</v>
      </c>
      <c r="F406" s="522" t="s">
        <v>731</v>
      </c>
      <c r="G406" s="473" t="s">
        <v>29</v>
      </c>
      <c r="H406" s="474">
        <v>1</v>
      </c>
      <c r="I406" s="495">
        <v>1</v>
      </c>
      <c r="J406" s="474" t="s">
        <v>26</v>
      </c>
      <c r="P406" s="454" t="e">
        <f>VLOOKUP(C406,COSTING!#REF!,2,0)</f>
        <v>#REF!</v>
      </c>
    </row>
    <row r="407" spans="1:16">
      <c r="A407" s="628"/>
      <c r="B407" s="521"/>
      <c r="C407" s="523" t="s">
        <v>730</v>
      </c>
      <c r="D407" s="522" t="s">
        <v>731</v>
      </c>
      <c r="E407" s="522">
        <v>763066</v>
      </c>
      <c r="F407" s="522" t="s">
        <v>732</v>
      </c>
      <c r="G407" s="473" t="s">
        <v>671</v>
      </c>
      <c r="H407" s="474">
        <v>1</v>
      </c>
      <c r="I407" s="495">
        <v>1</v>
      </c>
      <c r="J407" s="474" t="s">
        <v>26</v>
      </c>
      <c r="P407" s="454" t="e">
        <f>VLOOKUP(C407,COSTING!#REF!,2,0)</f>
        <v>#REF!</v>
      </c>
    </row>
    <row r="408" spans="1:16" ht="12.75" customHeight="1">
      <c r="A408" s="628" t="s">
        <v>733</v>
      </c>
      <c r="B408" s="521"/>
      <c r="C408" s="522" t="s">
        <v>734</v>
      </c>
      <c r="D408" s="522" t="s">
        <v>735</v>
      </c>
      <c r="E408" s="522" t="s">
        <v>736</v>
      </c>
      <c r="F408" s="522" t="s">
        <v>737</v>
      </c>
      <c r="G408" s="473" t="s">
        <v>29</v>
      </c>
      <c r="H408" s="474">
        <v>1</v>
      </c>
      <c r="I408" s="495">
        <v>1</v>
      </c>
      <c r="J408" s="474" t="s">
        <v>26</v>
      </c>
      <c r="P408" s="454" t="e">
        <f>VLOOKUP(C408,COSTING!#REF!,2,0)</f>
        <v>#REF!</v>
      </c>
    </row>
    <row r="409" spans="1:16">
      <c r="A409" s="628"/>
      <c r="B409" s="521"/>
      <c r="C409" s="523" t="s">
        <v>736</v>
      </c>
      <c r="D409" s="522" t="s">
        <v>737</v>
      </c>
      <c r="E409" s="522">
        <v>763066</v>
      </c>
      <c r="F409" s="522" t="s">
        <v>732</v>
      </c>
      <c r="G409" s="473" t="s">
        <v>671</v>
      </c>
      <c r="H409" s="474">
        <v>1</v>
      </c>
      <c r="I409" s="495">
        <v>1</v>
      </c>
      <c r="J409" s="474" t="s">
        <v>26</v>
      </c>
      <c r="P409" s="454" t="e">
        <f>VLOOKUP(C409,COSTING!#REF!,2,0)</f>
        <v>#REF!</v>
      </c>
    </row>
    <row r="410" spans="1:16" ht="12.75" customHeight="1">
      <c r="A410" s="628" t="s">
        <v>738</v>
      </c>
      <c r="B410" s="521"/>
      <c r="C410" s="522" t="s">
        <v>739</v>
      </c>
      <c r="D410" s="522" t="s">
        <v>740</v>
      </c>
      <c r="E410" s="522" t="s">
        <v>741</v>
      </c>
      <c r="F410" s="522" t="s">
        <v>742</v>
      </c>
      <c r="G410" s="473" t="s">
        <v>29</v>
      </c>
      <c r="H410" s="474">
        <v>1</v>
      </c>
      <c r="I410" s="495">
        <v>1</v>
      </c>
      <c r="J410" s="474" t="s">
        <v>26</v>
      </c>
      <c r="P410" s="454" t="e">
        <f>VLOOKUP(C410,COSTING!#REF!,2,0)</f>
        <v>#REF!</v>
      </c>
    </row>
    <row r="411" spans="1:16" ht="14.25" customHeight="1">
      <c r="A411" s="628"/>
      <c r="B411" s="521"/>
      <c r="C411" s="523" t="s">
        <v>741</v>
      </c>
      <c r="D411" s="522" t="s">
        <v>742</v>
      </c>
      <c r="E411" s="522" t="s">
        <v>743</v>
      </c>
      <c r="F411" s="522" t="s">
        <v>744</v>
      </c>
      <c r="G411" s="473" t="s">
        <v>671</v>
      </c>
      <c r="H411" s="474">
        <v>1</v>
      </c>
      <c r="I411" s="495">
        <v>1</v>
      </c>
      <c r="J411" s="474" t="s">
        <v>26</v>
      </c>
      <c r="P411" s="454" t="e">
        <f>VLOOKUP(C411,COSTING!#REF!,2,0)</f>
        <v>#REF!</v>
      </c>
    </row>
    <row r="412" spans="1:16">
      <c r="A412" s="628" t="s">
        <v>745</v>
      </c>
      <c r="B412" s="521"/>
      <c r="C412" s="522" t="s">
        <v>746</v>
      </c>
      <c r="D412" s="522" t="s">
        <v>747</v>
      </c>
      <c r="E412" s="522" t="s">
        <v>748</v>
      </c>
      <c r="F412" s="522" t="s">
        <v>749</v>
      </c>
      <c r="G412" s="473" t="s">
        <v>29</v>
      </c>
      <c r="H412" s="474">
        <v>1</v>
      </c>
      <c r="I412" s="495">
        <v>1</v>
      </c>
      <c r="J412" s="474" t="s">
        <v>26</v>
      </c>
      <c r="P412" s="454" t="e">
        <f>VLOOKUP(C412,COSTING!#REF!,2,0)</f>
        <v>#REF!</v>
      </c>
    </row>
    <row r="413" spans="1:16">
      <c r="A413" s="628"/>
      <c r="B413" s="521"/>
      <c r="C413" s="523" t="s">
        <v>748</v>
      </c>
      <c r="D413" s="522" t="s">
        <v>749</v>
      </c>
      <c r="E413" s="522" t="s">
        <v>743</v>
      </c>
      <c r="F413" s="522" t="s">
        <v>744</v>
      </c>
      <c r="G413" s="473" t="s">
        <v>671</v>
      </c>
      <c r="H413" s="474">
        <v>1</v>
      </c>
      <c r="I413" s="495">
        <v>1</v>
      </c>
      <c r="J413" s="474" t="s">
        <v>26</v>
      </c>
      <c r="P413" s="454" t="e">
        <f>VLOOKUP(C413,COSTING!#REF!,2,0)</f>
        <v>#REF!</v>
      </c>
    </row>
    <row r="414" spans="1:16" ht="24">
      <c r="A414" s="628" t="s">
        <v>750</v>
      </c>
      <c r="B414" s="521"/>
      <c r="C414" s="522">
        <v>101204</v>
      </c>
      <c r="D414" s="522" t="s">
        <v>751</v>
      </c>
      <c r="E414" s="522" t="s">
        <v>752</v>
      </c>
      <c r="F414" s="522" t="s">
        <v>753</v>
      </c>
      <c r="G414" s="473" t="s">
        <v>29</v>
      </c>
      <c r="H414" s="474">
        <v>1</v>
      </c>
      <c r="I414" s="495">
        <v>1</v>
      </c>
      <c r="J414" s="474" t="s">
        <v>26</v>
      </c>
      <c r="P414" s="454" t="e">
        <f>VLOOKUP(C414,COSTING!#REF!,2,0)</f>
        <v>#REF!</v>
      </c>
    </row>
    <row r="415" spans="1:16" ht="24">
      <c r="A415" s="628"/>
      <c r="B415" s="521"/>
      <c r="C415" s="522" t="s">
        <v>752</v>
      </c>
      <c r="D415" s="522" t="s">
        <v>753</v>
      </c>
      <c r="E415" s="522" t="s">
        <v>754</v>
      </c>
      <c r="F415" s="522" t="s">
        <v>755</v>
      </c>
      <c r="G415" s="473" t="s">
        <v>671</v>
      </c>
      <c r="H415" s="474">
        <v>1</v>
      </c>
      <c r="I415" s="495">
        <v>1</v>
      </c>
      <c r="J415" s="474" t="s">
        <v>26</v>
      </c>
      <c r="P415" s="454" t="e">
        <f>VLOOKUP(C415,COSTING!#REF!,2,0)</f>
        <v>#REF!</v>
      </c>
    </row>
    <row r="416" spans="1:16">
      <c r="A416" s="628" t="s">
        <v>756</v>
      </c>
      <c r="B416" s="521"/>
      <c r="C416" s="522" t="s">
        <v>757</v>
      </c>
      <c r="D416" s="522" t="s">
        <v>758</v>
      </c>
      <c r="E416" s="522" t="s">
        <v>759</v>
      </c>
      <c r="F416" s="522" t="s">
        <v>760</v>
      </c>
      <c r="G416" s="473" t="s">
        <v>29</v>
      </c>
      <c r="H416" s="474">
        <v>1</v>
      </c>
      <c r="I416" s="495">
        <v>1</v>
      </c>
      <c r="J416" s="474" t="s">
        <v>26</v>
      </c>
      <c r="P416" s="454" t="e">
        <f>VLOOKUP(C416,COSTING!#REF!,2,0)</f>
        <v>#REF!</v>
      </c>
    </row>
    <row r="417" spans="1:16" ht="24">
      <c r="A417" s="628"/>
      <c r="B417" s="521"/>
      <c r="C417" s="522" t="s">
        <v>759</v>
      </c>
      <c r="D417" s="522" t="s">
        <v>760</v>
      </c>
      <c r="E417" s="522" t="s">
        <v>754</v>
      </c>
      <c r="F417" s="522" t="s">
        <v>755</v>
      </c>
      <c r="G417" s="473" t="s">
        <v>671</v>
      </c>
      <c r="H417" s="474">
        <v>1</v>
      </c>
      <c r="I417" s="495">
        <v>1</v>
      </c>
      <c r="J417" s="474" t="s">
        <v>26</v>
      </c>
      <c r="P417" s="454" t="e">
        <f>VLOOKUP(C417,COSTING!#REF!,2,0)</f>
        <v>#REF!</v>
      </c>
    </row>
    <row r="418" spans="1:16">
      <c r="A418" s="628" t="s">
        <v>761</v>
      </c>
      <c r="B418" s="521"/>
      <c r="C418" s="522" t="s">
        <v>762</v>
      </c>
      <c r="D418" s="522" t="s">
        <v>763</v>
      </c>
      <c r="E418" s="522" t="s">
        <v>764</v>
      </c>
      <c r="F418" s="522" t="s">
        <v>765</v>
      </c>
      <c r="G418" s="473" t="s">
        <v>29</v>
      </c>
      <c r="H418" s="474">
        <v>1</v>
      </c>
      <c r="I418" s="495">
        <v>1</v>
      </c>
      <c r="J418" s="474" t="s">
        <v>26</v>
      </c>
      <c r="P418" s="454" t="e">
        <f>VLOOKUP(C418,COSTING!#REF!,2,0)</f>
        <v>#REF!</v>
      </c>
    </row>
    <row r="419" spans="1:16" ht="24">
      <c r="A419" s="628"/>
      <c r="B419" s="521"/>
      <c r="C419" s="523" t="s">
        <v>764</v>
      </c>
      <c r="D419" s="522" t="s">
        <v>765</v>
      </c>
      <c r="E419" s="522">
        <v>762987</v>
      </c>
      <c r="F419" s="522" t="s">
        <v>766</v>
      </c>
      <c r="G419" s="473" t="s">
        <v>671</v>
      </c>
      <c r="H419" s="474">
        <v>1</v>
      </c>
      <c r="I419" s="495">
        <v>1</v>
      </c>
      <c r="J419" s="474" t="s">
        <v>26</v>
      </c>
      <c r="P419" s="454" t="e">
        <f>VLOOKUP(C419,COSTING!#REF!,2,0)</f>
        <v>#REF!</v>
      </c>
    </row>
    <row r="420" spans="1:16" ht="24" customHeight="1">
      <c r="A420" s="626" t="s">
        <v>767</v>
      </c>
      <c r="B420" s="471"/>
      <c r="C420" s="522">
        <v>100961</v>
      </c>
      <c r="D420" s="522" t="s">
        <v>768</v>
      </c>
      <c r="E420" s="522">
        <v>301489</v>
      </c>
      <c r="F420" s="522" t="s">
        <v>769</v>
      </c>
      <c r="G420" s="474" t="s">
        <v>204</v>
      </c>
      <c r="H420" s="474">
        <v>1</v>
      </c>
      <c r="I420" s="495">
        <v>1</v>
      </c>
      <c r="J420" s="474" t="s">
        <v>26</v>
      </c>
      <c r="P420" s="454" t="e">
        <f>VLOOKUP(C420,COSTING!#REF!,2,0)</f>
        <v>#REF!</v>
      </c>
    </row>
    <row r="421" spans="1:16" ht="24">
      <c r="A421" s="626"/>
      <c r="B421" s="471"/>
      <c r="C421" s="522">
        <v>100961</v>
      </c>
      <c r="D421" s="522" t="s">
        <v>768</v>
      </c>
      <c r="E421" s="522">
        <v>762469</v>
      </c>
      <c r="F421" s="522" t="s">
        <v>377</v>
      </c>
      <c r="G421" s="473" t="s">
        <v>29</v>
      </c>
      <c r="H421" s="474">
        <f>1/84</f>
        <v>1.1904761904761901E-2</v>
      </c>
      <c r="I421" s="495">
        <v>1</v>
      </c>
      <c r="J421" s="474" t="s">
        <v>26</v>
      </c>
      <c r="P421" s="454" t="e">
        <f>VLOOKUP(C421,COSTING!#REF!,2,0)</f>
        <v>#REF!</v>
      </c>
    </row>
    <row r="422" spans="1:16" ht="24">
      <c r="A422" s="626"/>
      <c r="B422" s="471"/>
      <c r="C422" s="522">
        <v>100961</v>
      </c>
      <c r="D422" s="522" t="s">
        <v>768</v>
      </c>
      <c r="E422" s="522" t="s">
        <v>378</v>
      </c>
      <c r="F422" s="522" t="s">
        <v>379</v>
      </c>
      <c r="G422" s="473" t="s">
        <v>29</v>
      </c>
      <c r="H422" s="474">
        <f>2/84</f>
        <v>2.3809523809523801E-2</v>
      </c>
      <c r="I422" s="495">
        <v>1</v>
      </c>
      <c r="J422" s="474" t="s">
        <v>30</v>
      </c>
      <c r="P422" s="454" t="e">
        <f>VLOOKUP(C422,COSTING!#REF!,2,0)</f>
        <v>#REF!</v>
      </c>
    </row>
    <row r="423" spans="1:16" ht="24">
      <c r="A423" s="626"/>
      <c r="B423" s="471"/>
      <c r="C423" s="522">
        <v>301489</v>
      </c>
      <c r="D423" s="522" t="s">
        <v>769</v>
      </c>
      <c r="E423" s="522">
        <v>551183</v>
      </c>
      <c r="F423" s="522" t="s">
        <v>770</v>
      </c>
      <c r="G423" s="495" t="s">
        <v>33</v>
      </c>
      <c r="H423" s="474">
        <v>1</v>
      </c>
      <c r="I423" s="495">
        <v>1</v>
      </c>
      <c r="J423" s="474" t="s">
        <v>26</v>
      </c>
      <c r="P423" s="454" t="e">
        <f>VLOOKUP(C423,COSTING!#REF!,2,0)</f>
        <v>#REF!</v>
      </c>
    </row>
    <row r="424" spans="1:16">
      <c r="A424" s="626"/>
      <c r="B424" s="471"/>
      <c r="C424" s="531" t="s">
        <v>771</v>
      </c>
      <c r="D424" s="522" t="s">
        <v>770</v>
      </c>
      <c r="E424" s="522">
        <v>800450</v>
      </c>
      <c r="F424" s="495" t="s">
        <v>372</v>
      </c>
      <c r="G424" s="493" t="s">
        <v>373</v>
      </c>
      <c r="H424" s="495">
        <v>3.6900000000000002E-2</v>
      </c>
      <c r="I424" s="495">
        <v>1</v>
      </c>
      <c r="J424" s="474" t="s">
        <v>26</v>
      </c>
      <c r="P424" s="454" t="e">
        <f>VLOOKUP(C424,COSTING!#REF!,2,0)</f>
        <v>#REF!</v>
      </c>
    </row>
    <row r="425" spans="1:16">
      <c r="A425" s="626"/>
      <c r="B425" s="471"/>
      <c r="C425" s="531" t="s">
        <v>771</v>
      </c>
      <c r="D425" s="522" t="s">
        <v>770</v>
      </c>
      <c r="E425" s="522">
        <v>762210</v>
      </c>
      <c r="F425" s="522" t="s">
        <v>423</v>
      </c>
      <c r="G425" s="495" t="s">
        <v>373</v>
      </c>
      <c r="H425" s="474">
        <f>1/6</f>
        <v>0.16666666666666699</v>
      </c>
      <c r="I425" s="495">
        <v>1</v>
      </c>
      <c r="J425" s="474" t="s">
        <v>26</v>
      </c>
      <c r="P425" s="454" t="e">
        <f>VLOOKUP(C425,COSTING!#REF!,2,0)</f>
        <v>#REF!</v>
      </c>
    </row>
    <row r="426" spans="1:16" ht="24" customHeight="1">
      <c r="A426" s="626" t="s">
        <v>772</v>
      </c>
      <c r="B426" s="471"/>
      <c r="C426" s="494">
        <v>101169</v>
      </c>
      <c r="D426" s="494" t="s">
        <v>773</v>
      </c>
      <c r="E426" s="522">
        <v>800786</v>
      </c>
      <c r="F426" s="522" t="s">
        <v>419</v>
      </c>
      <c r="G426" s="495" t="s">
        <v>373</v>
      </c>
      <c r="H426" s="474">
        <v>6.2399999999999999E-3</v>
      </c>
      <c r="I426" s="495">
        <v>1</v>
      </c>
      <c r="J426" s="474" t="s">
        <v>37</v>
      </c>
      <c r="P426" s="454" t="e">
        <f>VLOOKUP(C426,COSTING!#REF!,2,0)</f>
        <v>#REF!</v>
      </c>
    </row>
    <row r="427" spans="1:16" ht="25.5">
      <c r="A427" s="626"/>
      <c r="B427" s="471"/>
      <c r="C427" s="494">
        <v>101169</v>
      </c>
      <c r="D427" s="494" t="s">
        <v>773</v>
      </c>
      <c r="E427" s="522">
        <v>760018</v>
      </c>
      <c r="F427" s="522" t="s">
        <v>74</v>
      </c>
      <c r="G427" s="473" t="s">
        <v>29</v>
      </c>
      <c r="H427" s="474">
        <f>1/234</f>
        <v>4.2735042735042696E-3</v>
      </c>
      <c r="I427" s="495"/>
      <c r="J427" s="474" t="s">
        <v>26</v>
      </c>
      <c r="P427" s="454" t="e">
        <f>VLOOKUP(C427,COSTING!#REF!,2,0)</f>
        <v>#REF!</v>
      </c>
    </row>
    <row r="428" spans="1:16" ht="25.5">
      <c r="A428" s="626"/>
      <c r="B428" s="471"/>
      <c r="C428" s="494">
        <v>101169</v>
      </c>
      <c r="D428" s="494" t="s">
        <v>773</v>
      </c>
      <c r="E428" s="522">
        <v>760482</v>
      </c>
      <c r="F428" s="522" t="s">
        <v>345</v>
      </c>
      <c r="G428" s="474" t="s">
        <v>373</v>
      </c>
      <c r="H428" s="474">
        <f>1/9</f>
        <v>0.11111111111111099</v>
      </c>
      <c r="I428" s="495"/>
      <c r="J428" s="474" t="s">
        <v>26</v>
      </c>
      <c r="P428" s="454" t="e">
        <f>VLOOKUP(C428,COSTING!#REF!,2,0)</f>
        <v>#REF!</v>
      </c>
    </row>
    <row r="429" spans="1:16" ht="20.25" customHeight="1">
      <c r="A429" s="626"/>
      <c r="B429" s="471"/>
      <c r="C429" s="494">
        <v>101169</v>
      </c>
      <c r="D429" s="494" t="s">
        <v>773</v>
      </c>
      <c r="E429" s="522">
        <v>762257</v>
      </c>
      <c r="F429" s="522" t="s">
        <v>379</v>
      </c>
      <c r="G429" s="495" t="s">
        <v>29</v>
      </c>
      <c r="H429" s="474">
        <f>2/234</f>
        <v>8.5470085470085496E-3</v>
      </c>
      <c r="I429" s="495"/>
      <c r="J429" s="474" t="s">
        <v>26</v>
      </c>
      <c r="P429" s="454" t="e">
        <f>VLOOKUP(C429,COSTING!#REF!,2,0)</f>
        <v>#REF!</v>
      </c>
    </row>
    <row r="430" spans="1:16" ht="24" customHeight="1">
      <c r="A430" s="626" t="s">
        <v>774</v>
      </c>
      <c r="B430" s="471"/>
      <c r="C430" s="494">
        <v>101045</v>
      </c>
      <c r="D430" s="494" t="s">
        <v>775</v>
      </c>
      <c r="E430" s="522">
        <v>800450</v>
      </c>
      <c r="F430" s="522" t="s">
        <v>372</v>
      </c>
      <c r="G430" s="474" t="s">
        <v>373</v>
      </c>
      <c r="H430" s="474">
        <v>1.7700000000000001E-3</v>
      </c>
      <c r="I430" s="495"/>
      <c r="J430" s="474" t="s">
        <v>37</v>
      </c>
      <c r="P430" s="454" t="e">
        <f>VLOOKUP(C430,COSTING!#REF!,2,0)</f>
        <v>#REF!</v>
      </c>
    </row>
    <row r="431" spans="1:16" ht="25.5">
      <c r="A431" s="626"/>
      <c r="B431" s="471"/>
      <c r="C431" s="494">
        <v>101045</v>
      </c>
      <c r="D431" s="494" t="s">
        <v>775</v>
      </c>
      <c r="E431" s="522">
        <v>761170</v>
      </c>
      <c r="F431" s="522" t="s">
        <v>776</v>
      </c>
      <c r="G431" s="474" t="s">
        <v>373</v>
      </c>
      <c r="H431" s="474">
        <f>1/20</f>
        <v>0.05</v>
      </c>
      <c r="I431" s="495"/>
      <c r="J431" s="474" t="s">
        <v>26</v>
      </c>
      <c r="P431" s="454" t="e">
        <f>VLOOKUP(C431,COSTING!#REF!,2,0)</f>
        <v>#REF!</v>
      </c>
    </row>
    <row r="432" spans="1:16" ht="25.5">
      <c r="A432" s="626"/>
      <c r="B432" s="471"/>
      <c r="C432" s="494">
        <v>101045</v>
      </c>
      <c r="D432" s="494" t="s">
        <v>775</v>
      </c>
      <c r="E432" s="522">
        <v>762469</v>
      </c>
      <c r="F432" s="522" t="s">
        <v>377</v>
      </c>
      <c r="G432" s="473" t="s">
        <v>29</v>
      </c>
      <c r="H432" s="474">
        <f>1/720</f>
        <v>1.38888888888889E-3</v>
      </c>
      <c r="I432" s="495"/>
      <c r="J432" s="474" t="s">
        <v>26</v>
      </c>
      <c r="P432" s="454" t="e">
        <f>VLOOKUP(C432,COSTING!#REF!,2,0)</f>
        <v>#REF!</v>
      </c>
    </row>
    <row r="433" spans="1:16" ht="20.25" customHeight="1">
      <c r="A433" s="626"/>
      <c r="B433" s="471"/>
      <c r="C433" s="494">
        <v>101045</v>
      </c>
      <c r="D433" s="494" t="s">
        <v>775</v>
      </c>
      <c r="E433" s="522">
        <v>762257</v>
      </c>
      <c r="F433" s="522" t="s">
        <v>379</v>
      </c>
      <c r="G433" s="473" t="s">
        <v>29</v>
      </c>
      <c r="H433" s="474">
        <f>2/720</f>
        <v>2.7777777777777801E-3</v>
      </c>
      <c r="I433" s="495"/>
      <c r="J433" s="474" t="s">
        <v>26</v>
      </c>
      <c r="P433" s="454" t="e">
        <f>VLOOKUP(C433,COSTING!#REF!,2,0)</f>
        <v>#REF!</v>
      </c>
    </row>
    <row r="434" spans="1:16" ht="24" customHeight="1">
      <c r="A434" s="626" t="s">
        <v>777</v>
      </c>
      <c r="B434" s="471"/>
      <c r="C434" s="494">
        <v>101044</v>
      </c>
      <c r="D434" s="494" t="s">
        <v>778</v>
      </c>
      <c r="E434" s="522">
        <v>800450</v>
      </c>
      <c r="F434" s="522" t="s">
        <v>372</v>
      </c>
      <c r="G434" s="474" t="s">
        <v>373</v>
      </c>
      <c r="H434" s="474">
        <v>1.7700000000000001E-3</v>
      </c>
      <c r="I434" s="495"/>
      <c r="J434" s="474" t="s">
        <v>37</v>
      </c>
      <c r="P434" s="454" t="e">
        <f>VLOOKUP(C434,COSTING!#REF!,2,0)</f>
        <v>#REF!</v>
      </c>
    </row>
    <row r="435" spans="1:16" ht="25.5">
      <c r="A435" s="626"/>
      <c r="B435" s="471"/>
      <c r="C435" s="494">
        <v>101044</v>
      </c>
      <c r="D435" s="494" t="s">
        <v>778</v>
      </c>
      <c r="E435" s="522">
        <v>761170</v>
      </c>
      <c r="F435" s="522" t="s">
        <v>776</v>
      </c>
      <c r="G435" s="474" t="s">
        <v>373</v>
      </c>
      <c r="H435" s="474">
        <f>1/20</f>
        <v>0.05</v>
      </c>
      <c r="I435" s="495"/>
      <c r="J435" s="474" t="s">
        <v>26</v>
      </c>
      <c r="P435" s="454" t="e">
        <f>VLOOKUP(C435,COSTING!#REF!,2,0)</f>
        <v>#REF!</v>
      </c>
    </row>
    <row r="436" spans="1:16" ht="25.5">
      <c r="A436" s="626"/>
      <c r="B436" s="471"/>
      <c r="C436" s="494">
        <v>101044</v>
      </c>
      <c r="D436" s="494" t="s">
        <v>778</v>
      </c>
      <c r="E436" s="522">
        <v>762469</v>
      </c>
      <c r="F436" s="522" t="s">
        <v>377</v>
      </c>
      <c r="G436" s="473" t="s">
        <v>29</v>
      </c>
      <c r="H436" s="474">
        <f>1/720</f>
        <v>1.38888888888889E-3</v>
      </c>
      <c r="I436" s="495"/>
      <c r="J436" s="474" t="s">
        <v>26</v>
      </c>
      <c r="P436" s="454" t="e">
        <f>VLOOKUP(C436,COSTING!#REF!,2,0)</f>
        <v>#REF!</v>
      </c>
    </row>
    <row r="437" spans="1:16" ht="20.25" customHeight="1">
      <c r="A437" s="626"/>
      <c r="B437" s="471"/>
      <c r="C437" s="494">
        <v>101044</v>
      </c>
      <c r="D437" s="494" t="s">
        <v>778</v>
      </c>
      <c r="E437" s="522">
        <v>762257</v>
      </c>
      <c r="F437" s="522" t="s">
        <v>379</v>
      </c>
      <c r="G437" s="473" t="s">
        <v>29</v>
      </c>
      <c r="H437" s="474">
        <f>2/720</f>
        <v>2.7777777777777801E-3</v>
      </c>
      <c r="I437" s="495"/>
      <c r="J437" s="474" t="s">
        <v>26</v>
      </c>
      <c r="P437" s="454" t="e">
        <f>VLOOKUP(C437,COSTING!#REF!,2,0)</f>
        <v>#REF!</v>
      </c>
    </row>
    <row r="438" spans="1:16">
      <c r="A438" s="626" t="s">
        <v>779</v>
      </c>
      <c r="B438" s="471"/>
      <c r="C438" s="472">
        <v>120301</v>
      </c>
      <c r="D438" s="472" t="s">
        <v>780</v>
      </c>
      <c r="E438" s="472">
        <v>301399</v>
      </c>
      <c r="F438" s="472" t="s">
        <v>781</v>
      </c>
      <c r="G438" s="495" t="s">
        <v>43</v>
      </c>
      <c r="H438" s="474">
        <v>1</v>
      </c>
      <c r="I438" s="474">
        <v>1</v>
      </c>
      <c r="J438" s="474" t="s">
        <v>26</v>
      </c>
      <c r="P438" s="454" t="e">
        <f>VLOOKUP(C438,COSTING!#REF!,2,0)</f>
        <v>#REF!</v>
      </c>
    </row>
    <row r="439" spans="1:16" ht="24">
      <c r="A439" s="626"/>
      <c r="B439" s="471"/>
      <c r="C439" s="472">
        <v>120301</v>
      </c>
      <c r="D439" s="472" t="s">
        <v>780</v>
      </c>
      <c r="E439" s="522" t="s">
        <v>44</v>
      </c>
      <c r="F439" s="522" t="s">
        <v>45</v>
      </c>
      <c r="G439" s="473" t="s">
        <v>29</v>
      </c>
      <c r="H439" s="474">
        <f>1/12</f>
        <v>8.3333333333333301E-2</v>
      </c>
      <c r="I439" s="474">
        <v>1</v>
      </c>
      <c r="J439" s="474" t="s">
        <v>30</v>
      </c>
      <c r="P439" s="454" t="e">
        <f>VLOOKUP(C439,COSTING!#REF!,2,0)</f>
        <v>#REF!</v>
      </c>
    </row>
    <row r="440" spans="1:16" ht="24">
      <c r="A440" s="626"/>
      <c r="B440" s="471"/>
      <c r="C440" s="472">
        <v>120301</v>
      </c>
      <c r="D440" s="472" t="s">
        <v>780</v>
      </c>
      <c r="E440" s="522" t="s">
        <v>144</v>
      </c>
      <c r="F440" s="522" t="s">
        <v>145</v>
      </c>
      <c r="G440" s="473" t="s">
        <v>29</v>
      </c>
      <c r="H440" s="474">
        <v>0.25</v>
      </c>
      <c r="I440" s="474">
        <v>1</v>
      </c>
      <c r="J440" s="474" t="s">
        <v>30</v>
      </c>
      <c r="P440" s="454" t="e">
        <f>VLOOKUP(C440,COSTING!#REF!,2,0)</f>
        <v>#REF!</v>
      </c>
    </row>
    <row r="441" spans="1:16" ht="24">
      <c r="A441" s="626"/>
      <c r="B441" s="471"/>
      <c r="C441" s="472">
        <v>120301</v>
      </c>
      <c r="D441" s="472" t="s">
        <v>780</v>
      </c>
      <c r="E441" s="522" t="s">
        <v>170</v>
      </c>
      <c r="F441" s="522" t="s">
        <v>171</v>
      </c>
      <c r="G441" s="473" t="s">
        <v>29</v>
      </c>
      <c r="H441" s="474">
        <v>0.16666666666666699</v>
      </c>
      <c r="I441" s="474">
        <v>1</v>
      </c>
      <c r="J441" s="474" t="s">
        <v>30</v>
      </c>
      <c r="P441" s="454" t="e">
        <f>VLOOKUP(C441,COSTING!#REF!,2,0)</f>
        <v>#REF!</v>
      </c>
    </row>
    <row r="442" spans="1:16">
      <c r="A442" s="626"/>
      <c r="B442" s="471"/>
      <c r="C442" s="472">
        <v>301399</v>
      </c>
      <c r="D442" s="472" t="s">
        <v>781</v>
      </c>
      <c r="E442" s="472">
        <v>210194</v>
      </c>
      <c r="F442" s="472" t="s">
        <v>782</v>
      </c>
      <c r="G442" s="495" t="s">
        <v>33</v>
      </c>
      <c r="H442" s="474">
        <v>1</v>
      </c>
      <c r="I442" s="474">
        <v>1</v>
      </c>
      <c r="J442" s="474" t="s">
        <v>26</v>
      </c>
      <c r="P442" s="454" t="e">
        <f>VLOOKUP(C442,COSTING!#REF!,2,0)</f>
        <v>#REF!</v>
      </c>
    </row>
    <row r="443" spans="1:16" ht="25.5">
      <c r="A443" s="626"/>
      <c r="B443" s="471"/>
      <c r="C443" s="530" t="s">
        <v>783</v>
      </c>
      <c r="D443" s="472" t="s">
        <v>782</v>
      </c>
      <c r="E443" s="480" t="s">
        <v>52</v>
      </c>
      <c r="F443" s="480" t="s">
        <v>53</v>
      </c>
      <c r="G443" s="473" t="s">
        <v>36</v>
      </c>
      <c r="H443" s="481">
        <v>0.67800000000000005</v>
      </c>
      <c r="I443" s="482">
        <v>1</v>
      </c>
      <c r="J443" s="482" t="s">
        <v>37</v>
      </c>
      <c r="P443" s="454" t="e">
        <f>VLOOKUP(C443,COSTING!#REF!,2,0)</f>
        <v>#REF!</v>
      </c>
    </row>
    <row r="444" spans="1:16" ht="24" customHeight="1">
      <c r="A444" s="626" t="s">
        <v>784</v>
      </c>
      <c r="B444" s="471"/>
      <c r="C444" s="494" t="s">
        <v>785</v>
      </c>
      <c r="D444" s="494" t="s">
        <v>786</v>
      </c>
      <c r="E444" s="472" t="s">
        <v>787</v>
      </c>
      <c r="F444" s="472" t="s">
        <v>788</v>
      </c>
      <c r="G444" s="474" t="s">
        <v>25</v>
      </c>
      <c r="H444" s="474">
        <v>1</v>
      </c>
      <c r="I444" s="495"/>
      <c r="J444" s="474" t="s">
        <v>26</v>
      </c>
      <c r="P444" s="454" t="e">
        <f>VLOOKUP(C444,COSTING!#REF!,2,0)</f>
        <v>#REF!</v>
      </c>
    </row>
    <row r="445" spans="1:16" ht="24" customHeight="1">
      <c r="A445" s="626"/>
      <c r="B445" s="471"/>
      <c r="C445" s="494" t="s">
        <v>785</v>
      </c>
      <c r="D445" s="494" t="s">
        <v>786</v>
      </c>
      <c r="E445" s="522">
        <v>762989</v>
      </c>
      <c r="F445" s="522" t="s">
        <v>789</v>
      </c>
      <c r="G445" s="474" t="s">
        <v>439</v>
      </c>
      <c r="H445" s="474">
        <v>2</v>
      </c>
      <c r="I445" s="495"/>
      <c r="J445" s="478" t="s">
        <v>30</v>
      </c>
      <c r="P445" s="454" t="e">
        <f>VLOOKUP(C445,COSTING!#REF!,2,0)</f>
        <v>#REF!</v>
      </c>
    </row>
    <row r="446" spans="1:16" ht="25.5">
      <c r="A446" s="626"/>
      <c r="B446" s="471"/>
      <c r="C446" s="494" t="s">
        <v>785</v>
      </c>
      <c r="D446" s="494" t="s">
        <v>786</v>
      </c>
      <c r="E446" s="522">
        <v>762257</v>
      </c>
      <c r="F446" s="522" t="s">
        <v>379</v>
      </c>
      <c r="G446" s="473" t="s">
        <v>29</v>
      </c>
      <c r="H446" s="474">
        <f>2/90</f>
        <v>2.2222222222222199E-2</v>
      </c>
      <c r="I446" s="495"/>
      <c r="J446" s="474" t="s">
        <v>37</v>
      </c>
      <c r="P446" s="454" t="e">
        <f>VLOOKUP(C446,COSTING!#REF!,2,0)</f>
        <v>#REF!</v>
      </c>
    </row>
    <row r="447" spans="1:16" ht="25.5">
      <c r="A447" s="626"/>
      <c r="B447" s="471"/>
      <c r="C447" s="494" t="s">
        <v>785</v>
      </c>
      <c r="D447" s="494" t="s">
        <v>786</v>
      </c>
      <c r="E447" s="522" t="s">
        <v>387</v>
      </c>
      <c r="F447" s="522" t="s">
        <v>388</v>
      </c>
      <c r="G447" s="473" t="s">
        <v>29</v>
      </c>
      <c r="H447" s="474">
        <f>1/90</f>
        <v>1.1111111111111099E-2</v>
      </c>
      <c r="I447" s="495"/>
      <c r="J447" s="478" t="s">
        <v>30</v>
      </c>
      <c r="P447" s="454" t="e">
        <f>VLOOKUP(C447,COSTING!#REF!,2,0)</f>
        <v>#REF!</v>
      </c>
    </row>
    <row r="448" spans="1:16" ht="25.5">
      <c r="A448" s="626"/>
      <c r="B448" s="471"/>
      <c r="C448" s="494" t="s">
        <v>785</v>
      </c>
      <c r="D448" s="494" t="s">
        <v>786</v>
      </c>
      <c r="E448" s="522" t="s">
        <v>389</v>
      </c>
      <c r="F448" s="522" t="s">
        <v>390</v>
      </c>
      <c r="G448" s="495" t="s">
        <v>72</v>
      </c>
      <c r="H448" s="474">
        <f>1/6</f>
        <v>0.16666666666666699</v>
      </c>
      <c r="I448" s="495"/>
      <c r="J448" s="474" t="s">
        <v>26</v>
      </c>
      <c r="P448" s="454" t="e">
        <f>VLOOKUP(C448,COSTING!#REF!,2,0)</f>
        <v>#REF!</v>
      </c>
    </row>
    <row r="449" spans="1:16" ht="20.25" customHeight="1">
      <c r="A449" s="626"/>
      <c r="B449" s="471"/>
      <c r="C449" s="522" t="s">
        <v>787</v>
      </c>
      <c r="D449" s="522" t="s">
        <v>788</v>
      </c>
      <c r="E449" s="488" t="s">
        <v>790</v>
      </c>
      <c r="F449" s="488" t="s">
        <v>791</v>
      </c>
      <c r="G449" s="474" t="s">
        <v>33</v>
      </c>
      <c r="H449" s="474">
        <v>1</v>
      </c>
      <c r="I449" s="495"/>
      <c r="J449" s="474" t="s">
        <v>26</v>
      </c>
      <c r="P449" s="454" t="e">
        <f>VLOOKUP(C449,COSTING!#REF!,2,0)</f>
        <v>#REF!</v>
      </c>
    </row>
    <row r="450" spans="1:16" ht="22.5" customHeight="1">
      <c r="A450" s="626"/>
      <c r="B450" s="471"/>
      <c r="C450" s="522" t="s">
        <v>790</v>
      </c>
      <c r="D450" s="522" t="s">
        <v>791</v>
      </c>
      <c r="E450" s="488" t="s">
        <v>496</v>
      </c>
      <c r="F450" s="488" t="s">
        <v>497</v>
      </c>
      <c r="G450" s="473" t="s">
        <v>36</v>
      </c>
      <c r="H450" s="474">
        <v>0.27210000000000001</v>
      </c>
      <c r="I450" s="495"/>
      <c r="J450" s="474" t="s">
        <v>37</v>
      </c>
      <c r="P450" s="454" t="e">
        <f>VLOOKUP(C450,COSTING!#REF!,2,0)</f>
        <v>#REF!</v>
      </c>
    </row>
    <row r="451" spans="1:16" ht="25.5">
      <c r="A451" s="626" t="s">
        <v>792</v>
      </c>
      <c r="B451" s="471"/>
      <c r="C451" s="472" t="s">
        <v>793</v>
      </c>
      <c r="D451" s="472" t="s">
        <v>794</v>
      </c>
      <c r="E451" s="472" t="s">
        <v>795</v>
      </c>
      <c r="F451" s="472" t="s">
        <v>796</v>
      </c>
      <c r="G451" s="495" t="s">
        <v>439</v>
      </c>
      <c r="H451" s="477">
        <v>1</v>
      </c>
      <c r="I451" s="474">
        <v>1</v>
      </c>
      <c r="J451" s="478" t="s">
        <v>30</v>
      </c>
      <c r="P451" s="454" t="e">
        <f>VLOOKUP(C451,COSTING!#REF!,2,0)</f>
        <v>#REF!</v>
      </c>
    </row>
    <row r="452" spans="1:16" ht="25.5">
      <c r="A452" s="626"/>
      <c r="B452" s="471"/>
      <c r="C452" s="472" t="s">
        <v>793</v>
      </c>
      <c r="D452" s="472" t="s">
        <v>794</v>
      </c>
      <c r="E452" s="472" t="s">
        <v>797</v>
      </c>
      <c r="F452" s="472" t="s">
        <v>798</v>
      </c>
      <c r="G452" s="495" t="s">
        <v>439</v>
      </c>
      <c r="H452" s="477">
        <v>1</v>
      </c>
      <c r="I452" s="474">
        <v>1</v>
      </c>
      <c r="J452" s="478" t="s">
        <v>30</v>
      </c>
      <c r="P452" s="454" t="e">
        <f>VLOOKUP(C452,COSTING!#REF!,2,0)</f>
        <v>#REF!</v>
      </c>
    </row>
    <row r="453" spans="1:16" ht="25.5">
      <c r="A453" s="626"/>
      <c r="B453" s="471"/>
      <c r="C453" s="472" t="s">
        <v>793</v>
      </c>
      <c r="D453" s="472" t="s">
        <v>794</v>
      </c>
      <c r="E453" s="472" t="s">
        <v>413</v>
      </c>
      <c r="F453" s="472" t="s">
        <v>414</v>
      </c>
      <c r="G453" s="473" t="s">
        <v>29</v>
      </c>
      <c r="H453" s="477">
        <v>5.0000000000000001E-4</v>
      </c>
      <c r="I453" s="474">
        <v>1</v>
      </c>
      <c r="J453" s="478" t="s">
        <v>30</v>
      </c>
      <c r="P453" s="454" t="e">
        <f>VLOOKUP(C453,COSTING!#REF!,2,0)</f>
        <v>#REF!</v>
      </c>
    </row>
    <row r="454" spans="1:16" ht="25.5">
      <c r="A454" s="626" t="s">
        <v>799</v>
      </c>
      <c r="B454" s="471"/>
      <c r="C454" s="472" t="s">
        <v>800</v>
      </c>
      <c r="D454" s="472" t="s">
        <v>801</v>
      </c>
      <c r="E454" s="472" t="s">
        <v>435</v>
      </c>
      <c r="F454" s="472" t="s">
        <v>436</v>
      </c>
      <c r="G454" s="474" t="s">
        <v>373</v>
      </c>
      <c r="H454" s="477">
        <v>7.7759999999999996E-2</v>
      </c>
      <c r="I454" s="474"/>
      <c r="J454" s="478" t="s">
        <v>37</v>
      </c>
      <c r="P454" s="454" t="e">
        <f>VLOOKUP(C454,COSTING!#REF!,2,0)</f>
        <v>#REF!</v>
      </c>
    </row>
    <row r="455" spans="1:16" ht="25.5">
      <c r="A455" s="626"/>
      <c r="B455" s="471"/>
      <c r="C455" s="472" t="s">
        <v>800</v>
      </c>
      <c r="D455" s="472" t="s">
        <v>801</v>
      </c>
      <c r="E455" s="472" t="s">
        <v>437</v>
      </c>
      <c r="F455" s="472" t="s">
        <v>438</v>
      </c>
      <c r="G455" s="495" t="s">
        <v>439</v>
      </c>
      <c r="H455" s="477">
        <v>3</v>
      </c>
      <c r="I455" s="474"/>
      <c r="J455" s="478" t="s">
        <v>802</v>
      </c>
      <c r="P455" s="454" t="e">
        <f>VLOOKUP(C455,COSTING!#REF!,2,0)</f>
        <v>#REF!</v>
      </c>
    </row>
    <row r="456" spans="1:16" ht="25.5">
      <c r="A456" s="626"/>
      <c r="B456" s="471"/>
      <c r="C456" s="472" t="s">
        <v>800</v>
      </c>
      <c r="D456" s="472" t="s">
        <v>801</v>
      </c>
      <c r="E456" s="472" t="s">
        <v>440</v>
      </c>
      <c r="F456" s="472" t="s">
        <v>441</v>
      </c>
      <c r="G456" s="495" t="s">
        <v>439</v>
      </c>
      <c r="H456" s="477">
        <v>19</v>
      </c>
      <c r="I456" s="474"/>
      <c r="J456" s="478" t="s">
        <v>802</v>
      </c>
      <c r="P456" s="454" t="e">
        <f>VLOOKUP(C456,COSTING!#REF!,2,0)</f>
        <v>#REF!</v>
      </c>
    </row>
    <row r="457" spans="1:16" ht="25.5">
      <c r="A457" s="626"/>
      <c r="B457" s="471"/>
      <c r="C457" s="472" t="s">
        <v>800</v>
      </c>
      <c r="D457" s="472" t="s">
        <v>801</v>
      </c>
      <c r="E457" s="472" t="s">
        <v>442</v>
      </c>
      <c r="F457" s="472" t="s">
        <v>443</v>
      </c>
      <c r="G457" s="495" t="s">
        <v>439</v>
      </c>
      <c r="H457" s="477">
        <v>5</v>
      </c>
      <c r="I457" s="474"/>
      <c r="J457" s="478" t="s">
        <v>30</v>
      </c>
      <c r="P457" s="454" t="e">
        <f>VLOOKUP(C457,COSTING!#REF!,2,0)</f>
        <v>#REF!</v>
      </c>
    </row>
    <row r="458" spans="1:16" ht="25.5" customHeight="1">
      <c r="A458" s="626"/>
      <c r="B458" s="471"/>
      <c r="C458" s="472" t="s">
        <v>800</v>
      </c>
      <c r="D458" s="472" t="s">
        <v>801</v>
      </c>
      <c r="E458" s="472" t="s">
        <v>444</v>
      </c>
      <c r="F458" s="472" t="s">
        <v>445</v>
      </c>
      <c r="G458" s="495" t="s">
        <v>439</v>
      </c>
      <c r="H458" s="477">
        <v>1</v>
      </c>
      <c r="I458" s="474"/>
      <c r="J458" s="478" t="s">
        <v>802</v>
      </c>
      <c r="P458" s="454" t="e">
        <f>VLOOKUP(C458,COSTING!#REF!,2,0)</f>
        <v>#REF!</v>
      </c>
    </row>
    <row r="459" spans="1:16" ht="25.5">
      <c r="A459" s="626"/>
      <c r="B459" s="471"/>
      <c r="C459" s="472" t="s">
        <v>800</v>
      </c>
      <c r="D459" s="472" t="s">
        <v>801</v>
      </c>
      <c r="E459" s="472" t="s">
        <v>446</v>
      </c>
      <c r="F459" s="472" t="s">
        <v>447</v>
      </c>
      <c r="G459" s="495" t="s">
        <v>439</v>
      </c>
      <c r="H459" s="477">
        <v>4</v>
      </c>
      <c r="I459" s="474"/>
      <c r="J459" s="478" t="s">
        <v>30</v>
      </c>
      <c r="P459" s="454" t="e">
        <f>VLOOKUP(C459,COSTING!#REF!,2,0)</f>
        <v>#REF!</v>
      </c>
    </row>
    <row r="460" spans="1:16" ht="25.5" customHeight="1">
      <c r="A460" s="626"/>
      <c r="B460" s="471"/>
      <c r="C460" s="472" t="s">
        <v>800</v>
      </c>
      <c r="D460" s="472" t="s">
        <v>801</v>
      </c>
      <c r="E460" s="472" t="s">
        <v>448</v>
      </c>
      <c r="F460" s="472" t="s">
        <v>449</v>
      </c>
      <c r="G460" s="495" t="s">
        <v>439</v>
      </c>
      <c r="H460" s="477">
        <v>8</v>
      </c>
      <c r="I460" s="474"/>
      <c r="J460" s="478" t="s">
        <v>30</v>
      </c>
      <c r="P460" s="454" t="e">
        <f>VLOOKUP(C460,COSTING!#REF!,2,0)</f>
        <v>#REF!</v>
      </c>
    </row>
    <row r="461" spans="1:16" ht="25.5" customHeight="1">
      <c r="A461" s="626"/>
      <c r="B461" s="471"/>
      <c r="C461" s="472" t="s">
        <v>800</v>
      </c>
      <c r="D461" s="472" t="s">
        <v>801</v>
      </c>
      <c r="E461" s="472" t="s">
        <v>450</v>
      </c>
      <c r="F461" s="472" t="s">
        <v>451</v>
      </c>
      <c r="G461" s="495" t="s">
        <v>439</v>
      </c>
      <c r="H461" s="477">
        <v>4</v>
      </c>
      <c r="I461" s="474"/>
      <c r="J461" s="478" t="s">
        <v>30</v>
      </c>
      <c r="P461" s="454" t="e">
        <f>VLOOKUP(C461,COSTING!#REF!,2,0)</f>
        <v>#REF!</v>
      </c>
    </row>
    <row r="462" spans="1:16" ht="25.5" customHeight="1">
      <c r="A462" s="626"/>
      <c r="B462" s="471"/>
      <c r="C462" s="472" t="s">
        <v>800</v>
      </c>
      <c r="D462" s="472" t="s">
        <v>801</v>
      </c>
      <c r="E462" s="472" t="s">
        <v>452</v>
      </c>
      <c r="F462" s="472" t="s">
        <v>453</v>
      </c>
      <c r="G462" s="495" t="s">
        <v>439</v>
      </c>
      <c r="H462" s="477">
        <v>6</v>
      </c>
      <c r="I462" s="474"/>
      <c r="J462" s="478" t="s">
        <v>30</v>
      </c>
      <c r="P462" s="454" t="e">
        <f>VLOOKUP(C462,COSTING!#REF!,2,0)</f>
        <v>#REF!</v>
      </c>
    </row>
    <row r="463" spans="1:16" ht="25.5">
      <c r="A463" s="626"/>
      <c r="B463" s="471"/>
      <c r="C463" s="472" t="s">
        <v>800</v>
      </c>
      <c r="D463" s="472" t="s">
        <v>801</v>
      </c>
      <c r="E463" s="472" t="s">
        <v>422</v>
      </c>
      <c r="F463" s="472" t="s">
        <v>423</v>
      </c>
      <c r="G463" s="474" t="s">
        <v>373</v>
      </c>
      <c r="H463" s="477">
        <v>0.16666700000000001</v>
      </c>
      <c r="I463" s="474"/>
      <c r="J463" s="478" t="s">
        <v>30</v>
      </c>
      <c r="P463" s="454" t="e">
        <f>VLOOKUP(C463,COSTING!#REF!,2,0)</f>
        <v>#REF!</v>
      </c>
    </row>
    <row r="464" spans="1:16" ht="25.5">
      <c r="A464" s="626"/>
      <c r="B464" s="471"/>
      <c r="C464" s="472" t="s">
        <v>800</v>
      </c>
      <c r="D464" s="472" t="s">
        <v>801</v>
      </c>
      <c r="E464" s="472" t="s">
        <v>378</v>
      </c>
      <c r="F464" s="472" t="s">
        <v>379</v>
      </c>
      <c r="G464" s="473" t="s">
        <v>29</v>
      </c>
      <c r="H464" s="477">
        <v>2.3810000000000001E-2</v>
      </c>
      <c r="I464" s="474"/>
      <c r="J464" s="478" t="s">
        <v>802</v>
      </c>
      <c r="P464" s="454" t="e">
        <f>VLOOKUP(C464,COSTING!#REF!,2,0)</f>
        <v>#REF!</v>
      </c>
    </row>
    <row r="465" spans="1:16" ht="25.5">
      <c r="A465" s="626"/>
      <c r="B465" s="471"/>
      <c r="C465" s="472" t="s">
        <v>800</v>
      </c>
      <c r="D465" s="472" t="s">
        <v>801</v>
      </c>
      <c r="E465" s="472" t="s">
        <v>376</v>
      </c>
      <c r="F465" s="472" t="s">
        <v>377</v>
      </c>
      <c r="G465" s="473" t="s">
        <v>29</v>
      </c>
      <c r="H465" s="477">
        <v>1.1905000000000001E-2</v>
      </c>
      <c r="I465" s="474"/>
      <c r="J465" s="478" t="s">
        <v>30</v>
      </c>
      <c r="P465" s="454" t="e">
        <f>VLOOKUP(C465,COSTING!#REF!,2,0)</f>
        <v>#REF!</v>
      </c>
    </row>
    <row r="466" spans="1:16" ht="22.5" customHeight="1">
      <c r="A466" s="626" t="s">
        <v>803</v>
      </c>
      <c r="B466" s="471"/>
      <c r="C466" s="472" t="s">
        <v>804</v>
      </c>
      <c r="D466" s="472" t="s">
        <v>805</v>
      </c>
      <c r="E466" s="472" t="s">
        <v>371</v>
      </c>
      <c r="F466" s="472" t="s">
        <v>372</v>
      </c>
      <c r="G466" s="474" t="s">
        <v>373</v>
      </c>
      <c r="H466" s="477">
        <v>4.0099999999999997E-3</v>
      </c>
      <c r="I466" s="474"/>
      <c r="J466" s="478" t="s">
        <v>37</v>
      </c>
      <c r="P466" s="454" t="e">
        <f>VLOOKUP(C466,COSTING!#REF!,2,0)</f>
        <v>#REF!</v>
      </c>
    </row>
    <row r="467" spans="1:16" ht="25.5">
      <c r="A467" s="626"/>
      <c r="B467" s="471"/>
      <c r="C467" s="472" t="s">
        <v>804</v>
      </c>
      <c r="D467" s="472" t="s">
        <v>805</v>
      </c>
      <c r="E467" s="472" t="s">
        <v>427</v>
      </c>
      <c r="F467" s="472" t="s">
        <v>428</v>
      </c>
      <c r="G467" s="495" t="s">
        <v>373</v>
      </c>
      <c r="H467" s="477">
        <v>0.05</v>
      </c>
      <c r="I467" s="474"/>
      <c r="J467" s="478" t="s">
        <v>30</v>
      </c>
      <c r="P467" s="454" t="e">
        <f>VLOOKUP(C467,COSTING!#REF!,2,0)</f>
        <v>#REF!</v>
      </c>
    </row>
    <row r="468" spans="1:16" ht="25.5">
      <c r="A468" s="626"/>
      <c r="B468" s="471"/>
      <c r="C468" s="472" t="s">
        <v>804</v>
      </c>
      <c r="D468" s="472" t="s">
        <v>805</v>
      </c>
      <c r="E468" s="472" t="s">
        <v>376</v>
      </c>
      <c r="F468" s="472" t="s">
        <v>377</v>
      </c>
      <c r="G468" s="495" t="s">
        <v>29</v>
      </c>
      <c r="H468" s="477">
        <v>1.3799999999999999E-3</v>
      </c>
      <c r="I468" s="474"/>
      <c r="J468" s="478" t="s">
        <v>30</v>
      </c>
      <c r="P468" s="454" t="e">
        <f>VLOOKUP(C468,COSTING!#REF!,2,0)</f>
        <v>#REF!</v>
      </c>
    </row>
    <row r="469" spans="1:16" ht="25.5">
      <c r="A469" s="626"/>
      <c r="B469" s="471"/>
      <c r="C469" s="472" t="s">
        <v>804</v>
      </c>
      <c r="D469" s="472" t="s">
        <v>805</v>
      </c>
      <c r="E469" s="472" t="s">
        <v>378</v>
      </c>
      <c r="F469" s="472" t="s">
        <v>379</v>
      </c>
      <c r="G469" s="495" t="s">
        <v>29</v>
      </c>
      <c r="H469" s="477">
        <v>2.7777777777777801E-3</v>
      </c>
      <c r="I469" s="474"/>
      <c r="J469" s="478" t="s">
        <v>802</v>
      </c>
      <c r="P469" s="454" t="e">
        <f>VLOOKUP(C469,COSTING!#REF!,2,0)</f>
        <v>#REF!</v>
      </c>
    </row>
    <row r="470" spans="1:16" ht="22.5" customHeight="1">
      <c r="A470" s="626" t="s">
        <v>806</v>
      </c>
      <c r="B470" s="471"/>
      <c r="C470" s="472" t="s">
        <v>807</v>
      </c>
      <c r="D470" s="472" t="s">
        <v>808</v>
      </c>
      <c r="E470" s="472" t="s">
        <v>371</v>
      </c>
      <c r="F470" s="472" t="s">
        <v>372</v>
      </c>
      <c r="G470" s="474" t="s">
        <v>373</v>
      </c>
      <c r="H470" s="477">
        <v>7.4000000000000003E-3</v>
      </c>
      <c r="I470" s="474"/>
      <c r="J470" s="478" t="s">
        <v>37</v>
      </c>
      <c r="P470" s="454" t="e">
        <f>VLOOKUP(C470,COSTING!#REF!,2,0)</f>
        <v>#REF!</v>
      </c>
    </row>
    <row r="471" spans="1:16" ht="25.5">
      <c r="A471" s="626"/>
      <c r="B471" s="471"/>
      <c r="C471" s="472" t="s">
        <v>807</v>
      </c>
      <c r="D471" s="472" t="s">
        <v>808</v>
      </c>
      <c r="E471" s="472" t="s">
        <v>809</v>
      </c>
      <c r="F471" s="472" t="s">
        <v>810</v>
      </c>
      <c r="G471" s="495" t="s">
        <v>373</v>
      </c>
      <c r="H471" s="477">
        <v>2</v>
      </c>
      <c r="I471" s="474"/>
      <c r="J471" s="478" t="s">
        <v>30</v>
      </c>
      <c r="P471" s="454" t="e">
        <f>VLOOKUP(C471,COSTING!#REF!,2,0)</f>
        <v>#REF!</v>
      </c>
    </row>
    <row r="472" spans="1:16" ht="25.5">
      <c r="A472" s="626"/>
      <c r="B472" s="471"/>
      <c r="C472" s="472" t="s">
        <v>807</v>
      </c>
      <c r="D472" s="472" t="s">
        <v>808</v>
      </c>
      <c r="E472" s="472">
        <v>760482</v>
      </c>
      <c r="F472" s="472" t="s">
        <v>345</v>
      </c>
      <c r="G472" s="495" t="s">
        <v>373</v>
      </c>
      <c r="H472" s="477">
        <v>0.11111111111111099</v>
      </c>
      <c r="I472" s="474"/>
      <c r="J472" s="478" t="s">
        <v>30</v>
      </c>
      <c r="P472" s="454" t="e">
        <f>VLOOKUP(C472,COSTING!#REF!,2,0)</f>
        <v>#REF!</v>
      </c>
    </row>
    <row r="473" spans="1:16" ht="25.5">
      <c r="A473" s="626"/>
      <c r="B473" s="471"/>
      <c r="C473" s="472" t="s">
        <v>807</v>
      </c>
      <c r="D473" s="472" t="s">
        <v>808</v>
      </c>
      <c r="E473" s="472">
        <v>760018</v>
      </c>
      <c r="F473" s="472" t="s">
        <v>74</v>
      </c>
      <c r="G473" s="495" t="s">
        <v>29</v>
      </c>
      <c r="H473" s="477">
        <v>4.2735042735042696E-3</v>
      </c>
      <c r="I473" s="474"/>
      <c r="J473" s="478" t="s">
        <v>30</v>
      </c>
      <c r="P473" s="454" t="e">
        <f>VLOOKUP(C473,COSTING!#REF!,2,0)</f>
        <v>#REF!</v>
      </c>
    </row>
    <row r="474" spans="1:16" ht="25.5">
      <c r="A474" s="627"/>
      <c r="B474" s="524"/>
      <c r="C474" s="525" t="s">
        <v>807</v>
      </c>
      <c r="D474" s="525" t="s">
        <v>808</v>
      </c>
      <c r="E474" s="525">
        <v>762257</v>
      </c>
      <c r="F474" s="525" t="s">
        <v>379</v>
      </c>
      <c r="G474" s="526" t="s">
        <v>29</v>
      </c>
      <c r="H474" s="527">
        <v>8.5470085470085496E-3</v>
      </c>
      <c r="I474" s="528"/>
      <c r="J474" s="529" t="s">
        <v>30</v>
      </c>
      <c r="P474" s="454" t="e">
        <f>VLOOKUP(C474,COSTING!#REF!,2,0)</f>
        <v>#REF!</v>
      </c>
    </row>
    <row r="483" spans="4:4">
      <c r="D483" s="35" t="s">
        <v>811</v>
      </c>
    </row>
  </sheetData>
  <autoFilter ref="C2:H474"/>
  <mergeCells count="89">
    <mergeCell ref="A3:A6"/>
    <mergeCell ref="A7:A12"/>
    <mergeCell ref="A13:A18"/>
    <mergeCell ref="A19:A22"/>
    <mergeCell ref="A23:A29"/>
    <mergeCell ref="A30:A35"/>
    <mergeCell ref="A36:A41"/>
    <mergeCell ref="A42:A47"/>
    <mergeCell ref="A48:A53"/>
    <mergeCell ref="A54:A59"/>
    <mergeCell ref="A60:A66"/>
    <mergeCell ref="A67:A72"/>
    <mergeCell ref="A73:A78"/>
    <mergeCell ref="A79:A84"/>
    <mergeCell ref="A85:A90"/>
    <mergeCell ref="A91:A95"/>
    <mergeCell ref="A96:A101"/>
    <mergeCell ref="A102:A107"/>
    <mergeCell ref="A108:A112"/>
    <mergeCell ref="A113:A116"/>
    <mergeCell ref="A117:A121"/>
    <mergeCell ref="A122:A127"/>
    <mergeCell ref="A128:A133"/>
    <mergeCell ref="A134:A137"/>
    <mergeCell ref="A138:A141"/>
    <mergeCell ref="A142:A147"/>
    <mergeCell ref="A148:A151"/>
    <mergeCell ref="A152:A157"/>
    <mergeCell ref="A158:A163"/>
    <mergeCell ref="A164:A170"/>
    <mergeCell ref="A171:A175"/>
    <mergeCell ref="A176:A179"/>
    <mergeCell ref="A180:A183"/>
    <mergeCell ref="A184:A188"/>
    <mergeCell ref="A189:A194"/>
    <mergeCell ref="A195:A200"/>
    <mergeCell ref="A201:A206"/>
    <mergeCell ref="A207:A212"/>
    <mergeCell ref="A213:A215"/>
    <mergeCell ref="A216:A220"/>
    <mergeCell ref="A221:A224"/>
    <mergeCell ref="A225:A228"/>
    <mergeCell ref="A229:A240"/>
    <mergeCell ref="A241:A244"/>
    <mergeCell ref="A245:A268"/>
    <mergeCell ref="A269:A272"/>
    <mergeCell ref="A273:A280"/>
    <mergeCell ref="A281:A290"/>
    <mergeCell ref="A291:A296"/>
    <mergeCell ref="A297:A307"/>
    <mergeCell ref="A308:A313"/>
    <mergeCell ref="A314:A321"/>
    <mergeCell ref="A322:A327"/>
    <mergeCell ref="A328:A335"/>
    <mergeCell ref="A336:A342"/>
    <mergeCell ref="A343:A348"/>
    <mergeCell ref="A349:A354"/>
    <mergeCell ref="A355:A360"/>
    <mergeCell ref="A361:A368"/>
    <mergeCell ref="A369:A376"/>
    <mergeCell ref="A377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5"/>
    <mergeCell ref="A451:A453"/>
    <mergeCell ref="A454:A465"/>
    <mergeCell ref="A466:A469"/>
    <mergeCell ref="A470:A474"/>
    <mergeCell ref="A426:A429"/>
    <mergeCell ref="A430:A433"/>
    <mergeCell ref="A434:A437"/>
    <mergeCell ref="A438:A443"/>
    <mergeCell ref="A444:A450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rgb="FFC00000"/>
  </sheetPr>
  <dimension ref="A1:AL551"/>
  <sheetViews>
    <sheetView tabSelected="1" zoomScale="70" zoomScaleNormal="70" workbookViewId="0">
      <pane xSplit="4" ySplit="5" topLeftCell="P6" activePane="bottomRight" state="frozen"/>
      <selection pane="topRight"/>
      <selection pane="bottomLeft"/>
      <selection pane="bottomRight" activeCell="D60" sqref="D60"/>
    </sheetView>
  </sheetViews>
  <sheetFormatPr defaultColWidth="9" defaultRowHeight="15" outlineLevelCol="1"/>
  <cols>
    <col min="1" max="1" width="9.5703125" customWidth="1"/>
    <col min="2" max="2" width="17.85546875" style="244" customWidth="1"/>
    <col min="3" max="3" width="9.140625" customWidth="1"/>
    <col min="4" max="4" width="66.140625" customWidth="1"/>
    <col min="5" max="5" width="14.7109375" style="3" customWidth="1"/>
    <col min="6" max="6" width="14.140625" customWidth="1"/>
    <col min="7" max="7" width="16.28515625" customWidth="1"/>
    <col min="8" max="8" width="14" style="2" customWidth="1"/>
    <col min="9" max="9" width="39.85546875" customWidth="1"/>
    <col min="10" max="10" width="12" hidden="1" customWidth="1" outlineLevel="1"/>
    <col min="11" max="11" width="12" style="246" hidden="1" customWidth="1" outlineLevel="1"/>
    <col min="12" max="13" width="12" hidden="1" customWidth="1" outlineLevel="1"/>
    <col min="14" max="14" width="14.28515625" customWidth="1" collapsed="1"/>
    <col min="15" max="15" width="17.42578125" customWidth="1" outlineLevel="1"/>
    <col min="16" max="16" width="19.42578125" style="247" customWidth="1" outlineLevel="1"/>
    <col min="17" max="17" width="22.42578125" style="3" customWidth="1" outlineLevel="1"/>
    <col min="18" max="18" width="20.7109375" customWidth="1" outlineLevel="1"/>
    <col min="19" max="19" width="18" style="246" customWidth="1"/>
    <col min="20" max="20" width="19" customWidth="1"/>
    <col min="21" max="21" width="21.28515625" style="248" customWidth="1" outlineLevel="1"/>
    <col min="22" max="22" width="26.42578125" style="3" customWidth="1" outlineLevel="1"/>
    <col min="23" max="23" width="15.42578125" customWidth="1" outlineLevel="1"/>
    <col min="24" max="24" width="23.42578125" style="3" customWidth="1" outlineLevel="1"/>
    <col min="25" max="25" width="21" style="3" customWidth="1" outlineLevel="1"/>
    <col min="26" max="26" width="28.7109375" style="3" bestFit="1" customWidth="1"/>
    <col min="27" max="27" width="18.42578125" style="136" customWidth="1"/>
    <col min="28" max="28" width="22" style="3" customWidth="1"/>
    <col min="29" max="29" width="18" style="3" customWidth="1"/>
    <col min="30" max="30" width="18.140625" customWidth="1"/>
    <col min="31" max="31" width="14.28515625" customWidth="1"/>
    <col min="32" max="32" width="15.5703125" style="3" customWidth="1"/>
    <col min="33" max="33" width="16.42578125" style="3" customWidth="1"/>
    <col min="34" max="34" width="18.140625" style="3" customWidth="1"/>
    <col min="35" max="35" width="21" customWidth="1"/>
    <col min="36" max="36" width="19.5703125" style="3" customWidth="1"/>
    <col min="37" max="37" width="16.42578125" style="3" customWidth="1"/>
    <col min="38" max="38" width="18.140625" customWidth="1"/>
  </cols>
  <sheetData>
    <row r="1" spans="1:38">
      <c r="F1" s="136"/>
      <c r="H1" s="249"/>
      <c r="I1" s="250"/>
      <c r="Q1" s="247"/>
      <c r="R1" s="247"/>
      <c r="S1" s="247"/>
      <c r="T1" s="247"/>
      <c r="U1" s="247"/>
      <c r="W1" s="234"/>
      <c r="AI1" s="231"/>
      <c r="AJ1" s="246"/>
    </row>
    <row r="2" spans="1:38">
      <c r="D2" s="136"/>
      <c r="F2" s="250"/>
      <c r="Q2" s="247"/>
      <c r="R2" s="247"/>
      <c r="S2" s="251"/>
      <c r="T2" s="3"/>
      <c r="U2" s="248" t="b">
        <f>+U4='Manufacturing Cost.'!M7</f>
        <v>1</v>
      </c>
      <c r="V2" s="248"/>
      <c r="AF2" s="135"/>
      <c r="AI2" s="231"/>
      <c r="AJ2" s="246"/>
    </row>
    <row r="3" spans="1:38" ht="18.75">
      <c r="D3" s="252" t="s">
        <v>2522</v>
      </c>
      <c r="G3" s="136"/>
      <c r="H3" s="253"/>
      <c r="O3" s="231"/>
      <c r="R3" s="231"/>
      <c r="U3" s="248">
        <v>622</v>
      </c>
      <c r="V3" s="3">
        <v>627</v>
      </c>
      <c r="W3" s="136" t="b">
        <f>Y4=Outsoucing!J2</f>
        <v>1</v>
      </c>
      <c r="X3" s="3">
        <v>627</v>
      </c>
      <c r="Y3" s="3">
        <v>627</v>
      </c>
      <c r="AF3"/>
      <c r="AI3" s="231"/>
      <c r="AJ3" s="246"/>
    </row>
    <row r="4" spans="1:38">
      <c r="F4" s="136"/>
      <c r="G4" s="250"/>
      <c r="O4" s="231"/>
      <c r="Q4" s="240">
        <f>Q113+R113+R269+R536</f>
        <v>23186100855.927727</v>
      </c>
      <c r="R4" s="240"/>
      <c r="S4" s="246">
        <f>SUM(S7:S535)</f>
        <v>275658.49920000019</v>
      </c>
      <c r="U4" s="254">
        <f>+U113+U269+U536</f>
        <v>7812211598.0000019</v>
      </c>
      <c r="V4" s="255">
        <f>+V113+V269+V536</f>
        <v>25809805027.522903</v>
      </c>
      <c r="W4" s="256" t="b">
        <f>ROUND((U4+V4+X4),0)=ROUND((('Manufacturing Cost.'!M7+'Manufacturing Cost.'!N7+'Manufacturing Cost.'!O7)+'Re-allowcate'!J27),0)</f>
        <v>1</v>
      </c>
      <c r="X4" s="255">
        <f>+X113+X269+X536</f>
        <v>11305394384.381657</v>
      </c>
      <c r="Y4" s="257">
        <f>+Y113+Y269+Y536</f>
        <v>1339026728</v>
      </c>
      <c r="Z4" s="240">
        <f>+Z113+Z269+Z536</f>
        <v>158315934908.69534</v>
      </c>
      <c r="AA4" s="258"/>
      <c r="AB4" s="240">
        <f>+AB113+AB269+AB536</f>
        <v>0</v>
      </c>
      <c r="AE4" s="259"/>
      <c r="AF4" s="260"/>
      <c r="AG4" s="260"/>
      <c r="AI4" s="3"/>
    </row>
    <row r="5" spans="1:38" ht="26.25" customHeight="1">
      <c r="A5" s="261" t="s">
        <v>812</v>
      </c>
      <c r="B5" s="262" t="s">
        <v>813</v>
      </c>
      <c r="C5" s="263" t="s">
        <v>814</v>
      </c>
      <c r="D5" s="263" t="s">
        <v>815</v>
      </c>
      <c r="E5" s="264" t="s">
        <v>816</v>
      </c>
      <c r="F5" s="265" t="s">
        <v>817</v>
      </c>
      <c r="G5" s="265" t="s">
        <v>818</v>
      </c>
      <c r="H5" s="266" t="s">
        <v>819</v>
      </c>
      <c r="I5" s="267" t="s">
        <v>820</v>
      </c>
      <c r="J5" s="268" t="s">
        <v>821</v>
      </c>
      <c r="K5" s="269" t="s">
        <v>822</v>
      </c>
      <c r="L5" s="268" t="s">
        <v>7</v>
      </c>
      <c r="M5" s="268" t="s">
        <v>8</v>
      </c>
      <c r="N5" s="270" t="s">
        <v>823</v>
      </c>
      <c r="O5" s="270" t="s">
        <v>824</v>
      </c>
      <c r="P5" s="271" t="s">
        <v>825</v>
      </c>
      <c r="Q5" s="272" t="s">
        <v>826</v>
      </c>
      <c r="R5" s="273" t="s">
        <v>827</v>
      </c>
      <c r="S5" s="274" t="s">
        <v>828</v>
      </c>
      <c r="T5" s="275" t="s">
        <v>829</v>
      </c>
      <c r="U5" s="276" t="s">
        <v>830</v>
      </c>
      <c r="V5" s="276" t="s">
        <v>831</v>
      </c>
      <c r="W5" s="270" t="s">
        <v>832</v>
      </c>
      <c r="X5" s="277" t="s">
        <v>833</v>
      </c>
      <c r="Y5" s="277" t="s">
        <v>834</v>
      </c>
      <c r="Z5" s="278" t="s">
        <v>835</v>
      </c>
      <c r="AA5" s="279" t="s">
        <v>836</v>
      </c>
      <c r="AB5" s="277" t="s">
        <v>837</v>
      </c>
      <c r="AF5" s="135"/>
      <c r="AG5" s="135"/>
      <c r="AI5" s="3"/>
      <c r="AL5" s="3"/>
    </row>
    <row r="6" spans="1:38" ht="13.5" customHeight="1">
      <c r="A6" s="280"/>
      <c r="B6" s="281"/>
      <c r="C6" s="282"/>
      <c r="D6" s="282"/>
      <c r="E6" s="283"/>
      <c r="F6" s="284"/>
      <c r="G6" s="284"/>
      <c r="H6" s="285"/>
      <c r="I6" s="286"/>
      <c r="J6" s="287"/>
      <c r="K6" s="288"/>
      <c r="L6" s="287"/>
      <c r="M6" s="287"/>
      <c r="N6" s="289"/>
      <c r="O6" s="289"/>
      <c r="P6" s="290"/>
      <c r="Q6" s="291"/>
      <c r="R6" s="292"/>
      <c r="S6" s="293"/>
      <c r="T6" s="294"/>
      <c r="U6" s="295"/>
      <c r="V6" s="295"/>
      <c r="W6" s="289"/>
      <c r="X6" s="296"/>
      <c r="Y6" s="296"/>
      <c r="Z6" s="297"/>
      <c r="AA6" s="298"/>
      <c r="AB6" s="296"/>
      <c r="AF6" s="299"/>
      <c r="AG6" s="300"/>
      <c r="AI6" s="3"/>
      <c r="AL6" s="3"/>
    </row>
    <row r="7" spans="1:38">
      <c r="A7" s="301" t="s">
        <v>838</v>
      </c>
      <c r="B7" s="302" t="str">
        <f t="shared" ref="B7:B37" si="0">C7&amp;H7</f>
        <v>210145762802</v>
      </c>
      <c r="C7" s="216" t="s">
        <v>172</v>
      </c>
      <c r="D7" s="122" t="s">
        <v>173</v>
      </c>
      <c r="E7" s="123">
        <v>78082</v>
      </c>
      <c r="F7" s="215">
        <v>1971</v>
      </c>
      <c r="G7" s="215">
        <f>+E7+F7</f>
        <v>80053</v>
      </c>
      <c r="H7" s="303" t="s">
        <v>52</v>
      </c>
      <c r="I7" s="122" t="s">
        <v>53</v>
      </c>
      <c r="J7" s="122" t="s">
        <v>36</v>
      </c>
      <c r="K7" s="304">
        <v>0.66649999999999998</v>
      </c>
      <c r="L7" s="122">
        <v>1</v>
      </c>
      <c r="M7" s="122" t="s">
        <v>37</v>
      </c>
      <c r="N7" s="305">
        <f t="shared" ref="N7:N37" si="1">K7*(E7+F7)</f>
        <v>53355.324499999995</v>
      </c>
      <c r="O7" s="305">
        <v>53669.333450000006</v>
      </c>
      <c r="P7" s="306">
        <v>25493.055396429041</v>
      </c>
      <c r="Q7" s="123">
        <f t="shared" ref="Q7:Q70" si="2">O7*P7</f>
        <v>1368195290.7302723</v>
      </c>
      <c r="R7" s="123">
        <v>0</v>
      </c>
      <c r="S7" s="305">
        <f>VLOOKUP(C7,'Working Hours'!A:I,9,0)*G7</f>
        <v>2065.3674000000001</v>
      </c>
      <c r="T7" s="307">
        <f t="shared" ref="T7:T38" si="3">S7/SUM($S$7:$S$112)</f>
        <v>5.0889979607318704E-2</v>
      </c>
      <c r="U7" s="123">
        <f>SUMIFS('Manufacturing Cost.'!N:N,'Manufacturing Cost.'!G:G,"622",'Manufacturing Cost.'!H:H,"0501")*T7</f>
        <v>101210779.98326945</v>
      </c>
      <c r="V7" s="123">
        <f>SUMIFS('Manufacturing Cost.'!N:N,'Manufacturing Cost.'!G:G,"627",'Manufacturing Cost.'!H:H,"0501")*T7</f>
        <v>568813944.75454533</v>
      </c>
      <c r="W7" s="308">
        <f>S7/SUM($S$7:$S$507)</f>
        <v>7.5240417364854867E-3</v>
      </c>
      <c r="X7" s="123">
        <f>SUMIFS('Manufacturing Cost.'!N:N,'Manufacturing Cost.'!H:H,"indirect",'Manufacturing Cost.'!G:G,"627")*W7</f>
        <v>85062259.195516258</v>
      </c>
      <c r="Y7" s="123">
        <f>SUMIF(Outsoucing!D:D,C7,Outsoucing!J:J)</f>
        <v>0</v>
      </c>
      <c r="Z7" s="309">
        <f>Q7+R7+U7+V7+X7+Y7</f>
        <v>2123282274.6636035</v>
      </c>
      <c r="AA7" s="310">
        <f t="shared" ref="AA7:AA37" si="4">IF(Z7&lt;&gt;0,(Z7/(E7+F7)),0)</f>
        <v>26523.456643268877</v>
      </c>
      <c r="AB7" s="305"/>
      <c r="AC7" s="3">
        <v>2123282274.6636035</v>
      </c>
      <c r="AD7" s="136">
        <f t="shared" ref="AD7:AD37" si="5">+Z7-AC7</f>
        <v>0</v>
      </c>
      <c r="AH7" s="226"/>
      <c r="AL7" s="136"/>
    </row>
    <row r="8" spans="1:38" ht="15" hidden="1" customHeight="1">
      <c r="A8" s="301" t="s">
        <v>838</v>
      </c>
      <c r="B8" s="302" t="str">
        <f t="shared" si="0"/>
        <v>210148762802</v>
      </c>
      <c r="C8" s="216" t="s">
        <v>163</v>
      </c>
      <c r="D8" s="122" t="s">
        <v>164</v>
      </c>
      <c r="E8" s="123">
        <v>0</v>
      </c>
      <c r="F8" s="215">
        <v>0</v>
      </c>
      <c r="G8" s="215">
        <f t="shared" ref="G8:G55" si="6">+E8+F8</f>
        <v>0</v>
      </c>
      <c r="H8" s="303" t="s">
        <v>52</v>
      </c>
      <c r="I8" s="122" t="s">
        <v>53</v>
      </c>
      <c r="J8" s="122" t="s">
        <v>36</v>
      </c>
      <c r="K8" s="304">
        <v>0.30869999999999997</v>
      </c>
      <c r="L8" s="122">
        <v>1</v>
      </c>
      <c r="M8" s="122" t="s">
        <v>37</v>
      </c>
      <c r="N8" s="123">
        <f t="shared" si="1"/>
        <v>0</v>
      </c>
      <c r="O8" s="305">
        <v>0</v>
      </c>
      <c r="P8" s="306">
        <v>25493.055396429041</v>
      </c>
      <c r="Q8" s="123">
        <f t="shared" si="2"/>
        <v>0</v>
      </c>
      <c r="R8" s="123">
        <v>0</v>
      </c>
      <c r="S8" s="305">
        <f>VLOOKUP(C8,'Working Hours'!A:I,9,0)*G8</f>
        <v>0</v>
      </c>
      <c r="T8" s="307">
        <f t="shared" si="3"/>
        <v>0</v>
      </c>
      <c r="U8" s="123">
        <f>SUMIFS('Manufacturing Cost.'!N:N,'Manufacturing Cost.'!G:G,"622",'Manufacturing Cost.'!H:H,"0501")*T8</f>
        <v>0</v>
      </c>
      <c r="V8" s="123">
        <f>SUMIFS('Manufacturing Cost.'!N:N,'Manufacturing Cost.'!G:G,"627",'Manufacturing Cost.'!H:H,"0501")*T8</f>
        <v>0</v>
      </c>
      <c r="W8" s="308">
        <f t="shared" ref="W8:W71" si="7">S8/SUM($S$7:$S$507)</f>
        <v>0</v>
      </c>
      <c r="X8" s="123">
        <f>SUMIFS('Manufacturing Cost.'!N:N,'Manufacturing Cost.'!H:H,"indirect",'Manufacturing Cost.'!G:G,"627")*W8</f>
        <v>0</v>
      </c>
      <c r="Y8" s="123">
        <f>SUMIF(Outsoucing!D:D,C8,Outsoucing!J:J)</f>
        <v>0</v>
      </c>
      <c r="Z8" s="309">
        <f t="shared" ref="Z8:Z46" si="8">Q8+R8+U8+V8+X8+Y8</f>
        <v>0</v>
      </c>
      <c r="AA8" s="310">
        <f t="shared" si="4"/>
        <v>0</v>
      </c>
      <c r="AB8" s="305"/>
      <c r="AC8" s="3">
        <v>0</v>
      </c>
      <c r="AD8" s="136">
        <f t="shared" si="5"/>
        <v>0</v>
      </c>
      <c r="AF8"/>
      <c r="AH8" s="226"/>
      <c r="AL8" s="136"/>
    </row>
    <row r="9" spans="1:38" ht="15" hidden="1" customHeight="1">
      <c r="A9" s="301" t="s">
        <v>838</v>
      </c>
      <c r="B9" s="302" t="str">
        <f t="shared" si="0"/>
        <v>210152760309</v>
      </c>
      <c r="C9" s="216" t="s">
        <v>494</v>
      </c>
      <c r="D9" s="122" t="s">
        <v>495</v>
      </c>
      <c r="E9" s="123">
        <v>0</v>
      </c>
      <c r="F9" s="215">
        <v>0</v>
      </c>
      <c r="G9" s="215">
        <f t="shared" si="6"/>
        <v>0</v>
      </c>
      <c r="H9" s="303" t="s">
        <v>496</v>
      </c>
      <c r="I9" s="122" t="s">
        <v>839</v>
      </c>
      <c r="J9" s="122" t="s">
        <v>36</v>
      </c>
      <c r="K9" s="304">
        <v>0.19633</v>
      </c>
      <c r="L9" s="122">
        <v>1</v>
      </c>
      <c r="M9" s="122" t="s">
        <v>37</v>
      </c>
      <c r="N9" s="123">
        <f t="shared" si="1"/>
        <v>0</v>
      </c>
      <c r="O9" s="305">
        <v>0</v>
      </c>
      <c r="P9" s="306">
        <v>88365.488821299354</v>
      </c>
      <c r="Q9" s="123">
        <f t="shared" si="2"/>
        <v>0</v>
      </c>
      <c r="R9" s="123">
        <v>0</v>
      </c>
      <c r="S9" s="305">
        <f>VLOOKUP(C9,'Working Hours'!A:I,9,0)*G9</f>
        <v>0</v>
      </c>
      <c r="T9" s="307">
        <f t="shared" si="3"/>
        <v>0</v>
      </c>
      <c r="U9" s="123">
        <f>SUMIFS('Manufacturing Cost.'!N:N,'Manufacturing Cost.'!G:G,"622",'Manufacturing Cost.'!H:H,"0501")*T9</f>
        <v>0</v>
      </c>
      <c r="V9" s="123">
        <f>SUMIFS('Manufacturing Cost.'!N:N,'Manufacturing Cost.'!G:G,"627",'Manufacturing Cost.'!H:H,"0501")*T9</f>
        <v>0</v>
      </c>
      <c r="W9" s="308">
        <f t="shared" si="7"/>
        <v>0</v>
      </c>
      <c r="X9" s="123">
        <f>SUMIFS('Manufacturing Cost.'!N:N,'Manufacturing Cost.'!H:H,"indirect",'Manufacturing Cost.'!G:G,"627")*W9</f>
        <v>0</v>
      </c>
      <c r="Y9" s="123">
        <f>SUMIF(Outsoucing!D:D,C9,Outsoucing!J:J)</f>
        <v>0</v>
      </c>
      <c r="Z9" s="309">
        <f t="shared" si="8"/>
        <v>0</v>
      </c>
      <c r="AA9" s="310">
        <f t="shared" si="4"/>
        <v>0</v>
      </c>
      <c r="AB9" s="305"/>
      <c r="AC9" s="3">
        <v>0</v>
      </c>
      <c r="AD9" s="136">
        <f t="shared" si="5"/>
        <v>0</v>
      </c>
      <c r="AF9"/>
      <c r="AH9" s="226"/>
      <c r="AL9" s="136"/>
    </row>
    <row r="10" spans="1:38" ht="15" hidden="1" customHeight="1">
      <c r="A10" s="301" t="s">
        <v>838</v>
      </c>
      <c r="B10" s="302" t="str">
        <f t="shared" si="0"/>
        <v>210158762802</v>
      </c>
      <c r="C10" s="216" t="s">
        <v>240</v>
      </c>
      <c r="D10" s="122" t="s">
        <v>241</v>
      </c>
      <c r="E10" s="123">
        <v>0</v>
      </c>
      <c r="F10" s="215">
        <v>0</v>
      </c>
      <c r="G10" s="215">
        <f t="shared" si="6"/>
        <v>0</v>
      </c>
      <c r="H10" s="303" t="s">
        <v>52</v>
      </c>
      <c r="I10" s="122" t="s">
        <v>53</v>
      </c>
      <c r="J10" s="122" t="s">
        <v>36</v>
      </c>
      <c r="K10" s="304">
        <v>6.4329999999999998E-2</v>
      </c>
      <c r="L10" s="122">
        <v>1</v>
      </c>
      <c r="M10" s="122" t="s">
        <v>37</v>
      </c>
      <c r="N10" s="123">
        <f t="shared" si="1"/>
        <v>0</v>
      </c>
      <c r="O10" s="305">
        <v>0</v>
      </c>
      <c r="P10" s="306">
        <v>25493.055396429041</v>
      </c>
      <c r="Q10" s="123">
        <f t="shared" si="2"/>
        <v>0</v>
      </c>
      <c r="R10" s="123">
        <v>0</v>
      </c>
      <c r="S10" s="305">
        <f>VLOOKUP(C10,'Working Hours'!A:I,9,0)*G10</f>
        <v>0</v>
      </c>
      <c r="T10" s="307">
        <f t="shared" si="3"/>
        <v>0</v>
      </c>
      <c r="U10" s="123">
        <f>SUMIFS('Manufacturing Cost.'!N:N,'Manufacturing Cost.'!G:G,"622",'Manufacturing Cost.'!H:H,"0501")*T10</f>
        <v>0</v>
      </c>
      <c r="V10" s="123">
        <f>SUMIFS('Manufacturing Cost.'!N:N,'Manufacturing Cost.'!G:G,"627",'Manufacturing Cost.'!H:H,"0501")*T10</f>
        <v>0</v>
      </c>
      <c r="W10" s="308">
        <f t="shared" si="7"/>
        <v>0</v>
      </c>
      <c r="X10" s="123">
        <f>SUMIFS('Manufacturing Cost.'!N:N,'Manufacturing Cost.'!H:H,"indirect",'Manufacturing Cost.'!G:G,"627")*W10</f>
        <v>0</v>
      </c>
      <c r="Y10" s="123">
        <f>SUMIF(Outsoucing!D:D,C10,Outsoucing!J:J)</f>
        <v>0</v>
      </c>
      <c r="Z10" s="309">
        <f t="shared" si="8"/>
        <v>0</v>
      </c>
      <c r="AA10" s="310">
        <f t="shared" si="4"/>
        <v>0</v>
      </c>
      <c r="AB10" s="305"/>
      <c r="AC10" s="3">
        <v>0</v>
      </c>
      <c r="AD10" s="136">
        <f t="shared" si="5"/>
        <v>0</v>
      </c>
      <c r="AH10" s="226"/>
      <c r="AL10" s="136"/>
    </row>
    <row r="11" spans="1:38" ht="15" hidden="1" customHeight="1">
      <c r="A11" s="301" t="s">
        <v>838</v>
      </c>
      <c r="B11" s="302" t="str">
        <f t="shared" si="0"/>
        <v>210159762802</v>
      </c>
      <c r="C11" s="311" t="s">
        <v>75</v>
      </c>
      <c r="D11" s="312" t="s">
        <v>76</v>
      </c>
      <c r="E11" s="123">
        <v>0</v>
      </c>
      <c r="F11" s="215">
        <v>0</v>
      </c>
      <c r="G11" s="215">
        <f t="shared" si="6"/>
        <v>0</v>
      </c>
      <c r="H11" s="303" t="s">
        <v>52</v>
      </c>
      <c r="I11" s="122" t="s">
        <v>53</v>
      </c>
      <c r="J11" s="122" t="s">
        <v>36</v>
      </c>
      <c r="K11" s="304">
        <v>4.335E-2</v>
      </c>
      <c r="L11" s="122">
        <v>1</v>
      </c>
      <c r="M11" s="122" t="s">
        <v>37</v>
      </c>
      <c r="N11" s="313">
        <f t="shared" si="1"/>
        <v>0</v>
      </c>
      <c r="O11" s="305">
        <v>0</v>
      </c>
      <c r="P11" s="306">
        <v>25493.055396429041</v>
      </c>
      <c r="Q11" s="123">
        <f t="shared" si="2"/>
        <v>0</v>
      </c>
      <c r="R11" s="123">
        <v>0</v>
      </c>
      <c r="S11" s="305">
        <f>VLOOKUP(C11,'Working Hours'!A:I,9,0)*G11</f>
        <v>0</v>
      </c>
      <c r="T11" s="307">
        <f t="shared" si="3"/>
        <v>0</v>
      </c>
      <c r="U11" s="123">
        <f>SUMIFS('Manufacturing Cost.'!N:N,'Manufacturing Cost.'!G:G,"622",'Manufacturing Cost.'!H:H,"0501")*T11</f>
        <v>0</v>
      </c>
      <c r="V11" s="123">
        <f>SUMIFS('Manufacturing Cost.'!N:N,'Manufacturing Cost.'!G:G,"627",'Manufacturing Cost.'!H:H,"0501")*T11</f>
        <v>0</v>
      </c>
      <c r="W11" s="308">
        <f t="shared" si="7"/>
        <v>0</v>
      </c>
      <c r="X11" s="123">
        <f>SUMIFS('Manufacturing Cost.'!N:N,'Manufacturing Cost.'!H:H,"indirect",'Manufacturing Cost.'!G:G,"627")*W11</f>
        <v>0</v>
      </c>
      <c r="Y11" s="123">
        <f>SUMIF(Outsoucing!D:D,C11,Outsoucing!J:J)</f>
        <v>0</v>
      </c>
      <c r="Z11" s="309">
        <f t="shared" si="8"/>
        <v>0</v>
      </c>
      <c r="AA11" s="310">
        <f t="shared" si="4"/>
        <v>0</v>
      </c>
      <c r="AB11" s="305"/>
      <c r="AC11" s="3">
        <v>0</v>
      </c>
      <c r="AD11" s="136">
        <f t="shared" si="5"/>
        <v>0</v>
      </c>
      <c r="AH11" s="226"/>
      <c r="AL11" s="136"/>
    </row>
    <row r="12" spans="1:38">
      <c r="A12" s="301" t="s">
        <v>838</v>
      </c>
      <c r="B12" s="302" t="str">
        <f t="shared" si="0"/>
        <v>210171762249</v>
      </c>
      <c r="C12" s="312" t="s">
        <v>610</v>
      </c>
      <c r="D12" s="312" t="s">
        <v>612</v>
      </c>
      <c r="E12" s="123">
        <v>49850</v>
      </c>
      <c r="F12" s="215">
        <v>2430</v>
      </c>
      <c r="G12" s="215">
        <f t="shared" si="6"/>
        <v>52280</v>
      </c>
      <c r="H12" s="303" t="s">
        <v>561</v>
      </c>
      <c r="I12" s="122" t="s">
        <v>562</v>
      </c>
      <c r="J12" s="122" t="s">
        <v>36</v>
      </c>
      <c r="K12" s="304">
        <v>0.22739000000000001</v>
      </c>
      <c r="L12" s="122">
        <v>1</v>
      </c>
      <c r="M12" s="122" t="s">
        <v>37</v>
      </c>
      <c r="N12" s="313">
        <f t="shared" si="1"/>
        <v>11887.949200000001</v>
      </c>
      <c r="O12" s="390">
        <v>12860.194020000001</v>
      </c>
      <c r="P12" s="306">
        <v>33082.841184315635</v>
      </c>
      <c r="Q12" s="123">
        <f t="shared" si="2"/>
        <v>425451756.36314571</v>
      </c>
      <c r="R12" s="123">
        <v>0</v>
      </c>
      <c r="S12" s="305">
        <f>VLOOKUP(C12,'Working Hours'!A:I,9,0)*G12</f>
        <v>711.00799999999992</v>
      </c>
      <c r="T12" s="307">
        <f t="shared" si="3"/>
        <v>1.7519005393733071E-2</v>
      </c>
      <c r="U12" s="123">
        <f>SUMIFS('Manufacturing Cost.'!N:N,'Manufacturing Cost.'!G:G,"622",'Manufacturing Cost.'!H:H,"0501")*T12</f>
        <v>34842069.384044908</v>
      </c>
      <c r="V12" s="123">
        <f>SUMIFS('Manufacturing Cost.'!N:N,'Manufacturing Cost.'!G:G,"627",'Manufacturing Cost.'!H:H,"0501")*T12</f>
        <v>195815652.57205072</v>
      </c>
      <c r="W12" s="308">
        <f t="shared" si="7"/>
        <v>2.5901705754506786E-3</v>
      </c>
      <c r="X12" s="123">
        <f>SUMIFS('Manufacturing Cost.'!N:N,'Manufacturing Cost.'!H:H,"indirect",'Manufacturing Cost.'!G:G,"627")*W12</f>
        <v>29282899.878290717</v>
      </c>
      <c r="Y12" s="123">
        <f>SUMIF(Outsoucing!D:D,C12,Outsoucing!J:J)</f>
        <v>0</v>
      </c>
      <c r="Z12" s="309">
        <f t="shared" si="8"/>
        <v>685392378.19753206</v>
      </c>
      <c r="AA12" s="310">
        <f t="shared" si="4"/>
        <v>13110.030187404975</v>
      </c>
      <c r="AB12" s="305"/>
      <c r="AC12" s="3">
        <v>685392378.19753206</v>
      </c>
      <c r="AD12" s="136">
        <f t="shared" si="5"/>
        <v>0</v>
      </c>
      <c r="AH12" s="226"/>
      <c r="AL12" s="136"/>
    </row>
    <row r="13" spans="1:38">
      <c r="A13" s="301" t="s">
        <v>838</v>
      </c>
      <c r="B13" s="302" t="str">
        <f t="shared" si="0"/>
        <v>210172762249</v>
      </c>
      <c r="C13" s="312" t="s">
        <v>559</v>
      </c>
      <c r="D13" s="312" t="s">
        <v>560</v>
      </c>
      <c r="E13" s="123">
        <v>290546</v>
      </c>
      <c r="F13" s="215">
        <v>21627</v>
      </c>
      <c r="G13" s="215">
        <f t="shared" si="6"/>
        <v>312173</v>
      </c>
      <c r="H13" s="303" t="s">
        <v>561</v>
      </c>
      <c r="I13" s="122" t="s">
        <v>562</v>
      </c>
      <c r="J13" s="122" t="s">
        <v>36</v>
      </c>
      <c r="K13" s="304">
        <v>5.228E-2</v>
      </c>
      <c r="L13" s="122">
        <v>1</v>
      </c>
      <c r="M13" s="122" t="s">
        <v>37</v>
      </c>
      <c r="N13" s="123">
        <f t="shared" si="1"/>
        <v>16320.40444</v>
      </c>
      <c r="O13" s="305">
        <v>15092.157549999996</v>
      </c>
      <c r="P13" s="306">
        <v>33082.841184315635</v>
      </c>
      <c r="Q13" s="123">
        <f t="shared" si="2"/>
        <v>499291451.35532004</v>
      </c>
      <c r="R13" s="123">
        <v>0</v>
      </c>
      <c r="S13" s="305">
        <f>VLOOKUP(C13,'Working Hours'!A:I,9,0)*G13</f>
        <v>2247.6455999999998</v>
      </c>
      <c r="T13" s="307">
        <f t="shared" si="3"/>
        <v>5.5381255048607622E-2</v>
      </c>
      <c r="U13" s="123">
        <f>SUMIFS('Manufacturing Cost.'!N:N,'Manufacturing Cost.'!G:G,"622",'Manufacturing Cost.'!H:H,"0501")*T13</f>
        <v>110143098.17321782</v>
      </c>
      <c r="V13" s="123">
        <f>SUMIFS('Manufacturing Cost.'!N:N,'Manufacturing Cost.'!G:G,"627",'Manufacturing Cost.'!H:H,"0501")*T13</f>
        <v>619014399.15542233</v>
      </c>
      <c r="W13" s="308">
        <f t="shared" si="7"/>
        <v>8.1880731259861856E-3</v>
      </c>
      <c r="X13" s="123">
        <f>SUMIFS('Manufacturing Cost.'!N:N,'Manufacturing Cost.'!H:H,"indirect",'Manufacturing Cost.'!G:G,"627")*W13</f>
        <v>92569395.937430605</v>
      </c>
      <c r="Y13" s="123">
        <f>SUMIF(Outsoucing!D:D,C13,Outsoucing!J:J)</f>
        <v>0</v>
      </c>
      <c r="Z13" s="309">
        <f t="shared" si="8"/>
        <v>1321018344.6213908</v>
      </c>
      <c r="AA13" s="310">
        <f t="shared" si="4"/>
        <v>4231.68673979297</v>
      </c>
      <c r="AB13" s="305"/>
      <c r="AC13" s="3">
        <v>1321018344.6213908</v>
      </c>
      <c r="AD13" s="136">
        <f t="shared" si="5"/>
        <v>0</v>
      </c>
      <c r="AH13" s="226"/>
      <c r="AL13" s="136"/>
    </row>
    <row r="14" spans="1:38">
      <c r="A14" s="301" t="s">
        <v>838</v>
      </c>
      <c r="B14" s="302" t="str">
        <f t="shared" si="0"/>
        <v>210178762802</v>
      </c>
      <c r="C14" s="311" t="s">
        <v>209</v>
      </c>
      <c r="D14" s="312" t="s">
        <v>210</v>
      </c>
      <c r="E14" s="123">
        <v>144040</v>
      </c>
      <c r="F14" s="215">
        <v>5038</v>
      </c>
      <c r="G14" s="215">
        <f t="shared" si="6"/>
        <v>149078</v>
      </c>
      <c r="H14" s="303" t="s">
        <v>52</v>
      </c>
      <c r="I14" s="122" t="s">
        <v>53</v>
      </c>
      <c r="J14" s="122" t="s">
        <v>36</v>
      </c>
      <c r="K14" s="304">
        <v>6.2E-2</v>
      </c>
      <c r="L14" s="122">
        <v>1</v>
      </c>
      <c r="M14" s="122" t="s">
        <v>37</v>
      </c>
      <c r="N14" s="313">
        <f t="shared" si="1"/>
        <v>9242.8359999999993</v>
      </c>
      <c r="O14" s="305">
        <v>11492.143099999999</v>
      </c>
      <c r="P14" s="306">
        <v>25493.055396429041</v>
      </c>
      <c r="Q14" s="123">
        <f t="shared" si="2"/>
        <v>292969840.67198974</v>
      </c>
      <c r="R14" s="123">
        <v>0</v>
      </c>
      <c r="S14" s="305">
        <f>VLOOKUP(C14,'Working Hours'!A:I,9,0)*G14</f>
        <v>1162.8083999999999</v>
      </c>
      <c r="T14" s="307">
        <f t="shared" si="3"/>
        <v>2.8651220002416464E-2</v>
      </c>
      <c r="U14" s="123">
        <f>SUMIFS('Manufacturing Cost.'!N:N,'Manufacturing Cost.'!G:G,"622",'Manufacturing Cost.'!H:H,"0501")*T14</f>
        <v>56981990.291459799</v>
      </c>
      <c r="V14" s="123">
        <f>SUMIFS('Manufacturing Cost.'!N:N,'Manufacturing Cost.'!G:G,"627",'Manufacturing Cost.'!H:H,"0501")*T14</f>
        <v>320244055.85065454</v>
      </c>
      <c r="W14" s="308">
        <f t="shared" si="7"/>
        <v>4.2360593728437415E-3</v>
      </c>
      <c r="X14" s="123">
        <f>SUMIFS('Manufacturing Cost.'!N:N,'Manufacturing Cost.'!H:H,"indirect",'Manufacturing Cost.'!G:G,"627")*W14</f>
        <v>47890321.845654935</v>
      </c>
      <c r="Y14" s="123">
        <f>SUMIF(Outsoucing!D:D,C14,Outsoucing!J:J)</f>
        <v>0</v>
      </c>
      <c r="Z14" s="309">
        <f t="shared" si="8"/>
        <v>718086208.65975904</v>
      </c>
      <c r="AA14" s="310">
        <f t="shared" si="4"/>
        <v>4816.8489559811578</v>
      </c>
      <c r="AB14" s="305"/>
      <c r="AC14" s="3">
        <v>718086208.65975904</v>
      </c>
      <c r="AD14" s="136">
        <f t="shared" si="5"/>
        <v>0</v>
      </c>
      <c r="AH14" s="226"/>
      <c r="AL14" s="136"/>
    </row>
    <row r="15" spans="1:38">
      <c r="A15" s="301" t="s">
        <v>838</v>
      </c>
      <c r="B15" s="302" t="str">
        <f t="shared" si="0"/>
        <v>210179762249</v>
      </c>
      <c r="C15" s="312" t="s">
        <v>596</v>
      </c>
      <c r="D15" s="312" t="s">
        <v>597</v>
      </c>
      <c r="E15" s="123">
        <v>108420</v>
      </c>
      <c r="F15" s="215">
        <v>4966</v>
      </c>
      <c r="G15" s="215">
        <f t="shared" si="6"/>
        <v>113386</v>
      </c>
      <c r="H15" s="303" t="s">
        <v>561</v>
      </c>
      <c r="I15" s="122" t="s">
        <v>562</v>
      </c>
      <c r="J15" s="122" t="s">
        <v>36</v>
      </c>
      <c r="K15" s="304">
        <v>0.25819900000000001</v>
      </c>
      <c r="L15" s="122">
        <v>1</v>
      </c>
      <c r="M15" s="122" t="s">
        <v>37</v>
      </c>
      <c r="N15" s="313">
        <f t="shared" si="1"/>
        <v>29276.151814000001</v>
      </c>
      <c r="O15" s="305">
        <v>25512.578310000004</v>
      </c>
      <c r="P15" s="306">
        <v>33082.841184315635</v>
      </c>
      <c r="Q15" s="123">
        <f t="shared" si="2"/>
        <v>844028576.43214595</v>
      </c>
      <c r="R15" s="123">
        <v>0</v>
      </c>
      <c r="S15" s="305">
        <f>VLOOKUP(C15,'Working Hours'!A:I,9,0)*G15</f>
        <v>1542.0495999999998</v>
      </c>
      <c r="T15" s="307">
        <f t="shared" si="3"/>
        <v>3.799559957103707E-2</v>
      </c>
      <c r="U15" s="123">
        <f>SUMIFS('Manufacturing Cost.'!N:N,'Manufacturing Cost.'!G:G,"622",'Manufacturing Cost.'!H:H,"0501")*T15</f>
        <v>75566237.16869387</v>
      </c>
      <c r="V15" s="123">
        <f>SUMIFS('Manufacturing Cost.'!N:N,'Manufacturing Cost.'!G:G,"627",'Manufacturing Cost.'!H:H,"0501")*T15</f>
        <v>424689242.20609301</v>
      </c>
      <c r="W15" s="308">
        <f t="shared" si="7"/>
        <v>5.6176182262442738E-3</v>
      </c>
      <c r="X15" s="123">
        <f>SUMIFS('Manufacturing Cost.'!N:N,'Manufacturing Cost.'!H:H,"indirect",'Manufacturing Cost.'!G:G,"627")*W15</f>
        <v>63509389.548582077</v>
      </c>
      <c r="Y15" s="123">
        <f>SUMIF(Outsoucing!D:D,C15,Outsoucing!J:J)</f>
        <v>0</v>
      </c>
      <c r="Z15" s="309">
        <f t="shared" si="8"/>
        <v>1407793445.355515</v>
      </c>
      <c r="AA15" s="310">
        <f t="shared" si="4"/>
        <v>12415.93711177319</v>
      </c>
      <c r="AB15" s="305"/>
      <c r="AC15" s="3">
        <v>1407793445.355515</v>
      </c>
      <c r="AD15" s="136">
        <f t="shared" si="5"/>
        <v>0</v>
      </c>
      <c r="AH15" s="226"/>
      <c r="AL15" s="136"/>
    </row>
    <row r="16" spans="1:38">
      <c r="A16" s="301" t="s">
        <v>838</v>
      </c>
      <c r="B16" s="302" t="str">
        <f t="shared" si="0"/>
        <v>210180762249</v>
      </c>
      <c r="C16" s="311" t="s">
        <v>587</v>
      </c>
      <c r="D16" s="312" t="s">
        <v>588</v>
      </c>
      <c r="E16" s="123">
        <v>83422</v>
      </c>
      <c r="F16" s="215">
        <v>3700</v>
      </c>
      <c r="G16" s="215">
        <f t="shared" si="6"/>
        <v>87122</v>
      </c>
      <c r="H16" s="303" t="s">
        <v>561</v>
      </c>
      <c r="I16" s="122" t="s">
        <v>562</v>
      </c>
      <c r="J16" s="122" t="s">
        <v>36</v>
      </c>
      <c r="K16" s="304">
        <v>0.15737999999999999</v>
      </c>
      <c r="L16" s="122">
        <v>1</v>
      </c>
      <c r="M16" s="122" t="s">
        <v>37</v>
      </c>
      <c r="N16" s="123">
        <f t="shared" si="1"/>
        <v>13711.26036</v>
      </c>
      <c r="O16" s="305">
        <v>15267.2099</v>
      </c>
      <c r="P16" s="306">
        <v>33082.841184315635</v>
      </c>
      <c r="Q16" s="123">
        <f t="shared" si="2"/>
        <v>505082680.44931138</v>
      </c>
      <c r="R16" s="123">
        <v>0</v>
      </c>
      <c r="S16" s="305">
        <f>VLOOKUP(C16,'Working Hours'!A:I,9,0)*G16</f>
        <v>409.47340000000003</v>
      </c>
      <c r="T16" s="307">
        <f t="shared" si="3"/>
        <v>1.0089291123574167E-2</v>
      </c>
      <c r="U16" s="123">
        <f>SUMIFS('Manufacturing Cost.'!N:N,'Manufacturing Cost.'!G:G,"622",'Manufacturing Cost.'!H:H,"0501")*T16</f>
        <v>20065738.520130262</v>
      </c>
      <c r="V16" s="123">
        <f>SUMIFS('Manufacturing Cost.'!N:N,'Manufacturing Cost.'!G:G,"627",'Manufacturing Cost.'!H:H,"0501")*T16</f>
        <v>112771306.41553453</v>
      </c>
      <c r="W16" s="308">
        <f t="shared" si="7"/>
        <v>1.491693415699607E-3</v>
      </c>
      <c r="X16" s="123">
        <f>SUMIFS('Manufacturing Cost.'!N:N,'Manufacturing Cost.'!H:H,"indirect",'Manufacturing Cost.'!G:G,"627")*W16</f>
        <v>16864182.365069434</v>
      </c>
      <c r="Y16" s="123">
        <f>SUMIF(Outsoucing!D:D,C16,Outsoucing!J:J)</f>
        <v>0</v>
      </c>
      <c r="Z16" s="309">
        <f t="shared" si="8"/>
        <v>654783907.75004554</v>
      </c>
      <c r="AA16" s="310">
        <f t="shared" si="4"/>
        <v>7515.712538165395</v>
      </c>
      <c r="AB16" s="305"/>
      <c r="AC16" s="3">
        <v>654783907.75004554</v>
      </c>
      <c r="AD16" s="136">
        <f t="shared" si="5"/>
        <v>0</v>
      </c>
      <c r="AH16" s="226"/>
      <c r="AL16" s="136"/>
    </row>
    <row r="17" spans="1:38" ht="15" hidden="1" customHeight="1">
      <c r="A17" s="301" t="s">
        <v>838</v>
      </c>
      <c r="B17" s="302" t="str">
        <f t="shared" si="0"/>
        <v>210191762802</v>
      </c>
      <c r="C17" s="311" t="s">
        <v>250</v>
      </c>
      <c r="D17" s="312" t="s">
        <v>251</v>
      </c>
      <c r="E17" s="123">
        <v>0</v>
      </c>
      <c r="F17" s="215">
        <v>0</v>
      </c>
      <c r="G17" s="215">
        <f t="shared" si="6"/>
        <v>0</v>
      </c>
      <c r="H17" s="303" t="s">
        <v>52</v>
      </c>
      <c r="I17" s="122" t="s">
        <v>53</v>
      </c>
      <c r="J17" s="122" t="s">
        <v>36</v>
      </c>
      <c r="K17" s="304">
        <v>4.163E-2</v>
      </c>
      <c r="L17" s="122">
        <v>1</v>
      </c>
      <c r="M17" s="122" t="s">
        <v>37</v>
      </c>
      <c r="N17" s="313">
        <f t="shared" si="1"/>
        <v>0</v>
      </c>
      <c r="O17" s="305">
        <v>0</v>
      </c>
      <c r="P17" s="306">
        <v>25493.055396429041</v>
      </c>
      <c r="Q17" s="123">
        <f t="shared" si="2"/>
        <v>0</v>
      </c>
      <c r="R17" s="123">
        <v>0</v>
      </c>
      <c r="S17" s="305">
        <f>VLOOKUP(C17,'Working Hours'!A:I,9,0)*G17</f>
        <v>0</v>
      </c>
      <c r="T17" s="307">
        <f t="shared" si="3"/>
        <v>0</v>
      </c>
      <c r="U17" s="123">
        <f>SUMIFS('Manufacturing Cost.'!N:N,'Manufacturing Cost.'!G:G,"622",'Manufacturing Cost.'!H:H,"0501")*T17</f>
        <v>0</v>
      </c>
      <c r="V17" s="123">
        <f>SUMIFS('Manufacturing Cost.'!N:N,'Manufacturing Cost.'!G:G,"627",'Manufacturing Cost.'!H:H,"0501")*T17</f>
        <v>0</v>
      </c>
      <c r="W17" s="308">
        <f t="shared" si="7"/>
        <v>0</v>
      </c>
      <c r="X17" s="123">
        <f>SUMIFS('Manufacturing Cost.'!N:N,'Manufacturing Cost.'!H:H,"indirect",'Manufacturing Cost.'!G:G,"627")*W17</f>
        <v>0</v>
      </c>
      <c r="Y17" s="123">
        <f>SUMIF(Outsoucing!D:D,C17,Outsoucing!J:J)</f>
        <v>0</v>
      </c>
      <c r="Z17" s="309">
        <f t="shared" si="8"/>
        <v>0</v>
      </c>
      <c r="AA17" s="310">
        <f t="shared" si="4"/>
        <v>0</v>
      </c>
      <c r="AB17" s="305"/>
      <c r="AC17" s="3">
        <v>0</v>
      </c>
      <c r="AD17" s="136">
        <f t="shared" si="5"/>
        <v>0</v>
      </c>
      <c r="AF17"/>
      <c r="AH17" s="226"/>
      <c r="AL17" s="136"/>
    </row>
    <row r="18" spans="1:38">
      <c r="A18" s="301" t="s">
        <v>838</v>
      </c>
      <c r="B18" s="302" t="str">
        <f t="shared" si="0"/>
        <v>210192762249</v>
      </c>
      <c r="C18" s="311" t="s">
        <v>601</v>
      </c>
      <c r="D18" s="312" t="s">
        <v>603</v>
      </c>
      <c r="E18" s="123">
        <v>34422</v>
      </c>
      <c r="F18" s="215">
        <v>2100</v>
      </c>
      <c r="G18" s="215">
        <f t="shared" si="6"/>
        <v>36522</v>
      </c>
      <c r="H18" s="303" t="s">
        <v>561</v>
      </c>
      <c r="I18" s="122" t="s">
        <v>562</v>
      </c>
      <c r="J18" s="122" t="s">
        <v>36</v>
      </c>
      <c r="K18" s="304">
        <v>0.14130999999999999</v>
      </c>
      <c r="L18" s="122">
        <v>1</v>
      </c>
      <c r="M18" s="122" t="s">
        <v>37</v>
      </c>
      <c r="N18" s="123">
        <f t="shared" si="1"/>
        <v>5160.92382</v>
      </c>
      <c r="O18" s="305">
        <v>3264.2610000000004</v>
      </c>
      <c r="P18" s="306">
        <v>33082.841184315635</v>
      </c>
      <c r="Q18" s="123">
        <f t="shared" si="2"/>
        <v>107991028.24715535</v>
      </c>
      <c r="R18" s="123">
        <v>0</v>
      </c>
      <c r="S18" s="305">
        <f>VLOOKUP(C18,'Working Hours'!A:I,9,0)*G18</f>
        <v>171.6534</v>
      </c>
      <c r="T18" s="307">
        <f t="shared" si="3"/>
        <v>4.2294838320421444E-3</v>
      </c>
      <c r="U18" s="123">
        <f>SUMIFS('Manufacturing Cost.'!N:N,'Manufacturing Cost.'!G:G,"622",'Manufacturing Cost.'!H:H,"0501")*T18</f>
        <v>8411662.981017394</v>
      </c>
      <c r="V18" s="123">
        <f>SUMIFS('Manufacturing Cost.'!N:N,'Manufacturing Cost.'!G:G,"627",'Manufacturing Cost.'!H:H,"0501")*T18</f>
        <v>47274323.969928972</v>
      </c>
      <c r="W18" s="308">
        <f t="shared" si="7"/>
        <v>6.2532571483874379E-4</v>
      </c>
      <c r="X18" s="123">
        <f>SUMIFS('Manufacturing Cost.'!N:N,'Manufacturing Cost.'!H:H,"indirect",'Manufacturing Cost.'!G:G,"627")*W18</f>
        <v>7069553.8249473814</v>
      </c>
      <c r="Y18" s="123">
        <f>SUMIF(Outsoucing!D:D,C18,Outsoucing!J:J)</f>
        <v>0</v>
      </c>
      <c r="Z18" s="309">
        <f t="shared" si="8"/>
        <v>170746569.02304912</v>
      </c>
      <c r="AA18" s="310">
        <f t="shared" si="4"/>
        <v>4675.1702815576673</v>
      </c>
      <c r="AB18" s="305"/>
      <c r="AC18" s="3">
        <v>170746569.02304912</v>
      </c>
      <c r="AD18" s="136">
        <f t="shared" si="5"/>
        <v>0</v>
      </c>
      <c r="AH18" s="226"/>
      <c r="AL18" s="136"/>
    </row>
    <row r="19" spans="1:38">
      <c r="A19" s="301" t="s">
        <v>838</v>
      </c>
      <c r="B19" s="302" t="str">
        <f t="shared" si="0"/>
        <v>210302762802</v>
      </c>
      <c r="C19" s="311" t="s">
        <v>305</v>
      </c>
      <c r="D19" s="312" t="s">
        <v>306</v>
      </c>
      <c r="E19" s="123">
        <v>47932</v>
      </c>
      <c r="F19" s="215">
        <v>1087</v>
      </c>
      <c r="G19" s="215">
        <f t="shared" si="6"/>
        <v>49019</v>
      </c>
      <c r="H19" s="303" t="s">
        <v>52</v>
      </c>
      <c r="I19" s="122" t="s">
        <v>53</v>
      </c>
      <c r="J19" s="122" t="s">
        <v>36</v>
      </c>
      <c r="K19" s="304">
        <v>0.98980000000000001</v>
      </c>
      <c r="L19" s="122">
        <v>1</v>
      </c>
      <c r="M19" s="122" t="s">
        <v>37</v>
      </c>
      <c r="N19" s="123">
        <f t="shared" si="1"/>
        <v>48519.006200000003</v>
      </c>
      <c r="O19" s="305">
        <v>44977.315869999999</v>
      </c>
      <c r="P19" s="306">
        <v>25493.055396429041</v>
      </c>
      <c r="Q19" s="123">
        <f t="shared" si="2"/>
        <v>1146609205.056597</v>
      </c>
      <c r="R19" s="123">
        <v>0</v>
      </c>
      <c r="S19" s="305">
        <f>VLOOKUP(C19,'Working Hours'!A:I,9,0)*G19</f>
        <v>1367.6301000000001</v>
      </c>
      <c r="T19" s="307">
        <f t="shared" si="3"/>
        <v>3.3697959936501001E-2</v>
      </c>
      <c r="U19" s="123">
        <f>SUMIFS('Manufacturing Cost.'!N:N,'Manufacturing Cost.'!G:G,"622",'Manufacturing Cost.'!H:H,"0501")*T19</f>
        <v>67019024.871602409</v>
      </c>
      <c r="V19" s="123">
        <f>SUMIFS('Manufacturing Cost.'!N:N,'Manufacturing Cost.'!G:G,"627",'Manufacturing Cost.'!H:H,"0501")*T19</f>
        <v>376653118.54251856</v>
      </c>
      <c r="W19" s="308">
        <f t="shared" si="7"/>
        <v>4.98221573191957E-3</v>
      </c>
      <c r="X19" s="123">
        <f>SUMIFS('Manufacturing Cost.'!N:N,'Manufacturing Cost.'!H:H,"indirect",'Manufacturing Cost.'!G:G,"627")*W19</f>
        <v>56325913.757421471</v>
      </c>
      <c r="Y19" s="123">
        <f>SUMIF(Outsoucing!D:D,C19,Outsoucing!J:J)</f>
        <v>0</v>
      </c>
      <c r="Z19" s="309">
        <f t="shared" si="8"/>
        <v>1646607262.2281394</v>
      </c>
      <c r="AA19" s="310">
        <f t="shared" si="4"/>
        <v>33591.204680392082</v>
      </c>
      <c r="AB19" s="305"/>
      <c r="AC19" s="3">
        <v>1646607262.2281394</v>
      </c>
      <c r="AD19" s="136">
        <f t="shared" si="5"/>
        <v>0</v>
      </c>
      <c r="AH19" s="226"/>
      <c r="AL19" s="136"/>
    </row>
    <row r="20" spans="1:38">
      <c r="A20" s="301" t="s">
        <v>838</v>
      </c>
      <c r="B20" s="302" t="str">
        <f t="shared" si="0"/>
        <v>210323762802</v>
      </c>
      <c r="C20" s="216" t="s">
        <v>317</v>
      </c>
      <c r="D20" s="122" t="s">
        <v>318</v>
      </c>
      <c r="E20" s="123">
        <v>101873</v>
      </c>
      <c r="F20" s="215">
        <v>748</v>
      </c>
      <c r="G20" s="215">
        <f t="shared" si="6"/>
        <v>102621</v>
      </c>
      <c r="H20" s="303" t="s">
        <v>52</v>
      </c>
      <c r="I20" s="122" t="s">
        <v>53</v>
      </c>
      <c r="J20" s="122" t="s">
        <v>36</v>
      </c>
      <c r="K20" s="304">
        <v>0.38540000000000002</v>
      </c>
      <c r="L20" s="122">
        <v>1</v>
      </c>
      <c r="M20" s="122" t="s">
        <v>37</v>
      </c>
      <c r="N20" s="123">
        <f t="shared" si="1"/>
        <v>39550.133399999999</v>
      </c>
      <c r="O20" s="390">
        <v>40404.933590000001</v>
      </c>
      <c r="P20" s="306">
        <v>25493.055396429041</v>
      </c>
      <c r="Q20" s="123">
        <f t="shared" si="2"/>
        <v>1030045210.2989066</v>
      </c>
      <c r="R20" s="123">
        <v>0</v>
      </c>
      <c r="S20" s="305">
        <f>VLOOKUP(C20,'Working Hours'!A:I,9,0)*G20</f>
        <v>851.75430000000006</v>
      </c>
      <c r="T20" s="307">
        <f t="shared" si="3"/>
        <v>2.0986948354779891E-2</v>
      </c>
      <c r="U20" s="123">
        <f>SUMIFS('Manufacturing Cost.'!N:N,'Manufacturing Cost.'!G:G,"622",'Manufacturing Cost.'!H:H,"0501")*T20</f>
        <v>41739168.080751002</v>
      </c>
      <c r="V20" s="123">
        <f>SUMIFS('Manufacturing Cost.'!N:N,'Manufacturing Cost.'!G:G,"627",'Manufacturing Cost.'!H:H,"0501")*T20</f>
        <v>234577985.17815596</v>
      </c>
      <c r="W20" s="308">
        <f t="shared" si="7"/>
        <v>3.1029030972557136E-3</v>
      </c>
      <c r="X20" s="123">
        <f>SUMIFS('Manufacturing Cost.'!N:N,'Manufacturing Cost.'!H:H,"indirect",'Manufacturing Cost.'!G:G,"627")*W20</f>
        <v>35079543.250995204</v>
      </c>
      <c r="Y20" s="123">
        <f>SUMIF(Outsoucing!D:D,C20,Outsoucing!J:J)</f>
        <v>0</v>
      </c>
      <c r="Z20" s="309">
        <f t="shared" si="8"/>
        <v>1341441906.8088086</v>
      </c>
      <c r="AA20" s="310">
        <f t="shared" si="4"/>
        <v>13071.807006449057</v>
      </c>
      <c r="AB20" s="305"/>
      <c r="AC20" s="3">
        <v>1341441906.8088086</v>
      </c>
      <c r="AD20" s="136">
        <f t="shared" si="5"/>
        <v>0</v>
      </c>
      <c r="AH20" s="226"/>
      <c r="AL20" s="136"/>
    </row>
    <row r="21" spans="1:38">
      <c r="A21" s="301" t="s">
        <v>838</v>
      </c>
      <c r="B21" s="302" t="str">
        <f t="shared" si="0"/>
        <v>210325762802</v>
      </c>
      <c r="C21" s="216" t="s">
        <v>285</v>
      </c>
      <c r="D21" s="122" t="s">
        <v>286</v>
      </c>
      <c r="E21" s="123">
        <v>74239</v>
      </c>
      <c r="F21" s="215">
        <v>615</v>
      </c>
      <c r="G21" s="215">
        <f t="shared" si="6"/>
        <v>74854</v>
      </c>
      <c r="H21" s="303" t="s">
        <v>52</v>
      </c>
      <c r="I21" s="122" t="s">
        <v>840</v>
      </c>
      <c r="J21" s="122" t="s">
        <v>36</v>
      </c>
      <c r="K21" s="304">
        <v>0.13100000000000001</v>
      </c>
      <c r="L21" s="122">
        <v>1</v>
      </c>
      <c r="M21" s="122" t="s">
        <v>37</v>
      </c>
      <c r="N21" s="123">
        <f t="shared" si="1"/>
        <v>9805.8739999999998</v>
      </c>
      <c r="O21" s="305">
        <v>9743.6489999999994</v>
      </c>
      <c r="P21" s="306">
        <v>25493.055396429041</v>
      </c>
      <c r="Q21" s="123">
        <f t="shared" si="2"/>
        <v>248395383.72036043</v>
      </c>
      <c r="R21" s="123">
        <v>0</v>
      </c>
      <c r="S21" s="305">
        <f>VLOOKUP(C21,'Working Hours'!A:I,9,0)*G21</f>
        <v>613.80280000000005</v>
      </c>
      <c r="T21" s="307">
        <f t="shared" si="3"/>
        <v>1.5123900946105339E-2</v>
      </c>
      <c r="U21" s="123">
        <f>SUMIFS('Manufacturing Cost.'!N:N,'Manufacturing Cost.'!G:G,"622",'Manufacturing Cost.'!H:H,"0501")*T21</f>
        <v>30078648.546459459</v>
      </c>
      <c r="V21" s="123">
        <f>SUMIFS('Manufacturing Cost.'!N:N,'Manufacturing Cost.'!G:G,"627",'Manufacturing Cost.'!H:H,"0501")*T21</f>
        <v>169044786.88362432</v>
      </c>
      <c r="W21" s="308">
        <f t="shared" si="7"/>
        <v>2.2360563477334125E-3</v>
      </c>
      <c r="X21" s="123">
        <f>SUMIFS('Manufacturing Cost.'!N:N,'Manufacturing Cost.'!H:H,"indirect",'Manufacturing Cost.'!G:G,"627")*W21</f>
        <v>25279498.876826286</v>
      </c>
      <c r="Y21" s="123">
        <f>SUMIF(Outsoucing!D:D,C21,Outsoucing!J:J)</f>
        <v>0</v>
      </c>
      <c r="Z21" s="309">
        <f t="shared" si="8"/>
        <v>472798318.0272705</v>
      </c>
      <c r="AA21" s="310">
        <f t="shared" si="4"/>
        <v>6316.2732522947408</v>
      </c>
      <c r="AB21" s="305"/>
      <c r="AC21" s="3">
        <v>472798318.0272705</v>
      </c>
      <c r="AD21" s="136">
        <f t="shared" si="5"/>
        <v>0</v>
      </c>
      <c r="AH21" s="226"/>
      <c r="AL21" s="136"/>
    </row>
    <row r="22" spans="1:38">
      <c r="A22" s="301" t="s">
        <v>838</v>
      </c>
      <c r="B22" s="302" t="str">
        <f t="shared" si="0"/>
        <v>210327762802</v>
      </c>
      <c r="C22" s="216" t="s">
        <v>324</v>
      </c>
      <c r="D22" s="122" t="s">
        <v>841</v>
      </c>
      <c r="E22" s="123">
        <v>65343</v>
      </c>
      <c r="F22" s="215">
        <v>957</v>
      </c>
      <c r="G22" s="215">
        <f t="shared" si="6"/>
        <v>66300</v>
      </c>
      <c r="H22" s="303" t="s">
        <v>52</v>
      </c>
      <c r="I22" s="122" t="s">
        <v>53</v>
      </c>
      <c r="J22" s="122" t="s">
        <v>36</v>
      </c>
      <c r="K22" s="304">
        <v>0.32343</v>
      </c>
      <c r="L22" s="122">
        <v>1</v>
      </c>
      <c r="M22" s="122" t="s">
        <v>37</v>
      </c>
      <c r="N22" s="123">
        <f t="shared" si="1"/>
        <v>21443.409</v>
      </c>
      <c r="O22" s="390">
        <v>26285.1561</v>
      </c>
      <c r="P22" s="306">
        <v>25493.055396429041</v>
      </c>
      <c r="Q22" s="123">
        <f t="shared" si="2"/>
        <v>670088940.56108475</v>
      </c>
      <c r="R22" s="123">
        <v>0</v>
      </c>
      <c r="S22" s="305">
        <f>VLOOKUP(C22,'Working Hours'!A:I,9,0)*G22</f>
        <v>788.97</v>
      </c>
      <c r="T22" s="307">
        <f t="shared" si="3"/>
        <v>1.9439963664956771E-2</v>
      </c>
      <c r="U22" s="123">
        <f>SUMIFS('Manufacturing Cost.'!N:N,'Manufacturing Cost.'!G:G,"622",'Manufacturing Cost.'!H:H,"0501")*T22</f>
        <v>38662500.959103018</v>
      </c>
      <c r="V22" s="123">
        <f>SUMIFS('Manufacturing Cost.'!N:N,'Manufacturing Cost.'!G:G,"627",'Manufacturing Cost.'!H:H,"0501")*T22</f>
        <v>217286831.3855412</v>
      </c>
      <c r="W22" s="308">
        <f t="shared" si="7"/>
        <v>2.8741826799604537E-3</v>
      </c>
      <c r="X22" s="123">
        <f>SUMIFS('Manufacturing Cost.'!N:N,'Manufacturing Cost.'!H:H,"indirect",'Manufacturing Cost.'!G:G,"627")*W22</f>
        <v>32493768.729711946</v>
      </c>
      <c r="Y22" s="123">
        <f>SUMIF(Outsoucing!D:D,C22,Outsoucing!J:J)</f>
        <v>0</v>
      </c>
      <c r="Z22" s="309">
        <f t="shared" si="8"/>
        <v>958532041.63544083</v>
      </c>
      <c r="AA22" s="310">
        <f t="shared" si="4"/>
        <v>14457.496857246468</v>
      </c>
      <c r="AB22" s="305"/>
      <c r="AC22" s="3">
        <v>958532041.63544083</v>
      </c>
      <c r="AD22" s="136">
        <f t="shared" si="5"/>
        <v>0</v>
      </c>
      <c r="AH22" s="226"/>
      <c r="AL22" s="136"/>
    </row>
    <row r="23" spans="1:38">
      <c r="A23" s="301" t="s">
        <v>838</v>
      </c>
      <c r="B23" s="302" t="str">
        <f t="shared" si="0"/>
        <v>210329762802</v>
      </c>
      <c r="C23" s="216" t="s">
        <v>337</v>
      </c>
      <c r="D23" s="122" t="s">
        <v>338</v>
      </c>
      <c r="E23" s="123">
        <v>86249</v>
      </c>
      <c r="F23" s="215">
        <v>1174</v>
      </c>
      <c r="G23" s="215">
        <f t="shared" si="6"/>
        <v>87423</v>
      </c>
      <c r="H23" s="303" t="s">
        <v>52</v>
      </c>
      <c r="I23" s="303" t="s">
        <v>53</v>
      </c>
      <c r="J23" s="122" t="s">
        <v>36</v>
      </c>
      <c r="K23" s="304">
        <v>0.65985000000000005</v>
      </c>
      <c r="L23" s="122">
        <v>1</v>
      </c>
      <c r="M23" s="122" t="s">
        <v>37</v>
      </c>
      <c r="N23" s="123">
        <f t="shared" si="1"/>
        <v>57686.066550000003</v>
      </c>
      <c r="O23" s="305">
        <v>53400.024699999987</v>
      </c>
      <c r="P23" s="306">
        <v>25493.055396429041</v>
      </c>
      <c r="Q23" s="123">
        <f t="shared" si="2"/>
        <v>1361329787.8477788</v>
      </c>
      <c r="R23" s="123">
        <v>0</v>
      </c>
      <c r="S23" s="305">
        <f>VLOOKUP(C23,'Working Hours'!A:I,9,0)*G23</f>
        <v>1040.3337000000001</v>
      </c>
      <c r="T23" s="307">
        <f t="shared" si="3"/>
        <v>2.5633483310430107E-2</v>
      </c>
      <c r="U23" s="123">
        <f>SUMIFS('Manufacturing Cost.'!N:N,'Manufacturing Cost.'!G:G,"622",'Manufacturing Cost.'!H:H,"0501")*T23</f>
        <v>50980268.79860729</v>
      </c>
      <c r="V23" s="123">
        <f>SUMIFS('Manufacturing Cost.'!N:N,'Manufacturing Cost.'!G:G,"627",'Manufacturing Cost.'!H:H,"0501")*T23</f>
        <v>286513825.94597542</v>
      </c>
      <c r="W23" s="308">
        <f t="shared" si="7"/>
        <v>3.7898894785849588E-3</v>
      </c>
      <c r="X23" s="123">
        <f>SUMIFS('Manufacturing Cost.'!N:N,'Manufacturing Cost.'!H:H,"indirect",'Manufacturing Cost.'!G:G,"627")*W23</f>
        <v>42846195.228621535</v>
      </c>
      <c r="Y23" s="123">
        <f>SUMIF(Outsoucing!D:D,C23,Outsoucing!J:J)</f>
        <v>0</v>
      </c>
      <c r="Z23" s="309">
        <f t="shared" si="8"/>
        <v>1741670077.8209829</v>
      </c>
      <c r="AA23" s="310">
        <f t="shared" si="4"/>
        <v>19922.332542019638</v>
      </c>
      <c r="AB23" s="305"/>
      <c r="AC23" s="3">
        <v>1741670077.8209829</v>
      </c>
      <c r="AD23" s="136">
        <f t="shared" si="5"/>
        <v>0</v>
      </c>
      <c r="AH23" s="226"/>
      <c r="AL23" s="136"/>
    </row>
    <row r="24" spans="1:38">
      <c r="A24" s="301" t="s">
        <v>838</v>
      </c>
      <c r="B24" s="302" t="str">
        <f t="shared" si="0"/>
        <v>210332762802</v>
      </c>
      <c r="C24" s="216" t="s">
        <v>261</v>
      </c>
      <c r="D24" s="122" t="s">
        <v>262</v>
      </c>
      <c r="E24" s="123">
        <v>20577</v>
      </c>
      <c r="F24" s="215">
        <v>87</v>
      </c>
      <c r="G24" s="215">
        <f t="shared" si="6"/>
        <v>20664</v>
      </c>
      <c r="H24" s="303" t="s">
        <v>52</v>
      </c>
      <c r="I24" s="122" t="s">
        <v>53</v>
      </c>
      <c r="J24" s="122" t="s">
        <v>36</v>
      </c>
      <c r="K24" s="304">
        <v>0.30774000000000001</v>
      </c>
      <c r="L24" s="122">
        <v>1</v>
      </c>
      <c r="M24" s="122" t="s">
        <v>37</v>
      </c>
      <c r="N24" s="123">
        <f t="shared" si="1"/>
        <v>6359.1393600000001</v>
      </c>
      <c r="O24" s="305">
        <v>5860.6005599999999</v>
      </c>
      <c r="P24" s="306">
        <v>25493.055396429041</v>
      </c>
      <c r="Q24" s="123">
        <f t="shared" si="2"/>
        <v>149404614.73242307</v>
      </c>
      <c r="R24" s="123">
        <v>0</v>
      </c>
      <c r="S24" s="305">
        <f>VLOOKUP(C24,'Working Hours'!A:I,9,0)*G24</f>
        <v>245.90160000000003</v>
      </c>
      <c r="T24" s="307">
        <f t="shared" si="3"/>
        <v>6.0589352816390165E-3</v>
      </c>
      <c r="U24" s="123">
        <f>SUMIFS('Manufacturing Cost.'!N:N,'Manufacturing Cost.'!G:G,"622",'Manufacturing Cost.'!H:H,"0501")*T24</f>
        <v>12050104.371325865</v>
      </c>
      <c r="V24" s="123">
        <f>SUMIFS('Manufacturing Cost.'!N:N,'Manufacturing Cost.'!G:G,"627",'Manufacturing Cost.'!H:H,"0501")*T24</f>
        <v>67722701.11238046</v>
      </c>
      <c r="W24" s="308">
        <f t="shared" si="7"/>
        <v>8.9580861084016317E-4</v>
      </c>
      <c r="X24" s="123">
        <f>SUMIFS('Manufacturing Cost.'!N:N,'Manufacturing Cost.'!H:H,"indirect",'Manufacturing Cost.'!G:G,"627")*W24</f>
        <v>10127469.638473118</v>
      </c>
      <c r="Y24" s="123">
        <f>SUMIF(Outsoucing!D:D,C24,Outsoucing!J:J)</f>
        <v>0</v>
      </c>
      <c r="Z24" s="309">
        <f t="shared" si="8"/>
        <v>239304889.85460249</v>
      </c>
      <c r="AA24" s="310">
        <f t="shared" si="4"/>
        <v>11580.763155952502</v>
      </c>
      <c r="AB24" s="305"/>
      <c r="AC24" s="3">
        <v>239304889.85460249</v>
      </c>
      <c r="AD24" s="136">
        <f t="shared" si="5"/>
        <v>0</v>
      </c>
      <c r="AH24" s="226"/>
      <c r="AL24" s="136"/>
    </row>
    <row r="25" spans="1:38">
      <c r="A25" s="301" t="s">
        <v>838</v>
      </c>
      <c r="B25" s="302" t="str">
        <f t="shared" si="0"/>
        <v>210333762802</v>
      </c>
      <c r="C25" s="311" t="s">
        <v>191</v>
      </c>
      <c r="D25" s="312" t="s">
        <v>192</v>
      </c>
      <c r="E25" s="123">
        <v>44</v>
      </c>
      <c r="F25" s="215">
        <v>15</v>
      </c>
      <c r="G25" s="215">
        <f t="shared" si="6"/>
        <v>59</v>
      </c>
      <c r="H25" s="303" t="s">
        <v>52</v>
      </c>
      <c r="I25" s="122" t="s">
        <v>53</v>
      </c>
      <c r="J25" s="122" t="s">
        <v>36</v>
      </c>
      <c r="K25" s="304">
        <v>1.6369100000000001</v>
      </c>
      <c r="L25" s="122">
        <v>1</v>
      </c>
      <c r="M25" s="122" t="s">
        <v>37</v>
      </c>
      <c r="N25" s="123">
        <f t="shared" si="1"/>
        <v>96.577690000000004</v>
      </c>
      <c r="O25" s="305">
        <v>852.83010999999999</v>
      </c>
      <c r="P25" s="306">
        <v>25493.055396429041</v>
      </c>
      <c r="Q25" s="123">
        <f t="shared" si="2"/>
        <v>21741245.237972673</v>
      </c>
      <c r="R25" s="123">
        <v>0</v>
      </c>
      <c r="S25" s="305">
        <f>VLOOKUP(C25,'Working Hours'!A:I,9,0)*G25</f>
        <v>2.0413999999999999</v>
      </c>
      <c r="T25" s="307">
        <f t="shared" si="3"/>
        <v>5.0299430682589643E-5</v>
      </c>
      <c r="U25" s="123">
        <f>SUMIFS('Manufacturing Cost.'!N:N,'Manufacturing Cost.'!G:G,"622",'Manufacturing Cost.'!H:H,"0501")*T25</f>
        <v>100036.28713121271</v>
      </c>
      <c r="V25" s="123">
        <f>SUMIFS('Manufacturing Cost.'!N:N,'Manufacturing Cost.'!G:G,"627",'Manufacturing Cost.'!H:H,"0501")*T25</f>
        <v>562213.18629408441</v>
      </c>
      <c r="W25" s="308">
        <f t="shared" si="7"/>
        <v>7.4367295624311056E-6</v>
      </c>
      <c r="X25" s="123">
        <f>SUMIFS('Manufacturing Cost.'!N:N,'Manufacturing Cost.'!H:H,"indirect",'Manufacturing Cost.'!G:G,"627")*W25</f>
        <v>84075.160633273699</v>
      </c>
      <c r="Y25" s="123">
        <f>SUMIF(Outsoucing!D:D,C25,Outsoucing!J:J)</f>
        <v>0</v>
      </c>
      <c r="Z25" s="309">
        <f t="shared" si="8"/>
        <v>22487569.872031242</v>
      </c>
      <c r="AA25" s="310">
        <f t="shared" si="4"/>
        <v>381145.25206832611</v>
      </c>
      <c r="AB25" s="305"/>
      <c r="AC25" s="3">
        <v>22487569.872031242</v>
      </c>
      <c r="AD25" s="136">
        <f t="shared" si="5"/>
        <v>0</v>
      </c>
      <c r="AH25" s="226"/>
      <c r="AL25" s="136"/>
    </row>
    <row r="26" spans="1:38">
      <c r="A26" s="301" t="s">
        <v>838</v>
      </c>
      <c r="B26" s="302" t="str">
        <f t="shared" si="0"/>
        <v>210334762802</v>
      </c>
      <c r="C26" s="311" t="s">
        <v>272</v>
      </c>
      <c r="D26" s="312" t="s">
        <v>273</v>
      </c>
      <c r="E26" s="123">
        <v>53901</v>
      </c>
      <c r="F26" s="215">
        <v>1258</v>
      </c>
      <c r="G26" s="215">
        <f t="shared" si="6"/>
        <v>55159</v>
      </c>
      <c r="H26" s="303" t="s">
        <v>52</v>
      </c>
      <c r="I26" s="122" t="s">
        <v>53</v>
      </c>
      <c r="J26" s="122" t="s">
        <v>36</v>
      </c>
      <c r="K26" s="304">
        <v>0.97750000000000004</v>
      </c>
      <c r="L26" s="122">
        <v>1</v>
      </c>
      <c r="M26" s="122" t="s">
        <v>37</v>
      </c>
      <c r="N26" s="123">
        <f t="shared" si="1"/>
        <v>53917.922500000001</v>
      </c>
      <c r="O26" s="390">
        <v>56239.713900000002</v>
      </c>
      <c r="P26" s="306">
        <v>25493.055396429041</v>
      </c>
      <c r="Q26" s="123">
        <f t="shared" si="2"/>
        <v>1433722141.9320204</v>
      </c>
      <c r="R26" s="123">
        <v>0</v>
      </c>
      <c r="S26" s="305">
        <f>VLOOKUP(C26,'Working Hours'!A:I,9,0)*G26</f>
        <v>777.74189999999999</v>
      </c>
      <c r="T26" s="307">
        <f t="shared" si="3"/>
        <v>1.9163306940332893E-2</v>
      </c>
      <c r="U26" s="123">
        <f>SUMIFS('Manufacturing Cost.'!N:N,'Manufacturing Cost.'!G:G,"622",'Manufacturing Cost.'!H:H,"0501")*T26</f>
        <v>38112281.778375097</v>
      </c>
      <c r="V26" s="123">
        <f>SUMIFS('Manufacturing Cost.'!N:N,'Manufacturing Cost.'!G:G,"627",'Manufacturing Cost.'!H:H,"0501")*T26</f>
        <v>214194548.69864562</v>
      </c>
      <c r="W26" s="308">
        <f t="shared" si="7"/>
        <v>2.8332792101848424E-3</v>
      </c>
      <c r="X26" s="123">
        <f>SUMIFS('Manufacturing Cost.'!N:N,'Manufacturing Cost.'!H:H,"indirect",'Manufacturing Cost.'!G:G,"627")*W26</f>
        <v>32031338.872209024</v>
      </c>
      <c r="Y26" s="123">
        <f>SUMIF(Outsoucing!D:D,C26,Outsoucing!J:J)</f>
        <v>0</v>
      </c>
      <c r="Z26" s="309">
        <f t="shared" si="8"/>
        <v>1718060311.2812502</v>
      </c>
      <c r="AA26" s="310">
        <f t="shared" si="4"/>
        <v>31147.415857453005</v>
      </c>
      <c r="AB26" s="305"/>
      <c r="AC26" s="3">
        <v>1718060311.2812502</v>
      </c>
      <c r="AD26" s="136">
        <f t="shared" si="5"/>
        <v>0</v>
      </c>
      <c r="AH26" s="226"/>
      <c r="AL26" s="136"/>
    </row>
    <row r="27" spans="1:38">
      <c r="A27" s="301" t="s">
        <v>838</v>
      </c>
      <c r="B27" s="302" t="str">
        <f t="shared" si="0"/>
        <v>210340762802</v>
      </c>
      <c r="C27" s="311" t="s">
        <v>216</v>
      </c>
      <c r="D27" s="312" t="s">
        <v>217</v>
      </c>
      <c r="E27" s="123">
        <v>30677</v>
      </c>
      <c r="F27" s="215">
        <v>241</v>
      </c>
      <c r="G27" s="215">
        <f t="shared" si="6"/>
        <v>30918</v>
      </c>
      <c r="H27" s="303" t="s">
        <v>52</v>
      </c>
      <c r="I27" s="122" t="s">
        <v>53</v>
      </c>
      <c r="J27" s="122" t="s">
        <v>36</v>
      </c>
      <c r="K27" s="304">
        <v>0.37647999999999998</v>
      </c>
      <c r="L27" s="122">
        <v>1</v>
      </c>
      <c r="M27" s="122" t="s">
        <v>37</v>
      </c>
      <c r="N27" s="313">
        <f t="shared" si="1"/>
        <v>11640.00864</v>
      </c>
      <c r="O27" s="305">
        <v>6076.9544800000003</v>
      </c>
      <c r="P27" s="306">
        <v>25493.055396429041</v>
      </c>
      <c r="Q27" s="123">
        <f t="shared" si="2"/>
        <v>154920137.20021763</v>
      </c>
      <c r="R27" s="123">
        <v>0</v>
      </c>
      <c r="S27" s="305">
        <f>VLOOKUP(C27,'Working Hours'!A:I,9,0)*G27</f>
        <v>222.6096</v>
      </c>
      <c r="T27" s="307">
        <f t="shared" si="3"/>
        <v>5.4850279927887765E-3</v>
      </c>
      <c r="U27" s="123">
        <f>SUMIFS('Manufacturing Cost.'!N:N,'Manufacturing Cost.'!G:G,"622",'Manufacturing Cost.'!H:H,"0501")*T27</f>
        <v>10908708.662567066</v>
      </c>
      <c r="V27" s="123">
        <f>SUMIFS('Manufacturing Cost.'!N:N,'Manufacturing Cost.'!G:G,"627",'Manufacturing Cost.'!H:H,"0501")*T27</f>
        <v>61307951.658494964</v>
      </c>
      <c r="W27" s="308">
        <f t="shared" si="7"/>
        <v>8.1095688899821862E-4</v>
      </c>
      <c r="X27" s="123">
        <f>SUMIFS('Manufacturing Cost.'!N:N,'Manufacturing Cost.'!H:H,"indirect",'Manufacturing Cost.'!G:G,"627")*W27</f>
        <v>9168187.4588560816</v>
      </c>
      <c r="Y27" s="123">
        <f>SUMIF(Outsoucing!D:D,C27,Outsoucing!J:J)</f>
        <v>0</v>
      </c>
      <c r="Z27" s="309">
        <f t="shared" si="8"/>
        <v>236304984.98013577</v>
      </c>
      <c r="AA27" s="310">
        <f t="shared" si="4"/>
        <v>7642.958308433138</v>
      </c>
      <c r="AB27" s="305"/>
      <c r="AC27" s="3">
        <v>236304984.98013577</v>
      </c>
      <c r="AD27" s="136">
        <f t="shared" si="5"/>
        <v>0</v>
      </c>
      <c r="AH27" s="226"/>
      <c r="AL27" s="136"/>
    </row>
    <row r="28" spans="1:38">
      <c r="A28" s="301" t="s">
        <v>838</v>
      </c>
      <c r="B28" s="302" t="str">
        <f t="shared" si="0"/>
        <v>210343762249</v>
      </c>
      <c r="C28" s="312" t="s">
        <v>582</v>
      </c>
      <c r="D28" s="312" t="s">
        <v>583</v>
      </c>
      <c r="E28" s="123">
        <v>25006</v>
      </c>
      <c r="F28" s="215">
        <v>288</v>
      </c>
      <c r="G28" s="215">
        <f t="shared" si="6"/>
        <v>25294</v>
      </c>
      <c r="H28" s="303" t="s">
        <v>561</v>
      </c>
      <c r="I28" s="122" t="s">
        <v>562</v>
      </c>
      <c r="J28" s="122" t="s">
        <v>36</v>
      </c>
      <c r="K28" s="304">
        <v>0.22739000000000001</v>
      </c>
      <c r="L28" s="122">
        <v>1</v>
      </c>
      <c r="M28" s="122" t="s">
        <v>37</v>
      </c>
      <c r="N28" s="313">
        <f t="shared" si="1"/>
        <v>5751.6026600000005</v>
      </c>
      <c r="O28" s="305">
        <v>2321.4245099999998</v>
      </c>
      <c r="P28" s="306">
        <v>33082.841184315635</v>
      </c>
      <c r="Q28" s="123">
        <f t="shared" si="2"/>
        <v>76799318.385707736</v>
      </c>
      <c r="R28" s="123">
        <v>0</v>
      </c>
      <c r="S28" s="305">
        <f>VLOOKUP(C28,'Working Hours'!A:I,9,0)*G28</f>
        <v>412.29219999999998</v>
      </c>
      <c r="T28" s="307">
        <f t="shared" si="3"/>
        <v>1.0158745436892517E-2</v>
      </c>
      <c r="U28" s="123">
        <f>SUMIFS('Manufacturing Cost.'!N:N,'Manufacturing Cost.'!G:G,"622",'Manufacturing Cost.'!H:H,"0501")*T28</f>
        <v>20203870.334652383</v>
      </c>
      <c r="V28" s="123">
        <f>SUMIFS('Manufacturing Cost.'!N:N,'Manufacturing Cost.'!G:G,"627",'Manufacturing Cost.'!H:H,"0501")*T28</f>
        <v>113547619.98932002</v>
      </c>
      <c r="W28" s="308">
        <f t="shared" si="7"/>
        <v>1.501962178945703E-3</v>
      </c>
      <c r="X28" s="123">
        <f>SUMIFS('Manufacturing Cost.'!N:N,'Manufacturing Cost.'!H:H,"indirect",'Manufacturing Cost.'!G:G,"627")*W28</f>
        <v>16980274.783406392</v>
      </c>
      <c r="Y28" s="123">
        <f>SUMIF(Outsoucing!D:D,C28,Outsoucing!J:J)</f>
        <v>0</v>
      </c>
      <c r="Z28" s="309">
        <f t="shared" si="8"/>
        <v>227531083.49308652</v>
      </c>
      <c r="AA28" s="310">
        <f t="shared" si="4"/>
        <v>8995.4567681302487</v>
      </c>
      <c r="AB28" s="305"/>
      <c r="AC28" s="3">
        <v>227531083.49308652</v>
      </c>
      <c r="AD28" s="136">
        <f t="shared" si="5"/>
        <v>0</v>
      </c>
      <c r="AH28" s="226"/>
      <c r="AL28" s="136"/>
    </row>
    <row r="29" spans="1:38">
      <c r="A29" s="301" t="s">
        <v>838</v>
      </c>
      <c r="B29" s="302" t="str">
        <f t="shared" si="0"/>
        <v>210344762249</v>
      </c>
      <c r="C29" s="311" t="s">
        <v>566</v>
      </c>
      <c r="D29" s="312" t="s">
        <v>567</v>
      </c>
      <c r="E29" s="123">
        <v>22170</v>
      </c>
      <c r="F29" s="215">
        <v>0</v>
      </c>
      <c r="G29" s="215">
        <f t="shared" si="6"/>
        <v>22170</v>
      </c>
      <c r="H29" s="303" t="s">
        <v>561</v>
      </c>
      <c r="I29" s="122" t="s">
        <v>562</v>
      </c>
      <c r="J29" s="122" t="s">
        <v>36</v>
      </c>
      <c r="K29" s="304">
        <v>0.16073000000000001</v>
      </c>
      <c r="L29" s="122">
        <v>1</v>
      </c>
      <c r="M29" s="122" t="s">
        <v>37</v>
      </c>
      <c r="N29" s="123">
        <f t="shared" si="1"/>
        <v>3563.3841000000002</v>
      </c>
      <c r="O29" s="305">
        <v>4079.3274000000001</v>
      </c>
      <c r="P29" s="306">
        <v>33082.841184315635</v>
      </c>
      <c r="Q29" s="123">
        <f t="shared" si="2"/>
        <v>134955740.51302722</v>
      </c>
      <c r="R29" s="123">
        <v>0</v>
      </c>
      <c r="S29" s="305">
        <f>VLOOKUP(C29,'Working Hours'!A:I,9,0)*G29</f>
        <v>104.199</v>
      </c>
      <c r="T29" s="307">
        <f t="shared" si="3"/>
        <v>2.5674294002621528E-3</v>
      </c>
      <c r="U29" s="123">
        <f>SUMIFS('Manufacturing Cost.'!N:N,'Manufacturing Cost.'!G:G,"622",'Manufacturing Cost.'!H:H,"0501")*T29</f>
        <v>5106143.3735599266</v>
      </c>
      <c r="V29" s="123">
        <f>SUMIFS('Manufacturing Cost.'!N:N,'Manufacturing Cost.'!G:G,"627",'Manufacturing Cost.'!H:H,"0501")*T29</f>
        <v>28696998.039902668</v>
      </c>
      <c r="W29" s="308">
        <f t="shared" si="7"/>
        <v>3.7959233059457179E-4</v>
      </c>
      <c r="X29" s="123">
        <f>SUMIFS('Manufacturing Cost.'!N:N,'Manufacturing Cost.'!H:H,"indirect",'Manufacturing Cost.'!G:G,"627")*W29</f>
        <v>4291441.0026582191</v>
      </c>
      <c r="Y29" s="123">
        <f>SUMIF(Outsoucing!D:D,C29,Outsoucing!J:J)</f>
        <v>0</v>
      </c>
      <c r="Z29" s="309">
        <f t="shared" si="8"/>
        <v>173050322.92914802</v>
      </c>
      <c r="AA29" s="310">
        <f t="shared" si="4"/>
        <v>7805.6077099299964</v>
      </c>
      <c r="AB29" s="305"/>
      <c r="AC29" s="3">
        <v>173050322.92914802</v>
      </c>
      <c r="AD29" s="136">
        <f t="shared" si="5"/>
        <v>0</v>
      </c>
      <c r="AH29" s="226"/>
      <c r="AL29" s="136"/>
    </row>
    <row r="30" spans="1:38">
      <c r="A30" s="301" t="s">
        <v>838</v>
      </c>
      <c r="B30" s="302" t="str">
        <f t="shared" si="0"/>
        <v>210350762802</v>
      </c>
      <c r="C30" s="311" t="s">
        <v>223</v>
      </c>
      <c r="D30" s="312" t="s">
        <v>224</v>
      </c>
      <c r="E30" s="123">
        <v>39053</v>
      </c>
      <c r="F30" s="215">
        <v>454</v>
      </c>
      <c r="G30" s="215">
        <f t="shared" si="6"/>
        <v>39507</v>
      </c>
      <c r="H30" s="303" t="s">
        <v>52</v>
      </c>
      <c r="I30" s="122" t="s">
        <v>53</v>
      </c>
      <c r="J30" s="122" t="s">
        <v>36</v>
      </c>
      <c r="K30" s="304">
        <v>1.07331</v>
      </c>
      <c r="L30" s="122">
        <v>1</v>
      </c>
      <c r="M30" s="122" t="s">
        <v>37</v>
      </c>
      <c r="N30" s="313">
        <f t="shared" si="1"/>
        <v>42403.258170000001</v>
      </c>
      <c r="O30" s="305">
        <v>42715.591380000013</v>
      </c>
      <c r="P30" s="306">
        <v>25493.055396429041</v>
      </c>
      <c r="Q30" s="123">
        <f t="shared" si="2"/>
        <v>1088950937.341567</v>
      </c>
      <c r="R30" s="123">
        <v>0</v>
      </c>
      <c r="S30" s="305">
        <f>VLOOKUP(C30,'Working Hours'!A:I,9,0)*G30</f>
        <v>1359.0408</v>
      </c>
      <c r="T30" s="307">
        <f t="shared" si="3"/>
        <v>3.3486322383859693E-2</v>
      </c>
      <c r="U30" s="123">
        <f>SUMIFS('Manufacturing Cost.'!N:N,'Manufacturing Cost.'!G:G,"622",'Manufacturing Cost.'!H:H,"0501")*T30</f>
        <v>66598116.827585496</v>
      </c>
      <c r="V30" s="123">
        <f>SUMIFS('Manufacturing Cost.'!N:N,'Manufacturing Cost.'!G:G,"627",'Manufacturing Cost.'!H:H,"0501")*T30</f>
        <v>374287576.40426254</v>
      </c>
      <c r="W30" s="308">
        <f t="shared" si="7"/>
        <v>4.9509252933820028E-3</v>
      </c>
      <c r="X30" s="123">
        <f>SUMIFS('Manufacturing Cost.'!N:N,'Manufacturing Cost.'!H:H,"indirect",'Manufacturing Cost.'!G:G,"627")*W30</f>
        <v>55972163.009294018</v>
      </c>
      <c r="Y30" s="123">
        <f>SUMIF(Outsoucing!D:D,C30,Outsoucing!J:J)</f>
        <v>0</v>
      </c>
      <c r="Z30" s="309">
        <f t="shared" si="8"/>
        <v>1585808793.5827091</v>
      </c>
      <c r="AA30" s="310">
        <f t="shared" si="4"/>
        <v>40139.94465747106</v>
      </c>
      <c r="AB30" s="305"/>
      <c r="AC30" s="3">
        <v>1585808793.5827091</v>
      </c>
      <c r="AD30" s="136">
        <f t="shared" si="5"/>
        <v>0</v>
      </c>
      <c r="AH30" s="226"/>
      <c r="AL30" s="136"/>
    </row>
    <row r="31" spans="1:38">
      <c r="A31" s="301" t="s">
        <v>838</v>
      </c>
      <c r="B31" s="302" t="str">
        <f t="shared" si="0"/>
        <v>210364762802</v>
      </c>
      <c r="C31" s="311" t="s">
        <v>148</v>
      </c>
      <c r="D31" s="312" t="s">
        <v>149</v>
      </c>
      <c r="E31" s="123">
        <v>77416</v>
      </c>
      <c r="F31" s="215">
        <v>442</v>
      </c>
      <c r="G31" s="215">
        <f t="shared" si="6"/>
        <v>77858</v>
      </c>
      <c r="H31" s="303" t="s">
        <v>52</v>
      </c>
      <c r="I31" s="122" t="s">
        <v>53</v>
      </c>
      <c r="J31" s="122" t="s">
        <v>36</v>
      </c>
      <c r="K31" s="304">
        <v>1.0222</v>
      </c>
      <c r="L31" s="122">
        <v>1</v>
      </c>
      <c r="M31" s="122" t="s">
        <v>37</v>
      </c>
      <c r="N31" s="123">
        <f t="shared" si="1"/>
        <v>79586.4476</v>
      </c>
      <c r="O31" s="305">
        <v>71400.148239999995</v>
      </c>
      <c r="P31" s="306">
        <v>25493.055396429041</v>
      </c>
      <c r="Q31" s="123">
        <f t="shared" si="2"/>
        <v>1820207934.3955653</v>
      </c>
      <c r="R31" s="123">
        <v>0</v>
      </c>
      <c r="S31" s="305">
        <f>VLOOKUP(C31,'Working Hours'!A:I,9,0)*G31</f>
        <v>2545.9566</v>
      </c>
      <c r="T31" s="307">
        <f t="shared" si="3"/>
        <v>6.2731540865377494E-2</v>
      </c>
      <c r="U31" s="123">
        <f>SUMIFS('Manufacturing Cost.'!N:N,'Manufacturing Cost.'!G:G,"622",'Manufacturing Cost.'!H:H,"0501")*T31</f>
        <v>124761460.49828847</v>
      </c>
      <c r="V31" s="123">
        <f>SUMIFS('Manufacturing Cost.'!N:N,'Manufacturing Cost.'!G:G,"627",'Manufacturing Cost.'!H:H,"0501")*T31</f>
        <v>701170947.51271379</v>
      </c>
      <c r="W31" s="308">
        <f t="shared" si="7"/>
        <v>9.2748068540641649E-3</v>
      </c>
      <c r="X31" s="123">
        <f>SUMIFS('Manufacturing Cost.'!N:N,'Manufacturing Cost.'!H:H,"indirect",'Manufacturing Cost.'!G:G,"627")*W31</f>
        <v>104855349.32416154</v>
      </c>
      <c r="Y31" s="123">
        <f>SUMIF(Outsoucing!D:D,C31,Outsoucing!J:J)</f>
        <v>0</v>
      </c>
      <c r="Z31" s="309">
        <f t="shared" si="8"/>
        <v>2750995691.7307291</v>
      </c>
      <c r="AA31" s="310">
        <f t="shared" si="4"/>
        <v>35333.500625892382</v>
      </c>
      <c r="AB31" s="305"/>
      <c r="AC31" s="3">
        <v>2750995691.7307291</v>
      </c>
      <c r="AD31" s="136">
        <f t="shared" si="5"/>
        <v>0</v>
      </c>
      <c r="AH31" s="226"/>
      <c r="AL31" s="136"/>
    </row>
    <row r="32" spans="1:38">
      <c r="A32" s="301" t="s">
        <v>838</v>
      </c>
      <c r="B32" s="302" t="str">
        <f t="shared" si="0"/>
        <v>210365762802</v>
      </c>
      <c r="C32" s="311" t="s">
        <v>137</v>
      </c>
      <c r="D32" s="312" t="s">
        <v>138</v>
      </c>
      <c r="E32" s="123">
        <v>24702</v>
      </c>
      <c r="F32" s="215">
        <v>103</v>
      </c>
      <c r="G32" s="215">
        <f t="shared" si="6"/>
        <v>24805</v>
      </c>
      <c r="H32" s="303" t="s">
        <v>52</v>
      </c>
      <c r="I32" s="122" t="s">
        <v>53</v>
      </c>
      <c r="J32" s="122" t="s">
        <v>36</v>
      </c>
      <c r="K32" s="304">
        <v>0.34622999999999998</v>
      </c>
      <c r="L32" s="122">
        <v>1</v>
      </c>
      <c r="M32" s="122" t="s">
        <v>37</v>
      </c>
      <c r="N32" s="313">
        <f t="shared" si="1"/>
        <v>8588.2351500000004</v>
      </c>
      <c r="O32" s="305">
        <v>10411.1361</v>
      </c>
      <c r="P32" s="306">
        <v>25493.055396429041</v>
      </c>
      <c r="Q32" s="123">
        <f t="shared" si="2"/>
        <v>265411669.33706218</v>
      </c>
      <c r="R32" s="123">
        <v>0</v>
      </c>
      <c r="S32" s="305">
        <f>VLOOKUP(C32,'Working Hours'!A:I,9,0)*G32</f>
        <v>166.1935</v>
      </c>
      <c r="T32" s="307">
        <f t="shared" si="3"/>
        <v>4.0949536754908214E-3</v>
      </c>
      <c r="U32" s="123">
        <f>SUMIFS('Manufacturing Cost.'!N:N,'Manufacturing Cost.'!G:G,"622",'Manufacturing Cost.'!H:H,"0501")*T32</f>
        <v>8144107.3211233476</v>
      </c>
      <c r="V32" s="123">
        <f>SUMIFS('Manufacturing Cost.'!N:N,'Manufacturing Cost.'!G:G,"627",'Manufacturing Cost.'!H:H,"0501")*T32</f>
        <v>45770636.414404787</v>
      </c>
      <c r="W32" s="308">
        <f t="shared" si="7"/>
        <v>6.0543554155672284E-4</v>
      </c>
      <c r="X32" s="123">
        <f>SUMIFS('Manufacturing Cost.'!N:N,'Manufacturing Cost.'!H:H,"indirect",'Manufacturing Cost.'!G:G,"627")*W32</f>
        <v>6844687.5716204438</v>
      </c>
      <c r="Y32" s="123">
        <f>SUMIF(Outsoucing!D:D,C32,Outsoucing!J:J)</f>
        <v>0</v>
      </c>
      <c r="Z32" s="309">
        <f t="shared" si="8"/>
        <v>326171100.64421082</v>
      </c>
      <c r="AA32" s="310">
        <f t="shared" si="4"/>
        <v>13149.409419238493</v>
      </c>
      <c r="AB32" s="305"/>
      <c r="AC32" s="3">
        <v>326171100.64421082</v>
      </c>
      <c r="AD32" s="136">
        <f t="shared" si="5"/>
        <v>0</v>
      </c>
      <c r="AH32" s="226"/>
      <c r="AL32" s="136"/>
    </row>
    <row r="33" spans="1:38" ht="15" hidden="1" customHeight="1">
      <c r="A33" s="301" t="s">
        <v>838</v>
      </c>
      <c r="B33" s="302" t="str">
        <f t="shared" si="0"/>
        <v>210375762750</v>
      </c>
      <c r="C33" s="311" t="s">
        <v>346</v>
      </c>
      <c r="D33" s="312" t="s">
        <v>347</v>
      </c>
      <c r="E33" s="123">
        <v>0</v>
      </c>
      <c r="F33" s="215">
        <v>0</v>
      </c>
      <c r="G33" s="215">
        <f t="shared" si="6"/>
        <v>0</v>
      </c>
      <c r="H33" s="303" t="s">
        <v>348</v>
      </c>
      <c r="I33" s="122" t="s">
        <v>349</v>
      </c>
      <c r="J33" s="122" t="s">
        <v>36</v>
      </c>
      <c r="K33" s="304">
        <v>0.10020999999999999</v>
      </c>
      <c r="L33" s="122">
        <v>1</v>
      </c>
      <c r="M33" s="122" t="s">
        <v>37</v>
      </c>
      <c r="N33" s="123">
        <f t="shared" si="1"/>
        <v>0</v>
      </c>
      <c r="O33" s="305">
        <v>0</v>
      </c>
      <c r="P33" s="306">
        <v>0</v>
      </c>
      <c r="Q33" s="123">
        <f t="shared" si="2"/>
        <v>0</v>
      </c>
      <c r="R33" s="123">
        <v>0</v>
      </c>
      <c r="S33" s="305">
        <f>VLOOKUP(C33,'Working Hours'!A:I,9,0)*G33</f>
        <v>0</v>
      </c>
      <c r="T33" s="307">
        <f t="shared" si="3"/>
        <v>0</v>
      </c>
      <c r="U33" s="123">
        <f>SUMIFS('Manufacturing Cost.'!N:N,'Manufacturing Cost.'!G:G,"622",'Manufacturing Cost.'!H:H,"0501")*T33</f>
        <v>0</v>
      </c>
      <c r="V33" s="123">
        <f>SUMIFS('Manufacturing Cost.'!N:N,'Manufacturing Cost.'!G:G,"627",'Manufacturing Cost.'!H:H,"0501")*T33</f>
        <v>0</v>
      </c>
      <c r="W33" s="308">
        <f t="shared" si="7"/>
        <v>0</v>
      </c>
      <c r="X33" s="123">
        <f>SUMIFS('Manufacturing Cost.'!N:N,'Manufacturing Cost.'!H:H,"indirect",'Manufacturing Cost.'!G:G,"627")*W33</f>
        <v>0</v>
      </c>
      <c r="Y33" s="123">
        <f>SUMIF(Outsoucing!D:D,C33,Outsoucing!J:J)</f>
        <v>0</v>
      </c>
      <c r="Z33" s="309">
        <f t="shared" si="8"/>
        <v>0</v>
      </c>
      <c r="AA33" s="310">
        <f t="shared" si="4"/>
        <v>0</v>
      </c>
      <c r="AB33" s="305"/>
      <c r="AC33" s="3">
        <v>0</v>
      </c>
      <c r="AD33" s="136">
        <f t="shared" si="5"/>
        <v>0</v>
      </c>
      <c r="AH33" s="226"/>
      <c r="AL33" s="136"/>
    </row>
    <row r="34" spans="1:38">
      <c r="A34" s="301" t="s">
        <v>838</v>
      </c>
      <c r="B34" s="302" t="str">
        <f t="shared" si="0"/>
        <v>210382760011</v>
      </c>
      <c r="C34" s="311" t="s">
        <v>357</v>
      </c>
      <c r="D34" s="312" t="s">
        <v>358</v>
      </c>
      <c r="E34" s="123">
        <v>16292</v>
      </c>
      <c r="F34" s="215">
        <v>228</v>
      </c>
      <c r="G34" s="215">
        <f t="shared" si="6"/>
        <v>16520</v>
      </c>
      <c r="H34" s="303" t="s">
        <v>359</v>
      </c>
      <c r="I34" s="122" t="s">
        <v>360</v>
      </c>
      <c r="J34" s="122" t="s">
        <v>36</v>
      </c>
      <c r="K34" s="304">
        <v>0.19278000000000001</v>
      </c>
      <c r="L34" s="122">
        <v>1</v>
      </c>
      <c r="M34" s="122" t="s">
        <v>37</v>
      </c>
      <c r="N34" s="313">
        <f t="shared" si="1"/>
        <v>3184.7256000000002</v>
      </c>
      <c r="O34" s="305">
        <v>1683.9333000000001</v>
      </c>
      <c r="P34" s="306">
        <v>15519.439039153225</v>
      </c>
      <c r="Q34" s="123">
        <f t="shared" si="2"/>
        <v>26133700.195350122</v>
      </c>
      <c r="R34" s="123">
        <v>0</v>
      </c>
      <c r="S34" s="305">
        <f>VLOOKUP(C34,'Working Hours'!A:I,9,0)*G34</f>
        <v>117.292</v>
      </c>
      <c r="T34" s="307">
        <f t="shared" si="3"/>
        <v>2.8900366530921449E-3</v>
      </c>
      <c r="U34" s="123">
        <f>SUMIFS('Manufacturing Cost.'!N:N,'Manufacturing Cost.'!G:G,"622",'Manufacturing Cost.'!H:H,"0501")*T34</f>
        <v>5747749.6767875971</v>
      </c>
      <c r="V34" s="123">
        <f>SUMIFS('Manufacturing Cost.'!N:N,'Manufacturing Cost.'!G:G,"627",'Manufacturing Cost.'!H:H,"0501")*T34</f>
        <v>32302884.807879765</v>
      </c>
      <c r="W34" s="308">
        <f t="shared" si="7"/>
        <v>4.27289548269163E-4</v>
      </c>
      <c r="X34" s="123">
        <f>SUMIFS('Manufacturing Cost.'!N:N,'Manufacturing Cost.'!H:H,"indirect",'Manufacturing Cost.'!G:G,"627")*W34</f>
        <v>4830676.8595071714</v>
      </c>
      <c r="Y34" s="123">
        <f>SUMIF(Outsoucing!D:D,C34,Outsoucing!J:J)</f>
        <v>0</v>
      </c>
      <c r="Z34" s="309">
        <f t="shared" si="8"/>
        <v>69015011.53952466</v>
      </c>
      <c r="AA34" s="310">
        <f t="shared" si="4"/>
        <v>4177.6641367751008</v>
      </c>
      <c r="AB34" s="305"/>
      <c r="AC34" s="3">
        <v>69015011.53952466</v>
      </c>
      <c r="AD34" s="136">
        <f t="shared" si="5"/>
        <v>0</v>
      </c>
      <c r="AG34" s="246"/>
      <c r="AH34" s="226"/>
      <c r="AI34" s="3"/>
      <c r="AL34" s="136"/>
    </row>
    <row r="35" spans="1:38">
      <c r="A35" s="301" t="s">
        <v>838</v>
      </c>
      <c r="B35" s="302" t="str">
        <f t="shared" si="0"/>
        <v>210385762802</v>
      </c>
      <c r="C35" s="311" t="s">
        <v>391</v>
      </c>
      <c r="D35" s="312" t="s">
        <v>392</v>
      </c>
      <c r="E35" s="123">
        <v>500</v>
      </c>
      <c r="F35" s="215">
        <v>0</v>
      </c>
      <c r="G35" s="215">
        <f t="shared" si="6"/>
        <v>500</v>
      </c>
      <c r="H35" s="303" t="s">
        <v>52</v>
      </c>
      <c r="I35" s="122" t="s">
        <v>53</v>
      </c>
      <c r="J35" s="122" t="s">
        <v>36</v>
      </c>
      <c r="K35" s="304">
        <v>0.27434999999999998</v>
      </c>
      <c r="L35" s="122">
        <v>1</v>
      </c>
      <c r="M35" s="122" t="s">
        <v>37</v>
      </c>
      <c r="N35" s="123">
        <f t="shared" si="1"/>
        <v>137.17499999999998</v>
      </c>
      <c r="O35" s="305">
        <v>252.40199999999999</v>
      </c>
      <c r="P35" s="306">
        <v>25493.055396429041</v>
      </c>
      <c r="Q35" s="123">
        <f t="shared" si="2"/>
        <v>6434498.1681694826</v>
      </c>
      <c r="R35" s="123">
        <v>0</v>
      </c>
      <c r="S35" s="305">
        <f>VLOOKUP(C35,'Working Hours'!A:I,9,0)*G35</f>
        <v>6.1000000000000005</v>
      </c>
      <c r="T35" s="307">
        <f t="shared" si="3"/>
        <v>1.503020119348471E-4</v>
      </c>
      <c r="U35" s="123">
        <f>SUMIFS('Manufacturing Cost.'!N:N,'Manufacturing Cost.'!G:G,"622",'Manufacturing Cost.'!H:H,"0501")*T35</f>
        <v>298922.97026569885</v>
      </c>
      <c r="V35" s="123">
        <f>SUMIFS('Manufacturing Cost.'!N:N,'Manufacturing Cost.'!G:G,"627",'Manufacturing Cost.'!H:H,"0501")*T35</f>
        <v>1679974.7410570763</v>
      </c>
      <c r="W35" s="308">
        <f t="shared" si="7"/>
        <v>2.2222029161766313E-5</v>
      </c>
      <c r="X35" s="123">
        <f>SUMIFS('Manufacturing Cost.'!N:N,'Manufacturing Cost.'!H:H,"indirect",'Manufacturing Cost.'!G:G,"627")*W35</f>
        <v>251228.80369499838</v>
      </c>
      <c r="Y35" s="123">
        <f>SUMIF(Outsoucing!D:D,C35,Outsoucing!J:J)</f>
        <v>0</v>
      </c>
      <c r="Z35" s="309">
        <f t="shared" si="8"/>
        <v>8664624.6831872556</v>
      </c>
      <c r="AA35" s="310">
        <f t="shared" si="4"/>
        <v>17329.249366374512</v>
      </c>
      <c r="AB35" s="305"/>
      <c r="AC35" s="3">
        <v>8664624.6831872556</v>
      </c>
      <c r="AD35" s="136">
        <f t="shared" si="5"/>
        <v>0</v>
      </c>
      <c r="AF35"/>
      <c r="AH35" s="226"/>
      <c r="AL35" s="136"/>
    </row>
    <row r="36" spans="1:38" ht="15" hidden="1" customHeight="1">
      <c r="A36" s="301" t="s">
        <v>838</v>
      </c>
      <c r="B36" s="302" t="str">
        <f t="shared" si="0"/>
        <v>210386760011</v>
      </c>
      <c r="C36" s="311" t="s">
        <v>366</v>
      </c>
      <c r="D36" s="312" t="s">
        <v>367</v>
      </c>
      <c r="E36" s="123">
        <v>0</v>
      </c>
      <c r="F36" s="215">
        <v>0</v>
      </c>
      <c r="G36" s="215">
        <f t="shared" si="6"/>
        <v>0</v>
      </c>
      <c r="H36" s="303" t="s">
        <v>359</v>
      </c>
      <c r="I36" s="122" t="s">
        <v>842</v>
      </c>
      <c r="J36" s="122" t="s">
        <v>36</v>
      </c>
      <c r="K36" s="304">
        <v>0.18034</v>
      </c>
      <c r="L36" s="122">
        <v>1</v>
      </c>
      <c r="M36" s="122" t="s">
        <v>37</v>
      </c>
      <c r="N36" s="123">
        <f t="shared" si="1"/>
        <v>0</v>
      </c>
      <c r="O36" s="305">
        <v>0</v>
      </c>
      <c r="P36" s="306">
        <v>15519.439039153225</v>
      </c>
      <c r="Q36" s="123">
        <f t="shared" si="2"/>
        <v>0</v>
      </c>
      <c r="R36" s="123">
        <v>0</v>
      </c>
      <c r="S36" s="305">
        <f>VLOOKUP(C36,'Working Hours'!A:I,9,0)*G36</f>
        <v>0</v>
      </c>
      <c r="T36" s="307">
        <f t="shared" si="3"/>
        <v>0</v>
      </c>
      <c r="U36" s="123">
        <f>SUMIFS('Manufacturing Cost.'!N:N,'Manufacturing Cost.'!G:G,"622",'Manufacturing Cost.'!H:H,"0501")*T36</f>
        <v>0</v>
      </c>
      <c r="V36" s="123">
        <f>SUMIFS('Manufacturing Cost.'!N:N,'Manufacturing Cost.'!G:G,"627",'Manufacturing Cost.'!H:H,"0501")*T36</f>
        <v>0</v>
      </c>
      <c r="W36" s="308">
        <f t="shared" si="7"/>
        <v>0</v>
      </c>
      <c r="X36" s="123">
        <f>SUMIFS('Manufacturing Cost.'!N:N,'Manufacturing Cost.'!H:H,"indirect",'Manufacturing Cost.'!G:G,"627")*W36</f>
        <v>0</v>
      </c>
      <c r="Y36" s="123">
        <f>SUMIF(Outsoucing!D:D,C36,Outsoucing!J:J)</f>
        <v>0</v>
      </c>
      <c r="Z36" s="309">
        <f t="shared" si="8"/>
        <v>0</v>
      </c>
      <c r="AA36" s="310">
        <f t="shared" si="4"/>
        <v>0</v>
      </c>
      <c r="AB36" s="305"/>
      <c r="AC36" s="3">
        <v>0</v>
      </c>
      <c r="AD36" s="136">
        <f t="shared" si="5"/>
        <v>0</v>
      </c>
      <c r="AF36"/>
      <c r="AH36" s="226"/>
      <c r="AL36" s="136"/>
    </row>
    <row r="37" spans="1:38">
      <c r="A37" s="301" t="s">
        <v>838</v>
      </c>
      <c r="B37" s="302" t="str">
        <f t="shared" si="0"/>
        <v>210388762802</v>
      </c>
      <c r="C37" s="311" t="s">
        <v>196</v>
      </c>
      <c r="D37" s="312" t="s">
        <v>197</v>
      </c>
      <c r="E37" s="123">
        <v>16629</v>
      </c>
      <c r="F37" s="215">
        <v>356</v>
      </c>
      <c r="G37" s="215">
        <f t="shared" si="6"/>
        <v>16985</v>
      </c>
      <c r="H37" s="303" t="s">
        <v>52</v>
      </c>
      <c r="I37" s="122" t="s">
        <v>53</v>
      </c>
      <c r="J37" s="122" t="s">
        <v>36</v>
      </c>
      <c r="K37" s="304">
        <v>1.6369100000000001</v>
      </c>
      <c r="L37" s="122">
        <v>1</v>
      </c>
      <c r="M37" s="122" t="s">
        <v>37</v>
      </c>
      <c r="N37" s="123">
        <f t="shared" si="1"/>
        <v>27802.916350000003</v>
      </c>
      <c r="O37" s="305">
        <v>26655.265310000003</v>
      </c>
      <c r="P37" s="306">
        <v>25493.055396429041</v>
      </c>
      <c r="Q37" s="123">
        <f t="shared" si="2"/>
        <v>679524155.15434337</v>
      </c>
      <c r="R37" s="123">
        <v>0</v>
      </c>
      <c r="S37" s="305">
        <f>VLOOKUP(C37,'Working Hours'!A:I,9,0)*G37</f>
        <v>587.68099999999993</v>
      </c>
      <c r="T37" s="307">
        <f t="shared" si="3"/>
        <v>1.448026830752178E-2</v>
      </c>
      <c r="U37" s="123">
        <f>SUMIFS('Manufacturing Cost.'!N:N,'Manufacturing Cost.'!G:G,"622",'Manufacturing Cost.'!H:H,"0501")*T37</f>
        <v>28798581.981756739</v>
      </c>
      <c r="V37" s="123">
        <f>SUMIFS('Manufacturing Cost.'!N:N,'Manufacturing Cost.'!G:G,"627",'Manufacturing Cost.'!H:H,"0501")*T37</f>
        <v>161850694.39330548</v>
      </c>
      <c r="W37" s="308">
        <f t="shared" si="7"/>
        <v>2.1408957901337682E-3</v>
      </c>
      <c r="X37" s="123">
        <f>SUMIFS('Manufacturing Cost.'!N:N,'Manufacturing Cost.'!H:H,"indirect",'Manufacturing Cost.'!G:G,"627")*W37</f>
        <v>24203671.243324641</v>
      </c>
      <c r="Y37" s="123">
        <f>SUMIF(Outsoucing!D:D,C37,Outsoucing!J:J)</f>
        <v>0</v>
      </c>
      <c r="Z37" s="309">
        <f t="shared" si="8"/>
        <v>894377102.77273023</v>
      </c>
      <c r="AA37" s="310">
        <f t="shared" si="4"/>
        <v>52656.879762892568</v>
      </c>
      <c r="AB37" s="305"/>
      <c r="AC37" s="3">
        <v>894377102.77273023</v>
      </c>
      <c r="AD37" s="136">
        <f t="shared" si="5"/>
        <v>0</v>
      </c>
      <c r="AH37" s="226"/>
      <c r="AL37" s="136"/>
    </row>
    <row r="38" spans="1:38" ht="15" hidden="1" customHeight="1">
      <c r="A38" s="301" t="s">
        <v>838</v>
      </c>
      <c r="B38" s="302" t="str">
        <f t="shared" ref="B38:B55" si="9">C38&amp;H38</f>
        <v>210389760309</v>
      </c>
      <c r="C38" s="311" t="s">
        <v>843</v>
      </c>
      <c r="D38" s="312" t="s">
        <v>844</v>
      </c>
      <c r="E38" s="123">
        <v>0</v>
      </c>
      <c r="F38" s="215">
        <v>0</v>
      </c>
      <c r="G38" s="215">
        <f t="shared" si="6"/>
        <v>0</v>
      </c>
      <c r="H38" s="303" t="s">
        <v>496</v>
      </c>
      <c r="I38" s="122" t="s">
        <v>839</v>
      </c>
      <c r="J38" s="122" t="s">
        <v>36</v>
      </c>
      <c r="K38" s="304">
        <v>4.0987999999999997E-2</v>
      </c>
      <c r="L38" s="122">
        <v>1</v>
      </c>
      <c r="M38" s="122" t="s">
        <v>37</v>
      </c>
      <c r="N38" s="305">
        <f t="shared" ref="N38:N48" si="10">K38*(E38+F38)</f>
        <v>0</v>
      </c>
      <c r="O38" s="305">
        <v>0</v>
      </c>
      <c r="P38" s="306">
        <v>88365.488821299354</v>
      </c>
      <c r="Q38" s="123">
        <f t="shared" si="2"/>
        <v>0</v>
      </c>
      <c r="R38" s="123">
        <v>0</v>
      </c>
      <c r="S38" s="305">
        <f>VLOOKUP(C38,'Working Hours'!A:I,9,0)*G38</f>
        <v>0</v>
      </c>
      <c r="T38" s="307">
        <f t="shared" si="3"/>
        <v>0</v>
      </c>
      <c r="U38" s="123">
        <f>SUMIFS('Manufacturing Cost.'!N:N,'Manufacturing Cost.'!G:G,"622",'Manufacturing Cost.'!H:H,"0501")*T38</f>
        <v>0</v>
      </c>
      <c r="V38" s="123">
        <f>SUMIFS('Manufacturing Cost.'!N:N,'Manufacturing Cost.'!G:G,"627",'Manufacturing Cost.'!H:H,"0501")*T38</f>
        <v>0</v>
      </c>
      <c r="W38" s="308">
        <f t="shared" si="7"/>
        <v>0</v>
      </c>
      <c r="X38" s="123">
        <f>SUMIFS('Manufacturing Cost.'!N:N,'Manufacturing Cost.'!H:H,"indirect",'Manufacturing Cost.'!G:G,"627")*W38</f>
        <v>0</v>
      </c>
      <c r="Y38" s="123">
        <f>SUMIF(Outsoucing!D:D,C38,Outsoucing!J:J)</f>
        <v>0</v>
      </c>
      <c r="Z38" s="309">
        <f t="shared" si="8"/>
        <v>0</v>
      </c>
      <c r="AA38" s="310">
        <f t="shared" ref="AA38:AA55" si="11">IF(Z38&lt;&gt;0,(Z38/(E38+F38)),0)</f>
        <v>0</v>
      </c>
      <c r="AB38" s="305"/>
      <c r="AC38" s="3">
        <v>0</v>
      </c>
      <c r="AD38" s="136">
        <f t="shared" ref="AD38:AD69" si="12">+Z38-AC38</f>
        <v>0</v>
      </c>
      <c r="AF38"/>
      <c r="AH38" s="226"/>
      <c r="AL38" s="136"/>
    </row>
    <row r="39" spans="1:38" ht="15" hidden="1" customHeight="1">
      <c r="A39" s="301" t="s">
        <v>838</v>
      </c>
      <c r="B39" s="302" t="str">
        <f t="shared" si="9"/>
        <v>210390762249</v>
      </c>
      <c r="C39" s="311" t="s">
        <v>845</v>
      </c>
      <c r="D39" s="312" t="s">
        <v>846</v>
      </c>
      <c r="E39" s="123">
        <v>0</v>
      </c>
      <c r="F39" s="215">
        <v>0</v>
      </c>
      <c r="G39" s="215">
        <f t="shared" si="6"/>
        <v>0</v>
      </c>
      <c r="H39" s="303" t="s">
        <v>561</v>
      </c>
      <c r="I39" s="122" t="s">
        <v>847</v>
      </c>
      <c r="J39" s="122" t="s">
        <v>36</v>
      </c>
      <c r="K39" s="304">
        <v>0.23128000000000001</v>
      </c>
      <c r="L39" s="122">
        <v>1</v>
      </c>
      <c r="M39" s="122" t="s">
        <v>37</v>
      </c>
      <c r="N39" s="123">
        <f t="shared" si="10"/>
        <v>0</v>
      </c>
      <c r="O39" s="305">
        <v>0</v>
      </c>
      <c r="P39" s="306">
        <v>33082.841184315635</v>
      </c>
      <c r="Q39" s="123">
        <f t="shared" si="2"/>
        <v>0</v>
      </c>
      <c r="R39" s="123">
        <v>0</v>
      </c>
      <c r="S39" s="305">
        <f>VLOOKUP(C39,'Working Hours'!A:I,9,0)*G39</f>
        <v>0</v>
      </c>
      <c r="T39" s="307">
        <f t="shared" ref="T39:T70" si="13">S39/SUM($S$7:$S$112)</f>
        <v>0</v>
      </c>
      <c r="U39" s="123">
        <f>SUMIFS('Manufacturing Cost.'!N:N,'Manufacturing Cost.'!G:G,"622",'Manufacturing Cost.'!H:H,"0501")*T39</f>
        <v>0</v>
      </c>
      <c r="V39" s="123">
        <f>SUMIFS('Manufacturing Cost.'!N:N,'Manufacturing Cost.'!G:G,"627",'Manufacturing Cost.'!H:H,"0501")*T39</f>
        <v>0</v>
      </c>
      <c r="W39" s="308">
        <f t="shared" si="7"/>
        <v>0</v>
      </c>
      <c r="X39" s="123">
        <f>SUMIFS('Manufacturing Cost.'!N:N,'Manufacturing Cost.'!H:H,"indirect",'Manufacturing Cost.'!G:G,"627")*W39</f>
        <v>0</v>
      </c>
      <c r="Y39" s="123">
        <f>SUMIF(Outsoucing!D:D,C39,Outsoucing!J:J)</f>
        <v>0</v>
      </c>
      <c r="Z39" s="309">
        <f t="shared" si="8"/>
        <v>0</v>
      </c>
      <c r="AA39" s="310">
        <f t="shared" si="11"/>
        <v>0</v>
      </c>
      <c r="AB39" s="305"/>
      <c r="AC39" s="3">
        <v>0</v>
      </c>
      <c r="AD39" s="136">
        <f t="shared" si="12"/>
        <v>0</v>
      </c>
      <c r="AF39"/>
      <c r="AH39" s="226"/>
      <c r="AL39" s="136"/>
    </row>
    <row r="40" spans="1:38">
      <c r="A40" s="301" t="s">
        <v>838</v>
      </c>
      <c r="B40" s="302" t="str">
        <f t="shared" si="9"/>
        <v>210324762802</v>
      </c>
      <c r="C40" s="311" t="s">
        <v>277</v>
      </c>
      <c r="D40" s="312" t="s">
        <v>278</v>
      </c>
      <c r="E40" s="123">
        <v>61246</v>
      </c>
      <c r="F40" s="215">
        <v>2397</v>
      </c>
      <c r="G40" s="215">
        <f t="shared" si="6"/>
        <v>63643</v>
      </c>
      <c r="H40" s="303" t="s">
        <v>52</v>
      </c>
      <c r="I40" s="122" t="s">
        <v>53</v>
      </c>
      <c r="J40" s="122" t="s">
        <v>36</v>
      </c>
      <c r="K40" s="304">
        <v>0.19533</v>
      </c>
      <c r="L40" s="122">
        <v>1</v>
      </c>
      <c r="M40" s="122" t="s">
        <v>37</v>
      </c>
      <c r="N40" s="123">
        <f t="shared" si="10"/>
        <v>12431.387189999999</v>
      </c>
      <c r="O40" s="305">
        <v>10677.599329999999</v>
      </c>
      <c r="P40" s="306">
        <v>25493.055396429041</v>
      </c>
      <c r="Q40" s="123">
        <f t="shared" si="2"/>
        <v>272204631.22056359</v>
      </c>
      <c r="R40" s="123">
        <v>0</v>
      </c>
      <c r="S40" s="305">
        <f>VLOOKUP(C40,'Working Hours'!A:I,9,0)*G40</f>
        <v>598.24419999999998</v>
      </c>
      <c r="T40" s="307">
        <f t="shared" si="13"/>
        <v>1.4740542112844762E-2</v>
      </c>
      <c r="U40" s="123">
        <f>SUMIFS('Manufacturing Cost.'!N:N,'Manufacturing Cost.'!G:G,"622",'Manufacturing Cost.'!H:H,"0501")*T40</f>
        <v>29316218.5587257</v>
      </c>
      <c r="V40" s="123">
        <f>SUMIFS('Manufacturing Cost.'!N:N,'Manufacturing Cost.'!G:G,"627",'Manufacturing Cost.'!H:H,"0501")*T40</f>
        <v>164759859.83342585</v>
      </c>
      <c r="W40" s="308">
        <f t="shared" si="7"/>
        <v>2.179377058730747E-3</v>
      </c>
      <c r="X40" s="123">
        <f>SUMIFS('Manufacturing Cost.'!N:N,'Manufacturing Cost.'!H:H,"indirect",'Manufacturing Cost.'!G:G,"627")*W40</f>
        <v>24638717.161224809</v>
      </c>
      <c r="Y40" s="123">
        <f>SUMIF(Outsoucing!D:D,C40,Outsoucing!J:J)</f>
        <v>0</v>
      </c>
      <c r="Z40" s="309">
        <f t="shared" si="8"/>
        <v>490919426.77393991</v>
      </c>
      <c r="AA40" s="310">
        <f t="shared" si="11"/>
        <v>7713.6437121747858</v>
      </c>
      <c r="AB40" s="305"/>
      <c r="AC40" s="3">
        <v>490919426.77393991</v>
      </c>
      <c r="AD40" s="136">
        <f t="shared" si="12"/>
        <v>0</v>
      </c>
      <c r="AH40" s="226"/>
      <c r="AL40" s="136"/>
    </row>
    <row r="41" spans="1:38" ht="15" hidden="1" customHeight="1">
      <c r="A41" s="301" t="s">
        <v>838</v>
      </c>
      <c r="B41" s="302" t="str">
        <f t="shared" si="9"/>
        <v>210361760309</v>
      </c>
      <c r="C41" s="311" t="s">
        <v>514</v>
      </c>
      <c r="D41" s="312" t="s">
        <v>848</v>
      </c>
      <c r="E41" s="123">
        <v>0</v>
      </c>
      <c r="F41" s="215">
        <v>0</v>
      </c>
      <c r="G41" s="215">
        <f t="shared" si="6"/>
        <v>0</v>
      </c>
      <c r="H41" s="532" t="s">
        <v>496</v>
      </c>
      <c r="I41" s="122" t="s">
        <v>849</v>
      </c>
      <c r="J41" s="122" t="s">
        <v>36</v>
      </c>
      <c r="K41" s="304">
        <v>0.26663999999999999</v>
      </c>
      <c r="L41" s="122">
        <v>1</v>
      </c>
      <c r="M41" s="122" t="s">
        <v>37</v>
      </c>
      <c r="N41" s="123">
        <f t="shared" si="10"/>
        <v>0</v>
      </c>
      <c r="O41" s="305">
        <v>0</v>
      </c>
      <c r="P41" s="306">
        <v>88365.488821299354</v>
      </c>
      <c r="Q41" s="123">
        <f t="shared" si="2"/>
        <v>0</v>
      </c>
      <c r="R41" s="123">
        <v>0</v>
      </c>
      <c r="S41" s="305">
        <f>VLOOKUP(C41,'Working Hours'!A:I,9,0)*G41</f>
        <v>0</v>
      </c>
      <c r="T41" s="307">
        <f t="shared" si="13"/>
        <v>0</v>
      </c>
      <c r="U41" s="123">
        <f>SUMIFS('Manufacturing Cost.'!N:N,'Manufacturing Cost.'!G:G,"622",'Manufacturing Cost.'!H:H,"0501")*T41</f>
        <v>0</v>
      </c>
      <c r="V41" s="123">
        <f>SUMIFS('Manufacturing Cost.'!N:N,'Manufacturing Cost.'!G:G,"627",'Manufacturing Cost.'!H:H,"0501")*T41</f>
        <v>0</v>
      </c>
      <c r="W41" s="308">
        <f t="shared" si="7"/>
        <v>0</v>
      </c>
      <c r="X41" s="123">
        <f>SUMIFS('Manufacturing Cost.'!N:N,'Manufacturing Cost.'!H:H,"indirect",'Manufacturing Cost.'!G:G,"627")*W41</f>
        <v>0</v>
      </c>
      <c r="Y41" s="123">
        <f>SUMIF(Outsoucing!D:D,C41,Outsoucing!J:J)</f>
        <v>0</v>
      </c>
      <c r="Z41" s="309">
        <f t="shared" si="8"/>
        <v>0</v>
      </c>
      <c r="AA41" s="310">
        <f t="shared" si="11"/>
        <v>0</v>
      </c>
      <c r="AB41" s="305"/>
      <c r="AC41" s="3">
        <v>0</v>
      </c>
      <c r="AD41" s="136">
        <f t="shared" si="12"/>
        <v>0</v>
      </c>
      <c r="AF41"/>
      <c r="AH41" s="226"/>
      <c r="AL41" s="136"/>
    </row>
    <row r="42" spans="1:38">
      <c r="A42" s="301" t="s">
        <v>838</v>
      </c>
      <c r="B42" s="302" t="str">
        <f t="shared" si="9"/>
        <v>210359762802</v>
      </c>
      <c r="C42" s="312" t="s">
        <v>650</v>
      </c>
      <c r="D42" s="312" t="s">
        <v>651</v>
      </c>
      <c r="E42" s="123">
        <v>6503</v>
      </c>
      <c r="F42" s="215">
        <v>640</v>
      </c>
      <c r="G42" s="215">
        <f t="shared" si="6"/>
        <v>7143</v>
      </c>
      <c r="H42" s="303" t="s">
        <v>52</v>
      </c>
      <c r="I42" s="303" t="s">
        <v>53</v>
      </c>
      <c r="J42" s="122" t="s">
        <v>36</v>
      </c>
      <c r="K42" s="304">
        <v>0.38314999999999999</v>
      </c>
      <c r="L42" s="122">
        <v>1</v>
      </c>
      <c r="M42" s="122" t="s">
        <v>37</v>
      </c>
      <c r="N42" s="123">
        <f t="shared" si="10"/>
        <v>2736.8404500000001</v>
      </c>
      <c r="O42" s="305">
        <v>1417.6550000000002</v>
      </c>
      <c r="P42" s="306">
        <v>25493.055396429041</v>
      </c>
      <c r="Q42" s="123">
        <f t="shared" si="2"/>
        <v>36140357.448024616</v>
      </c>
      <c r="R42" s="123">
        <v>0</v>
      </c>
      <c r="S42" s="305">
        <f>VLOOKUP(C42,'Working Hours'!A:I,9,0)*G42</f>
        <v>109.28789999999999</v>
      </c>
      <c r="T42" s="307">
        <f t="shared" si="13"/>
        <v>2.6928182377269467E-3</v>
      </c>
      <c r="U42" s="123">
        <f>SUMIFS('Manufacturing Cost.'!N:N,'Manufacturing Cost.'!G:G,"622",'Manufacturing Cost.'!H:H,"0501")*T42</f>
        <v>5355518.6364099449</v>
      </c>
      <c r="V42" s="123">
        <f>SUMIFS('Manufacturing Cost.'!N:N,'Manufacturing Cost.'!G:G,"627",'Manufacturing Cost.'!H:H,"0501")*T42</f>
        <v>30098510.082487151</v>
      </c>
      <c r="W42" s="308">
        <f t="shared" si="7"/>
        <v>3.9813096734888531E-4</v>
      </c>
      <c r="X42" s="123">
        <f>SUMIFS('Manufacturing Cost.'!N:N,'Manufacturing Cost.'!H:H,"indirect",'Manufacturing Cost.'!G:G,"627")*W42</f>
        <v>4501027.6025145259</v>
      </c>
      <c r="Y42" s="123">
        <f>SUMIF(Outsoucing!D:D,C42,Outsoucing!J:J)</f>
        <v>0</v>
      </c>
      <c r="Z42" s="309">
        <f t="shared" si="8"/>
        <v>76095413.769436225</v>
      </c>
      <c r="AA42" s="310">
        <f t="shared" si="11"/>
        <v>10653.144864823775</v>
      </c>
      <c r="AB42" s="305"/>
      <c r="AC42" s="3">
        <v>76095413.769436225</v>
      </c>
      <c r="AD42" s="136">
        <f t="shared" si="12"/>
        <v>0</v>
      </c>
      <c r="AF42"/>
      <c r="AH42" s="226"/>
      <c r="AL42" s="136"/>
    </row>
    <row r="43" spans="1:38">
      <c r="A43" s="301" t="s">
        <v>838</v>
      </c>
      <c r="B43" s="302" t="str">
        <f t="shared" si="9"/>
        <v>210311762802</v>
      </c>
      <c r="C43" s="312" t="s">
        <v>662</v>
      </c>
      <c r="D43" s="312" t="s">
        <v>850</v>
      </c>
      <c r="E43" s="123">
        <v>20820</v>
      </c>
      <c r="F43" s="215">
        <v>0</v>
      </c>
      <c r="G43" s="215">
        <f t="shared" si="6"/>
        <v>20820</v>
      </c>
      <c r="H43" s="303" t="s">
        <v>52</v>
      </c>
      <c r="I43" s="303" t="s">
        <v>840</v>
      </c>
      <c r="J43" s="122" t="s">
        <v>36</v>
      </c>
      <c r="K43" s="304">
        <v>0.67205999999999999</v>
      </c>
      <c r="L43" s="122">
        <v>1</v>
      </c>
      <c r="M43" s="122" t="s">
        <v>37</v>
      </c>
      <c r="N43" s="123">
        <f t="shared" si="10"/>
        <v>13992.289199999999</v>
      </c>
      <c r="O43" s="305">
        <v>8192.4114000000009</v>
      </c>
      <c r="P43" s="306">
        <v>25493.055396429041</v>
      </c>
      <c r="Q43" s="123">
        <f t="shared" si="2"/>
        <v>208849597.65053681</v>
      </c>
      <c r="R43" s="123">
        <v>0</v>
      </c>
      <c r="S43" s="305">
        <f>VLOOKUP(C43,'Working Hours'!A:I,9,0)*G43</f>
        <v>143.65799999999999</v>
      </c>
      <c r="T43" s="307">
        <f t="shared" si="13"/>
        <v>3.5396863000879113E-3</v>
      </c>
      <c r="U43" s="123">
        <f>SUMIFS('Manufacturing Cost.'!N:N,'Manufacturing Cost.'!G:G,"622",'Manufacturing Cost.'!H:H,"0501")*T43</f>
        <v>7039782.9610540578</v>
      </c>
      <c r="V43" s="123">
        <f>SUMIFS('Manufacturing Cost.'!N:N,'Manufacturing Cost.'!G:G,"627",'Manufacturing Cost.'!H:H,"0501")*T43</f>
        <v>39564231.368979901</v>
      </c>
      <c r="W43" s="308">
        <f t="shared" si="7"/>
        <v>5.2333971562639749E-4</v>
      </c>
      <c r="X43" s="123">
        <f>SUMIFS('Manufacturing Cost.'!N:N,'Manufacturing Cost.'!H:H,"indirect",'Manufacturing Cost.'!G:G,"627")*W43</f>
        <v>5916561.8821665691</v>
      </c>
      <c r="Y43" s="123">
        <f>SUMIF(Outsoucing!D:D,C43,Outsoucing!J:J)</f>
        <v>0</v>
      </c>
      <c r="Z43" s="309">
        <f t="shared" si="8"/>
        <v>261370173.86273733</v>
      </c>
      <c r="AA43" s="310">
        <f t="shared" si="11"/>
        <v>12553.802779190073</v>
      </c>
      <c r="AB43" s="305"/>
      <c r="AC43" s="3">
        <v>261370173.86273733</v>
      </c>
      <c r="AD43" s="136">
        <f t="shared" si="12"/>
        <v>0</v>
      </c>
      <c r="AF43"/>
      <c r="AH43" s="226"/>
      <c r="AL43" s="136"/>
    </row>
    <row r="44" spans="1:38" ht="15" hidden="1" customHeight="1">
      <c r="A44" s="301" t="s">
        <v>838</v>
      </c>
      <c r="B44" s="302" t="str">
        <f t="shared" si="9"/>
        <v>551230800786</v>
      </c>
      <c r="C44" s="311" t="s">
        <v>533</v>
      </c>
      <c r="D44" s="312" t="s">
        <v>534</v>
      </c>
      <c r="E44" s="123">
        <v>0</v>
      </c>
      <c r="F44" s="215">
        <v>0</v>
      </c>
      <c r="G44" s="215">
        <f t="shared" si="6"/>
        <v>0</v>
      </c>
      <c r="H44" s="303" t="s">
        <v>418</v>
      </c>
      <c r="I44" s="303" t="s">
        <v>851</v>
      </c>
      <c r="J44" s="122" t="s">
        <v>373</v>
      </c>
      <c r="K44" s="304">
        <v>6.2399999999999999E-3</v>
      </c>
      <c r="L44" s="210">
        <v>1</v>
      </c>
      <c r="M44" s="122" t="s">
        <v>37</v>
      </c>
      <c r="N44" s="123">
        <f t="shared" si="10"/>
        <v>0</v>
      </c>
      <c r="O44" s="305">
        <v>0</v>
      </c>
      <c r="P44" s="306">
        <v>152445.57306374938</v>
      </c>
      <c r="Q44" s="123">
        <f t="shared" si="2"/>
        <v>0</v>
      </c>
      <c r="R44" s="123">
        <v>0</v>
      </c>
      <c r="S44" s="305">
        <f>VLOOKUP(C44,'Working Hours'!A:I,9,0)*G44</f>
        <v>0</v>
      </c>
      <c r="T44" s="307">
        <f t="shared" si="13"/>
        <v>0</v>
      </c>
      <c r="U44" s="123">
        <f>SUMIFS('Manufacturing Cost.'!N:N,'Manufacturing Cost.'!G:G,"622",'Manufacturing Cost.'!H:H,"0501")*T44</f>
        <v>0</v>
      </c>
      <c r="V44" s="123">
        <f>SUMIFS('Manufacturing Cost.'!N:N,'Manufacturing Cost.'!G:G,"627",'Manufacturing Cost.'!H:H,"0501")*T44</f>
        <v>0</v>
      </c>
      <c r="W44" s="308">
        <f t="shared" si="7"/>
        <v>0</v>
      </c>
      <c r="X44" s="123">
        <f>SUMIFS('Manufacturing Cost.'!N:N,'Manufacturing Cost.'!H:H,"indirect",'Manufacturing Cost.'!G:G,"627")*W44</f>
        <v>0</v>
      </c>
      <c r="Y44" s="123">
        <f>SUMIF(Outsoucing!D:D,C44,Outsoucing!J:J)</f>
        <v>0</v>
      </c>
      <c r="Z44" s="309">
        <f t="shared" si="8"/>
        <v>0</v>
      </c>
      <c r="AA44" s="310">
        <f t="shared" si="11"/>
        <v>0</v>
      </c>
      <c r="AB44" s="305"/>
      <c r="AC44" s="3">
        <v>0</v>
      </c>
      <c r="AD44" s="136">
        <f t="shared" si="12"/>
        <v>0</v>
      </c>
      <c r="AF44"/>
      <c r="AH44" s="226"/>
      <c r="AL44" s="136"/>
    </row>
    <row r="45" spans="1:38" ht="15" hidden="1" customHeight="1">
      <c r="A45" s="301" t="s">
        <v>838</v>
      </c>
      <c r="B45" s="302" t="str">
        <f t="shared" si="9"/>
        <v>551236800450</v>
      </c>
      <c r="C45" s="311" t="s">
        <v>524</v>
      </c>
      <c r="D45" s="312" t="s">
        <v>525</v>
      </c>
      <c r="E45" s="123">
        <v>0</v>
      </c>
      <c r="F45" s="215">
        <v>0</v>
      </c>
      <c r="G45" s="215">
        <f t="shared" si="6"/>
        <v>0</v>
      </c>
      <c r="H45" s="303" t="s">
        <v>371</v>
      </c>
      <c r="I45" s="303" t="s">
        <v>852</v>
      </c>
      <c r="J45" s="122" t="s">
        <v>373</v>
      </c>
      <c r="K45" s="304">
        <v>5.0700000000000002E-2</v>
      </c>
      <c r="L45" s="210">
        <v>1</v>
      </c>
      <c r="M45" s="122" t="s">
        <v>37</v>
      </c>
      <c r="N45" s="123">
        <f t="shared" si="10"/>
        <v>0</v>
      </c>
      <c r="O45" s="305">
        <v>0</v>
      </c>
      <c r="P45" s="306">
        <v>34448.490540647952</v>
      </c>
      <c r="Q45" s="123">
        <f t="shared" si="2"/>
        <v>0</v>
      </c>
      <c r="R45" s="123">
        <v>0</v>
      </c>
      <c r="S45" s="305">
        <f>VLOOKUP(C45,'Working Hours'!A:I,9,0)*G45</f>
        <v>0</v>
      </c>
      <c r="T45" s="307">
        <f t="shared" si="13"/>
        <v>0</v>
      </c>
      <c r="U45" s="123">
        <f>SUMIFS('Manufacturing Cost.'!N:N,'Manufacturing Cost.'!G:G,"622",'Manufacturing Cost.'!H:H,"0501")*T45</f>
        <v>0</v>
      </c>
      <c r="V45" s="123">
        <f>SUMIFS('Manufacturing Cost.'!N:N,'Manufacturing Cost.'!G:G,"627",'Manufacturing Cost.'!H:H,"0501")*T45</f>
        <v>0</v>
      </c>
      <c r="W45" s="308">
        <f t="shared" si="7"/>
        <v>0</v>
      </c>
      <c r="X45" s="123">
        <f>SUMIFS('Manufacturing Cost.'!N:N,'Manufacturing Cost.'!H:H,"indirect",'Manufacturing Cost.'!G:G,"627")*W45</f>
        <v>0</v>
      </c>
      <c r="Y45" s="123">
        <f>SUMIF(Outsoucing!D:D,C45,Outsoucing!J:J)</f>
        <v>0</v>
      </c>
      <c r="Z45" s="309">
        <f t="shared" si="8"/>
        <v>0</v>
      </c>
      <c r="AA45" s="310">
        <f t="shared" si="11"/>
        <v>0</v>
      </c>
      <c r="AB45" s="305"/>
      <c r="AC45" s="3">
        <v>0</v>
      </c>
      <c r="AD45" s="136">
        <f t="shared" si="12"/>
        <v>0</v>
      </c>
      <c r="AF45"/>
      <c r="AH45" s="226"/>
      <c r="AL45" s="136"/>
    </row>
    <row r="46" spans="1:38" ht="15" hidden="1" customHeight="1">
      <c r="A46" s="301" t="s">
        <v>838</v>
      </c>
      <c r="B46" s="302" t="str">
        <f t="shared" si="9"/>
        <v>551237762762</v>
      </c>
      <c r="C46" s="311" t="s">
        <v>853</v>
      </c>
      <c r="D46" s="312" t="s">
        <v>854</v>
      </c>
      <c r="E46" s="123">
        <v>0</v>
      </c>
      <c r="F46" s="215">
        <v>0</v>
      </c>
      <c r="G46" s="215">
        <f t="shared" si="6"/>
        <v>0</v>
      </c>
      <c r="H46" s="303" t="s">
        <v>435</v>
      </c>
      <c r="I46" s="303" t="s">
        <v>855</v>
      </c>
      <c r="J46" s="122" t="s">
        <v>373</v>
      </c>
      <c r="K46" s="304">
        <v>4.2900000000000001E-2</v>
      </c>
      <c r="L46" s="210">
        <v>1</v>
      </c>
      <c r="M46" s="122" t="s">
        <v>37</v>
      </c>
      <c r="N46" s="123">
        <f t="shared" si="10"/>
        <v>0</v>
      </c>
      <c r="O46" s="305">
        <v>0</v>
      </c>
      <c r="P46" s="306">
        <v>127233.06615378724</v>
      </c>
      <c r="Q46" s="123">
        <f t="shared" si="2"/>
        <v>0</v>
      </c>
      <c r="R46" s="123">
        <v>0</v>
      </c>
      <c r="S46" s="305">
        <f>VLOOKUP(C46,'Working Hours'!A:I,9,0)*G46</f>
        <v>0</v>
      </c>
      <c r="T46" s="307">
        <f t="shared" si="13"/>
        <v>0</v>
      </c>
      <c r="U46" s="123">
        <f>SUMIFS('Manufacturing Cost.'!N:N,'Manufacturing Cost.'!G:G,"622",'Manufacturing Cost.'!H:H,"0501")*T46</f>
        <v>0</v>
      </c>
      <c r="V46" s="123">
        <f>SUMIFS('Manufacturing Cost.'!N:N,'Manufacturing Cost.'!G:G,"627",'Manufacturing Cost.'!H:H,"0501")*T46</f>
        <v>0</v>
      </c>
      <c r="W46" s="308">
        <f t="shared" si="7"/>
        <v>0</v>
      </c>
      <c r="X46" s="123">
        <f>SUMIFS('Manufacturing Cost.'!N:N,'Manufacturing Cost.'!H:H,"indirect",'Manufacturing Cost.'!G:G,"627")*W46</f>
        <v>0</v>
      </c>
      <c r="Y46" s="123">
        <f>SUMIF(Outsoucing!D:D,C46,Outsoucing!J:J)</f>
        <v>0</v>
      </c>
      <c r="Z46" s="309">
        <f t="shared" si="8"/>
        <v>0</v>
      </c>
      <c r="AA46" s="310">
        <f t="shared" si="11"/>
        <v>0</v>
      </c>
      <c r="AB46" s="305"/>
      <c r="AC46" s="3">
        <v>0</v>
      </c>
      <c r="AD46" s="136">
        <f t="shared" si="12"/>
        <v>0</v>
      </c>
      <c r="AH46" s="226"/>
      <c r="AL46" s="136"/>
    </row>
    <row r="47" spans="1:38" ht="15" hidden="1" customHeight="1">
      <c r="A47" s="301" t="s">
        <v>838</v>
      </c>
      <c r="B47" s="302" t="str">
        <f t="shared" si="9"/>
        <v>551238762913</v>
      </c>
      <c r="C47" s="311" t="s">
        <v>856</v>
      </c>
      <c r="D47" s="312" t="s">
        <v>857</v>
      </c>
      <c r="E47" s="123">
        <v>0</v>
      </c>
      <c r="F47" s="215">
        <v>0</v>
      </c>
      <c r="G47" s="215">
        <f t="shared" si="6"/>
        <v>0</v>
      </c>
      <c r="H47" s="303" t="s">
        <v>457</v>
      </c>
      <c r="I47" s="303" t="s">
        <v>858</v>
      </c>
      <c r="J47" s="122" t="s">
        <v>373</v>
      </c>
      <c r="K47" s="304">
        <v>5.0200000000000002E-2</v>
      </c>
      <c r="L47" s="210">
        <v>1</v>
      </c>
      <c r="M47" s="122" t="s">
        <v>37</v>
      </c>
      <c r="N47" s="123">
        <f t="shared" si="10"/>
        <v>0</v>
      </c>
      <c r="O47" s="305">
        <v>0</v>
      </c>
      <c r="P47" s="306">
        <v>0</v>
      </c>
      <c r="Q47" s="123">
        <f t="shared" si="2"/>
        <v>0</v>
      </c>
      <c r="R47" s="123">
        <v>0</v>
      </c>
      <c r="S47" s="305">
        <f>VLOOKUP(C47,'Working Hours'!A:I,9,0)*G47</f>
        <v>0</v>
      </c>
      <c r="T47" s="307">
        <f t="shared" si="13"/>
        <v>0</v>
      </c>
      <c r="U47" s="123">
        <f>SUMIFS('Manufacturing Cost.'!N:N,'Manufacturing Cost.'!G:G,"622",'Manufacturing Cost.'!H:H,"0501")*T47</f>
        <v>0</v>
      </c>
      <c r="V47" s="123">
        <f>SUMIFS('Manufacturing Cost.'!N:N,'Manufacturing Cost.'!G:G,"627",'Manufacturing Cost.'!H:H,"0501")*T47</f>
        <v>0</v>
      </c>
      <c r="W47" s="308">
        <f t="shared" si="7"/>
        <v>0</v>
      </c>
      <c r="X47" s="123">
        <f>SUMIFS('Manufacturing Cost.'!N:N,'Manufacturing Cost.'!H:H,"indirect",'Manufacturing Cost.'!G:G,"627")*W47</f>
        <v>0</v>
      </c>
      <c r="Y47" s="123">
        <f>SUMIF(Outsoucing!D:D,C47,Outsoucing!J:J)</f>
        <v>0</v>
      </c>
      <c r="Z47" s="309">
        <f t="shared" ref="Z47:Z55" si="14">Q47+R47+U47+V47+X47+Y47</f>
        <v>0</v>
      </c>
      <c r="AA47" s="310">
        <f t="shared" si="11"/>
        <v>0</v>
      </c>
      <c r="AB47" s="305"/>
      <c r="AC47" s="3">
        <v>0</v>
      </c>
      <c r="AD47" s="136">
        <f t="shared" si="12"/>
        <v>0</v>
      </c>
      <c r="AF47"/>
      <c r="AH47" s="226"/>
      <c r="AL47" s="136"/>
    </row>
    <row r="48" spans="1:38" ht="15" hidden="1" customHeight="1">
      <c r="A48" s="301" t="s">
        <v>838</v>
      </c>
      <c r="B48" s="302" t="str">
        <f t="shared" si="9"/>
        <v>551183800450</v>
      </c>
      <c r="C48" s="311" t="s">
        <v>771</v>
      </c>
      <c r="D48" s="312" t="s">
        <v>770</v>
      </c>
      <c r="E48" s="123">
        <v>0</v>
      </c>
      <c r="F48" s="215">
        <v>0</v>
      </c>
      <c r="G48" s="215">
        <f t="shared" si="6"/>
        <v>0</v>
      </c>
      <c r="H48" s="532" t="s">
        <v>371</v>
      </c>
      <c r="I48" s="122" t="s">
        <v>372</v>
      </c>
      <c r="J48" s="122" t="s">
        <v>373</v>
      </c>
      <c r="K48" s="304">
        <v>3.6900000000000002E-2</v>
      </c>
      <c r="L48" s="122">
        <v>1</v>
      </c>
      <c r="M48" s="122" t="s">
        <v>37</v>
      </c>
      <c r="N48" s="123">
        <f t="shared" si="10"/>
        <v>0</v>
      </c>
      <c r="O48" s="305">
        <v>0</v>
      </c>
      <c r="P48" s="306">
        <v>34448.490540647952</v>
      </c>
      <c r="Q48" s="123">
        <f t="shared" si="2"/>
        <v>0</v>
      </c>
      <c r="R48" s="123">
        <v>0</v>
      </c>
      <c r="S48" s="305">
        <f>VLOOKUP(C48,'Working Hours'!A:I,9,0)*G48</f>
        <v>0</v>
      </c>
      <c r="T48" s="307">
        <f t="shared" si="13"/>
        <v>0</v>
      </c>
      <c r="U48" s="123">
        <f>SUMIFS('Manufacturing Cost.'!N:N,'Manufacturing Cost.'!G:G,"622",'Manufacturing Cost.'!H:H,"0501")*T48</f>
        <v>0</v>
      </c>
      <c r="V48" s="123">
        <f>SUMIFS('Manufacturing Cost.'!N:N,'Manufacturing Cost.'!G:G,"627",'Manufacturing Cost.'!H:H,"0501")*T48</f>
        <v>0</v>
      </c>
      <c r="W48" s="308">
        <f t="shared" si="7"/>
        <v>0</v>
      </c>
      <c r="X48" s="123">
        <f>SUMIFS('Manufacturing Cost.'!N:N,'Manufacturing Cost.'!H:H,"indirect",'Manufacturing Cost.'!G:G,"627")*W48</f>
        <v>0</v>
      </c>
      <c r="Y48" s="123">
        <f>SUMIF(Outsoucing!D:D,C48,Outsoucing!J:J)</f>
        <v>0</v>
      </c>
      <c r="Z48" s="309">
        <f t="shared" si="14"/>
        <v>0</v>
      </c>
      <c r="AA48" s="310">
        <f t="shared" si="11"/>
        <v>0</v>
      </c>
      <c r="AB48" s="305"/>
      <c r="AC48" s="3">
        <v>0</v>
      </c>
      <c r="AD48" s="136">
        <f t="shared" si="12"/>
        <v>0</v>
      </c>
      <c r="AF48"/>
      <c r="AH48" s="226"/>
      <c r="AL48" s="136"/>
    </row>
    <row r="49" spans="1:38" ht="15" hidden="1" customHeight="1">
      <c r="A49" s="301" t="s">
        <v>838</v>
      </c>
      <c r="B49" s="302" t="str">
        <f t="shared" si="9"/>
        <v>210194762802</v>
      </c>
      <c r="C49" s="216" t="s">
        <v>783</v>
      </c>
      <c r="D49" s="122" t="s">
        <v>782</v>
      </c>
      <c r="E49" s="123">
        <v>0</v>
      </c>
      <c r="F49" s="215">
        <v>0</v>
      </c>
      <c r="G49" s="215">
        <f t="shared" si="6"/>
        <v>0</v>
      </c>
      <c r="H49" s="303" t="s">
        <v>52</v>
      </c>
      <c r="I49" s="303" t="s">
        <v>53</v>
      </c>
      <c r="J49" s="122" t="s">
        <v>36</v>
      </c>
      <c r="K49" s="304">
        <v>0.67800000000000005</v>
      </c>
      <c r="L49" s="122">
        <v>1</v>
      </c>
      <c r="M49" s="122" t="s">
        <v>37</v>
      </c>
      <c r="N49" s="123">
        <f t="shared" ref="N49:N64" si="15">K49*(E49+F49)</f>
        <v>0</v>
      </c>
      <c r="O49" s="305">
        <v>0</v>
      </c>
      <c r="P49" s="306">
        <v>25493.055396429041</v>
      </c>
      <c r="Q49" s="123">
        <f t="shared" si="2"/>
        <v>0</v>
      </c>
      <c r="R49" s="123">
        <v>0</v>
      </c>
      <c r="S49" s="305">
        <f>VLOOKUP(C49,'Working Hours'!A:I,9,0)*G49</f>
        <v>0</v>
      </c>
      <c r="T49" s="307">
        <f t="shared" si="13"/>
        <v>0</v>
      </c>
      <c r="U49" s="123">
        <f>SUMIFS('Manufacturing Cost.'!N:N,'Manufacturing Cost.'!G:G,"622",'Manufacturing Cost.'!H:H,"0501")*T49</f>
        <v>0</v>
      </c>
      <c r="V49" s="123">
        <f>SUMIFS('Manufacturing Cost.'!N:N,'Manufacturing Cost.'!G:G,"627",'Manufacturing Cost.'!H:H,"0501")*T49</f>
        <v>0</v>
      </c>
      <c r="W49" s="308">
        <f t="shared" si="7"/>
        <v>0</v>
      </c>
      <c r="X49" s="123">
        <f>SUMIFS('Manufacturing Cost.'!N:N,'Manufacturing Cost.'!H:H,"indirect",'Manufacturing Cost.'!G:G,"627")*W49</f>
        <v>0</v>
      </c>
      <c r="Y49" s="123">
        <f>SUMIF(Outsoucing!D:D,C49,Outsoucing!J:J)</f>
        <v>0</v>
      </c>
      <c r="Z49" s="309">
        <f t="shared" si="14"/>
        <v>0</v>
      </c>
      <c r="AA49" s="310">
        <f t="shared" si="11"/>
        <v>0</v>
      </c>
      <c r="AB49" s="305"/>
      <c r="AC49" s="3">
        <v>0</v>
      </c>
      <c r="AD49" s="136">
        <f t="shared" si="12"/>
        <v>0</v>
      </c>
      <c r="AF49"/>
      <c r="AH49" s="226"/>
      <c r="AL49" s="136"/>
    </row>
    <row r="50" spans="1:38">
      <c r="A50" s="301" t="s">
        <v>838</v>
      </c>
      <c r="B50" s="302" t="str">
        <f t="shared" si="9"/>
        <v>210331762802</v>
      </c>
      <c r="C50" s="216" t="s">
        <v>298</v>
      </c>
      <c r="D50" s="122" t="s">
        <v>299</v>
      </c>
      <c r="E50" s="123">
        <v>8155</v>
      </c>
      <c r="F50" s="215">
        <v>19</v>
      </c>
      <c r="G50" s="215">
        <f t="shared" si="6"/>
        <v>8174</v>
      </c>
      <c r="H50" s="303" t="s">
        <v>52</v>
      </c>
      <c r="I50" s="303" t="s">
        <v>53</v>
      </c>
      <c r="J50" s="122" t="s">
        <v>36</v>
      </c>
      <c r="K50" s="304">
        <v>0.99038999999999999</v>
      </c>
      <c r="L50" s="122">
        <v>1</v>
      </c>
      <c r="M50" s="122" t="s">
        <v>37</v>
      </c>
      <c r="N50" s="123">
        <f t="shared" si="15"/>
        <v>8095.4478600000002</v>
      </c>
      <c r="O50" s="305">
        <v>7436.1980399999993</v>
      </c>
      <c r="P50" s="306">
        <v>25493.055396429041</v>
      </c>
      <c r="Q50" s="123">
        <f t="shared" si="2"/>
        <v>189571408.57253703</v>
      </c>
      <c r="R50" s="123">
        <v>0</v>
      </c>
      <c r="S50" s="305">
        <f>VLOOKUP(C50,'Working Hours'!A:I,9,0)*G50</f>
        <v>260.75059999999996</v>
      </c>
      <c r="T50" s="307">
        <f t="shared" si="13"/>
        <v>6.4248098021669727E-3</v>
      </c>
      <c r="U50" s="123">
        <f>SUMIFS('Manufacturing Cost.'!N:N,'Manufacturing Cost.'!G:G,"622",'Manufacturing Cost.'!H:H,"0501")*T50</f>
        <v>12777761.286977559</v>
      </c>
      <c r="V50" s="123">
        <f>SUMIFS('Manufacturing Cost.'!N:N,'Manufacturing Cost.'!G:G,"627",'Manufacturing Cost.'!H:H,"0501")*T50</f>
        <v>71812200.281225771</v>
      </c>
      <c r="W50" s="308">
        <f t="shared" si="7"/>
        <v>9.4990285854886262E-4</v>
      </c>
      <c r="X50" s="123">
        <f>SUMIFS('Manufacturing Cost.'!N:N,'Manufacturing Cost.'!H:H,"indirect",'Manufacturing Cost.'!G:G,"627")*W50</f>
        <v>10739026.442746399</v>
      </c>
      <c r="Y50" s="123">
        <f>SUMIF(Outsoucing!D:D,C50,Outsoucing!J:J)</f>
        <v>0</v>
      </c>
      <c r="Z50" s="309">
        <f t="shared" si="14"/>
        <v>284900396.5834868</v>
      </c>
      <c r="AA50" s="310">
        <f t="shared" si="11"/>
        <v>34854.464960054662</v>
      </c>
      <c r="AB50" s="305"/>
      <c r="AC50" s="3">
        <v>284900396.5834868</v>
      </c>
      <c r="AD50" s="136">
        <f t="shared" si="12"/>
        <v>0</v>
      </c>
      <c r="AH50" s="226"/>
      <c r="AL50" s="136"/>
    </row>
    <row r="51" spans="1:38" ht="15" hidden="1" customHeight="1">
      <c r="A51" s="301" t="s">
        <v>838</v>
      </c>
      <c r="B51" s="302" t="str">
        <f t="shared" si="9"/>
        <v>210146762802</v>
      </c>
      <c r="C51" s="314" t="s">
        <v>179</v>
      </c>
      <c r="D51" s="208" t="s">
        <v>180</v>
      </c>
      <c r="E51" s="123">
        <v>0</v>
      </c>
      <c r="F51" s="215">
        <v>0</v>
      </c>
      <c r="G51" s="215">
        <f t="shared" si="6"/>
        <v>0</v>
      </c>
      <c r="H51" s="303" t="s">
        <v>52</v>
      </c>
      <c r="I51" s="303" t="s">
        <v>53</v>
      </c>
      <c r="J51" s="122" t="s">
        <v>36</v>
      </c>
      <c r="K51" s="304">
        <v>0.67749999999999999</v>
      </c>
      <c r="L51" s="122">
        <v>1</v>
      </c>
      <c r="M51" s="122" t="s">
        <v>37</v>
      </c>
      <c r="N51" s="123">
        <f t="shared" si="15"/>
        <v>0</v>
      </c>
      <c r="O51" s="305">
        <v>0</v>
      </c>
      <c r="P51" s="306">
        <v>25493.055396429041</v>
      </c>
      <c r="Q51" s="123">
        <f t="shared" si="2"/>
        <v>0</v>
      </c>
      <c r="R51" s="123">
        <v>0</v>
      </c>
      <c r="S51" s="305">
        <f>VLOOKUP(C51,'Working Hours'!A:I,9,0)*G51</f>
        <v>0</v>
      </c>
      <c r="T51" s="307">
        <f t="shared" si="13"/>
        <v>0</v>
      </c>
      <c r="U51" s="123">
        <f>SUMIFS('Manufacturing Cost.'!N:N,'Manufacturing Cost.'!G:G,"622",'Manufacturing Cost.'!H:H,"0501")*T51</f>
        <v>0</v>
      </c>
      <c r="V51" s="123">
        <f>SUMIFS('Manufacturing Cost.'!N:N,'Manufacturing Cost.'!G:G,"627",'Manufacturing Cost.'!H:H,"0501")*T51</f>
        <v>0</v>
      </c>
      <c r="W51" s="308">
        <f t="shared" si="7"/>
        <v>0</v>
      </c>
      <c r="X51" s="123">
        <f>SUMIFS('Manufacturing Cost.'!N:N,'Manufacturing Cost.'!H:H,"indirect",'Manufacturing Cost.'!G:G,"627")*W51</f>
        <v>0</v>
      </c>
      <c r="Y51" s="123">
        <f>SUMIF(Outsoucing!D:D,C51,Outsoucing!J:J)</f>
        <v>0</v>
      </c>
      <c r="Z51" s="309">
        <f t="shared" si="14"/>
        <v>0</v>
      </c>
      <c r="AA51" s="310">
        <f t="shared" si="11"/>
        <v>0</v>
      </c>
      <c r="AB51" s="305"/>
      <c r="AC51" s="3">
        <v>0</v>
      </c>
      <c r="AD51" s="136">
        <f t="shared" si="12"/>
        <v>0</v>
      </c>
      <c r="AH51" s="226"/>
      <c r="AL51" s="136"/>
    </row>
    <row r="52" spans="1:38" ht="15" hidden="1" customHeight="1">
      <c r="A52" s="301" t="s">
        <v>838</v>
      </c>
      <c r="B52" s="302" t="str">
        <f t="shared" si="9"/>
        <v>210346762800</v>
      </c>
      <c r="C52" s="315" t="s">
        <v>624</v>
      </c>
      <c r="D52" s="208" t="s">
        <v>625</v>
      </c>
      <c r="E52" s="123">
        <v>0</v>
      </c>
      <c r="F52" s="215">
        <v>0</v>
      </c>
      <c r="G52" s="215">
        <f t="shared" si="6"/>
        <v>0</v>
      </c>
      <c r="H52" s="303" t="s">
        <v>626</v>
      </c>
      <c r="I52" s="303" t="s">
        <v>859</v>
      </c>
      <c r="J52" s="122" t="s">
        <v>36</v>
      </c>
      <c r="K52" s="304">
        <v>0.28868199999999999</v>
      </c>
      <c r="L52" s="122">
        <v>1</v>
      </c>
      <c r="M52" s="122" t="s">
        <v>37</v>
      </c>
      <c r="N52" s="123">
        <f t="shared" si="15"/>
        <v>0</v>
      </c>
      <c r="O52" s="305">
        <v>0</v>
      </c>
      <c r="P52" s="306">
        <v>0</v>
      </c>
      <c r="Q52" s="123">
        <f t="shared" si="2"/>
        <v>0</v>
      </c>
      <c r="R52" s="123">
        <v>0</v>
      </c>
      <c r="S52" s="305">
        <f>VLOOKUP(C52,'Working Hours'!A:I,9,0)*G52</f>
        <v>0</v>
      </c>
      <c r="T52" s="307">
        <f t="shared" si="13"/>
        <v>0</v>
      </c>
      <c r="U52" s="123">
        <f>SUMIFS('Manufacturing Cost.'!N:N,'Manufacturing Cost.'!G:G,"622",'Manufacturing Cost.'!H:H,"0501")*T52</f>
        <v>0</v>
      </c>
      <c r="V52" s="123">
        <f>SUMIFS('Manufacturing Cost.'!N:N,'Manufacturing Cost.'!G:G,"627",'Manufacturing Cost.'!H:H,"0501")*T52</f>
        <v>0</v>
      </c>
      <c r="W52" s="308">
        <f t="shared" si="7"/>
        <v>0</v>
      </c>
      <c r="X52" s="123">
        <f>SUMIFS('Manufacturing Cost.'!N:N,'Manufacturing Cost.'!H:H,"indirect",'Manufacturing Cost.'!G:G,"627")*W52</f>
        <v>0</v>
      </c>
      <c r="Y52" s="123">
        <f>SUMIF(Outsoucing!D:D,C52,Outsoucing!J:J)</f>
        <v>0</v>
      </c>
      <c r="Z52" s="309">
        <f t="shared" si="14"/>
        <v>0</v>
      </c>
      <c r="AA52" s="310">
        <f t="shared" si="11"/>
        <v>0</v>
      </c>
      <c r="AB52" s="305"/>
      <c r="AC52" s="3">
        <v>0</v>
      </c>
      <c r="AD52" s="136">
        <f t="shared" si="12"/>
        <v>0</v>
      </c>
      <c r="AF52"/>
      <c r="AH52" s="226"/>
      <c r="AL52" s="136"/>
    </row>
    <row r="53" spans="1:38" ht="15" hidden="1" customHeight="1">
      <c r="A53" s="301" t="s">
        <v>838</v>
      </c>
      <c r="B53" s="302" t="str">
        <f t="shared" si="9"/>
        <v>210380762802</v>
      </c>
      <c r="C53" s="316" t="s">
        <v>65</v>
      </c>
      <c r="D53" s="210" t="s">
        <v>66</v>
      </c>
      <c r="E53" s="123">
        <v>0</v>
      </c>
      <c r="F53" s="215">
        <v>0</v>
      </c>
      <c r="G53" s="215">
        <f t="shared" si="6"/>
        <v>0</v>
      </c>
      <c r="H53" s="303" t="s">
        <v>52</v>
      </c>
      <c r="I53" s="303" t="s">
        <v>53</v>
      </c>
      <c r="J53" s="122" t="s">
        <v>36</v>
      </c>
      <c r="K53" s="304">
        <v>0.22936000000000001</v>
      </c>
      <c r="L53" s="122">
        <v>1</v>
      </c>
      <c r="M53" s="122" t="s">
        <v>37</v>
      </c>
      <c r="N53" s="123">
        <f t="shared" si="15"/>
        <v>0</v>
      </c>
      <c r="O53" s="305">
        <v>0</v>
      </c>
      <c r="P53" s="306">
        <v>25493.055396429041</v>
      </c>
      <c r="Q53" s="123">
        <f t="shared" si="2"/>
        <v>0</v>
      </c>
      <c r="R53" s="123">
        <v>0</v>
      </c>
      <c r="S53" s="305">
        <f>VLOOKUP(C53,'Working Hours'!A:I,9,0)*G53</f>
        <v>0</v>
      </c>
      <c r="T53" s="307">
        <f t="shared" si="13"/>
        <v>0</v>
      </c>
      <c r="U53" s="123">
        <f>SUMIFS('Manufacturing Cost.'!N:N,'Manufacturing Cost.'!G:G,"622",'Manufacturing Cost.'!H:H,"0501")*T53</f>
        <v>0</v>
      </c>
      <c r="V53" s="123">
        <f>SUMIFS('Manufacturing Cost.'!N:N,'Manufacturing Cost.'!G:G,"627",'Manufacturing Cost.'!H:H,"0501")*T53</f>
        <v>0</v>
      </c>
      <c r="W53" s="308">
        <f t="shared" si="7"/>
        <v>0</v>
      </c>
      <c r="X53" s="123">
        <f>SUMIFS('Manufacturing Cost.'!N:N,'Manufacturing Cost.'!H:H,"indirect",'Manufacturing Cost.'!G:G,"627")*W53</f>
        <v>0</v>
      </c>
      <c r="Y53" s="123">
        <f>SUMIF(Outsoucing!D:D,C53,Outsoucing!J:J)</f>
        <v>0</v>
      </c>
      <c r="Z53" s="309">
        <f t="shared" si="14"/>
        <v>0</v>
      </c>
      <c r="AA53" s="310">
        <f t="shared" si="11"/>
        <v>0</v>
      </c>
      <c r="AB53" s="305"/>
      <c r="AC53" s="3">
        <v>0</v>
      </c>
      <c r="AD53" s="136">
        <f t="shared" si="12"/>
        <v>0</v>
      </c>
      <c r="AF53"/>
      <c r="AH53" s="226"/>
      <c r="AL53" s="136"/>
    </row>
    <row r="54" spans="1:38" ht="15" hidden="1" customHeight="1">
      <c r="A54" s="301" t="s">
        <v>838</v>
      </c>
      <c r="B54" s="302" t="str">
        <f t="shared" si="9"/>
        <v>210370760309</v>
      </c>
      <c r="C54" s="316" t="s">
        <v>790</v>
      </c>
      <c r="D54" s="210" t="s">
        <v>791</v>
      </c>
      <c r="E54" s="123">
        <v>0</v>
      </c>
      <c r="F54" s="215">
        <v>0</v>
      </c>
      <c r="G54" s="215">
        <f t="shared" si="6"/>
        <v>0</v>
      </c>
      <c r="H54" s="303" t="s">
        <v>496</v>
      </c>
      <c r="I54" s="303" t="s">
        <v>497</v>
      </c>
      <c r="J54" s="122" t="s">
        <v>36</v>
      </c>
      <c r="K54" s="304">
        <v>0.27210000000000001</v>
      </c>
      <c r="L54" s="122">
        <v>1</v>
      </c>
      <c r="M54" s="122" t="s">
        <v>37</v>
      </c>
      <c r="N54" s="123">
        <f t="shared" si="15"/>
        <v>0</v>
      </c>
      <c r="O54" s="305">
        <v>0</v>
      </c>
      <c r="P54" s="306">
        <v>88365.488821299354</v>
      </c>
      <c r="Q54" s="123">
        <f t="shared" si="2"/>
        <v>0</v>
      </c>
      <c r="R54" s="123">
        <v>0</v>
      </c>
      <c r="S54" s="305">
        <f>VLOOKUP(C54,'Working Hours'!A:I,9,0)*G54</f>
        <v>0</v>
      </c>
      <c r="T54" s="307">
        <f t="shared" si="13"/>
        <v>0</v>
      </c>
      <c r="U54" s="123">
        <f>SUMIFS('Manufacturing Cost.'!N:N,'Manufacturing Cost.'!G:G,"622",'Manufacturing Cost.'!H:H,"0501")*T54</f>
        <v>0</v>
      </c>
      <c r="V54" s="123">
        <f>SUMIFS('Manufacturing Cost.'!N:N,'Manufacturing Cost.'!G:G,"627",'Manufacturing Cost.'!H:H,"0501")*T54</f>
        <v>0</v>
      </c>
      <c r="W54" s="308">
        <f t="shared" si="7"/>
        <v>0</v>
      </c>
      <c r="X54" s="123">
        <f>SUMIFS('Manufacturing Cost.'!N:N,'Manufacturing Cost.'!H:H,"indirect",'Manufacturing Cost.'!G:G,"627")*W54</f>
        <v>0</v>
      </c>
      <c r="Y54" s="123">
        <f>SUMIF(Outsoucing!D:D,C54,Outsoucing!J:J)</f>
        <v>0</v>
      </c>
      <c r="Z54" s="309">
        <f t="shared" si="14"/>
        <v>0</v>
      </c>
      <c r="AA54" s="310">
        <f t="shared" si="11"/>
        <v>0</v>
      </c>
      <c r="AB54" s="305"/>
      <c r="AC54" s="3">
        <v>0</v>
      </c>
      <c r="AD54" s="136">
        <f t="shared" si="12"/>
        <v>0</v>
      </c>
      <c r="AF54"/>
      <c r="AH54" s="226"/>
      <c r="AL54" s="136"/>
    </row>
    <row r="55" spans="1:38">
      <c r="A55" s="301" t="s">
        <v>838</v>
      </c>
      <c r="B55" s="302" t="str">
        <f t="shared" si="9"/>
        <v>210391762802</v>
      </c>
      <c r="C55" s="316" t="s">
        <v>860</v>
      </c>
      <c r="D55" s="210" t="s">
        <v>861</v>
      </c>
      <c r="E55" s="123">
        <v>12108</v>
      </c>
      <c r="F55" s="215">
        <v>8</v>
      </c>
      <c r="G55" s="215">
        <f t="shared" si="6"/>
        <v>12116</v>
      </c>
      <c r="H55" s="303" t="s">
        <v>52</v>
      </c>
      <c r="I55" s="303" t="s">
        <v>53</v>
      </c>
      <c r="J55" s="122" t="s">
        <v>36</v>
      </c>
      <c r="K55" s="304">
        <v>0.41478999999999999</v>
      </c>
      <c r="L55" s="122">
        <v>1</v>
      </c>
      <c r="M55" s="122" t="s">
        <v>37</v>
      </c>
      <c r="N55" s="123">
        <f t="shared" si="15"/>
        <v>5025.5956399999995</v>
      </c>
      <c r="O55" s="305">
        <v>5025.5956400000005</v>
      </c>
      <c r="P55" s="306">
        <v>25493.055396429041</v>
      </c>
      <c r="Q55" s="123">
        <f t="shared" si="2"/>
        <v>128117788.05057228</v>
      </c>
      <c r="R55" s="123">
        <v>0</v>
      </c>
      <c r="S55" s="305">
        <f>VLOOKUP(C55,'Working Hours'!A:I,9,0)*G55</f>
        <v>113.8904</v>
      </c>
      <c r="T55" s="307">
        <f t="shared" si="13"/>
        <v>2.8062223377154933E-3</v>
      </c>
      <c r="U55" s="123">
        <f>SUMIFS('Manufacturing Cost.'!N:N,'Manufacturing Cost.'!G:G,"622",'Manufacturing Cost.'!H:H,"0501")*T55</f>
        <v>5581058.467663696</v>
      </c>
      <c r="V55" s="123">
        <f>SUMIFS('Manufacturing Cost.'!N:N,'Manufacturing Cost.'!G:G,"627",'Manufacturing Cost.'!H:H,"0501")*T55</f>
        <v>31366064.794899479</v>
      </c>
      <c r="W55" s="308">
        <f t="shared" si="7"/>
        <v>4.1489767049921801E-4</v>
      </c>
      <c r="X55" s="123">
        <f>SUMIFS('Manufacturing Cost.'!N:N,'Manufacturing Cost.'!H:H,"indirect",'Manufacturing Cost.'!G:G,"627")*W55</f>
        <v>4690581.7941548917</v>
      </c>
      <c r="Y55" s="123">
        <f>SUMIF(Outsoucing!D:D,C55,Outsoucing!J:J)</f>
        <v>0</v>
      </c>
      <c r="Z55" s="309">
        <f t="shared" si="14"/>
        <v>169755493.10729033</v>
      </c>
      <c r="AA55" s="310">
        <f t="shared" si="11"/>
        <v>14010.852848076125</v>
      </c>
      <c r="AB55" s="305"/>
      <c r="AC55" s="3">
        <v>169755493.10729033</v>
      </c>
      <c r="AD55" s="136">
        <f t="shared" si="12"/>
        <v>0</v>
      </c>
      <c r="AF55"/>
      <c r="AH55" s="226"/>
      <c r="AL55" s="136"/>
    </row>
    <row r="56" spans="1:38" ht="15" hidden="1" customHeight="1">
      <c r="A56" s="301" t="s">
        <v>838</v>
      </c>
      <c r="B56" s="302" t="str">
        <f t="shared" ref="B56:B66" si="16">C56&amp;H56</f>
        <v>210392760309</v>
      </c>
      <c r="C56" s="316" t="s">
        <v>862</v>
      </c>
      <c r="D56" s="210" t="s">
        <v>863</v>
      </c>
      <c r="E56" s="123">
        <v>0</v>
      </c>
      <c r="F56" s="215">
        <v>0</v>
      </c>
      <c r="G56" s="215">
        <f t="shared" ref="G56:G69" si="17">+E56+F56</f>
        <v>0</v>
      </c>
      <c r="H56" s="303" t="s">
        <v>496</v>
      </c>
      <c r="I56" s="303" t="s">
        <v>839</v>
      </c>
      <c r="J56" s="122" t="s">
        <v>36</v>
      </c>
      <c r="K56" s="317">
        <v>0.51526000000000005</v>
      </c>
      <c r="L56" s="122">
        <v>1</v>
      </c>
      <c r="M56" s="122" t="s">
        <v>37</v>
      </c>
      <c r="N56" s="123">
        <f t="shared" si="15"/>
        <v>0</v>
      </c>
      <c r="O56" s="305">
        <v>0</v>
      </c>
      <c r="P56" s="306">
        <v>88365.488821299354</v>
      </c>
      <c r="Q56" s="123">
        <f t="shared" si="2"/>
        <v>0</v>
      </c>
      <c r="R56" s="123">
        <v>0</v>
      </c>
      <c r="S56" s="305">
        <f>VLOOKUP(C56,'Working Hours'!A:I,9,0)*G56</f>
        <v>0</v>
      </c>
      <c r="T56" s="307">
        <f t="shared" si="13"/>
        <v>0</v>
      </c>
      <c r="U56" s="123">
        <f>SUMIFS('Manufacturing Cost.'!N:N,'Manufacturing Cost.'!G:G,"622",'Manufacturing Cost.'!H:H,"0501")*T56</f>
        <v>0</v>
      </c>
      <c r="V56" s="123">
        <f>SUMIFS('Manufacturing Cost.'!N:N,'Manufacturing Cost.'!G:G,"627",'Manufacturing Cost.'!H:H,"0501")*T56</f>
        <v>0</v>
      </c>
      <c r="W56" s="308">
        <f t="shared" si="7"/>
        <v>0</v>
      </c>
      <c r="X56" s="123">
        <f>SUMIFS('Manufacturing Cost.'!N:N,'Manufacturing Cost.'!H:H,"indirect",'Manufacturing Cost.'!G:G,"627")*W56</f>
        <v>0</v>
      </c>
      <c r="Y56" s="123">
        <f>SUMIF(Outsoucing!D:D,C56,Outsoucing!J:J)</f>
        <v>0</v>
      </c>
      <c r="Z56" s="309">
        <f t="shared" ref="Z56:Z65" si="18">Q56+R56+U56+V56+X56+Y56</f>
        <v>0</v>
      </c>
      <c r="AA56" s="310">
        <f t="shared" ref="AA56:AA65" si="19">IF(Z56&lt;&gt;0,(Z56/(E56+F56)),0)</f>
        <v>0</v>
      </c>
      <c r="AB56" s="305"/>
      <c r="AC56" s="3">
        <v>0</v>
      </c>
      <c r="AD56" s="136">
        <f t="shared" si="12"/>
        <v>0</v>
      </c>
      <c r="AF56"/>
      <c r="AH56" s="226"/>
      <c r="AL56" s="136"/>
    </row>
    <row r="57" spans="1:38" ht="15" hidden="1" customHeight="1">
      <c r="A57" s="301" t="s">
        <v>838</v>
      </c>
      <c r="B57" s="302" t="str">
        <f t="shared" si="16"/>
        <v>210393760309</v>
      </c>
      <c r="C57" s="316" t="s">
        <v>864</v>
      </c>
      <c r="D57" s="210" t="s">
        <v>865</v>
      </c>
      <c r="E57" s="123">
        <v>0</v>
      </c>
      <c r="F57" s="215">
        <v>0</v>
      </c>
      <c r="G57" s="215">
        <f t="shared" si="17"/>
        <v>0</v>
      </c>
      <c r="H57" s="303" t="s">
        <v>496</v>
      </c>
      <c r="I57" s="303" t="s">
        <v>839</v>
      </c>
      <c r="J57" s="122" t="s">
        <v>36</v>
      </c>
      <c r="K57" s="317">
        <v>0.52015</v>
      </c>
      <c r="L57" s="122">
        <v>1</v>
      </c>
      <c r="M57" s="122" t="s">
        <v>37</v>
      </c>
      <c r="N57" s="123">
        <f t="shared" si="15"/>
        <v>0</v>
      </c>
      <c r="O57" s="305">
        <v>0</v>
      </c>
      <c r="P57" s="306">
        <v>88365.488821299354</v>
      </c>
      <c r="Q57" s="123">
        <f t="shared" si="2"/>
        <v>0</v>
      </c>
      <c r="R57" s="123">
        <v>0</v>
      </c>
      <c r="S57" s="305">
        <f>VLOOKUP(C57,'Working Hours'!A:I,9,0)*G57</f>
        <v>0</v>
      </c>
      <c r="T57" s="307">
        <f t="shared" si="13"/>
        <v>0</v>
      </c>
      <c r="U57" s="123">
        <f>SUMIFS('Manufacturing Cost.'!N:N,'Manufacturing Cost.'!G:G,"622",'Manufacturing Cost.'!H:H,"0501")*T57</f>
        <v>0</v>
      </c>
      <c r="V57" s="123">
        <f>SUMIFS('Manufacturing Cost.'!N:N,'Manufacturing Cost.'!G:G,"627",'Manufacturing Cost.'!H:H,"0501")*T57</f>
        <v>0</v>
      </c>
      <c r="W57" s="308">
        <f t="shared" si="7"/>
        <v>0</v>
      </c>
      <c r="X57" s="123">
        <f>SUMIFS('Manufacturing Cost.'!N:N,'Manufacturing Cost.'!H:H,"indirect",'Manufacturing Cost.'!G:G,"627")*W57</f>
        <v>0</v>
      </c>
      <c r="Y57" s="123">
        <f>SUMIF(Outsoucing!D:D,C57,Outsoucing!J:J)</f>
        <v>0</v>
      </c>
      <c r="Z57" s="309">
        <f t="shared" si="18"/>
        <v>0</v>
      </c>
      <c r="AA57" s="310">
        <f t="shared" si="19"/>
        <v>0</v>
      </c>
      <c r="AB57" s="305"/>
      <c r="AC57" s="3">
        <v>0</v>
      </c>
      <c r="AD57" s="136">
        <f t="shared" si="12"/>
        <v>0</v>
      </c>
      <c r="AF57"/>
      <c r="AH57" s="226"/>
      <c r="AL57" s="136"/>
    </row>
    <row r="58" spans="1:38">
      <c r="A58" s="301" t="s">
        <v>838</v>
      </c>
      <c r="B58" s="302" t="str">
        <f t="shared" si="16"/>
        <v>210394762802</v>
      </c>
      <c r="C58" s="606" t="s">
        <v>866</v>
      </c>
      <c r="D58" s="210" t="s">
        <v>867</v>
      </c>
      <c r="E58" s="123">
        <v>600</v>
      </c>
      <c r="F58" s="215">
        <v>0</v>
      </c>
      <c r="G58" s="215">
        <f t="shared" si="17"/>
        <v>600</v>
      </c>
      <c r="H58" s="303" t="s">
        <v>52</v>
      </c>
      <c r="I58" s="303" t="s">
        <v>840</v>
      </c>
      <c r="J58" s="122" t="s">
        <v>36</v>
      </c>
      <c r="K58" s="317">
        <v>0.64163999999999999</v>
      </c>
      <c r="L58" s="122">
        <v>1</v>
      </c>
      <c r="M58" s="122" t="s">
        <v>37</v>
      </c>
      <c r="N58" s="123">
        <f t="shared" si="15"/>
        <v>384.98399999999998</v>
      </c>
      <c r="O58" s="390">
        <v>641.64</v>
      </c>
      <c r="P58" s="306">
        <v>25493.055396429041</v>
      </c>
      <c r="Q58" s="123">
        <f t="shared" si="2"/>
        <v>16357364.064564729</v>
      </c>
      <c r="R58" s="123">
        <v>0</v>
      </c>
      <c r="S58" s="305">
        <f>VLOOKUP(C58,'Working Hours'!A:I,9,0)*G58</f>
        <v>5.82</v>
      </c>
      <c r="T58" s="307">
        <f t="shared" si="13"/>
        <v>1.4340290319029674E-4</v>
      </c>
      <c r="U58" s="123">
        <f>SUMIFS('Manufacturing Cost.'!N:N,'Manufacturing Cost.'!G:G,"622",'Manufacturing Cost.'!H:H,"0501")*T58</f>
        <v>285201.91589284712</v>
      </c>
      <c r="V58" s="123">
        <f>SUMIFS('Manufacturing Cost.'!N:N,'Manufacturing Cost.'!G:G,"627",'Manufacturing Cost.'!H:H,"0501")*T58</f>
        <v>1602861.1463856041</v>
      </c>
      <c r="W58" s="308">
        <f t="shared" si="7"/>
        <v>2.1202001593685234E-5</v>
      </c>
      <c r="X58" s="123">
        <f>SUMIFS('Manufacturing Cost.'!N:N,'Manufacturing Cost.'!H:H,"indirect",'Manufacturing Cost.'!G:G,"627")*W58</f>
        <v>239696.98975490007</v>
      </c>
      <c r="Y58" s="123">
        <f>SUMIF(Outsoucing!D:D,C58,Outsoucing!J:J)</f>
        <v>0</v>
      </c>
      <c r="Z58" s="309">
        <f t="shared" si="18"/>
        <v>18485124.116598081</v>
      </c>
      <c r="AA58" s="310">
        <f t="shared" si="19"/>
        <v>30808.540194330133</v>
      </c>
      <c r="AB58" s="305"/>
      <c r="AC58" s="3">
        <v>18485124.116598081</v>
      </c>
      <c r="AD58" s="136">
        <f t="shared" si="12"/>
        <v>0</v>
      </c>
      <c r="AF58"/>
      <c r="AH58" s="226"/>
      <c r="AL58" s="136"/>
    </row>
    <row r="59" spans="1:38">
      <c r="A59" s="301" t="s">
        <v>838</v>
      </c>
      <c r="B59" s="302" t="str">
        <f t="shared" si="16"/>
        <v>210395762802</v>
      </c>
      <c r="C59" s="606" t="s">
        <v>868</v>
      </c>
      <c r="D59" s="210" t="s">
        <v>869</v>
      </c>
      <c r="E59" s="123">
        <v>0</v>
      </c>
      <c r="F59" s="215">
        <v>0</v>
      </c>
      <c r="G59" s="215">
        <f t="shared" si="17"/>
        <v>0</v>
      </c>
      <c r="H59" s="303" t="s">
        <v>52</v>
      </c>
      <c r="I59" s="303" t="s">
        <v>840</v>
      </c>
      <c r="J59" s="122" t="s">
        <v>36</v>
      </c>
      <c r="K59" s="317">
        <v>0.65320999999999996</v>
      </c>
      <c r="L59" s="122">
        <v>1</v>
      </c>
      <c r="M59" s="122" t="s">
        <v>37</v>
      </c>
      <c r="N59" s="123">
        <f t="shared" si="15"/>
        <v>0</v>
      </c>
      <c r="O59" s="390">
        <v>587.88900000000001</v>
      </c>
      <c r="P59" s="306">
        <v>25493.055396429041</v>
      </c>
      <c r="Q59" s="123">
        <f t="shared" si="2"/>
        <v>14987086.843951274</v>
      </c>
      <c r="R59" s="123">
        <v>0</v>
      </c>
      <c r="S59" s="305">
        <f>VLOOKUP(C59,'Working Hours'!A:I,9,0)*G59</f>
        <v>0</v>
      </c>
      <c r="T59" s="307">
        <f t="shared" si="13"/>
        <v>0</v>
      </c>
      <c r="U59" s="123">
        <f>SUMIFS('Manufacturing Cost.'!N:N,'Manufacturing Cost.'!G:G,"622",'Manufacturing Cost.'!H:H,"0501")*T59</f>
        <v>0</v>
      </c>
      <c r="V59" s="123">
        <f>SUMIFS('Manufacturing Cost.'!N:N,'Manufacturing Cost.'!G:G,"627",'Manufacturing Cost.'!H:H,"0501")*T59</f>
        <v>0</v>
      </c>
      <c r="W59" s="308">
        <f t="shared" si="7"/>
        <v>0</v>
      </c>
      <c r="X59" s="123">
        <f>SUMIFS('Manufacturing Cost.'!N:N,'Manufacturing Cost.'!H:H,"indirect",'Manufacturing Cost.'!G:G,"627")*W59</f>
        <v>0</v>
      </c>
      <c r="Y59" s="123">
        <f>SUMIF(Outsoucing!D:D,C59,Outsoucing!J:J)</f>
        <v>0</v>
      </c>
      <c r="Z59" s="309">
        <f t="shared" si="18"/>
        <v>14987086.843951274</v>
      </c>
      <c r="AA59" s="310" t="e">
        <f t="shared" si="19"/>
        <v>#DIV/0!</v>
      </c>
      <c r="AB59" s="305"/>
      <c r="AC59" s="3">
        <v>14987086.843951274</v>
      </c>
      <c r="AD59" s="136">
        <f t="shared" si="12"/>
        <v>0</v>
      </c>
      <c r="AF59"/>
      <c r="AH59" s="226"/>
      <c r="AL59" s="136"/>
    </row>
    <row r="60" spans="1:38">
      <c r="A60" s="301" t="s">
        <v>838</v>
      </c>
      <c r="B60" s="302" t="str">
        <f t="shared" si="16"/>
        <v>210396762802</v>
      </c>
      <c r="C60" s="316" t="s">
        <v>870</v>
      </c>
      <c r="D60" s="210" t="s">
        <v>871</v>
      </c>
      <c r="E60" s="123">
        <v>1336</v>
      </c>
      <c r="F60" s="215">
        <v>197</v>
      </c>
      <c r="G60" s="215">
        <f t="shared" si="17"/>
        <v>1533</v>
      </c>
      <c r="H60" s="303" t="s">
        <v>52</v>
      </c>
      <c r="I60" s="303" t="s">
        <v>840</v>
      </c>
      <c r="J60" s="122" t="s">
        <v>36</v>
      </c>
      <c r="K60" s="317">
        <v>1.597</v>
      </c>
      <c r="L60" s="122">
        <v>1</v>
      </c>
      <c r="M60" s="122" t="s">
        <v>37</v>
      </c>
      <c r="N60" s="123">
        <f t="shared" si="15"/>
        <v>2448.201</v>
      </c>
      <c r="O60" s="320">
        <v>0</v>
      </c>
      <c r="P60" s="306">
        <v>25493.055396429041</v>
      </c>
      <c r="Q60" s="123">
        <f t="shared" si="2"/>
        <v>0</v>
      </c>
      <c r="R60" s="123">
        <v>0</v>
      </c>
      <c r="S60" s="305">
        <f>VLOOKUP(C60,'Working Hours'!A:I,9,0)*G60</f>
        <v>73.737299999999991</v>
      </c>
      <c r="T60" s="307">
        <f t="shared" si="13"/>
        <v>1.8168630401054751E-3</v>
      </c>
      <c r="U60" s="123">
        <f>SUMIFS('Manufacturing Cost.'!N:N,'Manufacturing Cost.'!G:G,"622",'Manufacturing Cost.'!H:H,"0501")*T60</f>
        <v>3613405.3664545752</v>
      </c>
      <c r="V60" s="123">
        <f>SUMIFS('Manufacturing Cost.'!N:N,'Manufacturing Cost.'!G:G,"627",'Manufacturing Cost.'!H:H,"0501")*T60</f>
        <v>20307672.372745559</v>
      </c>
      <c r="W60" s="308">
        <f t="shared" si="7"/>
        <v>2.6862170998523128E-4</v>
      </c>
      <c r="X60" s="123">
        <f>SUMIFS('Manufacturing Cost.'!N:N,'Manufacturing Cost.'!H:H,"indirect",'Manufacturing Cost.'!G:G,"627")*W60</f>
        <v>3036874.3715900327</v>
      </c>
      <c r="Y60" s="123">
        <f>SUMIF(Outsoucing!D:D,C60,Outsoucing!J:J)</f>
        <v>0</v>
      </c>
      <c r="Z60" s="309">
        <f t="shared" si="18"/>
        <v>26957952.110790167</v>
      </c>
      <c r="AA60" s="310">
        <f t="shared" si="19"/>
        <v>17585.095962681127</v>
      </c>
      <c r="AB60" s="305"/>
      <c r="AC60" s="3">
        <v>26957952.110790167</v>
      </c>
      <c r="AD60" s="136">
        <f t="shared" si="12"/>
        <v>0</v>
      </c>
      <c r="AF60"/>
      <c r="AH60" s="226"/>
      <c r="AL60" s="136"/>
    </row>
    <row r="61" spans="1:38">
      <c r="A61" s="301" t="s">
        <v>838</v>
      </c>
      <c r="B61" s="302" t="str">
        <f t="shared" si="16"/>
        <v>210397762802</v>
      </c>
      <c r="C61" s="316" t="s">
        <v>872</v>
      </c>
      <c r="D61" s="210" t="s">
        <v>873</v>
      </c>
      <c r="E61" s="123">
        <v>833</v>
      </c>
      <c r="F61" s="215">
        <v>22</v>
      </c>
      <c r="G61" s="215">
        <f t="shared" si="17"/>
        <v>855</v>
      </c>
      <c r="H61" s="303" t="s">
        <v>52</v>
      </c>
      <c r="I61" s="303" t="s">
        <v>840</v>
      </c>
      <c r="J61" s="122" t="s">
        <v>36</v>
      </c>
      <c r="K61" s="317">
        <v>0.91430999999999996</v>
      </c>
      <c r="L61" s="122">
        <v>1</v>
      </c>
      <c r="M61" s="122" t="s">
        <v>37</v>
      </c>
      <c r="N61" s="123">
        <f t="shared" si="15"/>
        <v>781.73505</v>
      </c>
      <c r="O61" s="305">
        <v>1133.7444</v>
      </c>
      <c r="P61" s="306">
        <v>25493.055396429041</v>
      </c>
      <c r="Q61" s="123">
        <f t="shared" si="2"/>
        <v>28902608.794591207</v>
      </c>
      <c r="R61" s="123">
        <v>0</v>
      </c>
      <c r="S61" s="305">
        <f>VLOOKUP(C61,'Working Hours'!A:I,9,0)*G61</f>
        <v>31.122</v>
      </c>
      <c r="T61" s="307">
        <f t="shared" si="13"/>
        <v>7.6683593695677226E-4</v>
      </c>
      <c r="U61" s="123">
        <f>SUMIFS('Manufacturing Cost.'!N:N,'Manufacturing Cost.'!G:G,"622",'Manufacturing Cost.'!H:H,"0501")*T61</f>
        <v>1525095.1935424719</v>
      </c>
      <c r="V61" s="123">
        <f>SUMIFS('Manufacturing Cost.'!N:N,'Manufacturing Cost.'!G:G,"627",'Manufacturing Cost.'!H:H,"0501")*T61</f>
        <v>8571176.0477341507</v>
      </c>
      <c r="W61" s="308">
        <f t="shared" si="7"/>
        <v>1.1337606419221167E-4</v>
      </c>
      <c r="X61" s="123">
        <f>SUMIFS('Manufacturing Cost.'!N:N,'Manufacturing Cost.'!H:H,"indirect",'Manufacturing Cost.'!G:G,"627")*W61</f>
        <v>1281761.1194419244</v>
      </c>
      <c r="Y61" s="123">
        <f>SUMIF(Outsoucing!D:D,C61,Outsoucing!J:J)</f>
        <v>0</v>
      </c>
      <c r="Z61" s="309">
        <f t="shared" si="18"/>
        <v>40280641.155309759</v>
      </c>
      <c r="AA61" s="310">
        <f t="shared" si="19"/>
        <v>47111.861000362289</v>
      </c>
      <c r="AB61" s="305"/>
      <c r="AC61" s="3">
        <v>40280641.155309759</v>
      </c>
      <c r="AD61" s="136">
        <f t="shared" si="12"/>
        <v>0</v>
      </c>
      <c r="AH61" s="226"/>
      <c r="AL61" s="136"/>
    </row>
    <row r="62" spans="1:38">
      <c r="A62" s="301" t="s">
        <v>838</v>
      </c>
      <c r="B62" s="302" t="str">
        <f t="shared" si="16"/>
        <v>210398760011</v>
      </c>
      <c r="C62" s="316" t="s">
        <v>874</v>
      </c>
      <c r="D62" s="210" t="s">
        <v>875</v>
      </c>
      <c r="E62" s="123">
        <v>53891</v>
      </c>
      <c r="F62" s="215">
        <v>4842</v>
      </c>
      <c r="G62" s="215">
        <f t="shared" si="17"/>
        <v>58733</v>
      </c>
      <c r="H62" s="303" t="s">
        <v>359</v>
      </c>
      <c r="I62" s="303" t="s">
        <v>842</v>
      </c>
      <c r="J62" s="122" t="s">
        <v>36</v>
      </c>
      <c r="K62" s="317">
        <v>0.19952</v>
      </c>
      <c r="L62" s="122">
        <v>1</v>
      </c>
      <c r="M62" s="122" t="s">
        <v>37</v>
      </c>
      <c r="N62" s="123">
        <f t="shared" si="15"/>
        <v>11718.408160000001</v>
      </c>
      <c r="O62" s="305">
        <v>4645.6236799999997</v>
      </c>
      <c r="P62" s="306">
        <v>15519.439039153225</v>
      </c>
      <c r="Q62" s="123">
        <f t="shared" si="2"/>
        <v>72097473.500606671</v>
      </c>
      <c r="R62" s="123">
        <v>0</v>
      </c>
      <c r="S62" s="305">
        <f>VLOOKUP(C62,'Working Hours'!A:I,9,0)*G62</f>
        <v>939.72800000000007</v>
      </c>
      <c r="T62" s="307">
        <f t="shared" si="13"/>
        <v>2.3154591651067213E-2</v>
      </c>
      <c r="U62" s="123">
        <f>SUMIFS('Manufacturing Cost.'!N:N,'Manufacturing Cost.'!G:G,"622",'Manufacturing Cost.'!H:H,"0501")*T62</f>
        <v>46050210.656040102</v>
      </c>
      <c r="V62" s="123">
        <f>SUMIFS('Manufacturing Cost.'!N:N,'Manufacturing Cost.'!G:G,"627",'Manufacturing Cost.'!H:H,"0501")*T62</f>
        <v>258806443.19083348</v>
      </c>
      <c r="W62" s="308">
        <f t="shared" si="7"/>
        <v>3.4233873803489073E-3</v>
      </c>
      <c r="X62" s="123">
        <f>SUMIFS('Manufacturing Cost.'!N:N,'Manufacturing Cost.'!H:H,"indirect",'Manufacturing Cost.'!G:G,"627")*W62</f>
        <v>38702744.465359583</v>
      </c>
      <c r="Y62" s="123">
        <f>SUMIF(Outsoucing!D:D,C62,Outsoucing!J:J)</f>
        <v>0</v>
      </c>
      <c r="Z62" s="309">
        <f t="shared" si="18"/>
        <v>415656871.81283981</v>
      </c>
      <c r="AA62" s="310">
        <f t="shared" si="19"/>
        <v>7077.0584137169872</v>
      </c>
      <c r="AB62" s="305"/>
      <c r="AC62" s="3">
        <v>415656871.81283981</v>
      </c>
      <c r="AD62" s="136">
        <f t="shared" si="12"/>
        <v>0</v>
      </c>
      <c r="AG62" s="246"/>
      <c r="AH62" s="226"/>
      <c r="AI62" s="3"/>
      <c r="AL62" s="136"/>
    </row>
    <row r="63" spans="1:38">
      <c r="A63" s="301" t="s">
        <v>838</v>
      </c>
      <c r="B63" s="302" t="str">
        <f t="shared" si="16"/>
        <v>210399760011</v>
      </c>
      <c r="C63" s="316" t="s">
        <v>876</v>
      </c>
      <c r="D63" s="210" t="s">
        <v>877</v>
      </c>
      <c r="E63" s="123">
        <v>26688</v>
      </c>
      <c r="F63" s="215">
        <v>2119</v>
      </c>
      <c r="G63" s="215">
        <f t="shared" si="17"/>
        <v>28807</v>
      </c>
      <c r="H63" s="303" t="s">
        <v>359</v>
      </c>
      <c r="I63" s="303" t="s">
        <v>842</v>
      </c>
      <c r="J63" s="122" t="s">
        <v>36</v>
      </c>
      <c r="K63" s="317">
        <v>0.19952</v>
      </c>
      <c r="L63" s="122">
        <v>1</v>
      </c>
      <c r="M63" s="122" t="s">
        <v>37</v>
      </c>
      <c r="N63" s="123">
        <f t="shared" si="15"/>
        <v>5747.5726400000003</v>
      </c>
      <c r="O63" s="390">
        <v>7104.2456199999997</v>
      </c>
      <c r="P63" s="306">
        <v>15519.439039153225</v>
      </c>
      <c r="Q63" s="123">
        <f t="shared" si="2"/>
        <v>110253906.8187613</v>
      </c>
      <c r="R63" s="123">
        <v>0</v>
      </c>
      <c r="S63" s="305">
        <f>VLOOKUP(C63,'Working Hours'!A:I,9,0)*G63</f>
        <v>440.74709999999999</v>
      </c>
      <c r="T63" s="307">
        <f t="shared" si="13"/>
        <v>1.0859864899090039E-2</v>
      </c>
      <c r="U63" s="123">
        <f>SUMIFS('Manufacturing Cost.'!N:N,'Manufacturing Cost.'!G:G,"622",'Manufacturing Cost.'!H:H,"0501")*T63</f>
        <v>21598267.584916882</v>
      </c>
      <c r="V63" s="123">
        <f>SUMIFS('Manufacturing Cost.'!N:N,'Manufacturing Cost.'!G:G,"627",'Manufacturing Cost.'!H:H,"0501")*T63</f>
        <v>121384261.50723888</v>
      </c>
      <c r="W63" s="308">
        <f t="shared" si="7"/>
        <v>1.6056221162563823E-3</v>
      </c>
      <c r="X63" s="123">
        <f>SUMIFS('Manufacturing Cost.'!N:N,'Manufacturing Cost.'!H:H,"indirect",'Manufacturing Cost.'!G:G,"627")*W63</f>
        <v>18152191.256563902</v>
      </c>
      <c r="Y63" s="123">
        <f>SUMIF(Outsoucing!D:D,C63,Outsoucing!J:J)</f>
        <v>0</v>
      </c>
      <c r="Z63" s="309">
        <f t="shared" si="18"/>
        <v>271388627.16748095</v>
      </c>
      <c r="AA63" s="310">
        <f t="shared" si="19"/>
        <v>9420.9264125900281</v>
      </c>
      <c r="AB63" s="305"/>
      <c r="AC63" s="3">
        <v>271388627.16748095</v>
      </c>
      <c r="AD63" s="136">
        <f t="shared" si="12"/>
        <v>0</v>
      </c>
      <c r="AG63" s="246"/>
      <c r="AH63" s="226"/>
      <c r="AI63" s="3"/>
      <c r="AL63" s="136"/>
    </row>
    <row r="64" spans="1:38" ht="15" hidden="1" customHeight="1">
      <c r="A64" s="301" t="s">
        <v>838</v>
      </c>
      <c r="B64" s="302" t="str">
        <f t="shared" si="16"/>
        <v>551239762762</v>
      </c>
      <c r="C64" s="316" t="s">
        <v>878</v>
      </c>
      <c r="D64" s="210" t="s">
        <v>879</v>
      </c>
      <c r="E64" s="123">
        <v>0</v>
      </c>
      <c r="F64" s="215">
        <v>0</v>
      </c>
      <c r="G64" s="215">
        <f t="shared" si="17"/>
        <v>0</v>
      </c>
      <c r="H64" s="303" t="s">
        <v>435</v>
      </c>
      <c r="I64" s="303" t="s">
        <v>855</v>
      </c>
      <c r="J64" s="122" t="s">
        <v>36</v>
      </c>
      <c r="K64" s="317">
        <v>7.7759999999999996E-2</v>
      </c>
      <c r="L64" s="122">
        <v>1</v>
      </c>
      <c r="M64" s="122" t="s">
        <v>37</v>
      </c>
      <c r="N64" s="123">
        <f t="shared" si="15"/>
        <v>0</v>
      </c>
      <c r="O64" s="305">
        <v>0</v>
      </c>
      <c r="P64" s="306">
        <v>127233.06615378724</v>
      </c>
      <c r="Q64" s="123">
        <f t="shared" si="2"/>
        <v>0</v>
      </c>
      <c r="R64" s="123">
        <v>0</v>
      </c>
      <c r="S64" s="305">
        <f>VLOOKUP(C64,'Working Hours'!A:I,9,0)*G64</f>
        <v>0</v>
      </c>
      <c r="T64" s="307">
        <f t="shared" si="13"/>
        <v>0</v>
      </c>
      <c r="U64" s="123">
        <f>SUMIFS('Manufacturing Cost.'!N:N,'Manufacturing Cost.'!G:G,"622",'Manufacturing Cost.'!H:H,"0501")*T64</f>
        <v>0</v>
      </c>
      <c r="V64" s="123">
        <f>SUMIFS('Manufacturing Cost.'!N:N,'Manufacturing Cost.'!G:G,"627",'Manufacturing Cost.'!H:H,"0501")*T64</f>
        <v>0</v>
      </c>
      <c r="W64" s="308">
        <f t="shared" si="7"/>
        <v>0</v>
      </c>
      <c r="X64" s="123">
        <f>SUMIFS('Manufacturing Cost.'!N:N,'Manufacturing Cost.'!H:H,"indirect",'Manufacturing Cost.'!G:G,"627")*W64</f>
        <v>0</v>
      </c>
      <c r="Y64" s="123">
        <f>SUMIF(Outsoucing!D:D,C64,Outsoucing!J:J)</f>
        <v>0</v>
      </c>
      <c r="Z64" s="309">
        <f t="shared" si="18"/>
        <v>0</v>
      </c>
      <c r="AA64" s="310">
        <f t="shared" si="19"/>
        <v>0</v>
      </c>
      <c r="AB64" s="305"/>
      <c r="AC64" s="3">
        <v>0</v>
      </c>
      <c r="AD64" s="136">
        <f t="shared" si="12"/>
        <v>0</v>
      </c>
      <c r="AF64"/>
      <c r="AH64" s="226"/>
      <c r="AL64" s="136"/>
    </row>
    <row r="65" spans="1:38" ht="15" hidden="1" customHeight="1">
      <c r="A65" s="301" t="s">
        <v>838</v>
      </c>
      <c r="B65" s="302" t="str">
        <f t="shared" si="16"/>
        <v>551240800976</v>
      </c>
      <c r="C65" s="316" t="s">
        <v>880</v>
      </c>
      <c r="D65" s="210" t="s">
        <v>881</v>
      </c>
      <c r="E65" s="123">
        <v>0</v>
      </c>
      <c r="F65" s="215">
        <v>0</v>
      </c>
      <c r="G65" s="215">
        <f t="shared" si="17"/>
        <v>0</v>
      </c>
      <c r="H65" s="303" t="s">
        <v>882</v>
      </c>
      <c r="I65" s="303" t="s">
        <v>883</v>
      </c>
      <c r="J65" s="122" t="s">
        <v>36</v>
      </c>
      <c r="K65" s="317">
        <v>4.2900000000000001E-2</v>
      </c>
      <c r="L65" s="122">
        <v>1</v>
      </c>
      <c r="M65" s="122" t="s">
        <v>37</v>
      </c>
      <c r="N65" s="123">
        <f t="shared" ref="N65:N70" si="20">K65*(E65+F65)</f>
        <v>0</v>
      </c>
      <c r="O65" s="305">
        <v>0</v>
      </c>
      <c r="P65" s="306">
        <v>0</v>
      </c>
      <c r="Q65" s="123">
        <f t="shared" si="2"/>
        <v>0</v>
      </c>
      <c r="R65" s="123">
        <v>0</v>
      </c>
      <c r="S65" s="305">
        <f>VLOOKUP(C65,'Working Hours'!A:I,9,0)*G65</f>
        <v>0</v>
      </c>
      <c r="T65" s="307">
        <f t="shared" si="13"/>
        <v>0</v>
      </c>
      <c r="U65" s="123">
        <f>SUMIFS('Manufacturing Cost.'!N:N,'Manufacturing Cost.'!G:G,"622",'Manufacturing Cost.'!H:H,"0501")*T65</f>
        <v>0</v>
      </c>
      <c r="V65" s="123">
        <f>SUMIFS('Manufacturing Cost.'!N:N,'Manufacturing Cost.'!G:G,"627",'Manufacturing Cost.'!H:H,"0501")*T65</f>
        <v>0</v>
      </c>
      <c r="W65" s="308">
        <f t="shared" si="7"/>
        <v>0</v>
      </c>
      <c r="X65" s="123">
        <f>SUMIFS('Manufacturing Cost.'!N:N,'Manufacturing Cost.'!H:H,"indirect",'Manufacturing Cost.'!G:G,"627")*W65</f>
        <v>0</v>
      </c>
      <c r="Y65" s="123">
        <f>SUMIF(Outsoucing!D:D,C65,Outsoucing!J:J)</f>
        <v>0</v>
      </c>
      <c r="Z65" s="309">
        <f t="shared" si="18"/>
        <v>0</v>
      </c>
      <c r="AA65" s="310">
        <f t="shared" si="19"/>
        <v>0</v>
      </c>
      <c r="AB65" s="305"/>
      <c r="AC65" s="3">
        <v>0</v>
      </c>
      <c r="AD65" s="136">
        <f t="shared" si="12"/>
        <v>0</v>
      </c>
      <c r="AH65" s="226"/>
      <c r="AL65" s="136"/>
    </row>
    <row r="66" spans="1:38" ht="15" hidden="1" customHeight="1">
      <c r="A66" s="301" t="s">
        <v>838</v>
      </c>
      <c r="B66" s="302" t="str">
        <f t="shared" si="16"/>
        <v>551241800976</v>
      </c>
      <c r="C66" s="316" t="s">
        <v>884</v>
      </c>
      <c r="D66" s="210" t="s">
        <v>885</v>
      </c>
      <c r="E66" s="123">
        <v>0</v>
      </c>
      <c r="F66" s="215">
        <v>0</v>
      </c>
      <c r="G66" s="215">
        <f t="shared" si="17"/>
        <v>0</v>
      </c>
      <c r="H66" s="303" t="s">
        <v>882</v>
      </c>
      <c r="I66" s="303" t="s">
        <v>883</v>
      </c>
      <c r="J66" s="122" t="s">
        <v>36</v>
      </c>
      <c r="K66" s="317">
        <v>5.1979999999999998E-2</v>
      </c>
      <c r="L66" s="122">
        <v>1</v>
      </c>
      <c r="M66" s="122" t="s">
        <v>37</v>
      </c>
      <c r="N66" s="123">
        <f t="shared" si="20"/>
        <v>0</v>
      </c>
      <c r="O66" s="305">
        <v>0</v>
      </c>
      <c r="P66" s="306">
        <v>0</v>
      </c>
      <c r="Q66" s="123">
        <f t="shared" si="2"/>
        <v>0</v>
      </c>
      <c r="R66" s="123">
        <v>0</v>
      </c>
      <c r="S66" s="305">
        <f>VLOOKUP(C66,'Working Hours'!A:I,9,0)*G66</f>
        <v>0</v>
      </c>
      <c r="T66" s="307">
        <f t="shared" si="13"/>
        <v>0</v>
      </c>
      <c r="U66" s="123">
        <f>SUMIFS('Manufacturing Cost.'!N:N,'Manufacturing Cost.'!G:G,"622",'Manufacturing Cost.'!H:H,"0501")*T66</f>
        <v>0</v>
      </c>
      <c r="V66" s="123">
        <f>SUMIFS('Manufacturing Cost.'!N:N,'Manufacturing Cost.'!G:G,"627",'Manufacturing Cost.'!H:H,"0501")*T66</f>
        <v>0</v>
      </c>
      <c r="W66" s="308">
        <f t="shared" si="7"/>
        <v>0</v>
      </c>
      <c r="X66" s="123">
        <f>SUMIFS('Manufacturing Cost.'!N:N,'Manufacturing Cost.'!H:H,"indirect",'Manufacturing Cost.'!G:G,"627")*W66</f>
        <v>0</v>
      </c>
      <c r="Y66" s="123">
        <f>SUMIF(Outsoucing!D:D,C66,Outsoucing!J:J)</f>
        <v>0</v>
      </c>
      <c r="Z66" s="309">
        <f t="shared" ref="Z66:Z70" si="21">Q66+R66+U66+V66+X66+Y66</f>
        <v>0</v>
      </c>
      <c r="AA66" s="310">
        <f t="shared" ref="AA66:AA73" si="22">IF(Z66&lt;&gt;0,(Z66/(E66+F66)),0)</f>
        <v>0</v>
      </c>
      <c r="AB66" s="305"/>
      <c r="AC66" s="3">
        <v>0</v>
      </c>
      <c r="AD66" s="136">
        <f t="shared" si="12"/>
        <v>0</v>
      </c>
      <c r="AH66" s="226"/>
      <c r="AL66" s="136"/>
    </row>
    <row r="67" spans="1:38" ht="15" hidden="1" customHeight="1">
      <c r="A67" s="301" t="s">
        <v>838</v>
      </c>
      <c r="B67" s="302" t="str">
        <f t="shared" ref="B67:B71" si="23">C67&amp;H67</f>
        <v>210177760011</v>
      </c>
      <c r="C67" s="316" t="s">
        <v>886</v>
      </c>
      <c r="D67" s="210" t="s">
        <v>887</v>
      </c>
      <c r="E67" s="123">
        <v>0</v>
      </c>
      <c r="F67" s="215">
        <v>0</v>
      </c>
      <c r="G67" s="215">
        <f t="shared" si="17"/>
        <v>0</v>
      </c>
      <c r="H67" s="303" t="s">
        <v>359</v>
      </c>
      <c r="I67" s="303" t="s">
        <v>842</v>
      </c>
      <c r="J67" s="122" t="s">
        <v>36</v>
      </c>
      <c r="K67" s="317">
        <v>0.16500000000000001</v>
      </c>
      <c r="L67" s="122">
        <v>1</v>
      </c>
      <c r="M67" s="122" t="s">
        <v>37</v>
      </c>
      <c r="N67" s="123">
        <f t="shared" si="20"/>
        <v>0</v>
      </c>
      <c r="O67" s="305">
        <v>0</v>
      </c>
      <c r="P67" s="306">
        <v>15519.439039153225</v>
      </c>
      <c r="Q67" s="123">
        <f t="shared" si="2"/>
        <v>0</v>
      </c>
      <c r="R67" s="123">
        <v>0</v>
      </c>
      <c r="S67" s="305">
        <f>VLOOKUP(C67,'Working Hours'!A:I,9,0)*G67</f>
        <v>0</v>
      </c>
      <c r="T67" s="307">
        <f t="shared" si="13"/>
        <v>0</v>
      </c>
      <c r="U67" s="123">
        <f>SUMIFS('Manufacturing Cost.'!N:N,'Manufacturing Cost.'!G:G,"622",'Manufacturing Cost.'!H:H,"0501")*T67</f>
        <v>0</v>
      </c>
      <c r="V67" s="123">
        <f>SUMIFS('Manufacturing Cost.'!N:N,'Manufacturing Cost.'!G:G,"627",'Manufacturing Cost.'!H:H,"0501")*T67</f>
        <v>0</v>
      </c>
      <c r="W67" s="308">
        <f t="shared" si="7"/>
        <v>0</v>
      </c>
      <c r="X67" s="123">
        <f>SUMIFS('Manufacturing Cost.'!N:N,'Manufacturing Cost.'!H:H,"indirect",'Manufacturing Cost.'!G:G,"627")*W67</f>
        <v>0</v>
      </c>
      <c r="Y67" s="123">
        <f>SUMIF(Outsoucing!D:D,C67,Outsoucing!J:J)</f>
        <v>0</v>
      </c>
      <c r="Z67" s="309">
        <f t="shared" si="21"/>
        <v>0</v>
      </c>
      <c r="AA67" s="310">
        <f t="shared" si="22"/>
        <v>0</v>
      </c>
      <c r="AB67" s="305"/>
      <c r="AC67" s="3">
        <v>0</v>
      </c>
      <c r="AD67" s="136">
        <f t="shared" si="12"/>
        <v>0</v>
      </c>
      <c r="AH67" s="226"/>
      <c r="AI67" s="3"/>
      <c r="AL67" s="136"/>
    </row>
    <row r="68" spans="1:38" ht="15" hidden="1" customHeight="1">
      <c r="A68" s="301" t="s">
        <v>838</v>
      </c>
      <c r="B68" s="302" t="str">
        <f t="shared" si="23"/>
        <v>210400762802</v>
      </c>
      <c r="C68" s="316" t="s">
        <v>888</v>
      </c>
      <c r="D68" s="210" t="s">
        <v>889</v>
      </c>
      <c r="E68" s="123">
        <v>0</v>
      </c>
      <c r="F68" s="215">
        <v>0</v>
      </c>
      <c r="G68" s="215">
        <f t="shared" si="17"/>
        <v>0</v>
      </c>
      <c r="H68" s="303" t="s">
        <v>52</v>
      </c>
      <c r="I68" s="303" t="s">
        <v>840</v>
      </c>
      <c r="J68" s="122" t="s">
        <v>36</v>
      </c>
      <c r="K68" s="317">
        <v>0.27434999999999998</v>
      </c>
      <c r="L68" s="122">
        <v>1</v>
      </c>
      <c r="M68" s="122" t="s">
        <v>37</v>
      </c>
      <c r="N68" s="123">
        <f t="shared" si="20"/>
        <v>0</v>
      </c>
      <c r="O68" s="305">
        <v>0</v>
      </c>
      <c r="P68" s="306">
        <v>25493.055396429041</v>
      </c>
      <c r="Q68" s="123">
        <f t="shared" si="2"/>
        <v>0</v>
      </c>
      <c r="R68" s="123">
        <v>0</v>
      </c>
      <c r="S68" s="305">
        <f>VLOOKUP(C68,'Working Hours'!A:I,9,0)*G68</f>
        <v>0</v>
      </c>
      <c r="T68" s="307">
        <f t="shared" si="13"/>
        <v>0</v>
      </c>
      <c r="U68" s="123">
        <f>SUMIFS('Manufacturing Cost.'!N:N,'Manufacturing Cost.'!G:G,"622",'Manufacturing Cost.'!H:H,"0501")*T68</f>
        <v>0</v>
      </c>
      <c r="V68" s="123">
        <f>SUMIFS('Manufacturing Cost.'!N:N,'Manufacturing Cost.'!G:G,"627",'Manufacturing Cost.'!H:H,"0501")*T68</f>
        <v>0</v>
      </c>
      <c r="W68" s="308">
        <f t="shared" si="7"/>
        <v>0</v>
      </c>
      <c r="X68" s="123">
        <f>SUMIFS('Manufacturing Cost.'!N:N,'Manufacturing Cost.'!H:H,"indirect",'Manufacturing Cost.'!G:G,"627")*W68</f>
        <v>0</v>
      </c>
      <c r="Y68" s="123">
        <f>SUMIF(Outsoucing!D:D,C68,Outsoucing!J:J)</f>
        <v>0</v>
      </c>
      <c r="Z68" s="309">
        <f t="shared" si="21"/>
        <v>0</v>
      </c>
      <c r="AA68" s="310">
        <f t="shared" si="22"/>
        <v>0</v>
      </c>
      <c r="AB68" s="305"/>
      <c r="AC68" s="3">
        <v>0</v>
      </c>
      <c r="AD68" s="136">
        <f t="shared" si="12"/>
        <v>0</v>
      </c>
      <c r="AH68" s="226"/>
      <c r="AL68" s="136"/>
    </row>
    <row r="69" spans="1:38" ht="15" hidden="1" customHeight="1">
      <c r="A69" s="301" t="s">
        <v>838</v>
      </c>
      <c r="B69" s="302" t="str">
        <f t="shared" si="23"/>
        <v>210401762802</v>
      </c>
      <c r="C69" s="316" t="s">
        <v>890</v>
      </c>
      <c r="D69" s="210" t="s">
        <v>891</v>
      </c>
      <c r="E69" s="123">
        <v>0</v>
      </c>
      <c r="F69" s="215">
        <v>0</v>
      </c>
      <c r="G69" s="215">
        <f t="shared" si="17"/>
        <v>0</v>
      </c>
      <c r="H69" s="303" t="s">
        <v>52</v>
      </c>
      <c r="I69" s="303" t="s">
        <v>840</v>
      </c>
      <c r="J69" s="122" t="s">
        <v>36</v>
      </c>
      <c r="K69" s="317">
        <v>1.19</v>
      </c>
      <c r="L69" s="122">
        <v>1</v>
      </c>
      <c r="M69" s="122" t="s">
        <v>37</v>
      </c>
      <c r="N69" s="123">
        <f t="shared" si="20"/>
        <v>0</v>
      </c>
      <c r="O69" s="305">
        <v>0</v>
      </c>
      <c r="P69" s="306">
        <v>25493.055396429041</v>
      </c>
      <c r="Q69" s="123">
        <f t="shared" si="2"/>
        <v>0</v>
      </c>
      <c r="R69" s="123">
        <v>0</v>
      </c>
      <c r="S69" s="305">
        <f>VLOOKUP(C69,'Working Hours'!A:I,9,0)*G69</f>
        <v>0</v>
      </c>
      <c r="T69" s="307">
        <f t="shared" si="13"/>
        <v>0</v>
      </c>
      <c r="U69" s="123">
        <f>SUMIFS('Manufacturing Cost.'!N:N,'Manufacturing Cost.'!G:G,"622",'Manufacturing Cost.'!H:H,"0501")*T69</f>
        <v>0</v>
      </c>
      <c r="V69" s="123">
        <f>SUMIFS('Manufacturing Cost.'!N:N,'Manufacturing Cost.'!G:G,"627",'Manufacturing Cost.'!H:H,"0501")*T69</f>
        <v>0</v>
      </c>
      <c r="W69" s="308">
        <f t="shared" si="7"/>
        <v>0</v>
      </c>
      <c r="X69" s="123">
        <f>SUMIFS('Manufacturing Cost.'!N:N,'Manufacturing Cost.'!H:H,"indirect",'Manufacturing Cost.'!G:G,"627")*W69</f>
        <v>0</v>
      </c>
      <c r="Y69" s="123">
        <f>SUMIF(Outsoucing!D:D,C69,Outsoucing!J:J)</f>
        <v>0</v>
      </c>
      <c r="Z69" s="309">
        <f t="shared" si="21"/>
        <v>0</v>
      </c>
      <c r="AA69" s="310">
        <f t="shared" si="22"/>
        <v>0</v>
      </c>
      <c r="AB69" s="305"/>
      <c r="AC69" s="3">
        <v>0</v>
      </c>
      <c r="AD69" s="136">
        <f t="shared" si="12"/>
        <v>0</v>
      </c>
      <c r="AH69" s="226"/>
      <c r="AL69" s="136"/>
    </row>
    <row r="70" spans="1:38" ht="15" hidden="1" customHeight="1">
      <c r="A70" s="301" t="s">
        <v>838</v>
      </c>
      <c r="B70" s="302" t="str">
        <f t="shared" si="23"/>
        <v>551242762762</v>
      </c>
      <c r="C70" s="316" t="s">
        <v>892</v>
      </c>
      <c r="D70" s="210" t="s">
        <v>893</v>
      </c>
      <c r="E70" s="123">
        <v>0</v>
      </c>
      <c r="F70" s="215">
        <v>0</v>
      </c>
      <c r="G70" s="215">
        <f t="shared" ref="G70:G72" si="24">+E70+F70</f>
        <v>0</v>
      </c>
      <c r="H70" s="303" t="s">
        <v>435</v>
      </c>
      <c r="I70" s="303" t="s">
        <v>894</v>
      </c>
      <c r="J70" s="122" t="s">
        <v>36</v>
      </c>
      <c r="K70" s="317">
        <v>7.8409999999999994E-2</v>
      </c>
      <c r="L70" s="122">
        <v>1</v>
      </c>
      <c r="M70" s="122" t="s">
        <v>37</v>
      </c>
      <c r="N70" s="123">
        <f t="shared" si="20"/>
        <v>0</v>
      </c>
      <c r="O70" s="305">
        <v>0</v>
      </c>
      <c r="P70" s="306">
        <v>127233.06615378724</v>
      </c>
      <c r="Q70" s="123">
        <f t="shared" si="2"/>
        <v>0</v>
      </c>
      <c r="R70" s="123">
        <v>0</v>
      </c>
      <c r="S70" s="305">
        <f>VLOOKUP(C70,'Working Hours'!A:I,9,0)*G70</f>
        <v>0</v>
      </c>
      <c r="T70" s="307">
        <f t="shared" si="13"/>
        <v>0</v>
      </c>
      <c r="U70" s="123">
        <f>SUMIFS('Manufacturing Cost.'!N:N,'Manufacturing Cost.'!G:G,"622",'Manufacturing Cost.'!H:H,"0501")*T70</f>
        <v>0</v>
      </c>
      <c r="V70" s="123">
        <f>SUMIFS('Manufacturing Cost.'!N:N,'Manufacturing Cost.'!G:G,"627",'Manufacturing Cost.'!H:H,"0501")*T70</f>
        <v>0</v>
      </c>
      <c r="W70" s="308">
        <f t="shared" si="7"/>
        <v>0</v>
      </c>
      <c r="X70" s="123">
        <f>SUMIFS('Manufacturing Cost.'!N:N,'Manufacturing Cost.'!H:H,"indirect",'Manufacturing Cost.'!G:G,"627")*W70</f>
        <v>0</v>
      </c>
      <c r="Y70" s="123">
        <f>SUMIF(Outsoucing!D:D,C70,Outsoucing!J:J)</f>
        <v>0</v>
      </c>
      <c r="Z70" s="309">
        <f t="shared" si="21"/>
        <v>0</v>
      </c>
      <c r="AA70" s="310">
        <f t="shared" si="22"/>
        <v>0</v>
      </c>
      <c r="AB70" s="305"/>
      <c r="AC70" s="3">
        <v>0</v>
      </c>
      <c r="AD70" s="136">
        <f t="shared" ref="AD70:AD73" si="25">+Z70-AC70</f>
        <v>0</v>
      </c>
      <c r="AH70" s="226"/>
      <c r="AL70" s="136"/>
    </row>
    <row r="71" spans="1:38" ht="15" hidden="1" customHeight="1">
      <c r="A71" s="301" t="s">
        <v>838</v>
      </c>
      <c r="B71" s="302" t="str">
        <f t="shared" si="23"/>
        <v>551151800450</v>
      </c>
      <c r="C71" s="318" t="s">
        <v>895</v>
      </c>
      <c r="D71" s="319" t="s">
        <v>896</v>
      </c>
      <c r="E71" s="123">
        <v>0</v>
      </c>
      <c r="F71" s="215">
        <v>0</v>
      </c>
      <c r="G71" s="215">
        <f t="shared" si="24"/>
        <v>0</v>
      </c>
      <c r="H71" s="303" t="s">
        <v>371</v>
      </c>
      <c r="I71" s="303" t="s">
        <v>852</v>
      </c>
      <c r="J71" s="122" t="s">
        <v>36</v>
      </c>
      <c r="K71" s="317">
        <v>5.0700000000000002E-2</v>
      </c>
      <c r="L71" s="122">
        <v>1</v>
      </c>
      <c r="M71" s="122" t="s">
        <v>37</v>
      </c>
      <c r="N71" s="123">
        <f t="shared" ref="N71:N76" si="26">K71*(E71+F71)</f>
        <v>0</v>
      </c>
      <c r="O71" s="305">
        <v>0</v>
      </c>
      <c r="P71" s="306">
        <v>34448.490540647952</v>
      </c>
      <c r="Q71" s="123">
        <f t="shared" ref="Q71:Q104" si="27">O71*P71</f>
        <v>0</v>
      </c>
      <c r="R71" s="123">
        <v>0</v>
      </c>
      <c r="S71" s="305">
        <f>VLOOKUP(C71,'Working Hours'!A:I,9,0)*G71</f>
        <v>0</v>
      </c>
      <c r="T71" s="307">
        <f t="shared" ref="T71:T95" si="28">S71/SUM($S$7:$S$112)</f>
        <v>0</v>
      </c>
      <c r="U71" s="123">
        <f>SUMIFS('Manufacturing Cost.'!N:N,'Manufacturing Cost.'!G:G,"622",'Manufacturing Cost.'!H:H,"0501")*T71</f>
        <v>0</v>
      </c>
      <c r="V71" s="123">
        <f>SUMIFS('Manufacturing Cost.'!N:N,'Manufacturing Cost.'!G:G,"627",'Manufacturing Cost.'!H:H,"0501")*T71</f>
        <v>0</v>
      </c>
      <c r="W71" s="308">
        <f t="shared" si="7"/>
        <v>0</v>
      </c>
      <c r="X71" s="123">
        <f>SUMIFS('Manufacturing Cost.'!N:N,'Manufacturing Cost.'!H:H,"indirect",'Manufacturing Cost.'!G:G,"627")*W71</f>
        <v>0</v>
      </c>
      <c r="Y71" s="123">
        <f>SUMIF(Outsoucing!D:D,C71,Outsoucing!J:J)</f>
        <v>0</v>
      </c>
      <c r="Z71" s="309">
        <f t="shared" ref="Z71:Z73" si="29">Q71+R71+U71+V71+X71+Y71</f>
        <v>0</v>
      </c>
      <c r="AA71" s="310">
        <f t="shared" ref="AA71" si="30">IF(Z71&lt;&gt;0,(Z71/(E71+F71)),0)</f>
        <v>0</v>
      </c>
      <c r="AB71" s="305"/>
      <c r="AC71" s="3">
        <v>0</v>
      </c>
      <c r="AD71" s="136">
        <f t="shared" si="25"/>
        <v>0</v>
      </c>
      <c r="AH71" s="226"/>
      <c r="AL71" s="136"/>
    </row>
    <row r="72" spans="1:38" ht="15" hidden="1" customHeight="1">
      <c r="A72" s="301" t="s">
        <v>838</v>
      </c>
      <c r="B72" s="302" t="str">
        <f t="shared" ref="B72:B73" si="31">C72&amp;H72</f>
        <v>210190762802</v>
      </c>
      <c r="C72" s="316" t="s">
        <v>897</v>
      </c>
      <c r="D72" s="210" t="s">
        <v>898</v>
      </c>
      <c r="E72" s="123">
        <v>0</v>
      </c>
      <c r="F72" s="215">
        <v>0</v>
      </c>
      <c r="G72" s="215">
        <f t="shared" si="24"/>
        <v>0</v>
      </c>
      <c r="H72" s="303" t="s">
        <v>52</v>
      </c>
      <c r="I72" s="303" t="s">
        <v>840</v>
      </c>
      <c r="J72" s="122" t="s">
        <v>36</v>
      </c>
      <c r="K72" s="317">
        <v>0.19053999999999999</v>
      </c>
      <c r="L72" s="122">
        <v>1</v>
      </c>
      <c r="M72" s="122" t="s">
        <v>37</v>
      </c>
      <c r="N72" s="123">
        <f t="shared" si="26"/>
        <v>0</v>
      </c>
      <c r="O72" s="305">
        <v>0</v>
      </c>
      <c r="P72" s="306">
        <v>25493.055396429041</v>
      </c>
      <c r="Q72" s="123">
        <f t="shared" si="27"/>
        <v>0</v>
      </c>
      <c r="R72" s="123">
        <v>0</v>
      </c>
      <c r="S72" s="305">
        <f>VLOOKUP(C72,'Working Hours'!A:I,9,0)*G72</f>
        <v>0</v>
      </c>
      <c r="T72" s="307">
        <f t="shared" si="28"/>
        <v>0</v>
      </c>
      <c r="U72" s="123">
        <f>SUMIFS('Manufacturing Cost.'!N:N,'Manufacturing Cost.'!G:G,"622",'Manufacturing Cost.'!H:H,"0501")*T72</f>
        <v>0</v>
      </c>
      <c r="V72" s="123">
        <f>SUMIFS('Manufacturing Cost.'!N:N,'Manufacturing Cost.'!G:G,"627",'Manufacturing Cost.'!H:H,"0501")*T72</f>
        <v>0</v>
      </c>
      <c r="W72" s="308">
        <f t="shared" ref="W72:W111" si="32">S72/SUM($S$7:$S$507)</f>
        <v>0</v>
      </c>
      <c r="X72" s="123">
        <f>SUMIFS('Manufacturing Cost.'!N:N,'Manufacturing Cost.'!H:H,"indirect",'Manufacturing Cost.'!G:G,"627")*W72</f>
        <v>0</v>
      </c>
      <c r="Y72" s="123">
        <f>SUMIF(Outsoucing!D:D,C72,Outsoucing!J:J)</f>
        <v>0</v>
      </c>
      <c r="Z72" s="309">
        <f t="shared" si="29"/>
        <v>0</v>
      </c>
      <c r="AA72" s="310">
        <f t="shared" si="22"/>
        <v>0</v>
      </c>
      <c r="AB72" s="305"/>
      <c r="AC72" s="3">
        <v>0</v>
      </c>
      <c r="AD72" s="136">
        <f t="shared" si="25"/>
        <v>0</v>
      </c>
      <c r="AH72" s="226"/>
      <c r="AL72" s="136"/>
    </row>
    <row r="73" spans="1:38">
      <c r="A73" s="301" t="s">
        <v>838</v>
      </c>
      <c r="B73" s="302" t="str">
        <f t="shared" si="31"/>
        <v>210402762802</v>
      </c>
      <c r="C73" s="316" t="s">
        <v>899</v>
      </c>
      <c r="D73" s="210" t="s">
        <v>900</v>
      </c>
      <c r="E73" s="123">
        <v>3731</v>
      </c>
      <c r="F73" s="215">
        <v>263</v>
      </c>
      <c r="G73" s="215">
        <f t="shared" ref="G73:G74" si="33">+E73+F73</f>
        <v>3994</v>
      </c>
      <c r="H73" s="303" t="s">
        <v>52</v>
      </c>
      <c r="I73" s="303" t="s">
        <v>840</v>
      </c>
      <c r="J73" s="122" t="s">
        <v>36</v>
      </c>
      <c r="K73" s="317">
        <v>0.52820999999999996</v>
      </c>
      <c r="L73" s="122">
        <v>1</v>
      </c>
      <c r="M73" s="122" t="s">
        <v>37</v>
      </c>
      <c r="N73" s="123">
        <f t="shared" si="26"/>
        <v>2109.67074</v>
      </c>
      <c r="O73" s="305">
        <v>607.44150000000002</v>
      </c>
      <c r="P73" s="306">
        <v>25493.055396429041</v>
      </c>
      <c r="Q73" s="123">
        <f t="shared" si="27"/>
        <v>15485539.809589952</v>
      </c>
      <c r="R73" s="123">
        <v>0</v>
      </c>
      <c r="S73" s="305">
        <f>VLOOKUP(C73,'Working Hours'!A:I,9,0)*G73</f>
        <v>39.540600000000005</v>
      </c>
      <c r="T73" s="307">
        <f t="shared" si="28"/>
        <v>9.7426749723131397E-4</v>
      </c>
      <c r="U73" s="123">
        <f>SUMIFS('Manufacturing Cost.'!N:N,'Manufacturing Cost.'!G:G,"622",'Manufacturing Cost.'!H:H,"0501")*T73</f>
        <v>1937638.2947685069</v>
      </c>
      <c r="V73" s="123">
        <f>SUMIFS('Manufacturing Cost.'!N:N,'Manufacturing Cost.'!G:G,"627",'Manufacturing Cost.'!H:H,"0501")*T73</f>
        <v>10889706.43381007</v>
      </c>
      <c r="W73" s="308">
        <f t="shared" si="32"/>
        <v>1.4404465020880937E-4</v>
      </c>
      <c r="X73" s="123">
        <f>SUMIFS('Manufacturing Cost.'!N:N,'Manufacturing Cost.'!H:H,"indirect",'Manufacturing Cost.'!G:G,"627")*W73</f>
        <v>1628481.5795708939</v>
      </c>
      <c r="Y73" s="123">
        <f>SUMIF(Outsoucing!D:D,C73,Outsoucing!J:J)</f>
        <v>0</v>
      </c>
      <c r="Z73" s="309">
        <f t="shared" si="29"/>
        <v>29941366.117739424</v>
      </c>
      <c r="AA73" s="310">
        <f t="shared" si="22"/>
        <v>7496.5864090484283</v>
      </c>
      <c r="AB73" s="305"/>
      <c r="AC73" s="3">
        <v>29941366.117739424</v>
      </c>
      <c r="AD73" s="136">
        <f t="shared" si="25"/>
        <v>0</v>
      </c>
      <c r="AH73" s="226"/>
      <c r="AL73" s="136"/>
    </row>
    <row r="74" spans="1:38" ht="15" hidden="1" customHeight="1">
      <c r="A74" s="301" t="s">
        <v>838</v>
      </c>
      <c r="B74" s="302" t="str">
        <f t="shared" ref="B74" si="34">C74&amp;H74</f>
        <v>551243800786</v>
      </c>
      <c r="C74" s="316" t="s">
        <v>901</v>
      </c>
      <c r="D74" s="210" t="s">
        <v>902</v>
      </c>
      <c r="E74" s="123">
        <v>0</v>
      </c>
      <c r="F74" s="215">
        <v>0</v>
      </c>
      <c r="G74" s="215">
        <f t="shared" si="33"/>
        <v>0</v>
      </c>
      <c r="H74" s="303" t="s">
        <v>418</v>
      </c>
      <c r="I74" s="303" t="s">
        <v>903</v>
      </c>
      <c r="J74" s="122" t="s">
        <v>36</v>
      </c>
      <c r="K74" s="317">
        <v>6.2399999999999999E-3</v>
      </c>
      <c r="L74" s="122"/>
      <c r="M74" s="122" t="s">
        <v>37</v>
      </c>
      <c r="N74" s="123">
        <f t="shared" si="26"/>
        <v>0</v>
      </c>
      <c r="O74" s="305">
        <v>0</v>
      </c>
      <c r="P74" s="306">
        <v>152445.57306374938</v>
      </c>
      <c r="Q74" s="123">
        <f t="shared" si="27"/>
        <v>0</v>
      </c>
      <c r="R74" s="123">
        <v>0</v>
      </c>
      <c r="S74" s="305">
        <f>VLOOKUP(C74,'Working Hours'!A:I,9,0)*G74</f>
        <v>0</v>
      </c>
      <c r="T74" s="307">
        <f t="shared" si="28"/>
        <v>0</v>
      </c>
      <c r="U74" s="123">
        <f>SUMIFS('Manufacturing Cost.'!N:N,'Manufacturing Cost.'!G:G,"622",'Manufacturing Cost.'!H:H,"0501")*T74</f>
        <v>0</v>
      </c>
      <c r="V74" s="123">
        <f>SUMIFS('Manufacturing Cost.'!N:N,'Manufacturing Cost.'!G:G,"627",'Manufacturing Cost.'!H:H,"0501")*T74</f>
        <v>0</v>
      </c>
      <c r="W74" s="308">
        <f t="shared" si="32"/>
        <v>0</v>
      </c>
      <c r="X74" s="123">
        <f>SUMIFS('Manufacturing Cost.'!N:N,'Manufacturing Cost.'!H:H,"indirect",'Manufacturing Cost.'!G:G,"627")*W74</f>
        <v>0</v>
      </c>
      <c r="Y74" s="123">
        <f>SUMIF(Outsoucing!D:D,C74,Outsoucing!J:J)</f>
        <v>0</v>
      </c>
      <c r="Z74" s="309">
        <f t="shared" ref="Z74" si="35">Q74+R74+U74+V74+X74+Y74</f>
        <v>0</v>
      </c>
      <c r="AA74" s="310">
        <f t="shared" ref="AA74" si="36">IF(Z74&lt;&gt;0,(Z74/(E74+F74)),0)</f>
        <v>0</v>
      </c>
      <c r="AB74" s="305"/>
      <c r="AC74" s="3">
        <v>0</v>
      </c>
      <c r="AD74" s="136">
        <f t="shared" ref="AD74:AD75" si="37">+Z74-AC74</f>
        <v>0</v>
      </c>
      <c r="AH74" s="226"/>
      <c r="AL74" s="136"/>
    </row>
    <row r="75" spans="1:38" ht="15" hidden="1" customHeight="1">
      <c r="A75" s="301" t="s">
        <v>838</v>
      </c>
      <c r="B75" s="302" t="str">
        <f t="shared" ref="B75:B77" si="38">C75&amp;H75</f>
        <v>210151762802</v>
      </c>
      <c r="C75" s="316" t="s">
        <v>904</v>
      </c>
      <c r="D75" s="210" t="s">
        <v>905</v>
      </c>
      <c r="E75" s="123">
        <v>0</v>
      </c>
      <c r="F75" s="215">
        <v>0</v>
      </c>
      <c r="G75" s="215">
        <f t="shared" ref="G75:G77" si="39">+E75+F75</f>
        <v>0</v>
      </c>
      <c r="H75" s="303" t="s">
        <v>52</v>
      </c>
      <c r="I75" s="303" t="s">
        <v>840</v>
      </c>
      <c r="J75" s="122" t="s">
        <v>36</v>
      </c>
      <c r="K75" s="317">
        <v>4.4220000000000002E-2</v>
      </c>
      <c r="L75" s="122">
        <v>1</v>
      </c>
      <c r="M75" s="122" t="s">
        <v>37</v>
      </c>
      <c r="N75" s="123">
        <f t="shared" si="26"/>
        <v>0</v>
      </c>
      <c r="O75" s="305">
        <v>0</v>
      </c>
      <c r="P75" s="306">
        <v>25493.055396429041</v>
      </c>
      <c r="Q75" s="123">
        <f t="shared" si="27"/>
        <v>0</v>
      </c>
      <c r="R75" s="123">
        <v>0</v>
      </c>
      <c r="S75" s="305">
        <f>VLOOKUP(C75,'Working Hours'!A:I,9,0)*G75</f>
        <v>0</v>
      </c>
      <c r="T75" s="307">
        <f t="shared" si="28"/>
        <v>0</v>
      </c>
      <c r="U75" s="123">
        <f>SUMIFS('Manufacturing Cost.'!N:N,'Manufacturing Cost.'!G:G,"622",'Manufacturing Cost.'!H:H,"0501")*T75</f>
        <v>0</v>
      </c>
      <c r="V75" s="123">
        <f>SUMIFS('Manufacturing Cost.'!N:N,'Manufacturing Cost.'!G:G,"627",'Manufacturing Cost.'!H:H,"0501")*T75</f>
        <v>0</v>
      </c>
      <c r="W75" s="308">
        <f t="shared" si="32"/>
        <v>0</v>
      </c>
      <c r="X75" s="123">
        <f>SUMIFS('Manufacturing Cost.'!N:N,'Manufacturing Cost.'!H:H,"indirect",'Manufacturing Cost.'!G:G,"627")*W75</f>
        <v>0</v>
      </c>
      <c r="Y75" s="123">
        <f>SUMIF(Outsoucing!D:D,C75,Outsoucing!J:J)</f>
        <v>0</v>
      </c>
      <c r="Z75" s="309">
        <f t="shared" ref="Z75:Z77" si="40">Q75+R75+U75+V75+X75+Y75</f>
        <v>0</v>
      </c>
      <c r="AA75" s="310">
        <f t="shared" ref="AA75:AA77" si="41">IF(Z75&lt;&gt;0,(Z75/(E75+F75)),0)</f>
        <v>0</v>
      </c>
      <c r="AB75" s="305"/>
      <c r="AC75" s="3">
        <v>0</v>
      </c>
      <c r="AD75" s="136">
        <f t="shared" si="37"/>
        <v>0</v>
      </c>
      <c r="AH75" s="226"/>
      <c r="AL75" s="136"/>
    </row>
    <row r="76" spans="1:38" ht="15" hidden="1" customHeight="1">
      <c r="A76" s="301" t="s">
        <v>838</v>
      </c>
      <c r="B76" s="302" t="str">
        <f t="shared" si="38"/>
        <v>210403762802</v>
      </c>
      <c r="C76" s="316" t="s">
        <v>906</v>
      </c>
      <c r="D76" s="210" t="s">
        <v>907</v>
      </c>
      <c r="E76" s="123">
        <v>0</v>
      </c>
      <c r="F76" s="215">
        <v>0</v>
      </c>
      <c r="G76" s="215">
        <f t="shared" si="39"/>
        <v>0</v>
      </c>
      <c r="H76" s="303" t="s">
        <v>52</v>
      </c>
      <c r="I76" s="303" t="s">
        <v>840</v>
      </c>
      <c r="J76" s="122" t="s">
        <v>36</v>
      </c>
      <c r="K76" s="317">
        <v>0.5282</v>
      </c>
      <c r="L76" s="122">
        <v>1</v>
      </c>
      <c r="M76" s="122" t="s">
        <v>37</v>
      </c>
      <c r="N76" s="123">
        <f t="shared" si="26"/>
        <v>0</v>
      </c>
      <c r="O76" s="305">
        <v>0</v>
      </c>
      <c r="P76" s="306">
        <v>25493.055396429041</v>
      </c>
      <c r="Q76" s="123">
        <f t="shared" si="27"/>
        <v>0</v>
      </c>
      <c r="R76" s="123">
        <v>0</v>
      </c>
      <c r="S76" s="305">
        <f>VLOOKUP(C76,'Working Hours'!A:I,9,0)*G76</f>
        <v>0</v>
      </c>
      <c r="T76" s="307">
        <f t="shared" si="28"/>
        <v>0</v>
      </c>
      <c r="U76" s="123">
        <f>SUMIFS('Manufacturing Cost.'!N:N,'Manufacturing Cost.'!G:G,"622",'Manufacturing Cost.'!H:H,"0501")*T76</f>
        <v>0</v>
      </c>
      <c r="V76" s="123">
        <f>SUMIFS('Manufacturing Cost.'!N:N,'Manufacturing Cost.'!G:G,"627",'Manufacturing Cost.'!H:H,"0501")*T76</f>
        <v>0</v>
      </c>
      <c r="W76" s="308">
        <f t="shared" si="32"/>
        <v>0</v>
      </c>
      <c r="X76" s="123">
        <f>SUMIFS('Manufacturing Cost.'!N:N,'Manufacturing Cost.'!H:H,"indirect",'Manufacturing Cost.'!G:G,"627")*W76</f>
        <v>0</v>
      </c>
      <c r="Y76" s="123">
        <f>SUMIF(Outsoucing!D:D,C76,Outsoucing!J:J)</f>
        <v>0</v>
      </c>
      <c r="Z76" s="309">
        <f t="shared" si="40"/>
        <v>0</v>
      </c>
      <c r="AA76" s="310">
        <f t="shared" si="41"/>
        <v>0</v>
      </c>
      <c r="AB76" s="305"/>
      <c r="AC76" s="3">
        <v>0</v>
      </c>
      <c r="AD76" s="136">
        <f t="shared" ref="AD76:AD77" si="42">+Z76-AC76</f>
        <v>0</v>
      </c>
      <c r="AH76" s="226"/>
      <c r="AL76" s="136"/>
    </row>
    <row r="77" spans="1:38">
      <c r="A77" s="301" t="s">
        <v>838</v>
      </c>
      <c r="B77" s="302" t="str">
        <f t="shared" si="38"/>
        <v>210404762802</v>
      </c>
      <c r="C77" s="316" t="s">
        <v>908</v>
      </c>
      <c r="D77" s="210" t="s">
        <v>909</v>
      </c>
      <c r="E77" s="123">
        <v>370</v>
      </c>
      <c r="F77" s="215">
        <v>0</v>
      </c>
      <c r="G77" s="215">
        <f t="shared" si="39"/>
        <v>370</v>
      </c>
      <c r="H77" s="303" t="s">
        <v>52</v>
      </c>
      <c r="I77" s="303" t="s">
        <v>840</v>
      </c>
      <c r="J77" s="122" t="s">
        <v>36</v>
      </c>
      <c r="K77" s="317">
        <v>1.6104700000000001</v>
      </c>
      <c r="L77" s="122">
        <v>1</v>
      </c>
      <c r="M77" s="122" t="s">
        <v>37</v>
      </c>
      <c r="N77" s="123">
        <f t="shared" ref="N77:N81" si="43">K77*(E77+F77)</f>
        <v>595.87390000000005</v>
      </c>
      <c r="O77" s="305">
        <v>128.83760000000001</v>
      </c>
      <c r="P77" s="306">
        <v>25493.055396429041</v>
      </c>
      <c r="Q77" s="123">
        <f t="shared" si="27"/>
        <v>3284464.0739429663</v>
      </c>
      <c r="R77" s="123">
        <v>0</v>
      </c>
      <c r="S77" s="305">
        <f>VLOOKUP(C77,'Working Hours'!A:I,9,0)*G77</f>
        <v>13.912000000000001</v>
      </c>
      <c r="T77" s="307">
        <f t="shared" si="28"/>
        <v>3.4278714590780211E-4</v>
      </c>
      <c r="U77" s="123">
        <f>SUMIFS('Manufacturing Cost.'!N:N,'Manufacturing Cost.'!G:G,"622",'Manufacturing Cost.'!H:H,"0501")*T77</f>
        <v>681740.38726826268</v>
      </c>
      <c r="V77" s="123">
        <f>SUMIFS('Manufacturing Cost.'!N:N,'Manufacturing Cost.'!G:G,"627",'Manufacturing Cost.'!H:H,"0501")*T77</f>
        <v>3831444.0323911551</v>
      </c>
      <c r="W77" s="308">
        <f t="shared" si="32"/>
        <v>5.068079831122835E-5</v>
      </c>
      <c r="X77" s="123">
        <f>SUMIFS('Manufacturing Cost.'!N:N,'Manufacturing Cost.'!H:H,"indirect",'Manufacturing Cost.'!G:G,"627")*W77</f>
        <v>572966.4126237405</v>
      </c>
      <c r="Y77" s="123">
        <f>SUMIF(Outsoucing!D:D,C77,Outsoucing!J:J)</f>
        <v>0</v>
      </c>
      <c r="Z77" s="309">
        <f t="shared" si="40"/>
        <v>8370614.9062261246</v>
      </c>
      <c r="AA77" s="310">
        <f t="shared" si="41"/>
        <v>22623.283530340876</v>
      </c>
      <c r="AB77" s="305"/>
      <c r="AC77" s="3">
        <v>8370614.9062261246</v>
      </c>
      <c r="AD77" s="136">
        <f t="shared" si="42"/>
        <v>0</v>
      </c>
      <c r="AH77" s="226"/>
      <c r="AL77" s="136"/>
    </row>
    <row r="78" spans="1:38">
      <c r="A78" s="301" t="s">
        <v>838</v>
      </c>
      <c r="B78" s="302" t="str">
        <f t="shared" ref="B78:B79" si="44">C78&amp;H78</f>
        <v>210405760011</v>
      </c>
      <c r="C78" s="316" t="s">
        <v>910</v>
      </c>
      <c r="D78" s="210" t="s">
        <v>911</v>
      </c>
      <c r="E78" s="123">
        <v>997013</v>
      </c>
      <c r="F78" s="215">
        <v>40157</v>
      </c>
      <c r="G78" s="215">
        <f t="shared" ref="G78:G82" si="45">+E78+F78</f>
        <v>1037170</v>
      </c>
      <c r="H78" s="303" t="s">
        <v>359</v>
      </c>
      <c r="I78" s="303" t="s">
        <v>842</v>
      </c>
      <c r="J78" s="122" t="s">
        <v>36</v>
      </c>
      <c r="K78" s="317">
        <v>0.17860000000000001</v>
      </c>
      <c r="L78" s="122">
        <v>1</v>
      </c>
      <c r="M78" s="122" t="s">
        <v>37</v>
      </c>
      <c r="N78" s="123">
        <f t="shared" si="43"/>
        <v>185238.56200000001</v>
      </c>
      <c r="O78" s="305">
        <v>148672.7126</v>
      </c>
      <c r="P78" s="306">
        <v>15519.439039153225</v>
      </c>
      <c r="Q78" s="123">
        <f t="shared" si="27"/>
        <v>2307317099.9812474</v>
      </c>
      <c r="R78" s="123">
        <v>0</v>
      </c>
      <c r="S78" s="305">
        <f>VLOOKUP(C78,'Working Hours'!A:I,9,0)*G78</f>
        <v>18046.757999999998</v>
      </c>
      <c r="T78" s="307">
        <f t="shared" si="28"/>
        <v>0.44466623545922901</v>
      </c>
      <c r="U78" s="123">
        <f>SUMIFS('Manufacturing Cost.'!N:N,'Manufacturing Cost.'!G:G,"622",'Manufacturing Cost.'!H:H,"0501")*T78</f>
        <v>884359099.18463314</v>
      </c>
      <c r="V78" s="123">
        <f>SUMIFS('Manufacturing Cost.'!N:N,'Manufacturing Cost.'!G:G,"627",'Manufacturing Cost.'!H:H,"0501")*T78</f>
        <v>4970179934.0933962</v>
      </c>
      <c r="W78" s="308">
        <f t="shared" si="32"/>
        <v>6.5743538123170395E-2</v>
      </c>
      <c r="X78" s="123">
        <f>SUMIFS('Manufacturing Cost.'!N:N,'Manufacturing Cost.'!H:H,"indirect",'Manufacturing Cost.'!G:G,"627")*W78</f>
        <v>743256626.70707214</v>
      </c>
      <c r="Y78" s="123">
        <f>SUMIF(Outsoucing!D:D,C78,Outsoucing!J:J)</f>
        <v>207068994</v>
      </c>
      <c r="Z78" s="309">
        <f t="shared" ref="Z78:Z80" si="46">Q78+R78+U78+V78+X78+Y78</f>
        <v>9112181753.9663486</v>
      </c>
      <c r="AA78" s="310">
        <f t="shared" ref="AA78:AA80" si="47">IF(Z78&lt;&gt;0,(Z78/(E78+F78)),0)</f>
        <v>8785.6202492998727</v>
      </c>
      <c r="AB78" s="305"/>
      <c r="AC78" s="3">
        <v>9112181753.9663486</v>
      </c>
      <c r="AD78" s="136">
        <f t="shared" ref="AD78:AD80" si="48">+Z78-AC78</f>
        <v>0</v>
      </c>
      <c r="AH78" s="226"/>
      <c r="AL78" s="136"/>
    </row>
    <row r="79" spans="1:38">
      <c r="A79" s="301" t="s">
        <v>838</v>
      </c>
      <c r="B79" s="302" t="str">
        <f t="shared" si="44"/>
        <v>210406760309</v>
      </c>
      <c r="C79" s="316" t="s">
        <v>912</v>
      </c>
      <c r="D79" s="210" t="s">
        <v>913</v>
      </c>
      <c r="E79" s="123">
        <v>347</v>
      </c>
      <c r="F79" s="215">
        <v>0</v>
      </c>
      <c r="G79" s="215">
        <f t="shared" si="45"/>
        <v>347</v>
      </c>
      <c r="H79" s="303" t="s">
        <v>496</v>
      </c>
      <c r="I79" s="303" t="s">
        <v>839</v>
      </c>
      <c r="J79" s="122" t="s">
        <v>36</v>
      </c>
      <c r="K79" s="317">
        <v>0.14399999999999999</v>
      </c>
      <c r="L79" s="122">
        <v>1</v>
      </c>
      <c r="M79" s="122" t="s">
        <v>37</v>
      </c>
      <c r="N79" s="123">
        <f t="shared" si="43"/>
        <v>49.967999999999996</v>
      </c>
      <c r="O79" s="305">
        <v>49.968000000000004</v>
      </c>
      <c r="P79" s="306">
        <v>88365.488821299354</v>
      </c>
      <c r="Q79" s="123">
        <f t="shared" si="27"/>
        <v>4415446.7454226865</v>
      </c>
      <c r="R79" s="123">
        <v>0</v>
      </c>
      <c r="S79" s="305">
        <f>VLOOKUP(C79,'Working Hours'!A:I,9,0)*G79</f>
        <v>6.8358999999999996</v>
      </c>
      <c r="T79" s="307">
        <f t="shared" si="28"/>
        <v>1.6843434809597069E-4</v>
      </c>
      <c r="U79" s="123">
        <f>SUMIFS('Manufacturing Cost.'!N:N,'Manufacturing Cost.'!G:G,"622",'Manufacturing Cost.'!H:H,"0501")*T79</f>
        <v>334984.84138349025</v>
      </c>
      <c r="V79" s="123">
        <f>SUMIFS('Manufacturing Cost.'!N:N,'Manufacturing Cost.'!G:G,"627",'Manufacturing Cost.'!H:H,"0501")*T79</f>
        <v>1882645.7921954207</v>
      </c>
      <c r="W79" s="308">
        <f t="shared" si="32"/>
        <v>2.4902880188019397E-5</v>
      </c>
      <c r="X79" s="123">
        <f>SUMIFS('Manufacturing Cost.'!N:N,'Manufacturing Cost.'!H:H,"indirect",'Manufacturing Cost.'!G:G,"627")*W79</f>
        <v>281536.88183256378</v>
      </c>
      <c r="Y79" s="123">
        <f>SUMIF(Outsoucing!D:D,C79,Outsoucing!J:J)</f>
        <v>0</v>
      </c>
      <c r="Z79" s="309">
        <f t="shared" si="46"/>
        <v>6914614.2608341612</v>
      </c>
      <c r="AA79" s="310">
        <f t="shared" si="47"/>
        <v>19926.842250242538</v>
      </c>
      <c r="AB79" s="305"/>
      <c r="AC79" s="3">
        <v>6914614.2608341612</v>
      </c>
      <c r="AD79" s="136">
        <f t="shared" si="48"/>
        <v>0</v>
      </c>
      <c r="AH79" s="226"/>
      <c r="AL79" s="136"/>
    </row>
    <row r="80" spans="1:38">
      <c r="A80" s="301" t="s">
        <v>838</v>
      </c>
      <c r="B80" s="302" t="str">
        <f t="shared" ref="B80:B82" si="49">C80&amp;H80</f>
        <v>210407762802</v>
      </c>
      <c r="C80" s="606" t="s">
        <v>914</v>
      </c>
      <c r="D80" s="210" t="s">
        <v>915</v>
      </c>
      <c r="E80" s="123">
        <v>285</v>
      </c>
      <c r="F80" s="215">
        <v>0</v>
      </c>
      <c r="G80" s="215">
        <f t="shared" si="45"/>
        <v>285</v>
      </c>
      <c r="H80" s="303" t="s">
        <v>52</v>
      </c>
      <c r="I80" s="303" t="s">
        <v>840</v>
      </c>
      <c r="J80" s="122" t="s">
        <v>36</v>
      </c>
      <c r="K80" s="317">
        <v>0.53639999999999999</v>
      </c>
      <c r="L80" s="122">
        <v>1</v>
      </c>
      <c r="M80" s="122" t="s">
        <v>37</v>
      </c>
      <c r="N80" s="123">
        <f t="shared" si="43"/>
        <v>152.874</v>
      </c>
      <c r="O80" s="390">
        <v>536.4</v>
      </c>
      <c r="P80" s="306">
        <v>25493.055396429041</v>
      </c>
      <c r="Q80" s="123">
        <f t="shared" si="27"/>
        <v>13674474.914644537</v>
      </c>
      <c r="R80" s="123">
        <v>0</v>
      </c>
      <c r="S80" s="305">
        <f>VLOOKUP(C80,'Working Hours'!A:I,9,0)*G80</f>
        <v>2.8215000000000003</v>
      </c>
      <c r="T80" s="307">
        <f t="shared" si="28"/>
        <v>6.9520840438388708E-5</v>
      </c>
      <c r="U80" s="123">
        <f>SUMIFS('Manufacturing Cost.'!N:N,'Manufacturing Cost.'!G:G,"622",'Manufacturing Cost.'!H:H,"0501")*T80</f>
        <v>138264.12468929007</v>
      </c>
      <c r="V80" s="123">
        <f>SUMIFS('Manufacturing Cost.'!N:N,'Manufacturing Cost.'!G:G,"627",'Manufacturing Cost.'!H:H,"0501")*T80</f>
        <v>777057.16916271159</v>
      </c>
      <c r="W80" s="308">
        <f t="shared" si="32"/>
        <v>1.0278599226216993E-5</v>
      </c>
      <c r="X80" s="123">
        <f>SUMIFS('Manufacturing Cost.'!N:N,'Manufacturing Cost.'!H:H,"indirect",'Manufacturing Cost.'!G:G,"627")*W80</f>
        <v>116203.61797138328</v>
      </c>
      <c r="Y80" s="123">
        <f>SUMIF(Outsoucing!D:D,C80,Outsoucing!J:J)</f>
        <v>0</v>
      </c>
      <c r="Z80" s="309">
        <f t="shared" si="46"/>
        <v>14705999.826467922</v>
      </c>
      <c r="AA80" s="310">
        <f t="shared" si="47"/>
        <v>51599.999391115518</v>
      </c>
      <c r="AB80" s="305"/>
      <c r="AC80" s="3">
        <v>14705999.826467922</v>
      </c>
      <c r="AD80" s="136">
        <f t="shared" si="48"/>
        <v>0</v>
      </c>
      <c r="AH80" s="226"/>
      <c r="AL80" s="136"/>
    </row>
    <row r="81" spans="1:38">
      <c r="A81" s="301" t="s">
        <v>838</v>
      </c>
      <c r="B81" s="302" t="str">
        <f t="shared" si="49"/>
        <v>210183762802</v>
      </c>
      <c r="C81" s="316" t="s">
        <v>916</v>
      </c>
      <c r="D81" s="210" t="s">
        <v>917</v>
      </c>
      <c r="E81" s="123">
        <v>2251</v>
      </c>
      <c r="F81" s="215">
        <v>127</v>
      </c>
      <c r="G81" s="215">
        <f t="shared" si="45"/>
        <v>2378</v>
      </c>
      <c r="H81" s="303" t="s">
        <v>52</v>
      </c>
      <c r="I81" s="303" t="s">
        <v>840</v>
      </c>
      <c r="J81" s="122" t="s">
        <v>36</v>
      </c>
      <c r="K81" s="317">
        <v>2.92E-2</v>
      </c>
      <c r="L81" s="122">
        <v>1</v>
      </c>
      <c r="M81" s="122" t="s">
        <v>37</v>
      </c>
      <c r="N81" s="123">
        <f t="shared" si="43"/>
        <v>69.437600000000003</v>
      </c>
      <c r="O81" s="320">
        <v>0</v>
      </c>
      <c r="P81" s="306">
        <v>25493.055396429041</v>
      </c>
      <c r="Q81" s="123">
        <f t="shared" si="27"/>
        <v>0</v>
      </c>
      <c r="R81" s="123">
        <v>0</v>
      </c>
      <c r="S81" s="305">
        <f>VLOOKUP(C81,'Working Hours'!A:I,9,0)*G81</f>
        <v>33.292000000000002</v>
      </c>
      <c r="T81" s="307">
        <f t="shared" si="28"/>
        <v>8.2030402972703756E-4</v>
      </c>
      <c r="U81" s="123">
        <f>SUMIFS('Manufacturing Cost.'!N:N,'Manufacturing Cost.'!G:G,"622",'Manufacturing Cost.'!H:H,"0501")*T81</f>
        <v>1631433.3649320728</v>
      </c>
      <c r="V81" s="123">
        <f>SUMIFS('Manufacturing Cost.'!N:N,'Manufacturing Cost.'!G:G,"627",'Manufacturing Cost.'!H:H,"0501")*T81</f>
        <v>9168806.406438062</v>
      </c>
      <c r="W81" s="308">
        <f t="shared" si="32"/>
        <v>1.2128127784484001E-4</v>
      </c>
      <c r="X81" s="123">
        <f>SUMIFS('Manufacturing Cost.'!N:N,'Manufacturing Cost.'!H:H,"indirect",'Manufacturing Cost.'!G:G,"627")*W81</f>
        <v>1371132.6774776862</v>
      </c>
      <c r="Y81" s="123">
        <f>SUMIF(Outsoucing!D:D,C81,Outsoucing!J:J)</f>
        <v>0</v>
      </c>
      <c r="Z81" s="309">
        <f t="shared" ref="Z81:Z82" si="50">Q81+R81+U81+V81+X81+Y81</f>
        <v>12171372.448847821</v>
      </c>
      <c r="AA81" s="310">
        <f t="shared" ref="AA81:AA82" si="51">IF(Z81&lt;&gt;0,(Z81/(E81+F81)),0)</f>
        <v>5118.3231492211189</v>
      </c>
      <c r="AB81" s="305"/>
      <c r="AC81" s="3">
        <v>12171372.448847821</v>
      </c>
      <c r="AD81" s="136">
        <f t="shared" ref="AD81:AD82" si="52">+Z81-AC81</f>
        <v>0</v>
      </c>
      <c r="AH81" s="226"/>
      <c r="AL81" s="136"/>
    </row>
    <row r="82" spans="1:38">
      <c r="A82" s="301" t="s">
        <v>838</v>
      </c>
      <c r="B82" s="302" t="str">
        <f t="shared" si="49"/>
        <v>210408762802</v>
      </c>
      <c r="C82" s="316" t="s">
        <v>918</v>
      </c>
      <c r="D82" s="210" t="s">
        <v>919</v>
      </c>
      <c r="E82" s="123">
        <v>60</v>
      </c>
      <c r="F82" s="215">
        <v>0</v>
      </c>
      <c r="G82" s="215">
        <f t="shared" si="45"/>
        <v>60</v>
      </c>
      <c r="H82" s="303" t="s">
        <v>52</v>
      </c>
      <c r="I82" s="303" t="s">
        <v>840</v>
      </c>
      <c r="J82" s="122" t="s">
        <v>36</v>
      </c>
      <c r="K82" s="317">
        <v>1.0196400000000001</v>
      </c>
      <c r="L82" s="122">
        <v>1</v>
      </c>
      <c r="M82" s="122" t="s">
        <v>37</v>
      </c>
      <c r="N82" s="123">
        <f t="shared" ref="N82:N84" si="53">K82*(E82+F82)</f>
        <v>61.178400000000003</v>
      </c>
      <c r="O82" s="305">
        <v>61.178400000000003</v>
      </c>
      <c r="P82" s="306">
        <v>25493.055396429041</v>
      </c>
      <c r="Q82" s="123">
        <f t="shared" si="27"/>
        <v>1559624.3402648945</v>
      </c>
      <c r="R82" s="123">
        <v>0</v>
      </c>
      <c r="S82" s="305">
        <f>VLOOKUP(C82,'Working Hours'!A:I,9,0)*G82</f>
        <v>1.6020000000000001</v>
      </c>
      <c r="T82" s="307">
        <f t="shared" si="28"/>
        <v>3.9472757888463119E-5</v>
      </c>
      <c r="U82" s="123">
        <f>SUMIFS('Manufacturing Cost.'!N:N,'Manufacturing Cost.'!G:G,"622",'Manufacturing Cost.'!H:H,"0501")*T82</f>
        <v>78504.032518958935</v>
      </c>
      <c r="V82" s="123">
        <f>SUMIFS('Manufacturing Cost.'!N:N,'Manufacturing Cost.'!G:G,"627",'Manufacturing Cost.'!H:H,"0501")*T82</f>
        <v>441199.9237989239</v>
      </c>
      <c r="W82" s="308">
        <f t="shared" si="32"/>
        <v>5.8360148716638739E-6</v>
      </c>
      <c r="X82" s="123">
        <f>SUMIFS('Manufacturing Cost.'!N:N,'Manufacturing Cost.'!H:H,"indirect",'Manufacturing Cost.'!G:G,"627")*W82</f>
        <v>65978.449757276612</v>
      </c>
      <c r="Y82" s="123">
        <f>SUMIF(Outsoucing!D:D,C82,Outsoucing!J:J)</f>
        <v>3666166</v>
      </c>
      <c r="Z82" s="309">
        <f t="shared" si="50"/>
        <v>5811472.7463400541</v>
      </c>
      <c r="AA82" s="310">
        <f t="shared" si="51"/>
        <v>96857.879105667569</v>
      </c>
      <c r="AB82" s="305"/>
      <c r="AC82" s="3">
        <v>5811472.7463400541</v>
      </c>
      <c r="AD82" s="136">
        <f t="shared" si="52"/>
        <v>0</v>
      </c>
      <c r="AH82" s="226"/>
      <c r="AL82" s="136"/>
    </row>
    <row r="83" spans="1:38" ht="15" hidden="1" customHeight="1">
      <c r="A83" s="301" t="s">
        <v>838</v>
      </c>
      <c r="B83" s="302" t="str">
        <f t="shared" ref="B83:B90" si="54">C83&amp;H83</f>
        <v>210409762802</v>
      </c>
      <c r="C83" s="316" t="s">
        <v>920</v>
      </c>
      <c r="D83" s="210" t="s">
        <v>921</v>
      </c>
      <c r="E83" s="123">
        <v>0</v>
      </c>
      <c r="F83" s="215">
        <v>0</v>
      </c>
      <c r="G83" s="215">
        <f t="shared" ref="G83:G84" si="55">+E83+F83</f>
        <v>0</v>
      </c>
      <c r="H83" s="303" t="s">
        <v>52</v>
      </c>
      <c r="I83" s="303" t="s">
        <v>840</v>
      </c>
      <c r="J83" s="122" t="s">
        <v>36</v>
      </c>
      <c r="K83" s="317">
        <v>0.62429999999999997</v>
      </c>
      <c r="L83" s="122">
        <v>1</v>
      </c>
      <c r="M83" s="122" t="s">
        <v>37</v>
      </c>
      <c r="N83" s="123">
        <f t="shared" si="53"/>
        <v>0</v>
      </c>
      <c r="O83" s="305">
        <v>0</v>
      </c>
      <c r="P83" s="306">
        <v>25493.055396429041</v>
      </c>
      <c r="Q83" s="123">
        <f t="shared" si="27"/>
        <v>0</v>
      </c>
      <c r="R83" s="123">
        <v>0</v>
      </c>
      <c r="S83" s="305">
        <f>VLOOKUP(C83,'Working Hours'!A:I,9,0)*G83</f>
        <v>0</v>
      </c>
      <c r="T83" s="307">
        <f t="shared" si="28"/>
        <v>0</v>
      </c>
      <c r="U83" s="123">
        <f>SUMIFS('Manufacturing Cost.'!N:N,'Manufacturing Cost.'!G:G,"622",'Manufacturing Cost.'!H:H,"0501")*T83</f>
        <v>0</v>
      </c>
      <c r="V83" s="123">
        <f>SUMIFS('Manufacturing Cost.'!N:N,'Manufacturing Cost.'!G:G,"627",'Manufacturing Cost.'!H:H,"0501")*T83</f>
        <v>0</v>
      </c>
      <c r="W83" s="308">
        <f t="shared" si="32"/>
        <v>0</v>
      </c>
      <c r="X83" s="123">
        <f>SUMIFS('Manufacturing Cost.'!N:N,'Manufacturing Cost.'!H:H,"indirect",'Manufacturing Cost.'!G:G,"627")*W83</f>
        <v>0</v>
      </c>
      <c r="Y83" s="123">
        <f>SUMIF(Outsoucing!D:D,C83,Outsoucing!J:J)</f>
        <v>0</v>
      </c>
      <c r="Z83" s="309">
        <f t="shared" ref="Z83:Z84" si="56">Q83+R83+U83+V83+X83+Y83</f>
        <v>0</v>
      </c>
      <c r="AA83" s="310">
        <f t="shared" ref="AA83:AA84" si="57">IF(Z83&lt;&gt;0,(Z83/(E83+F83)),0)</f>
        <v>0</v>
      </c>
      <c r="AB83" s="305"/>
      <c r="AC83" s="3">
        <v>0</v>
      </c>
      <c r="AD83" s="136">
        <f t="shared" ref="AD83:AD84" si="58">+Z83-AC83</f>
        <v>0</v>
      </c>
      <c r="AH83" s="226"/>
      <c r="AL83" s="136"/>
    </row>
    <row r="84" spans="1:38" ht="15" hidden="1" customHeight="1">
      <c r="A84" s="301" t="s">
        <v>838</v>
      </c>
      <c r="B84" s="302" t="str">
        <f t="shared" si="54"/>
        <v>551244762762</v>
      </c>
      <c r="C84" s="239" t="s">
        <v>922</v>
      </c>
      <c r="D84" s="122" t="s">
        <v>923</v>
      </c>
      <c r="E84" s="123">
        <v>0</v>
      </c>
      <c r="F84" s="215">
        <v>0</v>
      </c>
      <c r="G84" s="215">
        <f t="shared" si="55"/>
        <v>0</v>
      </c>
      <c r="H84" s="303" t="s">
        <v>435</v>
      </c>
      <c r="I84" s="303" t="s">
        <v>894</v>
      </c>
      <c r="J84" s="122" t="s">
        <v>36</v>
      </c>
      <c r="K84" s="317">
        <v>1.72E-2</v>
      </c>
      <c r="L84" s="122">
        <v>1</v>
      </c>
      <c r="M84" s="122" t="s">
        <v>37</v>
      </c>
      <c r="N84" s="123">
        <f t="shared" si="53"/>
        <v>0</v>
      </c>
      <c r="O84" s="305">
        <v>0</v>
      </c>
      <c r="P84" s="306">
        <v>127233.06615378724</v>
      </c>
      <c r="Q84" s="123">
        <f t="shared" si="27"/>
        <v>0</v>
      </c>
      <c r="R84" s="123">
        <v>0</v>
      </c>
      <c r="S84" s="305">
        <f>VLOOKUP(C84,'Working Hours'!A:I,9,0)*G84</f>
        <v>0</v>
      </c>
      <c r="T84" s="307">
        <f t="shared" si="28"/>
        <v>0</v>
      </c>
      <c r="U84" s="123">
        <f>SUMIFS('Manufacturing Cost.'!N:N,'Manufacturing Cost.'!G:G,"622",'Manufacturing Cost.'!H:H,"0501")*T84</f>
        <v>0</v>
      </c>
      <c r="V84" s="123">
        <f>SUMIFS('Manufacturing Cost.'!N:N,'Manufacturing Cost.'!G:G,"627",'Manufacturing Cost.'!H:H,"0501")*T84</f>
        <v>0</v>
      </c>
      <c r="W84" s="308">
        <f t="shared" si="32"/>
        <v>0</v>
      </c>
      <c r="X84" s="123">
        <f>SUMIFS('Manufacturing Cost.'!N:N,'Manufacturing Cost.'!H:H,"indirect",'Manufacturing Cost.'!G:G,"627")*W84</f>
        <v>0</v>
      </c>
      <c r="Y84" s="123">
        <f>SUMIF(Outsoucing!D:D,C84,Outsoucing!J:J)</f>
        <v>0</v>
      </c>
      <c r="Z84" s="309">
        <f t="shared" si="56"/>
        <v>0</v>
      </c>
      <c r="AA84" s="310">
        <f t="shared" si="57"/>
        <v>0</v>
      </c>
      <c r="AB84" s="305"/>
      <c r="AC84" s="3">
        <v>0</v>
      </c>
      <c r="AD84" s="136">
        <f t="shared" si="58"/>
        <v>0</v>
      </c>
      <c r="AH84" s="226"/>
      <c r="AL84" s="136"/>
    </row>
    <row r="85" spans="1:38" ht="15" hidden="1" customHeight="1">
      <c r="A85" s="301" t="s">
        <v>838</v>
      </c>
      <c r="B85" s="302" t="str">
        <f t="shared" si="54"/>
        <v>551245762762</v>
      </c>
      <c r="C85" s="239" t="s">
        <v>924</v>
      </c>
      <c r="D85" s="122" t="s">
        <v>925</v>
      </c>
      <c r="E85" s="123">
        <v>0</v>
      </c>
      <c r="F85" s="215">
        <v>0</v>
      </c>
      <c r="G85" s="215">
        <f t="shared" ref="G85:G92" si="59">+E85+F85</f>
        <v>0</v>
      </c>
      <c r="H85" s="303" t="s">
        <v>435</v>
      </c>
      <c r="I85" s="303" t="s">
        <v>894</v>
      </c>
      <c r="J85" s="122" t="s">
        <v>36</v>
      </c>
      <c r="K85" s="317">
        <v>7.7759999999999996E-2</v>
      </c>
      <c r="L85" s="122">
        <v>1</v>
      </c>
      <c r="M85" s="122" t="s">
        <v>37</v>
      </c>
      <c r="N85" s="123">
        <f t="shared" ref="N85:N96" si="60">K85*(E85+F85)</f>
        <v>0</v>
      </c>
      <c r="O85" s="305">
        <v>0</v>
      </c>
      <c r="P85" s="306">
        <v>127233.06615378724</v>
      </c>
      <c r="Q85" s="123">
        <f t="shared" si="27"/>
        <v>0</v>
      </c>
      <c r="R85" s="123">
        <v>0</v>
      </c>
      <c r="S85" s="305">
        <f>VLOOKUP(C85,'Working Hours'!A:I,9,0)*G85</f>
        <v>0</v>
      </c>
      <c r="T85" s="307">
        <f t="shared" si="28"/>
        <v>0</v>
      </c>
      <c r="U85" s="123">
        <f>SUMIFS('Manufacturing Cost.'!N:N,'Manufacturing Cost.'!G:G,"622",'Manufacturing Cost.'!H:H,"0501")*T85</f>
        <v>0</v>
      </c>
      <c r="V85" s="123">
        <f>SUMIFS('Manufacturing Cost.'!N:N,'Manufacturing Cost.'!G:G,"627",'Manufacturing Cost.'!H:H,"0501")*T85</f>
        <v>0</v>
      </c>
      <c r="W85" s="308">
        <f t="shared" si="32"/>
        <v>0</v>
      </c>
      <c r="X85" s="123">
        <f>SUMIFS('Manufacturing Cost.'!N:N,'Manufacturing Cost.'!H:H,"indirect",'Manufacturing Cost.'!G:G,"627")*W85</f>
        <v>0</v>
      </c>
      <c r="Y85" s="123">
        <f>SUMIF(Outsoucing!D:D,C85,Outsoucing!J:J)</f>
        <v>0</v>
      </c>
      <c r="Z85" s="309">
        <f t="shared" ref="Z85:Z96" si="61">Q85+R85+U85+V85+X85+Y85</f>
        <v>0</v>
      </c>
      <c r="AA85" s="310">
        <f t="shared" ref="AA85:AA96" si="62">IF(Z85&lt;&gt;0,(Z85/(E85+F85)),0)</f>
        <v>0</v>
      </c>
      <c r="AB85" s="305"/>
      <c r="AC85" s="3">
        <v>0</v>
      </c>
      <c r="AD85" s="136">
        <f t="shared" ref="AD85:AD96" si="63">+Z85-AC85</f>
        <v>0</v>
      </c>
      <c r="AH85" s="226"/>
      <c r="AL85" s="136"/>
    </row>
    <row r="86" spans="1:38">
      <c r="A86" s="301" t="s">
        <v>838</v>
      </c>
      <c r="B86" s="302" t="str">
        <f t="shared" si="54"/>
        <v>210411760011</v>
      </c>
      <c r="C86" s="216" t="s">
        <v>926</v>
      </c>
      <c r="D86" s="122" t="s">
        <v>927</v>
      </c>
      <c r="E86" s="123">
        <v>1096</v>
      </c>
      <c r="F86" s="215">
        <v>0</v>
      </c>
      <c r="G86" s="215">
        <f t="shared" si="59"/>
        <v>1096</v>
      </c>
      <c r="H86" s="303" t="s">
        <v>359</v>
      </c>
      <c r="I86" s="303" t="s">
        <v>842</v>
      </c>
      <c r="J86" s="122" t="s">
        <v>36</v>
      </c>
      <c r="K86" s="317">
        <v>0.18709999999999999</v>
      </c>
      <c r="L86" s="122">
        <v>1</v>
      </c>
      <c r="M86" s="122" t="s">
        <v>37</v>
      </c>
      <c r="N86" s="123">
        <f t="shared" si="60"/>
        <v>205.0616</v>
      </c>
      <c r="O86" s="390">
        <v>304.48480000000001</v>
      </c>
      <c r="P86" s="306">
        <v>15519.439039153225</v>
      </c>
      <c r="Q86" s="123">
        <f t="shared" si="27"/>
        <v>4725433.2919487618</v>
      </c>
      <c r="R86" s="123">
        <v>0</v>
      </c>
      <c r="S86" s="305">
        <f>VLOOKUP(C86,'Working Hours'!A:I,9,0)*G86</f>
        <v>33.208800000000004</v>
      </c>
      <c r="T86" s="307">
        <f t="shared" si="28"/>
        <v>8.1825400884294268E-4</v>
      </c>
      <c r="U86" s="123">
        <f>SUMIFS('Manufacturing Cost.'!N:N,'Manufacturing Cost.'!G:G,"622",'Manufacturing Cost.'!H:H,"0501")*T86</f>
        <v>1627356.2516327114</v>
      </c>
      <c r="V86" s="123">
        <f>SUMIFS('Manufacturing Cost.'!N:N,'Manufacturing Cost.'!G:G,"627",'Manufacturing Cost.'!H:H,"0501")*T86</f>
        <v>9145892.6525928248</v>
      </c>
      <c r="W86" s="308">
        <f t="shared" si="32"/>
        <v>1.2097818393889593E-4</v>
      </c>
      <c r="X86" s="123">
        <f>SUMIFS('Manufacturing Cost.'!N:N,'Manufacturing Cost.'!H:H,"indirect",'Manufacturing Cost.'!G:G,"627")*W86</f>
        <v>1367706.0813354857</v>
      </c>
      <c r="Y86" s="123">
        <f>SUMIF(Outsoucing!D:D,C86,Outsoucing!J:J)</f>
        <v>0</v>
      </c>
      <c r="Z86" s="309">
        <f t="shared" si="61"/>
        <v>16866388.277509782</v>
      </c>
      <c r="AA86" s="310">
        <f t="shared" si="62"/>
        <v>15389.040399187757</v>
      </c>
      <c r="AB86" s="305"/>
      <c r="AC86" s="3">
        <v>16866388.277509782</v>
      </c>
      <c r="AD86" s="136">
        <f t="shared" si="63"/>
        <v>0</v>
      </c>
      <c r="AG86" s="246"/>
      <c r="AL86" s="136"/>
    </row>
    <row r="87" spans="1:38">
      <c r="A87" s="301" t="s">
        <v>838</v>
      </c>
      <c r="B87" s="302" t="str">
        <f t="shared" si="54"/>
        <v>210410762802</v>
      </c>
      <c r="C87" s="216" t="s">
        <v>928</v>
      </c>
      <c r="D87" s="122" t="s">
        <v>929</v>
      </c>
      <c r="E87" s="123">
        <v>150</v>
      </c>
      <c r="F87" s="215">
        <v>0</v>
      </c>
      <c r="G87" s="215">
        <f t="shared" ref="G87:G90" si="64">+E87+F87</f>
        <v>150</v>
      </c>
      <c r="H87" s="303" t="s">
        <v>52</v>
      </c>
      <c r="I87" s="303" t="s">
        <v>840</v>
      </c>
      <c r="J87" s="122" t="s">
        <v>36</v>
      </c>
      <c r="K87" s="317">
        <v>0.66508999999999996</v>
      </c>
      <c r="L87" s="122">
        <v>1</v>
      </c>
      <c r="M87" s="122" t="s">
        <v>37</v>
      </c>
      <c r="N87" s="123">
        <f t="shared" si="60"/>
        <v>99.763499999999993</v>
      </c>
      <c r="O87" s="305">
        <v>99.763499999999993</v>
      </c>
      <c r="P87" s="306">
        <v>25493.055396429041</v>
      </c>
      <c r="Q87" s="123">
        <f t="shared" si="27"/>
        <v>2543276.4320416483</v>
      </c>
      <c r="R87" s="123">
        <v>0</v>
      </c>
      <c r="S87" s="305">
        <f>VLOOKUP(C87,'Working Hours'!A:I,9,0)*G87</f>
        <v>5.1449999999999996</v>
      </c>
      <c r="T87" s="307">
        <f t="shared" si="28"/>
        <v>1.2677112318111282E-4</v>
      </c>
      <c r="U87" s="123">
        <f>SUMIFS('Manufacturing Cost.'!N:N,'Manufacturing Cost.'!G:G,"622",'Manufacturing Cost.'!H:H,"0501")*T87</f>
        <v>252124.37410115087</v>
      </c>
      <c r="V87" s="123">
        <f>SUMIFS('Manufacturing Cost.'!N:N,'Manufacturing Cost.'!G:G,"627",'Manufacturing Cost.'!H:H,"0501")*T87</f>
        <v>1416962.3020883042</v>
      </c>
      <c r="W87" s="308">
        <f t="shared" si="32"/>
        <v>1.8743006563489779E-5</v>
      </c>
      <c r="X87" s="123">
        <f>SUMIFS('Manufacturing Cost.'!N:N,'Manufacturing Cost.'!H:H,"indirect",'Manufacturing Cost.'!G:G,"627")*W87</f>
        <v>211897.08114930594</v>
      </c>
      <c r="Y87" s="123">
        <f>SUMIF(Outsoucing!D:D,C87,Outsoucing!J:J)</f>
        <v>0</v>
      </c>
      <c r="Z87" s="309">
        <f t="shared" si="61"/>
        <v>4424260.1893804092</v>
      </c>
      <c r="AA87" s="310">
        <f t="shared" si="62"/>
        <v>29495.067929202727</v>
      </c>
      <c r="AB87" s="305"/>
      <c r="AC87" s="3">
        <v>4424260.1893804092</v>
      </c>
      <c r="AD87" s="136">
        <f t="shared" si="63"/>
        <v>0</v>
      </c>
      <c r="AL87" s="136"/>
    </row>
    <row r="88" spans="1:38">
      <c r="A88" s="301" t="s">
        <v>838</v>
      </c>
      <c r="B88" s="302" t="str">
        <f t="shared" si="54"/>
        <v>210414762802</v>
      </c>
      <c r="C88" s="117" t="s">
        <v>930</v>
      </c>
      <c r="D88" s="117" t="s">
        <v>931</v>
      </c>
      <c r="E88" s="123">
        <v>496</v>
      </c>
      <c r="F88" s="215">
        <v>0</v>
      </c>
      <c r="G88" s="215">
        <f t="shared" si="64"/>
        <v>496</v>
      </c>
      <c r="H88" s="303" t="s">
        <v>52</v>
      </c>
      <c r="I88" s="303" t="s">
        <v>840</v>
      </c>
      <c r="J88" s="122" t="s">
        <v>36</v>
      </c>
      <c r="K88" s="322">
        <v>1.3515200000000001</v>
      </c>
      <c r="L88" s="122">
        <v>1</v>
      </c>
      <c r="M88" s="122" t="s">
        <v>37</v>
      </c>
      <c r="N88" s="123">
        <f t="shared" si="60"/>
        <v>670.35392000000002</v>
      </c>
      <c r="O88" s="305">
        <v>670.35392000000002</v>
      </c>
      <c r="P88" s="306">
        <v>25493.055396429041</v>
      </c>
      <c r="Q88" s="123">
        <f t="shared" si="27"/>
        <v>17089369.617773362</v>
      </c>
      <c r="R88" s="123">
        <v>0</v>
      </c>
      <c r="S88" s="305">
        <f>VLOOKUP(C88,'Working Hours'!A:I,9,0)*G88</f>
        <v>12.5488</v>
      </c>
      <c r="T88" s="307">
        <f t="shared" si="28"/>
        <v>3.0919834219147687E-4</v>
      </c>
      <c r="U88" s="123">
        <f>SUMIFS('Manufacturing Cost.'!N:N,'Manufacturing Cost.'!G:G,"622",'Manufacturing Cost.'!H:H,"0501")*T88</f>
        <v>614938.4539787214</v>
      </c>
      <c r="V88" s="123">
        <f>SUMIFS('Manufacturing Cost.'!N:N,'Manufacturing Cost.'!G:G,"627",'Manufacturing Cost.'!H:H,"0501")*T88</f>
        <v>3456010.988619186</v>
      </c>
      <c r="W88" s="308">
        <f t="shared" si="32"/>
        <v>4.571472123691362E-5</v>
      </c>
      <c r="X88" s="123">
        <f>SUMIFS('Manufacturing Cost.'!N:N,'Manufacturing Cost.'!H:H,"indirect",'Manufacturing Cost.'!G:G,"627")*W88</f>
        <v>516822.95275537629</v>
      </c>
      <c r="Y88" s="123">
        <f>SUMIF(Outsoucing!D:D,C88,Outsoucing!J:J)</f>
        <v>0</v>
      </c>
      <c r="Z88" s="309">
        <f t="shared" si="61"/>
        <v>21677142.013126645</v>
      </c>
      <c r="AA88" s="310">
        <f t="shared" si="62"/>
        <v>43703.915349045659</v>
      </c>
      <c r="AB88" s="305"/>
      <c r="AC88" s="3">
        <v>21677142.013126645</v>
      </c>
      <c r="AD88" s="136">
        <f t="shared" si="63"/>
        <v>0</v>
      </c>
      <c r="AL88" s="136"/>
    </row>
    <row r="89" spans="1:38">
      <c r="A89" s="301" t="s">
        <v>838</v>
      </c>
      <c r="B89" s="302" t="str">
        <f t="shared" si="54"/>
        <v>210196762802</v>
      </c>
      <c r="C89" s="323" t="s">
        <v>233</v>
      </c>
      <c r="D89" s="117" t="s">
        <v>234</v>
      </c>
      <c r="E89" s="123">
        <v>7305</v>
      </c>
      <c r="F89" s="215">
        <v>395</v>
      </c>
      <c r="G89" s="215">
        <f t="shared" si="64"/>
        <v>7700</v>
      </c>
      <c r="H89" s="324" t="s">
        <v>52</v>
      </c>
      <c r="I89" s="324" t="s">
        <v>840</v>
      </c>
      <c r="J89" s="122" t="s">
        <v>36</v>
      </c>
      <c r="K89" s="322">
        <v>4.335E-2</v>
      </c>
      <c r="L89" s="122">
        <v>1</v>
      </c>
      <c r="M89" s="122" t="s">
        <v>37</v>
      </c>
      <c r="N89" s="123">
        <f t="shared" si="60"/>
        <v>333.79500000000002</v>
      </c>
      <c r="O89" s="305">
        <v>40.879049999999999</v>
      </c>
      <c r="P89" s="306">
        <v>25493.055396429041</v>
      </c>
      <c r="Q89" s="123">
        <f t="shared" si="27"/>
        <v>1042131.8862033925</v>
      </c>
      <c r="R89" s="123">
        <v>0</v>
      </c>
      <c r="S89" s="305">
        <f>VLOOKUP(C89,'Working Hours'!A:I,9,0)*G89</f>
        <v>80.850000000000009</v>
      </c>
      <c r="T89" s="307">
        <f t="shared" si="28"/>
        <v>1.9921176499889163E-3</v>
      </c>
      <c r="U89" s="123">
        <f>SUMIFS('Manufacturing Cost.'!N:N,'Manufacturing Cost.'!G:G,"622",'Manufacturing Cost.'!H:H,"0501")*T89</f>
        <v>3961954.4501609434</v>
      </c>
      <c r="V89" s="123">
        <f>SUMIFS('Manufacturing Cost.'!N:N,'Manufacturing Cost.'!G:G,"627",'Manufacturing Cost.'!H:H,"0501")*T89</f>
        <v>22266550.461387645</v>
      </c>
      <c r="W89" s="308">
        <f t="shared" si="32"/>
        <v>2.9453296028341091E-4</v>
      </c>
      <c r="X89" s="123">
        <f>SUMIFS('Manufacturing Cost.'!N:N,'Manufacturing Cost.'!H:H,"indirect",'Manufacturing Cost.'!G:G,"627")*W89</f>
        <v>3329811.2752033803</v>
      </c>
      <c r="Y89" s="123">
        <f>SUMIF(Outsoucing!D:D,C89,Outsoucing!J:J)</f>
        <v>0</v>
      </c>
      <c r="Z89" s="309">
        <f t="shared" si="61"/>
        <v>30600448.072955362</v>
      </c>
      <c r="AA89" s="310">
        <f t="shared" si="62"/>
        <v>3974.0841653188781</v>
      </c>
      <c r="AB89" s="305"/>
      <c r="AC89" s="3">
        <v>30600448.072955362</v>
      </c>
      <c r="AD89" s="136">
        <f t="shared" si="63"/>
        <v>0</v>
      </c>
      <c r="AL89" s="136"/>
    </row>
    <row r="90" spans="1:38">
      <c r="A90" s="301" t="s">
        <v>838</v>
      </c>
      <c r="B90" s="302" t="str">
        <f t="shared" si="54"/>
        <v>210412762802</v>
      </c>
      <c r="C90" s="316" t="s">
        <v>932</v>
      </c>
      <c r="D90" s="210" t="s">
        <v>933</v>
      </c>
      <c r="E90" s="123">
        <v>0</v>
      </c>
      <c r="F90" s="215">
        <v>0</v>
      </c>
      <c r="G90" s="215">
        <f t="shared" si="64"/>
        <v>0</v>
      </c>
      <c r="H90" s="325" t="s">
        <v>52</v>
      </c>
      <c r="I90" s="325" t="s">
        <v>840</v>
      </c>
      <c r="J90" s="122" t="s">
        <v>36</v>
      </c>
      <c r="K90" s="322">
        <v>1.06542</v>
      </c>
      <c r="L90" s="122">
        <v>1</v>
      </c>
      <c r="M90" s="122" t="s">
        <v>37</v>
      </c>
      <c r="N90" s="123">
        <f t="shared" si="60"/>
        <v>0</v>
      </c>
      <c r="O90" s="305">
        <v>159.81299999999999</v>
      </c>
      <c r="P90" s="306">
        <v>25493.055396429041</v>
      </c>
      <c r="Q90" s="123">
        <f t="shared" si="27"/>
        <v>4074121.6620695139</v>
      </c>
      <c r="R90" s="123">
        <v>0</v>
      </c>
      <c r="S90" s="305">
        <f>VLOOKUP(C90,'Working Hours'!A:I,9,0)*G90</f>
        <v>0</v>
      </c>
      <c r="T90" s="307">
        <f t="shared" si="28"/>
        <v>0</v>
      </c>
      <c r="U90" s="123">
        <f>SUMIFS('Manufacturing Cost.'!N:N,'Manufacturing Cost.'!G:G,"622",'Manufacturing Cost.'!H:H,"0501")*T90</f>
        <v>0</v>
      </c>
      <c r="V90" s="123">
        <f>SUMIFS('Manufacturing Cost.'!N:N,'Manufacturing Cost.'!G:G,"627",'Manufacturing Cost.'!H:H,"0501")*T90</f>
        <v>0</v>
      </c>
      <c r="W90" s="308">
        <f t="shared" si="32"/>
        <v>0</v>
      </c>
      <c r="X90" s="123">
        <f>SUMIFS('Manufacturing Cost.'!N:N,'Manufacturing Cost.'!H:H,"indirect",'Manufacturing Cost.'!G:G,"627")*W90</f>
        <v>0</v>
      </c>
      <c r="Y90" s="123">
        <f>SUMIF(Outsoucing!D:D,C90,Outsoucing!J:J)</f>
        <v>1543228</v>
      </c>
      <c r="Z90" s="309">
        <f t="shared" si="61"/>
        <v>5617349.6620695144</v>
      </c>
      <c r="AA90" s="310" t="e">
        <f t="shared" si="62"/>
        <v>#DIV/0!</v>
      </c>
      <c r="AB90" s="305"/>
      <c r="AC90" s="3">
        <v>5617349.6620695144</v>
      </c>
      <c r="AD90" s="136">
        <f t="shared" si="63"/>
        <v>0</v>
      </c>
      <c r="AL90" s="136"/>
    </row>
    <row r="91" spans="1:38" ht="15" hidden="1" customHeight="1">
      <c r="A91" s="301" t="s">
        <v>838</v>
      </c>
      <c r="B91" s="302" t="str">
        <f t="shared" ref="B91:B96" si="65">C91&amp;H91</f>
        <v>210156762802</v>
      </c>
      <c r="C91" s="239" t="s">
        <v>104</v>
      </c>
      <c r="D91" s="122" t="s">
        <v>105</v>
      </c>
      <c r="E91" s="123">
        <v>0</v>
      </c>
      <c r="F91" s="215">
        <v>0</v>
      </c>
      <c r="G91" s="215">
        <f t="shared" si="59"/>
        <v>0</v>
      </c>
      <c r="H91" s="303" t="s">
        <v>52</v>
      </c>
      <c r="I91" s="303" t="s">
        <v>840</v>
      </c>
      <c r="J91" s="122" t="s">
        <v>36</v>
      </c>
      <c r="K91" s="317">
        <v>0.79581999999999997</v>
      </c>
      <c r="L91" s="122">
        <v>1</v>
      </c>
      <c r="M91" s="122" t="s">
        <v>37</v>
      </c>
      <c r="N91" s="123">
        <f t="shared" si="60"/>
        <v>0</v>
      </c>
      <c r="O91" s="305">
        <v>0</v>
      </c>
      <c r="P91" s="306">
        <v>25493.055396429041</v>
      </c>
      <c r="Q91" s="123">
        <f t="shared" si="27"/>
        <v>0</v>
      </c>
      <c r="R91" s="123">
        <v>0</v>
      </c>
      <c r="S91" s="305">
        <f>VLOOKUP(C91,'Working Hours'!A:I,9,0)*G91</f>
        <v>0</v>
      </c>
      <c r="T91" s="307">
        <f t="shared" si="28"/>
        <v>0</v>
      </c>
      <c r="U91" s="123">
        <f>SUMIFS('Manufacturing Cost.'!N:N,'Manufacturing Cost.'!G:G,"622",'Manufacturing Cost.'!H:H,"0501")*T91</f>
        <v>0</v>
      </c>
      <c r="V91" s="123">
        <f>SUMIFS('Manufacturing Cost.'!N:N,'Manufacturing Cost.'!G:G,"627",'Manufacturing Cost.'!H:H,"0501")*T91</f>
        <v>0</v>
      </c>
      <c r="W91" s="308">
        <f t="shared" si="32"/>
        <v>0</v>
      </c>
      <c r="X91" s="123">
        <f>SUMIFS('Manufacturing Cost.'!N:N,'Manufacturing Cost.'!H:H,"indirect",'Manufacturing Cost.'!G:G,"627")*W91</f>
        <v>0</v>
      </c>
      <c r="Y91" s="123">
        <f>SUMIF(Outsoucing!D:D,C91,Outsoucing!J:J)</f>
        <v>0</v>
      </c>
      <c r="Z91" s="309">
        <f t="shared" si="61"/>
        <v>0</v>
      </c>
      <c r="AA91" s="310">
        <f t="shared" si="62"/>
        <v>0</v>
      </c>
      <c r="AB91" s="305"/>
      <c r="AC91" s="3">
        <v>0</v>
      </c>
      <c r="AD91" s="136">
        <f t="shared" si="63"/>
        <v>0</v>
      </c>
      <c r="AH91" s="226"/>
      <c r="AL91" s="136"/>
    </row>
    <row r="92" spans="1:38" ht="15" hidden="1" customHeight="1">
      <c r="A92" s="301" t="s">
        <v>838</v>
      </c>
      <c r="B92" s="302" t="str">
        <f t="shared" si="65"/>
        <v>210157762802</v>
      </c>
      <c r="C92" s="239" t="s">
        <v>113</v>
      </c>
      <c r="D92" s="122" t="s">
        <v>114</v>
      </c>
      <c r="E92" s="123">
        <v>0</v>
      </c>
      <c r="F92" s="215">
        <v>0</v>
      </c>
      <c r="G92" s="215">
        <f t="shared" si="59"/>
        <v>0</v>
      </c>
      <c r="H92" s="303" t="s">
        <v>52</v>
      </c>
      <c r="I92" s="303" t="s">
        <v>840</v>
      </c>
      <c r="J92" s="122" t="s">
        <v>36</v>
      </c>
      <c r="K92" s="317">
        <v>1.0269999999999999</v>
      </c>
      <c r="L92" s="122">
        <v>1</v>
      </c>
      <c r="M92" s="122" t="s">
        <v>37</v>
      </c>
      <c r="N92" s="123">
        <f t="shared" si="60"/>
        <v>0</v>
      </c>
      <c r="O92" s="305">
        <v>0</v>
      </c>
      <c r="P92" s="306">
        <v>25493.055396429041</v>
      </c>
      <c r="Q92" s="123">
        <f t="shared" si="27"/>
        <v>0</v>
      </c>
      <c r="R92" s="123">
        <v>0</v>
      </c>
      <c r="S92" s="305">
        <f>VLOOKUP(C92,'Working Hours'!A:I,9,0)*G92</f>
        <v>0</v>
      </c>
      <c r="T92" s="307">
        <f t="shared" si="28"/>
        <v>0</v>
      </c>
      <c r="U92" s="123">
        <f>SUMIFS('Manufacturing Cost.'!N:N,'Manufacturing Cost.'!G:G,"622",'Manufacturing Cost.'!H:H,"0501")*T92</f>
        <v>0</v>
      </c>
      <c r="V92" s="123">
        <f>SUMIFS('Manufacturing Cost.'!N:N,'Manufacturing Cost.'!G:G,"627",'Manufacturing Cost.'!H:H,"0501")*T92</f>
        <v>0</v>
      </c>
      <c r="W92" s="308">
        <f t="shared" si="32"/>
        <v>0</v>
      </c>
      <c r="X92" s="123">
        <f>SUMIFS('Manufacturing Cost.'!N:N,'Manufacturing Cost.'!H:H,"indirect",'Manufacturing Cost.'!G:G,"627")*W92</f>
        <v>0</v>
      </c>
      <c r="Y92" s="123">
        <f>SUMIF(Outsoucing!D:D,C92,Outsoucing!J:J)</f>
        <v>0</v>
      </c>
      <c r="Z92" s="309">
        <f t="shared" si="61"/>
        <v>0</v>
      </c>
      <c r="AA92" s="310">
        <f t="shared" si="62"/>
        <v>0</v>
      </c>
      <c r="AB92" s="305"/>
      <c r="AC92" s="3">
        <v>0</v>
      </c>
      <c r="AD92" s="136">
        <f t="shared" si="63"/>
        <v>0</v>
      </c>
      <c r="AH92" s="226"/>
      <c r="AL92" s="136"/>
    </row>
    <row r="93" spans="1:38" ht="15" hidden="1" customHeight="1">
      <c r="A93" s="301" t="s">
        <v>838</v>
      </c>
      <c r="B93" s="302" t="str">
        <f t="shared" si="65"/>
        <v>210304760309</v>
      </c>
      <c r="C93" s="239" t="s">
        <v>934</v>
      </c>
      <c r="D93" s="122" t="s">
        <v>935</v>
      </c>
      <c r="E93" s="123">
        <v>0</v>
      </c>
      <c r="F93" s="215">
        <v>0</v>
      </c>
      <c r="G93" s="215">
        <f t="shared" ref="G93:G98" si="66">+E93+F93</f>
        <v>0</v>
      </c>
      <c r="H93" s="303" t="s">
        <v>496</v>
      </c>
      <c r="I93" s="303" t="s">
        <v>839</v>
      </c>
      <c r="J93" s="122" t="s">
        <v>36</v>
      </c>
      <c r="K93" s="317">
        <v>0.187</v>
      </c>
      <c r="L93" s="122">
        <v>1</v>
      </c>
      <c r="M93" s="122" t="s">
        <v>37</v>
      </c>
      <c r="N93" s="123">
        <f t="shared" si="60"/>
        <v>0</v>
      </c>
      <c r="O93" s="305">
        <v>0</v>
      </c>
      <c r="P93" s="306">
        <v>88365.488821299354</v>
      </c>
      <c r="Q93" s="123">
        <f t="shared" si="27"/>
        <v>0</v>
      </c>
      <c r="R93" s="123">
        <v>0</v>
      </c>
      <c r="S93" s="305">
        <f>VLOOKUP(C93,'Working Hours'!A:I,9,0)*G93</f>
        <v>0</v>
      </c>
      <c r="T93" s="307">
        <f t="shared" si="28"/>
        <v>0</v>
      </c>
      <c r="U93" s="123">
        <f>SUMIFS('Manufacturing Cost.'!N:N,'Manufacturing Cost.'!G:G,"622",'Manufacturing Cost.'!H:H,"0501")*T93</f>
        <v>0</v>
      </c>
      <c r="V93" s="123">
        <f>SUMIFS('Manufacturing Cost.'!N:N,'Manufacturing Cost.'!G:G,"627",'Manufacturing Cost.'!H:H,"0501")*T93</f>
        <v>0</v>
      </c>
      <c r="W93" s="308">
        <f t="shared" si="32"/>
        <v>0</v>
      </c>
      <c r="X93" s="123">
        <f>SUMIFS('Manufacturing Cost.'!N:N,'Manufacturing Cost.'!H:H,"indirect",'Manufacturing Cost.'!G:G,"627")*W93</f>
        <v>0</v>
      </c>
      <c r="Y93" s="123">
        <f>SUMIF(Outsoucing!D:D,C93,Outsoucing!J:J)</f>
        <v>0</v>
      </c>
      <c r="Z93" s="309">
        <f t="shared" si="61"/>
        <v>0</v>
      </c>
      <c r="AA93" s="310">
        <f t="shared" si="62"/>
        <v>0</v>
      </c>
      <c r="AB93" s="305"/>
      <c r="AC93" s="3">
        <v>0</v>
      </c>
      <c r="AD93" s="136">
        <f t="shared" si="63"/>
        <v>0</v>
      </c>
      <c r="AH93" s="226"/>
      <c r="AL93" s="136"/>
    </row>
    <row r="94" spans="1:38">
      <c r="A94" s="301" t="s">
        <v>838</v>
      </c>
      <c r="B94" s="302" t="str">
        <f t="shared" ref="B94" si="67">C94&amp;H94</f>
        <v>210413762802</v>
      </c>
      <c r="C94" s="430" t="s">
        <v>2464</v>
      </c>
      <c r="D94" s="431" t="s">
        <v>2465</v>
      </c>
      <c r="E94" s="123">
        <v>1000</v>
      </c>
      <c r="F94" s="215">
        <v>0</v>
      </c>
      <c r="G94" s="215">
        <f t="shared" ref="G94" si="68">+E94+F94</f>
        <v>1000</v>
      </c>
      <c r="H94" s="303" t="s">
        <v>52</v>
      </c>
      <c r="I94" s="303" t="s">
        <v>840</v>
      </c>
      <c r="J94" s="122" t="s">
        <v>36</v>
      </c>
      <c r="K94" s="317">
        <v>0.51275999999999999</v>
      </c>
      <c r="L94" s="122">
        <v>1</v>
      </c>
      <c r="M94" s="122" t="s">
        <v>37</v>
      </c>
      <c r="N94" s="123">
        <f t="shared" ref="N94:N95" si="69">K94*(E94+F94)</f>
        <v>512.76</v>
      </c>
      <c r="O94" s="320">
        <v>0</v>
      </c>
      <c r="P94" s="306">
        <v>25493.055396429041</v>
      </c>
      <c r="Q94" s="123">
        <f t="shared" ref="Q94:Q95" si="70">O94*P94</f>
        <v>0</v>
      </c>
      <c r="R94" s="123">
        <v>0</v>
      </c>
      <c r="S94" s="305">
        <f>VLOOKUP(C94,'Working Hours'!A:I,9,0)*G94</f>
        <v>17.2</v>
      </c>
      <c r="T94" s="307">
        <f t="shared" si="28"/>
        <v>4.2380239430809343E-4</v>
      </c>
      <c r="U94" s="123">
        <f>SUMIFS('Manufacturing Cost.'!N:N,'Manufacturing Cost.'!G:G,"622",'Manufacturing Cost.'!H:H,"0501")*T94</f>
        <v>842864.76861803606</v>
      </c>
      <c r="V94" s="123">
        <f>SUMIFS('Manufacturing Cost.'!N:N,'Manufacturing Cost.'!G:G,"627",'Manufacturing Cost.'!H:H,"0501")*T94</f>
        <v>4736977.9583904445</v>
      </c>
      <c r="W94" s="308">
        <f t="shared" si="32"/>
        <v>6.2658836324980415E-5</v>
      </c>
      <c r="X94" s="123">
        <f>SUMIFS('Manufacturing Cost.'!N:N,'Manufacturing Cost.'!H:H,"indirect",'Manufacturing Cost.'!G:G,"627")*W94</f>
        <v>708382.85632032319</v>
      </c>
      <c r="Y94" s="123">
        <f>SUMIF(Outsoucing!D:D,C94,Outsoucing!J:J)</f>
        <v>0</v>
      </c>
      <c r="Z94" s="309">
        <f t="shared" ref="Z94:Z95" si="71">Q94+R94+U94+V94+X94+Y94</f>
        <v>6288225.583328804</v>
      </c>
      <c r="AA94" s="310">
        <f t="shared" ref="AA94:AA95" si="72">IF(Z94&lt;&gt;0,(Z94/(E94+F94)),0)</f>
        <v>6288.2255833288036</v>
      </c>
      <c r="AB94" s="305"/>
      <c r="AC94" s="3">
        <v>6288225.583328804</v>
      </c>
      <c r="AD94" s="136">
        <f t="shared" ref="AD94:AD95" si="73">+Z94-AC94</f>
        <v>0</v>
      </c>
      <c r="AH94" s="226"/>
      <c r="AL94" s="136"/>
    </row>
    <row r="95" spans="1:38" ht="15" hidden="1" customHeight="1">
      <c r="A95" s="301" t="s">
        <v>838</v>
      </c>
      <c r="B95" s="302" t="str">
        <f t="shared" si="65"/>
        <v>551246800450</v>
      </c>
      <c r="C95" s="239" t="s">
        <v>936</v>
      </c>
      <c r="D95" s="122" t="s">
        <v>937</v>
      </c>
      <c r="E95" s="123">
        <v>0</v>
      </c>
      <c r="F95" s="215">
        <v>0</v>
      </c>
      <c r="G95" s="215">
        <f t="shared" si="66"/>
        <v>0</v>
      </c>
      <c r="H95" s="303" t="s">
        <v>371</v>
      </c>
      <c r="I95" s="303" t="s">
        <v>852</v>
      </c>
      <c r="J95" s="122" t="s">
        <v>373</v>
      </c>
      <c r="K95" s="317">
        <v>5.0700000000000002E-2</v>
      </c>
      <c r="L95" s="122">
        <v>1</v>
      </c>
      <c r="M95" s="122" t="s">
        <v>37</v>
      </c>
      <c r="N95" s="123">
        <f t="shared" si="69"/>
        <v>0</v>
      </c>
      <c r="O95" s="305">
        <v>0</v>
      </c>
      <c r="P95" s="306">
        <v>34448.490540647952</v>
      </c>
      <c r="Q95" s="123">
        <f t="shared" si="70"/>
        <v>0</v>
      </c>
      <c r="R95" s="123">
        <v>0</v>
      </c>
      <c r="S95" s="305">
        <f>VLOOKUP(C95,'Working Hours'!A:I,9,0)*G95</f>
        <v>0</v>
      </c>
      <c r="T95" s="307">
        <f t="shared" si="28"/>
        <v>0</v>
      </c>
      <c r="U95" s="123">
        <f>SUMIFS('Manufacturing Cost.'!N:N,'Manufacturing Cost.'!G:G,"622",'Manufacturing Cost.'!H:H,"0501")*T95</f>
        <v>0</v>
      </c>
      <c r="V95" s="123">
        <f>SUMIFS('Manufacturing Cost.'!N:N,'Manufacturing Cost.'!G:G,"627",'Manufacturing Cost.'!H:H,"0501")*T95</f>
        <v>0</v>
      </c>
      <c r="W95" s="308">
        <f t="shared" si="32"/>
        <v>0</v>
      </c>
      <c r="X95" s="123">
        <f>SUMIFS('Manufacturing Cost.'!N:N,'Manufacturing Cost.'!H:H,"indirect",'Manufacturing Cost.'!G:G,"627")*W95</f>
        <v>0</v>
      </c>
      <c r="Y95" s="123">
        <f>SUMIF(Outsoucing!D:D,C95,Outsoucing!J:J)</f>
        <v>0</v>
      </c>
      <c r="Z95" s="309">
        <f t="shared" si="71"/>
        <v>0</v>
      </c>
      <c r="AA95" s="310">
        <f t="shared" si="72"/>
        <v>0</v>
      </c>
      <c r="AB95" s="305"/>
      <c r="AC95" s="3">
        <v>0</v>
      </c>
      <c r="AD95" s="136">
        <f t="shared" si="73"/>
        <v>0</v>
      </c>
      <c r="AH95" s="226"/>
      <c r="AL95" s="136"/>
    </row>
    <row r="96" spans="1:38">
      <c r="A96" s="301" t="s">
        <v>838</v>
      </c>
      <c r="B96" s="302" t="str">
        <f t="shared" si="65"/>
        <v>551247800780</v>
      </c>
      <c r="C96" s="239" t="s">
        <v>938</v>
      </c>
      <c r="D96" s="122" t="s">
        <v>939</v>
      </c>
      <c r="E96" s="123">
        <v>400</v>
      </c>
      <c r="F96" s="215">
        <v>0</v>
      </c>
      <c r="G96" s="215">
        <f t="shared" si="66"/>
        <v>400</v>
      </c>
      <c r="H96" s="303" t="s">
        <v>940</v>
      </c>
      <c r="I96" s="303" t="s">
        <v>941</v>
      </c>
      <c r="J96" s="122" t="s">
        <v>373</v>
      </c>
      <c r="K96" s="317">
        <v>6.3899999999999998E-2</v>
      </c>
      <c r="L96" s="122">
        <v>1</v>
      </c>
      <c r="M96" s="122" t="s">
        <v>37</v>
      </c>
      <c r="N96" s="123">
        <f t="shared" si="60"/>
        <v>25.56</v>
      </c>
      <c r="O96" s="305">
        <v>0</v>
      </c>
      <c r="P96" s="306">
        <v>0</v>
      </c>
      <c r="Q96" s="123">
        <f t="shared" si="27"/>
        <v>0</v>
      </c>
      <c r="R96" s="123">
        <v>0</v>
      </c>
      <c r="S96" s="305">
        <f>VLOOKUP(C96,'Working Hours'!A:I,9,0)*G96</f>
        <v>7.76</v>
      </c>
      <c r="T96" s="307">
        <f t="shared" ref="T96:T111" si="74">S96/SUM($S$7:$S$112)</f>
        <v>1.9120387092039562E-4</v>
      </c>
      <c r="U96" s="123">
        <f>SUMIFS('Manufacturing Cost.'!N:N,'Manufacturing Cost.'!G:G,"622",'Manufacturing Cost.'!H:H,"0501")*T96</f>
        <v>380269.2211904627</v>
      </c>
      <c r="V96" s="123">
        <f>SUMIFS('Manufacturing Cost.'!N:N,'Manufacturing Cost.'!G:G,"627",'Manufacturing Cost.'!H:H,"0501")*T96</f>
        <v>2137148.1951808049</v>
      </c>
      <c r="W96" s="308">
        <f t="shared" si="32"/>
        <v>2.8269335458246979E-5</v>
      </c>
      <c r="X96" s="123">
        <f>SUMIFS('Manufacturing Cost.'!N:N,'Manufacturing Cost.'!H:H,"indirect",'Manufacturing Cost.'!G:G,"627")*W96</f>
        <v>319595.98633986677</v>
      </c>
      <c r="Y96" s="123">
        <f>SUMIF(Outsoucing!D:D,C96,Outsoucing!J:J)</f>
        <v>0</v>
      </c>
      <c r="Z96" s="309">
        <f t="shared" si="61"/>
        <v>2837013.4027111344</v>
      </c>
      <c r="AA96" s="310">
        <f t="shared" si="62"/>
        <v>7092.533506777836</v>
      </c>
      <c r="AB96" s="305"/>
      <c r="AC96" s="3">
        <v>2837013.4027111344</v>
      </c>
      <c r="AD96" s="136">
        <f t="shared" si="63"/>
        <v>0</v>
      </c>
      <c r="AH96" s="226"/>
      <c r="AL96" s="136"/>
    </row>
    <row r="97" spans="1:38" ht="15" hidden="1" customHeight="1">
      <c r="A97" s="301" t="s">
        <v>838</v>
      </c>
      <c r="B97" s="302" t="str">
        <f t="shared" ref="B97:B98" si="75">C97&amp;H97</f>
        <v>551248800780</v>
      </c>
      <c r="C97" s="239" t="s">
        <v>942</v>
      </c>
      <c r="D97" s="122" t="s">
        <v>943</v>
      </c>
      <c r="E97" s="123">
        <v>0</v>
      </c>
      <c r="F97" s="215">
        <v>0</v>
      </c>
      <c r="G97" s="215">
        <f t="shared" si="66"/>
        <v>0</v>
      </c>
      <c r="H97" s="303" t="s">
        <v>940</v>
      </c>
      <c r="I97" s="303" t="s">
        <v>941</v>
      </c>
      <c r="J97" s="122" t="s">
        <v>373</v>
      </c>
      <c r="K97" s="317">
        <v>6.3899999999999998E-2</v>
      </c>
      <c r="L97" s="122">
        <v>1</v>
      </c>
      <c r="M97" s="122" t="s">
        <v>37</v>
      </c>
      <c r="N97" s="123">
        <f t="shared" ref="N97:N98" si="76">K97*(E97+F97)</f>
        <v>0</v>
      </c>
      <c r="O97" s="305">
        <v>0</v>
      </c>
      <c r="P97" s="306">
        <v>0</v>
      </c>
      <c r="Q97" s="123">
        <f t="shared" si="27"/>
        <v>0</v>
      </c>
      <c r="R97" s="123">
        <v>0</v>
      </c>
      <c r="S97" s="305">
        <f>VLOOKUP(C97,'Working Hours'!A:I,9,0)*G97</f>
        <v>0</v>
      </c>
      <c r="T97" s="307">
        <f t="shared" si="74"/>
        <v>0</v>
      </c>
      <c r="U97" s="123">
        <f>SUMIFS('Manufacturing Cost.'!N:N,'Manufacturing Cost.'!G:G,"622",'Manufacturing Cost.'!H:H,"0501")*T97</f>
        <v>0</v>
      </c>
      <c r="V97" s="123">
        <f>SUMIFS('Manufacturing Cost.'!N:N,'Manufacturing Cost.'!G:G,"627",'Manufacturing Cost.'!H:H,"0501")*T97</f>
        <v>0</v>
      </c>
      <c r="W97" s="308">
        <f t="shared" si="32"/>
        <v>0</v>
      </c>
      <c r="X97" s="123">
        <f>SUMIFS('Manufacturing Cost.'!N:N,'Manufacturing Cost.'!H:H,"indirect",'Manufacturing Cost.'!G:G,"627")*W97</f>
        <v>0</v>
      </c>
      <c r="Y97" s="123">
        <f>SUMIF(Outsoucing!D:D,C97,Outsoucing!J:J)</f>
        <v>0</v>
      </c>
      <c r="Z97" s="309">
        <f t="shared" ref="Z97:Z98" si="77">Q97+R97+U97+V97+X97+Y97</f>
        <v>0</v>
      </c>
      <c r="AA97" s="310">
        <f t="shared" ref="AA97:AA98" si="78">IF(Z97&lt;&gt;0,(Z97/(E97+F97)),0)</f>
        <v>0</v>
      </c>
      <c r="AB97" s="305"/>
      <c r="AC97" s="3">
        <v>0</v>
      </c>
      <c r="AD97" s="136">
        <f t="shared" ref="AD97:AD98" si="79">+Z97-AC97</f>
        <v>0</v>
      </c>
      <c r="AH97" s="226"/>
      <c r="AL97" s="136"/>
    </row>
    <row r="98" spans="1:38" ht="15" hidden="1" customHeight="1">
      <c r="A98" s="301" t="s">
        <v>838</v>
      </c>
      <c r="B98" s="302" t="str">
        <f t="shared" si="75"/>
        <v>551249800450</v>
      </c>
      <c r="C98" s="239" t="s">
        <v>944</v>
      </c>
      <c r="D98" s="122" t="s">
        <v>945</v>
      </c>
      <c r="E98" s="123">
        <v>0</v>
      </c>
      <c r="F98" s="215">
        <v>0</v>
      </c>
      <c r="G98" s="215">
        <f t="shared" si="66"/>
        <v>0</v>
      </c>
      <c r="H98" s="303" t="s">
        <v>371</v>
      </c>
      <c r="I98" s="303" t="s">
        <v>852</v>
      </c>
      <c r="J98" s="122" t="s">
        <v>373</v>
      </c>
      <c r="K98" s="317">
        <v>1.515E-2</v>
      </c>
      <c r="L98" s="122">
        <v>1</v>
      </c>
      <c r="M98" s="122" t="s">
        <v>37</v>
      </c>
      <c r="N98" s="123">
        <f t="shared" si="76"/>
        <v>0</v>
      </c>
      <c r="O98" s="305">
        <v>0</v>
      </c>
      <c r="P98" s="306">
        <v>34448.490540647952</v>
      </c>
      <c r="Q98" s="123">
        <f t="shared" si="27"/>
        <v>0</v>
      </c>
      <c r="R98" s="123">
        <v>0</v>
      </c>
      <c r="S98" s="305">
        <f>VLOOKUP(C98,'Working Hours'!A:I,9,0)*G98</f>
        <v>0</v>
      </c>
      <c r="T98" s="307">
        <f t="shared" si="74"/>
        <v>0</v>
      </c>
      <c r="U98" s="123">
        <f>SUMIFS('Manufacturing Cost.'!N:N,'Manufacturing Cost.'!G:G,"622",'Manufacturing Cost.'!H:H,"0501")*T98</f>
        <v>0</v>
      </c>
      <c r="V98" s="123">
        <f>SUMIFS('Manufacturing Cost.'!N:N,'Manufacturing Cost.'!G:G,"627",'Manufacturing Cost.'!H:H,"0501")*T98</f>
        <v>0</v>
      </c>
      <c r="W98" s="308">
        <f t="shared" si="32"/>
        <v>0</v>
      </c>
      <c r="X98" s="123">
        <f>SUMIFS('Manufacturing Cost.'!N:N,'Manufacturing Cost.'!H:H,"indirect",'Manufacturing Cost.'!G:G,"627")*W98</f>
        <v>0</v>
      </c>
      <c r="Y98" s="123">
        <f>SUMIF(Outsoucing!D:D,C98,Outsoucing!J:J)</f>
        <v>0</v>
      </c>
      <c r="Z98" s="309">
        <f t="shared" si="77"/>
        <v>0</v>
      </c>
      <c r="AA98" s="310">
        <f t="shared" si="78"/>
        <v>0</v>
      </c>
      <c r="AB98" s="305"/>
      <c r="AC98" s="3">
        <v>0</v>
      </c>
      <c r="AD98" s="136">
        <f t="shared" si="79"/>
        <v>0</v>
      </c>
      <c r="AH98" s="226"/>
      <c r="AL98" s="136"/>
    </row>
    <row r="99" spans="1:38">
      <c r="A99" s="301" t="s">
        <v>838</v>
      </c>
      <c r="B99" s="302" t="str">
        <f t="shared" ref="B99" si="80">C99&amp;H99</f>
        <v>551198800450</v>
      </c>
      <c r="C99" s="561" t="s">
        <v>946</v>
      </c>
      <c r="D99" s="122" t="s">
        <v>947</v>
      </c>
      <c r="E99" s="123">
        <v>1100</v>
      </c>
      <c r="F99" s="215">
        <v>0</v>
      </c>
      <c r="G99" s="215">
        <f t="shared" ref="G99" si="81">+E99+F99</f>
        <v>1100</v>
      </c>
      <c r="H99" s="303" t="s">
        <v>371</v>
      </c>
      <c r="I99" s="303" t="s">
        <v>852</v>
      </c>
      <c r="J99" s="210" t="s">
        <v>373</v>
      </c>
      <c r="K99" s="322">
        <v>0.1014</v>
      </c>
      <c r="L99" s="122">
        <v>1</v>
      </c>
      <c r="M99" s="122" t="s">
        <v>37</v>
      </c>
      <c r="N99" s="123">
        <f t="shared" ref="N99" si="82">K99*(E99+F99)</f>
        <v>111.54</v>
      </c>
      <c r="O99" s="305">
        <v>58.453600000000002</v>
      </c>
      <c r="P99" s="306">
        <v>34448.490540647952</v>
      </c>
      <c r="Q99" s="123">
        <f t="shared" si="27"/>
        <v>2013638.2866668191</v>
      </c>
      <c r="R99" s="123">
        <v>2160183.9261422404</v>
      </c>
      <c r="S99" s="305">
        <f>VLOOKUP(C99,'Working Hours'!A:I,9,0)*G99</f>
        <v>21.34</v>
      </c>
      <c r="T99" s="307">
        <f t="shared" si="74"/>
        <v>5.2581064503108804E-4</v>
      </c>
      <c r="U99" s="123">
        <f>SUMIFS('Manufacturing Cost.'!N:N,'Manufacturing Cost.'!G:G,"622",'Manufacturing Cost.'!H:H,"0501")*T99</f>
        <v>1045740.3582737726</v>
      </c>
      <c r="V99" s="123">
        <f>SUMIFS('Manufacturing Cost.'!N:N,'Manufacturing Cost.'!G:G,"627",'Manufacturing Cost.'!H:H,"0501")*T99</f>
        <v>5877157.5367472144</v>
      </c>
      <c r="W99" s="308">
        <f t="shared" si="32"/>
        <v>7.7740672510179189E-5</v>
      </c>
      <c r="X99" s="123">
        <f>SUMIFS('Manufacturing Cost.'!N:N,'Manufacturing Cost.'!H:H,"indirect",'Manufacturing Cost.'!G:G,"627")*W99</f>
        <v>878888.96243463352</v>
      </c>
      <c r="Y99" s="123">
        <f>SUMIF(Outsoucing!D:D,C99,Outsoucing!J:J)</f>
        <v>0</v>
      </c>
      <c r="Z99" s="309">
        <f t="shared" ref="Z99" si="83">Q99+R99+U99+V99+X99+Y99</f>
        <v>11975609.07026468</v>
      </c>
      <c r="AA99" s="310">
        <f t="shared" ref="AA99" si="84">IF(Z99&lt;&gt;0,(Z99/(E99+F99)),0)</f>
        <v>10886.917336604254</v>
      </c>
      <c r="AB99" s="305"/>
      <c r="AC99" s="3">
        <v>11975609.07026468</v>
      </c>
      <c r="AD99" s="136">
        <f t="shared" ref="AD99" si="85">+Z99-AC99</f>
        <v>0</v>
      </c>
      <c r="AL99" s="136"/>
    </row>
    <row r="100" spans="1:38" ht="15" hidden="1" customHeight="1">
      <c r="A100" s="301" t="s">
        <v>838</v>
      </c>
      <c r="B100" s="302" t="str">
        <f t="shared" ref="B100:B104" si="86">C100&amp;H100</f>
        <v>551027800449</v>
      </c>
      <c r="C100" s="117" t="s">
        <v>948</v>
      </c>
      <c r="D100" s="117" t="s">
        <v>949</v>
      </c>
      <c r="E100" s="123">
        <v>0</v>
      </c>
      <c r="F100" s="215">
        <v>0</v>
      </c>
      <c r="G100" s="215">
        <f t="shared" ref="G100" si="87">+E100+F100</f>
        <v>0</v>
      </c>
      <c r="H100" s="303" t="s">
        <v>950</v>
      </c>
      <c r="I100" s="303" t="s">
        <v>951</v>
      </c>
      <c r="J100" s="117" t="s">
        <v>373</v>
      </c>
      <c r="K100" s="322">
        <v>3.9669999999999997E-2</v>
      </c>
      <c r="L100" s="122">
        <v>1</v>
      </c>
      <c r="M100" s="122" t="s">
        <v>37</v>
      </c>
      <c r="N100" s="123">
        <f t="shared" ref="N100:N104" si="88">K100*(E100+F100)</f>
        <v>0</v>
      </c>
      <c r="O100" s="305">
        <v>0</v>
      </c>
      <c r="P100" s="306">
        <v>0</v>
      </c>
      <c r="Q100" s="123">
        <f t="shared" si="27"/>
        <v>0</v>
      </c>
      <c r="R100" s="123">
        <v>0</v>
      </c>
      <c r="S100" s="305">
        <f>VLOOKUP(C100,'Working Hours'!A:I,9,0)*G100</f>
        <v>0</v>
      </c>
      <c r="T100" s="307">
        <f t="shared" si="74"/>
        <v>0</v>
      </c>
      <c r="U100" s="123">
        <f>SUMIFS('Manufacturing Cost.'!N:N,'Manufacturing Cost.'!G:G,"622",'Manufacturing Cost.'!H:H,"0501")*T100</f>
        <v>0</v>
      </c>
      <c r="V100" s="123">
        <f>SUMIFS('Manufacturing Cost.'!N:N,'Manufacturing Cost.'!G:G,"627",'Manufacturing Cost.'!H:H,"0501")*T100</f>
        <v>0</v>
      </c>
      <c r="W100" s="308">
        <f t="shared" si="32"/>
        <v>0</v>
      </c>
      <c r="X100" s="123">
        <f>SUMIFS('Manufacturing Cost.'!N:N,'Manufacturing Cost.'!H:H,"indirect",'Manufacturing Cost.'!G:G,"627")*W100</f>
        <v>0</v>
      </c>
      <c r="Y100" s="123">
        <f>SUMIF(Outsoucing!D:D,C100,Outsoucing!J:J)</f>
        <v>0</v>
      </c>
      <c r="Z100" s="309">
        <f t="shared" ref="Z100:Z104" si="89">Q100+R100+U100+V100+X100+Y100</f>
        <v>0</v>
      </c>
      <c r="AA100" s="310">
        <f t="shared" ref="AA100:AA104" si="90">IF(Z100&lt;&gt;0,(Z100/(E100+F100)),0)</f>
        <v>0</v>
      </c>
      <c r="AB100" s="305"/>
      <c r="AC100" s="3">
        <v>0</v>
      </c>
      <c r="AD100" s="136">
        <f t="shared" ref="AD100:AD104" si="91">+Z100-AC100</f>
        <v>0</v>
      </c>
      <c r="AL100" s="136"/>
    </row>
    <row r="101" spans="1:38" ht="15" hidden="1" customHeight="1">
      <c r="A101" s="301" t="s">
        <v>838</v>
      </c>
      <c r="B101" s="302" t="str">
        <f t="shared" si="86"/>
        <v>551250763962</v>
      </c>
      <c r="C101" s="117" t="s">
        <v>952</v>
      </c>
      <c r="D101" s="117" t="s">
        <v>953</v>
      </c>
      <c r="E101" s="123">
        <v>0</v>
      </c>
      <c r="F101" s="215">
        <v>0</v>
      </c>
      <c r="G101" s="215">
        <f t="shared" ref="G101:G104" si="92">+E101+F101</f>
        <v>0</v>
      </c>
      <c r="H101" s="324" t="s">
        <v>954</v>
      </c>
      <c r="I101" s="324" t="s">
        <v>955</v>
      </c>
      <c r="J101" s="117" t="s">
        <v>373</v>
      </c>
      <c r="K101" s="322">
        <v>4.4200000000000003E-3</v>
      </c>
      <c r="L101" s="122">
        <v>1</v>
      </c>
      <c r="M101" s="122" t="s">
        <v>37</v>
      </c>
      <c r="N101" s="123">
        <f t="shared" si="88"/>
        <v>0</v>
      </c>
      <c r="O101" s="305">
        <v>0</v>
      </c>
      <c r="P101" s="306">
        <v>1536471.6500862362</v>
      </c>
      <c r="Q101" s="123">
        <f t="shared" si="27"/>
        <v>0</v>
      </c>
      <c r="R101" s="123">
        <v>0</v>
      </c>
      <c r="S101" s="305">
        <f>VLOOKUP(C101,'Working Hours'!A:I,9,0)*G101</f>
        <v>0</v>
      </c>
      <c r="T101" s="307">
        <f t="shared" si="74"/>
        <v>0</v>
      </c>
      <c r="U101" s="123">
        <f>SUMIFS('Manufacturing Cost.'!N:N,'Manufacturing Cost.'!G:G,"622",'Manufacturing Cost.'!H:H,"0501")*T101</f>
        <v>0</v>
      </c>
      <c r="V101" s="123">
        <f>SUMIFS('Manufacturing Cost.'!N:N,'Manufacturing Cost.'!G:G,"627",'Manufacturing Cost.'!H:H,"0501")*T101</f>
        <v>0</v>
      </c>
      <c r="W101" s="308">
        <f t="shared" si="32"/>
        <v>0</v>
      </c>
      <c r="X101" s="123">
        <f>SUMIFS('Manufacturing Cost.'!N:N,'Manufacturing Cost.'!H:H,"indirect",'Manufacturing Cost.'!G:G,"627")*W101</f>
        <v>0</v>
      </c>
      <c r="Y101" s="123">
        <f>SUMIF(Outsoucing!D:D,C101,Outsoucing!J:J)</f>
        <v>0</v>
      </c>
      <c r="Z101" s="309">
        <f t="shared" si="89"/>
        <v>0</v>
      </c>
      <c r="AA101" s="310">
        <f t="shared" si="90"/>
        <v>0</v>
      </c>
      <c r="AB101" s="305"/>
      <c r="AC101" s="3">
        <v>0</v>
      </c>
      <c r="AD101" s="136">
        <f t="shared" si="91"/>
        <v>0</v>
      </c>
      <c r="AL101" s="136"/>
    </row>
    <row r="102" spans="1:38" ht="15" hidden="1" customHeight="1">
      <c r="A102" s="301" t="s">
        <v>838</v>
      </c>
      <c r="B102" s="302" t="str">
        <f t="shared" si="86"/>
        <v>551251763962</v>
      </c>
      <c r="C102" s="117" t="s">
        <v>956</v>
      </c>
      <c r="D102" s="117" t="s">
        <v>957</v>
      </c>
      <c r="E102" s="123">
        <v>0</v>
      </c>
      <c r="F102" s="215">
        <v>0</v>
      </c>
      <c r="G102" s="215">
        <f t="shared" si="92"/>
        <v>0</v>
      </c>
      <c r="H102" s="324" t="s">
        <v>954</v>
      </c>
      <c r="I102" s="324" t="s">
        <v>955</v>
      </c>
      <c r="J102" s="117" t="s">
        <v>373</v>
      </c>
      <c r="K102" s="322">
        <v>7.9000000000000008E-3</v>
      </c>
      <c r="L102" s="122">
        <v>1</v>
      </c>
      <c r="M102" s="122" t="s">
        <v>37</v>
      </c>
      <c r="N102" s="123">
        <f t="shared" si="88"/>
        <v>0</v>
      </c>
      <c r="O102" s="305">
        <v>0</v>
      </c>
      <c r="P102" s="306">
        <v>1536471.6500862362</v>
      </c>
      <c r="Q102" s="123">
        <f t="shared" si="27"/>
        <v>0</v>
      </c>
      <c r="R102" s="123">
        <v>0</v>
      </c>
      <c r="S102" s="305">
        <f>VLOOKUP(C102,'Working Hours'!A:I,9,0)*G102</f>
        <v>0</v>
      </c>
      <c r="T102" s="307">
        <f t="shared" si="74"/>
        <v>0</v>
      </c>
      <c r="U102" s="123">
        <f>SUMIFS('Manufacturing Cost.'!N:N,'Manufacturing Cost.'!G:G,"622",'Manufacturing Cost.'!H:H,"0501")*T102</f>
        <v>0</v>
      </c>
      <c r="V102" s="123">
        <f>SUMIFS('Manufacturing Cost.'!N:N,'Manufacturing Cost.'!G:G,"627",'Manufacturing Cost.'!H:H,"0501")*T102</f>
        <v>0</v>
      </c>
      <c r="W102" s="308">
        <f t="shared" si="32"/>
        <v>0</v>
      </c>
      <c r="X102" s="123">
        <f>SUMIFS('Manufacturing Cost.'!N:N,'Manufacturing Cost.'!H:H,"indirect",'Manufacturing Cost.'!G:G,"627")*W102</f>
        <v>0</v>
      </c>
      <c r="Y102" s="123">
        <f>SUMIF(Outsoucing!D:D,C102,Outsoucing!J:J)</f>
        <v>0</v>
      </c>
      <c r="Z102" s="309">
        <f t="shared" si="89"/>
        <v>0</v>
      </c>
      <c r="AA102" s="310">
        <f t="shared" si="90"/>
        <v>0</v>
      </c>
      <c r="AB102" s="305"/>
      <c r="AC102" s="3">
        <v>0</v>
      </c>
      <c r="AD102" s="136">
        <f t="shared" si="91"/>
        <v>0</v>
      </c>
      <c r="AL102" s="136"/>
    </row>
    <row r="103" spans="1:38" ht="15" hidden="1" customHeight="1">
      <c r="A103" s="301" t="s">
        <v>838</v>
      </c>
      <c r="B103" s="302" t="str">
        <f t="shared" si="86"/>
        <v>551252763962</v>
      </c>
      <c r="C103" s="117" t="s">
        <v>958</v>
      </c>
      <c r="D103" s="117" t="s">
        <v>959</v>
      </c>
      <c r="E103" s="123">
        <v>0</v>
      </c>
      <c r="F103" s="215">
        <v>0</v>
      </c>
      <c r="G103" s="215">
        <f t="shared" si="92"/>
        <v>0</v>
      </c>
      <c r="H103" s="324" t="s">
        <v>954</v>
      </c>
      <c r="I103" s="324" t="s">
        <v>955</v>
      </c>
      <c r="J103" s="117" t="s">
        <v>373</v>
      </c>
      <c r="K103" s="322">
        <v>3.3300000000000001E-3</v>
      </c>
      <c r="L103" s="122">
        <v>1</v>
      </c>
      <c r="M103" s="122" t="s">
        <v>37</v>
      </c>
      <c r="N103" s="123">
        <f t="shared" si="88"/>
        <v>0</v>
      </c>
      <c r="O103" s="305">
        <v>0</v>
      </c>
      <c r="P103" s="306">
        <v>1536471.6500862362</v>
      </c>
      <c r="Q103" s="123">
        <f t="shared" si="27"/>
        <v>0</v>
      </c>
      <c r="R103" s="123">
        <v>0</v>
      </c>
      <c r="S103" s="305">
        <f>VLOOKUP(C103,'Working Hours'!A:I,9,0)*G103</f>
        <v>0</v>
      </c>
      <c r="T103" s="307">
        <f t="shared" si="74"/>
        <v>0</v>
      </c>
      <c r="U103" s="123">
        <f>SUMIFS('Manufacturing Cost.'!N:N,'Manufacturing Cost.'!G:G,"622",'Manufacturing Cost.'!H:H,"0501")*T103</f>
        <v>0</v>
      </c>
      <c r="V103" s="123">
        <f>SUMIFS('Manufacturing Cost.'!N:N,'Manufacturing Cost.'!G:G,"627",'Manufacturing Cost.'!H:H,"0501")*T103</f>
        <v>0</v>
      </c>
      <c r="W103" s="308">
        <f t="shared" si="32"/>
        <v>0</v>
      </c>
      <c r="X103" s="123">
        <f>SUMIFS('Manufacturing Cost.'!N:N,'Manufacturing Cost.'!H:H,"indirect",'Manufacturing Cost.'!G:G,"627")*W103</f>
        <v>0</v>
      </c>
      <c r="Y103" s="123">
        <f>SUMIF(Outsoucing!D:D,C103,Outsoucing!J:J)</f>
        <v>0</v>
      </c>
      <c r="Z103" s="309">
        <f t="shared" si="89"/>
        <v>0</v>
      </c>
      <c r="AA103" s="310">
        <f t="shared" si="90"/>
        <v>0</v>
      </c>
      <c r="AB103" s="305"/>
      <c r="AC103" s="3">
        <v>0</v>
      </c>
      <c r="AD103" s="136">
        <f t="shared" si="91"/>
        <v>0</v>
      </c>
      <c r="AL103" s="136"/>
    </row>
    <row r="104" spans="1:38" ht="15" hidden="1" customHeight="1">
      <c r="A104" s="301" t="s">
        <v>838</v>
      </c>
      <c r="B104" s="302" t="str">
        <f t="shared" si="86"/>
        <v>551253763962</v>
      </c>
      <c r="C104" s="117" t="s">
        <v>960</v>
      </c>
      <c r="D104" s="117" t="s">
        <v>961</v>
      </c>
      <c r="E104" s="123">
        <v>0</v>
      </c>
      <c r="F104" s="215">
        <v>0</v>
      </c>
      <c r="G104" s="215">
        <f t="shared" si="92"/>
        <v>0</v>
      </c>
      <c r="H104" s="324" t="s">
        <v>954</v>
      </c>
      <c r="I104" s="324" t="s">
        <v>955</v>
      </c>
      <c r="J104" s="117" t="s">
        <v>373</v>
      </c>
      <c r="K104" s="322">
        <v>3.3300000000000001E-3</v>
      </c>
      <c r="L104" s="122">
        <v>1</v>
      </c>
      <c r="M104" s="122" t="s">
        <v>37</v>
      </c>
      <c r="N104" s="123">
        <f t="shared" si="88"/>
        <v>0</v>
      </c>
      <c r="O104" s="305">
        <v>0</v>
      </c>
      <c r="P104" s="306">
        <v>1536471.6500862362</v>
      </c>
      <c r="Q104" s="123">
        <f t="shared" si="27"/>
        <v>0</v>
      </c>
      <c r="R104" s="123">
        <v>0</v>
      </c>
      <c r="S104" s="305">
        <f>VLOOKUP(C104,'Working Hours'!A:I,9,0)*G104</f>
        <v>0</v>
      </c>
      <c r="T104" s="307">
        <f t="shared" si="74"/>
        <v>0</v>
      </c>
      <c r="U104" s="123">
        <f>SUMIFS('Manufacturing Cost.'!N:N,'Manufacturing Cost.'!G:G,"622",'Manufacturing Cost.'!H:H,"0501")*T104</f>
        <v>0</v>
      </c>
      <c r="V104" s="123">
        <f>SUMIFS('Manufacturing Cost.'!N:N,'Manufacturing Cost.'!G:G,"627",'Manufacturing Cost.'!H:H,"0501")*T104</f>
        <v>0</v>
      </c>
      <c r="W104" s="308">
        <f t="shared" si="32"/>
        <v>0</v>
      </c>
      <c r="X104" s="123">
        <f>SUMIFS('Manufacturing Cost.'!N:N,'Manufacturing Cost.'!H:H,"indirect",'Manufacturing Cost.'!G:G,"627")*W104</f>
        <v>0</v>
      </c>
      <c r="Y104" s="123">
        <f>SUMIF(Outsoucing!D:D,C104,Outsoucing!J:J)</f>
        <v>0</v>
      </c>
      <c r="Z104" s="309">
        <f t="shared" si="89"/>
        <v>0</v>
      </c>
      <c r="AA104" s="310">
        <f t="shared" si="90"/>
        <v>0</v>
      </c>
      <c r="AB104" s="305"/>
      <c r="AC104" s="3">
        <v>0</v>
      </c>
      <c r="AD104" s="136">
        <f t="shared" si="91"/>
        <v>0</v>
      </c>
      <c r="AL104" s="136"/>
    </row>
    <row r="105" spans="1:38">
      <c r="A105" s="301" t="s">
        <v>838</v>
      </c>
      <c r="B105" s="302" t="str">
        <f t="shared" ref="B105" si="93">C105&amp;H105</f>
        <v>551255800786</v>
      </c>
      <c r="C105" s="117" t="s">
        <v>962</v>
      </c>
      <c r="D105" s="117" t="s">
        <v>963</v>
      </c>
      <c r="E105" s="123">
        <v>1200</v>
      </c>
      <c r="F105" s="215">
        <v>0</v>
      </c>
      <c r="G105" s="215">
        <f t="shared" ref="G105" si="94">+E105+F105</f>
        <v>1200</v>
      </c>
      <c r="H105" s="324" t="s">
        <v>418</v>
      </c>
      <c r="I105" s="324" t="s">
        <v>903</v>
      </c>
      <c r="J105" s="117" t="s">
        <v>373</v>
      </c>
      <c r="K105" s="322">
        <v>6.4999999999999997E-3</v>
      </c>
      <c r="L105" s="122">
        <v>1</v>
      </c>
      <c r="M105" s="122" t="s">
        <v>37</v>
      </c>
      <c r="N105" s="123">
        <f t="shared" ref="N105" si="95">K105*(E105+F105)</f>
        <v>7.8</v>
      </c>
      <c r="O105" s="305">
        <v>30.099029999999999</v>
      </c>
      <c r="P105" s="306">
        <v>152445.57306374938</v>
      </c>
      <c r="Q105" s="123">
        <f t="shared" ref="Q105" si="96">O105*P105</f>
        <v>4588463.8770129848</v>
      </c>
      <c r="R105" s="123">
        <v>1600328.0319891425</v>
      </c>
      <c r="S105" s="305">
        <f>VLOOKUP(C105,'Working Hours'!A:I,9,0)*G105</f>
        <v>10.799999999999999</v>
      </c>
      <c r="T105" s="307">
        <f t="shared" si="74"/>
        <v>2.6610848014694237E-4</v>
      </c>
      <c r="U105" s="123">
        <f>SUMIFS('Manufacturing Cost.'!N:N,'Manufacturing Cost.'!G:G,"622",'Manufacturing Cost.'!H:H,"0501")*T105</f>
        <v>529240.6686671389</v>
      </c>
      <c r="V105" s="123">
        <f>SUMIFS('Manufacturing Cost.'!N:N,'Manufacturing Cost.'!G:G,"627",'Manufacturing Cost.'!H:H,"0501")*T105</f>
        <v>2974381.5087567903</v>
      </c>
      <c r="W105" s="308">
        <f t="shared" si="32"/>
        <v>3.9343920483127233E-5</v>
      </c>
      <c r="X105" s="123">
        <f>SUMIFS('Manufacturing Cost.'!N:N,'Manufacturing Cost.'!H:H,"indirect",'Manufacturing Cost.'!G:G,"627")*W105</f>
        <v>444798.5376895052</v>
      </c>
      <c r="Y105" s="123">
        <f>SUMIF(Outsoucing!D:D,C105,Outsoucing!J:J)</f>
        <v>0</v>
      </c>
      <c r="Z105" s="309">
        <f t="shared" ref="Z105" si="97">Q105+R105+U105+V105+X105+Y105</f>
        <v>10137212.624115562</v>
      </c>
      <c r="AA105" s="310">
        <f t="shared" ref="AA105" si="98">IF(Z105&lt;&gt;0,(Z105/(E105+F105)),0)</f>
        <v>8447.6771867629686</v>
      </c>
      <c r="AB105" s="305"/>
      <c r="AC105" s="3">
        <v>10137212.624115562</v>
      </c>
      <c r="AD105" s="136">
        <f t="shared" ref="AD105" si="99">+Z105-AC105</f>
        <v>0</v>
      </c>
      <c r="AL105" s="136"/>
    </row>
    <row r="106" spans="1:38">
      <c r="A106" s="301" t="s">
        <v>838</v>
      </c>
      <c r="B106" s="302" t="str">
        <f t="shared" ref="B106:B111" si="100">C106&amp;H106</f>
        <v>551222800450</v>
      </c>
      <c r="C106" s="321" t="s">
        <v>2466</v>
      </c>
      <c r="D106" s="321" t="s">
        <v>2467</v>
      </c>
      <c r="E106" s="123">
        <v>100</v>
      </c>
      <c r="F106" s="215">
        <v>0</v>
      </c>
      <c r="G106" s="215">
        <f t="shared" ref="G106:G111" si="101">+E106+F106</f>
        <v>100</v>
      </c>
      <c r="H106" s="324" t="s">
        <v>371</v>
      </c>
      <c r="I106" s="324" t="s">
        <v>852</v>
      </c>
      <c r="J106" s="117" t="s">
        <v>373</v>
      </c>
      <c r="K106" s="322">
        <v>7.4000000000000003E-3</v>
      </c>
      <c r="L106" s="122">
        <v>1</v>
      </c>
      <c r="M106" s="122" t="s">
        <v>37</v>
      </c>
      <c r="N106" s="123">
        <f t="shared" ref="N106:N111" si="102">K106*(E106+F106)</f>
        <v>0.74</v>
      </c>
      <c r="O106" s="305">
        <v>0.74</v>
      </c>
      <c r="P106" s="306">
        <v>34448.490540647952</v>
      </c>
      <c r="Q106" s="123">
        <f t="shared" ref="Q106:Q111" si="103">O106*P106</f>
        <v>25491.883000079484</v>
      </c>
      <c r="R106" s="123">
        <v>92023.740631585213</v>
      </c>
      <c r="S106" s="305">
        <f>VLOOKUP(C106,'Working Hours'!A:I,9,0)*G106</f>
        <v>1.1100000000000001</v>
      </c>
      <c r="T106" s="307">
        <f t="shared" si="74"/>
        <v>2.7350038237324637E-5</v>
      </c>
      <c r="U106" s="123">
        <f>SUMIFS('Manufacturing Cost.'!N:N,'Manufacturing Cost.'!G:G,"622",'Manufacturing Cost.'!H:H,"0501")*T106</f>
        <v>54394.179835233728</v>
      </c>
      <c r="V106" s="123">
        <f>SUMIFS('Manufacturing Cost.'!N:N,'Manufacturing Cost.'!G:G,"627",'Manufacturing Cost.'!H:H,"0501")*T106</f>
        <v>305700.32173333684</v>
      </c>
      <c r="W106" s="308">
        <f t="shared" si="32"/>
        <v>4.0436807163214107E-6</v>
      </c>
      <c r="X106" s="123">
        <f>SUMIFS('Manufacturing Cost.'!N:N,'Manufacturing Cost.'!H:H,"indirect",'Manufacturing Cost.'!G:G,"627")*W106</f>
        <v>45715.405262532484</v>
      </c>
      <c r="Y106" s="123">
        <f>SUMIF(Outsoucing!D:D,C106,Outsoucing!J:J)</f>
        <v>0</v>
      </c>
      <c r="Z106" s="309">
        <f t="shared" ref="Z106:Z111" si="104">Q106+R106+U106+V106+X106+Y106</f>
        <v>523325.53046276775</v>
      </c>
      <c r="AA106" s="310">
        <f t="shared" ref="AA106:AA111" si="105">IF(Z106&lt;&gt;0,(Z106/(E106+F106)),0)</f>
        <v>5233.2553046276771</v>
      </c>
      <c r="AB106" s="305"/>
      <c r="AC106" s="3">
        <v>523325.53046276775</v>
      </c>
      <c r="AD106" s="136"/>
      <c r="AL106" s="136"/>
    </row>
    <row r="107" spans="1:38">
      <c r="A107" s="301" t="s">
        <v>838</v>
      </c>
      <c r="B107" s="302" t="str">
        <f t="shared" si="100"/>
        <v>551254800450</v>
      </c>
      <c r="C107" s="321" t="s">
        <v>2468</v>
      </c>
      <c r="D107" s="321" t="s">
        <v>2469</v>
      </c>
      <c r="E107" s="123">
        <v>350</v>
      </c>
      <c r="F107" s="215">
        <v>0</v>
      </c>
      <c r="G107" s="215">
        <f t="shared" si="101"/>
        <v>350</v>
      </c>
      <c r="H107" s="303" t="s">
        <v>371</v>
      </c>
      <c r="I107" s="303" t="s">
        <v>852</v>
      </c>
      <c r="J107" s="122" t="s">
        <v>373</v>
      </c>
      <c r="K107" s="317">
        <v>5.0700000000000002E-2</v>
      </c>
      <c r="L107" s="122">
        <v>1</v>
      </c>
      <c r="M107" s="122" t="s">
        <v>37</v>
      </c>
      <c r="N107" s="123">
        <f t="shared" si="102"/>
        <v>17.745000000000001</v>
      </c>
      <c r="O107" s="305">
        <v>17.745000000000001</v>
      </c>
      <c r="P107" s="306">
        <v>34448.490540647952</v>
      </c>
      <c r="Q107" s="123">
        <f t="shared" si="103"/>
        <v>611288.46464379795</v>
      </c>
      <c r="R107" s="123">
        <v>1465410.9021780579</v>
      </c>
      <c r="S107" s="305">
        <f>VLOOKUP(C107,'Working Hours'!A:I,9,0)*G107</f>
        <v>6.79</v>
      </c>
      <c r="T107" s="307">
        <f t="shared" si="74"/>
        <v>1.6730338705534618E-4</v>
      </c>
      <c r="U107" s="123">
        <f>SUMIFS('Manufacturing Cost.'!N:N,'Manufacturing Cost.'!G:G,"622",'Manufacturing Cost.'!H:H,"0501")*T107</f>
        <v>332735.56854165491</v>
      </c>
      <c r="V107" s="123">
        <f>SUMIFS('Manufacturing Cost.'!N:N,'Manufacturing Cost.'!G:G,"627",'Manufacturing Cost.'!H:H,"0501")*T107</f>
        <v>1870004.6707832045</v>
      </c>
      <c r="W107" s="308">
        <f t="shared" si="32"/>
        <v>2.4735668525966108E-5</v>
      </c>
      <c r="X107" s="123">
        <f>SUMIFS('Manufacturing Cost.'!N:N,'Manufacturing Cost.'!H:H,"indirect",'Manufacturing Cost.'!G:G,"627")*W107</f>
        <v>279646.48804738343</v>
      </c>
      <c r="Y107" s="123">
        <f>SUMIF(Outsoucing!D:D,C107,Outsoucing!J:J)</f>
        <v>0</v>
      </c>
      <c r="Z107" s="309">
        <f t="shared" si="104"/>
        <v>4559086.0941940993</v>
      </c>
      <c r="AA107" s="310">
        <f t="shared" si="105"/>
        <v>13025.960269125999</v>
      </c>
      <c r="AB107" s="305"/>
      <c r="AC107" s="3">
        <v>4559086.0941940993</v>
      </c>
      <c r="AD107" s="136"/>
      <c r="AL107" s="136"/>
    </row>
    <row r="108" spans="1:38">
      <c r="A108" s="301" t="s">
        <v>838</v>
      </c>
      <c r="B108" s="302" t="str">
        <f t="shared" si="100"/>
        <v>551256763008</v>
      </c>
      <c r="C108" s="321" t="s">
        <v>2470</v>
      </c>
      <c r="D108" s="321" t="s">
        <v>2471</v>
      </c>
      <c r="E108" s="123">
        <v>100</v>
      </c>
      <c r="F108" s="215">
        <v>0</v>
      </c>
      <c r="G108" s="215">
        <f t="shared" si="101"/>
        <v>100</v>
      </c>
      <c r="H108" s="559" t="s">
        <v>2577</v>
      </c>
      <c r="I108" s="559" t="s">
        <v>2578</v>
      </c>
      <c r="J108" s="122" t="s">
        <v>373</v>
      </c>
      <c r="K108" s="560">
        <v>3.5000000000000001E-3</v>
      </c>
      <c r="L108" s="122">
        <v>1</v>
      </c>
      <c r="M108" s="122" t="s">
        <v>37</v>
      </c>
      <c r="N108" s="123">
        <f t="shared" si="102"/>
        <v>0.35000000000000003</v>
      </c>
      <c r="O108" s="305">
        <v>0.49</v>
      </c>
      <c r="P108" s="306">
        <v>439096.26719056978</v>
      </c>
      <c r="Q108" s="123">
        <f t="shared" si="103"/>
        <v>215157.17092337919</v>
      </c>
      <c r="R108" s="123">
        <v>326220.92783505155</v>
      </c>
      <c r="S108" s="305">
        <f>VLOOKUP(C108,'Working Hours'!A:I,9,0)*G108</f>
        <v>1.94</v>
      </c>
      <c r="T108" s="307">
        <f t="shared" si="74"/>
        <v>4.7800967730098905E-5</v>
      </c>
      <c r="U108" s="123">
        <f>SUMIFS('Manufacturing Cost.'!N:N,'Manufacturing Cost.'!G:G,"622",'Manufacturing Cost.'!H:H,"0501")*T108</f>
        <v>95067.305297615676</v>
      </c>
      <c r="V108" s="123">
        <f>SUMIFS('Manufacturing Cost.'!N:N,'Manufacturing Cost.'!G:G,"627",'Manufacturing Cost.'!H:H,"0501")*T108</f>
        <v>534287.04879520123</v>
      </c>
      <c r="W108" s="308">
        <f t="shared" si="32"/>
        <v>7.0673338645617447E-6</v>
      </c>
      <c r="X108" s="123">
        <f>SUMIFS('Manufacturing Cost.'!N:N,'Manufacturing Cost.'!H:H,"indirect",'Manufacturing Cost.'!G:G,"627")*W108</f>
        <v>79898.996584966691</v>
      </c>
      <c r="Y108" s="123">
        <f>SUMIF(Outsoucing!D:D,C108,Outsoucing!J:J)</f>
        <v>0</v>
      </c>
      <c r="Z108" s="309">
        <f t="shared" si="104"/>
        <v>1250631.4494362143</v>
      </c>
      <c r="AA108" s="310">
        <f t="shared" si="105"/>
        <v>12506.314494362143</v>
      </c>
      <c r="AB108" s="305"/>
      <c r="AC108" s="3">
        <v>1250631.4494362143</v>
      </c>
      <c r="AD108" s="136"/>
      <c r="AL108" s="136"/>
    </row>
    <row r="109" spans="1:38">
      <c r="A109" s="301" t="s">
        <v>838</v>
      </c>
      <c r="B109" s="302" t="str">
        <f t="shared" si="100"/>
        <v>551257763008</v>
      </c>
      <c r="C109" s="321" t="s">
        <v>2472</v>
      </c>
      <c r="D109" s="321" t="s">
        <v>2473</v>
      </c>
      <c r="E109" s="123">
        <v>140</v>
      </c>
      <c r="F109" s="215">
        <v>0</v>
      </c>
      <c r="G109" s="215">
        <f t="shared" si="101"/>
        <v>140</v>
      </c>
      <c r="H109" s="303" t="s">
        <v>2577</v>
      </c>
      <c r="I109" s="303" t="s">
        <v>2578</v>
      </c>
      <c r="J109" s="122" t="s">
        <v>373</v>
      </c>
      <c r="K109" s="317">
        <v>3.5000000000000001E-3</v>
      </c>
      <c r="L109" s="122">
        <v>1</v>
      </c>
      <c r="M109" s="122" t="s">
        <v>37</v>
      </c>
      <c r="N109" s="123">
        <f t="shared" si="102"/>
        <v>0.49</v>
      </c>
      <c r="O109" s="305">
        <v>0.49</v>
      </c>
      <c r="P109" s="306">
        <v>439096.26719056978</v>
      </c>
      <c r="Q109" s="123">
        <f t="shared" si="103"/>
        <v>215157.17092337919</v>
      </c>
      <c r="R109" s="123">
        <v>694500.92783505155</v>
      </c>
      <c r="S109" s="305">
        <f>VLOOKUP(C109,'Working Hours'!A:I,9,0)*G109</f>
        <v>2.7160000000000002</v>
      </c>
      <c r="T109" s="307">
        <f t="shared" si="74"/>
        <v>6.6921354822138473E-5</v>
      </c>
      <c r="U109" s="123">
        <f>SUMIFS('Manufacturing Cost.'!N:N,'Manufacturing Cost.'!G:G,"622",'Manufacturing Cost.'!H:H,"0501")*T109</f>
        <v>133094.22741666198</v>
      </c>
      <c r="V109" s="123">
        <f>SUMIFS('Manufacturing Cost.'!N:N,'Manufacturing Cost.'!G:G,"627",'Manufacturing Cost.'!H:H,"0501")*T109</f>
        <v>748001.8683132818</v>
      </c>
      <c r="W109" s="308">
        <f t="shared" si="32"/>
        <v>9.894267410386444E-6</v>
      </c>
      <c r="X109" s="123">
        <f>SUMIFS('Manufacturing Cost.'!N:N,'Manufacturing Cost.'!H:H,"indirect",'Manufacturing Cost.'!G:G,"627")*W109</f>
        <v>111858.59521895337</v>
      </c>
      <c r="Y109" s="123">
        <f>SUMIF(Outsoucing!D:D,C109,Outsoucing!J:J)</f>
        <v>0</v>
      </c>
      <c r="Z109" s="309">
        <f t="shared" si="104"/>
        <v>1902612.789707328</v>
      </c>
      <c r="AA109" s="310">
        <f t="shared" si="105"/>
        <v>13590.091355052342</v>
      </c>
      <c r="AB109" s="305"/>
      <c r="AC109" s="3">
        <v>1902612.789707328</v>
      </c>
      <c r="AD109" s="136"/>
      <c r="AL109" s="136"/>
    </row>
    <row r="110" spans="1:38">
      <c r="A110" s="301" t="s">
        <v>838</v>
      </c>
      <c r="B110" s="302" t="str">
        <f t="shared" si="100"/>
        <v>551258763995</v>
      </c>
      <c r="C110" s="321" t="s">
        <v>2474</v>
      </c>
      <c r="D110" s="321" t="s">
        <v>2475</v>
      </c>
      <c r="E110" s="123">
        <v>90</v>
      </c>
      <c r="F110" s="215">
        <v>0</v>
      </c>
      <c r="G110" s="215">
        <f t="shared" si="101"/>
        <v>90</v>
      </c>
      <c r="H110" s="324" t="s">
        <v>2575</v>
      </c>
      <c r="I110" s="324" t="s">
        <v>2576</v>
      </c>
      <c r="J110" s="117" t="s">
        <v>373</v>
      </c>
      <c r="K110" s="322">
        <v>6.0099999999999997E-3</v>
      </c>
      <c r="L110" s="122">
        <v>1</v>
      </c>
      <c r="M110" s="122" t="s">
        <v>37</v>
      </c>
      <c r="N110" s="123">
        <f t="shared" si="102"/>
        <v>0.54089999999999994</v>
      </c>
      <c r="O110" s="305">
        <v>3.8580999999999999</v>
      </c>
      <c r="P110" s="306">
        <v>0</v>
      </c>
      <c r="Q110" s="123">
        <f t="shared" si="103"/>
        <v>0</v>
      </c>
      <c r="R110" s="123">
        <v>60000</v>
      </c>
      <c r="S110" s="305">
        <f>VLOOKUP(C110,'Working Hours'!A:I,9,0)*G110</f>
        <v>1.125</v>
      </c>
      <c r="T110" s="307">
        <f t="shared" si="74"/>
        <v>2.771963334863983E-5</v>
      </c>
      <c r="U110" s="123">
        <f>SUMIFS('Manufacturing Cost.'!N:N,'Manufacturing Cost.'!G:G,"622",'Manufacturing Cost.'!H:H,"0501")*T110</f>
        <v>55129.236319493633</v>
      </c>
      <c r="V110" s="123">
        <f>SUMIFS('Manufacturing Cost.'!N:N,'Manufacturing Cost.'!G:G,"627",'Manufacturing Cost.'!H:H,"0501")*T110</f>
        <v>309831.40716216568</v>
      </c>
      <c r="W110" s="308">
        <f t="shared" si="32"/>
        <v>4.0983250503257539E-6</v>
      </c>
      <c r="X110" s="123">
        <f>SUMIFS('Manufacturing Cost.'!N:N,'Manufacturing Cost.'!H:H,"indirect",'Manufacturing Cost.'!G:G,"627")*W110</f>
        <v>46333.181009323467</v>
      </c>
      <c r="Y110" s="123">
        <f>SUMIF(Outsoucing!D:D,C110,Outsoucing!J:J)</f>
        <v>0</v>
      </c>
      <c r="Z110" s="309">
        <f t="shared" si="104"/>
        <v>471293.82449098275</v>
      </c>
      <c r="AA110" s="310">
        <f t="shared" si="105"/>
        <v>5236.5980498998088</v>
      </c>
      <c r="AB110" s="305"/>
      <c r="AC110" s="3">
        <v>471293.82449098275</v>
      </c>
      <c r="AD110" s="136"/>
      <c r="AL110" s="136"/>
    </row>
    <row r="111" spans="1:38">
      <c r="A111" s="301" t="s">
        <v>838</v>
      </c>
      <c r="B111" s="302" t="str">
        <f t="shared" si="100"/>
        <v>551259763995</v>
      </c>
      <c r="C111" s="321" t="s">
        <v>2476</v>
      </c>
      <c r="D111" s="321" t="s">
        <v>2477</v>
      </c>
      <c r="E111" s="123">
        <v>90</v>
      </c>
      <c r="F111" s="215">
        <v>0</v>
      </c>
      <c r="G111" s="215">
        <f t="shared" si="101"/>
        <v>90</v>
      </c>
      <c r="H111" s="324" t="s">
        <v>2575</v>
      </c>
      <c r="I111" s="324" t="s">
        <v>2576</v>
      </c>
      <c r="J111" s="117" t="s">
        <v>373</v>
      </c>
      <c r="K111" s="322">
        <v>6.0099999999999997E-3</v>
      </c>
      <c r="L111" s="122">
        <v>1</v>
      </c>
      <c r="M111" s="122" t="s">
        <v>37</v>
      </c>
      <c r="N111" s="123">
        <f t="shared" si="102"/>
        <v>0.54089999999999994</v>
      </c>
      <c r="O111" s="305">
        <v>1.1419000000000001</v>
      </c>
      <c r="P111" s="306">
        <v>0</v>
      </c>
      <c r="Q111" s="123">
        <f t="shared" si="103"/>
        <v>0</v>
      </c>
      <c r="R111" s="123">
        <v>114000</v>
      </c>
      <c r="S111" s="305">
        <f>VLOOKUP(C111,'Working Hours'!A:I,9,0)*G111</f>
        <v>1.125</v>
      </c>
      <c r="T111" s="307">
        <f t="shared" si="74"/>
        <v>2.771963334863983E-5</v>
      </c>
      <c r="U111" s="123">
        <f>SUMIFS('Manufacturing Cost.'!N:N,'Manufacturing Cost.'!G:G,"622",'Manufacturing Cost.'!H:H,"0501")*T111</f>
        <v>55129.236319493633</v>
      </c>
      <c r="V111" s="123">
        <f>SUMIFS('Manufacturing Cost.'!N:N,'Manufacturing Cost.'!G:G,"627",'Manufacturing Cost.'!H:H,"0501")*T111</f>
        <v>309831.40716216568</v>
      </c>
      <c r="W111" s="308">
        <f t="shared" si="32"/>
        <v>4.0983250503257539E-6</v>
      </c>
      <c r="X111" s="123">
        <f>SUMIFS('Manufacturing Cost.'!N:N,'Manufacturing Cost.'!H:H,"indirect",'Manufacturing Cost.'!G:G,"627")*W111</f>
        <v>46333.181009323467</v>
      </c>
      <c r="Y111" s="123">
        <f>SUMIF(Outsoucing!D:D,C111,Outsoucing!J:J)</f>
        <v>0</v>
      </c>
      <c r="Z111" s="309">
        <f t="shared" si="104"/>
        <v>525293.82449098281</v>
      </c>
      <c r="AA111" s="310">
        <f t="shared" si="105"/>
        <v>5836.5980498998088</v>
      </c>
      <c r="AB111" s="305"/>
      <c r="AC111" s="3">
        <v>525293.82449098281</v>
      </c>
      <c r="AD111" s="136"/>
      <c r="AL111" s="136"/>
    </row>
    <row r="112" spans="1:38" ht="15.75" thickBot="1">
      <c r="A112" s="327"/>
      <c r="B112" s="328"/>
      <c r="C112" s="329"/>
      <c r="D112" s="208"/>
      <c r="E112" s="209"/>
      <c r="F112" s="330"/>
      <c r="G112" s="330"/>
      <c r="H112" s="331"/>
      <c r="I112" s="332"/>
      <c r="J112" s="208"/>
      <c r="K112" s="333"/>
      <c r="L112" s="122"/>
      <c r="M112" s="122"/>
      <c r="N112" s="123"/>
      <c r="O112" s="305"/>
      <c r="P112" s="306"/>
      <c r="Q112" s="123"/>
      <c r="R112" s="123"/>
      <c r="S112" s="305"/>
      <c r="T112" s="307"/>
      <c r="U112" s="123"/>
      <c r="V112" s="123"/>
      <c r="W112" s="308"/>
      <c r="X112" s="123"/>
      <c r="Y112" s="123"/>
      <c r="Z112" s="309"/>
      <c r="AA112" s="310"/>
      <c r="AB112" s="305"/>
      <c r="AD112" s="136"/>
      <c r="AL112" s="136"/>
    </row>
    <row r="113" spans="1:38" ht="27.75" customHeight="1" thickTop="1" thickBot="1">
      <c r="A113" s="334" t="s">
        <v>964</v>
      </c>
      <c r="B113" s="335" t="str">
        <f>C113&amp;H113</f>
        <v/>
      </c>
      <c r="C113" s="336"/>
      <c r="D113" s="336"/>
      <c r="E113" s="337">
        <f>SUM(E7:E112)</f>
        <v>2701239</v>
      </c>
      <c r="F113" s="337">
        <f>SUM(F7:F112)</f>
        <v>101071</v>
      </c>
      <c r="G113" s="337">
        <f>SUM(G7:G112)</f>
        <v>2802310</v>
      </c>
      <c r="H113" s="336"/>
      <c r="I113" s="336"/>
      <c r="J113" s="336"/>
      <c r="K113" s="338"/>
      <c r="L113" s="336"/>
      <c r="M113" s="336"/>
      <c r="N113" s="337">
        <f>SUM(N7:N112)</f>
        <v>812617.7987540001</v>
      </c>
      <c r="O113" s="337">
        <f>SUM(O7:O112)</f>
        <v>738825.73598999972</v>
      </c>
      <c r="P113" s="339"/>
      <c r="Q113" s="337">
        <f>SUM(Q7:Q112)</f>
        <v>17818047646.900536</v>
      </c>
      <c r="R113" s="337">
        <f>SUM(R7:R112)</f>
        <v>6512668.4566111304</v>
      </c>
      <c r="S113" s="338"/>
      <c r="T113" s="336"/>
      <c r="U113" s="337">
        <f>SUM(U7:U112)</f>
        <v>1988815495.0000007</v>
      </c>
      <c r="V113" s="337">
        <f>SUM(V7:V112)</f>
        <v>11177327032.623569</v>
      </c>
      <c r="W113" s="340"/>
      <c r="X113" s="337">
        <f>SUM(X7:X112)</f>
        <v>1671493285.1590903</v>
      </c>
      <c r="Y113" s="337">
        <f>SUM(Y7:Y112)</f>
        <v>212278388</v>
      </c>
      <c r="Z113" s="337">
        <f>SUM(Z7:Z112)</f>
        <v>32874474516.139793</v>
      </c>
      <c r="AA113" s="339"/>
      <c r="AB113" s="337">
        <f>SUM(AB7:AB98)</f>
        <v>0</v>
      </c>
      <c r="AC113" s="3">
        <v>0</v>
      </c>
      <c r="AL113" s="136"/>
    </row>
    <row r="114" spans="1:38" ht="15.75" thickTop="1">
      <c r="A114" s="341" t="s">
        <v>965</v>
      </c>
      <c r="B114" s="342" t="str">
        <f t="shared" ref="B114:B174" si="106">C114&amp;H114</f>
        <v>301161210145</v>
      </c>
      <c r="C114" s="343" t="s">
        <v>168</v>
      </c>
      <c r="D114" s="344" t="s">
        <v>169</v>
      </c>
      <c r="E114" s="123">
        <v>68139</v>
      </c>
      <c r="F114" s="215">
        <v>8040</v>
      </c>
      <c r="G114" s="215">
        <f>+E114+F114</f>
        <v>76179</v>
      </c>
      <c r="H114" s="345" t="s">
        <v>172</v>
      </c>
      <c r="I114" s="344" t="s">
        <v>173</v>
      </c>
      <c r="J114" s="344" t="s">
        <v>33</v>
      </c>
      <c r="K114" s="346">
        <v>1</v>
      </c>
      <c r="L114" s="344">
        <v>1</v>
      </c>
      <c r="M114" s="344" t="s">
        <v>26</v>
      </c>
      <c r="N114" s="347">
        <f t="shared" ref="N114:N174" si="107">K114*(E114+F114)</f>
        <v>76179</v>
      </c>
      <c r="O114" s="305"/>
      <c r="P114" s="306">
        <f>IF(AND(Z114&lt;&gt;0,G114&lt;&gt;0),Z114/G114,"")</f>
        <v>37968.87049579485</v>
      </c>
      <c r="Q114" s="348">
        <v>2071754291.9678261</v>
      </c>
      <c r="R114" s="123">
        <v>0</v>
      </c>
      <c r="S114" s="305">
        <f>VLOOKUP(C114,'Working Hours'!A:I,9,0)*G114</f>
        <v>3092.8673999999996</v>
      </c>
      <c r="T114" s="349">
        <f>S114/SUM($S$114:$S$245)</f>
        <v>6.1508563077980645E-2</v>
      </c>
      <c r="U114" s="123">
        <f>SUMIF('Re-allowcate'!C:C,C114,'Re-allowcate'!N:N)</f>
        <v>146766699.22973728</v>
      </c>
      <c r="V114" s="123">
        <f>SUMIFS('Manufacturing Cost.'!N:N,'Manufacturing Cost.'!G:G,"627",'Manufacturing Cost.'!H:H,"CNC1")*T114+SUMIF('Re-allowcate'!C:C,C114,'Re-allowcate'!J:J)</f>
        <v>546529696.45089447</v>
      </c>
      <c r="W114" s="308">
        <f t="shared" ref="W114:W177" si="108">S114/SUM($S$7:$S$507)</f>
        <v>1.1267178615783007E-2</v>
      </c>
      <c r="X114" s="123">
        <f>SUMIFS('Manufacturing Cost.'!N:N,'Manufacturing Cost.'!H:H,"indirect",'Manufacturing Cost.'!G:G,"627")*W114</f>
        <v>127379897.85069834</v>
      </c>
      <c r="Y114" s="123">
        <f>SUMIF(Outsoucing!D:D,C114,Outsoucing!J:J)</f>
        <v>0</v>
      </c>
      <c r="Z114" s="309">
        <f>Q114+R114+U114+V114+X114+Y114</f>
        <v>2892430585.499156</v>
      </c>
      <c r="AA114" s="350">
        <f t="shared" ref="AA114:AA174" si="109">IF(Z114&lt;&gt;0,(Z114/(E114+F114)),0)</f>
        <v>37968.87049579485</v>
      </c>
      <c r="AB114" s="351" t="s">
        <v>1897</v>
      </c>
      <c r="AC114" s="3">
        <v>2892430585.499156</v>
      </c>
      <c r="AD114" s="136">
        <f>+Z114-AC114</f>
        <v>0</v>
      </c>
      <c r="AE114" s="136"/>
      <c r="AH114" s="226"/>
      <c r="AL114" s="136"/>
    </row>
    <row r="115" spans="1:38" ht="15" hidden="1" customHeight="1">
      <c r="A115" s="301" t="s">
        <v>965</v>
      </c>
      <c r="B115" s="302" t="str">
        <f t="shared" si="106"/>
        <v>301178210148</v>
      </c>
      <c r="C115" s="352" t="s">
        <v>153</v>
      </c>
      <c r="D115" s="117" t="s">
        <v>154</v>
      </c>
      <c r="E115" s="123">
        <v>0</v>
      </c>
      <c r="F115" s="215">
        <v>0</v>
      </c>
      <c r="G115" s="215">
        <f>+E115+F115</f>
        <v>0</v>
      </c>
      <c r="H115" s="324" t="s">
        <v>163</v>
      </c>
      <c r="I115" s="117" t="s">
        <v>164</v>
      </c>
      <c r="J115" s="122" t="s">
        <v>33</v>
      </c>
      <c r="K115" s="304">
        <v>1</v>
      </c>
      <c r="L115" s="122">
        <v>1</v>
      </c>
      <c r="M115" s="122" t="s">
        <v>26</v>
      </c>
      <c r="N115" s="123">
        <f t="shared" si="107"/>
        <v>0</v>
      </c>
      <c r="O115" s="305"/>
      <c r="P115" s="306" t="str">
        <f t="shared" ref="P115:P178" si="110">IF(AND(Z115&lt;&gt;0,G115&lt;&gt;0),Z115/G115,"")</f>
        <v/>
      </c>
      <c r="Q115" s="123">
        <v>0</v>
      </c>
      <c r="R115" s="123">
        <v>0</v>
      </c>
      <c r="S115" s="305">
        <f>VLOOKUP(C115,'Working Hours'!A:I,9,0)*G115</f>
        <v>0</v>
      </c>
      <c r="T115" s="349">
        <f t="shared" ref="T115:T145" si="111">S115/SUM($S$114:$S$236)</f>
        <v>0</v>
      </c>
      <c r="U115" s="123">
        <f>SUMIF('Re-allowcate'!C:C,C115,'Re-allowcate'!N:N)</f>
        <v>0</v>
      </c>
      <c r="V115" s="123">
        <f>SUMIFS('Manufacturing Cost.'!N:N,'Manufacturing Cost.'!G:G,"627",'Manufacturing Cost.'!H:H,"CNC1")*T115+SUMIF('Re-allowcate'!C:C,C115,'Re-allowcate'!J:J)</f>
        <v>0</v>
      </c>
      <c r="W115" s="308">
        <f t="shared" si="108"/>
        <v>0</v>
      </c>
      <c r="X115" s="123">
        <f>SUMIFS('Manufacturing Cost.'!N:N,'Manufacturing Cost.'!H:H,"indirect",'Manufacturing Cost.'!G:G,"627")*W115</f>
        <v>0</v>
      </c>
      <c r="Y115" s="123">
        <f>SUMIF(Outsoucing!D:D,C115,Outsoucing!J:J)</f>
        <v>0</v>
      </c>
      <c r="Z115" s="309">
        <f t="shared" ref="Z115:Z175" si="112">Q115+R115+U115+V115+X115+Y115</f>
        <v>0</v>
      </c>
      <c r="AA115" s="306">
        <f t="shared" si="109"/>
        <v>0</v>
      </c>
      <c r="AB115" s="351" t="s">
        <v>1897</v>
      </c>
      <c r="AC115" s="3">
        <v>0</v>
      </c>
      <c r="AD115" s="136">
        <f t="shared" ref="AD115:AD177" si="113">+Z115-AC115</f>
        <v>0</v>
      </c>
      <c r="AE115" s="136"/>
      <c r="AH115" s="226"/>
      <c r="AL115" s="136"/>
    </row>
    <row r="116" spans="1:38" ht="15" hidden="1" customHeight="1">
      <c r="A116" s="301" t="s">
        <v>965</v>
      </c>
      <c r="B116" s="302" t="str">
        <f t="shared" si="106"/>
        <v>301188210158</v>
      </c>
      <c r="C116" s="312" t="s">
        <v>238</v>
      </c>
      <c r="D116" s="312" t="s">
        <v>239</v>
      </c>
      <c r="E116" s="123">
        <v>0</v>
      </c>
      <c r="F116" s="215">
        <v>0</v>
      </c>
      <c r="G116" s="215">
        <f t="shared" ref="G116:G178" si="114">+E116+F116</f>
        <v>0</v>
      </c>
      <c r="H116" s="303" t="s">
        <v>240</v>
      </c>
      <c r="I116" s="122" t="s">
        <v>241</v>
      </c>
      <c r="J116" s="122" t="s">
        <v>33</v>
      </c>
      <c r="K116" s="304">
        <v>1</v>
      </c>
      <c r="L116" s="122">
        <v>1</v>
      </c>
      <c r="M116" s="122" t="s">
        <v>26</v>
      </c>
      <c r="N116" s="123">
        <f t="shared" si="107"/>
        <v>0</v>
      </c>
      <c r="O116" s="305"/>
      <c r="P116" s="306" t="str">
        <f t="shared" si="110"/>
        <v/>
      </c>
      <c r="Q116" s="123">
        <v>0</v>
      </c>
      <c r="R116" s="123">
        <v>0</v>
      </c>
      <c r="S116" s="305">
        <f>VLOOKUP(C116,'Working Hours'!A:I,9,0)*G116</f>
        <v>0</v>
      </c>
      <c r="T116" s="349">
        <f t="shared" si="111"/>
        <v>0</v>
      </c>
      <c r="U116" s="123">
        <f>SUMIF('Re-allowcate'!C:C,C116,'Re-allowcate'!N:N)</f>
        <v>0</v>
      </c>
      <c r="V116" s="123">
        <f>SUMIFS('Manufacturing Cost.'!N:N,'Manufacturing Cost.'!G:G,"627",'Manufacturing Cost.'!H:H,"CNC1")*T116+SUMIF('Re-allowcate'!C:C,C116,'Re-allowcate'!J:J)</f>
        <v>0</v>
      </c>
      <c r="W116" s="308">
        <f t="shared" si="108"/>
        <v>0</v>
      </c>
      <c r="X116" s="123">
        <f>SUMIFS('Manufacturing Cost.'!N:N,'Manufacturing Cost.'!H:H,"indirect",'Manufacturing Cost.'!G:G,"627")*W116</f>
        <v>0</v>
      </c>
      <c r="Y116" s="123">
        <f>SUMIF(Outsoucing!D:D,C116,Outsoucing!J:J)</f>
        <v>0</v>
      </c>
      <c r="Z116" s="309">
        <f t="shared" si="112"/>
        <v>0</v>
      </c>
      <c r="AA116" s="306">
        <f t="shared" si="109"/>
        <v>0</v>
      </c>
      <c r="AB116" s="305">
        <v>0</v>
      </c>
      <c r="AC116" s="3">
        <v>0</v>
      </c>
      <c r="AD116" s="136">
        <f t="shared" si="113"/>
        <v>0</v>
      </c>
      <c r="AH116" s="226"/>
      <c r="AL116" s="136"/>
    </row>
    <row r="117" spans="1:38" ht="15" hidden="1" customHeight="1">
      <c r="A117" s="301" t="s">
        <v>965</v>
      </c>
      <c r="B117" s="302" t="str">
        <f t="shared" si="106"/>
        <v>301189210159</v>
      </c>
      <c r="C117" s="312" t="s">
        <v>70</v>
      </c>
      <c r="D117" s="312" t="s">
        <v>71</v>
      </c>
      <c r="E117" s="123">
        <v>0</v>
      </c>
      <c r="F117" s="215">
        <v>0</v>
      </c>
      <c r="G117" s="215">
        <f t="shared" si="114"/>
        <v>0</v>
      </c>
      <c r="H117" s="303" t="s">
        <v>75</v>
      </c>
      <c r="I117" s="122" t="s">
        <v>76</v>
      </c>
      <c r="J117" s="122" t="s">
        <v>33</v>
      </c>
      <c r="K117" s="304">
        <v>1</v>
      </c>
      <c r="L117" s="122">
        <v>1</v>
      </c>
      <c r="M117" s="122" t="s">
        <v>26</v>
      </c>
      <c r="N117" s="123">
        <f t="shared" si="107"/>
        <v>0</v>
      </c>
      <c r="O117" s="305"/>
      <c r="P117" s="306" t="str">
        <f t="shared" si="110"/>
        <v/>
      </c>
      <c r="Q117" s="123">
        <v>0</v>
      </c>
      <c r="R117" s="123">
        <v>0</v>
      </c>
      <c r="S117" s="305">
        <f>VLOOKUP(C117,'Working Hours'!A:I,9,0)*G117</f>
        <v>0</v>
      </c>
      <c r="T117" s="349">
        <f t="shared" si="111"/>
        <v>0</v>
      </c>
      <c r="U117" s="123">
        <f>SUMIF('Re-allowcate'!C:C,C117,'Re-allowcate'!N:N)</f>
        <v>0</v>
      </c>
      <c r="V117" s="123">
        <f>SUMIFS('Manufacturing Cost.'!N:N,'Manufacturing Cost.'!G:G,"627",'Manufacturing Cost.'!H:H,"CNC1")*T117+SUMIF('Re-allowcate'!C:C,C117,'Re-allowcate'!J:J)</f>
        <v>0</v>
      </c>
      <c r="W117" s="308">
        <f t="shared" si="108"/>
        <v>0</v>
      </c>
      <c r="X117" s="123">
        <f>SUMIFS('Manufacturing Cost.'!N:N,'Manufacturing Cost.'!H:H,"indirect",'Manufacturing Cost.'!G:G,"627")*W117</f>
        <v>0</v>
      </c>
      <c r="Y117" s="123">
        <f>SUMIF(Outsoucing!D:D,C117,Outsoucing!J:J)</f>
        <v>0</v>
      </c>
      <c r="Z117" s="309">
        <f t="shared" si="112"/>
        <v>0</v>
      </c>
      <c r="AA117" s="306">
        <f t="shared" si="109"/>
        <v>0</v>
      </c>
      <c r="AB117" s="305">
        <v>0</v>
      </c>
      <c r="AC117" s="3">
        <v>0</v>
      </c>
      <c r="AD117" s="136">
        <f t="shared" si="113"/>
        <v>0</v>
      </c>
      <c r="AH117" s="226"/>
      <c r="AL117" s="136"/>
    </row>
    <row r="118" spans="1:38">
      <c r="A118" s="301" t="s">
        <v>965</v>
      </c>
      <c r="B118" s="302" t="str">
        <f t="shared" si="106"/>
        <v>301341210171</v>
      </c>
      <c r="C118" s="312" t="s">
        <v>607</v>
      </c>
      <c r="D118" s="312" t="s">
        <v>609</v>
      </c>
      <c r="E118" s="123">
        <v>49694</v>
      </c>
      <c r="F118" s="215">
        <v>851</v>
      </c>
      <c r="G118" s="215">
        <f t="shared" si="114"/>
        <v>50545</v>
      </c>
      <c r="H118" s="303" t="s">
        <v>610</v>
      </c>
      <c r="I118" s="122" t="s">
        <v>611</v>
      </c>
      <c r="J118" s="122" t="s">
        <v>33</v>
      </c>
      <c r="K118" s="304">
        <v>1</v>
      </c>
      <c r="L118" s="122">
        <v>1</v>
      </c>
      <c r="M118" s="122" t="s">
        <v>26</v>
      </c>
      <c r="N118" s="123">
        <f t="shared" si="107"/>
        <v>50545</v>
      </c>
      <c r="O118" s="305"/>
      <c r="P118" s="306">
        <f t="shared" si="110"/>
        <v>16152.400572666327</v>
      </c>
      <c r="Q118" s="123">
        <v>690845154.01923168</v>
      </c>
      <c r="R118" s="123">
        <v>0</v>
      </c>
      <c r="S118" s="305">
        <f>VLOOKUP(C118,'Working Hours'!A:I,9,0)*G118</f>
        <v>561.04950000000008</v>
      </c>
      <c r="T118" s="349">
        <f t="shared" ref="T118:T119" si="115">S118/SUM($S$114:$S$245)</f>
        <v>1.1157720036953252E-2</v>
      </c>
      <c r="U118" s="123">
        <f>SUMIF('Re-allowcate'!C:C,C118,'Re-allowcate'!N:N)</f>
        <v>36140887.870552123</v>
      </c>
      <c r="V118" s="123">
        <f>SUMIFS('Manufacturing Cost.'!N:N,'Manufacturing Cost.'!G:G,"627",'Manufacturing Cost.'!H:H,"CNC1")*T118+SUMIF('Re-allowcate'!C:C,C118,'Re-allowcate'!J:J)</f>
        <v>66330193.465688616</v>
      </c>
      <c r="W118" s="308">
        <f t="shared" si="108"/>
        <v>2.0438784180646574E-3</v>
      </c>
      <c r="X118" s="123">
        <f>SUMIFS('Manufacturing Cost.'!N:N,'Manufacturing Cost.'!H:H,"indirect",'Manufacturing Cost.'!G:G,"627")*W118</f>
        <v>23106851.589947049</v>
      </c>
      <c r="Y118" s="123">
        <f>SUMIF(Outsoucing!D:D,C118,Outsoucing!J:J)</f>
        <v>0</v>
      </c>
      <c r="Z118" s="309">
        <f t="shared" si="112"/>
        <v>816423086.94541955</v>
      </c>
      <c r="AA118" s="306">
        <f t="shared" si="109"/>
        <v>16152.400572666327</v>
      </c>
      <c r="AB118" s="351" t="s">
        <v>1902</v>
      </c>
      <c r="AC118" s="3">
        <v>816423086.94541955</v>
      </c>
      <c r="AD118" s="136">
        <f t="shared" si="113"/>
        <v>0</v>
      </c>
      <c r="AE118" s="136"/>
      <c r="AH118" s="226"/>
      <c r="AL118" s="136"/>
    </row>
    <row r="119" spans="1:38">
      <c r="A119" s="301" t="s">
        <v>965</v>
      </c>
      <c r="B119" s="302" t="str">
        <f t="shared" si="106"/>
        <v>301343210172</v>
      </c>
      <c r="C119" s="312" t="s">
        <v>551</v>
      </c>
      <c r="D119" s="312" t="s">
        <v>552</v>
      </c>
      <c r="E119" s="123">
        <v>269857</v>
      </c>
      <c r="F119" s="215">
        <v>2795</v>
      </c>
      <c r="G119" s="215">
        <f t="shared" si="114"/>
        <v>272652</v>
      </c>
      <c r="H119" s="303" t="s">
        <v>559</v>
      </c>
      <c r="I119" s="122" t="s">
        <v>560</v>
      </c>
      <c r="J119" s="122" t="s">
        <v>33</v>
      </c>
      <c r="K119" s="304">
        <v>1</v>
      </c>
      <c r="L119" s="122">
        <v>1</v>
      </c>
      <c r="M119" s="122" t="s">
        <v>26</v>
      </c>
      <c r="N119" s="123">
        <f t="shared" si="107"/>
        <v>272652</v>
      </c>
      <c r="O119" s="305"/>
      <c r="P119" s="306">
        <f t="shared" si="110"/>
        <v>6658.1235488222856</v>
      </c>
      <c r="Q119" s="123">
        <v>1242905843.9624674</v>
      </c>
      <c r="R119" s="123">
        <v>0</v>
      </c>
      <c r="S119" s="305">
        <f>VLOOKUP(C119,'Working Hours'!A:I,9,0)*G119</f>
        <v>2263.0115999999998</v>
      </c>
      <c r="T119" s="349">
        <f t="shared" si="115"/>
        <v>4.5005030524361278E-2</v>
      </c>
      <c r="U119" s="123">
        <f>SUMIF('Re-allowcate'!C:C,C119,'Re-allowcate'!N:N)</f>
        <v>194952722.51818731</v>
      </c>
      <c r="V119" s="123">
        <f>SUMIFS('Manufacturing Cost.'!N:N,'Manufacturing Cost.'!G:G,"627",'Manufacturing Cost.'!H:H,"CNC1")*T119+SUMIF('Re-allowcate'!C:C,C119,'Re-allowcate'!J:J)</f>
        <v>284289889.94039559</v>
      </c>
      <c r="W119" s="308">
        <f t="shared" si="108"/>
        <v>8.2440507817402343E-3</v>
      </c>
      <c r="X119" s="123">
        <f>SUMIFS('Manufacturing Cost.'!N:N,'Manufacturing Cost.'!H:H,"indirect",'Manufacturing Cost.'!G:G,"627")*W119</f>
        <v>93202245.41244328</v>
      </c>
      <c r="Y119" s="123">
        <f>SUMIF(Outsoucing!D:D,C119,Outsoucing!J:J)</f>
        <v>0</v>
      </c>
      <c r="Z119" s="309">
        <f t="shared" si="112"/>
        <v>1815350701.8334937</v>
      </c>
      <c r="AA119" s="306">
        <f t="shared" si="109"/>
        <v>6658.1235488222856</v>
      </c>
      <c r="AB119" s="351" t="s">
        <v>1902</v>
      </c>
      <c r="AC119" s="3">
        <v>1815350701.8334937</v>
      </c>
      <c r="AD119" s="136">
        <f t="shared" si="113"/>
        <v>0</v>
      </c>
      <c r="AE119" s="136"/>
      <c r="AH119" s="226"/>
      <c r="AL119" s="136"/>
    </row>
    <row r="120" spans="1:38" ht="15" hidden="1" customHeight="1">
      <c r="A120" s="301" t="s">
        <v>965</v>
      </c>
      <c r="B120" s="302" t="str">
        <f t="shared" si="106"/>
        <v>301397210191</v>
      </c>
      <c r="C120" s="312" t="s">
        <v>245</v>
      </c>
      <c r="D120" s="312" t="s">
        <v>246</v>
      </c>
      <c r="E120" s="123">
        <v>0</v>
      </c>
      <c r="F120" s="215">
        <v>0</v>
      </c>
      <c r="G120" s="215">
        <f t="shared" si="114"/>
        <v>0</v>
      </c>
      <c r="H120" s="303" t="s">
        <v>250</v>
      </c>
      <c r="I120" s="122" t="s">
        <v>251</v>
      </c>
      <c r="J120" s="122" t="s">
        <v>33</v>
      </c>
      <c r="K120" s="304">
        <v>1</v>
      </c>
      <c r="L120" s="122">
        <v>1</v>
      </c>
      <c r="M120" s="122" t="s">
        <v>26</v>
      </c>
      <c r="N120" s="123">
        <f t="shared" si="107"/>
        <v>0</v>
      </c>
      <c r="O120" s="305"/>
      <c r="P120" s="306" t="str">
        <f t="shared" si="110"/>
        <v/>
      </c>
      <c r="Q120" s="123">
        <v>0</v>
      </c>
      <c r="R120" s="123">
        <v>0</v>
      </c>
      <c r="S120" s="305">
        <f>VLOOKUP(C120,'Working Hours'!A:I,9,0)*G120</f>
        <v>0</v>
      </c>
      <c r="T120" s="349">
        <f t="shared" si="111"/>
        <v>0</v>
      </c>
      <c r="U120" s="123">
        <f>SUMIF('Re-allowcate'!C:C,C120,'Re-allowcate'!N:N)</f>
        <v>0</v>
      </c>
      <c r="V120" s="123">
        <f>SUMIFS('Manufacturing Cost.'!N:N,'Manufacturing Cost.'!G:G,"627",'Manufacturing Cost.'!H:H,"CNC1")*T120+SUMIF('Re-allowcate'!C:C,C120,'Re-allowcate'!J:J)</f>
        <v>0</v>
      </c>
      <c r="W120" s="308">
        <f t="shared" si="108"/>
        <v>0</v>
      </c>
      <c r="X120" s="123">
        <f>SUMIFS('Manufacturing Cost.'!N:N,'Manufacturing Cost.'!H:H,"indirect",'Manufacturing Cost.'!G:G,"627")*W120</f>
        <v>0</v>
      </c>
      <c r="Y120" s="123">
        <f>SUMIF(Outsoucing!D:D,C120,Outsoucing!J:J)</f>
        <v>0</v>
      </c>
      <c r="Z120" s="309">
        <f t="shared" si="112"/>
        <v>0</v>
      </c>
      <c r="AA120" s="306">
        <f t="shared" si="109"/>
        <v>0</v>
      </c>
      <c r="AB120" s="305"/>
      <c r="AC120" s="3">
        <v>0</v>
      </c>
      <c r="AD120" s="136">
        <f t="shared" si="113"/>
        <v>0</v>
      </c>
      <c r="AH120" s="226"/>
      <c r="AL120" s="136"/>
    </row>
    <row r="121" spans="1:38">
      <c r="A121" s="301" t="s">
        <v>965</v>
      </c>
      <c r="B121" s="302" t="str">
        <f t="shared" si="106"/>
        <v>301409210302</v>
      </c>
      <c r="C121" s="312" t="s">
        <v>303</v>
      </c>
      <c r="D121" s="312" t="s">
        <v>304</v>
      </c>
      <c r="E121" s="123">
        <v>48000</v>
      </c>
      <c r="F121" s="215">
        <v>2462</v>
      </c>
      <c r="G121" s="215">
        <f t="shared" si="114"/>
        <v>50462</v>
      </c>
      <c r="H121" s="303" t="s">
        <v>305</v>
      </c>
      <c r="I121" s="122" t="s">
        <v>306</v>
      </c>
      <c r="J121" s="122" t="s">
        <v>33</v>
      </c>
      <c r="K121" s="304">
        <v>1</v>
      </c>
      <c r="L121" s="122">
        <v>1</v>
      </c>
      <c r="M121" s="122" t="s">
        <v>26</v>
      </c>
      <c r="N121" s="123">
        <f t="shared" si="107"/>
        <v>50462</v>
      </c>
      <c r="O121" s="305"/>
      <c r="P121" s="306">
        <f t="shared" si="110"/>
        <v>50451.900528765495</v>
      </c>
      <c r="Q121" s="123">
        <v>1743024749.4060254</v>
      </c>
      <c r="R121" s="123">
        <v>0</v>
      </c>
      <c r="S121" s="305">
        <f>VLOOKUP(C121,'Working Hours'!A:I,9,0)*G121</f>
        <v>5227.8631999999998</v>
      </c>
      <c r="T121" s="349">
        <f t="shared" ref="T121:T128" si="116">S121/SUM($S$114:$S$245)</f>
        <v>0.10396771403787106</v>
      </c>
      <c r="U121" s="123">
        <f>SUMIF('Re-allowcate'!C:C,C121,'Re-allowcate'!N:N)</f>
        <v>56714197.198491611</v>
      </c>
      <c r="V121" s="123">
        <f>SUMIFS('Manufacturing Cost.'!N:N,'Manufacturing Cost.'!G:G,"627",'Manufacturing Cost.'!H:H,"CNC1")*T121+SUMIF('Re-allowcate'!C:C,C121,'Re-allowcate'!J:J)</f>
        <v>530855051.71130908</v>
      </c>
      <c r="W121" s="308">
        <f t="shared" si="108"/>
        <v>1.9044873521987696E-2</v>
      </c>
      <c r="X121" s="123">
        <f>SUMIFS('Manufacturing Cost.'!N:N,'Manufacturing Cost.'!H:H,"indirect",'Manufacturing Cost.'!G:G,"627")*W121</f>
        <v>215309806.16673869</v>
      </c>
      <c r="Y121" s="123">
        <f>SUMIF(Outsoucing!D:D,C121,Outsoucing!J:J)</f>
        <v>0</v>
      </c>
      <c r="Z121" s="309">
        <f t="shared" si="112"/>
        <v>2545903804.4825644</v>
      </c>
      <c r="AA121" s="306">
        <f t="shared" si="109"/>
        <v>50451.900528765495</v>
      </c>
      <c r="AB121" s="351" t="s">
        <v>1898</v>
      </c>
      <c r="AC121" s="3">
        <v>2545903804.4825644</v>
      </c>
      <c r="AD121" s="136">
        <f t="shared" si="113"/>
        <v>0</v>
      </c>
      <c r="AE121" s="136"/>
      <c r="AH121" s="226"/>
      <c r="AL121" s="136"/>
    </row>
    <row r="122" spans="1:38">
      <c r="A122" s="301" t="s">
        <v>965</v>
      </c>
      <c r="B122" s="353" t="str">
        <f t="shared" si="106"/>
        <v>301415210311</v>
      </c>
      <c r="C122" s="312" t="s">
        <v>655</v>
      </c>
      <c r="D122" s="312" t="s">
        <v>966</v>
      </c>
      <c r="E122" s="123">
        <v>19757</v>
      </c>
      <c r="F122" s="215">
        <v>895</v>
      </c>
      <c r="G122" s="215">
        <f t="shared" si="114"/>
        <v>20652</v>
      </c>
      <c r="H122" s="303" t="s">
        <v>662</v>
      </c>
      <c r="I122" s="303" t="s">
        <v>850</v>
      </c>
      <c r="J122" s="122" t="s">
        <v>33</v>
      </c>
      <c r="K122" s="304">
        <v>1</v>
      </c>
      <c r="L122" s="122">
        <v>1</v>
      </c>
      <c r="M122" s="122" t="s">
        <v>26</v>
      </c>
      <c r="N122" s="123">
        <f t="shared" si="107"/>
        <v>20652</v>
      </c>
      <c r="O122" s="305"/>
      <c r="P122" s="306">
        <f t="shared" si="110"/>
        <v>17666.3079385948</v>
      </c>
      <c r="Q122" s="123">
        <v>269244220.88049167</v>
      </c>
      <c r="R122" s="123">
        <v>0</v>
      </c>
      <c r="S122" s="305">
        <f>VLOOKUP(C122,'Working Hours'!A:I,9,0)*G122</f>
        <v>551.40840000000003</v>
      </c>
      <c r="T122" s="349">
        <f t="shared" si="116"/>
        <v>1.0965985270861721E-2</v>
      </c>
      <c r="U122" s="123">
        <f>SUMIF('Re-allowcate'!C:C,C122,'Re-allowcate'!N:N)</f>
        <v>14766675.562422443</v>
      </c>
      <c r="V122" s="123">
        <f>SUMIFS('Manufacturing Cost.'!N:N,'Manufacturing Cost.'!G:G,"627",'Manufacturing Cost.'!H:H,"CNC1")*T122+SUMIF('Re-allowcate'!C:C,C122,'Re-allowcate'!J:J)</f>
        <v>58123912.698491119</v>
      </c>
      <c r="W122" s="308">
        <f t="shared" si="108"/>
        <v>2.0087563188267055E-3</v>
      </c>
      <c r="X122" s="123">
        <f>SUMIFS('Manufacturing Cost.'!N:N,'Manufacturing Cost.'!H:H,"indirect",'Manufacturing Cost.'!G:G,"627")*W122</f>
        <v>22709782.406454612</v>
      </c>
      <c r="Y122" s="123">
        <f>SUMIF(Outsoucing!D:D,C122,Outsoucing!J:J)</f>
        <v>0</v>
      </c>
      <c r="Z122" s="309">
        <f t="shared" si="112"/>
        <v>364844591.54785985</v>
      </c>
      <c r="AA122" s="306">
        <f t="shared" si="109"/>
        <v>17666.3079385948</v>
      </c>
      <c r="AB122" s="351" t="s">
        <v>1902</v>
      </c>
      <c r="AC122" s="3">
        <v>364844591.54785985</v>
      </c>
      <c r="AD122" s="136">
        <f t="shared" si="113"/>
        <v>0</v>
      </c>
      <c r="AE122" s="136"/>
      <c r="AH122" s="226"/>
      <c r="AL122" s="136"/>
    </row>
    <row r="123" spans="1:38">
      <c r="A123" s="301" t="s">
        <v>965</v>
      </c>
      <c r="B123" s="353" t="str">
        <f t="shared" si="106"/>
        <v>301443210327</v>
      </c>
      <c r="C123" s="312" t="s">
        <v>322</v>
      </c>
      <c r="D123" s="312" t="s">
        <v>967</v>
      </c>
      <c r="E123" s="123">
        <v>61153</v>
      </c>
      <c r="F123" s="215">
        <v>3734</v>
      </c>
      <c r="G123" s="215">
        <f t="shared" si="114"/>
        <v>64887</v>
      </c>
      <c r="H123" s="303" t="s">
        <v>324</v>
      </c>
      <c r="I123" s="122" t="s">
        <v>325</v>
      </c>
      <c r="J123" s="122" t="s">
        <v>33</v>
      </c>
      <c r="K123" s="304">
        <v>1</v>
      </c>
      <c r="L123" s="122">
        <v>1</v>
      </c>
      <c r="M123" s="122" t="s">
        <v>26</v>
      </c>
      <c r="N123" s="123">
        <f t="shared" si="107"/>
        <v>64887</v>
      </c>
      <c r="O123" s="305"/>
      <c r="P123" s="306">
        <f t="shared" si="110"/>
        <v>21108.638108941512</v>
      </c>
      <c r="Q123" s="123">
        <v>949228751.74055672</v>
      </c>
      <c r="R123" s="123">
        <v>0</v>
      </c>
      <c r="S123" s="305">
        <f>VLOOKUP(C123,'Working Hours'!A:I,9,0)*G123</f>
        <v>2271.0450000000001</v>
      </c>
      <c r="T123" s="349">
        <f t="shared" si="116"/>
        <v>4.5164792591959345E-2</v>
      </c>
      <c r="U123" s="123">
        <f>SUMIF('Re-allowcate'!C:C,C123,'Re-allowcate'!N:N)</f>
        <v>72926441.948763937</v>
      </c>
      <c r="V123" s="123">
        <f>SUMIFS('Manufacturing Cost.'!N:N,'Manufacturing Cost.'!G:G,"627",'Manufacturing Cost.'!H:H,"CNC1")*T123+SUMIF('Re-allowcate'!C:C,C123,'Re-allowcate'!J:J)</f>
        <v>253987905.89417255</v>
      </c>
      <c r="W123" s="308">
        <f t="shared" si="108"/>
        <v>8.2733161012596024E-3</v>
      </c>
      <c r="X123" s="123">
        <f>SUMIFS('Manufacturing Cost.'!N:N,'Manufacturing Cost.'!H:H,"indirect",'Manufacturing Cost.'!G:G,"627")*W123</f>
        <v>93533101.39139469</v>
      </c>
      <c r="Y123" s="123">
        <f>SUMIF(Outsoucing!D:D,C123,Outsoucing!J:J)</f>
        <v>0</v>
      </c>
      <c r="Z123" s="309">
        <f t="shared" si="112"/>
        <v>1369676200.9748878</v>
      </c>
      <c r="AA123" s="306">
        <f t="shared" si="109"/>
        <v>21108.638108941512</v>
      </c>
      <c r="AB123" s="351" t="s">
        <v>1898</v>
      </c>
      <c r="AC123" s="3">
        <v>1369676200.9748878</v>
      </c>
      <c r="AD123" s="136">
        <f t="shared" si="113"/>
        <v>0</v>
      </c>
      <c r="AE123" s="136"/>
      <c r="AH123" s="226"/>
      <c r="AL123" s="136"/>
    </row>
    <row r="124" spans="1:38">
      <c r="A124" s="301" t="s">
        <v>965</v>
      </c>
      <c r="B124" s="353" t="str">
        <f t="shared" si="106"/>
        <v>301449210332</v>
      </c>
      <c r="C124" s="312" t="s">
        <v>255</v>
      </c>
      <c r="D124" s="312" t="s">
        <v>256</v>
      </c>
      <c r="E124" s="123">
        <v>24226</v>
      </c>
      <c r="F124" s="215">
        <v>595</v>
      </c>
      <c r="G124" s="215">
        <f t="shared" si="114"/>
        <v>24821</v>
      </c>
      <c r="H124" s="303" t="s">
        <v>261</v>
      </c>
      <c r="I124" s="122" t="s">
        <v>262</v>
      </c>
      <c r="J124" s="122" t="s">
        <v>33</v>
      </c>
      <c r="K124" s="304">
        <v>1</v>
      </c>
      <c r="L124" s="122">
        <v>1</v>
      </c>
      <c r="M124" s="122" t="s">
        <v>26</v>
      </c>
      <c r="N124" s="123">
        <f t="shared" si="107"/>
        <v>24821</v>
      </c>
      <c r="O124" s="305"/>
      <c r="P124" s="306">
        <f t="shared" si="110"/>
        <v>20645.54578846836</v>
      </c>
      <c r="Q124" s="123">
        <v>280193188.61168939</v>
      </c>
      <c r="R124" s="123">
        <v>0</v>
      </c>
      <c r="S124" s="305">
        <f>VLOOKUP(C124,'Working Hours'!A:I,9,0)*G124</f>
        <v>752.07630000000006</v>
      </c>
      <c r="T124" s="349">
        <f t="shared" si="116"/>
        <v>1.4956713804802721E-2</v>
      </c>
      <c r="U124" s="123">
        <f>SUMIF('Re-allowcate'!C:C,C124,'Re-allowcate'!N:N)</f>
        <v>47820216.090803355</v>
      </c>
      <c r="V124" s="123">
        <f>SUMIFS('Manufacturing Cost.'!N:N,'Manufacturing Cost.'!G:G,"627",'Manufacturing Cost.'!H:H,"CNC1")*T124+SUMIF('Re-allowcate'!C:C,C124,'Re-allowcate'!J:J)</f>
        <v>153455387.45466071</v>
      </c>
      <c r="W124" s="308">
        <f t="shared" si="108"/>
        <v>2.7397805689300509E-3</v>
      </c>
      <c r="X124" s="123">
        <f>SUMIFS('Manufacturing Cost.'!N:N,'Manufacturing Cost.'!H:H,"indirect",'Manufacturing Cost.'!G:G,"627")*W124</f>
        <v>30974299.858419787</v>
      </c>
      <c r="Y124" s="123">
        <f>SUMIF(Outsoucing!D:D,C124,Outsoucing!J:J)</f>
        <v>0</v>
      </c>
      <c r="Z124" s="309">
        <f t="shared" si="112"/>
        <v>512443092.0155732</v>
      </c>
      <c r="AA124" s="306">
        <f t="shared" si="109"/>
        <v>20645.54578846836</v>
      </c>
      <c r="AB124" s="351" t="s">
        <v>1897</v>
      </c>
      <c r="AC124" s="3">
        <v>512443092.0155732</v>
      </c>
      <c r="AD124" s="136">
        <f t="shared" si="113"/>
        <v>0</v>
      </c>
      <c r="AE124" s="136"/>
      <c r="AH124" s="226"/>
      <c r="AL124" s="136"/>
    </row>
    <row r="125" spans="1:38">
      <c r="A125" s="354" t="s">
        <v>965</v>
      </c>
      <c r="B125" s="355" t="str">
        <f t="shared" si="106"/>
        <v>301450210333</v>
      </c>
      <c r="C125" s="312" t="s">
        <v>183</v>
      </c>
      <c r="D125" s="312" t="s">
        <v>184</v>
      </c>
      <c r="E125" s="123">
        <v>3442</v>
      </c>
      <c r="F125" s="215">
        <v>165</v>
      </c>
      <c r="G125" s="215">
        <f t="shared" si="114"/>
        <v>3607</v>
      </c>
      <c r="H125" s="303" t="s">
        <v>191</v>
      </c>
      <c r="I125" s="122" t="s">
        <v>192</v>
      </c>
      <c r="J125" s="122" t="s">
        <v>33</v>
      </c>
      <c r="K125" s="304">
        <v>1</v>
      </c>
      <c r="L125" s="122">
        <v>1</v>
      </c>
      <c r="M125" s="122" t="s">
        <v>26</v>
      </c>
      <c r="N125" s="123">
        <f t="shared" si="107"/>
        <v>3607</v>
      </c>
      <c r="O125" s="305"/>
      <c r="P125" s="306">
        <f t="shared" si="110"/>
        <v>89281.775809351733</v>
      </c>
      <c r="Q125" s="123">
        <v>246089532.40708408</v>
      </c>
      <c r="R125" s="123">
        <v>0</v>
      </c>
      <c r="S125" s="305">
        <f>VLOOKUP(C125,'Working Hours'!A:I,9,0)*G125</f>
        <v>416.24779999999998</v>
      </c>
      <c r="T125" s="349">
        <f t="shared" si="116"/>
        <v>8.2780154307199438E-3</v>
      </c>
      <c r="U125" s="123">
        <f>SUMIF('Re-allowcate'!C:C,C125,'Re-allowcate'!N:N)</f>
        <v>6949257.4610018814</v>
      </c>
      <c r="V125" s="123">
        <f>SUMIFS('Manufacturing Cost.'!N:N,'Manufacturing Cost.'!G:G,"627",'Manufacturing Cost.'!H:H,"CNC1")*T125+SUMIF('Re-allowcate'!C:C,C125,'Re-allowcate'!J:J)</f>
        <v>51857389.109905556</v>
      </c>
      <c r="W125" s="308">
        <f t="shared" si="108"/>
        <v>1.5163722541182082E-3</v>
      </c>
      <c r="X125" s="123">
        <f>SUMIFS('Manufacturing Cost.'!N:N,'Manufacturing Cost.'!H:H,"indirect",'Manufacturing Cost.'!G:G,"627")*W125</f>
        <v>17143186.366340153</v>
      </c>
      <c r="Y125" s="123">
        <f>SUMIF(Outsoucing!D:D,C125,Outsoucing!J:J)</f>
        <v>0</v>
      </c>
      <c r="Z125" s="309">
        <f t="shared" si="112"/>
        <v>322039365.34433168</v>
      </c>
      <c r="AA125" s="306">
        <f t="shared" si="109"/>
        <v>89281.775809351733</v>
      </c>
      <c r="AB125" s="351" t="s">
        <v>1897</v>
      </c>
      <c r="AC125" s="3">
        <v>322039365.34433168</v>
      </c>
      <c r="AD125" s="136">
        <f t="shared" si="113"/>
        <v>0</v>
      </c>
      <c r="AE125" s="136"/>
      <c r="AH125" s="226"/>
      <c r="AL125" s="136"/>
    </row>
    <row r="126" spans="1:38">
      <c r="A126" s="301" t="s">
        <v>965</v>
      </c>
      <c r="B126" s="353" t="str">
        <f t="shared" si="106"/>
        <v>301469210340</v>
      </c>
      <c r="C126" s="312" t="s">
        <v>214</v>
      </c>
      <c r="D126" s="312" t="s">
        <v>215</v>
      </c>
      <c r="E126" s="123">
        <v>25618</v>
      </c>
      <c r="F126" s="215">
        <v>969</v>
      </c>
      <c r="G126" s="215">
        <f t="shared" si="114"/>
        <v>26587</v>
      </c>
      <c r="H126" s="303" t="s">
        <v>216</v>
      </c>
      <c r="I126" s="122" t="s">
        <v>217</v>
      </c>
      <c r="J126" s="122" t="s">
        <v>33</v>
      </c>
      <c r="K126" s="304">
        <v>1</v>
      </c>
      <c r="L126" s="122">
        <v>1</v>
      </c>
      <c r="M126" s="122" t="s">
        <v>26</v>
      </c>
      <c r="N126" s="123">
        <f t="shared" si="107"/>
        <v>26587</v>
      </c>
      <c r="O126" s="305"/>
      <c r="P126" s="306">
        <f t="shared" si="110"/>
        <v>18454.536696270257</v>
      </c>
      <c r="Q126" s="123">
        <v>210442685.99257576</v>
      </c>
      <c r="R126" s="123">
        <v>0</v>
      </c>
      <c r="S126" s="305">
        <f>VLOOKUP(C126,'Working Hours'!A:I,9,0)*G126</f>
        <v>1034.2342999999998</v>
      </c>
      <c r="T126" s="349">
        <f t="shared" si="116"/>
        <v>2.0568054640480594E-2</v>
      </c>
      <c r="U126" s="123">
        <f>SUMIF('Re-allowcate'!C:C,C126,'Re-allowcate'!N:N)</f>
        <v>51222597.204229839</v>
      </c>
      <c r="V126" s="123">
        <f>SUMIFS('Manufacturing Cost.'!N:N,'Manufacturing Cost.'!G:G,"627",'Manufacturing Cost.'!H:H,"CNC1")*T126+SUMIF('Re-allowcate'!C:C,C126,'Re-allowcate'!J:J)</f>
        <v>186390492.81097537</v>
      </c>
      <c r="W126" s="308">
        <f t="shared" si="108"/>
        <v>3.7676696351965516E-3</v>
      </c>
      <c r="X126" s="123">
        <f>SUMIFS('Manufacturing Cost.'!N:N,'Manufacturing Cost.'!H:H,"indirect",'Manufacturing Cost.'!G:G,"627")*W126</f>
        <v>42594991.135956392</v>
      </c>
      <c r="Y126" s="123">
        <f>SUMIF(Outsoucing!D:D,C126,Outsoucing!J:J)</f>
        <v>0</v>
      </c>
      <c r="Z126" s="309">
        <f t="shared" si="112"/>
        <v>490650767.14373738</v>
      </c>
      <c r="AA126" s="306">
        <f t="shared" si="109"/>
        <v>18454.536696270257</v>
      </c>
      <c r="AB126" s="351" t="s">
        <v>1897</v>
      </c>
      <c r="AC126" s="3">
        <v>490650767.14373738</v>
      </c>
      <c r="AD126" s="136">
        <f t="shared" si="113"/>
        <v>0</v>
      </c>
      <c r="AE126" s="136"/>
      <c r="AH126" s="226"/>
      <c r="AL126" s="136"/>
    </row>
    <row r="127" spans="1:38">
      <c r="A127" s="301" t="s">
        <v>965</v>
      </c>
      <c r="B127" s="353" t="str">
        <f t="shared" si="106"/>
        <v>301489551183</v>
      </c>
      <c r="C127" s="312" t="s">
        <v>968</v>
      </c>
      <c r="D127" s="312" t="s">
        <v>769</v>
      </c>
      <c r="E127" s="123">
        <v>300</v>
      </c>
      <c r="F127" s="215">
        <v>0</v>
      </c>
      <c r="G127" s="215">
        <f t="shared" si="114"/>
        <v>300</v>
      </c>
      <c r="H127" s="532" t="s">
        <v>771</v>
      </c>
      <c r="I127" s="122" t="s">
        <v>770</v>
      </c>
      <c r="J127" s="122" t="s">
        <v>33</v>
      </c>
      <c r="K127" s="304">
        <v>1</v>
      </c>
      <c r="L127" s="122">
        <v>1</v>
      </c>
      <c r="M127" s="122" t="s">
        <v>26</v>
      </c>
      <c r="N127" s="123">
        <f t="shared" si="107"/>
        <v>300</v>
      </c>
      <c r="O127" s="305"/>
      <c r="P127" s="306">
        <f t="shared" si="110"/>
        <v>11300.846884374385</v>
      </c>
      <c r="Q127" s="123">
        <v>2356210.2850960898</v>
      </c>
      <c r="R127" s="123">
        <v>0</v>
      </c>
      <c r="S127" s="305">
        <f>VLOOKUP(C127,'Working Hours'!A:I,9,0)*G127</f>
        <v>5.4300000000000006</v>
      </c>
      <c r="T127" s="349">
        <f t="shared" si="116"/>
        <v>1.079876549228832E-4</v>
      </c>
      <c r="U127" s="123">
        <f>SUMIF('Re-allowcate'!C:C,C127,'Re-allowcate'!N:N)</f>
        <v>214507.1987568629</v>
      </c>
      <c r="V127" s="123">
        <f>SUMIFS('Manufacturing Cost.'!N:N,'Manufacturing Cost.'!G:G,"627",'Manufacturing Cost.'!H:H,"CNC1")*T127+SUMIF('Re-allowcate'!C:C,C127,'Re-allowcate'!J:J)</f>
        <v>595901.76112102799</v>
      </c>
      <c r="W127" s="308">
        <f t="shared" si="108"/>
        <v>1.9781248909572308E-5</v>
      </c>
      <c r="X127" s="123">
        <f>SUMIFS('Manufacturing Cost.'!N:N,'Manufacturing Cost.'!H:H,"indirect",'Manufacturing Cost.'!G:G,"627")*W127</f>
        <v>223634.82033833463</v>
      </c>
      <c r="Y127" s="123">
        <f>SUMIF(Outsoucing!D:D,C127,Outsoucing!J:J)</f>
        <v>0</v>
      </c>
      <c r="Z127" s="309">
        <f t="shared" si="112"/>
        <v>3390254.0653123152</v>
      </c>
      <c r="AA127" s="306">
        <f t="shared" si="109"/>
        <v>11300.846884374385</v>
      </c>
      <c r="AB127" s="351" t="s">
        <v>1902</v>
      </c>
      <c r="AC127" s="3">
        <v>3390254.0653123152</v>
      </c>
      <c r="AD127" s="136">
        <f t="shared" si="113"/>
        <v>0</v>
      </c>
      <c r="AH127" s="226"/>
      <c r="AL127" s="136"/>
    </row>
    <row r="128" spans="1:38">
      <c r="A128" s="301" t="s">
        <v>965</v>
      </c>
      <c r="B128" s="353" t="str">
        <f t="shared" si="106"/>
        <v>301498210343</v>
      </c>
      <c r="C128" s="312" t="s">
        <v>579</v>
      </c>
      <c r="D128" s="312" t="s">
        <v>580</v>
      </c>
      <c r="E128" s="123">
        <v>32460</v>
      </c>
      <c r="F128" s="215">
        <v>1792</v>
      </c>
      <c r="G128" s="215">
        <f t="shared" si="114"/>
        <v>34252</v>
      </c>
      <c r="H128" s="303" t="s">
        <v>582</v>
      </c>
      <c r="I128" s="122" t="s">
        <v>583</v>
      </c>
      <c r="J128" s="122" t="s">
        <v>33</v>
      </c>
      <c r="K128" s="304">
        <v>1</v>
      </c>
      <c r="L128" s="122">
        <v>1</v>
      </c>
      <c r="M128" s="122" t="s">
        <v>26</v>
      </c>
      <c r="N128" s="123">
        <f t="shared" si="107"/>
        <v>34252</v>
      </c>
      <c r="O128" s="305"/>
      <c r="P128" s="306">
        <f t="shared" si="110"/>
        <v>14319.74671667845</v>
      </c>
      <c r="Q128" s="123">
        <v>339928734.16532409</v>
      </c>
      <c r="R128" s="123">
        <v>0</v>
      </c>
      <c r="S128" s="305">
        <f>VLOOKUP(C128,'Working Hours'!A:I,9,0)*G128</f>
        <v>856.30000000000007</v>
      </c>
      <c r="T128" s="349">
        <f t="shared" si="116"/>
        <v>1.7029434421816737E-2</v>
      </c>
      <c r="U128" s="123">
        <f>SUMIF('Re-allowcate'!C:C,C128,'Re-allowcate'!N:N)</f>
        <v>24491001.906066895</v>
      </c>
      <c r="V128" s="123">
        <f>SUMIFS('Manufacturing Cost.'!N:N,'Manufacturing Cost.'!G:G,"627",'Manufacturing Cost.'!H:H,"CNC1")*T128+SUMIF('Re-allowcate'!C:C,C128,'Re-allowcate'!J:J)</f>
        <v>90793470.336471543</v>
      </c>
      <c r="W128" s="308">
        <f t="shared" si="108"/>
        <v>3.11946288052795E-3</v>
      </c>
      <c r="X128" s="123">
        <f>SUMIFS('Manufacturing Cost.'!N:N,'Manufacturing Cost.'!H:H,"indirect",'Manufacturing Cost.'!G:G,"627")*W128</f>
        <v>35266758.131807722</v>
      </c>
      <c r="Y128" s="123">
        <f>SUMIF(Outsoucing!D:D,C128,Outsoucing!J:J)</f>
        <v>0</v>
      </c>
      <c r="Z128" s="309">
        <f t="shared" si="112"/>
        <v>490479964.53967029</v>
      </c>
      <c r="AA128" s="306">
        <f t="shared" si="109"/>
        <v>14319.74671667845</v>
      </c>
      <c r="AB128" s="351" t="s">
        <v>1902</v>
      </c>
      <c r="AC128" s="3">
        <v>490479964.53967029</v>
      </c>
      <c r="AD128" s="136">
        <f t="shared" si="113"/>
        <v>0</v>
      </c>
      <c r="AE128" s="136"/>
      <c r="AH128" s="226"/>
      <c r="AL128" s="136"/>
    </row>
    <row r="129" spans="1:38" ht="15" hidden="1" customHeight="1">
      <c r="A129" s="301" t="s">
        <v>965</v>
      </c>
      <c r="B129" s="353" t="str">
        <f t="shared" si="106"/>
        <v>301500210346</v>
      </c>
      <c r="C129" s="312" t="s">
        <v>616</v>
      </c>
      <c r="D129" s="312" t="s">
        <v>617</v>
      </c>
      <c r="E129" s="123">
        <v>0</v>
      </c>
      <c r="F129" s="215">
        <v>0</v>
      </c>
      <c r="G129" s="215">
        <f t="shared" si="114"/>
        <v>0</v>
      </c>
      <c r="H129" s="303" t="s">
        <v>624</v>
      </c>
      <c r="I129" s="122" t="s">
        <v>625</v>
      </c>
      <c r="J129" s="122" t="s">
        <v>33</v>
      </c>
      <c r="K129" s="304">
        <v>1</v>
      </c>
      <c r="L129" s="122">
        <v>1</v>
      </c>
      <c r="M129" s="122" t="s">
        <v>26</v>
      </c>
      <c r="N129" s="123">
        <f t="shared" si="107"/>
        <v>0</v>
      </c>
      <c r="O129" s="305"/>
      <c r="P129" s="306" t="str">
        <f t="shared" si="110"/>
        <v/>
      </c>
      <c r="Q129" s="123">
        <v>0</v>
      </c>
      <c r="R129" s="123">
        <v>0</v>
      </c>
      <c r="S129" s="305">
        <f>VLOOKUP(C129,'Working Hours'!A:I,9,0)*G129</f>
        <v>0</v>
      </c>
      <c r="T129" s="349">
        <f t="shared" si="111"/>
        <v>0</v>
      </c>
      <c r="U129" s="123">
        <f>SUMIF('Re-allowcate'!C:C,C129,'Re-allowcate'!N:N)</f>
        <v>0</v>
      </c>
      <c r="V129" s="123">
        <f>SUMIFS('Manufacturing Cost.'!N:N,'Manufacturing Cost.'!G:G,"627",'Manufacturing Cost.'!H:H,"CNC1")*T129+SUMIF('Re-allowcate'!C:C,C129,'Re-allowcate'!J:J)</f>
        <v>0</v>
      </c>
      <c r="W129" s="308">
        <f t="shared" si="108"/>
        <v>0</v>
      </c>
      <c r="X129" s="123">
        <f>SUMIFS('Manufacturing Cost.'!N:N,'Manufacturing Cost.'!H:H,"indirect",'Manufacturing Cost.'!G:G,"627")*W129</f>
        <v>0</v>
      </c>
      <c r="Y129" s="123">
        <f>SUMIF(Outsoucing!D:D,C129,Outsoucing!J:J)</f>
        <v>0</v>
      </c>
      <c r="Z129" s="309">
        <f t="shared" si="112"/>
        <v>0</v>
      </c>
      <c r="AA129" s="306">
        <f t="shared" si="109"/>
        <v>0</v>
      </c>
      <c r="AB129" s="305">
        <v>0</v>
      </c>
      <c r="AC129" s="3">
        <v>0</v>
      </c>
      <c r="AD129" s="136">
        <f t="shared" si="113"/>
        <v>0</v>
      </c>
      <c r="AH129" s="226"/>
      <c r="AL129" s="136"/>
    </row>
    <row r="130" spans="1:38">
      <c r="A130" s="301" t="s">
        <v>965</v>
      </c>
      <c r="B130" s="353" t="str">
        <f t="shared" si="106"/>
        <v>301511210350</v>
      </c>
      <c r="C130" s="312" t="s">
        <v>221</v>
      </c>
      <c r="D130" s="312" t="s">
        <v>222</v>
      </c>
      <c r="E130" s="123">
        <v>36684</v>
      </c>
      <c r="F130" s="215">
        <v>1819</v>
      </c>
      <c r="G130" s="215">
        <f t="shared" si="114"/>
        <v>38503</v>
      </c>
      <c r="H130" s="303" t="s">
        <v>223</v>
      </c>
      <c r="I130" s="122" t="s">
        <v>224</v>
      </c>
      <c r="J130" s="122" t="s">
        <v>33</v>
      </c>
      <c r="K130" s="304">
        <v>1</v>
      </c>
      <c r="L130" s="122">
        <v>1</v>
      </c>
      <c r="M130" s="122" t="s">
        <v>26</v>
      </c>
      <c r="N130" s="123">
        <f t="shared" si="107"/>
        <v>38503</v>
      </c>
      <c r="O130" s="305"/>
      <c r="P130" s="306">
        <f t="shared" si="110"/>
        <v>74703.7810451478</v>
      </c>
      <c r="Q130" s="123">
        <v>2296906715.4763379</v>
      </c>
      <c r="R130" s="123">
        <v>0</v>
      </c>
      <c r="S130" s="305">
        <f>VLOOKUP(C130,'Working Hours'!A:I,9,0)*G130</f>
        <v>2760.6651000000002</v>
      </c>
      <c r="T130" s="349">
        <f t="shared" ref="T130:T136" si="117">S130/SUM($S$114:$S$245)</f>
        <v>5.4901979774667924E-2</v>
      </c>
      <c r="U130" s="123">
        <f>SUMIF('Re-allowcate'!C:C,C130,'Re-allowcate'!N:N)</f>
        <v>74180000.005809665</v>
      </c>
      <c r="V130" s="123">
        <f>SUMIFS('Manufacturing Cost.'!N:N,'Manufacturing Cost.'!G:G,"627",'Manufacturing Cost.'!H:H,"CNC1")*T130+SUMIF('Re-allowcate'!C:C,C130,'Re-allowcate'!J:J)</f>
        <v>391534836.51302534</v>
      </c>
      <c r="W130" s="308">
        <f t="shared" si="108"/>
        <v>1.0056980386568937E-2</v>
      </c>
      <c r="X130" s="123">
        <f>SUMIFS('Manufacturing Cost.'!N:N,'Manufacturing Cost.'!H:H,"indirect",'Manufacturing Cost.'!G:G,"627")*W130</f>
        <v>113698129.58615296</v>
      </c>
      <c r="Y130" s="123">
        <f>SUMIF(Outsoucing!D:D,C130,Outsoucing!J:J)</f>
        <v>0</v>
      </c>
      <c r="Z130" s="309">
        <f t="shared" si="112"/>
        <v>2876319681.581326</v>
      </c>
      <c r="AA130" s="306">
        <f t="shared" si="109"/>
        <v>74703.7810451478</v>
      </c>
      <c r="AB130" s="351" t="s">
        <v>1897</v>
      </c>
      <c r="AC130" s="3">
        <v>2876319681.581326</v>
      </c>
      <c r="AD130" s="136">
        <f t="shared" si="113"/>
        <v>0</v>
      </c>
      <c r="AE130" s="136"/>
      <c r="AH130" s="226"/>
      <c r="AL130" s="136"/>
    </row>
    <row r="131" spans="1:38">
      <c r="A131" s="301" t="s">
        <v>965</v>
      </c>
      <c r="B131" s="353" t="str">
        <f t="shared" si="106"/>
        <v>301520210178</v>
      </c>
      <c r="C131" s="312" t="s">
        <v>202</v>
      </c>
      <c r="D131" s="312" t="s">
        <v>203</v>
      </c>
      <c r="E131" s="123">
        <v>138504</v>
      </c>
      <c r="F131" s="215">
        <v>5648</v>
      </c>
      <c r="G131" s="215">
        <f t="shared" si="114"/>
        <v>144152</v>
      </c>
      <c r="H131" s="303" t="s">
        <v>209</v>
      </c>
      <c r="I131" s="122" t="s">
        <v>210</v>
      </c>
      <c r="J131" s="122" t="s">
        <v>33</v>
      </c>
      <c r="K131" s="304">
        <v>1</v>
      </c>
      <c r="L131" s="122">
        <v>1</v>
      </c>
      <c r="M131" s="122" t="s">
        <v>26</v>
      </c>
      <c r="N131" s="123">
        <f t="shared" si="107"/>
        <v>144152</v>
      </c>
      <c r="O131" s="305"/>
      <c r="P131" s="306">
        <f t="shared" si="110"/>
        <v>11620.298976535913</v>
      </c>
      <c r="Q131" s="123">
        <v>700810888.4379319</v>
      </c>
      <c r="R131" s="123">
        <v>0</v>
      </c>
      <c r="S131" s="305">
        <f>VLOOKUP(C131,'Working Hours'!A:I,9,0)*G131</f>
        <v>1643.3328000000001</v>
      </c>
      <c r="T131" s="349">
        <f t="shared" si="117"/>
        <v>3.2681336156511129E-2</v>
      </c>
      <c r="U131" s="123">
        <f>SUMIF('Re-allowcate'!C:C,C131,'Re-allowcate'!N:N)</f>
        <v>277723693.24046111</v>
      </c>
      <c r="V131" s="123">
        <f>SUMIFS('Manufacturing Cost.'!N:N,'Manufacturing Cost.'!G:G,"627",'Manufacturing Cost.'!H:H,"CNC1")*T131+SUMIF('Re-allowcate'!C:C,C131,'Re-allowcate'!J:J)</f>
        <v>628874013.20413792</v>
      </c>
      <c r="W131" s="308">
        <f t="shared" si="108"/>
        <v>5.9865884268995228E-3</v>
      </c>
      <c r="X131" s="123">
        <f>SUMIFS('Manufacturing Cost.'!N:N,'Manufacturing Cost.'!H:H,"indirect",'Manufacturing Cost.'!G:G,"627")*W131</f>
        <v>67680743.183074102</v>
      </c>
      <c r="Y131" s="123">
        <f>SUMIF(Outsoucing!D:D,C131,Outsoucing!J:J)</f>
        <v>0</v>
      </c>
      <c r="Z131" s="309">
        <f t="shared" si="112"/>
        <v>1675089338.0656049</v>
      </c>
      <c r="AA131" s="306">
        <f t="shared" si="109"/>
        <v>11620.298976535913</v>
      </c>
      <c r="AB131" s="351" t="s">
        <v>1897</v>
      </c>
      <c r="AC131" s="3">
        <v>1675089338.0656049</v>
      </c>
      <c r="AD131" s="136">
        <f t="shared" si="113"/>
        <v>0</v>
      </c>
      <c r="AE131" s="136"/>
      <c r="AH131" s="226"/>
      <c r="AL131" s="136"/>
    </row>
    <row r="132" spans="1:38">
      <c r="A132" s="301" t="s">
        <v>965</v>
      </c>
      <c r="B132" s="353" t="str">
        <f t="shared" si="106"/>
        <v>301537210323</v>
      </c>
      <c r="C132" s="312" t="s">
        <v>310</v>
      </c>
      <c r="D132" s="312" t="s">
        <v>311</v>
      </c>
      <c r="E132" s="123">
        <v>104769</v>
      </c>
      <c r="F132" s="215">
        <v>0</v>
      </c>
      <c r="G132" s="215">
        <f t="shared" si="114"/>
        <v>104769</v>
      </c>
      <c r="H132" s="303" t="s">
        <v>317</v>
      </c>
      <c r="I132" s="122" t="s">
        <v>318</v>
      </c>
      <c r="J132" s="122" t="s">
        <v>33</v>
      </c>
      <c r="K132" s="304">
        <v>1</v>
      </c>
      <c r="L132" s="122">
        <v>1</v>
      </c>
      <c r="M132" s="122" t="s">
        <v>26</v>
      </c>
      <c r="N132" s="123">
        <f t="shared" si="107"/>
        <v>104769</v>
      </c>
      <c r="O132" s="305"/>
      <c r="P132" s="306">
        <f t="shared" si="110"/>
        <v>18874.153495797313</v>
      </c>
      <c r="Q132" s="123">
        <v>1406049819.2875388</v>
      </c>
      <c r="R132" s="123">
        <v>0</v>
      </c>
      <c r="S132" s="305">
        <f>VLOOKUP(C132,'Working Hours'!A:I,9,0)*G132</f>
        <v>1382.9508000000001</v>
      </c>
      <c r="T132" s="349">
        <f t="shared" si="117"/>
        <v>2.7503059625363768E-2</v>
      </c>
      <c r="U132" s="123">
        <f>SUMIF('Re-allowcate'!C:C,C132,'Re-allowcate'!N:N)</f>
        <v>117749786.49852896</v>
      </c>
      <c r="V132" s="123">
        <f>SUMIFS('Manufacturing Cost.'!N:N,'Manufacturing Cost.'!G:G,"627",'Manufacturing Cost.'!H:H,"CNC1")*T132+SUMIF('Re-allowcate'!C:C,C132,'Re-allowcate'!J:J)</f>
        <v>190172484.26544213</v>
      </c>
      <c r="W132" s="308">
        <f t="shared" si="108"/>
        <v>5.0380283617849266E-3</v>
      </c>
      <c r="X132" s="123">
        <f>SUMIFS('Manufacturing Cost.'!N:N,'Manufacturing Cost.'!H:H,"indirect",'Manufacturing Cost.'!G:G,"627")*W132</f>
        <v>56956897.549678847</v>
      </c>
      <c r="Y132" s="123">
        <f>SUMIF(Outsoucing!D:D,C132,Outsoucing!J:J)</f>
        <v>206497200</v>
      </c>
      <c r="Z132" s="309">
        <f t="shared" si="112"/>
        <v>1977426187.6011887</v>
      </c>
      <c r="AA132" s="306">
        <f t="shared" si="109"/>
        <v>18874.153495797313</v>
      </c>
      <c r="AB132" s="351" t="s">
        <v>1898</v>
      </c>
      <c r="AC132" s="3">
        <v>1977426187.6011887</v>
      </c>
      <c r="AD132" s="136">
        <f t="shared" si="113"/>
        <v>0</v>
      </c>
      <c r="AE132" s="136"/>
      <c r="AH132" s="226"/>
      <c r="AL132" s="136"/>
    </row>
    <row r="133" spans="1:38">
      <c r="A133" s="301" t="s">
        <v>965</v>
      </c>
      <c r="B133" s="353" t="str">
        <f t="shared" si="106"/>
        <v>301538210334</v>
      </c>
      <c r="C133" s="312" t="s">
        <v>266</v>
      </c>
      <c r="D133" s="312" t="s">
        <v>267</v>
      </c>
      <c r="E133" s="123">
        <v>47575</v>
      </c>
      <c r="F133" s="215">
        <v>3552</v>
      </c>
      <c r="G133" s="215">
        <f t="shared" si="114"/>
        <v>51127</v>
      </c>
      <c r="H133" s="303" t="s">
        <v>272</v>
      </c>
      <c r="I133" s="122" t="s">
        <v>273</v>
      </c>
      <c r="J133" s="122" t="s">
        <v>33</v>
      </c>
      <c r="K133" s="304">
        <v>1</v>
      </c>
      <c r="L133" s="122">
        <v>1</v>
      </c>
      <c r="M133" s="122" t="s">
        <v>26</v>
      </c>
      <c r="N133" s="123">
        <f t="shared" si="107"/>
        <v>51127</v>
      </c>
      <c r="O133" s="305"/>
      <c r="P133" s="306">
        <f t="shared" si="110"/>
        <v>43423.813889551508</v>
      </c>
      <c r="Q133" s="123">
        <v>1632995676.8227415</v>
      </c>
      <c r="R133" s="123">
        <v>0</v>
      </c>
      <c r="S133" s="305">
        <f>VLOOKUP(C133,'Working Hours'!A:I,9,0)*G133</f>
        <v>3650.4678000000004</v>
      </c>
      <c r="T133" s="349">
        <f t="shared" si="117"/>
        <v>7.259769007246715E-2</v>
      </c>
      <c r="U133" s="123">
        <f>SUMIF('Re-allowcate'!C:C,C133,'Re-allowcate'!N:N)</f>
        <v>57461590.110722542</v>
      </c>
      <c r="V133" s="123">
        <f>SUMIFS('Manufacturing Cost.'!N:N,'Manufacturing Cost.'!G:G,"627",'Manufacturing Cost.'!H:H,"CNC1")*T133+SUMIF('Re-allowcate'!C:C,C133,'Re-allowcate'!J:J)</f>
        <v>379327367.71220773</v>
      </c>
      <c r="W133" s="308">
        <f t="shared" si="108"/>
        <v>1.3298492115686707E-2</v>
      </c>
      <c r="X133" s="123">
        <f>SUMIFS('Manufacturing Cost.'!N:N,'Manufacturing Cost.'!H:H,"indirect",'Manufacturing Cost.'!G:G,"627")*W133</f>
        <v>150344698.0854283</v>
      </c>
      <c r="Y133" s="123">
        <f>SUMIF(Outsoucing!D:D,C133,Outsoucing!J:J)</f>
        <v>0</v>
      </c>
      <c r="Z133" s="309">
        <f t="shared" si="112"/>
        <v>2220129332.7311001</v>
      </c>
      <c r="AA133" s="306">
        <f t="shared" si="109"/>
        <v>43423.813889551508</v>
      </c>
      <c r="AB133" s="351" t="s">
        <v>1898</v>
      </c>
      <c r="AC133" s="3">
        <v>2220129332.7311001</v>
      </c>
      <c r="AD133" s="136">
        <f t="shared" si="113"/>
        <v>0</v>
      </c>
      <c r="AE133" s="136"/>
      <c r="AH133" s="226"/>
      <c r="AL133" s="136"/>
    </row>
    <row r="134" spans="1:38">
      <c r="A134" s="301" t="s">
        <v>965</v>
      </c>
      <c r="B134" s="353" t="str">
        <f t="shared" si="106"/>
        <v>301569210364</v>
      </c>
      <c r="C134" s="312" t="s">
        <v>142</v>
      </c>
      <c r="D134" s="312" t="s">
        <v>143</v>
      </c>
      <c r="E134" s="123">
        <v>74113</v>
      </c>
      <c r="F134" s="215">
        <v>1708</v>
      </c>
      <c r="G134" s="215">
        <f t="shared" si="114"/>
        <v>75821</v>
      </c>
      <c r="H134" s="303" t="s">
        <v>148</v>
      </c>
      <c r="I134" s="122" t="s">
        <v>149</v>
      </c>
      <c r="J134" s="122" t="s">
        <v>33</v>
      </c>
      <c r="K134" s="304">
        <v>1</v>
      </c>
      <c r="L134" s="122">
        <v>1</v>
      </c>
      <c r="M134" s="122" t="s">
        <v>26</v>
      </c>
      <c r="N134" s="123">
        <f t="shared" si="107"/>
        <v>75821</v>
      </c>
      <c r="O134" s="305"/>
      <c r="P134" s="306">
        <f t="shared" si="110"/>
        <v>50226.484569048516</v>
      </c>
      <c r="Q134" s="123">
        <v>2695372557.6131439</v>
      </c>
      <c r="R134" s="123">
        <v>0</v>
      </c>
      <c r="S134" s="305">
        <f>VLOOKUP(C134,'Working Hours'!A:I,9,0)*G134</f>
        <v>5231.6490000000003</v>
      </c>
      <c r="T134" s="349">
        <f t="shared" si="117"/>
        <v>0.10404300311043221</v>
      </c>
      <c r="U134" s="123">
        <f>SUMIF('Re-allowcate'!C:C,C134,'Re-allowcate'!N:N)</f>
        <v>146076975.31206644</v>
      </c>
      <c r="V134" s="123">
        <f>SUMIFS('Manufacturing Cost.'!N:N,'Manufacturing Cost.'!G:G,"627",'Manufacturing Cost.'!H:H,"CNC1")*T134+SUMIF('Re-allowcate'!C:C,C134,'Re-allowcate'!J:J)</f>
        <v>751307029.05639839</v>
      </c>
      <c r="W134" s="308">
        <f t="shared" si="108"/>
        <v>1.9058665023299275E-2</v>
      </c>
      <c r="X134" s="123">
        <f>SUMIFS('Manufacturing Cost.'!N:N,'Manufacturing Cost.'!H:H,"indirect",'Manufacturing Cost.'!G:G,"627")*W134</f>
        <v>215465724.52821878</v>
      </c>
      <c r="Y134" s="123">
        <f>SUMIF(Outsoucing!D:D,C134,Outsoucing!J:J)</f>
        <v>0</v>
      </c>
      <c r="Z134" s="309">
        <f t="shared" si="112"/>
        <v>3808222286.5098276</v>
      </c>
      <c r="AA134" s="306">
        <f t="shared" si="109"/>
        <v>50226.484569048516</v>
      </c>
      <c r="AB134" s="351" t="s">
        <v>1897</v>
      </c>
      <c r="AC134" s="3">
        <v>3808222286.5098276</v>
      </c>
      <c r="AD134" s="136">
        <f t="shared" si="113"/>
        <v>0</v>
      </c>
      <c r="AE134" s="136"/>
      <c r="AH134" s="226"/>
      <c r="AL134" s="136"/>
    </row>
    <row r="135" spans="1:38">
      <c r="A135" s="301" t="s">
        <v>965</v>
      </c>
      <c r="B135" s="353" t="str">
        <f t="shared" si="106"/>
        <v>301570210365</v>
      </c>
      <c r="C135" s="312" t="s">
        <v>131</v>
      </c>
      <c r="D135" s="312" t="s">
        <v>132</v>
      </c>
      <c r="E135" s="123">
        <v>17451</v>
      </c>
      <c r="F135" s="215">
        <v>1757</v>
      </c>
      <c r="G135" s="215">
        <f t="shared" si="114"/>
        <v>19208</v>
      </c>
      <c r="H135" s="303" t="s">
        <v>137</v>
      </c>
      <c r="I135" s="122" t="s">
        <v>138</v>
      </c>
      <c r="J135" s="122" t="s">
        <v>33</v>
      </c>
      <c r="K135" s="304">
        <v>1</v>
      </c>
      <c r="L135" s="122">
        <v>1</v>
      </c>
      <c r="M135" s="122" t="s">
        <v>26</v>
      </c>
      <c r="N135" s="123">
        <f t="shared" si="107"/>
        <v>19208</v>
      </c>
      <c r="O135" s="305"/>
      <c r="P135" s="306">
        <f t="shared" si="110"/>
        <v>24416.366609884652</v>
      </c>
      <c r="Q135" s="123">
        <v>255460188.03413731</v>
      </c>
      <c r="R135" s="123">
        <v>0</v>
      </c>
      <c r="S135" s="305">
        <f>VLOOKUP(C135,'Working Hours'!A:I,9,0)*G135</f>
        <v>827.86479999999995</v>
      </c>
      <c r="T135" s="349">
        <f t="shared" si="117"/>
        <v>1.6463937080147643E-2</v>
      </c>
      <c r="U135" s="123">
        <f>SUMIF('Re-allowcate'!C:C,C135,'Re-allowcate'!N:N)</f>
        <v>37006192.767098457</v>
      </c>
      <c r="V135" s="123">
        <f>SUMIFS('Manufacturing Cost.'!N:N,'Manufacturing Cost.'!G:G,"627",'Manufacturing Cost.'!H:H,"CNC1")*T135+SUMIF('Re-allowcate'!C:C,C135,'Re-allowcate'!J:J)</f>
        <v>142427536.03729755</v>
      </c>
      <c r="W135" s="308">
        <f t="shared" si="108"/>
        <v>3.0158747094425958E-3</v>
      </c>
      <c r="X135" s="123">
        <f>SUMIFS('Manufacturing Cost.'!N:N,'Manufacturing Cost.'!H:H,"indirect",'Manufacturing Cost.'!G:G,"627")*W135</f>
        <v>34095653.004130997</v>
      </c>
      <c r="Y135" s="123">
        <f>SUMIF(Outsoucing!D:D,C135,Outsoucing!J:J)</f>
        <v>0</v>
      </c>
      <c r="Z135" s="309">
        <f t="shared" si="112"/>
        <v>468989569.84266436</v>
      </c>
      <c r="AA135" s="306">
        <f t="shared" si="109"/>
        <v>24416.366609884652</v>
      </c>
      <c r="AB135" s="351" t="s">
        <v>1897</v>
      </c>
      <c r="AC135" s="3">
        <v>468989569.84266436</v>
      </c>
      <c r="AD135" s="136">
        <f t="shared" si="113"/>
        <v>0</v>
      </c>
      <c r="AE135" s="136"/>
      <c r="AH135" s="226"/>
      <c r="AL135" s="136"/>
    </row>
    <row r="136" spans="1:38">
      <c r="A136" s="301" t="s">
        <v>965</v>
      </c>
      <c r="B136" s="353" t="str">
        <f t="shared" si="106"/>
        <v>301603210179</v>
      </c>
      <c r="C136" s="312" t="s">
        <v>592</v>
      </c>
      <c r="D136" s="312" t="s">
        <v>593</v>
      </c>
      <c r="E136" s="123">
        <v>101763</v>
      </c>
      <c r="F136" s="215">
        <v>248</v>
      </c>
      <c r="G136" s="215">
        <f t="shared" si="114"/>
        <v>102011</v>
      </c>
      <c r="H136" s="303" t="s">
        <v>596</v>
      </c>
      <c r="I136" s="122" t="s">
        <v>597</v>
      </c>
      <c r="J136" s="122" t="s">
        <v>33</v>
      </c>
      <c r="K136" s="304">
        <v>1</v>
      </c>
      <c r="L136" s="122">
        <v>1</v>
      </c>
      <c r="M136" s="122" t="s">
        <v>26</v>
      </c>
      <c r="N136" s="123">
        <f t="shared" si="107"/>
        <v>102011</v>
      </c>
      <c r="O136" s="305"/>
      <c r="P136" s="306">
        <f t="shared" si="110"/>
        <v>16284.002520733226</v>
      </c>
      <c r="Q136" s="123">
        <v>1329168327.6632361</v>
      </c>
      <c r="R136" s="123">
        <v>0</v>
      </c>
      <c r="S136" s="305">
        <f>VLOOKUP(C136,'Working Hours'!A:I,9,0)*G136</f>
        <v>1703.5836999999999</v>
      </c>
      <c r="T136" s="349">
        <f t="shared" si="117"/>
        <v>3.3879559618388316E-2</v>
      </c>
      <c r="U136" s="123">
        <f>SUMIF('Re-allowcate'!C:C,C136,'Re-allowcate'!N:N)</f>
        <v>72940312.841287807</v>
      </c>
      <c r="V136" s="123">
        <f>SUMIFS('Manufacturing Cost.'!N:N,'Manufacturing Cost.'!G:G,"627",'Manufacturing Cost.'!H:H,"CNC1")*T136+SUMIF('Re-allowcate'!C:C,C136,'Re-allowcate'!J:J)</f>
        <v>188876561.13876355</v>
      </c>
      <c r="W136" s="308">
        <f t="shared" si="108"/>
        <v>6.2060797804770083E-3</v>
      </c>
      <c r="X136" s="123">
        <f>SUMIFS('Manufacturing Cost.'!N:N,'Manufacturing Cost.'!H:H,"indirect",'Manufacturing Cost.'!G:G,"627")*W136</f>
        <v>70162179.499229342</v>
      </c>
      <c r="Y136" s="123">
        <f>SUMIF(Outsoucing!D:D,C136,Outsoucing!J:J)</f>
        <v>0</v>
      </c>
      <c r="Z136" s="309">
        <f t="shared" si="112"/>
        <v>1661147381.1425171</v>
      </c>
      <c r="AA136" s="306">
        <f t="shared" si="109"/>
        <v>16284.002520733226</v>
      </c>
      <c r="AB136" s="351" t="s">
        <v>1902</v>
      </c>
      <c r="AC136" s="3">
        <v>1661147381.1425171</v>
      </c>
      <c r="AD136" s="136">
        <f t="shared" si="113"/>
        <v>0</v>
      </c>
      <c r="AE136" s="136"/>
      <c r="AH136" s="226"/>
      <c r="AL136" s="136"/>
    </row>
    <row r="137" spans="1:38" ht="15" hidden="1" customHeight="1">
      <c r="A137" s="301" t="s">
        <v>965</v>
      </c>
      <c r="B137" s="353" t="str">
        <f t="shared" si="106"/>
        <v>301618210375</v>
      </c>
      <c r="C137" s="312" t="s">
        <v>342</v>
      </c>
      <c r="D137" s="312" t="s">
        <v>343</v>
      </c>
      <c r="E137" s="123">
        <v>0</v>
      </c>
      <c r="F137" s="215">
        <v>0</v>
      </c>
      <c r="G137" s="215">
        <f t="shared" si="114"/>
        <v>0</v>
      </c>
      <c r="H137" s="303" t="s">
        <v>346</v>
      </c>
      <c r="I137" s="122" t="s">
        <v>347</v>
      </c>
      <c r="J137" s="122" t="s">
        <v>33</v>
      </c>
      <c r="K137" s="304">
        <v>1</v>
      </c>
      <c r="L137" s="122">
        <v>1</v>
      </c>
      <c r="M137" s="122" t="s">
        <v>26</v>
      </c>
      <c r="N137" s="123">
        <f t="shared" si="107"/>
        <v>0</v>
      </c>
      <c r="O137" s="305"/>
      <c r="P137" s="306" t="str">
        <f t="shared" si="110"/>
        <v/>
      </c>
      <c r="Q137" s="123">
        <v>0</v>
      </c>
      <c r="R137" s="123">
        <v>0</v>
      </c>
      <c r="S137" s="305">
        <f>VLOOKUP(C137,'Working Hours'!A:I,9,0)*G137</f>
        <v>0</v>
      </c>
      <c r="T137" s="349">
        <f t="shared" si="111"/>
        <v>0</v>
      </c>
      <c r="U137" s="123">
        <f>SUMIF('Re-allowcate'!C:C,C137,'Re-allowcate'!N:N)</f>
        <v>0</v>
      </c>
      <c r="V137" s="123">
        <f>SUMIFS('Manufacturing Cost.'!N:N,'Manufacturing Cost.'!G:G,"627",'Manufacturing Cost.'!H:H,"CNC1")*T137+SUMIF('Re-allowcate'!C:C,C137,'Re-allowcate'!J:J)</f>
        <v>0</v>
      </c>
      <c r="W137" s="308">
        <f t="shared" si="108"/>
        <v>0</v>
      </c>
      <c r="X137" s="123">
        <f>SUMIFS('Manufacturing Cost.'!N:N,'Manufacturing Cost.'!H:H,"indirect",'Manufacturing Cost.'!G:G,"627")*W137</f>
        <v>0</v>
      </c>
      <c r="Y137" s="123">
        <f>SUMIF(Outsoucing!D:D,C137,Outsoucing!J:J)</f>
        <v>0</v>
      </c>
      <c r="Z137" s="309">
        <f t="shared" si="112"/>
        <v>0</v>
      </c>
      <c r="AA137" s="306">
        <f t="shared" si="109"/>
        <v>0</v>
      </c>
      <c r="AB137" s="305">
        <v>0</v>
      </c>
      <c r="AC137" s="3">
        <v>0</v>
      </c>
      <c r="AD137" s="136">
        <f t="shared" si="113"/>
        <v>0</v>
      </c>
      <c r="AH137" s="226"/>
      <c r="AL137" s="136"/>
    </row>
    <row r="138" spans="1:38" ht="15" hidden="1" customHeight="1">
      <c r="A138" s="301" t="s">
        <v>965</v>
      </c>
      <c r="B138" s="353" t="str">
        <f t="shared" si="106"/>
        <v>301644210361</v>
      </c>
      <c r="C138" s="312" t="s">
        <v>538</v>
      </c>
      <c r="D138" s="312" t="s">
        <v>539</v>
      </c>
      <c r="E138" s="123">
        <v>0</v>
      </c>
      <c r="F138" s="215">
        <v>0</v>
      </c>
      <c r="G138" s="215">
        <f t="shared" si="114"/>
        <v>0</v>
      </c>
      <c r="H138" s="356" t="s">
        <v>514</v>
      </c>
      <c r="I138" s="303" t="s">
        <v>848</v>
      </c>
      <c r="J138" s="122" t="s">
        <v>33</v>
      </c>
      <c r="K138" s="304">
        <v>1</v>
      </c>
      <c r="L138" s="122">
        <v>1</v>
      </c>
      <c r="M138" s="122" t="s">
        <v>26</v>
      </c>
      <c r="N138" s="357">
        <f t="shared" si="107"/>
        <v>0</v>
      </c>
      <c r="O138" s="305"/>
      <c r="P138" s="358"/>
      <c r="Q138" s="359"/>
      <c r="R138" s="123">
        <v>0</v>
      </c>
      <c r="S138" s="305">
        <f>VLOOKUP(C138,'Working Hours'!A:I,9,0)*G138</f>
        <v>0</v>
      </c>
      <c r="T138" s="349">
        <f t="shared" si="111"/>
        <v>0</v>
      </c>
      <c r="U138" s="123">
        <f>SUMIF('Re-allowcate'!C:C,C138,'Re-allowcate'!N:N)</f>
        <v>0</v>
      </c>
      <c r="V138" s="123">
        <f>SUMIFS('Manufacturing Cost.'!N:N,'Manufacturing Cost.'!G:G,"627",'Manufacturing Cost.'!H:H,"CNC1")*T138+SUMIF('Re-allowcate'!C:C,C138,'Re-allowcate'!J:J)</f>
        <v>0</v>
      </c>
      <c r="W138" s="308">
        <f t="shared" si="108"/>
        <v>0</v>
      </c>
      <c r="X138" s="123">
        <f>SUMIFS('Manufacturing Cost.'!N:N,'Manufacturing Cost.'!H:H,"indirect",'Manufacturing Cost.'!G:G,"627")*W138</f>
        <v>0</v>
      </c>
      <c r="Y138" s="123">
        <f>SUMIF(Outsoucing!D:D,C138,Outsoucing!J:J)</f>
        <v>0</v>
      </c>
      <c r="Z138" s="309">
        <f t="shared" si="112"/>
        <v>0</v>
      </c>
      <c r="AA138" s="306">
        <f t="shared" si="109"/>
        <v>0</v>
      </c>
      <c r="AB138" s="305">
        <v>0</v>
      </c>
      <c r="AC138" s="3">
        <v>0</v>
      </c>
      <c r="AD138" s="136">
        <f t="shared" si="113"/>
        <v>0</v>
      </c>
      <c r="AH138" s="226"/>
      <c r="AL138" s="136"/>
    </row>
    <row r="139" spans="1:38" s="245" customFormat="1" ht="15" hidden="1" customHeight="1">
      <c r="A139" s="301" t="s">
        <v>965</v>
      </c>
      <c r="B139" s="353" t="str">
        <f t="shared" si="106"/>
        <v>301673210361</v>
      </c>
      <c r="C139" s="312" t="s">
        <v>969</v>
      </c>
      <c r="D139" s="312" t="s">
        <v>970</v>
      </c>
      <c r="E139" s="123">
        <v>0</v>
      </c>
      <c r="F139" s="215">
        <v>0</v>
      </c>
      <c r="G139" s="215">
        <f t="shared" si="114"/>
        <v>0</v>
      </c>
      <c r="H139" s="356" t="s">
        <v>514</v>
      </c>
      <c r="I139" s="303" t="s">
        <v>848</v>
      </c>
      <c r="J139" s="122" t="s">
        <v>33</v>
      </c>
      <c r="K139" s="304">
        <v>1</v>
      </c>
      <c r="L139" s="122">
        <v>1</v>
      </c>
      <c r="M139" s="122" t="s">
        <v>26</v>
      </c>
      <c r="N139" s="357">
        <f t="shared" si="107"/>
        <v>0</v>
      </c>
      <c r="O139" s="305"/>
      <c r="P139" s="358" t="str">
        <f t="shared" si="110"/>
        <v/>
      </c>
      <c r="Q139" s="359"/>
      <c r="R139" s="123">
        <v>0</v>
      </c>
      <c r="S139" s="360">
        <f>VLOOKUP(C139,'Working Hours'!A:I,9,0)*G139</f>
        <v>0</v>
      </c>
      <c r="T139" s="349">
        <f t="shared" si="111"/>
        <v>0</v>
      </c>
      <c r="U139" s="123">
        <f>SUMIF('Re-allowcate'!C:C,C139,'Re-allowcate'!N:N)</f>
        <v>0</v>
      </c>
      <c r="V139" s="123">
        <f>SUMIFS('Manufacturing Cost.'!N:N,'Manufacturing Cost.'!G:G,"627",'Manufacturing Cost.'!H:H,"CNC1")*T139+SUMIF('Re-allowcate'!C:C,C139,'Re-allowcate'!J:J)</f>
        <v>0</v>
      </c>
      <c r="W139" s="308">
        <f t="shared" si="108"/>
        <v>0</v>
      </c>
      <c r="X139" s="123">
        <f>SUMIFS('Manufacturing Cost.'!N:N,'Manufacturing Cost.'!H:H,"indirect",'Manufacturing Cost.'!G:G,"627")*W139</f>
        <v>0</v>
      </c>
      <c r="Y139" s="123">
        <f>SUMIF(Outsoucing!D:D,C139,Outsoucing!J:J)</f>
        <v>0</v>
      </c>
      <c r="Z139" s="309">
        <f t="shared" si="112"/>
        <v>0</v>
      </c>
      <c r="AA139" s="215">
        <f t="shared" si="109"/>
        <v>0</v>
      </c>
      <c r="AB139" s="305">
        <v>0</v>
      </c>
      <c r="AC139" s="3">
        <v>0</v>
      </c>
      <c r="AD139" s="136">
        <f t="shared" si="113"/>
        <v>0</v>
      </c>
      <c r="AE139"/>
      <c r="AF139" s="3"/>
      <c r="AG139" s="3"/>
      <c r="AH139" s="226"/>
      <c r="AI139"/>
      <c r="AJ139" s="3"/>
      <c r="AK139" s="3"/>
      <c r="AL139" s="136"/>
    </row>
    <row r="140" spans="1:38" ht="15" hidden="1" customHeight="1">
      <c r="A140" s="301" t="s">
        <v>965</v>
      </c>
      <c r="B140" s="353" t="str">
        <f t="shared" si="106"/>
        <v>301567210361</v>
      </c>
      <c r="C140" s="312" t="s">
        <v>971</v>
      </c>
      <c r="D140" s="312" t="s">
        <v>972</v>
      </c>
      <c r="E140" s="123">
        <v>0</v>
      </c>
      <c r="F140" s="215">
        <v>0</v>
      </c>
      <c r="G140" s="215">
        <f t="shared" si="114"/>
        <v>0</v>
      </c>
      <c r="H140" s="356" t="s">
        <v>514</v>
      </c>
      <c r="I140" s="303" t="s">
        <v>848</v>
      </c>
      <c r="J140" s="122" t="s">
        <v>33</v>
      </c>
      <c r="K140" s="304">
        <v>1</v>
      </c>
      <c r="L140" s="122">
        <v>1</v>
      </c>
      <c r="M140" s="122" t="s">
        <v>26</v>
      </c>
      <c r="N140" s="357">
        <f t="shared" si="107"/>
        <v>0</v>
      </c>
      <c r="O140" s="305"/>
      <c r="P140" s="358" t="str">
        <f t="shared" si="110"/>
        <v/>
      </c>
      <c r="Q140" s="359">
        <v>0</v>
      </c>
      <c r="R140" s="123">
        <v>0</v>
      </c>
      <c r="S140" s="360">
        <f>VLOOKUP(C140,'Working Hours'!A:I,9,0)*G140</f>
        <v>0</v>
      </c>
      <c r="T140" s="349">
        <f t="shared" si="111"/>
        <v>0</v>
      </c>
      <c r="U140" s="123">
        <f>SUMIF('Re-allowcate'!C:C,C140,'Re-allowcate'!N:N)</f>
        <v>0</v>
      </c>
      <c r="V140" s="123">
        <f>SUMIFS('Manufacturing Cost.'!N:N,'Manufacturing Cost.'!G:G,"627",'Manufacturing Cost.'!H:H,"CNC1")*T140+SUMIF('Re-allowcate'!C:C,C140,'Re-allowcate'!J:J)</f>
        <v>0</v>
      </c>
      <c r="W140" s="308">
        <f t="shared" si="108"/>
        <v>0</v>
      </c>
      <c r="X140" s="123">
        <f>SUMIFS('Manufacturing Cost.'!N:N,'Manufacturing Cost.'!H:H,"indirect",'Manufacturing Cost.'!G:G,"627")*W140</f>
        <v>0</v>
      </c>
      <c r="Y140" s="123">
        <f>SUMIF(Outsoucing!D:D,C140,Outsoucing!J:J)</f>
        <v>0</v>
      </c>
      <c r="Z140" s="309">
        <f t="shared" si="112"/>
        <v>0</v>
      </c>
      <c r="AA140" s="215">
        <f t="shared" si="109"/>
        <v>0</v>
      </c>
      <c r="AB140" s="305">
        <v>0</v>
      </c>
      <c r="AC140" s="3">
        <v>0</v>
      </c>
      <c r="AD140" s="136">
        <f t="shared" si="113"/>
        <v>0</v>
      </c>
      <c r="AH140" s="226"/>
      <c r="AL140" s="136"/>
    </row>
    <row r="141" spans="1:38">
      <c r="A141" s="301" t="s">
        <v>965</v>
      </c>
      <c r="B141" s="353" t="str">
        <f t="shared" si="106"/>
        <v>301648210382</v>
      </c>
      <c r="C141" s="312" t="s">
        <v>353</v>
      </c>
      <c r="D141" s="312" t="s">
        <v>354</v>
      </c>
      <c r="E141" s="123">
        <v>46252</v>
      </c>
      <c r="F141" s="215">
        <v>494</v>
      </c>
      <c r="G141" s="215">
        <f t="shared" si="114"/>
        <v>46746</v>
      </c>
      <c r="H141" s="303" t="s">
        <v>357</v>
      </c>
      <c r="I141" s="122" t="s">
        <v>358</v>
      </c>
      <c r="J141" s="122" t="s">
        <v>33</v>
      </c>
      <c r="K141" s="304">
        <v>1</v>
      </c>
      <c r="L141" s="122">
        <v>1</v>
      </c>
      <c r="M141" s="122" t="s">
        <v>26</v>
      </c>
      <c r="N141" s="123">
        <f t="shared" si="107"/>
        <v>46746</v>
      </c>
      <c r="O141" s="305">
        <v>0</v>
      </c>
      <c r="P141" s="306">
        <f t="shared" si="110"/>
        <v>8504.0211302681182</v>
      </c>
      <c r="Q141" s="123">
        <v>320785120.07696664</v>
      </c>
      <c r="R141" s="123">
        <v>0</v>
      </c>
      <c r="S141" s="305">
        <f>VLOOKUP(C141,'Working Hours'!A:I,9,0)*G141</f>
        <v>453.43619999999999</v>
      </c>
      <c r="T141" s="349">
        <f t="shared" ref="T141:T142" si="118">S141/SUM($S$114:$S$245)</f>
        <v>9.0175896676138942E-3</v>
      </c>
      <c r="U141" s="123">
        <f>SUMIF('Re-allowcate'!C:C,C141,'Re-allowcate'!N:N)</f>
        <v>7723855.4721401185</v>
      </c>
      <c r="V141" s="123">
        <f>SUMIFS('Manufacturing Cost.'!N:N,'Manufacturing Cost.'!G:G,"627",'Manufacturing Cost.'!H:H,"CNC1")*T141+SUMIF('Re-allowcate'!C:C,C141,'Re-allowcate'!J:J)</f>
        <v>50345203.734602369</v>
      </c>
      <c r="W141" s="308">
        <f t="shared" si="108"/>
        <v>1.6518479441640166E-3</v>
      </c>
      <c r="X141" s="123">
        <f>SUMIFS('Manufacturing Cost.'!N:N,'Manufacturing Cost.'!H:H,"indirect",'Manufacturing Cost.'!G:G,"627")*W141</f>
        <v>18674792.471804265</v>
      </c>
      <c r="Y141" s="123">
        <f>SUMIF(Outsoucing!D:D,C141,Outsoucing!J:J)</f>
        <v>0</v>
      </c>
      <c r="Z141" s="309">
        <f t="shared" si="112"/>
        <v>397528971.75551343</v>
      </c>
      <c r="AA141" s="306">
        <f t="shared" si="109"/>
        <v>8504.0211302681182</v>
      </c>
      <c r="AB141" s="351" t="s">
        <v>1894</v>
      </c>
      <c r="AC141" s="3">
        <v>397528971.75551343</v>
      </c>
      <c r="AD141" s="136">
        <f t="shared" si="113"/>
        <v>0</v>
      </c>
      <c r="AE141" s="136"/>
      <c r="AH141" s="226"/>
      <c r="AI141" s="3"/>
      <c r="AL141" s="136"/>
    </row>
    <row r="142" spans="1:38">
      <c r="A142" s="301" t="s">
        <v>965</v>
      </c>
      <c r="B142" s="353" t="str">
        <f t="shared" si="106"/>
        <v>301651210385</v>
      </c>
      <c r="C142" s="312" t="s">
        <v>385</v>
      </c>
      <c r="D142" s="312" t="s">
        <v>386</v>
      </c>
      <c r="E142" s="123">
        <v>438</v>
      </c>
      <c r="F142" s="215">
        <v>5</v>
      </c>
      <c r="G142" s="215">
        <f t="shared" si="114"/>
        <v>443</v>
      </c>
      <c r="H142" s="303">
        <v>210385</v>
      </c>
      <c r="I142" s="122" t="s">
        <v>392</v>
      </c>
      <c r="J142" s="122" t="s">
        <v>33</v>
      </c>
      <c r="K142" s="304">
        <v>1</v>
      </c>
      <c r="L142" s="122">
        <v>1</v>
      </c>
      <c r="M142" s="122" t="s">
        <v>26</v>
      </c>
      <c r="N142" s="123">
        <f t="shared" si="107"/>
        <v>443</v>
      </c>
      <c r="O142" s="305"/>
      <c r="P142" s="358">
        <f t="shared" si="110"/>
        <v>37359.908405668772</v>
      </c>
      <c r="Q142" s="123">
        <v>9333907.1636191774</v>
      </c>
      <c r="R142" s="123">
        <v>0</v>
      </c>
      <c r="S142" s="305">
        <f>VLOOKUP(C142,'Working Hours'!A:I,9,0)*G142</f>
        <v>15.372100000000001</v>
      </c>
      <c r="T142" s="349">
        <f t="shared" si="118"/>
        <v>3.057084770239508E-4</v>
      </c>
      <c r="U142" s="123">
        <f>SUMIF('Re-allowcate'!C:C,C142,'Re-allowcate'!N:N)</f>
        <v>3727402.579190677</v>
      </c>
      <c r="V142" s="123">
        <f>SUMIFS('Manufacturing Cost.'!N:N,'Manufacturing Cost.'!G:G,"627",'Manufacturing Cost.'!H:H,"CNC1")*T142+SUMIF('Re-allowcate'!C:C,C142,'Re-allowcate'!J:J)</f>
        <v>2856028.9770850362</v>
      </c>
      <c r="W142" s="308">
        <f t="shared" si="108"/>
        <v>5.5999877783211138E-5</v>
      </c>
      <c r="X142" s="123">
        <f>SUMIFS('Manufacturing Cost.'!N:N,'Manufacturing Cost.'!H:H,"indirect",'Manufacturing Cost.'!G:G,"627")*W142</f>
        <v>633100.70381637453</v>
      </c>
      <c r="Y142" s="123">
        <f>SUMIF(Outsoucing!D:D,C142,Outsoucing!J:J)</f>
        <v>0</v>
      </c>
      <c r="Z142" s="309">
        <f t="shared" si="112"/>
        <v>16550439.423711265</v>
      </c>
      <c r="AA142" s="306">
        <f t="shared" si="109"/>
        <v>37359.908405668772</v>
      </c>
      <c r="AB142" s="351" t="s">
        <v>1899</v>
      </c>
      <c r="AC142" s="3">
        <v>16550439.423711265</v>
      </c>
      <c r="AD142" s="136">
        <f t="shared" si="113"/>
        <v>0</v>
      </c>
      <c r="AE142" s="136"/>
      <c r="AH142" s="226"/>
      <c r="AL142" s="136"/>
    </row>
    <row r="143" spans="1:38" ht="15" hidden="1" customHeight="1">
      <c r="A143" s="301" t="s">
        <v>965</v>
      </c>
      <c r="B143" s="353" t="str">
        <f t="shared" si="106"/>
        <v>301654210385</v>
      </c>
      <c r="C143" s="312" t="s">
        <v>406</v>
      </c>
      <c r="D143" s="312" t="s">
        <v>407</v>
      </c>
      <c r="E143" s="123">
        <v>0</v>
      </c>
      <c r="F143" s="215">
        <v>0</v>
      </c>
      <c r="G143" s="215">
        <f t="shared" si="114"/>
        <v>0</v>
      </c>
      <c r="H143" s="356" t="s">
        <v>391</v>
      </c>
      <c r="I143" s="122" t="s">
        <v>392</v>
      </c>
      <c r="J143" s="122" t="s">
        <v>33</v>
      </c>
      <c r="K143" s="304">
        <v>1</v>
      </c>
      <c r="L143" s="122">
        <v>1</v>
      </c>
      <c r="M143" s="122" t="s">
        <v>26</v>
      </c>
      <c r="N143" s="123">
        <f t="shared" si="107"/>
        <v>0</v>
      </c>
      <c r="O143" s="305"/>
      <c r="P143" s="358" t="str">
        <f t="shared" si="110"/>
        <v/>
      </c>
      <c r="Q143" s="123">
        <v>0</v>
      </c>
      <c r="R143" s="123">
        <v>0</v>
      </c>
      <c r="S143" s="305">
        <f>VLOOKUP(C143,'Working Hours'!A:I,9,0)*G143</f>
        <v>0</v>
      </c>
      <c r="T143" s="349">
        <f t="shared" si="111"/>
        <v>0</v>
      </c>
      <c r="U143" s="123">
        <f>SUMIF('Re-allowcate'!C:C,C143,'Re-allowcate'!N:N)</f>
        <v>0</v>
      </c>
      <c r="V143" s="123">
        <f>SUMIFS('Manufacturing Cost.'!N:N,'Manufacturing Cost.'!G:G,"627",'Manufacturing Cost.'!H:H,"CNC1")*T143+SUMIF('Re-allowcate'!C:C,C143,'Re-allowcate'!J:J)</f>
        <v>0</v>
      </c>
      <c r="W143" s="308">
        <f t="shared" si="108"/>
        <v>0</v>
      </c>
      <c r="X143" s="123">
        <f>SUMIFS('Manufacturing Cost.'!N:N,'Manufacturing Cost.'!H:H,"indirect",'Manufacturing Cost.'!G:G,"627")*W143</f>
        <v>0</v>
      </c>
      <c r="Y143" s="123">
        <f>SUMIF(Outsoucing!D:D,C143,Outsoucing!J:J)</f>
        <v>0</v>
      </c>
      <c r="Z143" s="309">
        <f t="shared" si="112"/>
        <v>0</v>
      </c>
      <c r="AA143" s="306">
        <f t="shared" si="109"/>
        <v>0</v>
      </c>
      <c r="AB143" s="305">
        <v>0</v>
      </c>
      <c r="AC143" s="3">
        <v>0</v>
      </c>
      <c r="AD143" s="136">
        <f t="shared" si="113"/>
        <v>0</v>
      </c>
      <c r="AH143" s="226"/>
      <c r="AL143" s="136"/>
    </row>
    <row r="144" spans="1:38" ht="15" hidden="1" customHeight="1">
      <c r="A144" s="301" t="s">
        <v>965</v>
      </c>
      <c r="B144" s="353" t="str">
        <f t="shared" si="106"/>
        <v>301653210385</v>
      </c>
      <c r="C144" s="312" t="s">
        <v>401</v>
      </c>
      <c r="D144" s="312" t="s">
        <v>402</v>
      </c>
      <c r="E144" s="123">
        <v>0</v>
      </c>
      <c r="F144" s="215">
        <v>0</v>
      </c>
      <c r="G144" s="215">
        <f t="shared" si="114"/>
        <v>0</v>
      </c>
      <c r="H144" s="356" t="s">
        <v>391</v>
      </c>
      <c r="I144" s="122" t="s">
        <v>392</v>
      </c>
      <c r="J144" s="122" t="s">
        <v>33</v>
      </c>
      <c r="K144" s="304">
        <v>1</v>
      </c>
      <c r="L144" s="122">
        <v>1</v>
      </c>
      <c r="M144" s="122" t="s">
        <v>26</v>
      </c>
      <c r="N144" s="123">
        <f t="shared" si="107"/>
        <v>0</v>
      </c>
      <c r="O144" s="305"/>
      <c r="P144" s="358" t="str">
        <f t="shared" si="110"/>
        <v/>
      </c>
      <c r="Q144" s="123">
        <v>0</v>
      </c>
      <c r="R144" s="123">
        <v>0</v>
      </c>
      <c r="S144" s="305">
        <f>VLOOKUP(C144,'Working Hours'!A:I,9,0)*G144</f>
        <v>0</v>
      </c>
      <c r="T144" s="349">
        <f t="shared" si="111"/>
        <v>0</v>
      </c>
      <c r="U144" s="123">
        <f>SUMIF('Re-allowcate'!C:C,C144,'Re-allowcate'!N:N)</f>
        <v>0</v>
      </c>
      <c r="V144" s="123">
        <f>SUMIFS('Manufacturing Cost.'!N:N,'Manufacturing Cost.'!G:G,"627",'Manufacturing Cost.'!H:H,"CNC1")*T144+SUMIF('Re-allowcate'!C:C,C144,'Re-allowcate'!J:J)</f>
        <v>0</v>
      </c>
      <c r="W144" s="308">
        <f t="shared" si="108"/>
        <v>0</v>
      </c>
      <c r="X144" s="123">
        <f>SUMIFS('Manufacturing Cost.'!N:N,'Manufacturing Cost.'!H:H,"indirect",'Manufacturing Cost.'!G:G,"627")*W144</f>
        <v>0</v>
      </c>
      <c r="Y144" s="123">
        <f>SUMIF(Outsoucing!D:D,C144,Outsoucing!J:J)</f>
        <v>0</v>
      </c>
      <c r="Z144" s="309">
        <f t="shared" si="112"/>
        <v>0</v>
      </c>
      <c r="AA144" s="306">
        <f t="shared" si="109"/>
        <v>0</v>
      </c>
      <c r="AB144" s="351" t="s">
        <v>1899</v>
      </c>
      <c r="AC144" s="3">
        <v>0</v>
      </c>
      <c r="AD144" s="136">
        <f t="shared" si="113"/>
        <v>0</v>
      </c>
      <c r="AE144" s="136"/>
      <c r="AH144" s="226"/>
      <c r="AL144" s="136"/>
    </row>
    <row r="145" spans="1:38" ht="15" hidden="1" customHeight="1">
      <c r="A145" s="301" t="s">
        <v>965</v>
      </c>
      <c r="B145" s="353" t="str">
        <f t="shared" si="106"/>
        <v>301652210385</v>
      </c>
      <c r="C145" s="312" t="s">
        <v>396</v>
      </c>
      <c r="D145" s="312" t="s">
        <v>397</v>
      </c>
      <c r="E145" s="123">
        <v>0</v>
      </c>
      <c r="F145" s="215">
        <v>0</v>
      </c>
      <c r="G145" s="215">
        <f t="shared" si="114"/>
        <v>0</v>
      </c>
      <c r="H145" s="356" t="s">
        <v>391</v>
      </c>
      <c r="I145" s="303" t="s">
        <v>392</v>
      </c>
      <c r="J145" s="122" t="s">
        <v>33</v>
      </c>
      <c r="K145" s="304">
        <v>1</v>
      </c>
      <c r="L145" s="122">
        <v>1</v>
      </c>
      <c r="M145" s="122" t="s">
        <v>26</v>
      </c>
      <c r="N145" s="123">
        <f t="shared" si="107"/>
        <v>0</v>
      </c>
      <c r="O145" s="305"/>
      <c r="P145" s="358" t="str">
        <f t="shared" si="110"/>
        <v/>
      </c>
      <c r="Q145" s="123">
        <v>0</v>
      </c>
      <c r="R145" s="123">
        <v>0</v>
      </c>
      <c r="S145" s="360">
        <f>VLOOKUP(C145,'Working Hours'!A:I,9,0)*G145</f>
        <v>0</v>
      </c>
      <c r="T145" s="349">
        <f t="shared" si="111"/>
        <v>0</v>
      </c>
      <c r="U145" s="123">
        <f>SUMIF('Re-allowcate'!C:C,C145,'Re-allowcate'!N:N)</f>
        <v>0</v>
      </c>
      <c r="V145" s="123">
        <f>SUMIFS('Manufacturing Cost.'!N:N,'Manufacturing Cost.'!G:G,"627",'Manufacturing Cost.'!H:H,"CNC1")*T145+SUMIF('Re-allowcate'!C:C,C145,'Re-allowcate'!J:J)</f>
        <v>0</v>
      </c>
      <c r="W145" s="308">
        <f t="shared" si="108"/>
        <v>0</v>
      </c>
      <c r="X145" s="123">
        <f>SUMIFS('Manufacturing Cost.'!N:N,'Manufacturing Cost.'!H:H,"indirect",'Manufacturing Cost.'!G:G,"627")*W145</f>
        <v>0</v>
      </c>
      <c r="Y145" s="123">
        <f>SUMIF(Outsoucing!D:D,C145,Outsoucing!J:J)</f>
        <v>0</v>
      </c>
      <c r="Z145" s="309">
        <f t="shared" si="112"/>
        <v>0</v>
      </c>
      <c r="AA145" s="215">
        <f t="shared" si="109"/>
        <v>0</v>
      </c>
      <c r="AB145" s="351" t="s">
        <v>1899</v>
      </c>
      <c r="AC145" s="3">
        <v>0</v>
      </c>
      <c r="AD145" s="136">
        <f t="shared" si="113"/>
        <v>0</v>
      </c>
      <c r="AE145" s="136"/>
      <c r="AH145" s="226"/>
      <c r="AL145" s="136"/>
    </row>
    <row r="146" spans="1:38" ht="15" hidden="1" customHeight="1">
      <c r="A146" s="301" t="s">
        <v>965</v>
      </c>
      <c r="B146" s="353" t="str">
        <f t="shared" si="106"/>
        <v>301656210386</v>
      </c>
      <c r="C146" s="312" t="s">
        <v>364</v>
      </c>
      <c r="D146" s="312" t="s">
        <v>365</v>
      </c>
      <c r="E146" s="123">
        <v>0</v>
      </c>
      <c r="F146" s="215">
        <v>0</v>
      </c>
      <c r="G146" s="215">
        <f t="shared" si="114"/>
        <v>0</v>
      </c>
      <c r="H146" s="303" t="s">
        <v>366</v>
      </c>
      <c r="I146" s="303" t="s">
        <v>367</v>
      </c>
      <c r="J146" s="122" t="s">
        <v>33</v>
      </c>
      <c r="K146" s="304">
        <v>1</v>
      </c>
      <c r="L146" s="122">
        <v>1</v>
      </c>
      <c r="M146" s="122" t="s">
        <v>26</v>
      </c>
      <c r="N146" s="123">
        <f t="shared" si="107"/>
        <v>0</v>
      </c>
      <c r="O146" s="305">
        <v>0</v>
      </c>
      <c r="P146" s="306" t="str">
        <f t="shared" si="110"/>
        <v/>
      </c>
      <c r="Q146" s="305">
        <v>0</v>
      </c>
      <c r="R146" s="123">
        <v>0</v>
      </c>
      <c r="S146" s="305">
        <f>VLOOKUP(C146,'Working Hours'!A:I,9,0)*G146</f>
        <v>0</v>
      </c>
      <c r="T146" s="349">
        <f t="shared" ref="T146:T177" si="119">S146/SUM($S$114:$S$236)</f>
        <v>0</v>
      </c>
      <c r="U146" s="123">
        <f>SUMIF('Re-allowcate'!C:C,C146,'Re-allowcate'!N:N)</f>
        <v>0</v>
      </c>
      <c r="V146" s="123">
        <f>SUMIFS('Manufacturing Cost.'!N:N,'Manufacturing Cost.'!G:G,"627",'Manufacturing Cost.'!H:H,"CNC1")*T146+SUMIF('Re-allowcate'!C:C,C146,'Re-allowcate'!J:J)</f>
        <v>0</v>
      </c>
      <c r="W146" s="308">
        <f t="shared" si="108"/>
        <v>0</v>
      </c>
      <c r="X146" s="123">
        <f>SUMIFS('Manufacturing Cost.'!N:N,'Manufacturing Cost.'!H:H,"indirect",'Manufacturing Cost.'!G:G,"627")*W146</f>
        <v>0</v>
      </c>
      <c r="Y146" s="123">
        <f>SUMIF(Outsoucing!D:D,C146,Outsoucing!J:J)</f>
        <v>0</v>
      </c>
      <c r="Z146" s="309">
        <f t="shared" si="112"/>
        <v>0</v>
      </c>
      <c r="AA146" s="306">
        <f t="shared" si="109"/>
        <v>0</v>
      </c>
      <c r="AB146" s="305"/>
      <c r="AC146" s="3">
        <v>0</v>
      </c>
      <c r="AD146" s="136">
        <f t="shared" si="113"/>
        <v>0</v>
      </c>
      <c r="AH146" s="226"/>
      <c r="AL146" s="136"/>
    </row>
    <row r="147" spans="1:38">
      <c r="A147" s="301" t="s">
        <v>965</v>
      </c>
      <c r="B147" s="353" t="str">
        <f t="shared" si="106"/>
        <v>301663210329</v>
      </c>
      <c r="C147" s="312" t="s">
        <v>329</v>
      </c>
      <c r="D147" s="312" t="s">
        <v>330</v>
      </c>
      <c r="E147" s="123">
        <v>78377</v>
      </c>
      <c r="F147" s="215">
        <v>4000</v>
      </c>
      <c r="G147" s="215">
        <f t="shared" si="114"/>
        <v>82377</v>
      </c>
      <c r="H147" s="303" t="s">
        <v>337</v>
      </c>
      <c r="I147" s="122" t="s">
        <v>338</v>
      </c>
      <c r="J147" s="122" t="s">
        <v>33</v>
      </c>
      <c r="K147" s="304">
        <v>1</v>
      </c>
      <c r="L147" s="122">
        <v>1</v>
      </c>
      <c r="M147" s="122" t="s">
        <v>26</v>
      </c>
      <c r="N147" s="123">
        <f t="shared" si="107"/>
        <v>82377</v>
      </c>
      <c r="O147" s="305"/>
      <c r="P147" s="306">
        <f t="shared" si="110"/>
        <v>31004.995348109969</v>
      </c>
      <c r="Q147" s="305">
        <v>1680574545.4775</v>
      </c>
      <c r="R147" s="123">
        <v>0</v>
      </c>
      <c r="S147" s="305">
        <f>VLOOKUP(C147,'Working Hours'!A:I,9,0)*G147</f>
        <v>5354.5050000000001</v>
      </c>
      <c r="T147" s="349">
        <f>S147/SUM($S$114:$S$245)</f>
        <v>0.1064862685493283</v>
      </c>
      <c r="U147" s="123">
        <f>SUMIF('Re-allowcate'!C:C,C147,'Re-allowcate'!N:N)</f>
        <v>92583437.489995316</v>
      </c>
      <c r="V147" s="123">
        <f>SUMIFS('Manufacturing Cost.'!N:N,'Manufacturing Cost.'!G:G,"627",'Manufacturing Cost.'!H:H,"CNC1")*T147+SUMIF('Re-allowcate'!C:C,C147,'Re-allowcate'!J:J)</f>
        <v>560414963.81902444</v>
      </c>
      <c r="W147" s="308">
        <f t="shared" si="108"/>
        <v>1.9506223976528448E-2</v>
      </c>
      <c r="X147" s="123">
        <f>SUMIFS('Manufacturing Cost.'!N:N,'Manufacturing Cost.'!H:H,"indirect",'Manufacturing Cost.'!G:G,"627")*W147</f>
        <v>220525555.00473562</v>
      </c>
      <c r="Y147" s="123">
        <f>SUMIF(Outsoucing!D:D,C147,Outsoucing!J:J)</f>
        <v>0</v>
      </c>
      <c r="Z147" s="309">
        <f t="shared" si="112"/>
        <v>2554098501.791255</v>
      </c>
      <c r="AA147" s="306">
        <f t="shared" si="109"/>
        <v>31004.995348109969</v>
      </c>
      <c r="AB147" s="351" t="s">
        <v>1898</v>
      </c>
      <c r="AC147" s="3">
        <v>2554098501.791255</v>
      </c>
      <c r="AD147" s="136">
        <f t="shared" si="113"/>
        <v>0</v>
      </c>
      <c r="AE147" s="136"/>
      <c r="AH147" s="226"/>
      <c r="AL147" s="136"/>
    </row>
    <row r="148" spans="1:38" ht="15" hidden="1" customHeight="1">
      <c r="A148" s="301" t="s">
        <v>965</v>
      </c>
      <c r="B148" s="353" t="str">
        <f t="shared" si="106"/>
        <v>301664210152</v>
      </c>
      <c r="C148" s="312" t="s">
        <v>462</v>
      </c>
      <c r="D148" s="312" t="s">
        <v>463</v>
      </c>
      <c r="E148" s="123">
        <v>0</v>
      </c>
      <c r="F148" s="215">
        <v>0</v>
      </c>
      <c r="G148" s="215">
        <f t="shared" si="114"/>
        <v>0</v>
      </c>
      <c r="H148" s="303" t="s">
        <v>494</v>
      </c>
      <c r="I148" s="303" t="s">
        <v>495</v>
      </c>
      <c r="J148" s="122" t="s">
        <v>33</v>
      </c>
      <c r="K148" s="304">
        <v>1</v>
      </c>
      <c r="L148" s="122">
        <v>1</v>
      </c>
      <c r="M148" s="122" t="s">
        <v>26</v>
      </c>
      <c r="N148" s="123">
        <f t="shared" si="107"/>
        <v>0</v>
      </c>
      <c r="O148" s="305"/>
      <c r="P148" s="306"/>
      <c r="Q148" s="357"/>
      <c r="R148" s="123">
        <v>0</v>
      </c>
      <c r="S148" s="305">
        <f>VLOOKUP(C148,'Working Hours'!A:I,9,0)*G148</f>
        <v>0</v>
      </c>
      <c r="T148" s="349">
        <f t="shared" si="119"/>
        <v>0</v>
      </c>
      <c r="U148" s="123">
        <f>SUMIF('Re-allowcate'!C:C,C148,'Re-allowcate'!N:N)</f>
        <v>0</v>
      </c>
      <c r="V148" s="123">
        <f>SUMIFS('Manufacturing Cost.'!N:N,'Manufacturing Cost.'!G:G,"627",'Manufacturing Cost.'!H:H,"CNC1")*T148+SUMIF('Re-allowcate'!C:C,C148,'Re-allowcate'!J:J)</f>
        <v>0</v>
      </c>
      <c r="W148" s="308">
        <f t="shared" si="108"/>
        <v>0</v>
      </c>
      <c r="X148" s="123">
        <f>SUMIFS('Manufacturing Cost.'!N:N,'Manufacturing Cost.'!H:H,"indirect",'Manufacturing Cost.'!G:G,"627")*W148</f>
        <v>0</v>
      </c>
      <c r="Y148" s="123">
        <f>SUMIF(Outsoucing!D:D,C148,Outsoucing!J:J)</f>
        <v>0</v>
      </c>
      <c r="Z148" s="309">
        <f t="shared" si="112"/>
        <v>0</v>
      </c>
      <c r="AA148" s="306">
        <f t="shared" si="109"/>
        <v>0</v>
      </c>
      <c r="AB148" s="305">
        <v>0</v>
      </c>
      <c r="AC148" s="3">
        <v>0</v>
      </c>
      <c r="AD148" s="136">
        <f t="shared" si="113"/>
        <v>0</v>
      </c>
      <c r="AH148" s="226"/>
      <c r="AL148" s="136"/>
    </row>
    <row r="149" spans="1:38" ht="15" hidden="1" customHeight="1">
      <c r="A149" s="301" t="s">
        <v>965</v>
      </c>
      <c r="B149" s="353" t="str">
        <f t="shared" si="106"/>
        <v>301630210152</v>
      </c>
      <c r="C149" s="122" t="s">
        <v>973</v>
      </c>
      <c r="D149" s="122" t="s">
        <v>974</v>
      </c>
      <c r="E149" s="123">
        <v>0</v>
      </c>
      <c r="F149" s="215">
        <v>0</v>
      </c>
      <c r="G149" s="215">
        <f t="shared" si="114"/>
        <v>0</v>
      </c>
      <c r="H149" s="303" t="s">
        <v>494</v>
      </c>
      <c r="I149" s="303" t="s">
        <v>495</v>
      </c>
      <c r="J149" s="122" t="s">
        <v>33</v>
      </c>
      <c r="K149" s="304">
        <v>1</v>
      </c>
      <c r="L149" s="122">
        <v>1</v>
      </c>
      <c r="M149" s="122" t="s">
        <v>26</v>
      </c>
      <c r="N149" s="361">
        <f t="shared" si="107"/>
        <v>0</v>
      </c>
      <c r="O149" s="305"/>
      <c r="P149" s="362"/>
      <c r="Q149" s="357"/>
      <c r="R149" s="123">
        <v>0</v>
      </c>
      <c r="S149" s="360">
        <f>VLOOKUP(C149,'Working Hours'!A:I,9,0)*G149</f>
        <v>0</v>
      </c>
      <c r="T149" s="349">
        <f t="shared" si="119"/>
        <v>0</v>
      </c>
      <c r="U149" s="123">
        <f>SUMIF('Re-allowcate'!C:C,C149,'Re-allowcate'!N:N)</f>
        <v>0</v>
      </c>
      <c r="V149" s="123">
        <f>SUMIFS('Manufacturing Cost.'!N:N,'Manufacturing Cost.'!G:G,"627",'Manufacturing Cost.'!H:H,"CNC1")*T149+SUMIF('Re-allowcate'!C:C,C149,'Re-allowcate'!J:J)</f>
        <v>0</v>
      </c>
      <c r="W149" s="308">
        <f t="shared" si="108"/>
        <v>0</v>
      </c>
      <c r="X149" s="123">
        <f>SUMIFS('Manufacturing Cost.'!N:N,'Manufacturing Cost.'!H:H,"indirect",'Manufacturing Cost.'!G:G,"627")*W149</f>
        <v>0</v>
      </c>
      <c r="Y149" s="123">
        <f>SUMIF(Outsoucing!D:D,C149,Outsoucing!J:J)</f>
        <v>0</v>
      </c>
      <c r="Z149" s="309">
        <f t="shared" si="112"/>
        <v>0</v>
      </c>
      <c r="AA149" s="215">
        <f t="shared" si="109"/>
        <v>0</v>
      </c>
      <c r="AB149" s="305">
        <v>0</v>
      </c>
      <c r="AC149" s="3">
        <v>0</v>
      </c>
      <c r="AD149" s="136">
        <f t="shared" si="113"/>
        <v>0</v>
      </c>
      <c r="AH149" s="226"/>
      <c r="AL149" s="136"/>
    </row>
    <row r="150" spans="1:38" ht="15" hidden="1" customHeight="1">
      <c r="A150" s="301" t="s">
        <v>965</v>
      </c>
      <c r="B150" s="353" t="str">
        <f t="shared" si="106"/>
        <v>301748210152</v>
      </c>
      <c r="C150" s="122" t="s">
        <v>975</v>
      </c>
      <c r="D150" s="122" t="s">
        <v>976</v>
      </c>
      <c r="E150" s="123">
        <v>0</v>
      </c>
      <c r="F150" s="215">
        <v>0</v>
      </c>
      <c r="G150" s="215">
        <f t="shared" si="114"/>
        <v>0</v>
      </c>
      <c r="H150" s="303" t="s">
        <v>494</v>
      </c>
      <c r="I150" s="303" t="s">
        <v>495</v>
      </c>
      <c r="J150" s="122" t="s">
        <v>33</v>
      </c>
      <c r="K150" s="304">
        <v>1</v>
      </c>
      <c r="L150" s="122">
        <v>1</v>
      </c>
      <c r="M150" s="122" t="s">
        <v>26</v>
      </c>
      <c r="N150" s="361">
        <f t="shared" si="107"/>
        <v>0</v>
      </c>
      <c r="O150" s="305"/>
      <c r="P150" s="362"/>
      <c r="Q150" s="357"/>
      <c r="R150" s="123">
        <v>0</v>
      </c>
      <c r="S150" s="360">
        <f>VLOOKUP(C150,'Working Hours'!A:I,9,0)*G150</f>
        <v>0</v>
      </c>
      <c r="T150" s="349">
        <f t="shared" si="119"/>
        <v>0</v>
      </c>
      <c r="U150" s="123">
        <f>SUMIF('Re-allowcate'!C:C,C150,'Re-allowcate'!N:N)</f>
        <v>0</v>
      </c>
      <c r="V150" s="123">
        <f>SUMIFS('Manufacturing Cost.'!N:N,'Manufacturing Cost.'!G:G,"627",'Manufacturing Cost.'!H:H,"CNC1")*T150+SUMIF('Re-allowcate'!C:C,C150,'Re-allowcate'!J:J)</f>
        <v>0</v>
      </c>
      <c r="W150" s="308">
        <f t="shared" si="108"/>
        <v>0</v>
      </c>
      <c r="X150" s="123">
        <f>SUMIFS('Manufacturing Cost.'!N:N,'Manufacturing Cost.'!H:H,"indirect",'Manufacturing Cost.'!G:G,"627")*W150</f>
        <v>0</v>
      </c>
      <c r="Y150" s="123">
        <f>SUMIF(Outsoucing!D:D,C150,Outsoucing!J:J)</f>
        <v>0</v>
      </c>
      <c r="Z150" s="309">
        <f t="shared" si="112"/>
        <v>0</v>
      </c>
      <c r="AA150" s="215">
        <f t="shared" si="109"/>
        <v>0</v>
      </c>
      <c r="AB150" s="305">
        <v>0</v>
      </c>
      <c r="AC150" s="3">
        <v>0</v>
      </c>
      <c r="AD150" s="136">
        <f t="shared" si="113"/>
        <v>0</v>
      </c>
      <c r="AH150" s="226"/>
      <c r="AL150" s="136"/>
    </row>
    <row r="151" spans="1:38" ht="15" hidden="1" customHeight="1">
      <c r="A151" s="301" t="s">
        <v>965</v>
      </c>
      <c r="B151" s="353" t="str">
        <f t="shared" si="106"/>
        <v>301666551236</v>
      </c>
      <c r="C151" s="312" t="s">
        <v>518</v>
      </c>
      <c r="D151" s="312" t="s">
        <v>519</v>
      </c>
      <c r="E151" s="123">
        <v>0</v>
      </c>
      <c r="F151" s="215">
        <v>0</v>
      </c>
      <c r="G151" s="215">
        <f t="shared" si="114"/>
        <v>0</v>
      </c>
      <c r="H151" s="303" t="s">
        <v>524</v>
      </c>
      <c r="I151" s="303" t="s">
        <v>525</v>
      </c>
      <c r="J151" s="122" t="s">
        <v>33</v>
      </c>
      <c r="K151" s="304">
        <v>1</v>
      </c>
      <c r="L151" s="122">
        <v>1</v>
      </c>
      <c r="M151" s="122" t="s">
        <v>26</v>
      </c>
      <c r="N151" s="123">
        <f t="shared" si="107"/>
        <v>0</v>
      </c>
      <c r="O151" s="305"/>
      <c r="P151" s="306" t="str">
        <f t="shared" si="110"/>
        <v/>
      </c>
      <c r="Q151" s="305">
        <v>0</v>
      </c>
      <c r="R151" s="123">
        <v>0</v>
      </c>
      <c r="S151" s="305">
        <f>VLOOKUP(C151,'Working Hours'!A:I,9,0)*G151</f>
        <v>0</v>
      </c>
      <c r="T151" s="349">
        <f t="shared" si="119"/>
        <v>0</v>
      </c>
      <c r="U151" s="123">
        <f>SUMIF('Re-allowcate'!C:C,C151,'Re-allowcate'!N:N)</f>
        <v>0</v>
      </c>
      <c r="V151" s="123">
        <f>SUMIFS('Manufacturing Cost.'!N:N,'Manufacturing Cost.'!G:G,"627",'Manufacturing Cost.'!H:H,"CNC1")*T151+SUMIF('Re-allowcate'!C:C,C151,'Re-allowcate'!J:J)</f>
        <v>0</v>
      </c>
      <c r="W151" s="308">
        <f t="shared" si="108"/>
        <v>0</v>
      </c>
      <c r="X151" s="123">
        <f>SUMIFS('Manufacturing Cost.'!N:N,'Manufacturing Cost.'!H:H,"indirect",'Manufacturing Cost.'!G:G,"627")*W151</f>
        <v>0</v>
      </c>
      <c r="Y151" s="123">
        <f>SUMIF(Outsoucing!D:D,C151,Outsoucing!J:J)</f>
        <v>0</v>
      </c>
      <c r="Z151" s="309">
        <f t="shared" si="112"/>
        <v>0</v>
      </c>
      <c r="AA151" s="306">
        <f t="shared" si="109"/>
        <v>0</v>
      </c>
      <c r="AB151" s="305">
        <v>0</v>
      </c>
      <c r="AC151" s="3">
        <v>0</v>
      </c>
      <c r="AD151" s="136">
        <f t="shared" si="113"/>
        <v>0</v>
      </c>
      <c r="AH151" s="226"/>
      <c r="AL151" s="136"/>
    </row>
    <row r="152" spans="1:38" ht="15" hidden="1" customHeight="1">
      <c r="A152" s="301" t="s">
        <v>965</v>
      </c>
      <c r="B152" s="353" t="str">
        <f t="shared" si="106"/>
        <v>301668551230</v>
      </c>
      <c r="C152" s="312" t="s">
        <v>531</v>
      </c>
      <c r="D152" s="312" t="s">
        <v>532</v>
      </c>
      <c r="E152" s="123">
        <v>0</v>
      </c>
      <c r="F152" s="215">
        <v>0</v>
      </c>
      <c r="G152" s="215">
        <f t="shared" si="114"/>
        <v>0</v>
      </c>
      <c r="H152" s="303" t="s">
        <v>533</v>
      </c>
      <c r="I152" s="303" t="s">
        <v>534</v>
      </c>
      <c r="J152" s="122" t="s">
        <v>33</v>
      </c>
      <c r="K152" s="304">
        <v>1</v>
      </c>
      <c r="L152" s="122">
        <v>1</v>
      </c>
      <c r="M152" s="122" t="s">
        <v>26</v>
      </c>
      <c r="N152" s="123">
        <f t="shared" si="107"/>
        <v>0</v>
      </c>
      <c r="O152" s="305"/>
      <c r="P152" s="306" t="str">
        <f t="shared" si="110"/>
        <v/>
      </c>
      <c r="Q152" s="123">
        <v>0</v>
      </c>
      <c r="R152" s="123">
        <v>0</v>
      </c>
      <c r="S152" s="305">
        <f>VLOOKUP(C152,'Working Hours'!A:I,9,0)*G152</f>
        <v>0</v>
      </c>
      <c r="T152" s="349">
        <f t="shared" si="119"/>
        <v>0</v>
      </c>
      <c r="U152" s="123">
        <f>SUMIF('Re-allowcate'!C:C,C152,'Re-allowcate'!N:N)</f>
        <v>0</v>
      </c>
      <c r="V152" s="123">
        <f>SUMIFS('Manufacturing Cost.'!N:N,'Manufacturing Cost.'!G:G,"627",'Manufacturing Cost.'!H:H,"CNC1")*T152+SUMIF('Re-allowcate'!C:C,C152,'Re-allowcate'!J:J)</f>
        <v>0</v>
      </c>
      <c r="W152" s="308">
        <f t="shared" si="108"/>
        <v>0</v>
      </c>
      <c r="X152" s="123">
        <f>SUMIFS('Manufacturing Cost.'!N:N,'Manufacturing Cost.'!H:H,"indirect",'Manufacturing Cost.'!G:G,"627")*W152</f>
        <v>0</v>
      </c>
      <c r="Y152" s="123">
        <f>SUMIF(Outsoucing!D:D,C152,Outsoucing!J:J)</f>
        <v>0</v>
      </c>
      <c r="Z152" s="309">
        <f t="shared" si="112"/>
        <v>0</v>
      </c>
      <c r="AA152" s="306">
        <f t="shared" si="109"/>
        <v>0</v>
      </c>
      <c r="AB152" s="305"/>
      <c r="AC152" s="3">
        <v>0</v>
      </c>
      <c r="AD152" s="136">
        <f t="shared" si="113"/>
        <v>0</v>
      </c>
      <c r="AH152" s="226"/>
      <c r="AL152" s="136"/>
    </row>
    <row r="153" spans="1:38" s="245" customFormat="1">
      <c r="A153" s="301" t="s">
        <v>965</v>
      </c>
      <c r="B153" s="353" t="str">
        <f t="shared" si="106"/>
        <v>301671210388</v>
      </c>
      <c r="C153" s="312" t="s">
        <v>811</v>
      </c>
      <c r="D153" s="312" t="s">
        <v>977</v>
      </c>
      <c r="E153" s="123">
        <v>14463</v>
      </c>
      <c r="F153" s="215">
        <v>2128</v>
      </c>
      <c r="G153" s="215">
        <f t="shared" si="114"/>
        <v>16591</v>
      </c>
      <c r="H153" s="303" t="s">
        <v>196</v>
      </c>
      <c r="I153" s="303" t="s">
        <v>198</v>
      </c>
      <c r="J153" s="122" t="s">
        <v>33</v>
      </c>
      <c r="K153" s="304">
        <v>1</v>
      </c>
      <c r="L153" s="122">
        <v>1</v>
      </c>
      <c r="M153" s="122" t="s">
        <v>26</v>
      </c>
      <c r="N153" s="361">
        <f t="shared" si="107"/>
        <v>16591</v>
      </c>
      <c r="O153" s="305"/>
      <c r="P153" s="362">
        <f t="shared" si="110"/>
        <v>68746.819399623215</v>
      </c>
      <c r="Q153" s="123">
        <v>894377102.77273023</v>
      </c>
      <c r="R153" s="123">
        <v>0</v>
      </c>
      <c r="S153" s="360">
        <f>VLOOKUP(C153,'Working Hours'!A:I,9,0)*G153</f>
        <v>1753.6686999999999</v>
      </c>
      <c r="T153" s="349">
        <f>S153/SUM($S$114:$S$245)</f>
        <v>3.4875611496254358E-2</v>
      </c>
      <c r="U153" s="123">
        <f>SUMIF('Re-allowcate'!C:C,C153,'Re-allowcate'!N:N)</f>
        <v>2741335.8605715293</v>
      </c>
      <c r="V153" s="123">
        <f>SUMIFS('Manufacturing Cost.'!N:N,'Manufacturing Cost.'!G:G,"627",'Manufacturing Cost.'!H:H,"CNC1")*T153+SUMIF('Re-allowcate'!C:C,C153,'Re-allowcate'!J:J)</f>
        <v>171235109.30808246</v>
      </c>
      <c r="W153" s="308">
        <f t="shared" si="108"/>
        <v>6.3885372117175104E-3</v>
      </c>
      <c r="X153" s="123">
        <f>SUMIFS('Manufacturing Cost.'!N:N,'Manufacturing Cost.'!H:H,"indirect",'Manufacturing Cost.'!G:G,"627")*W153</f>
        <v>72224932.717764407</v>
      </c>
      <c r="Y153" s="123">
        <f>SUMIF(Outsoucing!D:D,C153,Outsoucing!J:J)</f>
        <v>0</v>
      </c>
      <c r="Z153" s="309">
        <f t="shared" si="112"/>
        <v>1140578480.6591487</v>
      </c>
      <c r="AA153" s="215">
        <f t="shared" si="109"/>
        <v>68746.819399623215</v>
      </c>
      <c r="AB153" s="351" t="s">
        <v>1894</v>
      </c>
      <c r="AC153" s="3">
        <v>1140578480.6591487</v>
      </c>
      <c r="AD153" s="136">
        <f t="shared" si="113"/>
        <v>0</v>
      </c>
      <c r="AE153"/>
      <c r="AF153" s="3"/>
      <c r="AG153" s="3"/>
      <c r="AH153" s="226"/>
      <c r="AI153"/>
      <c r="AJ153" s="3"/>
      <c r="AK153" s="3"/>
      <c r="AL153" s="136"/>
    </row>
    <row r="154" spans="1:38" s="245" customFormat="1" ht="15" hidden="1" customHeight="1">
      <c r="A154" s="301" t="s">
        <v>965</v>
      </c>
      <c r="B154" s="353" t="str">
        <f t="shared" si="106"/>
        <v>301672210389</v>
      </c>
      <c r="C154" s="312" t="s">
        <v>978</v>
      </c>
      <c r="D154" s="312" t="s">
        <v>979</v>
      </c>
      <c r="E154" s="123">
        <v>0</v>
      </c>
      <c r="F154" s="215">
        <v>0</v>
      </c>
      <c r="G154" s="215">
        <f t="shared" si="114"/>
        <v>0</v>
      </c>
      <c r="H154" s="303" t="s">
        <v>843</v>
      </c>
      <c r="I154" s="303" t="s">
        <v>844</v>
      </c>
      <c r="J154" s="122" t="s">
        <v>33</v>
      </c>
      <c r="K154" s="304">
        <v>1</v>
      </c>
      <c r="L154" s="122">
        <v>1</v>
      </c>
      <c r="M154" s="122" t="s">
        <v>26</v>
      </c>
      <c r="N154" s="361">
        <f t="shared" si="107"/>
        <v>0</v>
      </c>
      <c r="O154" s="305"/>
      <c r="P154" s="362" t="str">
        <f t="shared" si="110"/>
        <v/>
      </c>
      <c r="Q154" s="123">
        <v>0</v>
      </c>
      <c r="R154" s="123">
        <v>0</v>
      </c>
      <c r="S154" s="360">
        <f>VLOOKUP(C154,'Working Hours'!A:I,9,0)*G154</f>
        <v>0</v>
      </c>
      <c r="T154" s="349">
        <f t="shared" si="119"/>
        <v>0</v>
      </c>
      <c r="U154" s="123">
        <f>SUMIF('Re-allowcate'!C:C,C154,'Re-allowcate'!N:N)</f>
        <v>0</v>
      </c>
      <c r="V154" s="123">
        <f>SUMIFS('Manufacturing Cost.'!N:N,'Manufacturing Cost.'!G:G,"627",'Manufacturing Cost.'!H:H,"CNC1")*T154+SUMIF('Re-allowcate'!C:C,C154,'Re-allowcate'!J:J)</f>
        <v>0</v>
      </c>
      <c r="W154" s="308">
        <f t="shared" si="108"/>
        <v>0</v>
      </c>
      <c r="X154" s="123">
        <f>SUMIFS('Manufacturing Cost.'!N:N,'Manufacturing Cost.'!H:H,"indirect",'Manufacturing Cost.'!G:G,"627")*W154</f>
        <v>0</v>
      </c>
      <c r="Y154" s="123">
        <f>SUMIF(Outsoucing!D:D,C154,Outsoucing!J:J)</f>
        <v>0</v>
      </c>
      <c r="Z154" s="309">
        <f t="shared" si="112"/>
        <v>0</v>
      </c>
      <c r="AA154" s="215">
        <f t="shared" si="109"/>
        <v>0</v>
      </c>
      <c r="AB154" s="305">
        <v>0</v>
      </c>
      <c r="AC154" s="3">
        <v>0</v>
      </c>
      <c r="AD154" s="136">
        <f t="shared" si="113"/>
        <v>0</v>
      </c>
      <c r="AE154"/>
      <c r="AF154" s="3"/>
      <c r="AG154" s="3"/>
      <c r="AH154" s="226"/>
      <c r="AI154"/>
      <c r="AJ154" s="3"/>
      <c r="AK154" s="3"/>
      <c r="AL154" s="136"/>
    </row>
    <row r="155" spans="1:38" s="245" customFormat="1" ht="15" hidden="1" customHeight="1">
      <c r="A155" s="301" t="s">
        <v>965</v>
      </c>
      <c r="B155" s="353" t="str">
        <f t="shared" si="106"/>
        <v>301674551237</v>
      </c>
      <c r="C155" s="312" t="s">
        <v>980</v>
      </c>
      <c r="D155" s="312" t="s">
        <v>981</v>
      </c>
      <c r="E155" s="123">
        <v>0</v>
      </c>
      <c r="F155" s="215">
        <v>0</v>
      </c>
      <c r="G155" s="215">
        <f t="shared" si="114"/>
        <v>0</v>
      </c>
      <c r="H155" s="303" t="s">
        <v>853</v>
      </c>
      <c r="I155" s="303" t="s">
        <v>854</v>
      </c>
      <c r="J155" s="122" t="s">
        <v>33</v>
      </c>
      <c r="K155" s="304">
        <v>1</v>
      </c>
      <c r="L155" s="122">
        <v>1</v>
      </c>
      <c r="M155" s="122" t="s">
        <v>26</v>
      </c>
      <c r="N155" s="361">
        <f t="shared" si="107"/>
        <v>0</v>
      </c>
      <c r="O155" s="305"/>
      <c r="P155" s="362" t="str">
        <f t="shared" si="110"/>
        <v/>
      </c>
      <c r="Q155" s="123">
        <v>0</v>
      </c>
      <c r="R155" s="123">
        <v>0</v>
      </c>
      <c r="S155" s="360">
        <f>VLOOKUP(C155,'Working Hours'!A:I,9,0)*G155</f>
        <v>0</v>
      </c>
      <c r="T155" s="349">
        <f t="shared" si="119"/>
        <v>0</v>
      </c>
      <c r="U155" s="123">
        <f>SUMIF('Re-allowcate'!C:C,C155,'Re-allowcate'!N:N)</f>
        <v>0</v>
      </c>
      <c r="V155" s="123">
        <f>SUMIFS('Manufacturing Cost.'!N:N,'Manufacturing Cost.'!G:G,"627",'Manufacturing Cost.'!H:H,"CNC1")*T155+SUMIF('Re-allowcate'!C:C,C155,'Re-allowcate'!J:J)</f>
        <v>0</v>
      </c>
      <c r="W155" s="308">
        <f t="shared" si="108"/>
        <v>0</v>
      </c>
      <c r="X155" s="123">
        <f>SUMIFS('Manufacturing Cost.'!N:N,'Manufacturing Cost.'!H:H,"indirect",'Manufacturing Cost.'!G:G,"627")*W155</f>
        <v>0</v>
      </c>
      <c r="Y155" s="123">
        <f>SUMIF(Outsoucing!D:D,C155,Outsoucing!J:J)</f>
        <v>0</v>
      </c>
      <c r="Z155" s="309">
        <f t="shared" si="112"/>
        <v>0</v>
      </c>
      <c r="AA155" s="215">
        <f t="shared" si="109"/>
        <v>0</v>
      </c>
      <c r="AB155" s="305">
        <v>0</v>
      </c>
      <c r="AC155" s="3">
        <v>0</v>
      </c>
      <c r="AD155" s="136">
        <f t="shared" si="113"/>
        <v>0</v>
      </c>
      <c r="AE155"/>
      <c r="AF155" s="3"/>
      <c r="AG155" s="3"/>
      <c r="AH155" s="226"/>
      <c r="AI155"/>
      <c r="AJ155" s="3"/>
      <c r="AK155" s="3"/>
      <c r="AL155" s="136"/>
    </row>
    <row r="156" spans="1:38" ht="15" hidden="1" customHeight="1">
      <c r="A156" s="301" t="s">
        <v>965</v>
      </c>
      <c r="B156" s="353" t="str">
        <f t="shared" si="106"/>
        <v>301675551238</v>
      </c>
      <c r="C156" s="312" t="s">
        <v>982</v>
      </c>
      <c r="D156" s="312" t="s">
        <v>983</v>
      </c>
      <c r="E156" s="123">
        <v>0</v>
      </c>
      <c r="F156" s="215">
        <v>0</v>
      </c>
      <c r="G156" s="215">
        <f t="shared" si="114"/>
        <v>0</v>
      </c>
      <c r="H156" s="356" t="s">
        <v>856</v>
      </c>
      <c r="I156" s="303" t="s">
        <v>984</v>
      </c>
      <c r="J156" s="122" t="s">
        <v>33</v>
      </c>
      <c r="K156" s="304">
        <v>1</v>
      </c>
      <c r="L156" s="122">
        <v>1</v>
      </c>
      <c r="M156" s="122" t="s">
        <v>26</v>
      </c>
      <c r="N156" s="361">
        <f t="shared" si="107"/>
        <v>0</v>
      </c>
      <c r="O156" s="305"/>
      <c r="P156" s="362" t="str">
        <f t="shared" si="110"/>
        <v/>
      </c>
      <c r="Q156" s="123">
        <v>0</v>
      </c>
      <c r="R156" s="123">
        <v>0</v>
      </c>
      <c r="S156" s="360">
        <f>VLOOKUP(C156,'Working Hours'!A:I,9,0)*G156</f>
        <v>0</v>
      </c>
      <c r="T156" s="349">
        <f t="shared" si="119"/>
        <v>0</v>
      </c>
      <c r="U156" s="123">
        <f>SUMIF('Re-allowcate'!C:C,C156,'Re-allowcate'!N:N)</f>
        <v>0</v>
      </c>
      <c r="V156" s="123">
        <f>SUMIFS('Manufacturing Cost.'!N:N,'Manufacturing Cost.'!G:G,"627",'Manufacturing Cost.'!H:H,"CNC1")*T156+SUMIF('Re-allowcate'!C:C,C156,'Re-allowcate'!J:J)</f>
        <v>0</v>
      </c>
      <c r="W156" s="308">
        <f t="shared" si="108"/>
        <v>0</v>
      </c>
      <c r="X156" s="123">
        <f>SUMIFS('Manufacturing Cost.'!N:N,'Manufacturing Cost.'!H:H,"indirect",'Manufacturing Cost.'!G:G,"627")*W156</f>
        <v>0</v>
      </c>
      <c r="Y156" s="123">
        <f>SUMIF(Outsoucing!D:D,C156,Outsoucing!J:J)</f>
        <v>0</v>
      </c>
      <c r="Z156" s="309">
        <f t="shared" si="112"/>
        <v>0</v>
      </c>
      <c r="AA156" s="215">
        <f t="shared" si="109"/>
        <v>0</v>
      </c>
      <c r="AB156" s="305">
        <v>0</v>
      </c>
      <c r="AC156" s="3">
        <v>0</v>
      </c>
      <c r="AD156" s="136">
        <f t="shared" si="113"/>
        <v>0</v>
      </c>
      <c r="AH156" s="226"/>
      <c r="AL156" s="136"/>
    </row>
    <row r="157" spans="1:38" ht="15" hidden="1" customHeight="1">
      <c r="A157" s="301" t="s">
        <v>965</v>
      </c>
      <c r="B157" s="353" t="str">
        <f t="shared" si="106"/>
        <v>301676551238</v>
      </c>
      <c r="C157" s="312" t="s">
        <v>985</v>
      </c>
      <c r="D157" s="312" t="s">
        <v>986</v>
      </c>
      <c r="E157" s="123">
        <v>0</v>
      </c>
      <c r="F157" s="215">
        <v>0</v>
      </c>
      <c r="G157" s="215">
        <f t="shared" si="114"/>
        <v>0</v>
      </c>
      <c r="H157" s="356">
        <v>551238</v>
      </c>
      <c r="I157" s="303" t="s">
        <v>857</v>
      </c>
      <c r="J157" s="122" t="s">
        <v>33</v>
      </c>
      <c r="K157" s="304">
        <v>1</v>
      </c>
      <c r="L157" s="122">
        <v>1</v>
      </c>
      <c r="M157" s="122" t="s">
        <v>26</v>
      </c>
      <c r="N157" s="361">
        <f t="shared" si="107"/>
        <v>0</v>
      </c>
      <c r="O157" s="305"/>
      <c r="P157" s="362" t="str">
        <f t="shared" si="110"/>
        <v/>
      </c>
      <c r="Q157" s="123">
        <v>0</v>
      </c>
      <c r="R157" s="123">
        <v>0</v>
      </c>
      <c r="S157" s="360">
        <f>VLOOKUP(C157,'Working Hours'!A:I,9,0)*G157</f>
        <v>0</v>
      </c>
      <c r="T157" s="349">
        <f t="shared" si="119"/>
        <v>0</v>
      </c>
      <c r="U157" s="123">
        <f>SUMIF('Re-allowcate'!C:C,C157,'Re-allowcate'!N:N)</f>
        <v>0</v>
      </c>
      <c r="V157" s="123">
        <f>SUMIFS('Manufacturing Cost.'!N:N,'Manufacturing Cost.'!G:G,"627",'Manufacturing Cost.'!H:H,"CNC1")*T157+SUMIF('Re-allowcate'!C:C,C157,'Re-allowcate'!J:J)</f>
        <v>0</v>
      </c>
      <c r="W157" s="308">
        <f t="shared" si="108"/>
        <v>0</v>
      </c>
      <c r="X157" s="123">
        <f>SUMIFS('Manufacturing Cost.'!N:N,'Manufacturing Cost.'!H:H,"indirect",'Manufacturing Cost.'!G:G,"627")*W157</f>
        <v>0</v>
      </c>
      <c r="Y157" s="123">
        <f>SUMIF(Outsoucing!D:D,C157,Outsoucing!J:J)</f>
        <v>0</v>
      </c>
      <c r="Z157" s="309">
        <f t="shared" si="112"/>
        <v>0</v>
      </c>
      <c r="AA157" s="215">
        <f t="shared" si="109"/>
        <v>0</v>
      </c>
      <c r="AB157" s="305"/>
      <c r="AC157" s="3">
        <v>0</v>
      </c>
      <c r="AD157" s="136">
        <f t="shared" si="113"/>
        <v>0</v>
      </c>
      <c r="AH157" s="226"/>
      <c r="AL157" s="136"/>
    </row>
    <row r="158" spans="1:38" ht="15" hidden="1" customHeight="1">
      <c r="A158" s="301" t="s">
        <v>965</v>
      </c>
      <c r="B158" s="353" t="str">
        <f t="shared" si="106"/>
        <v>301677551238</v>
      </c>
      <c r="C158" s="312" t="s">
        <v>987</v>
      </c>
      <c r="D158" s="312" t="s">
        <v>988</v>
      </c>
      <c r="E158" s="123">
        <v>0</v>
      </c>
      <c r="F158" s="215">
        <v>0</v>
      </c>
      <c r="G158" s="215">
        <f t="shared" si="114"/>
        <v>0</v>
      </c>
      <c r="H158" s="356">
        <v>551238</v>
      </c>
      <c r="I158" s="303" t="s">
        <v>857</v>
      </c>
      <c r="J158" s="122" t="s">
        <v>33</v>
      </c>
      <c r="K158" s="304">
        <v>1</v>
      </c>
      <c r="L158" s="122">
        <v>1</v>
      </c>
      <c r="M158" s="122" t="s">
        <v>26</v>
      </c>
      <c r="N158" s="361">
        <f t="shared" si="107"/>
        <v>0</v>
      </c>
      <c r="O158" s="305"/>
      <c r="P158" s="362" t="str">
        <f t="shared" si="110"/>
        <v/>
      </c>
      <c r="Q158" s="123">
        <v>0</v>
      </c>
      <c r="R158" s="123">
        <v>0</v>
      </c>
      <c r="S158" s="360">
        <f>VLOOKUP(C158,'Working Hours'!A:I,9,0)*G158</f>
        <v>0</v>
      </c>
      <c r="T158" s="349">
        <f t="shared" si="119"/>
        <v>0</v>
      </c>
      <c r="U158" s="123">
        <f>SUMIF('Re-allowcate'!C:C,C158,'Re-allowcate'!N:N)</f>
        <v>0</v>
      </c>
      <c r="V158" s="123">
        <f>SUMIFS('Manufacturing Cost.'!N:N,'Manufacturing Cost.'!G:G,"627",'Manufacturing Cost.'!H:H,"CNC1")*T158+SUMIF('Re-allowcate'!C:C,C158,'Re-allowcate'!J:J)</f>
        <v>0</v>
      </c>
      <c r="W158" s="308">
        <f t="shared" si="108"/>
        <v>0</v>
      </c>
      <c r="X158" s="123">
        <f>SUMIFS('Manufacturing Cost.'!N:N,'Manufacturing Cost.'!H:H,"indirect",'Manufacturing Cost.'!G:G,"627")*W158</f>
        <v>0</v>
      </c>
      <c r="Y158" s="123">
        <f>SUMIF(Outsoucing!D:D,C158,Outsoucing!J:J)</f>
        <v>0</v>
      </c>
      <c r="Z158" s="309">
        <f t="shared" si="112"/>
        <v>0</v>
      </c>
      <c r="AA158" s="215">
        <f t="shared" si="109"/>
        <v>0</v>
      </c>
      <c r="AB158" s="305"/>
      <c r="AC158" s="3">
        <v>0</v>
      </c>
      <c r="AD158" s="136">
        <f t="shared" si="113"/>
        <v>0</v>
      </c>
      <c r="AH158" s="226"/>
      <c r="AL158" s="136"/>
    </row>
    <row r="159" spans="1:38" ht="15" hidden="1" customHeight="1">
      <c r="A159" s="301" t="s">
        <v>965</v>
      </c>
      <c r="B159" s="353" t="str">
        <f t="shared" si="106"/>
        <v>301678210390</v>
      </c>
      <c r="C159" s="312" t="s">
        <v>989</v>
      </c>
      <c r="D159" s="312" t="s">
        <v>990</v>
      </c>
      <c r="E159" s="123">
        <v>0</v>
      </c>
      <c r="F159" s="215">
        <v>0</v>
      </c>
      <c r="G159" s="215">
        <f t="shared" si="114"/>
        <v>0</v>
      </c>
      <c r="H159" s="303" t="s">
        <v>845</v>
      </c>
      <c r="I159" s="303" t="s">
        <v>846</v>
      </c>
      <c r="J159" s="122" t="s">
        <v>33</v>
      </c>
      <c r="K159" s="304">
        <v>1</v>
      </c>
      <c r="L159" s="122">
        <v>1</v>
      </c>
      <c r="M159" s="122" t="s">
        <v>26</v>
      </c>
      <c r="N159" s="361">
        <f t="shared" si="107"/>
        <v>0</v>
      </c>
      <c r="O159" s="305"/>
      <c r="P159" s="362" t="str">
        <f t="shared" si="110"/>
        <v/>
      </c>
      <c r="Q159" s="123">
        <v>0</v>
      </c>
      <c r="R159" s="123">
        <v>0</v>
      </c>
      <c r="S159" s="360">
        <f>VLOOKUP(C159,'Working Hours'!A:I,9,0)*G159</f>
        <v>0</v>
      </c>
      <c r="T159" s="349">
        <f t="shared" si="119"/>
        <v>0</v>
      </c>
      <c r="U159" s="123">
        <f>SUMIF('Re-allowcate'!C:C,C159,'Re-allowcate'!N:N)</f>
        <v>0</v>
      </c>
      <c r="V159" s="123">
        <f>SUMIFS('Manufacturing Cost.'!N:N,'Manufacturing Cost.'!G:G,"627",'Manufacturing Cost.'!H:H,"CNC1")*T159+SUMIF('Re-allowcate'!C:C,C159,'Re-allowcate'!J:J)</f>
        <v>0</v>
      </c>
      <c r="W159" s="308">
        <f t="shared" si="108"/>
        <v>0</v>
      </c>
      <c r="X159" s="123">
        <f>SUMIFS('Manufacturing Cost.'!N:N,'Manufacturing Cost.'!H:H,"indirect",'Manufacturing Cost.'!G:G,"627")*W159</f>
        <v>0</v>
      </c>
      <c r="Y159" s="123">
        <f>SUMIF(Outsoucing!D:D,C159,Outsoucing!J:J)</f>
        <v>0</v>
      </c>
      <c r="Z159" s="309">
        <f t="shared" si="112"/>
        <v>0</v>
      </c>
      <c r="AA159" s="215">
        <f t="shared" si="109"/>
        <v>0</v>
      </c>
      <c r="AB159" s="305"/>
      <c r="AC159" s="3">
        <v>0</v>
      </c>
      <c r="AD159" s="136">
        <f t="shared" si="113"/>
        <v>0</v>
      </c>
      <c r="AH159" s="226"/>
      <c r="AL159" s="136"/>
    </row>
    <row r="160" spans="1:38">
      <c r="A160" s="301" t="s">
        <v>965</v>
      </c>
      <c r="B160" s="353" t="str">
        <f t="shared" si="106"/>
        <v>301539210359</v>
      </c>
      <c r="C160" s="312" t="s">
        <v>646</v>
      </c>
      <c r="D160" s="312" t="s">
        <v>647</v>
      </c>
      <c r="E160" s="123">
        <v>6824</v>
      </c>
      <c r="F160" s="215">
        <v>38</v>
      </c>
      <c r="G160" s="215">
        <f t="shared" si="114"/>
        <v>6862</v>
      </c>
      <c r="H160" s="303" t="s">
        <v>650</v>
      </c>
      <c r="I160" s="303" t="s">
        <v>651</v>
      </c>
      <c r="J160" s="122" t="s">
        <v>33</v>
      </c>
      <c r="K160" s="304">
        <v>1</v>
      </c>
      <c r="L160" s="122">
        <v>1</v>
      </c>
      <c r="M160" s="122" t="s">
        <v>26</v>
      </c>
      <c r="N160" s="361">
        <f t="shared" si="107"/>
        <v>6862</v>
      </c>
      <c r="O160" s="305"/>
      <c r="P160" s="362">
        <f t="shared" si="110"/>
        <v>17930.898683553838</v>
      </c>
      <c r="Q160" s="123">
        <v>86088380.452119067</v>
      </c>
      <c r="R160" s="123">
        <v>0</v>
      </c>
      <c r="S160" s="360">
        <f>VLOOKUP(C160,'Working Hours'!A:I,9,0)*G160</f>
        <v>220.9564</v>
      </c>
      <c r="T160" s="349">
        <f>S160/SUM($S$114:$S$245)</f>
        <v>4.3942105849360119E-3</v>
      </c>
      <c r="U160" s="123">
        <f>SUMIF('Re-allowcate'!C:C,C160,'Re-allowcate'!N:N)</f>
        <v>4906494.6595653109</v>
      </c>
      <c r="V160" s="123">
        <f>SUMIFS('Manufacturing Cost.'!N:N,'Manufacturing Cost.'!G:G,"627",'Manufacturing Cost.'!H:H,"CNC1")*T160+SUMIF('Re-allowcate'!C:C,C160,'Re-allowcate'!J:J)</f>
        <v>22946851.320312299</v>
      </c>
      <c r="W160" s="308">
        <f t="shared" si="108"/>
        <v>8.0493435479981994E-4</v>
      </c>
      <c r="X160" s="123">
        <f>SUMIFS('Manufacturing Cost.'!N:N,'Manufacturing Cost.'!H:H,"indirect",'Manufacturing Cost.'!G:G,"627")*W160</f>
        <v>9100100.3345497586</v>
      </c>
      <c r="Y160" s="123">
        <f>SUMIF(Outsoucing!D:D,C160,Outsoucing!J:J)</f>
        <v>0</v>
      </c>
      <c r="Z160" s="309">
        <f t="shared" si="112"/>
        <v>123041826.76654643</v>
      </c>
      <c r="AA160" s="215">
        <f t="shared" si="109"/>
        <v>17930.898683553838</v>
      </c>
      <c r="AB160" s="351" t="s">
        <v>1902</v>
      </c>
      <c r="AC160" s="3">
        <v>123041826.76654643</v>
      </c>
      <c r="AD160" s="136">
        <f t="shared" si="113"/>
        <v>0</v>
      </c>
      <c r="AE160" s="136"/>
      <c r="AH160" s="226"/>
      <c r="AL160" s="136"/>
    </row>
    <row r="161" spans="1:38" ht="15" hidden="1" customHeight="1">
      <c r="A161" s="301" t="s">
        <v>965</v>
      </c>
      <c r="B161" s="353" t="str">
        <f t="shared" si="106"/>
        <v>301162210146</v>
      </c>
      <c r="C161" s="312" t="s">
        <v>177</v>
      </c>
      <c r="D161" s="312" t="s">
        <v>178</v>
      </c>
      <c r="E161" s="123">
        <v>0</v>
      </c>
      <c r="F161" s="215">
        <v>0</v>
      </c>
      <c r="G161" s="215">
        <f t="shared" si="114"/>
        <v>0</v>
      </c>
      <c r="H161" s="303" t="s">
        <v>179</v>
      </c>
      <c r="I161" s="303" t="s">
        <v>180</v>
      </c>
      <c r="J161" s="122" t="s">
        <v>33</v>
      </c>
      <c r="K161" s="304">
        <v>1</v>
      </c>
      <c r="L161" s="122">
        <v>1</v>
      </c>
      <c r="M161" s="122" t="s">
        <v>26</v>
      </c>
      <c r="N161" s="361">
        <f t="shared" si="107"/>
        <v>0</v>
      </c>
      <c r="O161" s="305"/>
      <c r="P161" s="362" t="str">
        <f t="shared" si="110"/>
        <v/>
      </c>
      <c r="Q161" s="123">
        <v>0</v>
      </c>
      <c r="R161" s="123">
        <v>0</v>
      </c>
      <c r="S161" s="360">
        <f>VLOOKUP(C161,'Working Hours'!A:I,9,0)*G161</f>
        <v>0</v>
      </c>
      <c r="T161" s="349">
        <f t="shared" si="119"/>
        <v>0</v>
      </c>
      <c r="U161" s="123">
        <f>SUMIF('Re-allowcate'!C:C,C161,'Re-allowcate'!N:N)</f>
        <v>0</v>
      </c>
      <c r="V161" s="123">
        <f>SUMIFS('Manufacturing Cost.'!N:N,'Manufacturing Cost.'!G:G,"627",'Manufacturing Cost.'!H:H,"CNC1")*T161+SUMIF('Re-allowcate'!C:C,C161,'Re-allowcate'!J:J)</f>
        <v>0</v>
      </c>
      <c r="W161" s="308">
        <f t="shared" si="108"/>
        <v>0</v>
      </c>
      <c r="X161" s="123">
        <f>SUMIFS('Manufacturing Cost.'!N:N,'Manufacturing Cost.'!H:H,"indirect",'Manufacturing Cost.'!G:G,"627")*W161</f>
        <v>0</v>
      </c>
      <c r="Y161" s="123">
        <f>SUMIF(Outsoucing!D:D,C161,Outsoucing!J:J)</f>
        <v>0</v>
      </c>
      <c r="Z161" s="309">
        <f t="shared" si="112"/>
        <v>0</v>
      </c>
      <c r="AA161" s="215">
        <f t="shared" si="109"/>
        <v>0</v>
      </c>
      <c r="AB161" s="305">
        <v>0</v>
      </c>
      <c r="AC161" s="3">
        <v>0</v>
      </c>
      <c r="AD161" s="136">
        <f t="shared" si="113"/>
        <v>0</v>
      </c>
      <c r="AH161" s="226"/>
      <c r="AL161" s="136"/>
    </row>
    <row r="162" spans="1:38">
      <c r="A162" s="301" t="s">
        <v>965</v>
      </c>
      <c r="B162" s="353" t="str">
        <f t="shared" si="106"/>
        <v>301448210331</v>
      </c>
      <c r="C162" s="312" t="s">
        <v>292</v>
      </c>
      <c r="D162" s="312" t="s">
        <v>293</v>
      </c>
      <c r="E162" s="123">
        <v>6439</v>
      </c>
      <c r="F162" s="215">
        <v>507</v>
      </c>
      <c r="G162" s="215">
        <f t="shared" si="114"/>
        <v>6946</v>
      </c>
      <c r="H162" s="303" t="s">
        <v>298</v>
      </c>
      <c r="I162" s="303" t="s">
        <v>299</v>
      </c>
      <c r="J162" s="122" t="s">
        <v>33</v>
      </c>
      <c r="K162" s="304">
        <v>1</v>
      </c>
      <c r="L162" s="122">
        <v>1</v>
      </c>
      <c r="M162" s="122" t="s">
        <v>26</v>
      </c>
      <c r="N162" s="361">
        <f t="shared" si="107"/>
        <v>6946</v>
      </c>
      <c r="O162" s="305"/>
      <c r="P162" s="362">
        <f t="shared" si="110"/>
        <v>50594.2855950511</v>
      </c>
      <c r="Q162" s="123">
        <v>240913106.17801946</v>
      </c>
      <c r="R162" s="123">
        <v>0</v>
      </c>
      <c r="S162" s="360">
        <f>VLOOKUP(C162,'Working Hours'!A:I,9,0)*G162</f>
        <v>719.60559999999998</v>
      </c>
      <c r="T162" s="349">
        <f>S162/SUM($S$114:$S$245)</f>
        <v>1.4310961549424366E-2</v>
      </c>
      <c r="U162" s="123">
        <f>SUMIF('Re-allowcate'!C:C,C162,'Re-allowcate'!N:N)</f>
        <v>7806603.2606857205</v>
      </c>
      <c r="V162" s="123">
        <f>SUMIFS('Manufacturing Cost.'!N:N,'Manufacturing Cost.'!G:G,"627",'Manufacturing Cost.'!H:H,"CNC1")*T162+SUMIF('Re-allowcate'!C:C,C162,'Re-allowcate'!J:J)</f>
        <v>73071205.842188329</v>
      </c>
      <c r="W162" s="308">
        <f t="shared" si="108"/>
        <v>2.6214912505197283E-3</v>
      </c>
      <c r="X162" s="123">
        <f>SUMIFS('Manufacturing Cost.'!N:N,'Manufacturing Cost.'!H:H,"indirect",'Manufacturing Cost.'!G:G,"627")*W162</f>
        <v>29636992.462331392</v>
      </c>
      <c r="Y162" s="123">
        <f>SUMIF(Outsoucing!D:D,C162,Outsoucing!J:J)</f>
        <v>0</v>
      </c>
      <c r="Z162" s="309">
        <f t="shared" si="112"/>
        <v>351427907.74322492</v>
      </c>
      <c r="AA162" s="215">
        <f t="shared" si="109"/>
        <v>50594.2855950511</v>
      </c>
      <c r="AB162" s="351" t="s">
        <v>1898</v>
      </c>
      <c r="AC162" s="3">
        <v>351427907.74322492</v>
      </c>
      <c r="AD162" s="136">
        <f t="shared" si="113"/>
        <v>0</v>
      </c>
      <c r="AE162" s="136"/>
      <c r="AH162" s="226"/>
      <c r="AL162" s="136"/>
    </row>
    <row r="163" spans="1:38" ht="15" hidden="1" customHeight="1">
      <c r="A163" s="301" t="s">
        <v>965</v>
      </c>
      <c r="B163" s="353" t="str">
        <f t="shared" si="106"/>
        <v>301614210370</v>
      </c>
      <c r="C163" s="312" t="s">
        <v>787</v>
      </c>
      <c r="D163" s="312" t="s">
        <v>788</v>
      </c>
      <c r="E163" s="123">
        <v>0</v>
      </c>
      <c r="F163" s="215">
        <v>0</v>
      </c>
      <c r="G163" s="215">
        <f t="shared" si="114"/>
        <v>0</v>
      </c>
      <c r="H163" s="303" t="s">
        <v>790</v>
      </c>
      <c r="I163" s="303" t="s">
        <v>791</v>
      </c>
      <c r="J163" s="122" t="s">
        <v>33</v>
      </c>
      <c r="K163" s="304">
        <v>1</v>
      </c>
      <c r="L163" s="122">
        <v>1</v>
      </c>
      <c r="M163" s="122" t="s">
        <v>26</v>
      </c>
      <c r="N163" s="361">
        <f t="shared" si="107"/>
        <v>0</v>
      </c>
      <c r="O163" s="305"/>
      <c r="P163" s="362" t="str">
        <f t="shared" si="110"/>
        <v/>
      </c>
      <c r="Q163" s="123">
        <v>0</v>
      </c>
      <c r="R163" s="123">
        <v>0</v>
      </c>
      <c r="S163" s="360">
        <f>VLOOKUP(C163,'Working Hours'!A:I,9,0)*G163</f>
        <v>0</v>
      </c>
      <c r="T163" s="349">
        <f t="shared" si="119"/>
        <v>0</v>
      </c>
      <c r="U163" s="123">
        <f>SUMIF('Re-allowcate'!C:C,C163,'Re-allowcate'!N:N)</f>
        <v>0</v>
      </c>
      <c r="V163" s="123">
        <f>SUMIFS('Manufacturing Cost.'!N:N,'Manufacturing Cost.'!G:G,"627",'Manufacturing Cost.'!H:H,"CNC1")*T163+SUMIF('Re-allowcate'!C:C,C163,'Re-allowcate'!J:J)</f>
        <v>0</v>
      </c>
      <c r="W163" s="308">
        <f t="shared" si="108"/>
        <v>0</v>
      </c>
      <c r="X163" s="123">
        <f>SUMIFS('Manufacturing Cost.'!N:N,'Manufacturing Cost.'!H:H,"indirect",'Manufacturing Cost.'!G:G,"627")*W163</f>
        <v>0</v>
      </c>
      <c r="Y163" s="123">
        <f>SUMIF(Outsoucing!D:D,C163,Outsoucing!J:J)</f>
        <v>0</v>
      </c>
      <c r="Z163" s="309">
        <f t="shared" si="112"/>
        <v>0</v>
      </c>
      <c r="AA163" s="215">
        <f t="shared" si="109"/>
        <v>0</v>
      </c>
      <c r="AB163" s="305">
        <v>0</v>
      </c>
      <c r="AC163" s="3">
        <v>0</v>
      </c>
      <c r="AD163" s="136">
        <f t="shared" si="113"/>
        <v>0</v>
      </c>
      <c r="AH163" s="226"/>
      <c r="AL163" s="136"/>
    </row>
    <row r="164" spans="1:38">
      <c r="A164" s="301" t="s">
        <v>965</v>
      </c>
      <c r="B164" s="353" t="str">
        <f t="shared" si="106"/>
        <v>301687210391</v>
      </c>
      <c r="C164" s="312" t="s">
        <v>991</v>
      </c>
      <c r="D164" s="312" t="s">
        <v>992</v>
      </c>
      <c r="E164" s="123">
        <v>12754</v>
      </c>
      <c r="F164" s="215">
        <v>579</v>
      </c>
      <c r="G164" s="215">
        <f t="shared" si="114"/>
        <v>13333</v>
      </c>
      <c r="H164" s="532" t="s">
        <v>860</v>
      </c>
      <c r="I164" s="303" t="s">
        <v>861</v>
      </c>
      <c r="J164" s="122" t="s">
        <v>33</v>
      </c>
      <c r="K164" s="304">
        <v>1</v>
      </c>
      <c r="L164" s="122">
        <v>1</v>
      </c>
      <c r="M164" s="122" t="s">
        <v>26</v>
      </c>
      <c r="N164" s="361">
        <f t="shared" si="107"/>
        <v>13333</v>
      </c>
      <c r="O164" s="305"/>
      <c r="P164" s="362">
        <f t="shared" si="110"/>
        <v>24422.61038729113</v>
      </c>
      <c r="Q164" s="123">
        <v>190238645.44419202</v>
      </c>
      <c r="R164" s="123">
        <v>0</v>
      </c>
      <c r="S164" s="360">
        <f>VLOOKUP(C164,'Working Hours'!A:I,9,0)*G164</f>
        <v>481.32130000000001</v>
      </c>
      <c r="T164" s="349">
        <f>S164/SUM($S$114:$S$245)</f>
        <v>9.5721470444628982E-3</v>
      </c>
      <c r="U164" s="123">
        <f>SUMIF('Re-allowcate'!C:C,C164,'Re-allowcate'!N:N)</f>
        <v>25687399.425433349</v>
      </c>
      <c r="V164" s="123">
        <f>SUMIFS('Manufacturing Cost.'!N:N,'Manufacturing Cost.'!G:G,"627",'Manufacturing Cost.'!H:H,"CNC1")*T164+SUMIF('Re-allowcate'!C:C,C164,'Re-allowcate'!J:J)</f>
        <v>89877377.72053355</v>
      </c>
      <c r="W164" s="308">
        <f t="shared" si="108"/>
        <v>1.753432125373651E-3</v>
      </c>
      <c r="X164" s="123">
        <f>SUMIFS('Manufacturing Cost.'!N:N,'Manufacturing Cost.'!H:H,"indirect",'Manufacturing Cost.'!G:G,"627")*W164</f>
        <v>19823241.703593675</v>
      </c>
      <c r="Y164" s="123">
        <f>SUMIF(Outsoucing!D:D,C164,Outsoucing!J:J)</f>
        <v>0</v>
      </c>
      <c r="Z164" s="309">
        <f t="shared" si="112"/>
        <v>325626664.29375261</v>
      </c>
      <c r="AA164" s="215">
        <f t="shared" si="109"/>
        <v>24422.61038729113</v>
      </c>
      <c r="AB164" s="351" t="s">
        <v>1897</v>
      </c>
      <c r="AC164" s="3">
        <v>325626664.29375261</v>
      </c>
      <c r="AD164" s="136">
        <f t="shared" si="113"/>
        <v>0</v>
      </c>
      <c r="AE164" s="136"/>
      <c r="AH164" s="226"/>
      <c r="AL164" s="136"/>
    </row>
    <row r="165" spans="1:38" ht="15" hidden="1" customHeight="1">
      <c r="A165" s="301" t="s">
        <v>965</v>
      </c>
      <c r="B165" s="353" t="str">
        <f t="shared" si="106"/>
        <v>301683551239</v>
      </c>
      <c r="C165" s="312" t="s">
        <v>993</v>
      </c>
      <c r="D165" s="312" t="s">
        <v>994</v>
      </c>
      <c r="E165" s="123">
        <v>0</v>
      </c>
      <c r="F165" s="215">
        <v>0</v>
      </c>
      <c r="G165" s="215">
        <f t="shared" si="114"/>
        <v>0</v>
      </c>
      <c r="H165" s="303" t="s">
        <v>878</v>
      </c>
      <c r="I165" s="303" t="s">
        <v>879</v>
      </c>
      <c r="J165" s="122" t="s">
        <v>33</v>
      </c>
      <c r="K165" s="304">
        <v>1</v>
      </c>
      <c r="L165" s="122">
        <v>1</v>
      </c>
      <c r="M165" s="122" t="s">
        <v>26</v>
      </c>
      <c r="N165" s="361">
        <f t="shared" si="107"/>
        <v>0</v>
      </c>
      <c r="O165" s="305"/>
      <c r="P165" s="362" t="str">
        <f t="shared" si="110"/>
        <v/>
      </c>
      <c r="Q165" s="123">
        <v>0</v>
      </c>
      <c r="R165" s="123">
        <v>0</v>
      </c>
      <c r="S165" s="360">
        <f>VLOOKUP(C165,'Working Hours'!A:I,9,0)*G165</f>
        <v>0</v>
      </c>
      <c r="T165" s="349">
        <f t="shared" si="119"/>
        <v>0</v>
      </c>
      <c r="U165" s="123">
        <f>SUMIF('Re-allowcate'!C:C,C165,'Re-allowcate'!N:N)</f>
        <v>0</v>
      </c>
      <c r="V165" s="123">
        <f>SUMIFS('Manufacturing Cost.'!N:N,'Manufacturing Cost.'!G:G,"627",'Manufacturing Cost.'!H:H,"CNC1")*T165+SUMIF('Re-allowcate'!C:C,C165,'Re-allowcate'!J:J)</f>
        <v>0</v>
      </c>
      <c r="W165" s="308">
        <f t="shared" si="108"/>
        <v>0</v>
      </c>
      <c r="X165" s="123">
        <f>SUMIFS('Manufacturing Cost.'!N:N,'Manufacturing Cost.'!H:H,"indirect",'Manufacturing Cost.'!G:G,"627")*W165</f>
        <v>0</v>
      </c>
      <c r="Y165" s="123">
        <f>SUMIF(Outsoucing!D:D,C165,Outsoucing!J:J)</f>
        <v>0</v>
      </c>
      <c r="Z165" s="309">
        <f t="shared" si="112"/>
        <v>0</v>
      </c>
      <c r="AA165" s="215">
        <f t="shared" si="109"/>
        <v>0</v>
      </c>
      <c r="AB165" s="305"/>
      <c r="AC165" s="3">
        <v>0</v>
      </c>
      <c r="AD165" s="136">
        <f t="shared" si="113"/>
        <v>0</v>
      </c>
      <c r="AH165" s="226"/>
      <c r="AL165" s="136"/>
    </row>
    <row r="166" spans="1:38" ht="15" hidden="1" customHeight="1">
      <c r="A166" s="301" t="s">
        <v>965</v>
      </c>
      <c r="B166" s="353" t="str">
        <f t="shared" si="106"/>
        <v>301713210392</v>
      </c>
      <c r="C166" s="312" t="s">
        <v>995</v>
      </c>
      <c r="D166" s="312" t="s">
        <v>996</v>
      </c>
      <c r="E166" s="123">
        <v>0</v>
      </c>
      <c r="F166" s="215">
        <v>0</v>
      </c>
      <c r="G166" s="215">
        <f t="shared" si="114"/>
        <v>0</v>
      </c>
      <c r="H166" s="303" t="s">
        <v>862</v>
      </c>
      <c r="I166" s="303" t="s">
        <v>863</v>
      </c>
      <c r="J166" s="122" t="s">
        <v>33</v>
      </c>
      <c r="K166" s="304">
        <v>1</v>
      </c>
      <c r="L166" s="122">
        <v>1</v>
      </c>
      <c r="M166" s="122" t="s">
        <v>26</v>
      </c>
      <c r="N166" s="361">
        <f t="shared" si="107"/>
        <v>0</v>
      </c>
      <c r="O166" s="305"/>
      <c r="P166" s="362" t="str">
        <f t="shared" si="110"/>
        <v/>
      </c>
      <c r="Q166" s="123">
        <v>0</v>
      </c>
      <c r="R166" s="123">
        <v>0</v>
      </c>
      <c r="S166" s="360">
        <f>VLOOKUP(C166,'Working Hours'!A:I,9,0)*G166</f>
        <v>0</v>
      </c>
      <c r="T166" s="349">
        <f t="shared" si="119"/>
        <v>0</v>
      </c>
      <c r="U166" s="123">
        <f>SUMIF('Re-allowcate'!C:C,C166,'Re-allowcate'!N:N)</f>
        <v>0</v>
      </c>
      <c r="V166" s="123">
        <f>SUMIFS('Manufacturing Cost.'!N:N,'Manufacturing Cost.'!G:G,"627",'Manufacturing Cost.'!H:H,"CNC1")*T166+SUMIF('Re-allowcate'!C:C,C166,'Re-allowcate'!J:J)</f>
        <v>0</v>
      </c>
      <c r="W166" s="308">
        <f t="shared" si="108"/>
        <v>0</v>
      </c>
      <c r="X166" s="123">
        <f>SUMIFS('Manufacturing Cost.'!N:N,'Manufacturing Cost.'!H:H,"indirect",'Manufacturing Cost.'!G:G,"627")*W166</f>
        <v>0</v>
      </c>
      <c r="Y166" s="123">
        <f>SUMIF(Outsoucing!D:D,C166,Outsoucing!J:J)</f>
        <v>0</v>
      </c>
      <c r="Z166" s="309">
        <f t="shared" si="112"/>
        <v>0</v>
      </c>
      <c r="AA166" s="215">
        <f t="shared" si="109"/>
        <v>0</v>
      </c>
      <c r="AB166" s="305"/>
      <c r="AC166" s="3">
        <v>0</v>
      </c>
      <c r="AD166" s="136">
        <f t="shared" si="113"/>
        <v>0</v>
      </c>
      <c r="AH166" s="226"/>
      <c r="AL166" s="136"/>
    </row>
    <row r="167" spans="1:38">
      <c r="A167" s="301" t="s">
        <v>965</v>
      </c>
      <c r="B167" s="353" t="str">
        <f t="shared" si="106"/>
        <v>301715210394</v>
      </c>
      <c r="C167" s="312" t="s">
        <v>997</v>
      </c>
      <c r="D167" s="312" t="s">
        <v>998</v>
      </c>
      <c r="E167" s="123">
        <v>774</v>
      </c>
      <c r="F167" s="215">
        <v>42</v>
      </c>
      <c r="G167" s="215">
        <f t="shared" si="114"/>
        <v>816</v>
      </c>
      <c r="H167" s="303" t="s">
        <v>866</v>
      </c>
      <c r="I167" s="303" t="s">
        <v>867</v>
      </c>
      <c r="J167" s="122" t="s">
        <v>33</v>
      </c>
      <c r="K167" s="304">
        <v>1</v>
      </c>
      <c r="L167" s="122">
        <v>1</v>
      </c>
      <c r="M167" s="122" t="s">
        <v>26</v>
      </c>
      <c r="N167" s="361">
        <f t="shared" si="107"/>
        <v>816</v>
      </c>
      <c r="O167" s="305"/>
      <c r="P167" s="362">
        <f t="shared" si="110"/>
        <v>64862.46011216336</v>
      </c>
      <c r="Q167" s="123">
        <v>30436192.442878831</v>
      </c>
      <c r="R167" s="123">
        <v>0</v>
      </c>
      <c r="S167" s="360">
        <f>VLOOKUP(C167,'Working Hours'!A:I,9,0)*G167</f>
        <v>95.227199999999996</v>
      </c>
      <c r="T167" s="349">
        <f>S167/SUM($S$114:$S$245)</f>
        <v>1.8938051589083575E-3</v>
      </c>
      <c r="U167" s="123">
        <f>SUMIF('Re-allowcate'!C:C,C167,'Re-allowcate'!N:N)</f>
        <v>6865825.0668613818</v>
      </c>
      <c r="V167" s="123">
        <f>SUMIFS('Manufacturing Cost.'!N:N,'Manufacturing Cost.'!G:G,"627",'Manufacturing Cost.'!H:H,"CNC1")*T167+SUMIF('Re-allowcate'!C:C,C167,'Re-allowcate'!J:J)</f>
        <v>11703812.968797488</v>
      </c>
      <c r="W167" s="308">
        <f t="shared" si="108"/>
        <v>3.4690846153989392E-4</v>
      </c>
      <c r="X167" s="123">
        <f>SUMIFS('Manufacturing Cost.'!N:N,'Manufacturing Cost.'!H:H,"indirect",'Manufacturing Cost.'!G:G,"627")*W167</f>
        <v>3921936.9729875978</v>
      </c>
      <c r="Y167" s="123">
        <f>SUMIF(Outsoucing!D:D,C167,Outsoucing!J:J)</f>
        <v>0</v>
      </c>
      <c r="Z167" s="309">
        <f t="shared" si="112"/>
        <v>52927767.451525301</v>
      </c>
      <c r="AA167" s="215">
        <f t="shared" si="109"/>
        <v>64862.46011216336</v>
      </c>
      <c r="AB167" s="351" t="s">
        <v>1899</v>
      </c>
      <c r="AC167" s="3">
        <v>52927767.451525301</v>
      </c>
      <c r="AD167" s="136">
        <f t="shared" si="113"/>
        <v>0</v>
      </c>
      <c r="AE167" s="136"/>
      <c r="AH167" s="226"/>
      <c r="AL167" s="136"/>
    </row>
    <row r="168" spans="1:38" ht="15" hidden="1" customHeight="1">
      <c r="A168" s="301" t="s">
        <v>965</v>
      </c>
      <c r="B168" s="353" t="str">
        <f t="shared" si="106"/>
        <v>301716210395</v>
      </c>
      <c r="C168" s="312" t="s">
        <v>999</v>
      </c>
      <c r="D168" s="312" t="s">
        <v>1000</v>
      </c>
      <c r="E168" s="123">
        <v>0</v>
      </c>
      <c r="F168" s="215">
        <v>0</v>
      </c>
      <c r="G168" s="215">
        <f t="shared" si="114"/>
        <v>0</v>
      </c>
      <c r="H168" s="303" t="s">
        <v>868</v>
      </c>
      <c r="I168" s="303" t="s">
        <v>869</v>
      </c>
      <c r="J168" s="122" t="s">
        <v>33</v>
      </c>
      <c r="K168" s="304">
        <v>1</v>
      </c>
      <c r="L168" s="122">
        <v>1</v>
      </c>
      <c r="M168" s="122" t="s">
        <v>26</v>
      </c>
      <c r="N168" s="361">
        <f t="shared" si="107"/>
        <v>0</v>
      </c>
      <c r="O168" s="305"/>
      <c r="P168" s="362"/>
      <c r="Q168" s="123">
        <v>0</v>
      </c>
      <c r="R168" s="123">
        <v>0</v>
      </c>
      <c r="S168" s="360">
        <f>VLOOKUP(C168,'Working Hours'!A:I,9,0)*G168</f>
        <v>0</v>
      </c>
      <c r="T168" s="349">
        <f t="shared" si="119"/>
        <v>0</v>
      </c>
      <c r="U168" s="123">
        <f>SUMIF('Re-allowcate'!C:C,C168,'Re-allowcate'!N:N)</f>
        <v>0</v>
      </c>
      <c r="V168" s="123">
        <f>SUMIFS('Manufacturing Cost.'!N:N,'Manufacturing Cost.'!G:G,"627",'Manufacturing Cost.'!H:H,"CNC1")*T168+SUMIF('Re-allowcate'!C:C,C168,'Re-allowcate'!J:J)</f>
        <v>0</v>
      </c>
      <c r="W168" s="308">
        <f t="shared" si="108"/>
        <v>0</v>
      </c>
      <c r="X168" s="123">
        <f>SUMIFS('Manufacturing Cost.'!N:N,'Manufacturing Cost.'!H:H,"indirect",'Manufacturing Cost.'!G:G,"627")*W168</f>
        <v>0</v>
      </c>
      <c r="Y168" s="123">
        <f>SUMIF(Outsoucing!D:D,C168,Outsoucing!J:J)</f>
        <v>0</v>
      </c>
      <c r="Z168" s="309">
        <f t="shared" si="112"/>
        <v>0</v>
      </c>
      <c r="AA168" s="215">
        <f t="shared" si="109"/>
        <v>0</v>
      </c>
      <c r="AB168" s="305">
        <v>0</v>
      </c>
      <c r="AC168" s="3">
        <v>0</v>
      </c>
      <c r="AD168" s="136">
        <f t="shared" si="113"/>
        <v>0</v>
      </c>
      <c r="AH168" s="226"/>
      <c r="AL168" s="136"/>
    </row>
    <row r="169" spans="1:38">
      <c r="A169" s="301" t="s">
        <v>965</v>
      </c>
      <c r="B169" s="353" t="str">
        <f t="shared" si="106"/>
        <v>301717210396</v>
      </c>
      <c r="C169" s="312" t="s">
        <v>1001</v>
      </c>
      <c r="D169" s="312" t="s">
        <v>1002</v>
      </c>
      <c r="E169" s="123">
        <v>451</v>
      </c>
      <c r="F169" s="215">
        <v>88</v>
      </c>
      <c r="G169" s="215">
        <f t="shared" si="114"/>
        <v>539</v>
      </c>
      <c r="H169" s="303" t="s">
        <v>870</v>
      </c>
      <c r="I169" s="303" t="s">
        <v>871</v>
      </c>
      <c r="J169" s="122" t="s">
        <v>33</v>
      </c>
      <c r="K169" s="304">
        <v>1</v>
      </c>
      <c r="L169" s="122">
        <v>1</v>
      </c>
      <c r="M169" s="122" t="s">
        <v>26</v>
      </c>
      <c r="N169" s="361">
        <f t="shared" si="107"/>
        <v>539</v>
      </c>
      <c r="O169" s="305"/>
      <c r="P169" s="362">
        <f t="shared" si="110"/>
        <v>55928.176013101736</v>
      </c>
      <c r="Q169" s="123">
        <v>13065726.300272077</v>
      </c>
      <c r="R169" s="123">
        <v>0</v>
      </c>
      <c r="S169" s="360">
        <f>VLOOKUP(C169,'Working Hours'!A:I,9,0)*G169</f>
        <v>79.071299999999994</v>
      </c>
      <c r="T169" s="349">
        <f>S169/SUM($S$114:$S$245)</f>
        <v>1.5725090715844885E-3</v>
      </c>
      <c r="U169" s="123">
        <f>SUMIF('Re-allowcate'!C:C,C169,'Re-allowcate'!N:N)</f>
        <v>4535146.7047037808</v>
      </c>
      <c r="V169" s="123">
        <f>SUMIFS('Manufacturing Cost.'!N:N,'Manufacturing Cost.'!G:G,"627",'Manufacturing Cost.'!H:H,"CNC1")*T169+SUMIF('Re-allowcate'!C:C,C169,'Re-allowcate'!J:J)</f>
        <v>9287858.4389370717</v>
      </c>
      <c r="W169" s="308">
        <f t="shared" si="108"/>
        <v>2.8805323515717582E-4</v>
      </c>
      <c r="X169" s="123">
        <f>SUMIFS('Manufacturing Cost.'!N:N,'Manufacturing Cost.'!H:H,"indirect",'Manufacturing Cost.'!G:G,"627")*W169</f>
        <v>3256555.4271489056</v>
      </c>
      <c r="Y169" s="123">
        <f>SUMIF(Outsoucing!D:D,C169,Outsoucing!J:J)</f>
        <v>0</v>
      </c>
      <c r="Z169" s="309">
        <f t="shared" si="112"/>
        <v>30145286.871061835</v>
      </c>
      <c r="AA169" s="215">
        <f t="shared" si="109"/>
        <v>55928.176013101736</v>
      </c>
      <c r="AB169" s="351" t="s">
        <v>1899</v>
      </c>
      <c r="AC169" s="3">
        <v>30145286.871061835</v>
      </c>
      <c r="AD169" s="136">
        <f t="shared" si="113"/>
        <v>0</v>
      </c>
      <c r="AH169" s="226"/>
      <c r="AL169" s="136"/>
    </row>
    <row r="170" spans="1:38" ht="15" hidden="1" customHeight="1">
      <c r="A170" s="301" t="s">
        <v>965</v>
      </c>
      <c r="B170" s="353" t="str">
        <f t="shared" si="106"/>
        <v>301719551241</v>
      </c>
      <c r="C170" s="312" t="s">
        <v>1003</v>
      </c>
      <c r="D170" s="312" t="s">
        <v>1004</v>
      </c>
      <c r="E170" s="123">
        <v>0</v>
      </c>
      <c r="F170" s="215">
        <v>0</v>
      </c>
      <c r="G170" s="215">
        <f t="shared" si="114"/>
        <v>0</v>
      </c>
      <c r="H170" s="303" t="s">
        <v>884</v>
      </c>
      <c r="I170" s="303" t="s">
        <v>885</v>
      </c>
      <c r="J170" s="122" t="s">
        <v>33</v>
      </c>
      <c r="K170" s="304">
        <v>1</v>
      </c>
      <c r="L170" s="122">
        <v>1</v>
      </c>
      <c r="M170" s="122" t="s">
        <v>26</v>
      </c>
      <c r="N170" s="361">
        <f t="shared" si="107"/>
        <v>0</v>
      </c>
      <c r="O170" s="305"/>
      <c r="P170" s="362" t="str">
        <f t="shared" si="110"/>
        <v/>
      </c>
      <c r="Q170" s="123">
        <v>0</v>
      </c>
      <c r="R170" s="123">
        <v>0</v>
      </c>
      <c r="S170" s="360">
        <f>VLOOKUP(C170,'Working Hours'!A:I,9,0)*G170</f>
        <v>0</v>
      </c>
      <c r="T170" s="349">
        <f t="shared" si="119"/>
        <v>0</v>
      </c>
      <c r="U170" s="123">
        <f>SUMIF('Re-allowcate'!C:C,C170,'Re-allowcate'!N:N)</f>
        <v>0</v>
      </c>
      <c r="V170" s="123">
        <f>SUMIFS('Manufacturing Cost.'!N:N,'Manufacturing Cost.'!G:G,"627",'Manufacturing Cost.'!H:H,"CNC1")*T170+SUMIF('Re-allowcate'!C:C,C170,'Re-allowcate'!J:J)</f>
        <v>0</v>
      </c>
      <c r="W170" s="308">
        <f t="shared" si="108"/>
        <v>0</v>
      </c>
      <c r="X170" s="123">
        <f>SUMIFS('Manufacturing Cost.'!N:N,'Manufacturing Cost.'!H:H,"indirect",'Manufacturing Cost.'!G:G,"627")*W170</f>
        <v>0</v>
      </c>
      <c r="Y170" s="123">
        <f>SUMIF(Outsoucing!D:D,C170,Outsoucing!J:J)</f>
        <v>0</v>
      </c>
      <c r="Z170" s="309">
        <f t="shared" si="112"/>
        <v>0</v>
      </c>
      <c r="AA170" s="215">
        <f t="shared" si="109"/>
        <v>0</v>
      </c>
      <c r="AB170" s="351" t="s">
        <v>1899</v>
      </c>
      <c r="AC170" s="3">
        <v>0</v>
      </c>
      <c r="AD170" s="136">
        <f t="shared" si="113"/>
        <v>0</v>
      </c>
      <c r="AE170" s="136"/>
      <c r="AH170" s="226"/>
      <c r="AL170" s="136"/>
    </row>
    <row r="171" spans="1:38" ht="15" hidden="1" customHeight="1">
      <c r="A171" s="301" t="s">
        <v>965</v>
      </c>
      <c r="B171" s="353" t="str">
        <f t="shared" si="106"/>
        <v>301720210397</v>
      </c>
      <c r="C171" s="312" t="s">
        <v>1005</v>
      </c>
      <c r="D171" s="312" t="s">
        <v>1006</v>
      </c>
      <c r="E171" s="123">
        <v>0</v>
      </c>
      <c r="F171" s="215">
        <v>0</v>
      </c>
      <c r="G171" s="215">
        <f t="shared" si="114"/>
        <v>0</v>
      </c>
      <c r="H171" s="303" t="s">
        <v>872</v>
      </c>
      <c r="I171" s="303" t="s">
        <v>873</v>
      </c>
      <c r="J171" s="122" t="s">
        <v>33</v>
      </c>
      <c r="K171" s="304">
        <v>1</v>
      </c>
      <c r="L171" s="122">
        <v>1</v>
      </c>
      <c r="M171" s="122" t="s">
        <v>26</v>
      </c>
      <c r="N171" s="361">
        <f t="shared" si="107"/>
        <v>0</v>
      </c>
      <c r="O171" s="305"/>
      <c r="P171" s="362"/>
      <c r="Q171" s="123">
        <v>0</v>
      </c>
      <c r="R171" s="123">
        <v>0</v>
      </c>
      <c r="S171" s="360">
        <f>VLOOKUP(C171,'Working Hours'!A:I,9,0)*G171</f>
        <v>0</v>
      </c>
      <c r="T171" s="349">
        <f t="shared" si="119"/>
        <v>0</v>
      </c>
      <c r="U171" s="123">
        <f>SUMIF('Re-allowcate'!C:C,C171,'Re-allowcate'!N:N)</f>
        <v>0</v>
      </c>
      <c r="V171" s="123">
        <f>SUMIFS('Manufacturing Cost.'!N:N,'Manufacturing Cost.'!G:G,"627",'Manufacturing Cost.'!H:H,"CNC1")*T171+SUMIF('Re-allowcate'!C:C,C171,'Re-allowcate'!J:J)</f>
        <v>0</v>
      </c>
      <c r="W171" s="308">
        <f t="shared" si="108"/>
        <v>0</v>
      </c>
      <c r="X171" s="123">
        <f>SUMIFS('Manufacturing Cost.'!N:N,'Manufacturing Cost.'!H:H,"indirect",'Manufacturing Cost.'!G:G,"627")*W171</f>
        <v>0</v>
      </c>
      <c r="Y171" s="123">
        <f>SUMIF(Outsoucing!D:D,C171,Outsoucing!J:J)</f>
        <v>0</v>
      </c>
      <c r="Z171" s="309">
        <f t="shared" si="112"/>
        <v>0</v>
      </c>
      <c r="AA171" s="215">
        <f t="shared" si="109"/>
        <v>0</v>
      </c>
      <c r="AB171" s="305">
        <v>0</v>
      </c>
      <c r="AC171" s="3">
        <v>0</v>
      </c>
      <c r="AD171" s="136">
        <f t="shared" si="113"/>
        <v>0</v>
      </c>
      <c r="AH171" s="226"/>
      <c r="AL171" s="136"/>
    </row>
    <row r="172" spans="1:38" ht="15" hidden="1" customHeight="1">
      <c r="A172" s="301" t="s">
        <v>965</v>
      </c>
      <c r="B172" s="353" t="str">
        <f t="shared" si="106"/>
        <v>301721763952</v>
      </c>
      <c r="C172" s="312" t="s">
        <v>1007</v>
      </c>
      <c r="D172" s="312" t="s">
        <v>1008</v>
      </c>
      <c r="E172" s="123">
        <v>0</v>
      </c>
      <c r="F172" s="215">
        <v>0</v>
      </c>
      <c r="G172" s="215">
        <f t="shared" si="114"/>
        <v>0</v>
      </c>
      <c r="H172" s="303" t="s">
        <v>1009</v>
      </c>
      <c r="I172" s="303" t="s">
        <v>1010</v>
      </c>
      <c r="J172" s="122" t="s">
        <v>33</v>
      </c>
      <c r="K172" s="304">
        <v>1</v>
      </c>
      <c r="L172" s="122">
        <v>1</v>
      </c>
      <c r="M172" s="122" t="s">
        <v>26</v>
      </c>
      <c r="N172" s="361">
        <f t="shared" si="107"/>
        <v>0</v>
      </c>
      <c r="O172" s="305"/>
      <c r="P172" s="362" t="str">
        <f t="shared" si="110"/>
        <v/>
      </c>
      <c r="Q172" s="123">
        <v>0</v>
      </c>
      <c r="R172" s="123">
        <v>0</v>
      </c>
      <c r="S172" s="360">
        <f>VLOOKUP(C172,'Working Hours'!A:I,9,0)*G172</f>
        <v>0</v>
      </c>
      <c r="T172" s="349">
        <f t="shared" si="119"/>
        <v>0</v>
      </c>
      <c r="U172" s="123">
        <f>SUMIF('Re-allowcate'!C:C,C172,'Re-allowcate'!N:N)</f>
        <v>0</v>
      </c>
      <c r="V172" s="123">
        <f>SUMIFS('Manufacturing Cost.'!N:N,'Manufacturing Cost.'!G:G,"627",'Manufacturing Cost.'!H:H,"CNC1")*T172+SUMIF('Re-allowcate'!C:C,C172,'Re-allowcate'!J:J)</f>
        <v>0</v>
      </c>
      <c r="W172" s="308">
        <f t="shared" si="108"/>
        <v>0</v>
      </c>
      <c r="X172" s="123">
        <f>SUMIFS('Manufacturing Cost.'!N:N,'Manufacturing Cost.'!H:H,"indirect",'Manufacturing Cost.'!G:G,"627")*W172</f>
        <v>0</v>
      </c>
      <c r="Y172" s="123">
        <f>SUMIF(Outsoucing!D:D,C172,Outsoucing!J:J)</f>
        <v>0</v>
      </c>
      <c r="Z172" s="309">
        <f t="shared" si="112"/>
        <v>0</v>
      </c>
      <c r="AA172" s="215">
        <f t="shared" si="109"/>
        <v>0</v>
      </c>
      <c r="AB172" s="305">
        <v>0</v>
      </c>
      <c r="AC172" s="3">
        <v>0</v>
      </c>
      <c r="AD172" s="136">
        <f t="shared" si="113"/>
        <v>0</v>
      </c>
      <c r="AH172" s="226"/>
      <c r="AL172" s="136"/>
    </row>
    <row r="173" spans="1:38">
      <c r="A173" s="301" t="s">
        <v>965</v>
      </c>
      <c r="B173" s="353" t="str">
        <f t="shared" si="106"/>
        <v>301722763952</v>
      </c>
      <c r="C173" s="312" t="s">
        <v>1011</v>
      </c>
      <c r="D173" s="312" t="s">
        <v>1012</v>
      </c>
      <c r="E173" s="123">
        <v>293</v>
      </c>
      <c r="F173" s="215">
        <v>1</v>
      </c>
      <c r="G173" s="215">
        <f t="shared" si="114"/>
        <v>294</v>
      </c>
      <c r="H173" s="303" t="s">
        <v>1009</v>
      </c>
      <c r="I173" s="303" t="s">
        <v>1010</v>
      </c>
      <c r="J173" s="122" t="s">
        <v>33</v>
      </c>
      <c r="K173" s="304">
        <v>1</v>
      </c>
      <c r="L173" s="122">
        <v>1</v>
      </c>
      <c r="M173" s="122" t="s">
        <v>26</v>
      </c>
      <c r="N173" s="361">
        <f t="shared" si="107"/>
        <v>294</v>
      </c>
      <c r="O173" s="305"/>
      <c r="P173" s="362">
        <f t="shared" si="110"/>
        <v>168641.65650090371</v>
      </c>
      <c r="Q173" s="123">
        <v>0</v>
      </c>
      <c r="R173" s="123">
        <v>25524056.880000003</v>
      </c>
      <c r="S173" s="360">
        <f>VLOOKUP(C173,'Working Hours'!A:I,9,0)*G173</f>
        <v>150.35159999999999</v>
      </c>
      <c r="T173" s="349">
        <f>S173/SUM($S$114:$S$245)</f>
        <v>2.9900767399453705E-3</v>
      </c>
      <c r="U173" s="123">
        <f>SUMIF('Re-allowcate'!C:C,C173,'Re-allowcate'!N:N)</f>
        <v>2473716.3843838801</v>
      </c>
      <c r="V173" s="123">
        <f>SUMIFS('Manufacturing Cost.'!N:N,'Manufacturing Cost.'!G:G,"627",'Manufacturing Cost.'!H:H,"CNC1")*T173+SUMIF('Re-allowcate'!C:C,C173,'Re-allowcate'!J:J)</f>
        <v>15390635.615467234</v>
      </c>
      <c r="W173" s="308">
        <f t="shared" si="108"/>
        <v>5.477242032324957E-4</v>
      </c>
      <c r="X173" s="123">
        <f>SUMIFS('Manufacturing Cost.'!N:N,'Manufacturing Cost.'!H:H,"indirect",'Manufacturing Cost.'!G:G,"627")*W173</f>
        <v>6192238.1314145764</v>
      </c>
      <c r="Y173" s="123">
        <f>SUMIF(Outsoucing!D:D,C173,Outsoucing!J:J)</f>
        <v>0</v>
      </c>
      <c r="Z173" s="309">
        <f t="shared" si="112"/>
        <v>49580647.011265695</v>
      </c>
      <c r="AA173" s="215">
        <f t="shared" si="109"/>
        <v>168641.65650090371</v>
      </c>
      <c r="AB173" s="351" t="s">
        <v>1899</v>
      </c>
      <c r="AC173" s="3">
        <v>49580647.011265695</v>
      </c>
      <c r="AD173" s="136">
        <f t="shared" si="113"/>
        <v>0</v>
      </c>
      <c r="AE173" s="136"/>
      <c r="AH173" s="226"/>
      <c r="AL173" s="136"/>
    </row>
    <row r="174" spans="1:38" ht="15" hidden="1" customHeight="1">
      <c r="A174" s="301" t="s">
        <v>965</v>
      </c>
      <c r="B174" s="353" t="str">
        <f t="shared" si="106"/>
        <v>301679713130</v>
      </c>
      <c r="C174" s="312" t="s">
        <v>1013</v>
      </c>
      <c r="D174" s="312" t="s">
        <v>1014</v>
      </c>
      <c r="E174" s="123">
        <v>0</v>
      </c>
      <c r="F174" s="215">
        <v>0</v>
      </c>
      <c r="G174" s="215">
        <f t="shared" si="114"/>
        <v>0</v>
      </c>
      <c r="H174" s="303" t="s">
        <v>1015</v>
      </c>
      <c r="I174" s="303" t="s">
        <v>1016</v>
      </c>
      <c r="J174" s="122" t="s">
        <v>33</v>
      </c>
      <c r="K174" s="304">
        <v>1</v>
      </c>
      <c r="L174" s="122">
        <v>1</v>
      </c>
      <c r="M174" s="122" t="s">
        <v>26</v>
      </c>
      <c r="N174" s="361">
        <f t="shared" si="107"/>
        <v>0</v>
      </c>
      <c r="O174" s="305"/>
      <c r="P174" s="362" t="str">
        <f t="shared" si="110"/>
        <v/>
      </c>
      <c r="Q174" s="123">
        <v>0</v>
      </c>
      <c r="R174" s="123">
        <v>0</v>
      </c>
      <c r="S174" s="360">
        <f>VLOOKUP(C174,'Working Hours'!A:I,9,0)*G174</f>
        <v>0</v>
      </c>
      <c r="T174" s="349">
        <f t="shared" si="119"/>
        <v>0</v>
      </c>
      <c r="U174" s="123">
        <f>SUMIF('Re-allowcate'!C:C,C174,'Re-allowcate'!N:N)</f>
        <v>0</v>
      </c>
      <c r="V174" s="123">
        <f>SUMIFS('Manufacturing Cost.'!N:N,'Manufacturing Cost.'!G:G,"627",'Manufacturing Cost.'!H:H,"CNC1")*T174+SUMIF('Re-allowcate'!C:C,C174,'Re-allowcate'!J:J)</f>
        <v>0</v>
      </c>
      <c r="W174" s="308">
        <f t="shared" si="108"/>
        <v>0</v>
      </c>
      <c r="X174" s="123">
        <f>SUMIFS('Manufacturing Cost.'!N:N,'Manufacturing Cost.'!H:H,"indirect",'Manufacturing Cost.'!G:G,"627")*W174</f>
        <v>0</v>
      </c>
      <c r="Y174" s="123">
        <f>SUMIF(Outsoucing!D:D,C174,Outsoucing!J:J)</f>
        <v>0</v>
      </c>
      <c r="Z174" s="309">
        <f t="shared" si="112"/>
        <v>0</v>
      </c>
      <c r="AA174" s="215">
        <f t="shared" si="109"/>
        <v>0</v>
      </c>
      <c r="AB174" s="305"/>
      <c r="AC174" s="3">
        <v>0</v>
      </c>
      <c r="AD174" s="136">
        <f t="shared" si="113"/>
        <v>0</v>
      </c>
      <c r="AH174" s="226"/>
      <c r="AL174" s="136"/>
    </row>
    <row r="175" spans="1:38" ht="15" hidden="1" customHeight="1">
      <c r="A175" s="301" t="s">
        <v>965</v>
      </c>
      <c r="B175" s="353" t="str">
        <f t="shared" ref="B175:B262" si="120">C175&amp;H175</f>
        <v>301680713130</v>
      </c>
      <c r="C175" s="312" t="s">
        <v>1017</v>
      </c>
      <c r="D175" s="312" t="s">
        <v>1018</v>
      </c>
      <c r="E175" s="123">
        <v>0</v>
      </c>
      <c r="F175" s="215">
        <v>0</v>
      </c>
      <c r="G175" s="215">
        <f t="shared" si="114"/>
        <v>0</v>
      </c>
      <c r="H175" s="303" t="s">
        <v>1015</v>
      </c>
      <c r="I175" s="303" t="s">
        <v>1016</v>
      </c>
      <c r="J175" s="122" t="s">
        <v>33</v>
      </c>
      <c r="K175" s="304">
        <v>1</v>
      </c>
      <c r="L175" s="122">
        <v>1</v>
      </c>
      <c r="M175" s="122" t="s">
        <v>26</v>
      </c>
      <c r="N175" s="361">
        <f t="shared" ref="N175:N183" si="121">K175*(E175+F175)</f>
        <v>0</v>
      </c>
      <c r="O175" s="305"/>
      <c r="P175" s="362" t="str">
        <f t="shared" si="110"/>
        <v/>
      </c>
      <c r="Q175" s="123">
        <v>0</v>
      </c>
      <c r="R175" s="123">
        <v>0</v>
      </c>
      <c r="S175" s="360">
        <f>VLOOKUP(C175,'Working Hours'!A:I,9,0)*G175</f>
        <v>0</v>
      </c>
      <c r="T175" s="349">
        <f t="shared" si="119"/>
        <v>0</v>
      </c>
      <c r="U175" s="123">
        <f>SUMIF('Re-allowcate'!C:C,C175,'Re-allowcate'!N:N)</f>
        <v>0</v>
      </c>
      <c r="V175" s="123">
        <f>SUMIFS('Manufacturing Cost.'!N:N,'Manufacturing Cost.'!G:G,"627",'Manufacturing Cost.'!H:H,"CNC1")*T175+SUMIF('Re-allowcate'!C:C,C175,'Re-allowcate'!J:J)</f>
        <v>0</v>
      </c>
      <c r="W175" s="308">
        <f t="shared" si="108"/>
        <v>0</v>
      </c>
      <c r="X175" s="123">
        <f>SUMIFS('Manufacturing Cost.'!N:N,'Manufacturing Cost.'!H:H,"indirect",'Manufacturing Cost.'!G:G,"627")*W175</f>
        <v>0</v>
      </c>
      <c r="Y175" s="123">
        <f>SUMIF(Outsoucing!D:D,C175,Outsoucing!J:J)</f>
        <v>0</v>
      </c>
      <c r="Z175" s="309">
        <f t="shared" si="112"/>
        <v>0</v>
      </c>
      <c r="AA175" s="215">
        <f t="shared" ref="AA175:AA262" si="122">IF(Z175&lt;&gt;0,(Z175/(E175+F175)),0)</f>
        <v>0</v>
      </c>
      <c r="AB175" s="305"/>
      <c r="AC175" s="3">
        <v>0</v>
      </c>
      <c r="AD175" s="136">
        <f t="shared" si="113"/>
        <v>0</v>
      </c>
      <c r="AH175" s="226"/>
      <c r="AL175" s="136"/>
    </row>
    <row r="176" spans="1:38" ht="15" hidden="1" customHeight="1">
      <c r="A176" s="301" t="s">
        <v>965</v>
      </c>
      <c r="B176" s="353" t="str">
        <f t="shared" si="120"/>
        <v>301681713130</v>
      </c>
      <c r="C176" s="312" t="s">
        <v>1019</v>
      </c>
      <c r="D176" s="312" t="s">
        <v>1020</v>
      </c>
      <c r="E176" s="123">
        <v>0</v>
      </c>
      <c r="F176" s="215">
        <v>0</v>
      </c>
      <c r="G176" s="215">
        <f t="shared" si="114"/>
        <v>0</v>
      </c>
      <c r="H176" s="303" t="s">
        <v>1015</v>
      </c>
      <c r="I176" s="303" t="s">
        <v>1016</v>
      </c>
      <c r="J176" s="122" t="s">
        <v>33</v>
      </c>
      <c r="K176" s="304">
        <v>1</v>
      </c>
      <c r="L176" s="122">
        <v>1</v>
      </c>
      <c r="M176" s="122" t="s">
        <v>26</v>
      </c>
      <c r="N176" s="361">
        <f t="shared" si="121"/>
        <v>0</v>
      </c>
      <c r="O176" s="305"/>
      <c r="P176" s="362" t="str">
        <f t="shared" si="110"/>
        <v/>
      </c>
      <c r="Q176" s="123">
        <v>0</v>
      </c>
      <c r="R176" s="123">
        <v>0</v>
      </c>
      <c r="S176" s="360">
        <f>VLOOKUP(C176,'Working Hours'!A:I,9,0)*G176</f>
        <v>0</v>
      </c>
      <c r="T176" s="349">
        <f t="shared" si="119"/>
        <v>0</v>
      </c>
      <c r="U176" s="123">
        <f>SUMIF('Re-allowcate'!C:C,C176,'Re-allowcate'!N:N)</f>
        <v>0</v>
      </c>
      <c r="V176" s="123">
        <f>SUMIFS('Manufacturing Cost.'!N:N,'Manufacturing Cost.'!G:G,"627",'Manufacturing Cost.'!H:H,"CNC1")*T176+SUMIF('Re-allowcate'!C:C,C176,'Re-allowcate'!J:J)</f>
        <v>0</v>
      </c>
      <c r="W176" s="308">
        <f t="shared" si="108"/>
        <v>0</v>
      </c>
      <c r="X176" s="123">
        <f>SUMIFS('Manufacturing Cost.'!N:N,'Manufacturing Cost.'!H:H,"indirect",'Manufacturing Cost.'!G:G,"627")*W176</f>
        <v>0</v>
      </c>
      <c r="Y176" s="123">
        <f>SUMIF(Outsoucing!D:D,C176,Outsoucing!J:J)</f>
        <v>0</v>
      </c>
      <c r="Z176" s="309">
        <f t="shared" ref="Z176:Z217" si="123">Q176+R176+U176+V176+X176+Y176</f>
        <v>0</v>
      </c>
      <c r="AA176" s="215">
        <f t="shared" si="122"/>
        <v>0</v>
      </c>
      <c r="AB176" s="305"/>
      <c r="AC176" s="3">
        <v>0</v>
      </c>
      <c r="AD176" s="136">
        <f t="shared" si="113"/>
        <v>0</v>
      </c>
      <c r="AH176" s="226"/>
      <c r="AL176" s="136"/>
    </row>
    <row r="177" spans="1:38" ht="15" hidden="1" customHeight="1">
      <c r="A177" s="301" t="s">
        <v>965</v>
      </c>
      <c r="B177" s="353" t="str">
        <f t="shared" si="120"/>
        <v>301714210393</v>
      </c>
      <c r="C177" s="363" t="s">
        <v>1021</v>
      </c>
      <c r="D177" s="122" t="s">
        <v>1022</v>
      </c>
      <c r="E177" s="123">
        <v>0</v>
      </c>
      <c r="F177" s="215">
        <v>0</v>
      </c>
      <c r="G177" s="215">
        <f t="shared" si="114"/>
        <v>0</v>
      </c>
      <c r="H177" s="303" t="s">
        <v>864</v>
      </c>
      <c r="I177" s="303" t="s">
        <v>865</v>
      </c>
      <c r="J177" s="122" t="s">
        <v>33</v>
      </c>
      <c r="K177" s="304">
        <v>1</v>
      </c>
      <c r="L177" s="122">
        <v>1</v>
      </c>
      <c r="M177" s="122" t="s">
        <v>26</v>
      </c>
      <c r="N177" s="361">
        <f t="shared" si="121"/>
        <v>0</v>
      </c>
      <c r="O177" s="305"/>
      <c r="P177" s="362" t="str">
        <f t="shared" si="110"/>
        <v/>
      </c>
      <c r="Q177" s="123">
        <v>0</v>
      </c>
      <c r="R177" s="123">
        <v>0</v>
      </c>
      <c r="S177" s="360">
        <f>VLOOKUP(C177,'Working Hours'!A:I,9,0)*G177</f>
        <v>0</v>
      </c>
      <c r="T177" s="349">
        <f t="shared" si="119"/>
        <v>0</v>
      </c>
      <c r="U177" s="123">
        <f>SUMIF('Re-allowcate'!C:C,C177,'Re-allowcate'!N:N)</f>
        <v>0</v>
      </c>
      <c r="V177" s="123">
        <f>SUMIFS('Manufacturing Cost.'!N:N,'Manufacturing Cost.'!G:G,"627",'Manufacturing Cost.'!H:H,"CNC1")*T177+SUMIF('Re-allowcate'!C:C,C177,'Re-allowcate'!J:J)</f>
        <v>0</v>
      </c>
      <c r="W177" s="308">
        <f t="shared" si="108"/>
        <v>0</v>
      </c>
      <c r="X177" s="123">
        <f>SUMIFS('Manufacturing Cost.'!N:N,'Manufacturing Cost.'!H:H,"indirect",'Manufacturing Cost.'!G:G,"627")*W177</f>
        <v>0</v>
      </c>
      <c r="Y177" s="123">
        <f>SUMIF(Outsoucing!D:D,C177,Outsoucing!J:J)</f>
        <v>0</v>
      </c>
      <c r="Z177" s="309">
        <f t="shared" si="123"/>
        <v>0</v>
      </c>
      <c r="AA177" s="215">
        <f t="shared" si="122"/>
        <v>0</v>
      </c>
      <c r="AB177" s="305"/>
      <c r="AC177" s="3">
        <v>0</v>
      </c>
      <c r="AD177" s="136">
        <f t="shared" si="113"/>
        <v>0</v>
      </c>
      <c r="AH177" s="226"/>
      <c r="AL177" s="136"/>
    </row>
    <row r="178" spans="1:38" ht="15" hidden="1" customHeight="1">
      <c r="A178" s="301" t="s">
        <v>965</v>
      </c>
      <c r="B178" s="353" t="str">
        <f t="shared" si="120"/>
        <v>301464210335</v>
      </c>
      <c r="C178" s="122" t="s">
        <v>1023</v>
      </c>
      <c r="D178" s="122" t="s">
        <v>1024</v>
      </c>
      <c r="E178" s="123">
        <v>0</v>
      </c>
      <c r="F178" s="215">
        <v>0</v>
      </c>
      <c r="G178" s="215">
        <f t="shared" si="114"/>
        <v>0</v>
      </c>
      <c r="H178" s="303" t="s">
        <v>1025</v>
      </c>
      <c r="I178" s="303" t="s">
        <v>1026</v>
      </c>
      <c r="J178" s="122" t="s">
        <v>33</v>
      </c>
      <c r="K178" s="304">
        <v>1</v>
      </c>
      <c r="L178" s="122">
        <v>1</v>
      </c>
      <c r="M178" s="122" t="s">
        <v>26</v>
      </c>
      <c r="N178" s="361">
        <f t="shared" si="121"/>
        <v>0</v>
      </c>
      <c r="O178" s="305">
        <v>0</v>
      </c>
      <c r="P178" s="306" t="str">
        <f t="shared" si="110"/>
        <v/>
      </c>
      <c r="Q178" s="123">
        <v>0</v>
      </c>
      <c r="R178" s="123">
        <v>0</v>
      </c>
      <c r="S178" s="360">
        <f>VLOOKUP(C178,'Working Hours'!A:I,9,0)*G178</f>
        <v>0</v>
      </c>
      <c r="T178" s="349">
        <f t="shared" ref="T178:T209" si="124">S178/SUM($S$114:$S$236)</f>
        <v>0</v>
      </c>
      <c r="U178" s="123">
        <f>SUMIF('Re-allowcate'!C:C,C178,'Re-allowcate'!N:N)</f>
        <v>0</v>
      </c>
      <c r="V178" s="123">
        <f>SUMIFS('Manufacturing Cost.'!N:N,'Manufacturing Cost.'!G:G,"627",'Manufacturing Cost.'!H:H,"CNC1")*T178+SUMIF('Re-allowcate'!C:C,C178,'Re-allowcate'!J:J)</f>
        <v>0</v>
      </c>
      <c r="W178" s="308">
        <f t="shared" ref="W178:W241" si="125">S178/SUM($S$7:$S$507)</f>
        <v>0</v>
      </c>
      <c r="X178" s="123">
        <f>SUMIFS('Manufacturing Cost.'!N:N,'Manufacturing Cost.'!H:H,"indirect",'Manufacturing Cost.'!G:G,"627")*W178</f>
        <v>0</v>
      </c>
      <c r="Y178" s="123">
        <f>SUMIF(Outsoucing!D:D,C178,Outsoucing!J:J)</f>
        <v>0</v>
      </c>
      <c r="Z178" s="309">
        <f t="shared" si="123"/>
        <v>0</v>
      </c>
      <c r="AA178" s="215">
        <f t="shared" si="122"/>
        <v>0</v>
      </c>
      <c r="AB178" s="305"/>
      <c r="AC178" s="3">
        <v>0</v>
      </c>
      <c r="AD178" s="136">
        <f t="shared" ref="AD178:AD196" si="126">+Z178-AC178</f>
        <v>0</v>
      </c>
      <c r="AH178" s="226"/>
      <c r="AL178" s="136"/>
    </row>
    <row r="179" spans="1:38">
      <c r="A179" s="301" t="s">
        <v>965</v>
      </c>
      <c r="B179" s="353" t="str">
        <f t="shared" si="120"/>
        <v>301723210398</v>
      </c>
      <c r="C179" s="122" t="s">
        <v>1027</v>
      </c>
      <c r="D179" s="122" t="s">
        <v>1028</v>
      </c>
      <c r="E179" s="123">
        <v>53688</v>
      </c>
      <c r="F179" s="215">
        <v>203</v>
      </c>
      <c r="G179" s="215">
        <f t="shared" ref="G179:G266" si="127">+E179+F179</f>
        <v>53891</v>
      </c>
      <c r="H179" s="303" t="s">
        <v>874</v>
      </c>
      <c r="I179" s="303" t="s">
        <v>875</v>
      </c>
      <c r="J179" s="122" t="s">
        <v>33</v>
      </c>
      <c r="K179" s="304">
        <v>1</v>
      </c>
      <c r="L179" s="122">
        <v>1</v>
      </c>
      <c r="M179" s="122" t="s">
        <v>26</v>
      </c>
      <c r="N179" s="361">
        <f t="shared" si="121"/>
        <v>53891</v>
      </c>
      <c r="O179" s="305">
        <v>0</v>
      </c>
      <c r="P179" s="306">
        <f t="shared" ref="P179:P181" si="128">IF(AND(Z179&lt;&gt;0,G179&lt;&gt;0),Z179/G179,"")</f>
        <v>8722.2469270507954</v>
      </c>
      <c r="Q179" s="123">
        <v>415656871.81283981</v>
      </c>
      <c r="R179" s="123">
        <v>0</v>
      </c>
      <c r="S179" s="360">
        <f>VLOOKUP(C179,'Working Hours'!A:I,9,0)*G179</f>
        <v>274.84410000000003</v>
      </c>
      <c r="T179" s="349">
        <f t="shared" ref="T179:T180" si="129">S179/SUM($S$114:$S$245)</f>
        <v>5.4658876295378273E-3</v>
      </c>
      <c r="U179" s="123">
        <f>SUMIF('Re-allowcate'!C:C,C179,'Re-allowcate'!N:N)</f>
        <v>8904425.9455162603</v>
      </c>
      <c r="V179" s="123">
        <f>SUMIFS('Manufacturing Cost.'!N:N,'Manufacturing Cost.'!G:G,"627",'Manufacturing Cost.'!H:H,"CNC1")*T179+SUMIF('Re-allowcate'!C:C,C179,'Re-allowcate'!J:J)</f>
        <v>34169843.44543203</v>
      </c>
      <c r="W179" s="308">
        <f t="shared" si="125"/>
        <v>1.0012448533015437E-3</v>
      </c>
      <c r="X179" s="123">
        <f>SUMIFS('Manufacturing Cost.'!N:N,'Manufacturing Cost.'!H:H,"indirect",'Manufacturing Cost.'!G:G,"627")*W179</f>
        <v>11319467.941906311</v>
      </c>
      <c r="Y179" s="123">
        <f>SUMIF(Outsoucing!D:D,C179,Outsoucing!J:J)</f>
        <v>0</v>
      </c>
      <c r="Z179" s="309">
        <f t="shared" si="123"/>
        <v>470050609.14569443</v>
      </c>
      <c r="AA179" s="215">
        <f t="shared" si="122"/>
        <v>8722.2469270507954</v>
      </c>
      <c r="AB179" s="351" t="s">
        <v>1894</v>
      </c>
      <c r="AC179" s="3">
        <v>470050609.14569443</v>
      </c>
      <c r="AD179" s="136">
        <f t="shared" si="126"/>
        <v>0</v>
      </c>
      <c r="AE179" s="136"/>
      <c r="AH179" s="226"/>
      <c r="AI179" s="3"/>
      <c r="AL179" s="136"/>
    </row>
    <row r="180" spans="1:38">
      <c r="A180" s="301" t="s">
        <v>965</v>
      </c>
      <c r="B180" s="353" t="str">
        <f t="shared" si="120"/>
        <v>301724210399</v>
      </c>
      <c r="C180" s="122" t="s">
        <v>1029</v>
      </c>
      <c r="D180" s="122" t="s">
        <v>1030</v>
      </c>
      <c r="E180" s="123">
        <v>24378</v>
      </c>
      <c r="F180" s="215">
        <v>282</v>
      </c>
      <c r="G180" s="215">
        <f t="shared" si="127"/>
        <v>24660</v>
      </c>
      <c r="H180" s="303" t="s">
        <v>876</v>
      </c>
      <c r="I180" s="303" t="s">
        <v>877</v>
      </c>
      <c r="J180" s="122" t="s">
        <v>33</v>
      </c>
      <c r="K180" s="304">
        <v>1</v>
      </c>
      <c r="L180" s="122">
        <v>1</v>
      </c>
      <c r="M180" s="122" t="s">
        <v>26</v>
      </c>
      <c r="N180" s="361">
        <f t="shared" si="121"/>
        <v>24660</v>
      </c>
      <c r="O180" s="305">
        <v>0</v>
      </c>
      <c r="P180" s="306">
        <f t="shared" si="128"/>
        <v>11239.782487447075</v>
      </c>
      <c r="Q180" s="123">
        <v>252282988.40274838</v>
      </c>
      <c r="R180" s="123">
        <v>0</v>
      </c>
      <c r="S180" s="360">
        <f>VLOOKUP(C180,'Working Hours'!A:I,9,0)*G180</f>
        <v>125.76600000000001</v>
      </c>
      <c r="T180" s="349">
        <f t="shared" si="129"/>
        <v>2.5011372760647011E-3</v>
      </c>
      <c r="U180" s="123">
        <f>SUMIF('Re-allowcate'!C:C,C180,'Re-allowcate'!N:N)</f>
        <v>4074579.1285452298</v>
      </c>
      <c r="V180" s="123">
        <f>SUMIFS('Manufacturing Cost.'!N:N,'Manufacturing Cost.'!G:G,"627",'Manufacturing Cost.'!H:H,"CNC1")*T180+SUMIF('Re-allowcate'!C:C,C180,'Re-allowcate'!J:J)</f>
        <v>15635789.637756951</v>
      </c>
      <c r="W180" s="308">
        <f t="shared" si="125"/>
        <v>4.5815995402601674E-4</v>
      </c>
      <c r="X180" s="123">
        <f>SUMIFS('Manufacturing Cost.'!N:N,'Manufacturing Cost.'!H:H,"indirect",'Manufacturing Cost.'!G:G,"627")*W180</f>
        <v>5179678.9713942893</v>
      </c>
      <c r="Y180" s="123">
        <f>SUMIF(Outsoucing!D:D,C180,Outsoucing!J:J)</f>
        <v>0</v>
      </c>
      <c r="Z180" s="309">
        <f t="shared" si="123"/>
        <v>277173036.14044487</v>
      </c>
      <c r="AA180" s="215">
        <f t="shared" si="122"/>
        <v>11239.782487447075</v>
      </c>
      <c r="AB180" s="351" t="s">
        <v>1894</v>
      </c>
      <c r="AC180" s="3">
        <v>277173036.14044487</v>
      </c>
      <c r="AD180" s="136">
        <f t="shared" si="126"/>
        <v>0</v>
      </c>
      <c r="AH180" s="226"/>
      <c r="AI180" s="3"/>
      <c r="AL180" s="136"/>
    </row>
    <row r="181" spans="1:38" ht="15" hidden="1" customHeight="1">
      <c r="A181" s="301" t="s">
        <v>965</v>
      </c>
      <c r="B181" s="353" t="str">
        <f t="shared" si="120"/>
        <v>301314210166</v>
      </c>
      <c r="C181" s="122" t="s">
        <v>80</v>
      </c>
      <c r="D181" s="122" t="s">
        <v>81</v>
      </c>
      <c r="E181" s="123">
        <v>0</v>
      </c>
      <c r="F181" s="215">
        <v>0</v>
      </c>
      <c r="G181" s="215">
        <f t="shared" si="127"/>
        <v>0</v>
      </c>
      <c r="H181" s="303" t="s">
        <v>91</v>
      </c>
      <c r="I181" s="303" t="s">
        <v>92</v>
      </c>
      <c r="J181" s="122" t="s">
        <v>33</v>
      </c>
      <c r="K181" s="304">
        <v>1</v>
      </c>
      <c r="L181" s="122">
        <v>1</v>
      </c>
      <c r="M181" s="122" t="s">
        <v>26</v>
      </c>
      <c r="N181" s="361">
        <f t="shared" si="121"/>
        <v>0</v>
      </c>
      <c r="O181" s="305"/>
      <c r="P181" s="362" t="str">
        <f t="shared" si="128"/>
        <v/>
      </c>
      <c r="Q181" s="123">
        <v>0</v>
      </c>
      <c r="R181" s="123">
        <v>0</v>
      </c>
      <c r="S181" s="360">
        <f>VLOOKUP(C181,'Working Hours'!A:I,9,0)*G181</f>
        <v>0</v>
      </c>
      <c r="T181" s="349">
        <f t="shared" si="124"/>
        <v>0</v>
      </c>
      <c r="U181" s="123">
        <f>SUMIF('Re-allowcate'!C:C,C181,'Re-allowcate'!N:N)</f>
        <v>0</v>
      </c>
      <c r="V181" s="123">
        <f>SUMIFS('Manufacturing Cost.'!N:N,'Manufacturing Cost.'!G:G,"627",'Manufacturing Cost.'!H:H,"CNC1")*T181+SUMIF('Re-allowcate'!C:C,C181,'Re-allowcate'!J:J)</f>
        <v>0</v>
      </c>
      <c r="W181" s="308">
        <f t="shared" si="125"/>
        <v>0</v>
      </c>
      <c r="X181" s="123">
        <f>SUMIFS('Manufacturing Cost.'!N:N,'Manufacturing Cost.'!H:H,"indirect",'Manufacturing Cost.'!G:G,"627")*W181</f>
        <v>0</v>
      </c>
      <c r="Y181" s="123">
        <f>SUMIF(Outsoucing!D:D,C181,Outsoucing!J:J)</f>
        <v>0</v>
      </c>
      <c r="Z181" s="309">
        <f t="shared" si="123"/>
        <v>0</v>
      </c>
      <c r="AA181" s="215">
        <f t="shared" si="122"/>
        <v>0</v>
      </c>
      <c r="AB181" s="305">
        <v>0</v>
      </c>
      <c r="AC181" s="3">
        <v>0</v>
      </c>
      <c r="AD181" s="136">
        <f t="shared" si="126"/>
        <v>0</v>
      </c>
      <c r="AH181" s="226"/>
      <c r="AL181" s="136"/>
    </row>
    <row r="182" spans="1:38" ht="15" hidden="1" customHeight="1">
      <c r="A182" s="301" t="s">
        <v>965</v>
      </c>
      <c r="B182" s="353" t="str">
        <f t="shared" si="120"/>
        <v>301346210177</v>
      </c>
      <c r="C182" s="122" t="s">
        <v>1031</v>
      </c>
      <c r="D182" s="122" t="s">
        <v>1032</v>
      </c>
      <c r="E182" s="123">
        <v>0</v>
      </c>
      <c r="F182" s="215">
        <v>0</v>
      </c>
      <c r="G182" s="215">
        <f t="shared" si="127"/>
        <v>0</v>
      </c>
      <c r="H182" s="303" t="s">
        <v>886</v>
      </c>
      <c r="I182" s="303" t="s">
        <v>887</v>
      </c>
      <c r="J182" s="122" t="s">
        <v>33</v>
      </c>
      <c r="K182" s="304">
        <v>1</v>
      </c>
      <c r="L182" s="122">
        <v>1</v>
      </c>
      <c r="M182" s="122" t="s">
        <v>26</v>
      </c>
      <c r="N182" s="361">
        <f t="shared" si="121"/>
        <v>0</v>
      </c>
      <c r="O182" s="305">
        <v>0</v>
      </c>
      <c r="P182" s="306" t="str">
        <f t="shared" ref="P182:P183" si="130">IF(AND(Z182&lt;&gt;0,G182&lt;&gt;0),Z182/G182,"")</f>
        <v/>
      </c>
      <c r="Q182" s="123">
        <v>0</v>
      </c>
      <c r="R182" s="123">
        <v>0</v>
      </c>
      <c r="S182" s="360">
        <f>VLOOKUP(C182,'Working Hours'!A:I,9,0)*G182</f>
        <v>0</v>
      </c>
      <c r="T182" s="349">
        <f t="shared" si="124"/>
        <v>0</v>
      </c>
      <c r="U182" s="123">
        <f>SUMIF('Re-allowcate'!C:C,C182,'Re-allowcate'!N:N)</f>
        <v>0</v>
      </c>
      <c r="V182" s="123">
        <f>SUMIFS('Manufacturing Cost.'!N:N,'Manufacturing Cost.'!G:G,"627",'Manufacturing Cost.'!H:H,"CNC1")*T182+SUMIF('Re-allowcate'!C:C,C182,'Re-allowcate'!J:J)</f>
        <v>0</v>
      </c>
      <c r="W182" s="308">
        <f t="shared" si="125"/>
        <v>0</v>
      </c>
      <c r="X182" s="123">
        <f>SUMIFS('Manufacturing Cost.'!N:N,'Manufacturing Cost.'!H:H,"indirect",'Manufacturing Cost.'!G:G,"627")*W182</f>
        <v>0</v>
      </c>
      <c r="Y182" s="123">
        <f>SUMIF(Outsoucing!D:D,C182,Outsoucing!J:J)</f>
        <v>0</v>
      </c>
      <c r="Z182" s="309">
        <f t="shared" si="123"/>
        <v>0</v>
      </c>
      <c r="AA182" s="215">
        <f t="shared" si="122"/>
        <v>0</v>
      </c>
      <c r="AB182" s="305">
        <v>0</v>
      </c>
      <c r="AC182" s="3">
        <v>0</v>
      </c>
      <c r="AD182" s="136">
        <f t="shared" si="126"/>
        <v>0</v>
      </c>
      <c r="AH182" s="226"/>
      <c r="AI182" s="3"/>
      <c r="AL182" s="136"/>
    </row>
    <row r="183" spans="1:38" ht="15" hidden="1" customHeight="1">
      <c r="A183" s="301" t="s">
        <v>965</v>
      </c>
      <c r="B183" s="353" t="str">
        <f t="shared" si="120"/>
        <v>301725551242</v>
      </c>
      <c r="C183" s="122" t="s">
        <v>1033</v>
      </c>
      <c r="D183" s="122" t="s">
        <v>1034</v>
      </c>
      <c r="E183" s="123">
        <v>0</v>
      </c>
      <c r="F183" s="215">
        <v>0</v>
      </c>
      <c r="G183" s="215">
        <f t="shared" si="127"/>
        <v>0</v>
      </c>
      <c r="H183" s="303" t="s">
        <v>892</v>
      </c>
      <c r="I183" s="303" t="s">
        <v>893</v>
      </c>
      <c r="J183" s="122" t="s">
        <v>33</v>
      </c>
      <c r="K183" s="304">
        <v>1</v>
      </c>
      <c r="L183" s="122">
        <v>1</v>
      </c>
      <c r="M183" s="122" t="s">
        <v>26</v>
      </c>
      <c r="N183" s="361">
        <f t="shared" si="121"/>
        <v>0</v>
      </c>
      <c r="O183" s="305"/>
      <c r="P183" s="362" t="str">
        <f t="shared" si="130"/>
        <v/>
      </c>
      <c r="Q183" s="123">
        <v>0</v>
      </c>
      <c r="R183" s="123">
        <v>0</v>
      </c>
      <c r="S183" s="360">
        <f>VLOOKUP(C183,'Working Hours'!A:I,9,0)*G183</f>
        <v>0</v>
      </c>
      <c r="T183" s="349">
        <f t="shared" si="124"/>
        <v>0</v>
      </c>
      <c r="U183" s="123">
        <f>SUMIF('Re-allowcate'!C:C,C183,'Re-allowcate'!N:N)</f>
        <v>0</v>
      </c>
      <c r="V183" s="123">
        <f>SUMIFS('Manufacturing Cost.'!N:N,'Manufacturing Cost.'!G:G,"627",'Manufacturing Cost.'!H:H,"CNC1")*T183+SUMIF('Re-allowcate'!C:C,C183,'Re-allowcate'!J:J)</f>
        <v>0</v>
      </c>
      <c r="W183" s="308">
        <f t="shared" si="125"/>
        <v>0</v>
      </c>
      <c r="X183" s="123">
        <f>SUMIFS('Manufacturing Cost.'!N:N,'Manufacturing Cost.'!H:H,"indirect",'Manufacturing Cost.'!G:G,"627")*W183</f>
        <v>0</v>
      </c>
      <c r="Y183" s="123">
        <f>SUMIF(Outsoucing!D:D,C183,Outsoucing!J:J)</f>
        <v>0</v>
      </c>
      <c r="Z183" s="309">
        <f t="shared" si="123"/>
        <v>0</v>
      </c>
      <c r="AA183" s="215">
        <f t="shared" si="122"/>
        <v>0</v>
      </c>
      <c r="AB183" s="305">
        <v>0</v>
      </c>
      <c r="AC183" s="3">
        <v>0</v>
      </c>
      <c r="AD183" s="136">
        <f t="shared" si="126"/>
        <v>0</v>
      </c>
      <c r="AH183" s="226"/>
      <c r="AL183" s="136"/>
    </row>
    <row r="184" spans="1:38">
      <c r="A184" s="301" t="s">
        <v>965</v>
      </c>
      <c r="B184" s="353" t="str">
        <f t="shared" si="120"/>
        <v>301726210400</v>
      </c>
      <c r="C184" s="122" t="s">
        <v>1035</v>
      </c>
      <c r="D184" s="122" t="s">
        <v>1036</v>
      </c>
      <c r="E184" s="123">
        <v>208</v>
      </c>
      <c r="F184" s="215">
        <v>0</v>
      </c>
      <c r="G184" s="215">
        <f t="shared" si="127"/>
        <v>208</v>
      </c>
      <c r="H184" s="303" t="s">
        <v>888</v>
      </c>
      <c r="I184" s="303" t="s">
        <v>889</v>
      </c>
      <c r="J184" s="122" t="s">
        <v>33</v>
      </c>
      <c r="K184" s="304">
        <v>1</v>
      </c>
      <c r="L184" s="122">
        <v>1</v>
      </c>
      <c r="M184" s="122" t="s">
        <v>26</v>
      </c>
      <c r="N184" s="361">
        <f t="shared" ref="N184:N248" si="131">K184*(E184+F184)</f>
        <v>208</v>
      </c>
      <c r="O184" s="305"/>
      <c r="P184" s="362">
        <f t="shared" ref="P184:P248" si="132">IF(AND(Z184&lt;&gt;0,G184&lt;&gt;0),Z184/G184,"")</f>
        <v>19960.760202573358</v>
      </c>
      <c r="Q184" s="123">
        <v>0</v>
      </c>
      <c r="R184" s="123">
        <v>0</v>
      </c>
      <c r="S184" s="360">
        <f>VLOOKUP(C184,'Working Hours'!A:I,9,0)*G184</f>
        <v>12.7712</v>
      </c>
      <c r="T184" s="349">
        <f>S184/SUM($S$114:$S$245)</f>
        <v>2.5398378242193843E-4</v>
      </c>
      <c r="U184" s="123">
        <f>SUMIF('Re-allowcate'!C:C,C184,'Re-allowcate'!N:N)</f>
        <v>1750112.2719450581</v>
      </c>
      <c r="V184" s="123">
        <f>SUMIFS('Manufacturing Cost.'!N:N,'Manufacturing Cost.'!G:G,"627",'Manufacturing Cost.'!H:H,"CNC1")*T184+SUMIF('Re-allowcate'!C:C,C184,'Re-allowcate'!J:J)</f>
        <v>1875743.3423624034</v>
      </c>
      <c r="W184" s="308">
        <f t="shared" si="125"/>
        <v>4.6524914562418023E-5</v>
      </c>
      <c r="X184" s="123">
        <f>SUMIFS('Manufacturing Cost.'!N:N,'Manufacturing Cost.'!H:H,"indirect",'Manufacturing Cost.'!G:G,"627")*W184</f>
        <v>525982.50782779721</v>
      </c>
      <c r="Y184" s="123">
        <f>SUMIF(Outsoucing!D:D,C184,Outsoucing!J:J)</f>
        <v>0</v>
      </c>
      <c r="Z184" s="309">
        <f t="shared" si="123"/>
        <v>4151838.1221352583</v>
      </c>
      <c r="AA184" s="215">
        <f t="shared" si="122"/>
        <v>19960.760202573358</v>
      </c>
      <c r="AB184" s="351" t="s">
        <v>1899</v>
      </c>
      <c r="AC184" s="3">
        <v>4151838.1221352583</v>
      </c>
      <c r="AD184" s="136">
        <f t="shared" si="126"/>
        <v>0</v>
      </c>
      <c r="AE184" s="136"/>
      <c r="AH184" s="226"/>
      <c r="AL184" s="136"/>
    </row>
    <row r="185" spans="1:38" ht="15" hidden="1" customHeight="1">
      <c r="A185" s="301" t="s">
        <v>965</v>
      </c>
      <c r="B185" s="353" t="str">
        <f t="shared" si="120"/>
        <v>301727210401</v>
      </c>
      <c r="C185" s="122" t="s">
        <v>1037</v>
      </c>
      <c r="D185" s="122" t="s">
        <v>1038</v>
      </c>
      <c r="E185" s="123">
        <v>0</v>
      </c>
      <c r="F185" s="215">
        <v>0</v>
      </c>
      <c r="G185" s="215">
        <f t="shared" si="127"/>
        <v>0</v>
      </c>
      <c r="H185" s="303" t="s">
        <v>890</v>
      </c>
      <c r="I185" s="303" t="s">
        <v>891</v>
      </c>
      <c r="J185" s="122" t="s">
        <v>33</v>
      </c>
      <c r="K185" s="304">
        <v>1</v>
      </c>
      <c r="L185" s="122">
        <v>1</v>
      </c>
      <c r="M185" s="122" t="s">
        <v>26</v>
      </c>
      <c r="N185" s="361">
        <f t="shared" si="131"/>
        <v>0</v>
      </c>
      <c r="O185" s="305"/>
      <c r="P185" s="362" t="str">
        <f t="shared" si="132"/>
        <v/>
      </c>
      <c r="Q185" s="123">
        <v>0</v>
      </c>
      <c r="R185" s="123">
        <v>0</v>
      </c>
      <c r="S185" s="360">
        <f>VLOOKUP(C185,'Working Hours'!A:I,9,0)*G185</f>
        <v>0</v>
      </c>
      <c r="T185" s="349">
        <f t="shared" si="124"/>
        <v>0</v>
      </c>
      <c r="U185" s="123">
        <f>SUMIF('Re-allowcate'!C:C,C185,'Re-allowcate'!N:N)</f>
        <v>0</v>
      </c>
      <c r="V185" s="123">
        <f>SUMIFS('Manufacturing Cost.'!N:N,'Manufacturing Cost.'!G:G,"627",'Manufacturing Cost.'!H:H,"CNC1")*T185+SUMIF('Re-allowcate'!C:C,C185,'Re-allowcate'!J:J)</f>
        <v>0</v>
      </c>
      <c r="W185" s="308">
        <f t="shared" si="125"/>
        <v>0</v>
      </c>
      <c r="X185" s="123">
        <f>SUMIFS('Manufacturing Cost.'!N:N,'Manufacturing Cost.'!H:H,"indirect",'Manufacturing Cost.'!G:G,"627")*W185</f>
        <v>0</v>
      </c>
      <c r="Y185" s="123">
        <f>SUMIF(Outsoucing!D:D,C185,Outsoucing!J:J)</f>
        <v>0</v>
      </c>
      <c r="Z185" s="309">
        <f t="shared" si="123"/>
        <v>0</v>
      </c>
      <c r="AA185" s="215">
        <f t="shared" si="122"/>
        <v>0</v>
      </c>
      <c r="AB185" s="305">
        <v>0</v>
      </c>
      <c r="AC185" s="3">
        <v>0</v>
      </c>
      <c r="AD185" s="136">
        <f t="shared" si="126"/>
        <v>0</v>
      </c>
      <c r="AH185" s="226"/>
      <c r="AL185" s="136"/>
    </row>
    <row r="186" spans="1:38" ht="15" hidden="1" customHeight="1">
      <c r="A186" s="301" t="s">
        <v>965</v>
      </c>
      <c r="B186" s="353" t="str">
        <f t="shared" si="120"/>
        <v>301728763951</v>
      </c>
      <c r="C186" s="122" t="s">
        <v>1039</v>
      </c>
      <c r="D186" s="122" t="s">
        <v>1040</v>
      </c>
      <c r="E186" s="123">
        <v>0</v>
      </c>
      <c r="F186" s="215">
        <v>0</v>
      </c>
      <c r="G186" s="215">
        <f t="shared" si="127"/>
        <v>0</v>
      </c>
      <c r="H186" s="303" t="s">
        <v>1041</v>
      </c>
      <c r="I186" s="303" t="s">
        <v>1042</v>
      </c>
      <c r="J186" s="122" t="s">
        <v>33</v>
      </c>
      <c r="K186" s="304">
        <v>1</v>
      </c>
      <c r="L186" s="122">
        <v>1</v>
      </c>
      <c r="M186" s="122" t="s">
        <v>26</v>
      </c>
      <c r="N186" s="361">
        <f t="shared" si="131"/>
        <v>0</v>
      </c>
      <c r="O186" s="305"/>
      <c r="P186" s="362" t="str">
        <f t="shared" si="132"/>
        <v/>
      </c>
      <c r="Q186" s="123">
        <v>0</v>
      </c>
      <c r="R186" s="123">
        <v>0</v>
      </c>
      <c r="S186" s="360">
        <f>VLOOKUP(C186,'Working Hours'!A:I,9,0)*G186</f>
        <v>0</v>
      </c>
      <c r="T186" s="349">
        <f t="shared" si="124"/>
        <v>0</v>
      </c>
      <c r="U186" s="123">
        <f>SUMIF('Re-allowcate'!C:C,C186,'Re-allowcate'!N:N)</f>
        <v>0</v>
      </c>
      <c r="V186" s="123">
        <f>SUMIFS('Manufacturing Cost.'!N:N,'Manufacturing Cost.'!G:G,"627",'Manufacturing Cost.'!H:H,"CNC1")*T186+SUMIF('Re-allowcate'!C:C,C186,'Re-allowcate'!J:J)</f>
        <v>0</v>
      </c>
      <c r="W186" s="308">
        <f t="shared" si="125"/>
        <v>0</v>
      </c>
      <c r="X186" s="123">
        <f>SUMIFS('Manufacturing Cost.'!N:N,'Manufacturing Cost.'!H:H,"indirect",'Manufacturing Cost.'!G:G,"627")*W186</f>
        <v>0</v>
      </c>
      <c r="Y186" s="123">
        <f>SUMIF(Outsoucing!D:D,C186,Outsoucing!J:J)</f>
        <v>0</v>
      </c>
      <c r="Z186" s="309">
        <f t="shared" si="123"/>
        <v>0</v>
      </c>
      <c r="AA186" s="215">
        <f t="shared" si="122"/>
        <v>0</v>
      </c>
      <c r="AB186" s="305">
        <v>0</v>
      </c>
      <c r="AC186" s="3">
        <v>0</v>
      </c>
      <c r="AD186" s="136">
        <f t="shared" si="126"/>
        <v>0</v>
      </c>
      <c r="AH186" s="226"/>
      <c r="AL186" s="136"/>
    </row>
    <row r="187" spans="1:38" ht="15" hidden="1" customHeight="1">
      <c r="A187" s="301" t="s">
        <v>965</v>
      </c>
      <c r="B187" s="353" t="str">
        <f t="shared" si="120"/>
        <v>301729763951</v>
      </c>
      <c r="C187" s="122" t="s">
        <v>1043</v>
      </c>
      <c r="D187" s="122" t="s">
        <v>1044</v>
      </c>
      <c r="E187" s="123">
        <v>0</v>
      </c>
      <c r="F187" s="215">
        <v>0</v>
      </c>
      <c r="G187" s="215">
        <f t="shared" si="127"/>
        <v>0</v>
      </c>
      <c r="H187" s="303" t="s">
        <v>1041</v>
      </c>
      <c r="I187" s="303" t="s">
        <v>1042</v>
      </c>
      <c r="J187" s="122" t="s">
        <v>33</v>
      </c>
      <c r="K187" s="304">
        <v>1</v>
      </c>
      <c r="L187" s="122">
        <v>1</v>
      </c>
      <c r="M187" s="122" t="s">
        <v>26</v>
      </c>
      <c r="N187" s="361">
        <f t="shared" si="131"/>
        <v>0</v>
      </c>
      <c r="O187" s="305"/>
      <c r="P187" s="362" t="str">
        <f t="shared" si="132"/>
        <v/>
      </c>
      <c r="Q187" s="123">
        <v>0</v>
      </c>
      <c r="R187" s="123">
        <v>0</v>
      </c>
      <c r="S187" s="360">
        <f>VLOOKUP(C187,'Working Hours'!A:I,9,0)*G187</f>
        <v>0</v>
      </c>
      <c r="T187" s="349">
        <f t="shared" si="124"/>
        <v>0</v>
      </c>
      <c r="U187" s="123">
        <f>SUMIF('Re-allowcate'!C:C,C187,'Re-allowcate'!N:N)</f>
        <v>0</v>
      </c>
      <c r="V187" s="123">
        <f>SUMIFS('Manufacturing Cost.'!N:N,'Manufacturing Cost.'!G:G,"627",'Manufacturing Cost.'!H:H,"CNC1")*T187+SUMIF('Re-allowcate'!C:C,C187,'Re-allowcate'!J:J)</f>
        <v>0</v>
      </c>
      <c r="W187" s="308">
        <f t="shared" si="125"/>
        <v>0</v>
      </c>
      <c r="X187" s="123">
        <f>SUMIFS('Manufacturing Cost.'!N:N,'Manufacturing Cost.'!H:H,"indirect",'Manufacturing Cost.'!G:G,"627")*W187</f>
        <v>0</v>
      </c>
      <c r="Y187" s="123">
        <f>SUMIF(Outsoucing!D:D,C187,Outsoucing!J:J)</f>
        <v>0</v>
      </c>
      <c r="Z187" s="309">
        <f t="shared" si="123"/>
        <v>0</v>
      </c>
      <c r="AA187" s="215">
        <f t="shared" si="122"/>
        <v>0</v>
      </c>
      <c r="AB187" s="305">
        <v>0</v>
      </c>
      <c r="AC187" s="3">
        <v>0</v>
      </c>
      <c r="AD187" s="136">
        <f t="shared" si="126"/>
        <v>0</v>
      </c>
      <c r="AH187" s="226"/>
      <c r="AL187" s="136"/>
    </row>
    <row r="188" spans="1:38" ht="15" hidden="1" customHeight="1">
      <c r="A188" s="301" t="s">
        <v>965</v>
      </c>
      <c r="B188" s="353" t="str">
        <f t="shared" si="120"/>
        <v>301396210190</v>
      </c>
      <c r="C188" s="122" t="s">
        <v>1045</v>
      </c>
      <c r="D188" s="122" t="s">
        <v>1046</v>
      </c>
      <c r="E188" s="123">
        <v>0</v>
      </c>
      <c r="F188" s="215">
        <v>0</v>
      </c>
      <c r="G188" s="215">
        <f t="shared" si="127"/>
        <v>0</v>
      </c>
      <c r="H188" s="303" t="s">
        <v>897</v>
      </c>
      <c r="I188" s="303" t="s">
        <v>898</v>
      </c>
      <c r="J188" s="122" t="s">
        <v>33</v>
      </c>
      <c r="K188" s="304">
        <v>1</v>
      </c>
      <c r="L188" s="122">
        <v>1</v>
      </c>
      <c r="M188" s="122" t="s">
        <v>26</v>
      </c>
      <c r="N188" s="361">
        <f t="shared" si="131"/>
        <v>0</v>
      </c>
      <c r="O188" s="305"/>
      <c r="P188" s="362" t="str">
        <f t="shared" si="132"/>
        <v/>
      </c>
      <c r="Q188" s="123">
        <v>0</v>
      </c>
      <c r="R188" s="123">
        <v>0</v>
      </c>
      <c r="S188" s="360">
        <f>VLOOKUP(C188,'Working Hours'!A:I,9,0)*G188</f>
        <v>0</v>
      </c>
      <c r="T188" s="349">
        <f t="shared" si="124"/>
        <v>0</v>
      </c>
      <c r="U188" s="123">
        <f>SUMIF('Re-allowcate'!C:C,C188,'Re-allowcate'!N:N)</f>
        <v>0</v>
      </c>
      <c r="V188" s="123">
        <f>SUMIFS('Manufacturing Cost.'!N:N,'Manufacturing Cost.'!G:G,"627",'Manufacturing Cost.'!H:H,"CNC1")*T188+SUMIF('Re-allowcate'!C:C,C188,'Re-allowcate'!J:J)</f>
        <v>0</v>
      </c>
      <c r="W188" s="308">
        <f t="shared" si="125"/>
        <v>0</v>
      </c>
      <c r="X188" s="123">
        <f>SUMIFS('Manufacturing Cost.'!N:N,'Manufacturing Cost.'!H:H,"indirect",'Manufacturing Cost.'!G:G,"627")*W188</f>
        <v>0</v>
      </c>
      <c r="Y188" s="123">
        <f>SUMIF(Outsoucing!D:D,C188,Outsoucing!J:J)</f>
        <v>0</v>
      </c>
      <c r="Z188" s="309">
        <f t="shared" si="123"/>
        <v>0</v>
      </c>
      <c r="AA188" s="215">
        <f t="shared" si="122"/>
        <v>0</v>
      </c>
      <c r="AB188" s="305">
        <v>0</v>
      </c>
      <c r="AC188" s="3">
        <v>0</v>
      </c>
      <c r="AD188" s="136">
        <f t="shared" si="126"/>
        <v>0</v>
      </c>
      <c r="AH188" s="226"/>
      <c r="AL188" s="136"/>
    </row>
    <row r="189" spans="1:38" ht="15" hidden="1" customHeight="1">
      <c r="A189" s="301" t="s">
        <v>965</v>
      </c>
      <c r="B189" s="353" t="str">
        <f t="shared" si="120"/>
        <v>301399210194</v>
      </c>
      <c r="C189" s="122" t="s">
        <v>1047</v>
      </c>
      <c r="D189" s="122" t="s">
        <v>1048</v>
      </c>
      <c r="E189" s="123">
        <v>0</v>
      </c>
      <c r="F189" s="215">
        <v>0</v>
      </c>
      <c r="G189" s="215">
        <f t="shared" si="127"/>
        <v>0</v>
      </c>
      <c r="H189" s="303" t="s">
        <v>783</v>
      </c>
      <c r="I189" s="303" t="s">
        <v>782</v>
      </c>
      <c r="J189" s="122" t="s">
        <v>33</v>
      </c>
      <c r="K189" s="304">
        <v>1</v>
      </c>
      <c r="L189" s="122">
        <v>1</v>
      </c>
      <c r="M189" s="122" t="s">
        <v>26</v>
      </c>
      <c r="N189" s="361">
        <f t="shared" si="131"/>
        <v>0</v>
      </c>
      <c r="O189" s="305"/>
      <c r="P189" s="362" t="str">
        <f t="shared" si="132"/>
        <v/>
      </c>
      <c r="Q189" s="123">
        <v>0</v>
      </c>
      <c r="R189" s="123">
        <v>0</v>
      </c>
      <c r="S189" s="360">
        <f>VLOOKUP(C189,'Working Hours'!A:I,9,0)*G189</f>
        <v>0</v>
      </c>
      <c r="T189" s="349">
        <f t="shared" si="124"/>
        <v>0</v>
      </c>
      <c r="U189" s="123">
        <f>SUMIF('Re-allowcate'!C:C,C189,'Re-allowcate'!N:N)</f>
        <v>0</v>
      </c>
      <c r="V189" s="123">
        <f>SUMIFS('Manufacturing Cost.'!N:N,'Manufacturing Cost.'!G:G,"627",'Manufacturing Cost.'!H:H,"CNC1")*T189+SUMIF('Re-allowcate'!C:C,C189,'Re-allowcate'!J:J)</f>
        <v>0</v>
      </c>
      <c r="W189" s="308">
        <f t="shared" si="125"/>
        <v>0</v>
      </c>
      <c r="X189" s="123">
        <f>SUMIFS('Manufacturing Cost.'!N:N,'Manufacturing Cost.'!H:H,"indirect",'Manufacturing Cost.'!G:G,"627")*W189</f>
        <v>0</v>
      </c>
      <c r="Y189" s="123">
        <f>SUMIF(Outsoucing!D:D,C189,Outsoucing!J:J)</f>
        <v>0</v>
      </c>
      <c r="Z189" s="309">
        <f t="shared" si="123"/>
        <v>0</v>
      </c>
      <c r="AA189" s="215">
        <f t="shared" si="122"/>
        <v>0</v>
      </c>
      <c r="AB189" s="305">
        <v>0</v>
      </c>
      <c r="AC189" s="3">
        <v>0</v>
      </c>
      <c r="AD189" s="136">
        <f t="shared" si="126"/>
        <v>0</v>
      </c>
      <c r="AH189" s="226"/>
      <c r="AL189" s="136"/>
    </row>
    <row r="190" spans="1:38" ht="15" hidden="1" customHeight="1">
      <c r="A190" s="301" t="s">
        <v>965</v>
      </c>
      <c r="B190" s="353" t="str">
        <f t="shared" si="120"/>
        <v>301730763952</v>
      </c>
      <c r="C190" s="122" t="s">
        <v>1049</v>
      </c>
      <c r="D190" s="122" t="s">
        <v>1050</v>
      </c>
      <c r="E190" s="123">
        <v>0</v>
      </c>
      <c r="F190" s="215">
        <v>0</v>
      </c>
      <c r="G190" s="215">
        <f t="shared" si="127"/>
        <v>0</v>
      </c>
      <c r="H190" s="303" t="s">
        <v>1009</v>
      </c>
      <c r="I190" s="303" t="s">
        <v>1010</v>
      </c>
      <c r="J190" s="122" t="s">
        <v>33</v>
      </c>
      <c r="K190" s="304">
        <v>1</v>
      </c>
      <c r="L190" s="122">
        <v>1</v>
      </c>
      <c r="M190" s="122" t="s">
        <v>26</v>
      </c>
      <c r="N190" s="361">
        <f t="shared" si="131"/>
        <v>0</v>
      </c>
      <c r="O190" s="305"/>
      <c r="P190" s="362" t="str">
        <f t="shared" si="132"/>
        <v/>
      </c>
      <c r="Q190" s="123">
        <v>0</v>
      </c>
      <c r="R190" s="123">
        <v>0</v>
      </c>
      <c r="S190" s="360">
        <f>VLOOKUP(C190,'Working Hours'!A:I,9,0)*G190</f>
        <v>0</v>
      </c>
      <c r="T190" s="349">
        <f t="shared" si="124"/>
        <v>0</v>
      </c>
      <c r="U190" s="123">
        <f>SUMIF('Re-allowcate'!C:C,C190,'Re-allowcate'!N:N)</f>
        <v>0</v>
      </c>
      <c r="V190" s="123">
        <f>SUMIFS('Manufacturing Cost.'!N:N,'Manufacturing Cost.'!G:G,"627",'Manufacturing Cost.'!H:H,"CNC1")*T190+SUMIF('Re-allowcate'!C:C,C190,'Re-allowcate'!J:J)</f>
        <v>0</v>
      </c>
      <c r="W190" s="308">
        <f t="shared" si="125"/>
        <v>0</v>
      </c>
      <c r="X190" s="123">
        <f>SUMIFS('Manufacturing Cost.'!N:N,'Manufacturing Cost.'!H:H,"indirect",'Manufacturing Cost.'!G:G,"627")*W190</f>
        <v>0</v>
      </c>
      <c r="Y190" s="123">
        <f>SUMIF(Outsoucing!D:D,C190,Outsoucing!J:J)</f>
        <v>0</v>
      </c>
      <c r="Z190" s="309">
        <f t="shared" si="123"/>
        <v>0</v>
      </c>
      <c r="AA190" s="215">
        <f t="shared" si="122"/>
        <v>0</v>
      </c>
      <c r="AB190" s="351" t="s">
        <v>1899</v>
      </c>
      <c r="AC190" s="3">
        <v>0</v>
      </c>
      <c r="AD190" s="136">
        <f t="shared" si="126"/>
        <v>0</v>
      </c>
      <c r="AE190" s="136"/>
      <c r="AH190" s="226"/>
      <c r="AL190" s="136"/>
    </row>
    <row r="191" spans="1:38" ht="15" hidden="1" customHeight="1">
      <c r="A191" s="301" t="s">
        <v>965</v>
      </c>
      <c r="B191" s="353" t="str">
        <f t="shared" si="120"/>
        <v>301731763951</v>
      </c>
      <c r="C191" s="122" t="s">
        <v>1051</v>
      </c>
      <c r="D191" s="122" t="s">
        <v>1052</v>
      </c>
      <c r="E191" s="123">
        <v>0</v>
      </c>
      <c r="F191" s="215">
        <v>0</v>
      </c>
      <c r="G191" s="215">
        <f t="shared" si="127"/>
        <v>0</v>
      </c>
      <c r="H191" s="303" t="s">
        <v>1041</v>
      </c>
      <c r="I191" s="303" t="s">
        <v>1042</v>
      </c>
      <c r="J191" s="122" t="s">
        <v>33</v>
      </c>
      <c r="K191" s="304">
        <v>1</v>
      </c>
      <c r="L191" s="122">
        <v>1</v>
      </c>
      <c r="M191" s="122" t="s">
        <v>26</v>
      </c>
      <c r="N191" s="361">
        <f t="shared" si="131"/>
        <v>0</v>
      </c>
      <c r="O191" s="305"/>
      <c r="P191" s="362" t="str">
        <f t="shared" si="132"/>
        <v/>
      </c>
      <c r="Q191" s="123">
        <v>0</v>
      </c>
      <c r="R191" s="123">
        <v>0</v>
      </c>
      <c r="S191" s="360">
        <f>VLOOKUP(C191,'Working Hours'!A:I,9,0)*G191</f>
        <v>0</v>
      </c>
      <c r="T191" s="349">
        <f t="shared" si="124"/>
        <v>0</v>
      </c>
      <c r="U191" s="123">
        <f>SUMIF('Re-allowcate'!C:C,C191,'Re-allowcate'!N:N)</f>
        <v>0</v>
      </c>
      <c r="V191" s="123">
        <f>SUMIFS('Manufacturing Cost.'!N:N,'Manufacturing Cost.'!G:G,"627",'Manufacturing Cost.'!H:H,"CNC1")*T191+SUMIF('Re-allowcate'!C:C,C191,'Re-allowcate'!J:J)</f>
        <v>0</v>
      </c>
      <c r="W191" s="308">
        <f t="shared" si="125"/>
        <v>0</v>
      </c>
      <c r="X191" s="123">
        <f>SUMIFS('Manufacturing Cost.'!N:N,'Manufacturing Cost.'!H:H,"indirect",'Manufacturing Cost.'!G:G,"627")*W191</f>
        <v>0</v>
      </c>
      <c r="Y191" s="123">
        <f>SUMIF(Outsoucing!D:D,C191,Outsoucing!J:J)</f>
        <v>0</v>
      </c>
      <c r="Z191" s="309">
        <f t="shared" si="123"/>
        <v>0</v>
      </c>
      <c r="AA191" s="215">
        <f t="shared" si="122"/>
        <v>0</v>
      </c>
      <c r="AB191" s="305">
        <v>0</v>
      </c>
      <c r="AC191" s="3">
        <v>0</v>
      </c>
      <c r="AD191" s="136">
        <f t="shared" si="126"/>
        <v>0</v>
      </c>
      <c r="AH191" s="226"/>
      <c r="AL191" s="136"/>
    </row>
    <row r="192" spans="1:38" ht="15" hidden="1" customHeight="1">
      <c r="A192" s="301" t="s">
        <v>965</v>
      </c>
      <c r="B192" s="353" t="str">
        <f t="shared" si="120"/>
        <v>301358551151</v>
      </c>
      <c r="C192" s="122" t="s">
        <v>1053</v>
      </c>
      <c r="D192" s="122" t="s">
        <v>1054</v>
      </c>
      <c r="E192" s="123">
        <v>0</v>
      </c>
      <c r="F192" s="215">
        <v>0</v>
      </c>
      <c r="G192" s="215">
        <f t="shared" si="127"/>
        <v>0</v>
      </c>
      <c r="H192" s="303" t="s">
        <v>895</v>
      </c>
      <c r="I192" s="303" t="s">
        <v>896</v>
      </c>
      <c r="J192" s="122" t="s">
        <v>33</v>
      </c>
      <c r="K192" s="304">
        <v>1</v>
      </c>
      <c r="L192" s="122">
        <v>1</v>
      </c>
      <c r="M192" s="122" t="s">
        <v>26</v>
      </c>
      <c r="N192" s="361">
        <f t="shared" si="131"/>
        <v>0</v>
      </c>
      <c r="O192" s="305"/>
      <c r="P192" s="362" t="str">
        <f t="shared" si="132"/>
        <v/>
      </c>
      <c r="Q192" s="123">
        <v>0</v>
      </c>
      <c r="R192" s="123">
        <v>0</v>
      </c>
      <c r="S192" s="360">
        <f>VLOOKUP(C192,'Working Hours'!A:I,9,0)*G192</f>
        <v>0</v>
      </c>
      <c r="T192" s="349">
        <f t="shared" si="124"/>
        <v>0</v>
      </c>
      <c r="U192" s="123">
        <f>SUMIF('Re-allowcate'!C:C,C192,'Re-allowcate'!N:N)</f>
        <v>0</v>
      </c>
      <c r="V192" s="123">
        <f>SUMIFS('Manufacturing Cost.'!N:N,'Manufacturing Cost.'!G:G,"627",'Manufacturing Cost.'!H:H,"CNC1")*T192+SUMIF('Re-allowcate'!C:C,C192,'Re-allowcate'!J:J)</f>
        <v>0</v>
      </c>
      <c r="W192" s="308">
        <f t="shared" si="125"/>
        <v>0</v>
      </c>
      <c r="X192" s="123">
        <f>SUMIFS('Manufacturing Cost.'!N:N,'Manufacturing Cost.'!H:H,"indirect",'Manufacturing Cost.'!G:G,"627")*W192</f>
        <v>0</v>
      </c>
      <c r="Y192" s="123">
        <f>SUMIF(Outsoucing!D:D,C192,Outsoucing!J:J)</f>
        <v>0</v>
      </c>
      <c r="Z192" s="309">
        <f t="shared" si="123"/>
        <v>0</v>
      </c>
      <c r="AA192" s="215">
        <f t="shared" si="122"/>
        <v>0</v>
      </c>
      <c r="AB192" s="305">
        <v>0</v>
      </c>
      <c r="AC192" s="3">
        <v>0</v>
      </c>
      <c r="AD192" s="136">
        <f t="shared" si="126"/>
        <v>0</v>
      </c>
      <c r="AH192" s="226"/>
      <c r="AL192" s="136"/>
    </row>
    <row r="193" spans="1:38">
      <c r="A193" s="301" t="s">
        <v>965</v>
      </c>
      <c r="B193" s="353" t="str">
        <f t="shared" si="120"/>
        <v>301732210402</v>
      </c>
      <c r="C193" s="122" t="s">
        <v>1055</v>
      </c>
      <c r="D193" s="122" t="s">
        <v>1056</v>
      </c>
      <c r="E193" s="123">
        <v>4381</v>
      </c>
      <c r="F193" s="215">
        <v>363</v>
      </c>
      <c r="G193" s="215">
        <f t="shared" si="127"/>
        <v>4744</v>
      </c>
      <c r="H193" s="303" t="s">
        <v>899</v>
      </c>
      <c r="I193" s="303" t="s">
        <v>900</v>
      </c>
      <c r="J193" s="122" t="s">
        <v>33</v>
      </c>
      <c r="K193" s="304">
        <v>1</v>
      </c>
      <c r="L193" s="122">
        <v>1</v>
      </c>
      <c r="M193" s="122" t="s">
        <v>26</v>
      </c>
      <c r="N193" s="361">
        <f t="shared" si="131"/>
        <v>4744</v>
      </c>
      <c r="O193" s="305"/>
      <c r="P193" s="362">
        <f t="shared" si="132"/>
        <v>20780.6677618752</v>
      </c>
      <c r="Q193" s="123">
        <v>58582783.180657625</v>
      </c>
      <c r="R193" s="123">
        <v>0</v>
      </c>
      <c r="S193" s="360">
        <f>VLOOKUP(C193,'Working Hours'!A:I,9,0)*G193</f>
        <v>233.40479999999999</v>
      </c>
      <c r="T193" s="349">
        <f>S193/SUM($S$114:$S$245)</f>
        <v>4.6417747697503802E-3</v>
      </c>
      <c r="U193" s="123">
        <f>SUMIF('Re-allowcate'!C:C,C193,'Re-allowcate'!N:N)</f>
        <v>5331777.4069526419</v>
      </c>
      <c r="V193" s="123">
        <f>SUMIFS('Manufacturing Cost.'!N:N,'Manufacturing Cost.'!G:G,"627",'Manufacturing Cost.'!H:H,"CNC1")*T193+SUMIF('Re-allowcate'!C:C,C193,'Re-allowcate'!J:J)</f>
        <v>25056138.966419067</v>
      </c>
      <c r="W193" s="308">
        <f t="shared" si="125"/>
        <v>8.5028332329446451E-4</v>
      </c>
      <c r="X193" s="123">
        <f>SUMIFS('Manufacturing Cost.'!N:N,'Manufacturing Cost.'!H:H,"indirect",'Manufacturing Cost.'!G:G,"627")*W193</f>
        <v>9612788.3083066158</v>
      </c>
      <c r="Y193" s="123">
        <f>SUMIF(Outsoucing!D:D,C193,Outsoucing!J:J)</f>
        <v>0</v>
      </c>
      <c r="Z193" s="309">
        <f t="shared" si="123"/>
        <v>98583487.86233595</v>
      </c>
      <c r="AA193" s="215">
        <f t="shared" si="122"/>
        <v>20780.6677618752</v>
      </c>
      <c r="AB193" s="351" t="s">
        <v>1898</v>
      </c>
      <c r="AC193" s="3">
        <v>98583487.86233595</v>
      </c>
      <c r="AD193" s="136">
        <f t="shared" si="126"/>
        <v>0</v>
      </c>
      <c r="AE193" s="136"/>
      <c r="AH193" s="226"/>
      <c r="AL193" s="136"/>
    </row>
    <row r="194" spans="1:38" ht="15" hidden="1" customHeight="1">
      <c r="A194" s="301" t="s">
        <v>965</v>
      </c>
      <c r="B194" s="353" t="str">
        <f t="shared" si="120"/>
        <v>301181210151</v>
      </c>
      <c r="C194" s="122" t="s">
        <v>1057</v>
      </c>
      <c r="D194" s="122" t="s">
        <v>1058</v>
      </c>
      <c r="E194" s="123">
        <v>0</v>
      </c>
      <c r="F194" s="215">
        <v>0</v>
      </c>
      <c r="G194" s="215">
        <f t="shared" si="127"/>
        <v>0</v>
      </c>
      <c r="H194" s="303" t="s">
        <v>904</v>
      </c>
      <c r="I194" s="303" t="s">
        <v>905</v>
      </c>
      <c r="J194" s="122" t="s">
        <v>33</v>
      </c>
      <c r="K194" s="304">
        <v>1</v>
      </c>
      <c r="L194" s="122">
        <v>1</v>
      </c>
      <c r="M194" s="122" t="s">
        <v>26</v>
      </c>
      <c r="N194" s="361">
        <f t="shared" si="131"/>
        <v>0</v>
      </c>
      <c r="O194" s="305"/>
      <c r="P194" s="362" t="str">
        <f t="shared" si="132"/>
        <v/>
      </c>
      <c r="Q194" s="123">
        <v>0</v>
      </c>
      <c r="R194" s="123">
        <v>0</v>
      </c>
      <c r="S194" s="360">
        <f>VLOOKUP(C194,'Working Hours'!A:I,9,0)*G194</f>
        <v>0</v>
      </c>
      <c r="T194" s="349">
        <f t="shared" si="124"/>
        <v>0</v>
      </c>
      <c r="U194" s="123">
        <f>SUMIF('Re-allowcate'!C:C,C194,'Re-allowcate'!N:N)</f>
        <v>0</v>
      </c>
      <c r="V194" s="123">
        <f>SUMIFS('Manufacturing Cost.'!N:N,'Manufacturing Cost.'!G:G,"627",'Manufacturing Cost.'!H:H,"CNC1")*T194+SUMIF('Re-allowcate'!C:C,C194,'Re-allowcate'!J:J)</f>
        <v>0</v>
      </c>
      <c r="W194" s="308">
        <f t="shared" si="125"/>
        <v>0</v>
      </c>
      <c r="X194" s="123">
        <f>SUMIFS('Manufacturing Cost.'!N:N,'Manufacturing Cost.'!H:H,"indirect",'Manufacturing Cost.'!G:G,"627")*W194</f>
        <v>0</v>
      </c>
      <c r="Y194" s="123">
        <f>SUMIF(Outsoucing!D:D,C194,Outsoucing!J:J)</f>
        <v>0</v>
      </c>
      <c r="Z194" s="309">
        <f t="shared" si="123"/>
        <v>0</v>
      </c>
      <c r="AA194" s="215">
        <f t="shared" si="122"/>
        <v>0</v>
      </c>
      <c r="AB194" s="305">
        <v>0</v>
      </c>
      <c r="AC194" s="3">
        <v>0</v>
      </c>
      <c r="AD194" s="136">
        <f t="shared" si="126"/>
        <v>0</v>
      </c>
      <c r="AH194" s="226"/>
      <c r="AL194" s="136"/>
    </row>
    <row r="195" spans="1:38" ht="15" hidden="1" customHeight="1">
      <c r="A195" s="301" t="s">
        <v>965</v>
      </c>
      <c r="B195" s="353" t="str">
        <f t="shared" si="120"/>
        <v>301734210403</v>
      </c>
      <c r="C195" s="122" t="s">
        <v>1059</v>
      </c>
      <c r="D195" s="122" t="s">
        <v>1060</v>
      </c>
      <c r="E195" s="123">
        <v>0</v>
      </c>
      <c r="F195" s="215">
        <v>0</v>
      </c>
      <c r="G195" s="215">
        <f t="shared" si="127"/>
        <v>0</v>
      </c>
      <c r="H195" s="303" t="s">
        <v>906</v>
      </c>
      <c r="I195" s="303" t="s">
        <v>907</v>
      </c>
      <c r="J195" s="122" t="s">
        <v>33</v>
      </c>
      <c r="K195" s="304">
        <v>1</v>
      </c>
      <c r="L195" s="122">
        <v>1</v>
      </c>
      <c r="M195" s="122" t="s">
        <v>26</v>
      </c>
      <c r="N195" s="361">
        <f t="shared" si="131"/>
        <v>0</v>
      </c>
      <c r="O195" s="305"/>
      <c r="P195" s="362" t="str">
        <f t="shared" si="132"/>
        <v/>
      </c>
      <c r="Q195" s="123">
        <v>0</v>
      </c>
      <c r="R195" s="123">
        <v>0</v>
      </c>
      <c r="S195" s="360">
        <f>VLOOKUP(C195,'Working Hours'!A:I,9,0)*G195</f>
        <v>0</v>
      </c>
      <c r="T195" s="349">
        <f t="shared" si="124"/>
        <v>0</v>
      </c>
      <c r="U195" s="123">
        <f>SUMIF('Re-allowcate'!C:C,C195,'Re-allowcate'!N:N)</f>
        <v>0</v>
      </c>
      <c r="V195" s="123">
        <f>SUMIFS('Manufacturing Cost.'!N:N,'Manufacturing Cost.'!G:G,"627",'Manufacturing Cost.'!H:H,"CNC1")*T195+SUMIF('Re-allowcate'!C:C,C195,'Re-allowcate'!J:J)</f>
        <v>0</v>
      </c>
      <c r="W195" s="308">
        <f t="shared" si="125"/>
        <v>0</v>
      </c>
      <c r="X195" s="123">
        <f>SUMIFS('Manufacturing Cost.'!N:N,'Manufacturing Cost.'!H:H,"indirect",'Manufacturing Cost.'!G:G,"627")*W195</f>
        <v>0</v>
      </c>
      <c r="Y195" s="123">
        <f>SUMIF(Outsoucing!D:D,C195,Outsoucing!J:J)</f>
        <v>0</v>
      </c>
      <c r="Z195" s="309">
        <f t="shared" si="123"/>
        <v>0</v>
      </c>
      <c r="AA195" s="215">
        <f t="shared" si="122"/>
        <v>0</v>
      </c>
      <c r="AB195" s="351" t="s">
        <v>1898</v>
      </c>
      <c r="AC195" s="3">
        <v>0</v>
      </c>
      <c r="AD195" s="136">
        <f t="shared" si="126"/>
        <v>0</v>
      </c>
      <c r="AE195" s="136"/>
      <c r="AH195" s="226"/>
      <c r="AL195" s="136"/>
    </row>
    <row r="196" spans="1:38">
      <c r="A196" s="301" t="s">
        <v>965</v>
      </c>
      <c r="B196" s="353" t="str">
        <f t="shared" si="120"/>
        <v>301735210404</v>
      </c>
      <c r="C196" s="122" t="s">
        <v>1061</v>
      </c>
      <c r="D196" s="122" t="s">
        <v>1062</v>
      </c>
      <c r="E196" s="123">
        <v>370</v>
      </c>
      <c r="F196" s="215">
        <v>0</v>
      </c>
      <c r="G196" s="215">
        <f t="shared" si="127"/>
        <v>370</v>
      </c>
      <c r="H196" s="303" t="s">
        <v>908</v>
      </c>
      <c r="I196" s="303" t="s">
        <v>909</v>
      </c>
      <c r="J196" s="122" t="s">
        <v>33</v>
      </c>
      <c r="K196" s="304">
        <v>1</v>
      </c>
      <c r="L196" s="122">
        <v>1</v>
      </c>
      <c r="M196" s="122" t="s">
        <v>26</v>
      </c>
      <c r="N196" s="361">
        <f t="shared" si="131"/>
        <v>370</v>
      </c>
      <c r="O196" s="305"/>
      <c r="P196" s="362">
        <f t="shared" si="132"/>
        <v>35866.808989399862</v>
      </c>
      <c r="Q196" s="123">
        <v>8370614.9062261237</v>
      </c>
      <c r="R196" s="123">
        <v>0</v>
      </c>
      <c r="S196" s="360">
        <f>VLOOKUP(C196,'Working Hours'!A:I,9,0)*G196</f>
        <v>31.154</v>
      </c>
      <c r="T196" s="349">
        <f t="shared" ref="T196:T197" si="133">S196/SUM($S$114:$S$245)</f>
        <v>6.1956674060175006E-4</v>
      </c>
      <c r="U196" s="123">
        <f>SUMIF('Re-allowcate'!C:C,C196,'Re-allowcate'!N:N)</f>
        <v>415842.67297058972</v>
      </c>
      <c r="V196" s="123">
        <f>SUMIFS('Manufacturing Cost.'!N:N,'Manufacturing Cost.'!G:G,"627",'Manufacturing Cost.'!H:H,"CNC1")*T196+SUMIF('Re-allowcate'!C:C,C196,'Re-allowcate'!J:J)</f>
        <v>3201182.7058461579</v>
      </c>
      <c r="W196" s="308">
        <f t="shared" si="125"/>
        <v>1.1349263877142093E-4</v>
      </c>
      <c r="X196" s="123">
        <f>SUMIFS('Manufacturing Cost.'!N:N,'Manufacturing Cost.'!H:H,"indirect",'Manufacturing Cost.'!G:G,"627")*W196</f>
        <v>1283079.0410350785</v>
      </c>
      <c r="Y196" s="123">
        <f>SUMIF(Outsoucing!D:D,C196,Outsoucing!J:J)</f>
        <v>0</v>
      </c>
      <c r="Z196" s="309">
        <f t="shared" si="123"/>
        <v>13270719.326077949</v>
      </c>
      <c r="AA196" s="215">
        <f t="shared" si="122"/>
        <v>35866.808989399862</v>
      </c>
      <c r="AB196" s="351" t="s">
        <v>1898</v>
      </c>
      <c r="AC196" s="3">
        <v>13270719.326077949</v>
      </c>
      <c r="AD196" s="136">
        <f t="shared" si="126"/>
        <v>0</v>
      </c>
      <c r="AH196" s="226"/>
      <c r="AL196" s="136"/>
    </row>
    <row r="197" spans="1:38">
      <c r="A197" s="301" t="s">
        <v>965</v>
      </c>
      <c r="B197" s="353" t="str">
        <f t="shared" si="120"/>
        <v>301736210405</v>
      </c>
      <c r="C197" s="122" t="s">
        <v>1063</v>
      </c>
      <c r="D197" s="122" t="s">
        <v>1064</v>
      </c>
      <c r="E197" s="123">
        <v>994608</v>
      </c>
      <c r="F197" s="215">
        <v>467</v>
      </c>
      <c r="G197" s="215">
        <f t="shared" si="127"/>
        <v>995075</v>
      </c>
      <c r="H197" s="303" t="s">
        <v>910</v>
      </c>
      <c r="I197" s="303" t="s">
        <v>911</v>
      </c>
      <c r="J197" s="122" t="s">
        <v>33</v>
      </c>
      <c r="K197" s="304">
        <v>1</v>
      </c>
      <c r="L197" s="122">
        <v>1</v>
      </c>
      <c r="M197" s="122" t="s">
        <v>26</v>
      </c>
      <c r="N197" s="361">
        <f t="shared" si="131"/>
        <v>995075</v>
      </c>
      <c r="O197" s="305">
        <v>0</v>
      </c>
      <c r="P197" s="306">
        <f t="shared" si="132"/>
        <v>9843.743884995185</v>
      </c>
      <c r="Q197" s="123">
        <v>9105544046.9350147</v>
      </c>
      <c r="R197" s="123">
        <v>0</v>
      </c>
      <c r="S197" s="360">
        <f>VLOOKUP(C197,'Working Hours'!A:I,9,0)*G197</f>
        <v>2786.21</v>
      </c>
      <c r="T197" s="349">
        <f t="shared" si="133"/>
        <v>5.5409997057584967E-2</v>
      </c>
      <c r="U197" s="123">
        <f>SUMIF('Re-allowcate'!C:C,C197,'Re-allowcate'!N:N)</f>
        <v>164416537.96987611</v>
      </c>
      <c r="V197" s="123">
        <f>SUMIFS('Manufacturing Cost.'!N:N,'Manufacturing Cost.'!G:G,"627",'Manufacturing Cost.'!H:H,"CNC1")*T197+SUMIF('Re-allowcate'!C:C,C197,'Re-allowcate'!J:J)</f>
        <v>410552663.89226109</v>
      </c>
      <c r="W197" s="308">
        <f t="shared" si="125"/>
        <v>1.0150039323082774E-2</v>
      </c>
      <c r="X197" s="123">
        <f>SUMIFS('Manufacturing Cost.'!N:N,'Manufacturing Cost.'!H:H,"indirect",'Manufacturing Cost.'!G:G,"627")*W197</f>
        <v>114750197.56443302</v>
      </c>
      <c r="Y197" s="123">
        <f>SUMIF(Outsoucing!D:D,C197,Outsoucing!J:J)</f>
        <v>0</v>
      </c>
      <c r="Z197" s="309">
        <f t="shared" si="123"/>
        <v>9795263446.3615837</v>
      </c>
      <c r="AA197" s="215">
        <f t="shared" si="122"/>
        <v>9843.743884995185</v>
      </c>
      <c r="AB197" s="351" t="s">
        <v>1894</v>
      </c>
      <c r="AC197" s="3">
        <v>9795263446.3615837</v>
      </c>
      <c r="AD197" s="136">
        <f t="shared" ref="AD197:AD204" si="134">+Z197-AC197</f>
        <v>0</v>
      </c>
      <c r="AE197" s="136"/>
      <c r="AH197" s="226"/>
      <c r="AL197" s="136"/>
    </row>
    <row r="198" spans="1:38" ht="15" hidden="1" customHeight="1">
      <c r="A198" s="301" t="s">
        <v>965</v>
      </c>
      <c r="B198" s="353" t="str">
        <f t="shared" si="120"/>
        <v>301737210406</v>
      </c>
      <c r="C198" s="122" t="s">
        <v>1065</v>
      </c>
      <c r="D198" s="122" t="s">
        <v>1066</v>
      </c>
      <c r="E198" s="123">
        <v>0</v>
      </c>
      <c r="F198" s="215">
        <v>0</v>
      </c>
      <c r="G198" s="215">
        <f t="shared" si="127"/>
        <v>0</v>
      </c>
      <c r="H198" s="364" t="s">
        <v>912</v>
      </c>
      <c r="I198" s="364" t="s">
        <v>913</v>
      </c>
      <c r="J198" s="122" t="s">
        <v>33</v>
      </c>
      <c r="K198" s="304">
        <v>1</v>
      </c>
      <c r="L198" s="122">
        <v>1</v>
      </c>
      <c r="M198" s="122" t="s">
        <v>26</v>
      </c>
      <c r="N198" s="361">
        <f t="shared" si="131"/>
        <v>0</v>
      </c>
      <c r="O198" s="305"/>
      <c r="P198" s="365" t="str">
        <f t="shared" si="132"/>
        <v/>
      </c>
      <c r="Q198" s="366"/>
      <c r="R198" s="123">
        <v>0</v>
      </c>
      <c r="S198" s="360">
        <f>VLOOKUP(C198,'Working Hours'!A:I,9,0)*G198</f>
        <v>0</v>
      </c>
      <c r="T198" s="349">
        <f t="shared" si="124"/>
        <v>0</v>
      </c>
      <c r="U198" s="123">
        <f>SUMIF('Re-allowcate'!C:C,C198,'Re-allowcate'!N:N)</f>
        <v>0</v>
      </c>
      <c r="V198" s="123">
        <f>SUMIFS('Manufacturing Cost.'!N:N,'Manufacturing Cost.'!G:G,"627",'Manufacturing Cost.'!H:H,"CNC1")*T198+SUMIF('Re-allowcate'!C:C,C198,'Re-allowcate'!J:J)</f>
        <v>0</v>
      </c>
      <c r="W198" s="308">
        <f t="shared" si="125"/>
        <v>0</v>
      </c>
      <c r="X198" s="123">
        <f>SUMIFS('Manufacturing Cost.'!N:N,'Manufacturing Cost.'!H:H,"indirect",'Manufacturing Cost.'!G:G,"627")*W198</f>
        <v>0</v>
      </c>
      <c r="Y198" s="123">
        <f>SUMIF(Outsoucing!D:D,C198,Outsoucing!J:J)</f>
        <v>0</v>
      </c>
      <c r="Z198" s="309">
        <f t="shared" si="123"/>
        <v>0</v>
      </c>
      <c r="AA198" s="215">
        <f t="shared" si="122"/>
        <v>0</v>
      </c>
      <c r="AB198" s="351" t="s">
        <v>1899</v>
      </c>
      <c r="AC198" s="3">
        <v>0</v>
      </c>
      <c r="AD198" s="136">
        <f t="shared" si="134"/>
        <v>0</v>
      </c>
      <c r="AE198" s="136"/>
      <c r="AH198" s="226"/>
      <c r="AL198" s="136"/>
    </row>
    <row r="199" spans="1:38" ht="15" hidden="1" customHeight="1">
      <c r="A199" s="354" t="s">
        <v>965</v>
      </c>
      <c r="B199" s="355" t="str">
        <f t="shared" si="120"/>
        <v>301757210406</v>
      </c>
      <c r="C199" s="117" t="s">
        <v>1067</v>
      </c>
      <c r="D199" s="117" t="s">
        <v>1068</v>
      </c>
      <c r="E199" s="123">
        <v>0</v>
      </c>
      <c r="F199" s="215">
        <v>0</v>
      </c>
      <c r="G199" s="215">
        <f t="shared" si="127"/>
        <v>0</v>
      </c>
      <c r="H199" s="367" t="s">
        <v>912</v>
      </c>
      <c r="I199" s="367" t="s">
        <v>913</v>
      </c>
      <c r="J199" s="122" t="s">
        <v>33</v>
      </c>
      <c r="K199" s="304">
        <v>1</v>
      </c>
      <c r="L199" s="122">
        <v>1</v>
      </c>
      <c r="M199" s="122" t="s">
        <v>26</v>
      </c>
      <c r="N199" s="361">
        <f t="shared" si="131"/>
        <v>0</v>
      </c>
      <c r="O199" s="305"/>
      <c r="P199" s="365" t="str">
        <f t="shared" si="132"/>
        <v/>
      </c>
      <c r="Q199" s="366"/>
      <c r="R199" s="123">
        <v>0</v>
      </c>
      <c r="S199" s="360">
        <f>VLOOKUP(C199,'Working Hours'!A:I,9,0)*G199</f>
        <v>0</v>
      </c>
      <c r="T199" s="349">
        <f t="shared" si="124"/>
        <v>0</v>
      </c>
      <c r="U199" s="123">
        <f>SUMIF('Re-allowcate'!C:C,C199,'Re-allowcate'!N:N)</f>
        <v>0</v>
      </c>
      <c r="V199" s="123">
        <f>SUMIFS('Manufacturing Cost.'!N:N,'Manufacturing Cost.'!G:G,"627",'Manufacturing Cost.'!H:H,"CNC1")*T199+SUMIF('Re-allowcate'!C:C,C199,'Re-allowcate'!J:J)</f>
        <v>0</v>
      </c>
      <c r="W199" s="308">
        <f t="shared" si="125"/>
        <v>0</v>
      </c>
      <c r="X199" s="123">
        <f>SUMIFS('Manufacturing Cost.'!N:N,'Manufacturing Cost.'!H:H,"indirect",'Manufacturing Cost.'!G:G,"627")*W199</f>
        <v>0</v>
      </c>
      <c r="Y199" s="123">
        <f>SUMIF(Outsoucing!D:D,C199,Outsoucing!J:J)</f>
        <v>0</v>
      </c>
      <c r="Z199" s="309">
        <f t="shared" si="123"/>
        <v>0</v>
      </c>
      <c r="AA199" s="215">
        <f t="shared" si="122"/>
        <v>0</v>
      </c>
      <c r="AB199" s="305">
        <v>0</v>
      </c>
      <c r="AC199" s="3">
        <v>0</v>
      </c>
      <c r="AD199" s="136">
        <f t="shared" si="134"/>
        <v>0</v>
      </c>
      <c r="AH199" s="226"/>
      <c r="AL199" s="136"/>
    </row>
    <row r="200" spans="1:38" ht="15" hidden="1" customHeight="1">
      <c r="A200" s="354" t="s">
        <v>965</v>
      </c>
      <c r="B200" s="355" t="str">
        <f t="shared" si="120"/>
        <v>301746210406</v>
      </c>
      <c r="C200" s="122" t="s">
        <v>1069</v>
      </c>
      <c r="D200" s="122" t="s">
        <v>1070</v>
      </c>
      <c r="E200" s="123">
        <v>0</v>
      </c>
      <c r="F200" s="215">
        <v>0</v>
      </c>
      <c r="G200" s="215">
        <f t="shared" si="127"/>
        <v>0</v>
      </c>
      <c r="H200" s="364" t="s">
        <v>912</v>
      </c>
      <c r="I200" s="364" t="s">
        <v>913</v>
      </c>
      <c r="J200" s="122" t="s">
        <v>33</v>
      </c>
      <c r="K200" s="304">
        <v>1</v>
      </c>
      <c r="L200" s="122">
        <v>1</v>
      </c>
      <c r="M200" s="122" t="s">
        <v>26</v>
      </c>
      <c r="N200" s="361">
        <f t="shared" si="131"/>
        <v>0</v>
      </c>
      <c r="O200" s="305"/>
      <c r="P200" s="365" t="str">
        <f t="shared" si="132"/>
        <v/>
      </c>
      <c r="Q200" s="366"/>
      <c r="R200" s="123">
        <v>0</v>
      </c>
      <c r="S200" s="360">
        <f>VLOOKUP(C200,'Working Hours'!A:I,9,0)*G200</f>
        <v>0</v>
      </c>
      <c r="T200" s="349">
        <f t="shared" si="124"/>
        <v>0</v>
      </c>
      <c r="U200" s="123">
        <f>SUMIF('Re-allowcate'!C:C,C200,'Re-allowcate'!N:N)</f>
        <v>0</v>
      </c>
      <c r="V200" s="123">
        <f>SUMIFS('Manufacturing Cost.'!N:N,'Manufacturing Cost.'!G:G,"627",'Manufacturing Cost.'!H:H,"CNC1")*T200+SUMIF('Re-allowcate'!C:C,C200,'Re-allowcate'!J:J)</f>
        <v>0</v>
      </c>
      <c r="W200" s="308">
        <f t="shared" si="125"/>
        <v>0</v>
      </c>
      <c r="X200" s="123">
        <f>SUMIFS('Manufacturing Cost.'!N:N,'Manufacturing Cost.'!H:H,"indirect",'Manufacturing Cost.'!G:G,"627")*W200</f>
        <v>0</v>
      </c>
      <c r="Y200" s="123">
        <f>SUMIF(Outsoucing!D:D,C200,Outsoucing!J:J)</f>
        <v>0</v>
      </c>
      <c r="Z200" s="309">
        <f t="shared" si="123"/>
        <v>0</v>
      </c>
      <c r="AA200" s="215">
        <f t="shared" si="122"/>
        <v>0</v>
      </c>
      <c r="AB200" s="305">
        <v>0</v>
      </c>
      <c r="AC200" s="3">
        <v>0</v>
      </c>
      <c r="AD200" s="136">
        <f t="shared" si="134"/>
        <v>0</v>
      </c>
      <c r="AH200" s="226"/>
      <c r="AL200" s="136"/>
    </row>
    <row r="201" spans="1:38" ht="15" hidden="1" customHeight="1">
      <c r="A201" s="354" t="s">
        <v>965</v>
      </c>
      <c r="B201" s="355" t="str">
        <f t="shared" si="120"/>
        <v>301756210406</v>
      </c>
      <c r="C201" s="117" t="s">
        <v>1071</v>
      </c>
      <c r="D201" s="117" t="s">
        <v>1072</v>
      </c>
      <c r="E201" s="123">
        <v>0</v>
      </c>
      <c r="F201" s="215">
        <v>0</v>
      </c>
      <c r="G201" s="215">
        <f t="shared" si="127"/>
        <v>0</v>
      </c>
      <c r="H201" s="367" t="s">
        <v>912</v>
      </c>
      <c r="I201" s="367" t="s">
        <v>913</v>
      </c>
      <c r="J201" s="122" t="s">
        <v>33</v>
      </c>
      <c r="K201" s="304">
        <v>1</v>
      </c>
      <c r="L201" s="122">
        <v>1</v>
      </c>
      <c r="M201" s="122" t="s">
        <v>26</v>
      </c>
      <c r="N201" s="361">
        <f t="shared" si="131"/>
        <v>0</v>
      </c>
      <c r="O201" s="305"/>
      <c r="P201" s="365" t="str">
        <f t="shared" si="132"/>
        <v/>
      </c>
      <c r="Q201" s="366"/>
      <c r="R201" s="123">
        <v>0</v>
      </c>
      <c r="S201" s="360">
        <f>VLOOKUP(C201,'Working Hours'!A:I,9,0)*G201</f>
        <v>0</v>
      </c>
      <c r="T201" s="349">
        <f t="shared" si="124"/>
        <v>0</v>
      </c>
      <c r="U201" s="123">
        <f>SUMIF('Re-allowcate'!C:C,C201,'Re-allowcate'!N:N)</f>
        <v>0</v>
      </c>
      <c r="V201" s="123">
        <f>SUMIFS('Manufacturing Cost.'!N:N,'Manufacturing Cost.'!G:G,"627",'Manufacturing Cost.'!H:H,"CNC1")*T201+SUMIF('Re-allowcate'!C:C,C201,'Re-allowcate'!J:J)</f>
        <v>0</v>
      </c>
      <c r="W201" s="308">
        <f t="shared" si="125"/>
        <v>0</v>
      </c>
      <c r="X201" s="123">
        <f>SUMIFS('Manufacturing Cost.'!N:N,'Manufacturing Cost.'!H:H,"indirect",'Manufacturing Cost.'!G:G,"627")*W201</f>
        <v>0</v>
      </c>
      <c r="Y201" s="123">
        <f>SUMIF(Outsoucing!D:D,C201,Outsoucing!J:J)</f>
        <v>0</v>
      </c>
      <c r="Z201" s="309">
        <f t="shared" si="123"/>
        <v>0</v>
      </c>
      <c r="AA201" s="215">
        <f t="shared" si="122"/>
        <v>0</v>
      </c>
      <c r="AB201" s="305">
        <v>0</v>
      </c>
      <c r="AC201" s="3">
        <v>0</v>
      </c>
      <c r="AD201" s="136">
        <f t="shared" si="134"/>
        <v>0</v>
      </c>
      <c r="AH201" s="226"/>
      <c r="AL201" s="136"/>
    </row>
    <row r="202" spans="1:38">
      <c r="A202" s="354" t="s">
        <v>965</v>
      </c>
      <c r="B202" s="355" t="str">
        <f t="shared" si="120"/>
        <v>301738210407</v>
      </c>
      <c r="C202" s="122" t="s">
        <v>1073</v>
      </c>
      <c r="D202" s="122" t="s">
        <v>1074</v>
      </c>
      <c r="E202" s="123">
        <v>285</v>
      </c>
      <c r="F202" s="215">
        <v>0</v>
      </c>
      <c r="G202" s="215">
        <f t="shared" si="127"/>
        <v>285</v>
      </c>
      <c r="H202" s="303" t="s">
        <v>914</v>
      </c>
      <c r="I202" s="303" t="s">
        <v>915</v>
      </c>
      <c r="J202" s="122" t="s">
        <v>33</v>
      </c>
      <c r="K202" s="304">
        <v>1</v>
      </c>
      <c r="L202" s="122">
        <v>1</v>
      </c>
      <c r="M202" s="122" t="s">
        <v>26</v>
      </c>
      <c r="N202" s="361">
        <f t="shared" si="131"/>
        <v>285</v>
      </c>
      <c r="O202" s="305"/>
      <c r="P202" s="362">
        <f t="shared" si="132"/>
        <v>61036.631433213777</v>
      </c>
      <c r="Q202" s="123">
        <v>14705999.826467922</v>
      </c>
      <c r="R202" s="123">
        <v>0</v>
      </c>
      <c r="S202" s="360">
        <f>VLOOKUP(C202,'Working Hours'!A:I,9,0)*G202</f>
        <v>18.923999999999999</v>
      </c>
      <c r="T202" s="349">
        <f t="shared" ref="T202:T204" si="135">S202/SUM($S$114:$S$245)</f>
        <v>3.763459266594183E-4</v>
      </c>
      <c r="U202" s="123">
        <f>SUMIF('Re-allowcate'!C:C,C202,'Re-allowcate'!N:N)</f>
        <v>47090.634697298883</v>
      </c>
      <c r="V202" s="123">
        <f>SUMIFS('Manufacturing Cost.'!N:N,'Manufacturing Cost.'!G:G,"627",'Manufacturing Cost.'!H:H,"CNC1")*T202+SUMIF('Re-allowcate'!C:C,C202,'Re-allowcate'!J:J)</f>
        <v>1862963.6151492053</v>
      </c>
      <c r="W202" s="308">
        <f t="shared" si="125"/>
        <v>6.8939291779879621E-5</v>
      </c>
      <c r="X202" s="123">
        <f>SUMIFS('Manufacturing Cost.'!N:N,'Manufacturing Cost.'!H:H,"indirect",'Manufacturing Cost.'!G:G,"627")*W202</f>
        <v>779385.88215149986</v>
      </c>
      <c r="Y202" s="123">
        <f>SUMIF(Outsoucing!D:D,C202,Outsoucing!J:J)</f>
        <v>0</v>
      </c>
      <c r="Z202" s="309">
        <f t="shared" si="123"/>
        <v>17395439.958465926</v>
      </c>
      <c r="AA202" s="215">
        <f t="shared" si="122"/>
        <v>61036.631433213777</v>
      </c>
      <c r="AB202" s="351" t="s">
        <v>1894</v>
      </c>
      <c r="AC202" s="3">
        <v>17395439.958465926</v>
      </c>
      <c r="AD202" s="136">
        <f t="shared" si="134"/>
        <v>0</v>
      </c>
      <c r="AH202" s="226"/>
      <c r="AL202" s="136"/>
    </row>
    <row r="203" spans="1:38">
      <c r="A203" s="354" t="s">
        <v>965</v>
      </c>
      <c r="B203" s="355" t="str">
        <f t="shared" si="120"/>
        <v>301359210183</v>
      </c>
      <c r="C203" s="122" t="s">
        <v>1075</v>
      </c>
      <c r="D203" s="122" t="s">
        <v>1076</v>
      </c>
      <c r="E203" s="123">
        <v>3814</v>
      </c>
      <c r="F203" s="215">
        <v>254</v>
      </c>
      <c r="G203" s="215">
        <f t="shared" si="127"/>
        <v>4068</v>
      </c>
      <c r="H203" s="303" t="s">
        <v>916</v>
      </c>
      <c r="I203" s="303" t="s">
        <v>917</v>
      </c>
      <c r="J203" s="122" t="s">
        <v>33</v>
      </c>
      <c r="K203" s="304">
        <v>1</v>
      </c>
      <c r="L203" s="122">
        <v>1</v>
      </c>
      <c r="M203" s="122" t="s">
        <v>26</v>
      </c>
      <c r="N203" s="361">
        <f t="shared" si="131"/>
        <v>4068</v>
      </c>
      <c r="O203" s="305"/>
      <c r="P203" s="362">
        <f t="shared" si="132"/>
        <v>12057.217179976353</v>
      </c>
      <c r="Q203" s="123">
        <v>20939235.736103803</v>
      </c>
      <c r="R203" s="123">
        <v>0</v>
      </c>
      <c r="S203" s="360">
        <f>VLOOKUP(C203,'Working Hours'!A:I,9,0)*G203</f>
        <v>50.85</v>
      </c>
      <c r="T203" s="349">
        <f t="shared" si="135"/>
        <v>1.0112656082557293E-3</v>
      </c>
      <c r="U203" s="123">
        <f>SUMIF('Re-allowcate'!C:C,C203,'Re-allowcate'!N:N)</f>
        <v>7837421.50023722</v>
      </c>
      <c r="V203" s="123">
        <f>SUMIFS('Manufacturing Cost.'!N:N,'Manufacturing Cost.'!G:G,"627",'Manufacturing Cost.'!H:H,"CNC1")*T203+SUMIF('Re-allowcate'!C:C,C203,'Re-allowcate'!J:J)</f>
        <v>18177842.470181361</v>
      </c>
      <c r="W203" s="308">
        <f t="shared" si="125"/>
        <v>1.8524429227472408E-4</v>
      </c>
      <c r="X203" s="123">
        <f>SUMIFS('Manufacturing Cost.'!N:N,'Manufacturing Cost.'!H:H,"indirect",'Manufacturing Cost.'!G:G,"627")*W203</f>
        <v>2094259.7816214205</v>
      </c>
      <c r="Y203" s="123">
        <f>SUMIF(Outsoucing!D:D,C203,Outsoucing!J:J)</f>
        <v>0</v>
      </c>
      <c r="Z203" s="309">
        <f t="shared" si="123"/>
        <v>49048759.488143802</v>
      </c>
      <c r="AA203" s="215">
        <f t="shared" si="122"/>
        <v>12057.217179976353</v>
      </c>
      <c r="AB203" s="351" t="s">
        <v>1897</v>
      </c>
      <c r="AC203" s="3">
        <v>49048759.488143802</v>
      </c>
      <c r="AD203" s="136">
        <f t="shared" si="134"/>
        <v>0</v>
      </c>
      <c r="AE203" s="136"/>
      <c r="AH203" s="226"/>
      <c r="AL203" s="136"/>
    </row>
    <row r="204" spans="1:38">
      <c r="A204" s="354" t="s">
        <v>965</v>
      </c>
      <c r="B204" s="355" t="str">
        <f t="shared" si="120"/>
        <v>301742210408</v>
      </c>
      <c r="C204" t="s">
        <v>1077</v>
      </c>
      <c r="D204" t="s">
        <v>1078</v>
      </c>
      <c r="E204" s="123">
        <v>60</v>
      </c>
      <c r="F204" s="215">
        <v>0</v>
      </c>
      <c r="G204" s="215">
        <f t="shared" si="127"/>
        <v>60</v>
      </c>
      <c r="H204" s="303" t="s">
        <v>918</v>
      </c>
      <c r="I204" s="303" t="s">
        <v>919</v>
      </c>
      <c r="J204" s="122" t="s">
        <v>33</v>
      </c>
      <c r="K204" s="304">
        <v>1</v>
      </c>
      <c r="L204" s="122">
        <v>1</v>
      </c>
      <c r="M204" s="122" t="s">
        <v>26</v>
      </c>
      <c r="N204" s="361">
        <f t="shared" si="131"/>
        <v>60</v>
      </c>
      <c r="O204" s="305"/>
      <c r="P204" s="362">
        <f t="shared" si="132"/>
        <v>221126.45178365524</v>
      </c>
      <c r="Q204" s="123">
        <v>12489472.746340055</v>
      </c>
      <c r="R204" s="123">
        <v>0</v>
      </c>
      <c r="S204" s="360">
        <f>VLOOKUP(C204,'Working Hours'!A:I,9,0)*G204</f>
        <v>4.9319999999999995</v>
      </c>
      <c r="T204" s="349">
        <f t="shared" si="135"/>
        <v>9.8083814747635328E-5</v>
      </c>
      <c r="U204" s="123">
        <f>SUMIF('Re-allowcate'!C:C,C204,'Re-allowcate'!N:N)</f>
        <v>67433.946968203731</v>
      </c>
      <c r="V204" s="123">
        <f>SUMIFS('Manufacturing Cost.'!N:N,'Manufacturing Cost.'!G:G,"627",'Manufacturing Cost.'!H:H,"CNC1")*T204+SUMIF('Re-allowcate'!C:C,C204,'Re-allowcate'!J:J)</f>
        <v>507555.7481661819</v>
      </c>
      <c r="W204" s="308">
        <f t="shared" si="125"/>
        <v>1.7967057020628104E-5</v>
      </c>
      <c r="X204" s="123">
        <f>SUMIFS('Manufacturing Cost.'!N:N,'Manufacturing Cost.'!H:H,"indirect",'Manufacturing Cost.'!G:G,"627")*W204</f>
        <v>203124.66554487406</v>
      </c>
      <c r="Y204" s="123">
        <f>SUMIF(Outsoucing!D:D,C204,Outsoucing!J:J)</f>
        <v>0</v>
      </c>
      <c r="Z204" s="309">
        <f t="shared" si="123"/>
        <v>13267587.107019315</v>
      </c>
      <c r="AA204" s="215">
        <f t="shared" si="122"/>
        <v>221126.45178365524</v>
      </c>
      <c r="AB204" s="351" t="s">
        <v>1898</v>
      </c>
      <c r="AC204" s="3">
        <v>13267587.107019315</v>
      </c>
      <c r="AD204" s="136">
        <f t="shared" si="134"/>
        <v>0</v>
      </c>
      <c r="AH204" s="226"/>
      <c r="AL204" s="136"/>
    </row>
    <row r="205" spans="1:38" ht="15" hidden="1" customHeight="1">
      <c r="A205" s="354" t="s">
        <v>965</v>
      </c>
      <c r="B205" s="355" t="str">
        <f t="shared" si="120"/>
        <v>301743210409</v>
      </c>
      <c r="C205" s="122" t="s">
        <v>1079</v>
      </c>
      <c r="D205" s="122" t="s">
        <v>1080</v>
      </c>
      <c r="E205" s="123">
        <v>0</v>
      </c>
      <c r="F205" s="215">
        <v>0</v>
      </c>
      <c r="G205" s="215">
        <f t="shared" si="127"/>
        <v>0</v>
      </c>
      <c r="H205" s="303" t="s">
        <v>920</v>
      </c>
      <c r="I205" s="303" t="s">
        <v>921</v>
      </c>
      <c r="J205" s="122" t="s">
        <v>33</v>
      </c>
      <c r="K205" s="304">
        <v>1</v>
      </c>
      <c r="L205" s="122">
        <v>1</v>
      </c>
      <c r="M205" s="122" t="s">
        <v>26</v>
      </c>
      <c r="N205" s="361">
        <f t="shared" si="131"/>
        <v>0</v>
      </c>
      <c r="O205" s="305"/>
      <c r="P205" s="362" t="str">
        <f t="shared" si="132"/>
        <v/>
      </c>
      <c r="Q205" s="123">
        <v>0</v>
      </c>
      <c r="R205" s="123">
        <v>0</v>
      </c>
      <c r="S205" s="360">
        <f>VLOOKUP(C205,'Working Hours'!A:I,9,0)*G205</f>
        <v>0</v>
      </c>
      <c r="T205" s="349">
        <f t="shared" si="124"/>
        <v>0</v>
      </c>
      <c r="U205" s="123">
        <f>SUMIF('Re-allowcate'!C:C,C205,'Re-allowcate'!N:N)</f>
        <v>0</v>
      </c>
      <c r="V205" s="123">
        <f>SUMIFS('Manufacturing Cost.'!N:N,'Manufacturing Cost.'!G:G,"627",'Manufacturing Cost.'!H:H,"CNC1")*T205+SUMIF('Re-allowcate'!C:C,C205,'Re-allowcate'!J:J)</f>
        <v>0</v>
      </c>
      <c r="W205" s="308">
        <f t="shared" si="125"/>
        <v>0</v>
      </c>
      <c r="X205" s="123">
        <f>SUMIFS('Manufacturing Cost.'!N:N,'Manufacturing Cost.'!H:H,"indirect",'Manufacturing Cost.'!G:G,"627")*W205</f>
        <v>0</v>
      </c>
      <c r="Y205" s="123">
        <f>SUMIF(Outsoucing!D:D,C205,Outsoucing!J:J)</f>
        <v>0</v>
      </c>
      <c r="Z205" s="309">
        <f t="shared" si="123"/>
        <v>0</v>
      </c>
      <c r="AA205" s="215">
        <f t="shared" si="122"/>
        <v>0</v>
      </c>
      <c r="AB205" s="305">
        <v>0</v>
      </c>
      <c r="AC205" s="3">
        <v>0</v>
      </c>
      <c r="AD205" s="136">
        <f t="shared" ref="AD205:AD214" si="136">+Z205-AC205</f>
        <v>0</v>
      </c>
      <c r="AH205" s="226"/>
      <c r="AL205" s="136"/>
    </row>
    <row r="206" spans="1:38" ht="15" hidden="1" customHeight="1">
      <c r="A206" s="354" t="s">
        <v>965</v>
      </c>
      <c r="B206" s="355" t="str">
        <f t="shared" si="120"/>
        <v>301744551244</v>
      </c>
      <c r="C206" s="122" t="s">
        <v>1081</v>
      </c>
      <c r="D206" s="122" t="s">
        <v>1082</v>
      </c>
      <c r="E206" s="123">
        <v>0</v>
      </c>
      <c r="F206" s="215">
        <v>0</v>
      </c>
      <c r="G206" s="215">
        <f t="shared" si="127"/>
        <v>0</v>
      </c>
      <c r="H206" s="368" t="s">
        <v>922</v>
      </c>
      <c r="I206" s="303" t="s">
        <v>923</v>
      </c>
      <c r="J206" s="122" t="s">
        <v>33</v>
      </c>
      <c r="K206" s="304">
        <v>1</v>
      </c>
      <c r="L206" s="122">
        <v>1</v>
      </c>
      <c r="M206" s="122" t="s">
        <v>26</v>
      </c>
      <c r="N206" s="361">
        <f t="shared" si="131"/>
        <v>0</v>
      </c>
      <c r="O206" s="305">
        <v>0</v>
      </c>
      <c r="P206" s="306" t="str">
        <f t="shared" si="132"/>
        <v/>
      </c>
      <c r="Q206" s="123">
        <v>0</v>
      </c>
      <c r="R206" s="123">
        <v>0</v>
      </c>
      <c r="S206" s="360">
        <f>VLOOKUP(C206,'Working Hours'!A:I,9,0)*G206</f>
        <v>0</v>
      </c>
      <c r="T206" s="349">
        <f t="shared" si="124"/>
        <v>0</v>
      </c>
      <c r="U206" s="123">
        <f>SUMIF('Re-allowcate'!C:C,C206,'Re-allowcate'!N:N)</f>
        <v>0</v>
      </c>
      <c r="V206" s="123">
        <f>SUMIFS('Manufacturing Cost.'!N:N,'Manufacturing Cost.'!G:G,"627",'Manufacturing Cost.'!H:H,"CNC1")*T206+SUMIF('Re-allowcate'!C:C,C206,'Re-allowcate'!J:J)</f>
        <v>0</v>
      </c>
      <c r="W206" s="308">
        <f t="shared" si="125"/>
        <v>0</v>
      </c>
      <c r="X206" s="123">
        <f>SUMIFS('Manufacturing Cost.'!N:N,'Manufacturing Cost.'!H:H,"indirect",'Manufacturing Cost.'!G:G,"627")*W206</f>
        <v>0</v>
      </c>
      <c r="Y206" s="123">
        <f>SUMIF(Outsoucing!D:D,C206,Outsoucing!J:J)</f>
        <v>0</v>
      </c>
      <c r="Z206" s="309">
        <f t="shared" si="123"/>
        <v>0</v>
      </c>
      <c r="AA206" s="215">
        <f t="shared" si="122"/>
        <v>0</v>
      </c>
      <c r="AB206" s="305">
        <v>0</v>
      </c>
      <c r="AC206" s="3">
        <v>0</v>
      </c>
      <c r="AD206" s="136">
        <f t="shared" si="136"/>
        <v>0</v>
      </c>
      <c r="AH206" s="226"/>
      <c r="AL206" s="136"/>
    </row>
    <row r="207" spans="1:38" ht="15" hidden="1" customHeight="1">
      <c r="A207" s="354" t="s">
        <v>965</v>
      </c>
      <c r="B207" s="355" t="str">
        <f t="shared" si="120"/>
        <v>301745551245</v>
      </c>
      <c r="C207" s="122" t="s">
        <v>1083</v>
      </c>
      <c r="D207" s="122" t="s">
        <v>1084</v>
      </c>
      <c r="E207" s="123">
        <v>0</v>
      </c>
      <c r="F207" s="215">
        <v>0</v>
      </c>
      <c r="G207" s="215">
        <f t="shared" si="127"/>
        <v>0</v>
      </c>
      <c r="H207" s="303" t="s">
        <v>924</v>
      </c>
      <c r="I207" s="303" t="s">
        <v>925</v>
      </c>
      <c r="J207" s="122" t="s">
        <v>33</v>
      </c>
      <c r="K207" s="304">
        <v>1</v>
      </c>
      <c r="L207" s="122">
        <v>1</v>
      </c>
      <c r="M207" s="122" t="s">
        <v>26</v>
      </c>
      <c r="N207" s="361">
        <f t="shared" si="131"/>
        <v>0</v>
      </c>
      <c r="O207" s="305"/>
      <c r="P207" s="362" t="str">
        <f t="shared" si="132"/>
        <v/>
      </c>
      <c r="Q207" s="123">
        <v>0</v>
      </c>
      <c r="R207" s="123">
        <v>0</v>
      </c>
      <c r="S207" s="360">
        <f>VLOOKUP(C207,'Working Hours'!A:I,9,0)*G207</f>
        <v>0</v>
      </c>
      <c r="T207" s="349">
        <f t="shared" si="124"/>
        <v>0</v>
      </c>
      <c r="U207" s="123">
        <f>SUMIF('Re-allowcate'!C:C,C207,'Re-allowcate'!N:N)</f>
        <v>0</v>
      </c>
      <c r="V207" s="123">
        <f>SUMIFS('Manufacturing Cost.'!N:N,'Manufacturing Cost.'!G:G,"627",'Manufacturing Cost.'!H:H,"CNC1")*T207+SUMIF('Re-allowcate'!C:C,C207,'Re-allowcate'!J:J)</f>
        <v>0</v>
      </c>
      <c r="W207" s="308">
        <f t="shared" si="125"/>
        <v>0</v>
      </c>
      <c r="X207" s="123">
        <f>SUMIFS('Manufacturing Cost.'!N:N,'Manufacturing Cost.'!H:H,"indirect",'Manufacturing Cost.'!G:G,"627")*W207</f>
        <v>0</v>
      </c>
      <c r="Y207" s="123">
        <f>SUMIF(Outsoucing!D:D,C207,Outsoucing!J:J)</f>
        <v>0</v>
      </c>
      <c r="Z207" s="309">
        <f t="shared" si="123"/>
        <v>0</v>
      </c>
      <c r="AA207" s="215">
        <f t="shared" si="122"/>
        <v>0</v>
      </c>
      <c r="AB207" s="305">
        <v>0</v>
      </c>
      <c r="AC207" s="3">
        <v>0</v>
      </c>
      <c r="AD207" s="136">
        <f t="shared" si="136"/>
        <v>0</v>
      </c>
      <c r="AH207" s="226"/>
      <c r="AL207" s="136"/>
    </row>
    <row r="208" spans="1:38" ht="15" hidden="1" customHeight="1">
      <c r="A208" s="354" t="s">
        <v>965</v>
      </c>
      <c r="B208" s="355" t="str">
        <f t="shared" si="120"/>
        <v>301187210157</v>
      </c>
      <c r="C208" s="122" t="s">
        <v>109</v>
      </c>
      <c r="D208" s="122" t="s">
        <v>110</v>
      </c>
      <c r="E208" s="123">
        <v>0</v>
      </c>
      <c r="F208" s="215">
        <v>0</v>
      </c>
      <c r="G208" s="215">
        <f t="shared" si="127"/>
        <v>0</v>
      </c>
      <c r="H208" s="303" t="s">
        <v>113</v>
      </c>
      <c r="I208" s="303" t="s">
        <v>114</v>
      </c>
      <c r="J208" s="122" t="s">
        <v>33</v>
      </c>
      <c r="K208" s="304">
        <v>1</v>
      </c>
      <c r="L208" s="122">
        <v>1</v>
      </c>
      <c r="M208" s="122" t="s">
        <v>26</v>
      </c>
      <c r="N208" s="361">
        <f t="shared" si="131"/>
        <v>0</v>
      </c>
      <c r="O208" s="305"/>
      <c r="P208" s="362" t="str">
        <f t="shared" si="132"/>
        <v/>
      </c>
      <c r="Q208" s="123">
        <v>0</v>
      </c>
      <c r="R208" s="123">
        <v>0</v>
      </c>
      <c r="S208" s="360">
        <f>VLOOKUP(C208,'Working Hours'!A:I,9,0)*G208</f>
        <v>0</v>
      </c>
      <c r="T208" s="349">
        <f t="shared" si="124"/>
        <v>0</v>
      </c>
      <c r="U208" s="123">
        <f>SUMIF('Re-allowcate'!C:C,C208,'Re-allowcate'!N:N)</f>
        <v>0</v>
      </c>
      <c r="V208" s="123">
        <f>SUMIFS('Manufacturing Cost.'!N:N,'Manufacturing Cost.'!G:G,"627",'Manufacturing Cost.'!H:H,"CNC1")*T208+SUMIF('Re-allowcate'!C:C,C208,'Re-allowcate'!J:J)</f>
        <v>0</v>
      </c>
      <c r="W208" s="308">
        <f t="shared" si="125"/>
        <v>0</v>
      </c>
      <c r="X208" s="123">
        <f>SUMIFS('Manufacturing Cost.'!N:N,'Manufacturing Cost.'!H:H,"indirect",'Manufacturing Cost.'!G:G,"627")*W208</f>
        <v>0</v>
      </c>
      <c r="Y208" s="123">
        <f>SUMIF(Outsoucing!D:D,C208,Outsoucing!J:J)</f>
        <v>0</v>
      </c>
      <c r="Z208" s="309">
        <f t="shared" si="123"/>
        <v>0</v>
      </c>
      <c r="AA208" s="215">
        <f t="shared" si="122"/>
        <v>0</v>
      </c>
      <c r="AB208" s="305">
        <v>0</v>
      </c>
      <c r="AC208" s="3">
        <v>0</v>
      </c>
      <c r="AD208" s="136">
        <f t="shared" si="136"/>
        <v>0</v>
      </c>
      <c r="AH208" s="226"/>
      <c r="AL208" s="136"/>
    </row>
    <row r="209" spans="1:38" ht="15" hidden="1" customHeight="1">
      <c r="A209" s="354" t="s">
        <v>965</v>
      </c>
      <c r="B209" s="355" t="str">
        <f t="shared" si="120"/>
        <v>301186210156</v>
      </c>
      <c r="C209" s="122" t="s">
        <v>96</v>
      </c>
      <c r="D209" s="122" t="s">
        <v>97</v>
      </c>
      <c r="E209" s="123">
        <v>0</v>
      </c>
      <c r="F209" s="215">
        <v>0</v>
      </c>
      <c r="G209" s="215">
        <f t="shared" si="127"/>
        <v>0</v>
      </c>
      <c r="H209" s="303" t="s">
        <v>104</v>
      </c>
      <c r="I209" s="303" t="s">
        <v>105</v>
      </c>
      <c r="J209" s="122" t="s">
        <v>33</v>
      </c>
      <c r="K209" s="304">
        <v>1</v>
      </c>
      <c r="L209" s="122">
        <v>1</v>
      </c>
      <c r="M209" s="122" t="s">
        <v>26</v>
      </c>
      <c r="N209" s="361">
        <f t="shared" si="131"/>
        <v>0</v>
      </c>
      <c r="O209" s="305"/>
      <c r="P209" s="362" t="str">
        <f t="shared" si="132"/>
        <v/>
      </c>
      <c r="Q209" s="123">
        <v>0</v>
      </c>
      <c r="R209" s="123">
        <v>0</v>
      </c>
      <c r="S209" s="360">
        <f>VLOOKUP(C209,'Working Hours'!A:I,9,0)*G209</f>
        <v>0</v>
      </c>
      <c r="T209" s="349">
        <f t="shared" si="124"/>
        <v>0</v>
      </c>
      <c r="U209" s="123">
        <f>SUMIF('Re-allowcate'!C:C,C209,'Re-allowcate'!N:N)</f>
        <v>0</v>
      </c>
      <c r="V209" s="123">
        <f>SUMIFS('Manufacturing Cost.'!N:N,'Manufacturing Cost.'!G:G,"627",'Manufacturing Cost.'!H:H,"CNC1")*T209+SUMIF('Re-allowcate'!C:C,C209,'Re-allowcate'!J:J)</f>
        <v>0</v>
      </c>
      <c r="W209" s="308">
        <f t="shared" si="125"/>
        <v>0</v>
      </c>
      <c r="X209" s="123">
        <f>SUMIFS('Manufacturing Cost.'!N:N,'Manufacturing Cost.'!H:H,"indirect",'Manufacturing Cost.'!G:G,"627")*W209</f>
        <v>0</v>
      </c>
      <c r="Y209" s="123">
        <f>SUMIF(Outsoucing!D:D,C209,Outsoucing!J:J)</f>
        <v>0</v>
      </c>
      <c r="Z209" s="309">
        <f t="shared" si="123"/>
        <v>0</v>
      </c>
      <c r="AA209" s="215">
        <f t="shared" si="122"/>
        <v>0</v>
      </c>
      <c r="AB209" s="305">
        <v>0</v>
      </c>
      <c r="AC209" s="3">
        <v>0</v>
      </c>
      <c r="AD209" s="136">
        <f t="shared" si="136"/>
        <v>0</v>
      </c>
      <c r="AH209" s="226"/>
      <c r="AL209" s="136"/>
    </row>
    <row r="210" spans="1:38" ht="15" hidden="1" customHeight="1">
      <c r="A210" s="354" t="s">
        <v>965</v>
      </c>
      <c r="B210" s="355" t="str">
        <f t="shared" si="120"/>
        <v>301412210304</v>
      </c>
      <c r="C210" s="122" t="s">
        <v>1085</v>
      </c>
      <c r="D210" s="122" t="s">
        <v>1086</v>
      </c>
      <c r="E210" s="123">
        <v>0</v>
      </c>
      <c r="F210" s="215">
        <v>0</v>
      </c>
      <c r="G210" s="215">
        <f t="shared" si="127"/>
        <v>0</v>
      </c>
      <c r="H210" s="303" t="s">
        <v>934</v>
      </c>
      <c r="I210" s="303" t="s">
        <v>935</v>
      </c>
      <c r="J210" s="122" t="s">
        <v>33</v>
      </c>
      <c r="K210" s="304">
        <v>1</v>
      </c>
      <c r="L210" s="122">
        <v>1</v>
      </c>
      <c r="M210" s="122" t="s">
        <v>26</v>
      </c>
      <c r="N210" s="361">
        <f t="shared" si="131"/>
        <v>0</v>
      </c>
      <c r="O210" s="305"/>
      <c r="P210" s="362" t="str">
        <f t="shared" si="132"/>
        <v/>
      </c>
      <c r="Q210" s="123">
        <v>0</v>
      </c>
      <c r="R210" s="123">
        <v>0</v>
      </c>
      <c r="S210" s="360">
        <f>VLOOKUP(C210,'Working Hours'!A:I,9,0)*G210</f>
        <v>0</v>
      </c>
      <c r="T210" s="349">
        <f t="shared" ref="T210:T236" si="137">S210/SUM($S$114:$S$236)</f>
        <v>0</v>
      </c>
      <c r="U210" s="123">
        <f>SUMIF('Re-allowcate'!C:C,C210,'Re-allowcate'!N:N)</f>
        <v>0</v>
      </c>
      <c r="V210" s="123">
        <f>SUMIFS('Manufacturing Cost.'!N:N,'Manufacturing Cost.'!G:G,"627",'Manufacturing Cost.'!H:H,"CNC1")*T210+SUMIF('Re-allowcate'!C:C,C210,'Re-allowcate'!J:J)</f>
        <v>0</v>
      </c>
      <c r="W210" s="308">
        <f t="shared" si="125"/>
        <v>0</v>
      </c>
      <c r="X210" s="123">
        <f>SUMIFS('Manufacturing Cost.'!N:N,'Manufacturing Cost.'!H:H,"indirect",'Manufacturing Cost.'!G:G,"627")*W210</f>
        <v>0</v>
      </c>
      <c r="Y210" s="123">
        <f>SUMIF(Outsoucing!D:D,C210,Outsoucing!J:J)</f>
        <v>0</v>
      </c>
      <c r="Z210" s="309">
        <f t="shared" si="123"/>
        <v>0</v>
      </c>
      <c r="AA210" s="215">
        <f t="shared" si="122"/>
        <v>0</v>
      </c>
      <c r="AB210" s="305">
        <v>0</v>
      </c>
      <c r="AC210" s="3">
        <v>0</v>
      </c>
      <c r="AD210" s="136">
        <f t="shared" si="136"/>
        <v>0</v>
      </c>
      <c r="AH210" s="226"/>
      <c r="AL210" s="136"/>
    </row>
    <row r="211" spans="1:38">
      <c r="A211" s="354" t="s">
        <v>965</v>
      </c>
      <c r="B211" s="355" t="str">
        <f t="shared" si="120"/>
        <v>301747551246</v>
      </c>
      <c r="C211" s="122" t="s">
        <v>1087</v>
      </c>
      <c r="D211" s="122" t="s">
        <v>1088</v>
      </c>
      <c r="E211" s="123">
        <v>1088</v>
      </c>
      <c r="F211" s="215">
        <v>12</v>
      </c>
      <c r="G211" s="215">
        <f t="shared" si="127"/>
        <v>1100</v>
      </c>
      <c r="H211" s="303" t="s">
        <v>936</v>
      </c>
      <c r="I211" s="303" t="s">
        <v>937</v>
      </c>
      <c r="J211" s="122" t="s">
        <v>33</v>
      </c>
      <c r="K211" s="304">
        <v>1</v>
      </c>
      <c r="L211" s="122">
        <v>1</v>
      </c>
      <c r="M211" s="122" t="s">
        <v>26</v>
      </c>
      <c r="N211" s="361">
        <f t="shared" si="131"/>
        <v>1100</v>
      </c>
      <c r="O211" s="305"/>
      <c r="P211" s="362">
        <f t="shared" si="132"/>
        <v>24329.790573097609</v>
      </c>
      <c r="Q211" s="123">
        <v>12835929.451367499</v>
      </c>
      <c r="R211" s="123">
        <v>0</v>
      </c>
      <c r="S211" s="360">
        <f>VLOOKUP(C211,'Working Hours'!A:I,9,0)*G211</f>
        <v>9.1300000000000008</v>
      </c>
      <c r="T211" s="349">
        <f>S211/SUM($S$114:$S$245)</f>
        <v>1.8157040321287727E-4</v>
      </c>
      <c r="U211" s="123">
        <f>SUMIF('Re-allowcate'!C:C,C211,'Re-allowcate'!N:N)</f>
        <v>9255401.4381709807</v>
      </c>
      <c r="V211" s="123">
        <f>SUMIFS('Manufacturing Cost.'!N:N,'Manufacturing Cost.'!G:G,"627",'Manufacturing Cost.'!H:H,"CNC1")*T211+SUMIF('Re-allowcate'!C:C,C211,'Re-allowcate'!J:J)</f>
        <v>4295419.2363221124</v>
      </c>
      <c r="W211" s="308">
        <f t="shared" si="125"/>
        <v>3.3260184630643676E-5</v>
      </c>
      <c r="X211" s="123">
        <f>SUMIFS('Manufacturing Cost.'!N:N,'Manufacturing Cost.'!H:H,"indirect",'Manufacturing Cost.'!G:G,"627")*W211</f>
        <v>376019.50454677624</v>
      </c>
      <c r="Y211" s="123">
        <f>SUMIF(Outsoucing!D:D,C211,Outsoucing!J:J)</f>
        <v>0</v>
      </c>
      <c r="Z211" s="309">
        <f t="shared" si="123"/>
        <v>26762769.630407371</v>
      </c>
      <c r="AA211" s="215">
        <f t="shared" si="122"/>
        <v>24329.790573097609</v>
      </c>
      <c r="AB211" s="351" t="s">
        <v>1899</v>
      </c>
      <c r="AC211" s="3">
        <v>26762769.630407371</v>
      </c>
      <c r="AD211" s="136">
        <f t="shared" si="136"/>
        <v>0</v>
      </c>
      <c r="AH211" s="226"/>
      <c r="AL211" s="136"/>
    </row>
    <row r="212" spans="1:38" ht="15" hidden="1" customHeight="1">
      <c r="A212" s="354" t="s">
        <v>965</v>
      </c>
      <c r="B212" s="355" t="str">
        <f t="shared" si="120"/>
        <v>301595551249</v>
      </c>
      <c r="C212" s="122" t="s">
        <v>1089</v>
      </c>
      <c r="D212" s="122" t="s">
        <v>1090</v>
      </c>
      <c r="E212" s="123">
        <v>0</v>
      </c>
      <c r="F212" s="215">
        <v>0</v>
      </c>
      <c r="G212" s="215">
        <f t="shared" si="127"/>
        <v>0</v>
      </c>
      <c r="H212" s="303" t="s">
        <v>944</v>
      </c>
      <c r="I212" s="303" t="s">
        <v>945</v>
      </c>
      <c r="J212" s="122" t="s">
        <v>33</v>
      </c>
      <c r="K212" s="304">
        <v>1</v>
      </c>
      <c r="L212" s="122">
        <v>1</v>
      </c>
      <c r="M212" s="122" t="s">
        <v>26</v>
      </c>
      <c r="N212" s="361">
        <f t="shared" si="131"/>
        <v>0</v>
      </c>
      <c r="O212" s="305"/>
      <c r="P212" s="362" t="str">
        <f t="shared" si="132"/>
        <v/>
      </c>
      <c r="Q212" s="123">
        <v>0</v>
      </c>
      <c r="R212" s="123">
        <v>0</v>
      </c>
      <c r="S212" s="360">
        <f>VLOOKUP(C212,'Working Hours'!A:I,9,0)*G212</f>
        <v>0</v>
      </c>
      <c r="T212" s="349">
        <f t="shared" si="137"/>
        <v>0</v>
      </c>
      <c r="U212" s="123">
        <f>SUMIF('Re-allowcate'!C:C,C212,'Re-allowcate'!N:N)</f>
        <v>0</v>
      </c>
      <c r="V212" s="123">
        <f>SUMIFS('Manufacturing Cost.'!N:N,'Manufacturing Cost.'!G:G,"627",'Manufacturing Cost.'!H:H,"CNC1")*T212+SUMIF('Re-allowcate'!C:C,C212,'Re-allowcate'!J:J)</f>
        <v>0</v>
      </c>
      <c r="W212" s="308">
        <f t="shared" si="125"/>
        <v>0</v>
      </c>
      <c r="X212" s="123">
        <f>SUMIFS('Manufacturing Cost.'!N:N,'Manufacturing Cost.'!H:H,"indirect",'Manufacturing Cost.'!G:G,"627")*W212</f>
        <v>0</v>
      </c>
      <c r="Y212" s="123">
        <f>SUMIF(Outsoucing!D:D,C212,Outsoucing!J:J)</f>
        <v>0</v>
      </c>
      <c r="Z212" s="309">
        <f t="shared" si="123"/>
        <v>0</v>
      </c>
      <c r="AA212" s="215">
        <f t="shared" si="122"/>
        <v>0</v>
      </c>
      <c r="AB212" s="305">
        <v>0</v>
      </c>
      <c r="AC212" s="3">
        <v>0</v>
      </c>
      <c r="AD212" s="136">
        <f t="shared" si="136"/>
        <v>0</v>
      </c>
      <c r="AH212" s="226"/>
      <c r="AL212" s="136"/>
    </row>
    <row r="213" spans="1:38" ht="15" hidden="1" customHeight="1">
      <c r="A213" s="354" t="s">
        <v>965</v>
      </c>
      <c r="B213" s="355" t="str">
        <f t="shared" si="120"/>
        <v>301622551248</v>
      </c>
      <c r="C213" s="122" t="s">
        <v>1091</v>
      </c>
      <c r="D213" s="122" t="s">
        <v>1092</v>
      </c>
      <c r="E213" s="123">
        <v>0</v>
      </c>
      <c r="F213" s="215">
        <v>0</v>
      </c>
      <c r="G213" s="215">
        <f t="shared" si="127"/>
        <v>0</v>
      </c>
      <c r="H213" s="303" t="s">
        <v>942</v>
      </c>
      <c r="I213" s="303" t="s">
        <v>943</v>
      </c>
      <c r="J213" s="122" t="s">
        <v>33</v>
      </c>
      <c r="K213" s="304">
        <v>1</v>
      </c>
      <c r="L213" s="122">
        <v>1</v>
      </c>
      <c r="M213" s="122" t="s">
        <v>26</v>
      </c>
      <c r="N213" s="361">
        <f t="shared" si="131"/>
        <v>0</v>
      </c>
      <c r="O213" s="305"/>
      <c r="P213" s="362" t="str">
        <f t="shared" si="132"/>
        <v/>
      </c>
      <c r="Q213" s="123">
        <v>0</v>
      </c>
      <c r="R213" s="123">
        <v>0</v>
      </c>
      <c r="S213" s="360">
        <f>VLOOKUP(C213,'Working Hours'!A:I,9,0)*G213</f>
        <v>0</v>
      </c>
      <c r="T213" s="349">
        <f t="shared" si="137"/>
        <v>0</v>
      </c>
      <c r="U213" s="123">
        <f>SUMIF('Re-allowcate'!C:C,C213,'Re-allowcate'!N:N)</f>
        <v>0</v>
      </c>
      <c r="V213" s="123">
        <f>SUMIFS('Manufacturing Cost.'!N:N,'Manufacturing Cost.'!G:G,"627",'Manufacturing Cost.'!H:H,"CNC1")*T213+SUMIF('Re-allowcate'!C:C,C213,'Re-allowcate'!J:J)</f>
        <v>0</v>
      </c>
      <c r="W213" s="308">
        <f t="shared" si="125"/>
        <v>0</v>
      </c>
      <c r="X213" s="123">
        <f>SUMIFS('Manufacturing Cost.'!N:N,'Manufacturing Cost.'!H:H,"indirect",'Manufacturing Cost.'!G:G,"627")*W213</f>
        <v>0</v>
      </c>
      <c r="Y213" s="123">
        <f>SUMIF(Outsoucing!D:D,C213,Outsoucing!J:J)</f>
        <v>0</v>
      </c>
      <c r="Z213" s="309">
        <f t="shared" si="123"/>
        <v>0</v>
      </c>
      <c r="AA213" s="215">
        <f t="shared" si="122"/>
        <v>0</v>
      </c>
      <c r="AB213" s="305">
        <v>0</v>
      </c>
      <c r="AC213" s="3">
        <v>0</v>
      </c>
      <c r="AD213" s="136">
        <f t="shared" si="136"/>
        <v>0</v>
      </c>
      <c r="AH213" s="226"/>
      <c r="AL213" s="136"/>
    </row>
    <row r="214" spans="1:38">
      <c r="A214" s="354" t="s">
        <v>965</v>
      </c>
      <c r="B214" s="355" t="str">
        <f t="shared" si="120"/>
        <v>301623551247</v>
      </c>
      <c r="C214" s="122" t="s">
        <v>1093</v>
      </c>
      <c r="D214" s="122" t="s">
        <v>1094</v>
      </c>
      <c r="E214" s="123">
        <v>400</v>
      </c>
      <c r="F214" s="215">
        <v>0</v>
      </c>
      <c r="G214" s="215">
        <f t="shared" si="127"/>
        <v>400</v>
      </c>
      <c r="H214" s="303" t="s">
        <v>938</v>
      </c>
      <c r="I214" s="303" t="s">
        <v>939</v>
      </c>
      <c r="J214" s="122" t="s">
        <v>33</v>
      </c>
      <c r="K214" s="304">
        <v>1</v>
      </c>
      <c r="L214" s="122">
        <v>1</v>
      </c>
      <c r="M214" s="122" t="s">
        <v>26</v>
      </c>
      <c r="N214" s="361">
        <f t="shared" si="131"/>
        <v>400</v>
      </c>
      <c r="O214" s="305"/>
      <c r="P214" s="362">
        <f t="shared" si="132"/>
        <v>31755.041311229877</v>
      </c>
      <c r="Q214" s="123">
        <v>7637711.004743604</v>
      </c>
      <c r="R214" s="123">
        <v>0</v>
      </c>
      <c r="S214" s="360">
        <f>VLOOKUP(C214,'Working Hours'!A:I,9,0)*G214</f>
        <v>3.32</v>
      </c>
      <c r="T214" s="349">
        <f t="shared" ref="T214:T217" si="138">S214/SUM($S$114:$S$245)</f>
        <v>6.6025601168319002E-5</v>
      </c>
      <c r="U214" s="123">
        <f>SUMIF('Re-allowcate'!C:C,C214,'Re-allowcate'!N:N)</f>
        <v>3365600.5229712655</v>
      </c>
      <c r="V214" s="123">
        <f>SUMIFS('Manufacturing Cost.'!N:N,'Manufacturing Cost.'!G:G,"627",'Manufacturing Cost.'!H:H,"CNC1")*T214+SUMIF('Re-allowcate'!C:C,C214,'Re-allowcate'!J:J)</f>
        <v>1561970.6314873446</v>
      </c>
      <c r="W214" s="308">
        <f t="shared" si="125"/>
        <v>1.2094612592961336E-5</v>
      </c>
      <c r="X214" s="123">
        <f>SUMIFS('Manufacturing Cost.'!N:N,'Manufacturing Cost.'!H:H,"indirect",'Manufacturing Cost.'!G:G,"627")*W214</f>
        <v>136734.3652897368</v>
      </c>
      <c r="Y214" s="123">
        <f>SUMIF(Outsoucing!D:D,C214,Outsoucing!J:J)</f>
        <v>0</v>
      </c>
      <c r="Z214" s="309">
        <f t="shared" si="123"/>
        <v>12702016.524491951</v>
      </c>
      <c r="AA214" s="215">
        <f t="shared" si="122"/>
        <v>31755.041311229877</v>
      </c>
      <c r="AB214" s="351" t="s">
        <v>1899</v>
      </c>
      <c r="AC214" s="3">
        <v>12702016.524491951</v>
      </c>
      <c r="AD214" s="136">
        <f t="shared" si="136"/>
        <v>0</v>
      </c>
      <c r="AH214" s="226"/>
      <c r="AL214" s="136"/>
    </row>
    <row r="215" spans="1:38">
      <c r="A215" s="354" t="s">
        <v>965</v>
      </c>
      <c r="B215" s="355" t="str">
        <f t="shared" si="120"/>
        <v>301749210410</v>
      </c>
      <c r="C215" s="122" t="s">
        <v>1095</v>
      </c>
      <c r="D215" s="122" t="s">
        <v>1096</v>
      </c>
      <c r="E215" s="123">
        <v>150</v>
      </c>
      <c r="F215" s="215">
        <v>0</v>
      </c>
      <c r="G215" s="215">
        <f t="shared" si="127"/>
        <v>150</v>
      </c>
      <c r="H215" s="303" t="s">
        <v>928</v>
      </c>
      <c r="I215" s="303" t="s">
        <v>929</v>
      </c>
      <c r="J215" s="122" t="s">
        <v>33</v>
      </c>
      <c r="K215" s="304">
        <v>1</v>
      </c>
      <c r="L215" s="122">
        <v>1</v>
      </c>
      <c r="M215" s="122" t="s">
        <v>26</v>
      </c>
      <c r="N215" s="361">
        <f t="shared" si="131"/>
        <v>150</v>
      </c>
      <c r="O215" s="305"/>
      <c r="P215" s="362">
        <f t="shared" si="132"/>
        <v>34880.297656683921</v>
      </c>
      <c r="Q215" s="123">
        <v>4424260.1893804092</v>
      </c>
      <c r="R215" s="123">
        <v>0</v>
      </c>
      <c r="S215" s="360">
        <f>VLOOKUP(C215,'Working Hours'!A:I,9,0)*G215</f>
        <v>4.83</v>
      </c>
      <c r="T215" s="349">
        <f t="shared" si="138"/>
        <v>9.6055317362343613E-5</v>
      </c>
      <c r="U215" s="123">
        <f>SUMIF('Re-allowcate'!C:C,C215,'Re-allowcate'!N:N)</f>
        <v>107253.59937843145</v>
      </c>
      <c r="V215" s="123">
        <f>SUMIFS('Manufacturing Cost.'!N:N,'Manufacturing Cost.'!G:G,"627",'Manufacturing Cost.'!H:H,"CNC1")*T215+SUMIF('Re-allowcate'!C:C,C215,'Re-allowcate'!J:J)</f>
        <v>501607.06927705248</v>
      </c>
      <c r="W215" s="308">
        <f t="shared" si="125"/>
        <v>1.7595475549398573E-5</v>
      </c>
      <c r="X215" s="123">
        <f>SUMIFS('Manufacturing Cost.'!N:N,'Manufacturing Cost.'!H:H,"indirect",'Manufacturing Cost.'!G:G,"627")*W215</f>
        <v>198923.79046669544</v>
      </c>
      <c r="Y215" s="123">
        <f>SUMIF(Outsoucing!D:D,C215,Outsoucing!J:J)</f>
        <v>0</v>
      </c>
      <c r="Z215" s="309">
        <f t="shared" si="123"/>
        <v>5232044.6485025883</v>
      </c>
      <c r="AA215" s="215">
        <f t="shared" si="122"/>
        <v>34880.297656683921</v>
      </c>
      <c r="AB215" s="351" t="s">
        <v>1902</v>
      </c>
      <c r="AC215" s="3">
        <v>5232044.6485025883</v>
      </c>
      <c r="AD215" s="136">
        <f t="shared" ref="AD215:AD217" si="139">+Z215-AC215</f>
        <v>0</v>
      </c>
      <c r="AH215" s="226"/>
      <c r="AL215" s="136"/>
    </row>
    <row r="216" spans="1:38">
      <c r="A216" s="354" t="s">
        <v>965</v>
      </c>
      <c r="B216" s="355" t="str">
        <f t="shared" si="120"/>
        <v>301556551198</v>
      </c>
      <c r="C216" s="122" t="s">
        <v>1097</v>
      </c>
      <c r="D216" s="122" t="s">
        <v>1098</v>
      </c>
      <c r="E216" s="123">
        <v>1100</v>
      </c>
      <c r="F216" s="215">
        <v>0</v>
      </c>
      <c r="G216" s="215">
        <f t="shared" si="127"/>
        <v>1100</v>
      </c>
      <c r="H216" s="303" t="s">
        <v>946</v>
      </c>
      <c r="I216" s="303" t="s">
        <v>947</v>
      </c>
      <c r="J216" s="122" t="s">
        <v>33</v>
      </c>
      <c r="K216" s="304">
        <v>1</v>
      </c>
      <c r="L216" s="122">
        <v>1</v>
      </c>
      <c r="M216" s="122" t="s">
        <v>26</v>
      </c>
      <c r="N216" s="361">
        <f t="shared" si="131"/>
        <v>1100</v>
      </c>
      <c r="O216" s="305"/>
      <c r="P216" s="362">
        <f t="shared" si="132"/>
        <v>35092.231541059671</v>
      </c>
      <c r="Q216" s="123">
        <v>18489551.650202099</v>
      </c>
      <c r="R216" s="123">
        <v>0</v>
      </c>
      <c r="S216" s="360">
        <f>VLOOKUP(C216,'Working Hours'!A:I,9,0)*G216</f>
        <v>54.12</v>
      </c>
      <c r="T216" s="349">
        <f t="shared" si="138"/>
        <v>1.07629684796067E-3</v>
      </c>
      <c r="U216" s="123">
        <f>SUMIF('Re-allowcate'!C:C,C216,'Re-allowcate'!N:N)</f>
        <v>9255401.4381709807</v>
      </c>
      <c r="V216" s="123">
        <f>SUMIFS('Manufacturing Cost.'!N:N,'Manufacturing Cost.'!G:G,"627",'Manufacturing Cost.'!H:H,"CNC1")*T216+SUMIF('Re-allowcate'!C:C,C216,'Re-allowcate'!J:J)</f>
        <v>8627566.7123707104</v>
      </c>
      <c r="W216" s="308">
        <f t="shared" si="125"/>
        <v>1.9715675708767094E-4</v>
      </c>
      <c r="X216" s="123">
        <f>SUMIFS('Manufacturing Cost.'!N:N,'Manufacturing Cost.'!H:H,"indirect",'Manufacturing Cost.'!G:G,"627")*W216</f>
        <v>2228934.8944218541</v>
      </c>
      <c r="Y216" s="123">
        <f>SUMIF(Outsoucing!D:D,C216,Outsoucing!J:J)</f>
        <v>0</v>
      </c>
      <c r="Z216" s="309">
        <f t="shared" si="123"/>
        <v>38601454.695165642</v>
      </c>
      <c r="AA216" s="215">
        <f t="shared" si="122"/>
        <v>35092.231541059671</v>
      </c>
      <c r="AB216" s="351" t="s">
        <v>1899</v>
      </c>
      <c r="AC216" s="3">
        <v>38601454.695165642</v>
      </c>
      <c r="AD216" s="136">
        <f t="shared" si="139"/>
        <v>0</v>
      </c>
      <c r="AH216" s="226"/>
      <c r="AL216" s="136"/>
    </row>
    <row r="217" spans="1:38">
      <c r="A217" s="354" t="s">
        <v>965</v>
      </c>
      <c r="B217" s="355" t="str">
        <f t="shared" si="120"/>
        <v>301750210411</v>
      </c>
      <c r="C217" s="122" t="s">
        <v>1099</v>
      </c>
      <c r="D217" s="122" t="s">
        <v>1471</v>
      </c>
      <c r="E217" s="123">
        <v>1096</v>
      </c>
      <c r="F217" s="215">
        <v>0</v>
      </c>
      <c r="G217" s="215">
        <f t="shared" si="127"/>
        <v>1096</v>
      </c>
      <c r="H217" s="303" t="s">
        <v>926</v>
      </c>
      <c r="I217" s="303" t="s">
        <v>927</v>
      </c>
      <c r="J217" s="122" t="s">
        <v>33</v>
      </c>
      <c r="K217" s="304">
        <v>1</v>
      </c>
      <c r="L217" s="122">
        <v>1</v>
      </c>
      <c r="M217" s="122" t="s">
        <v>26</v>
      </c>
      <c r="N217" s="361">
        <f t="shared" si="131"/>
        <v>1096</v>
      </c>
      <c r="O217" s="305">
        <v>0</v>
      </c>
      <c r="P217" s="306">
        <f t="shared" si="132"/>
        <v>16027.182922331545</v>
      </c>
      <c r="Q217" s="123">
        <v>16866388.277509782</v>
      </c>
      <c r="R217" s="123">
        <v>0</v>
      </c>
      <c r="S217" s="360">
        <f>VLOOKUP(C217,'Working Hours'!A:I,9,0)*G217</f>
        <v>2.6303999999999998</v>
      </c>
      <c r="T217" s="349">
        <f t="shared" si="138"/>
        <v>5.231136786540551E-5</v>
      </c>
      <c r="U217" s="123">
        <f>SUMIF('Re-allowcate'!C:C,C217,'Re-allowcate'!N:N)</f>
        <v>181092.40571312132</v>
      </c>
      <c r="V217" s="123">
        <f>SUMIFS('Manufacturing Cost.'!N:N,'Manufacturing Cost.'!G:G,"627",'Manufacturing Cost.'!H:H,"CNC1")*T217+SUMIF('Re-allowcate'!C:C,C217,'Re-allowcate'!J:J)</f>
        <v>409978.64469520224</v>
      </c>
      <c r="W217" s="308">
        <f t="shared" si="125"/>
        <v>9.5824304110016553E-6</v>
      </c>
      <c r="X217" s="123">
        <f>SUMIFS('Manufacturing Cost.'!N:N,'Manufacturing Cost.'!H:H,"indirect",'Manufacturing Cost.'!G:G,"627")*W217</f>
        <v>108333.15495726616</v>
      </c>
      <c r="Y217" s="123">
        <f>SUMIF(Outsoucing!D:D,C217,Outsoucing!J:J)</f>
        <v>0</v>
      </c>
      <c r="Z217" s="309">
        <f t="shared" si="123"/>
        <v>17565792.482875373</v>
      </c>
      <c r="AA217" s="215">
        <f t="shared" si="122"/>
        <v>16027.182922331545</v>
      </c>
      <c r="AB217" s="351" t="s">
        <v>1894</v>
      </c>
      <c r="AC217" s="3">
        <v>17565792.482875373</v>
      </c>
      <c r="AD217" s="136">
        <f t="shared" si="139"/>
        <v>0</v>
      </c>
      <c r="AE217" s="136"/>
      <c r="AH217" s="226"/>
      <c r="AL217" s="136"/>
    </row>
    <row r="218" spans="1:38" ht="15" hidden="1" customHeight="1">
      <c r="A218" s="354" t="s">
        <v>965</v>
      </c>
      <c r="B218" s="355" t="str">
        <f t="shared" si="120"/>
        <v>301751715925</v>
      </c>
      <c r="C218" s="117" t="s">
        <v>1100</v>
      </c>
      <c r="D218" s="117" t="s">
        <v>1101</v>
      </c>
      <c r="E218" s="123">
        <v>0</v>
      </c>
      <c r="F218" s="215">
        <v>0</v>
      </c>
      <c r="G218" s="215">
        <f t="shared" si="127"/>
        <v>0</v>
      </c>
      <c r="H218" s="303">
        <v>715925</v>
      </c>
      <c r="I218" s="303" t="s">
        <v>1102</v>
      </c>
      <c r="J218" s="122" t="s">
        <v>33</v>
      </c>
      <c r="K218" s="304">
        <v>2</v>
      </c>
      <c r="L218" s="122">
        <v>1</v>
      </c>
      <c r="M218" s="122" t="s">
        <v>26</v>
      </c>
      <c r="N218" s="361">
        <f t="shared" si="131"/>
        <v>0</v>
      </c>
      <c r="O218" s="305"/>
      <c r="P218" s="362" t="str">
        <f t="shared" si="132"/>
        <v/>
      </c>
      <c r="Q218" s="123">
        <v>0</v>
      </c>
      <c r="R218" s="123">
        <v>0</v>
      </c>
      <c r="S218" s="360">
        <f>VLOOKUP(C218,'Working Hours'!A:I,9,0)*G218</f>
        <v>0</v>
      </c>
      <c r="T218" s="349">
        <f t="shared" si="137"/>
        <v>0</v>
      </c>
      <c r="U218" s="123">
        <f>SUMIF('Re-allowcate'!C:C,C218,'Re-allowcate'!N:N)</f>
        <v>0</v>
      </c>
      <c r="V218" s="123">
        <f>SUMIFS('Manufacturing Cost.'!N:N,'Manufacturing Cost.'!G:G,"627",'Manufacturing Cost.'!H:H,"CNC1")*T218+SUMIF('Re-allowcate'!C:C,C218,'Re-allowcate'!J:J)</f>
        <v>0</v>
      </c>
      <c r="W218" s="308">
        <f t="shared" si="125"/>
        <v>0</v>
      </c>
      <c r="X218" s="123">
        <f>SUMIFS('Manufacturing Cost.'!N:N,'Manufacturing Cost.'!H:H,"indirect",'Manufacturing Cost.'!G:G,"627")*W218</f>
        <v>0</v>
      </c>
      <c r="Y218" s="123">
        <f>SUMIF(Outsoucing!D:D,C218,Outsoucing!J:J)</f>
        <v>0</v>
      </c>
      <c r="Z218" s="309">
        <f t="shared" ref="Z218:Z249" si="140">Q218+R218+U218+V218+X218+Y218</f>
        <v>0</v>
      </c>
      <c r="AA218" s="215">
        <f t="shared" si="122"/>
        <v>0</v>
      </c>
      <c r="AB218" s="305">
        <v>0</v>
      </c>
      <c r="AC218" s="3">
        <v>0</v>
      </c>
      <c r="AD218" s="136">
        <f t="shared" ref="AD218:AD224" si="141">+Z218-AC218</f>
        <v>0</v>
      </c>
      <c r="AH218" s="226"/>
      <c r="AL218" s="136"/>
    </row>
    <row r="219" spans="1:38" ht="15" hidden="1" customHeight="1">
      <c r="A219" s="354" t="s">
        <v>965</v>
      </c>
      <c r="B219" s="355" t="str">
        <f t="shared" si="120"/>
        <v>301752715925</v>
      </c>
      <c r="C219" s="117" t="s">
        <v>1103</v>
      </c>
      <c r="D219" s="117" t="s">
        <v>1104</v>
      </c>
      <c r="E219" s="123">
        <v>0</v>
      </c>
      <c r="F219" s="215">
        <v>0</v>
      </c>
      <c r="G219" s="215">
        <f t="shared" si="127"/>
        <v>0</v>
      </c>
      <c r="H219" s="303">
        <v>715925</v>
      </c>
      <c r="I219" s="303" t="s">
        <v>1102</v>
      </c>
      <c r="J219" s="122" t="s">
        <v>33</v>
      </c>
      <c r="K219" s="304">
        <v>1</v>
      </c>
      <c r="L219" s="122">
        <v>1</v>
      </c>
      <c r="M219" s="122" t="s">
        <v>26</v>
      </c>
      <c r="N219" s="361">
        <f t="shared" si="131"/>
        <v>0</v>
      </c>
      <c r="O219" s="305"/>
      <c r="P219" s="362" t="str">
        <f t="shared" si="132"/>
        <v/>
      </c>
      <c r="Q219" s="123">
        <v>0</v>
      </c>
      <c r="R219" s="123">
        <v>0</v>
      </c>
      <c r="S219" s="360">
        <f>VLOOKUP(C219,'Working Hours'!A:I,9,0)*G219</f>
        <v>0</v>
      </c>
      <c r="T219" s="349">
        <f t="shared" si="137"/>
        <v>0</v>
      </c>
      <c r="U219" s="123">
        <f>SUMIF('Re-allowcate'!C:C,C219,'Re-allowcate'!N:N)</f>
        <v>0</v>
      </c>
      <c r="V219" s="123">
        <f>SUMIFS('Manufacturing Cost.'!N:N,'Manufacturing Cost.'!G:G,"627",'Manufacturing Cost.'!H:H,"CNC1")*T219+SUMIF('Re-allowcate'!C:C,C219,'Re-allowcate'!J:J)</f>
        <v>0</v>
      </c>
      <c r="W219" s="308">
        <f t="shared" si="125"/>
        <v>0</v>
      </c>
      <c r="X219" s="123">
        <f>SUMIFS('Manufacturing Cost.'!N:N,'Manufacturing Cost.'!H:H,"indirect",'Manufacturing Cost.'!G:G,"627")*W219</f>
        <v>0</v>
      </c>
      <c r="Y219" s="123">
        <f>SUMIF(Outsoucing!D:D,C219,Outsoucing!J:J)</f>
        <v>0</v>
      </c>
      <c r="Z219" s="309">
        <f t="shared" si="140"/>
        <v>0</v>
      </c>
      <c r="AA219" s="215">
        <f t="shared" si="122"/>
        <v>0</v>
      </c>
      <c r="AB219" s="305">
        <v>0</v>
      </c>
      <c r="AC219" s="3">
        <v>0</v>
      </c>
      <c r="AD219" s="136">
        <f t="shared" si="141"/>
        <v>0</v>
      </c>
      <c r="AH219" s="226"/>
      <c r="AL219" s="136"/>
    </row>
    <row r="220" spans="1:38" ht="15" hidden="1" customHeight="1">
      <c r="A220" s="354" t="s">
        <v>965</v>
      </c>
      <c r="B220" s="355" t="str">
        <f t="shared" si="120"/>
        <v>301753715925</v>
      </c>
      <c r="C220" s="117" t="s">
        <v>1105</v>
      </c>
      <c r="D220" s="117" t="s">
        <v>1106</v>
      </c>
      <c r="E220" s="123">
        <v>0</v>
      </c>
      <c r="F220" s="215">
        <v>0</v>
      </c>
      <c r="G220" s="215">
        <f t="shared" si="127"/>
        <v>0</v>
      </c>
      <c r="H220" s="303">
        <v>715925</v>
      </c>
      <c r="I220" s="303" t="s">
        <v>1102</v>
      </c>
      <c r="J220" s="122" t="s">
        <v>33</v>
      </c>
      <c r="K220" s="304">
        <v>1</v>
      </c>
      <c r="L220" s="122">
        <v>1</v>
      </c>
      <c r="M220" s="122" t="s">
        <v>26</v>
      </c>
      <c r="N220" s="361">
        <f t="shared" si="131"/>
        <v>0</v>
      </c>
      <c r="O220" s="305"/>
      <c r="P220" s="362" t="str">
        <f t="shared" si="132"/>
        <v/>
      </c>
      <c r="Q220" s="123">
        <v>0</v>
      </c>
      <c r="R220" s="123">
        <v>0</v>
      </c>
      <c r="S220" s="360">
        <f>VLOOKUP(C220,'Working Hours'!A:I,9,0)*G220</f>
        <v>0</v>
      </c>
      <c r="T220" s="349">
        <f t="shared" si="137"/>
        <v>0</v>
      </c>
      <c r="U220" s="123">
        <f>SUMIF('Re-allowcate'!C:C,C220,'Re-allowcate'!N:N)</f>
        <v>0</v>
      </c>
      <c r="V220" s="123">
        <f>SUMIFS('Manufacturing Cost.'!N:N,'Manufacturing Cost.'!G:G,"627",'Manufacturing Cost.'!H:H,"CNC1")*T220+SUMIF('Re-allowcate'!C:C,C220,'Re-allowcate'!J:J)</f>
        <v>0</v>
      </c>
      <c r="W220" s="308">
        <f t="shared" si="125"/>
        <v>0</v>
      </c>
      <c r="X220" s="123">
        <f>SUMIFS('Manufacturing Cost.'!N:N,'Manufacturing Cost.'!H:H,"indirect",'Manufacturing Cost.'!G:G,"627")*W220</f>
        <v>0</v>
      </c>
      <c r="Y220" s="123">
        <f>SUMIF(Outsoucing!D:D,C220,Outsoucing!J:J)</f>
        <v>0</v>
      </c>
      <c r="Z220" s="309">
        <f t="shared" si="140"/>
        <v>0</v>
      </c>
      <c r="AA220" s="215">
        <f t="shared" si="122"/>
        <v>0</v>
      </c>
      <c r="AB220" s="305">
        <v>0</v>
      </c>
      <c r="AC220" s="3">
        <v>0</v>
      </c>
      <c r="AD220" s="136">
        <f t="shared" si="141"/>
        <v>0</v>
      </c>
      <c r="AH220" s="226"/>
      <c r="AL220" s="136"/>
    </row>
    <row r="221" spans="1:38" ht="15" hidden="1" customHeight="1">
      <c r="A221" s="354" t="s">
        <v>965</v>
      </c>
      <c r="B221" s="355" t="str">
        <f t="shared" si="120"/>
        <v>301754715945</v>
      </c>
      <c r="C221" s="117" t="s">
        <v>1107</v>
      </c>
      <c r="D221" s="117" t="s">
        <v>1108</v>
      </c>
      <c r="E221" s="123">
        <v>0</v>
      </c>
      <c r="F221" s="215">
        <v>0</v>
      </c>
      <c r="G221" s="215">
        <f t="shared" si="127"/>
        <v>0</v>
      </c>
      <c r="H221" s="303">
        <v>715945</v>
      </c>
      <c r="I221" s="303" t="s">
        <v>1109</v>
      </c>
      <c r="J221" s="122" t="s">
        <v>33</v>
      </c>
      <c r="K221" s="304">
        <v>1</v>
      </c>
      <c r="L221" s="122">
        <v>1</v>
      </c>
      <c r="M221" s="122" t="s">
        <v>26</v>
      </c>
      <c r="N221" s="361">
        <f t="shared" si="131"/>
        <v>0</v>
      </c>
      <c r="O221" s="305"/>
      <c r="P221" s="362" t="str">
        <f t="shared" si="132"/>
        <v/>
      </c>
      <c r="Q221" s="123">
        <v>0</v>
      </c>
      <c r="R221" s="123">
        <v>0</v>
      </c>
      <c r="S221" s="360">
        <f>VLOOKUP(C221,'Working Hours'!A:I,9,0)*G221</f>
        <v>0</v>
      </c>
      <c r="T221" s="349">
        <f t="shared" si="137"/>
        <v>0</v>
      </c>
      <c r="U221" s="123">
        <f>SUMIF('Re-allowcate'!C:C,C221,'Re-allowcate'!N:N)</f>
        <v>0</v>
      </c>
      <c r="V221" s="123">
        <f>SUMIFS('Manufacturing Cost.'!N:N,'Manufacturing Cost.'!G:G,"627",'Manufacturing Cost.'!H:H,"CNC1")*T221+SUMIF('Re-allowcate'!C:C,C221,'Re-allowcate'!J:J)</f>
        <v>0</v>
      </c>
      <c r="W221" s="308">
        <f t="shared" si="125"/>
        <v>0</v>
      </c>
      <c r="X221" s="123">
        <f>SUMIFS('Manufacturing Cost.'!N:N,'Manufacturing Cost.'!H:H,"indirect",'Manufacturing Cost.'!G:G,"627")*W221</f>
        <v>0</v>
      </c>
      <c r="Y221" s="123">
        <f>SUMIF(Outsoucing!D:D,C221,Outsoucing!J:J)</f>
        <v>0</v>
      </c>
      <c r="Z221" s="309">
        <f t="shared" si="140"/>
        <v>0</v>
      </c>
      <c r="AA221" s="215">
        <f t="shared" si="122"/>
        <v>0</v>
      </c>
      <c r="AB221" s="305">
        <v>0</v>
      </c>
      <c r="AC221" s="3">
        <v>0</v>
      </c>
      <c r="AD221" s="136">
        <f t="shared" si="141"/>
        <v>0</v>
      </c>
      <c r="AH221" s="226"/>
      <c r="AL221" s="136"/>
    </row>
    <row r="222" spans="1:38" ht="15" hidden="1" customHeight="1">
      <c r="A222" s="354" t="s">
        <v>965</v>
      </c>
      <c r="B222" s="355" t="str">
        <f t="shared" si="120"/>
        <v>301755715945</v>
      </c>
      <c r="C222" s="117" t="s">
        <v>1110</v>
      </c>
      <c r="D222" s="117" t="s">
        <v>1111</v>
      </c>
      <c r="E222" s="123">
        <v>0</v>
      </c>
      <c r="F222" s="215">
        <v>0</v>
      </c>
      <c r="G222" s="215">
        <f t="shared" si="127"/>
        <v>0</v>
      </c>
      <c r="H222" s="303">
        <v>715945</v>
      </c>
      <c r="I222" s="303" t="s">
        <v>1109</v>
      </c>
      <c r="J222" s="122" t="s">
        <v>33</v>
      </c>
      <c r="K222" s="304">
        <v>1</v>
      </c>
      <c r="L222" s="122">
        <v>1</v>
      </c>
      <c r="M222" s="122" t="s">
        <v>26</v>
      </c>
      <c r="N222" s="361">
        <f t="shared" si="131"/>
        <v>0</v>
      </c>
      <c r="O222" s="305"/>
      <c r="P222" s="362" t="str">
        <f t="shared" si="132"/>
        <v/>
      </c>
      <c r="Q222" s="123">
        <v>0</v>
      </c>
      <c r="R222" s="123">
        <v>0</v>
      </c>
      <c r="S222" s="360">
        <f>VLOOKUP(C222,'Working Hours'!A:I,9,0)*G222</f>
        <v>0</v>
      </c>
      <c r="T222" s="349">
        <f t="shared" si="137"/>
        <v>0</v>
      </c>
      <c r="U222" s="123">
        <f>SUMIF('Re-allowcate'!C:C,C222,'Re-allowcate'!N:N)</f>
        <v>0</v>
      </c>
      <c r="V222" s="123">
        <f>SUMIFS('Manufacturing Cost.'!N:N,'Manufacturing Cost.'!G:G,"627",'Manufacturing Cost.'!H:H,"CNC1")*T222+SUMIF('Re-allowcate'!C:C,C222,'Re-allowcate'!J:J)</f>
        <v>0</v>
      </c>
      <c r="W222" s="308">
        <f t="shared" si="125"/>
        <v>0</v>
      </c>
      <c r="X222" s="123">
        <f>SUMIFS('Manufacturing Cost.'!N:N,'Manufacturing Cost.'!H:H,"indirect",'Manufacturing Cost.'!G:G,"627")*W222</f>
        <v>0</v>
      </c>
      <c r="Y222" s="123">
        <f>SUMIF(Outsoucing!D:D,C222,Outsoucing!J:J)</f>
        <v>0</v>
      </c>
      <c r="Z222" s="309">
        <f t="shared" si="140"/>
        <v>0</v>
      </c>
      <c r="AA222" s="215">
        <f t="shared" si="122"/>
        <v>0</v>
      </c>
      <c r="AB222" s="305">
        <v>0</v>
      </c>
      <c r="AC222" s="3">
        <v>0</v>
      </c>
      <c r="AD222" s="136">
        <f t="shared" si="141"/>
        <v>0</v>
      </c>
      <c r="AH222" s="226"/>
      <c r="AL222" s="136"/>
    </row>
    <row r="223" spans="1:38" ht="15" hidden="1" customHeight="1">
      <c r="A223" s="354" t="s">
        <v>965</v>
      </c>
      <c r="B223" s="355" t="str">
        <f t="shared" si="120"/>
        <v>301758210412</v>
      </c>
      <c r="C223" s="117" t="s">
        <v>1112</v>
      </c>
      <c r="D223" s="117" t="s">
        <v>1113</v>
      </c>
      <c r="E223" s="123">
        <v>0</v>
      </c>
      <c r="F223" s="215">
        <v>0</v>
      </c>
      <c r="G223" s="215">
        <f t="shared" si="127"/>
        <v>0</v>
      </c>
      <c r="H223" s="303" t="s">
        <v>932</v>
      </c>
      <c r="I223" s="303" t="s">
        <v>933</v>
      </c>
      <c r="J223" s="122" t="s">
        <v>33</v>
      </c>
      <c r="K223" s="304">
        <v>1</v>
      </c>
      <c r="L223" s="122">
        <v>1</v>
      </c>
      <c r="M223" s="122" t="s">
        <v>26</v>
      </c>
      <c r="N223" s="361">
        <f t="shared" si="131"/>
        <v>0</v>
      </c>
      <c r="O223" s="305"/>
      <c r="P223" s="362"/>
      <c r="Q223" s="123"/>
      <c r="R223" s="123">
        <v>0</v>
      </c>
      <c r="S223" s="360">
        <f>VLOOKUP(C223,'Working Hours'!A:I,9,0)*G223</f>
        <v>0</v>
      </c>
      <c r="T223" s="349">
        <f t="shared" si="137"/>
        <v>0</v>
      </c>
      <c r="U223" s="123">
        <f>SUMIF('Re-allowcate'!C:C,C223,'Re-allowcate'!N:N)</f>
        <v>0</v>
      </c>
      <c r="V223" s="123">
        <f>SUMIFS('Manufacturing Cost.'!N:N,'Manufacturing Cost.'!G:G,"627",'Manufacturing Cost.'!H:H,"CNC1")*T223+SUMIF('Re-allowcate'!C:C,C223,'Re-allowcate'!J:J)</f>
        <v>0</v>
      </c>
      <c r="W223" s="308">
        <f t="shared" si="125"/>
        <v>0</v>
      </c>
      <c r="X223" s="123">
        <f>SUMIFS('Manufacturing Cost.'!N:N,'Manufacturing Cost.'!H:H,"indirect",'Manufacturing Cost.'!G:G,"627")*W223</f>
        <v>0</v>
      </c>
      <c r="Y223" s="123">
        <f>SUMIF(Outsoucing!D:D,C223,Outsoucing!J:J)</f>
        <v>0</v>
      </c>
      <c r="Z223" s="309">
        <f t="shared" si="140"/>
        <v>0</v>
      </c>
      <c r="AA223" s="215">
        <f t="shared" si="122"/>
        <v>0</v>
      </c>
      <c r="AB223" s="305">
        <v>0</v>
      </c>
      <c r="AC223" s="3">
        <v>0</v>
      </c>
      <c r="AD223" s="136">
        <f t="shared" si="141"/>
        <v>0</v>
      </c>
      <c r="AH223" s="226"/>
      <c r="AL223" s="136"/>
    </row>
    <row r="224" spans="1:38">
      <c r="A224" s="354" t="s">
        <v>965</v>
      </c>
      <c r="B224" s="355" t="str">
        <f t="shared" si="120"/>
        <v>320118210196</v>
      </c>
      <c r="C224" s="117" t="s">
        <v>228</v>
      </c>
      <c r="D224" s="117" t="s">
        <v>229</v>
      </c>
      <c r="E224" s="123">
        <v>5749</v>
      </c>
      <c r="F224" s="215">
        <v>1615</v>
      </c>
      <c r="G224" s="215">
        <f t="shared" si="127"/>
        <v>7364</v>
      </c>
      <c r="H224" s="303" t="s">
        <v>233</v>
      </c>
      <c r="I224" s="303" t="s">
        <v>234</v>
      </c>
      <c r="J224" s="122" t="s">
        <v>33</v>
      </c>
      <c r="K224" s="304">
        <v>1</v>
      </c>
      <c r="L224" s="122">
        <v>1</v>
      </c>
      <c r="M224" s="122" t="s">
        <v>26</v>
      </c>
      <c r="N224" s="361">
        <f t="shared" si="131"/>
        <v>7364</v>
      </c>
      <c r="O224" s="305"/>
      <c r="P224" s="362">
        <f t="shared" si="132"/>
        <v>15451.108287653586</v>
      </c>
      <c r="Q224" s="123">
        <v>36170635.985603072</v>
      </c>
      <c r="R224" s="123">
        <v>0</v>
      </c>
      <c r="S224" s="360">
        <f>VLOOKUP(C224,'Working Hours'!A:I,9,0)*G224</f>
        <v>286.45959999999997</v>
      </c>
      <c r="T224" s="349">
        <f>S224/SUM($S$114:$S$245)</f>
        <v>5.6968877410952384E-3</v>
      </c>
      <c r="U224" s="123">
        <f>SUMIF('Re-allowcate'!C:C,C224,'Re-allowcate'!N:N)</f>
        <v>14187505.390301596</v>
      </c>
      <c r="V224" s="123">
        <f>SUMIFS('Manufacturing Cost.'!N:N,'Manufacturing Cost.'!G:G,"627",'Manufacturing Cost.'!H:H,"CNC1")*T224+SUMIF('Re-allowcate'!C:C,C224,'Re-allowcate'!J:J)</f>
        <v>51625967.166679978</v>
      </c>
      <c r="W224" s="308">
        <f t="shared" si="125"/>
        <v>1.043559604076707E-3</v>
      </c>
      <c r="X224" s="123">
        <f>SUMIFS('Manufacturing Cost.'!N:N,'Manufacturing Cost.'!H:H,"indirect",'Manufacturing Cost.'!G:G,"627")*W224</f>
        <v>11797852.887696352</v>
      </c>
      <c r="Y224" s="123">
        <f>SUMIF(Outsoucing!D:D,C224,Outsoucing!J:J)</f>
        <v>0</v>
      </c>
      <c r="Z224" s="309">
        <f t="shared" si="140"/>
        <v>113781961.430281</v>
      </c>
      <c r="AA224" s="215">
        <f t="shared" si="122"/>
        <v>15451.108287653586</v>
      </c>
      <c r="AB224" s="351" t="s">
        <v>1897</v>
      </c>
      <c r="AC224" s="3">
        <v>113781961.430281</v>
      </c>
      <c r="AD224" s="136">
        <f t="shared" si="141"/>
        <v>0</v>
      </c>
      <c r="AE224" s="136"/>
      <c r="AH224" s="226"/>
      <c r="AL224" s="136"/>
    </row>
    <row r="225" spans="1:38" ht="15" hidden="1" customHeight="1">
      <c r="A225" s="354" t="s">
        <v>965</v>
      </c>
      <c r="B225" s="355" t="str">
        <f t="shared" ref="B225:B247" si="142">C225&amp;H225</f>
        <v>301718551240</v>
      </c>
      <c r="C225" s="117" t="s">
        <v>1114</v>
      </c>
      <c r="D225" s="117" t="s">
        <v>1115</v>
      </c>
      <c r="E225" s="123">
        <v>0</v>
      </c>
      <c r="F225" s="215">
        <v>0</v>
      </c>
      <c r="G225" s="215">
        <f t="shared" ref="G225:G247" si="143">+E225+F225</f>
        <v>0</v>
      </c>
      <c r="H225" s="303" t="s">
        <v>880</v>
      </c>
      <c r="I225" s="303" t="s">
        <v>881</v>
      </c>
      <c r="J225" s="122" t="s">
        <v>33</v>
      </c>
      <c r="K225" s="304">
        <v>1</v>
      </c>
      <c r="L225" s="122">
        <v>1</v>
      </c>
      <c r="M225" s="122" t="s">
        <v>26</v>
      </c>
      <c r="N225" s="361">
        <f t="shared" ref="N225:N247" si="144">K225*(E225+F225)</f>
        <v>0</v>
      </c>
      <c r="O225" s="305"/>
      <c r="P225" s="362" t="str">
        <f t="shared" ref="P225:P247" si="145">IF(AND(Z225&lt;&gt;0,G225&lt;&gt;0),Z225/G225,"")</f>
        <v/>
      </c>
      <c r="Q225" s="123">
        <v>0</v>
      </c>
      <c r="R225" s="123">
        <v>0</v>
      </c>
      <c r="S225" s="360">
        <f>VLOOKUP(C225,'Working Hours'!A:I,9,0)*G225</f>
        <v>0</v>
      </c>
      <c r="T225" s="349">
        <f t="shared" si="137"/>
        <v>0</v>
      </c>
      <c r="U225" s="123">
        <f>SUMIF('Re-allowcate'!C:C,C225,'Re-allowcate'!N:N)</f>
        <v>0</v>
      </c>
      <c r="V225" s="123">
        <f>SUMIFS('Manufacturing Cost.'!N:N,'Manufacturing Cost.'!G:G,"627",'Manufacturing Cost.'!H:H,"CNC1")*T225+SUMIF('Re-allowcate'!C:C,C225,'Re-allowcate'!J:J)</f>
        <v>0</v>
      </c>
      <c r="W225" s="308">
        <f t="shared" si="125"/>
        <v>0</v>
      </c>
      <c r="X225" s="123">
        <f>SUMIFS('Manufacturing Cost.'!N:N,'Manufacturing Cost.'!H:H,"indirect",'Manufacturing Cost.'!G:G,"627")*W225</f>
        <v>0</v>
      </c>
      <c r="Y225" s="123">
        <f>SUMIF(Outsoucing!D:D,C225,Outsoucing!J:J)</f>
        <v>0</v>
      </c>
      <c r="Z225" s="309">
        <f t="shared" ref="Z225:Z247" si="146">Q225+R225+U225+V225+X225+Y225</f>
        <v>0</v>
      </c>
      <c r="AA225" s="215">
        <f t="shared" ref="AA225:AA247" si="147">IF(Z225&lt;&gt;0,(Z225/(E225+F225)),0)</f>
        <v>0</v>
      </c>
      <c r="AB225" s="351" t="s">
        <v>1899</v>
      </c>
      <c r="AC225" s="3">
        <v>0</v>
      </c>
      <c r="AD225" s="136">
        <f t="shared" ref="AD225:AD247" si="148">+Z225-AC225</f>
        <v>0</v>
      </c>
      <c r="AH225" s="226"/>
      <c r="AL225" s="136"/>
    </row>
    <row r="226" spans="1:38" ht="15" hidden="1" customHeight="1">
      <c r="A226" s="354" t="s">
        <v>965</v>
      </c>
      <c r="B226" s="355" t="str">
        <f t="shared" si="142"/>
        <v>301759551027</v>
      </c>
      <c r="C226" s="117" t="s">
        <v>1116</v>
      </c>
      <c r="D226" s="117" t="s">
        <v>1117</v>
      </c>
      <c r="E226" s="123">
        <v>0</v>
      </c>
      <c r="F226" s="215">
        <v>0</v>
      </c>
      <c r="G226" s="215">
        <f t="shared" si="143"/>
        <v>0</v>
      </c>
      <c r="H226" s="303" t="s">
        <v>948</v>
      </c>
      <c r="I226" s="303" t="s">
        <v>949</v>
      </c>
      <c r="J226" s="122" t="s">
        <v>33</v>
      </c>
      <c r="K226" s="304">
        <v>1</v>
      </c>
      <c r="L226" s="122">
        <v>1</v>
      </c>
      <c r="M226" s="122" t="s">
        <v>26</v>
      </c>
      <c r="N226" s="361">
        <f t="shared" si="144"/>
        <v>0</v>
      </c>
      <c r="O226" s="305"/>
      <c r="P226" s="362" t="str">
        <f t="shared" si="145"/>
        <v/>
      </c>
      <c r="Q226" s="123">
        <v>0</v>
      </c>
      <c r="R226" s="123">
        <v>0</v>
      </c>
      <c r="S226" s="360">
        <f>VLOOKUP(C226,'Working Hours'!A:I,9,0)*G226</f>
        <v>0</v>
      </c>
      <c r="T226" s="349">
        <f t="shared" si="137"/>
        <v>0</v>
      </c>
      <c r="U226" s="123">
        <f>SUMIF('Re-allowcate'!C:C,C226,'Re-allowcate'!N:N)</f>
        <v>0</v>
      </c>
      <c r="V226" s="123">
        <f>SUMIFS('Manufacturing Cost.'!N:N,'Manufacturing Cost.'!G:G,"627",'Manufacturing Cost.'!H:H,"CNC1")*T226+SUMIF('Re-allowcate'!C:C,C226,'Re-allowcate'!J:J)</f>
        <v>0</v>
      </c>
      <c r="W226" s="308">
        <f t="shared" si="125"/>
        <v>0</v>
      </c>
      <c r="X226" s="123">
        <f>SUMIFS('Manufacturing Cost.'!N:N,'Manufacturing Cost.'!H:H,"indirect",'Manufacturing Cost.'!G:G,"627")*W226</f>
        <v>0</v>
      </c>
      <c r="Y226" s="123">
        <f>SUMIF(Outsoucing!D:D,C226,Outsoucing!J:J)</f>
        <v>0</v>
      </c>
      <c r="Z226" s="309">
        <f t="shared" si="146"/>
        <v>0</v>
      </c>
      <c r="AA226" s="215">
        <f t="shared" si="147"/>
        <v>0</v>
      </c>
      <c r="AB226" s="351" t="s">
        <v>1899</v>
      </c>
      <c r="AC226" s="3">
        <v>0</v>
      </c>
      <c r="AD226" s="136">
        <f t="shared" si="148"/>
        <v>0</v>
      </c>
      <c r="AH226" s="226"/>
      <c r="AL226" s="136"/>
    </row>
    <row r="227" spans="1:38" ht="15" hidden="1" customHeight="1">
      <c r="A227" s="354" t="s">
        <v>965</v>
      </c>
      <c r="B227" s="355" t="str">
        <f t="shared" ref="B227:B234" si="149">C227&amp;H227</f>
        <v>301760551250</v>
      </c>
      <c r="C227" s="369" t="s">
        <v>1118</v>
      </c>
      <c r="D227" s="117" t="s">
        <v>1119</v>
      </c>
      <c r="E227" s="123">
        <v>0</v>
      </c>
      <c r="F227" s="215">
        <v>0</v>
      </c>
      <c r="G227" s="215">
        <f t="shared" ref="G227:G234" si="150">+E227+F227</f>
        <v>0</v>
      </c>
      <c r="H227" s="303" t="s">
        <v>952</v>
      </c>
      <c r="I227" s="303" t="s">
        <v>953</v>
      </c>
      <c r="J227" s="122" t="s">
        <v>33</v>
      </c>
      <c r="K227" s="304">
        <v>1</v>
      </c>
      <c r="L227" s="122">
        <v>1</v>
      </c>
      <c r="M227" s="122" t="s">
        <v>26</v>
      </c>
      <c r="N227" s="361">
        <f t="shared" ref="N227:N232" si="151">K227*(E227+F227)</f>
        <v>0</v>
      </c>
      <c r="O227" s="305"/>
      <c r="P227" s="362" t="str">
        <f t="shared" ref="P227:P232" si="152">IF(AND(Z227&lt;&gt;0,G227&lt;&gt;0),Z227/G227,"")</f>
        <v/>
      </c>
      <c r="Q227" s="123">
        <v>0</v>
      </c>
      <c r="R227" s="123">
        <v>0</v>
      </c>
      <c r="S227" s="360">
        <f>VLOOKUP(C227,'Working Hours'!A:I,9,0)*G227</f>
        <v>0</v>
      </c>
      <c r="T227" s="349">
        <f t="shared" si="137"/>
        <v>0</v>
      </c>
      <c r="U227" s="123">
        <f>SUMIF('Re-allowcate'!C:C,C227,'Re-allowcate'!N:N)</f>
        <v>0</v>
      </c>
      <c r="V227" s="123">
        <f>SUMIFS('Manufacturing Cost.'!N:N,'Manufacturing Cost.'!G:G,"627",'Manufacturing Cost.'!H:H,"CNC1")*T227+SUMIF('Re-allowcate'!C:C,C227,'Re-allowcate'!J:J)</f>
        <v>0</v>
      </c>
      <c r="W227" s="308">
        <f t="shared" si="125"/>
        <v>0</v>
      </c>
      <c r="X227" s="123">
        <f>SUMIFS('Manufacturing Cost.'!N:N,'Manufacturing Cost.'!H:H,"indirect",'Manufacturing Cost.'!G:G,"627")*W227</f>
        <v>0</v>
      </c>
      <c r="Y227" s="123">
        <f>SUMIF(Outsoucing!D:D,C227,Outsoucing!J:J)</f>
        <v>0</v>
      </c>
      <c r="Z227" s="309">
        <f t="shared" ref="Z227:Z232" si="153">Q227+R227+U227+V227+X227+Y227</f>
        <v>0</v>
      </c>
      <c r="AA227" s="215">
        <f t="shared" ref="AA227:AA232" si="154">IF(Z227&lt;&gt;0,(Z227/(E227+F227)),0)</f>
        <v>0</v>
      </c>
      <c r="AB227" s="351" t="s">
        <v>1891</v>
      </c>
      <c r="AC227" s="3">
        <v>0</v>
      </c>
      <c r="AD227" s="136">
        <f t="shared" ref="AD227:AD232" si="155">+Z227-AC227</f>
        <v>0</v>
      </c>
      <c r="AE227" s="136"/>
      <c r="AH227" s="226"/>
      <c r="AL227" s="136"/>
    </row>
    <row r="228" spans="1:38" ht="15" hidden="1" customHeight="1">
      <c r="A228" s="354" t="s">
        <v>965</v>
      </c>
      <c r="B228" s="355" t="str">
        <f t="shared" si="149"/>
        <v>301761551251</v>
      </c>
      <c r="C228" s="369" t="s">
        <v>1120</v>
      </c>
      <c r="D228" s="117" t="s">
        <v>1121</v>
      </c>
      <c r="E228" s="123">
        <v>0</v>
      </c>
      <c r="F228" s="215">
        <v>0</v>
      </c>
      <c r="G228" s="215">
        <f t="shared" si="150"/>
        <v>0</v>
      </c>
      <c r="H228" s="303" t="s">
        <v>956</v>
      </c>
      <c r="I228" s="303" t="s">
        <v>957</v>
      </c>
      <c r="J228" s="122" t="s">
        <v>33</v>
      </c>
      <c r="K228" s="304">
        <v>1</v>
      </c>
      <c r="L228" s="122">
        <v>1</v>
      </c>
      <c r="M228" s="122" t="s">
        <v>26</v>
      </c>
      <c r="N228" s="361">
        <f t="shared" si="151"/>
        <v>0</v>
      </c>
      <c r="O228" s="305"/>
      <c r="P228" s="362" t="str">
        <f t="shared" si="152"/>
        <v/>
      </c>
      <c r="Q228" s="123">
        <v>0</v>
      </c>
      <c r="R228" s="123">
        <v>0</v>
      </c>
      <c r="S228" s="360">
        <f>VLOOKUP(C228,'Working Hours'!A:I,9,0)*G228</f>
        <v>0</v>
      </c>
      <c r="T228" s="349">
        <f t="shared" si="137"/>
        <v>0</v>
      </c>
      <c r="U228" s="123">
        <f>SUMIF('Re-allowcate'!C:C,C228,'Re-allowcate'!N:N)</f>
        <v>0</v>
      </c>
      <c r="V228" s="123">
        <f>SUMIFS('Manufacturing Cost.'!N:N,'Manufacturing Cost.'!G:G,"627",'Manufacturing Cost.'!H:H,"CNC1")*T228+SUMIF('Re-allowcate'!C:C,C228,'Re-allowcate'!J:J)</f>
        <v>0</v>
      </c>
      <c r="W228" s="308">
        <f t="shared" si="125"/>
        <v>0</v>
      </c>
      <c r="X228" s="123">
        <f>SUMIFS('Manufacturing Cost.'!N:N,'Manufacturing Cost.'!H:H,"indirect",'Manufacturing Cost.'!G:G,"627")*W228</f>
        <v>0</v>
      </c>
      <c r="Y228" s="123">
        <f>SUMIF(Outsoucing!D:D,C228,Outsoucing!J:J)</f>
        <v>0</v>
      </c>
      <c r="Z228" s="309">
        <f t="shared" si="153"/>
        <v>0</v>
      </c>
      <c r="AA228" s="215">
        <f t="shared" si="154"/>
        <v>0</v>
      </c>
      <c r="AB228" s="351" t="s">
        <v>1891</v>
      </c>
      <c r="AC228" s="3">
        <v>0</v>
      </c>
      <c r="AD228" s="136">
        <f t="shared" si="155"/>
        <v>0</v>
      </c>
      <c r="AE228" s="136"/>
      <c r="AH228" s="226"/>
      <c r="AL228" s="136"/>
    </row>
    <row r="229" spans="1:38" ht="15" hidden="1" customHeight="1">
      <c r="A229" s="354" t="s">
        <v>965</v>
      </c>
      <c r="B229" s="355" t="str">
        <f t="shared" si="149"/>
        <v>301762551252</v>
      </c>
      <c r="C229" s="369" t="s">
        <v>1122</v>
      </c>
      <c r="D229" s="117" t="s">
        <v>1123</v>
      </c>
      <c r="E229" s="123">
        <v>0</v>
      </c>
      <c r="F229" s="215">
        <v>0</v>
      </c>
      <c r="G229" s="215">
        <f t="shared" si="150"/>
        <v>0</v>
      </c>
      <c r="H229" s="303" t="s">
        <v>958</v>
      </c>
      <c r="I229" s="303" t="s">
        <v>959</v>
      </c>
      <c r="J229" s="122" t="s">
        <v>33</v>
      </c>
      <c r="K229" s="304">
        <v>1</v>
      </c>
      <c r="L229" s="122">
        <v>1</v>
      </c>
      <c r="M229" s="122" t="s">
        <v>26</v>
      </c>
      <c r="N229" s="361">
        <f t="shared" si="151"/>
        <v>0</v>
      </c>
      <c r="O229" s="305"/>
      <c r="P229" s="362" t="str">
        <f t="shared" si="152"/>
        <v/>
      </c>
      <c r="Q229" s="123">
        <v>0</v>
      </c>
      <c r="R229" s="123">
        <v>0</v>
      </c>
      <c r="S229" s="360">
        <f>VLOOKUP(C229,'Working Hours'!A:I,9,0)*G229</f>
        <v>0</v>
      </c>
      <c r="T229" s="349">
        <f t="shared" si="137"/>
        <v>0</v>
      </c>
      <c r="U229" s="123">
        <f>SUMIF('Re-allowcate'!C:C,C229,'Re-allowcate'!N:N)</f>
        <v>0</v>
      </c>
      <c r="V229" s="123">
        <f>SUMIFS('Manufacturing Cost.'!N:N,'Manufacturing Cost.'!G:G,"627",'Manufacturing Cost.'!H:H,"CNC1")*T229+SUMIF('Re-allowcate'!C:C,C229,'Re-allowcate'!J:J)</f>
        <v>0</v>
      </c>
      <c r="W229" s="308">
        <f t="shared" si="125"/>
        <v>0</v>
      </c>
      <c r="X229" s="123">
        <f>SUMIFS('Manufacturing Cost.'!N:N,'Manufacturing Cost.'!H:H,"indirect",'Manufacturing Cost.'!G:G,"627")*W229</f>
        <v>0</v>
      </c>
      <c r="Y229" s="123">
        <f>SUMIF(Outsoucing!D:D,C229,Outsoucing!J:J)</f>
        <v>0</v>
      </c>
      <c r="Z229" s="309">
        <f t="shared" si="153"/>
        <v>0</v>
      </c>
      <c r="AA229" s="215">
        <f t="shared" si="154"/>
        <v>0</v>
      </c>
      <c r="AB229" s="351" t="s">
        <v>1891</v>
      </c>
      <c r="AC229" s="3">
        <v>0</v>
      </c>
      <c r="AD229" s="136">
        <f t="shared" si="155"/>
        <v>0</v>
      </c>
      <c r="AE229" s="136"/>
      <c r="AH229" s="226"/>
      <c r="AL229" s="136"/>
    </row>
    <row r="230" spans="1:38" ht="15" hidden="1" customHeight="1">
      <c r="A230" s="354" t="s">
        <v>965</v>
      </c>
      <c r="B230" s="355" t="str">
        <f t="shared" si="149"/>
        <v>301763551253</v>
      </c>
      <c r="C230" s="369" t="s">
        <v>1124</v>
      </c>
      <c r="D230" s="117" t="s">
        <v>1125</v>
      </c>
      <c r="E230" s="123">
        <v>0</v>
      </c>
      <c r="F230" s="215">
        <v>0</v>
      </c>
      <c r="G230" s="215">
        <f t="shared" si="150"/>
        <v>0</v>
      </c>
      <c r="H230" s="303" t="s">
        <v>960</v>
      </c>
      <c r="I230" s="303" t="s">
        <v>961</v>
      </c>
      <c r="J230" s="122" t="s">
        <v>33</v>
      </c>
      <c r="K230" s="304">
        <v>1</v>
      </c>
      <c r="L230" s="122">
        <v>1</v>
      </c>
      <c r="M230" s="122" t="s">
        <v>26</v>
      </c>
      <c r="N230" s="361">
        <f t="shared" si="151"/>
        <v>0</v>
      </c>
      <c r="O230" s="305"/>
      <c r="P230" s="362" t="str">
        <f t="shared" si="152"/>
        <v/>
      </c>
      <c r="Q230" s="123">
        <v>0</v>
      </c>
      <c r="R230" s="123">
        <v>0</v>
      </c>
      <c r="S230" s="360">
        <f>VLOOKUP(C230,'Working Hours'!A:I,9,0)*G230</f>
        <v>0</v>
      </c>
      <c r="T230" s="349">
        <f t="shared" si="137"/>
        <v>0</v>
      </c>
      <c r="U230" s="123">
        <f>SUMIF('Re-allowcate'!C:C,C230,'Re-allowcate'!N:N)</f>
        <v>0</v>
      </c>
      <c r="V230" s="123">
        <f>SUMIFS('Manufacturing Cost.'!N:N,'Manufacturing Cost.'!G:G,"627",'Manufacturing Cost.'!H:H,"CNC1")*T230+SUMIF('Re-allowcate'!C:C,C230,'Re-allowcate'!J:J)</f>
        <v>0</v>
      </c>
      <c r="W230" s="308">
        <f t="shared" si="125"/>
        <v>0</v>
      </c>
      <c r="X230" s="123">
        <f>SUMIFS('Manufacturing Cost.'!N:N,'Manufacturing Cost.'!H:H,"indirect",'Manufacturing Cost.'!G:G,"627")*W230</f>
        <v>0</v>
      </c>
      <c r="Y230" s="123">
        <f>SUMIF(Outsoucing!D:D,C230,Outsoucing!J:J)</f>
        <v>0</v>
      </c>
      <c r="Z230" s="309">
        <f t="shared" si="153"/>
        <v>0</v>
      </c>
      <c r="AA230" s="215">
        <f t="shared" si="154"/>
        <v>0</v>
      </c>
      <c r="AB230" s="351" t="s">
        <v>1891</v>
      </c>
      <c r="AC230" s="3">
        <v>0</v>
      </c>
      <c r="AD230" s="136">
        <f t="shared" si="155"/>
        <v>0</v>
      </c>
      <c r="AE230" s="136"/>
      <c r="AH230" s="226"/>
      <c r="AL230" s="136"/>
    </row>
    <row r="231" spans="1:38" ht="15" hidden="1" customHeight="1">
      <c r="A231" s="354" t="s">
        <v>965</v>
      </c>
      <c r="B231" s="355" t="str">
        <f t="shared" si="149"/>
        <v>301764763976</v>
      </c>
      <c r="C231" s="369" t="s">
        <v>1126</v>
      </c>
      <c r="D231" s="117" t="s">
        <v>1127</v>
      </c>
      <c r="E231" s="123">
        <v>0</v>
      </c>
      <c r="F231" s="215">
        <v>0</v>
      </c>
      <c r="G231" s="215">
        <f t="shared" si="150"/>
        <v>0</v>
      </c>
      <c r="H231" s="303">
        <v>763976</v>
      </c>
      <c r="I231" s="303" t="s">
        <v>1128</v>
      </c>
      <c r="J231" s="122" t="s">
        <v>33</v>
      </c>
      <c r="K231" s="304">
        <v>1</v>
      </c>
      <c r="L231" s="122">
        <v>1</v>
      </c>
      <c r="M231" s="122" t="s">
        <v>26</v>
      </c>
      <c r="N231" s="361">
        <f t="shared" si="151"/>
        <v>0</v>
      </c>
      <c r="O231" s="305"/>
      <c r="P231" s="362" t="str">
        <f t="shared" si="152"/>
        <v/>
      </c>
      <c r="Q231" s="123">
        <v>0</v>
      </c>
      <c r="R231" s="123">
        <v>0</v>
      </c>
      <c r="S231" s="360">
        <f>VLOOKUP(C231,'Working Hours'!A:I,9,0)*G231</f>
        <v>0</v>
      </c>
      <c r="T231" s="349">
        <f t="shared" si="137"/>
        <v>0</v>
      </c>
      <c r="U231" s="123">
        <f>SUMIF('Re-allowcate'!C:C,C231,'Re-allowcate'!N:N)</f>
        <v>0</v>
      </c>
      <c r="V231" s="123">
        <f>SUMIFS('Manufacturing Cost.'!N:N,'Manufacturing Cost.'!G:G,"627",'Manufacturing Cost.'!H:H,"CNC1")*T231+SUMIF('Re-allowcate'!C:C,C231,'Re-allowcate'!J:J)</f>
        <v>0</v>
      </c>
      <c r="W231" s="308">
        <f t="shared" si="125"/>
        <v>0</v>
      </c>
      <c r="X231" s="123">
        <f>SUMIFS('Manufacturing Cost.'!N:N,'Manufacturing Cost.'!H:H,"indirect",'Manufacturing Cost.'!G:G,"627")*W231</f>
        <v>0</v>
      </c>
      <c r="Y231" s="123">
        <f>SUMIF(Outsoucing!D:D,C231,Outsoucing!J:J)</f>
        <v>0</v>
      </c>
      <c r="Z231" s="309">
        <f t="shared" si="153"/>
        <v>0</v>
      </c>
      <c r="AA231" s="215">
        <f t="shared" si="154"/>
        <v>0</v>
      </c>
      <c r="AB231" s="351" t="s">
        <v>1891</v>
      </c>
      <c r="AC231" s="3">
        <v>0</v>
      </c>
      <c r="AD231" s="136">
        <f t="shared" si="155"/>
        <v>0</v>
      </c>
      <c r="AE231" s="136"/>
      <c r="AH231" s="226"/>
      <c r="AL231" s="136"/>
    </row>
    <row r="232" spans="1:38" ht="15" hidden="1" customHeight="1">
      <c r="A232" s="354" t="s">
        <v>965</v>
      </c>
      <c r="B232" s="355" t="str">
        <f t="shared" si="149"/>
        <v>301765763975</v>
      </c>
      <c r="C232" s="369" t="s">
        <v>1129</v>
      </c>
      <c r="D232" s="117" t="s">
        <v>1130</v>
      </c>
      <c r="E232" s="123">
        <v>0</v>
      </c>
      <c r="F232" s="215">
        <v>0</v>
      </c>
      <c r="G232" s="215">
        <f t="shared" si="150"/>
        <v>0</v>
      </c>
      <c r="H232" s="303">
        <v>763975</v>
      </c>
      <c r="I232" s="303" t="s">
        <v>1131</v>
      </c>
      <c r="J232" s="122" t="s">
        <v>33</v>
      </c>
      <c r="K232" s="304">
        <v>1</v>
      </c>
      <c r="L232" s="122">
        <v>1</v>
      </c>
      <c r="M232" s="122" t="s">
        <v>26</v>
      </c>
      <c r="N232" s="361">
        <f t="shared" si="151"/>
        <v>0</v>
      </c>
      <c r="O232" s="305"/>
      <c r="P232" s="362" t="str">
        <f t="shared" si="152"/>
        <v/>
      </c>
      <c r="Q232" s="123">
        <v>0</v>
      </c>
      <c r="R232" s="123">
        <v>0</v>
      </c>
      <c r="S232" s="360">
        <f>VLOOKUP(C232,'Working Hours'!A:I,9,0)*G232</f>
        <v>0</v>
      </c>
      <c r="T232" s="349">
        <f t="shared" si="137"/>
        <v>0</v>
      </c>
      <c r="U232" s="123">
        <f>SUMIF('Re-allowcate'!C:C,C232,'Re-allowcate'!N:N)</f>
        <v>0</v>
      </c>
      <c r="V232" s="123">
        <f>SUMIFS('Manufacturing Cost.'!N:N,'Manufacturing Cost.'!G:G,"627",'Manufacturing Cost.'!H:H,"CNC1")*T232+SUMIF('Re-allowcate'!C:C,C232,'Re-allowcate'!J:J)</f>
        <v>0</v>
      </c>
      <c r="W232" s="308">
        <f t="shared" si="125"/>
        <v>0</v>
      </c>
      <c r="X232" s="123">
        <f>SUMIFS('Manufacturing Cost.'!N:N,'Manufacturing Cost.'!H:H,"indirect",'Manufacturing Cost.'!G:G,"627")*W232</f>
        <v>0</v>
      </c>
      <c r="Y232" s="123">
        <f>SUMIF(Outsoucing!D:D,C232,Outsoucing!J:J)</f>
        <v>0</v>
      </c>
      <c r="Z232" s="309">
        <f t="shared" si="153"/>
        <v>0</v>
      </c>
      <c r="AA232" s="215">
        <f t="shared" si="154"/>
        <v>0</v>
      </c>
      <c r="AB232" s="351" t="s">
        <v>1891</v>
      </c>
      <c r="AC232" s="3">
        <v>0</v>
      </c>
      <c r="AD232" s="136">
        <f t="shared" si="155"/>
        <v>0</v>
      </c>
      <c r="AE232" s="136"/>
      <c r="AH232" s="226"/>
      <c r="AL232" s="136"/>
    </row>
    <row r="233" spans="1:38">
      <c r="A233" s="354" t="s">
        <v>965</v>
      </c>
      <c r="B233" s="355" t="str">
        <f t="shared" si="149"/>
        <v>301771551255</v>
      </c>
      <c r="C233" s="117" t="s">
        <v>1132</v>
      </c>
      <c r="D233" s="117" t="s">
        <v>1133</v>
      </c>
      <c r="E233" s="123">
        <v>997</v>
      </c>
      <c r="F233" s="215">
        <v>30</v>
      </c>
      <c r="G233" s="215">
        <f t="shared" si="150"/>
        <v>1027</v>
      </c>
      <c r="H233" s="303" t="s">
        <v>962</v>
      </c>
      <c r="I233" s="303" t="s">
        <v>963</v>
      </c>
      <c r="J233" s="122" t="s">
        <v>33</v>
      </c>
      <c r="K233" s="304">
        <v>1</v>
      </c>
      <c r="L233" s="122">
        <v>1</v>
      </c>
      <c r="M233" s="122" t="s">
        <v>26</v>
      </c>
      <c r="N233" s="361">
        <f t="shared" ref="N233:N236" si="156">K233*(E233+F233)</f>
        <v>1027</v>
      </c>
      <c r="O233" s="305"/>
      <c r="P233" s="362">
        <f t="shared" ref="P233:P236" si="157">IF(AND(Z233&lt;&gt;0,G233&lt;&gt;0),Z233/G233,"")</f>
        <v>24354.568863332464</v>
      </c>
      <c r="Q233" s="123">
        <v>7802127.821216316</v>
      </c>
      <c r="R233" s="123">
        <v>0</v>
      </c>
      <c r="S233" s="360">
        <f>VLOOKUP(C233,'Working Hours'!A:I,9,0)*G233</f>
        <v>39.128700000000002</v>
      </c>
      <c r="T233" s="349">
        <f t="shared" ref="T233:T234" si="158">S233/SUM($S$114:$S$245)</f>
        <v>7.781614278418084E-4</v>
      </c>
      <c r="U233" s="123">
        <f>SUMIF('Re-allowcate'!C:C,C233,'Re-allowcate'!N:N)</f>
        <v>8641179.3427287247</v>
      </c>
      <c r="V233" s="123">
        <f>SUMIFS('Manufacturing Cost.'!N:N,'Manufacturing Cost.'!G:G,"627",'Manufacturing Cost.'!H:H,"CNC1")*T233+SUMIF('Re-allowcate'!C:C,C233,'Re-allowcate'!J:J)</f>
        <v>6957317.6011333819</v>
      </c>
      <c r="W233" s="308">
        <f t="shared" si="125"/>
        <v>1.425441167970501E-4</v>
      </c>
      <c r="X233" s="123">
        <f>SUMIFS('Manufacturing Cost.'!N:N,'Manufacturing Cost.'!H:H,"indirect",'Manufacturing Cost.'!G:G,"627")*W233</f>
        <v>1611517.4575640138</v>
      </c>
      <c r="Y233" s="123">
        <f>SUMIF(Outsoucing!D:D,C233,Outsoucing!J:J)</f>
        <v>0</v>
      </c>
      <c r="Z233" s="309">
        <f t="shared" ref="Z233:Z236" si="159">Q233+R233+U233+V233+X233+Y233</f>
        <v>25012142.22264244</v>
      </c>
      <c r="AA233" s="215">
        <f t="shared" ref="AA233:AA236" si="160">IF(Z233&lt;&gt;0,(Z233/(E233+F233)),0)</f>
        <v>24354.568863332464</v>
      </c>
      <c r="AB233" s="351" t="s">
        <v>1899</v>
      </c>
      <c r="AC233" s="3">
        <v>25012142.22264244</v>
      </c>
      <c r="AD233" s="136">
        <f t="shared" ref="AD233:AD236" si="161">+Z233-AC233</f>
        <v>0</v>
      </c>
      <c r="AE233" s="136"/>
      <c r="AH233" s="226"/>
      <c r="AL233" s="136"/>
    </row>
    <row r="234" spans="1:38">
      <c r="A234" s="354" t="s">
        <v>965</v>
      </c>
      <c r="B234" s="355" t="str">
        <f t="shared" si="149"/>
        <v>301773210414</v>
      </c>
      <c r="C234" s="117" t="s">
        <v>1134</v>
      </c>
      <c r="D234" s="117" t="s">
        <v>1135</v>
      </c>
      <c r="E234" s="123">
        <v>496</v>
      </c>
      <c r="F234" s="215">
        <v>0</v>
      </c>
      <c r="G234" s="215">
        <f t="shared" si="150"/>
        <v>496</v>
      </c>
      <c r="H234" s="303" t="s">
        <v>930</v>
      </c>
      <c r="I234" s="303" t="s">
        <v>931</v>
      </c>
      <c r="J234" s="122" t="s">
        <v>33</v>
      </c>
      <c r="K234" s="304">
        <v>1</v>
      </c>
      <c r="L234" s="122">
        <v>1</v>
      </c>
      <c r="M234" s="122" t="s">
        <v>26</v>
      </c>
      <c r="N234" s="361">
        <f t="shared" si="156"/>
        <v>496</v>
      </c>
      <c r="O234" s="305"/>
      <c r="P234" s="362">
        <f t="shared" si="157"/>
        <v>64938.867799722386</v>
      </c>
      <c r="Q234" s="123">
        <v>21677142.013126645</v>
      </c>
      <c r="R234" s="123">
        <v>0</v>
      </c>
      <c r="S234" s="360">
        <f>VLOOKUP(C234,'Working Hours'!A:I,9,0)*G234</f>
        <v>57.883200000000002</v>
      </c>
      <c r="T234" s="349">
        <f t="shared" si="158"/>
        <v>1.1511364691403742E-3</v>
      </c>
      <c r="U234" s="123">
        <f>SUMIF('Re-allowcate'!C:C,C234,'Re-allowcate'!N:N)</f>
        <v>955595.14850483311</v>
      </c>
      <c r="V234" s="123">
        <f>SUMIFS('Manufacturing Cost.'!N:N,'Manufacturing Cost.'!G:G,"627",'Manufacturing Cost.'!H:H,"CNC1")*T234+SUMIF('Re-allowcate'!C:C,C234,'Re-allowcate'!J:J)</f>
        <v>7193018.7932540458</v>
      </c>
      <c r="W234" s="308">
        <f t="shared" si="125"/>
        <v>2.1086592760268062E-4</v>
      </c>
      <c r="X234" s="123">
        <f>SUMIFS('Manufacturing Cost.'!N:N,'Manufacturing Cost.'!H:H,"indirect",'Manufacturing Cost.'!G:G,"627")*W234</f>
        <v>2383922.4737767754</v>
      </c>
      <c r="Y234" s="123">
        <f>SUMIF(Outsoucing!D:D,C234,Outsoucing!J:J)</f>
        <v>0</v>
      </c>
      <c r="Z234" s="309">
        <f t="shared" si="159"/>
        <v>32209678.428662304</v>
      </c>
      <c r="AA234" s="215">
        <f t="shared" si="160"/>
        <v>64938.867799722386</v>
      </c>
      <c r="AB234" s="351" t="s">
        <v>1897</v>
      </c>
      <c r="AC234" s="3">
        <v>32209678.428662304</v>
      </c>
      <c r="AD234" s="136">
        <f t="shared" si="161"/>
        <v>0</v>
      </c>
      <c r="AE234" s="136"/>
      <c r="AH234" s="226"/>
      <c r="AL234" s="136"/>
    </row>
    <row r="235" spans="1:38" ht="15" hidden="1" customHeight="1">
      <c r="A235" s="354" t="s">
        <v>965</v>
      </c>
      <c r="B235" s="355" t="str">
        <f t="shared" ref="B235:B236" si="162">C235&amp;H235</f>
        <v>301769716398</v>
      </c>
      <c r="C235" s="117" t="s">
        <v>1136</v>
      </c>
      <c r="D235" s="117" t="s">
        <v>1137</v>
      </c>
      <c r="E235" s="123">
        <v>0</v>
      </c>
      <c r="F235" s="215">
        <v>0</v>
      </c>
      <c r="G235" s="215">
        <f t="shared" ref="G235:G236" si="163">+E235+F235</f>
        <v>0</v>
      </c>
      <c r="H235" s="303" t="s">
        <v>1138</v>
      </c>
      <c r="I235" s="303" t="s">
        <v>1139</v>
      </c>
      <c r="J235" s="122" t="s">
        <v>33</v>
      </c>
      <c r="K235" s="304">
        <v>1</v>
      </c>
      <c r="L235" s="122">
        <v>1</v>
      </c>
      <c r="M235" s="122" t="s">
        <v>26</v>
      </c>
      <c r="N235" s="361">
        <f t="shared" si="156"/>
        <v>0</v>
      </c>
      <c r="O235" s="305"/>
      <c r="P235" s="362" t="str">
        <f t="shared" si="157"/>
        <v/>
      </c>
      <c r="Q235" s="123">
        <v>0</v>
      </c>
      <c r="R235" s="123">
        <v>0</v>
      </c>
      <c r="S235" s="360">
        <f>VLOOKUP(C235,'Working Hours'!A:I,9,0)*G235</f>
        <v>0</v>
      </c>
      <c r="T235" s="349">
        <f t="shared" si="137"/>
        <v>0</v>
      </c>
      <c r="U235" s="123">
        <f>SUMIF('Re-allowcate'!C:C,C235,'Re-allowcate'!N:N)</f>
        <v>0</v>
      </c>
      <c r="V235" s="123">
        <f>SUMIFS('Manufacturing Cost.'!N:N,'Manufacturing Cost.'!G:G,"627",'Manufacturing Cost.'!H:H,"CNC1")*T235+SUMIF('Re-allowcate'!C:C,C235,'Re-allowcate'!J:J)</f>
        <v>0</v>
      </c>
      <c r="W235" s="308">
        <f t="shared" si="125"/>
        <v>0</v>
      </c>
      <c r="X235" s="123">
        <f>SUMIFS('Manufacturing Cost.'!N:N,'Manufacturing Cost.'!H:H,"indirect",'Manufacturing Cost.'!G:G,"627")*W235</f>
        <v>0</v>
      </c>
      <c r="Y235" s="123">
        <f>SUMIF(Outsoucing!D:D,C235,Outsoucing!J:J)</f>
        <v>0</v>
      </c>
      <c r="Z235" s="309">
        <f t="shared" si="159"/>
        <v>0</v>
      </c>
      <c r="AA235" s="215">
        <f t="shared" si="160"/>
        <v>0</v>
      </c>
      <c r="AB235" s="351" t="s">
        <v>1894</v>
      </c>
      <c r="AC235" s="3">
        <v>0</v>
      </c>
      <c r="AD235" s="136">
        <f t="shared" si="161"/>
        <v>0</v>
      </c>
      <c r="AE235" s="136"/>
      <c r="AH235" s="226"/>
      <c r="AL235" s="136"/>
    </row>
    <row r="236" spans="1:38" ht="15" hidden="1" customHeight="1">
      <c r="A236" s="354" t="s">
        <v>965</v>
      </c>
      <c r="B236" s="355" t="str">
        <f t="shared" si="162"/>
        <v>301770716400</v>
      </c>
      <c r="C236" s="122" t="s">
        <v>1140</v>
      </c>
      <c r="D236" s="122" t="s">
        <v>1141</v>
      </c>
      <c r="E236" s="123">
        <v>0</v>
      </c>
      <c r="F236" s="215">
        <v>0</v>
      </c>
      <c r="G236" s="215">
        <f t="shared" si="163"/>
        <v>0</v>
      </c>
      <c r="H236" s="303" t="s">
        <v>1142</v>
      </c>
      <c r="I236" s="303" t="s">
        <v>1143</v>
      </c>
      <c r="J236" s="122" t="s">
        <v>33</v>
      </c>
      <c r="K236" s="304">
        <v>1</v>
      </c>
      <c r="L236" s="122">
        <v>1</v>
      </c>
      <c r="M236" s="122" t="s">
        <v>26</v>
      </c>
      <c r="N236" s="361">
        <f t="shared" si="156"/>
        <v>0</v>
      </c>
      <c r="O236" s="305"/>
      <c r="P236" s="362" t="str">
        <f t="shared" si="157"/>
        <v/>
      </c>
      <c r="Q236" s="123">
        <v>0</v>
      </c>
      <c r="R236" s="123">
        <v>0</v>
      </c>
      <c r="S236" s="360">
        <f>VLOOKUP(C236,'Working Hours'!A:I,9,0)*G236</f>
        <v>0</v>
      </c>
      <c r="T236" s="349">
        <f t="shared" si="137"/>
        <v>0</v>
      </c>
      <c r="U236" s="123">
        <f>SUMIF('Re-allowcate'!C:C,C236,'Re-allowcate'!N:N)</f>
        <v>0</v>
      </c>
      <c r="V236" s="123">
        <f>SUMIFS('Manufacturing Cost.'!N:N,'Manufacturing Cost.'!G:G,"627",'Manufacturing Cost.'!H:H,"CNC1")*T236+SUMIF('Re-allowcate'!C:C,C236,'Re-allowcate'!J:J)</f>
        <v>0</v>
      </c>
      <c r="W236" s="308">
        <f t="shared" si="125"/>
        <v>0</v>
      </c>
      <c r="X236" s="123">
        <f>SUMIFS('Manufacturing Cost.'!N:N,'Manufacturing Cost.'!H:H,"indirect",'Manufacturing Cost.'!G:G,"627")*W236</f>
        <v>0</v>
      </c>
      <c r="Y236" s="123">
        <f>SUMIF(Outsoucing!D:D,C236,Outsoucing!J:J)</f>
        <v>0</v>
      </c>
      <c r="Z236" s="309">
        <f t="shared" si="159"/>
        <v>0</v>
      </c>
      <c r="AA236" s="215">
        <f t="shared" si="160"/>
        <v>0</v>
      </c>
      <c r="AB236" s="351" t="s">
        <v>1894</v>
      </c>
      <c r="AC236" s="3">
        <v>0</v>
      </c>
      <c r="AD236" s="136">
        <f t="shared" si="161"/>
        <v>0</v>
      </c>
      <c r="AE236" s="136"/>
      <c r="AH236" s="226"/>
      <c r="AL236" s="136"/>
    </row>
    <row r="237" spans="1:38">
      <c r="A237" s="354" t="s">
        <v>965</v>
      </c>
      <c r="B237" s="355" t="str">
        <f t="shared" ref="B237:B245" si="164">C237&amp;H237</f>
        <v>301766763985</v>
      </c>
      <c r="C237" s="321" t="s">
        <v>2421</v>
      </c>
      <c r="D237" s="321" t="s">
        <v>2422</v>
      </c>
      <c r="E237" s="123">
        <v>20</v>
      </c>
      <c r="F237" s="215">
        <v>0</v>
      </c>
      <c r="G237" s="215">
        <f t="shared" ref="G237:G246" si="165">+E237+F237</f>
        <v>20</v>
      </c>
      <c r="H237" s="303" t="s">
        <v>2579</v>
      </c>
      <c r="I237" s="303" t="s">
        <v>2580</v>
      </c>
      <c r="J237" s="122" t="s">
        <v>33</v>
      </c>
      <c r="K237" s="304">
        <v>1</v>
      </c>
      <c r="L237" s="122">
        <v>1</v>
      </c>
      <c r="M237" s="122" t="s">
        <v>26</v>
      </c>
      <c r="N237" s="361">
        <f t="shared" ref="N237:N246" si="166">K237*(E237+F237)</f>
        <v>20</v>
      </c>
      <c r="O237" s="305"/>
      <c r="P237" s="362">
        <f t="shared" ref="P237:P246" si="167">IF(AND(Z237&lt;&gt;0,G237&lt;&gt;0),Z237/G237,"")</f>
        <v>3190531.3589357748</v>
      </c>
      <c r="Q237" s="123">
        <v>0</v>
      </c>
      <c r="R237" s="123">
        <v>84337.349397590355</v>
      </c>
      <c r="S237" s="360">
        <f>VLOOKUP(C237,'Working Hours'!A:I,9,0)*G237</f>
        <v>420</v>
      </c>
      <c r="T237" s="349">
        <f t="shared" ref="T237:T245" si="168">S237/SUM($S$114:$S$245)</f>
        <v>8.3526362923777055E-3</v>
      </c>
      <c r="U237" s="123">
        <f>SUMIF('Re-allowcate'!C:C,C237,'Re-allowcate'!N:N)</f>
        <v>1472.7490708794469</v>
      </c>
      <c r="V237" s="123">
        <f>SUMIFS('Manufacturing Cost.'!N:N,'Manufacturing Cost.'!G:G,"627",'Manufacturing Cost.'!H:H,"CNC1")*T237+SUMIF('Re-allowcate'!C:C,C237,'Re-allowcate'!J:J)</f>
        <v>46427096.170099601</v>
      </c>
      <c r="W237" s="308">
        <f t="shared" si="125"/>
        <v>1.5300413521216148E-3</v>
      </c>
      <c r="X237" s="123">
        <f>SUMIFS('Manufacturing Cost.'!N:N,'Manufacturing Cost.'!H:H,"indirect",'Manufacturing Cost.'!G:G,"627")*W237</f>
        <v>17297720.910147429</v>
      </c>
      <c r="Y237" s="123">
        <f>SUMIF(Outsoucing!D:D,C237,Outsoucing!J:J)</f>
        <v>0</v>
      </c>
      <c r="Z237" s="309">
        <f t="shared" ref="Z237:Z246" si="169">Q237+R237+U237+V237+X237+Y237</f>
        <v>63810627.178715497</v>
      </c>
      <c r="AA237" s="215">
        <f t="shared" ref="AA237:AA246" si="170">IF(Z237&lt;&gt;0,(Z237/(E237+F237)),0)</f>
        <v>3190531.3589357748</v>
      </c>
      <c r="AB237" s="351" t="s">
        <v>1891</v>
      </c>
      <c r="AC237" s="3">
        <v>63810627.178715497</v>
      </c>
      <c r="AD237" s="136">
        <f t="shared" ref="AD237:AD246" si="171">+Z237-AC237</f>
        <v>0</v>
      </c>
      <c r="AE237" s="136"/>
      <c r="AH237" s="226"/>
      <c r="AL237" s="136"/>
    </row>
    <row r="238" spans="1:38">
      <c r="A238" s="354" t="s">
        <v>965</v>
      </c>
      <c r="B238" s="355" t="str">
        <f t="shared" si="164"/>
        <v>301767763970</v>
      </c>
      <c r="C238" s="321" t="s">
        <v>2423</v>
      </c>
      <c r="D238" s="321" t="s">
        <v>2424</v>
      </c>
      <c r="E238" s="123">
        <v>73</v>
      </c>
      <c r="F238" s="215">
        <v>0</v>
      </c>
      <c r="G238" s="215">
        <f t="shared" si="165"/>
        <v>73</v>
      </c>
      <c r="H238" s="303" t="s">
        <v>2581</v>
      </c>
      <c r="I238" s="303" t="s">
        <v>2582</v>
      </c>
      <c r="J238" s="122" t="s">
        <v>33</v>
      </c>
      <c r="K238" s="304">
        <v>1</v>
      </c>
      <c r="L238" s="122">
        <v>1</v>
      </c>
      <c r="M238" s="122" t="s">
        <v>26</v>
      </c>
      <c r="N238" s="361">
        <f t="shared" si="166"/>
        <v>73</v>
      </c>
      <c r="O238" s="305"/>
      <c r="P238" s="362">
        <f t="shared" si="167"/>
        <v>2365672.7535248436</v>
      </c>
      <c r="Q238" s="123">
        <v>0</v>
      </c>
      <c r="R238" s="123">
        <v>307831.32530120481</v>
      </c>
      <c r="S238" s="360">
        <f>VLOOKUP(C238,'Working Hours'!A:I,9,0)*G238</f>
        <v>1095</v>
      </c>
      <c r="T238" s="349">
        <f t="shared" si="168"/>
        <v>2.177651604798473E-2</v>
      </c>
      <c r="U238" s="123">
        <f>SUMIF('Re-allowcate'!C:C,C238,'Re-allowcate'!N:N)</f>
        <v>5375.5341087099814</v>
      </c>
      <c r="V238" s="123">
        <f>SUMIFS('Manufacturing Cost.'!N:N,'Manufacturing Cost.'!G:G,"627",'Manufacturing Cost.'!H:H,"CNC1")*T238+SUMIF('Re-allowcate'!C:C,C238,'Re-allowcate'!J:J)</f>
        <v>127283274.63216217</v>
      </c>
      <c r="W238" s="308">
        <f t="shared" si="125"/>
        <v>3.9890363823170674E-3</v>
      </c>
      <c r="X238" s="123">
        <f>SUMIFS('Manufacturing Cost.'!N:N,'Manufacturing Cost.'!H:H,"indirect",'Manufacturing Cost.'!G:G,"627")*W238</f>
        <v>45097629.515741505</v>
      </c>
      <c r="Y238" s="123">
        <f>SUMIF(Outsoucing!D:D,C238,Outsoucing!J:J)</f>
        <v>0</v>
      </c>
      <c r="Z238" s="309">
        <f t="shared" si="169"/>
        <v>172694111.00731358</v>
      </c>
      <c r="AA238" s="215">
        <f t="shared" si="170"/>
        <v>2365672.7535248436</v>
      </c>
      <c r="AB238" s="351" t="s">
        <v>1891</v>
      </c>
      <c r="AC238" s="3">
        <v>172694111.00731358</v>
      </c>
      <c r="AD238" s="136">
        <f t="shared" si="171"/>
        <v>0</v>
      </c>
      <c r="AE238" s="136"/>
      <c r="AH238" s="226"/>
      <c r="AL238" s="136"/>
    </row>
    <row r="239" spans="1:38">
      <c r="A239" s="354" t="s">
        <v>965</v>
      </c>
      <c r="B239" s="355" t="str">
        <f t="shared" si="164"/>
        <v>301768551254</v>
      </c>
      <c r="C239" s="321" t="s">
        <v>2478</v>
      </c>
      <c r="D239" s="321" t="s">
        <v>2479</v>
      </c>
      <c r="E239" s="123">
        <v>342</v>
      </c>
      <c r="F239" s="215">
        <v>0</v>
      </c>
      <c r="G239" s="215">
        <f t="shared" si="165"/>
        <v>342</v>
      </c>
      <c r="H239" s="303" t="s">
        <v>2468</v>
      </c>
      <c r="I239" s="303" t="s">
        <v>2469</v>
      </c>
      <c r="J239" s="122" t="s">
        <v>33</v>
      </c>
      <c r="K239" s="304">
        <v>1</v>
      </c>
      <c r="L239" s="122">
        <v>1</v>
      </c>
      <c r="M239" s="122" t="s">
        <v>26</v>
      </c>
      <c r="N239" s="361">
        <f t="shared" si="166"/>
        <v>342</v>
      </c>
      <c r="O239" s="305"/>
      <c r="P239" s="362">
        <f t="shared" si="167"/>
        <v>26953.759635993731</v>
      </c>
      <c r="Q239" s="123">
        <v>4559086.0941940993</v>
      </c>
      <c r="R239" s="123">
        <v>0</v>
      </c>
      <c r="S239" s="360">
        <f>VLOOKUP(C239,'Working Hours'!A:I,9,0)*G239</f>
        <v>5.2325999999999997</v>
      </c>
      <c r="T239" s="349">
        <f t="shared" si="168"/>
        <v>1.0406191586546567E-4</v>
      </c>
      <c r="U239" s="123">
        <f>SUMIF('Re-allowcate'!C:C,C239,'Re-allowcate'!N:N)</f>
        <v>2877588.4471404324</v>
      </c>
      <c r="V239" s="123">
        <f>SUMIFS('Manufacturing Cost.'!N:N,'Manufacturing Cost.'!G:G,"627",'Manufacturing Cost.'!H:H,"CNC1")*T239+SUMIF('Re-allowcate'!C:C,C239,'Re-allowcate'!J:J)</f>
        <v>1566006.3626647587</v>
      </c>
      <c r="W239" s="308">
        <f t="shared" si="125"/>
        <v>1.9062129474075146E-5</v>
      </c>
      <c r="X239" s="123">
        <f>SUMIFS('Manufacturing Cost.'!N:N,'Manufacturing Cost.'!H:H,"indirect",'Manufacturing Cost.'!G:G,"627")*W239</f>
        <v>215504.8915105653</v>
      </c>
      <c r="Y239" s="123">
        <f>SUMIF(Outsoucing!D:D,C239,Outsoucing!J:J)</f>
        <v>0</v>
      </c>
      <c r="Z239" s="309">
        <f t="shared" si="169"/>
        <v>9218185.7955098562</v>
      </c>
      <c r="AA239" s="215">
        <f t="shared" si="170"/>
        <v>26953.759635993731</v>
      </c>
      <c r="AB239" s="351" t="s">
        <v>1899</v>
      </c>
      <c r="AC239" s="3">
        <v>9218185.7955098562</v>
      </c>
      <c r="AD239" s="136">
        <f t="shared" si="171"/>
        <v>0</v>
      </c>
      <c r="AE239" s="136"/>
      <c r="AH239" s="226"/>
      <c r="AL239" s="136"/>
    </row>
    <row r="240" spans="1:38">
      <c r="A240" s="354" t="s">
        <v>965</v>
      </c>
      <c r="B240" s="355" t="str">
        <f t="shared" si="164"/>
        <v>301772210413</v>
      </c>
      <c r="C240" s="321" t="s">
        <v>2480</v>
      </c>
      <c r="D240" s="321" t="s">
        <v>2481</v>
      </c>
      <c r="E240" s="123">
        <v>1000</v>
      </c>
      <c r="F240" s="215">
        <v>0</v>
      </c>
      <c r="G240" s="215">
        <f t="shared" si="165"/>
        <v>1000</v>
      </c>
      <c r="H240" s="303" t="s">
        <v>2464</v>
      </c>
      <c r="I240" s="303" t="s">
        <v>2465</v>
      </c>
      <c r="J240" s="122" t="s">
        <v>33</v>
      </c>
      <c r="K240" s="304">
        <v>1</v>
      </c>
      <c r="L240" s="122">
        <v>1</v>
      </c>
      <c r="M240" s="122" t="s">
        <v>26</v>
      </c>
      <c r="N240" s="361">
        <f t="shared" si="166"/>
        <v>1000</v>
      </c>
      <c r="O240" s="305"/>
      <c r="P240" s="362">
        <f t="shared" si="167"/>
        <v>23508.86739313116</v>
      </c>
      <c r="Q240" s="123">
        <v>6288225.583328804</v>
      </c>
      <c r="R240" s="123">
        <v>0</v>
      </c>
      <c r="S240" s="360">
        <f>VLOOKUP(C240,'Working Hours'!A:I,9,0)*G240</f>
        <v>87.5</v>
      </c>
      <c r="T240" s="349">
        <f t="shared" si="168"/>
        <v>1.7401325609120218E-3</v>
      </c>
      <c r="U240" s="123">
        <f>SUMIF('Re-allowcate'!C:C,C240,'Re-allowcate'!N:N)</f>
        <v>1926603.1219855507</v>
      </c>
      <c r="V240" s="123">
        <f>SUMIFS('Manufacturing Cost.'!N:N,'Manufacturing Cost.'!G:G,"627",'Manufacturing Cost.'!H:H,"CNC1")*T240+SUMIF('Re-allowcate'!C:C,C240,'Re-allowcate'!J:J)</f>
        <v>11690346.831536088</v>
      </c>
      <c r="W240" s="308">
        <f t="shared" si="125"/>
        <v>3.1875861502533642E-4</v>
      </c>
      <c r="X240" s="123">
        <f>SUMIFS('Manufacturing Cost.'!N:N,'Manufacturing Cost.'!H:H,"indirect",'Manufacturing Cost.'!G:G,"627")*W240</f>
        <v>3603691.8562807138</v>
      </c>
      <c r="Y240" s="123">
        <f>SUMIF(Outsoucing!D:D,C240,Outsoucing!J:J)</f>
        <v>0</v>
      </c>
      <c r="Z240" s="309">
        <f t="shared" si="169"/>
        <v>23508867.393131159</v>
      </c>
      <c r="AA240" s="215">
        <f t="shared" si="170"/>
        <v>23508.86739313116</v>
      </c>
      <c r="AB240" s="351" t="s">
        <v>1897</v>
      </c>
      <c r="AC240" s="3">
        <v>23508867.393131159</v>
      </c>
      <c r="AD240" s="136">
        <f t="shared" si="171"/>
        <v>0</v>
      </c>
      <c r="AE240" s="136"/>
      <c r="AH240" s="226"/>
      <c r="AL240" s="136"/>
    </row>
    <row r="241" spans="1:38">
      <c r="A241" s="354" t="s">
        <v>965</v>
      </c>
      <c r="B241" s="355" t="str">
        <f t="shared" si="164"/>
        <v>301774763985</v>
      </c>
      <c r="C241" s="321" t="s">
        <v>2482</v>
      </c>
      <c r="D241" s="321" t="s">
        <v>2483</v>
      </c>
      <c r="E241" s="123">
        <v>53</v>
      </c>
      <c r="F241" s="215">
        <v>0</v>
      </c>
      <c r="G241" s="215">
        <f t="shared" si="165"/>
        <v>53</v>
      </c>
      <c r="H241" s="303" t="s">
        <v>2579</v>
      </c>
      <c r="I241" s="303" t="s">
        <v>2580</v>
      </c>
      <c r="J241" s="122" t="s">
        <v>33</v>
      </c>
      <c r="K241" s="304">
        <v>1</v>
      </c>
      <c r="L241" s="122">
        <v>1</v>
      </c>
      <c r="M241" s="122" t="s">
        <v>26</v>
      </c>
      <c r="N241" s="361">
        <f t="shared" si="166"/>
        <v>53</v>
      </c>
      <c r="O241" s="305"/>
      <c r="P241" s="362">
        <f t="shared" si="167"/>
        <v>3186314.2367004487</v>
      </c>
      <c r="Q241" s="123">
        <v>0</v>
      </c>
      <c r="R241" s="123">
        <v>0</v>
      </c>
      <c r="S241" s="360">
        <f>VLOOKUP(C241,'Working Hours'!A:I,9,0)*G241</f>
        <v>1113</v>
      </c>
      <c r="T241" s="349">
        <f t="shared" si="168"/>
        <v>2.2134486174800919E-2</v>
      </c>
      <c r="U241" s="123">
        <f>SUMIF('Re-allowcate'!C:C,C241,'Re-allowcate'!N:N)</f>
        <v>3902.7850378305343</v>
      </c>
      <c r="V241" s="123">
        <f>SUMIFS('Manufacturing Cost.'!N:N,'Manufacturing Cost.'!G:G,"627",'Manufacturing Cost.'!H:H,"CNC1")*T241+SUMIF('Re-allowcate'!C:C,C241,'Re-allowcate'!J:J)</f>
        <v>123031791.34819527</v>
      </c>
      <c r="W241" s="308">
        <f t="shared" si="125"/>
        <v>4.0546095831222794E-3</v>
      </c>
      <c r="X241" s="123">
        <f>SUMIFS('Manufacturing Cost.'!N:N,'Manufacturing Cost.'!H:H,"indirect",'Manufacturing Cost.'!G:G,"627")*W241</f>
        <v>45838960.411890686</v>
      </c>
      <c r="Y241" s="123">
        <f>SUMIF(Outsoucing!D:D,C241,Outsoucing!J:J)</f>
        <v>0</v>
      </c>
      <c r="Z241" s="309">
        <f t="shared" si="169"/>
        <v>168874654.54512379</v>
      </c>
      <c r="AA241" s="215">
        <f t="shared" si="170"/>
        <v>3186314.2367004487</v>
      </c>
      <c r="AB241" s="351" t="s">
        <v>1891</v>
      </c>
      <c r="AC241" s="3">
        <v>168874654.54512379</v>
      </c>
      <c r="AD241" s="136">
        <f t="shared" si="171"/>
        <v>0</v>
      </c>
      <c r="AE241" s="136"/>
      <c r="AH241" s="226"/>
      <c r="AL241" s="136"/>
    </row>
    <row r="242" spans="1:38">
      <c r="A242" s="354" t="s">
        <v>965</v>
      </c>
      <c r="B242" s="355" t="str">
        <f t="shared" si="164"/>
        <v>301775551256</v>
      </c>
      <c r="C242" s="321" t="s">
        <v>2484</v>
      </c>
      <c r="D242" s="321" t="s">
        <v>2485</v>
      </c>
      <c r="E242" s="123">
        <v>100</v>
      </c>
      <c r="F242" s="215">
        <v>0</v>
      </c>
      <c r="G242" s="215">
        <f t="shared" si="165"/>
        <v>100</v>
      </c>
      <c r="H242" s="303" t="s">
        <v>2470</v>
      </c>
      <c r="I242" s="303" t="s">
        <v>2471</v>
      </c>
      <c r="J242" s="122" t="s">
        <v>33</v>
      </c>
      <c r="K242" s="304">
        <v>1</v>
      </c>
      <c r="L242" s="122">
        <v>1</v>
      </c>
      <c r="M242" s="122" t="s">
        <v>26</v>
      </c>
      <c r="N242" s="361">
        <f t="shared" si="166"/>
        <v>100</v>
      </c>
      <c r="O242" s="305"/>
      <c r="P242" s="362">
        <f t="shared" si="167"/>
        <v>313919.7127318366</v>
      </c>
      <c r="Q242" s="123">
        <v>1250631.4494362143</v>
      </c>
      <c r="R242" s="123">
        <v>0</v>
      </c>
      <c r="S242" s="360">
        <f>VLOOKUP(C242,'Working Hours'!A:I,9,0)*G242</f>
        <v>1.53</v>
      </c>
      <c r="T242" s="349">
        <f t="shared" si="168"/>
        <v>3.0427460779375927E-5</v>
      </c>
      <c r="U242" s="123">
        <f>SUMIF('Re-allowcate'!C:C,C242,'Re-allowcate'!N:N)</f>
        <v>7363.7453543972351</v>
      </c>
      <c r="V242" s="123">
        <f>SUMIFS('Manufacturing Cost.'!N:N,'Manufacturing Cost.'!G:G,"627",'Manufacturing Cost.'!H:H,"CNC1")*T242+SUMIF('Re-allowcate'!C:C,C242,'Re-allowcate'!J:J)</f>
        <v>30070962.952220369</v>
      </c>
      <c r="W242" s="308">
        <f t="shared" ref="W242:W305" si="172">S242/SUM($S$7:$S$507)</f>
        <v>5.5737220684430259E-6</v>
      </c>
      <c r="X242" s="123">
        <f>SUMIFS('Manufacturing Cost.'!N:N,'Manufacturing Cost.'!H:H,"indirect",'Manufacturing Cost.'!G:G,"627")*W242</f>
        <v>63013.12617267992</v>
      </c>
      <c r="Y242" s="123">
        <f>SUMIF(Outsoucing!D:D,C242,Outsoucing!J:J)</f>
        <v>0</v>
      </c>
      <c r="Z242" s="309">
        <f t="shared" si="169"/>
        <v>31391971.273183662</v>
      </c>
      <c r="AA242" s="215">
        <f t="shared" si="170"/>
        <v>313919.7127318366</v>
      </c>
      <c r="AB242" s="351" t="s">
        <v>1891</v>
      </c>
      <c r="AC242" s="3">
        <v>31391971.273183662</v>
      </c>
      <c r="AD242" s="136">
        <f t="shared" si="171"/>
        <v>0</v>
      </c>
      <c r="AE242" s="136"/>
      <c r="AH242" s="226"/>
      <c r="AL242" s="136"/>
    </row>
    <row r="243" spans="1:38">
      <c r="A243" s="354" t="s">
        <v>965</v>
      </c>
      <c r="B243" s="355" t="str">
        <f t="shared" si="164"/>
        <v>301776551257</v>
      </c>
      <c r="C243" s="321" t="s">
        <v>2486</v>
      </c>
      <c r="D243" s="321" t="s">
        <v>2487</v>
      </c>
      <c r="E243" s="123">
        <v>140</v>
      </c>
      <c r="F243" s="215">
        <v>0</v>
      </c>
      <c r="G243" s="215">
        <f t="shared" si="165"/>
        <v>140</v>
      </c>
      <c r="H243" s="303" t="s">
        <v>2472</v>
      </c>
      <c r="I243" s="303" t="s">
        <v>2473</v>
      </c>
      <c r="J243" s="122" t="s">
        <v>33</v>
      </c>
      <c r="K243" s="304">
        <v>1</v>
      </c>
      <c r="L243" s="122">
        <v>1</v>
      </c>
      <c r="M243" s="122" t="s">
        <v>26</v>
      </c>
      <c r="N243" s="361">
        <f t="shared" si="166"/>
        <v>140</v>
      </c>
      <c r="O243" s="305"/>
      <c r="P243" s="362">
        <f t="shared" si="167"/>
        <v>315003.48959251959</v>
      </c>
      <c r="Q243" s="123">
        <v>1902612.789707328</v>
      </c>
      <c r="R243" s="123">
        <v>0</v>
      </c>
      <c r="S243" s="360">
        <f>VLOOKUP(C243,'Working Hours'!A:I,9,0)*G243</f>
        <v>2.1419999999999999</v>
      </c>
      <c r="T243" s="349">
        <f t="shared" si="168"/>
        <v>4.2598445091126296E-5</v>
      </c>
      <c r="U243" s="123">
        <f>SUMIF('Re-allowcate'!C:C,C243,'Re-allowcate'!N:N)</f>
        <v>10309.243496156128</v>
      </c>
      <c r="V243" s="123">
        <f>SUMIFS('Manufacturing Cost.'!N:N,'Manufacturing Cost.'!G:G,"627",'Manufacturing Cost.'!H:H,"CNC1")*T243+SUMIF('Re-allowcate'!C:C,C243,'Re-allowcate'!J:J)</f>
        <v>42099348.133107513</v>
      </c>
      <c r="W243" s="308">
        <f t="shared" si="172"/>
        <v>7.8032108958202349E-6</v>
      </c>
      <c r="X243" s="123">
        <f>SUMIFS('Manufacturing Cost.'!N:N,'Manufacturing Cost.'!H:H,"indirect",'Manufacturing Cost.'!G:G,"627")*W243</f>
        <v>88218.376641751864</v>
      </c>
      <c r="Y243" s="123">
        <f>SUMIF(Outsoucing!D:D,C243,Outsoucing!J:J)</f>
        <v>0</v>
      </c>
      <c r="Z243" s="309">
        <f t="shared" si="169"/>
        <v>44100488.542952746</v>
      </c>
      <c r="AA243" s="215">
        <f t="shared" si="170"/>
        <v>315003.48959251959</v>
      </c>
      <c r="AB243" s="351" t="s">
        <v>1891</v>
      </c>
      <c r="AC243" s="3">
        <v>44100488.542952746</v>
      </c>
      <c r="AD243" s="136">
        <f t="shared" si="171"/>
        <v>0</v>
      </c>
      <c r="AE243" s="136"/>
      <c r="AH243" s="226"/>
      <c r="AL243" s="136"/>
    </row>
    <row r="244" spans="1:38">
      <c r="A244" s="354" t="s">
        <v>965</v>
      </c>
      <c r="B244" s="355" t="str">
        <f t="shared" si="164"/>
        <v>301777551258</v>
      </c>
      <c r="C244" s="321" t="s">
        <v>2488</v>
      </c>
      <c r="D244" s="321" t="s">
        <v>2489</v>
      </c>
      <c r="E244" s="123">
        <v>90</v>
      </c>
      <c r="F244" s="215">
        <v>0</v>
      </c>
      <c r="G244" s="215">
        <f t="shared" si="165"/>
        <v>90</v>
      </c>
      <c r="H244" s="303" t="s">
        <v>2474</v>
      </c>
      <c r="I244" s="303" t="s">
        <v>2475</v>
      </c>
      <c r="J244" s="122" t="s">
        <v>33</v>
      </c>
      <c r="K244" s="304">
        <v>1</v>
      </c>
      <c r="L244" s="122">
        <v>1</v>
      </c>
      <c r="M244" s="122" t="s">
        <v>26</v>
      </c>
      <c r="N244" s="361">
        <f t="shared" si="166"/>
        <v>90</v>
      </c>
      <c r="O244" s="305"/>
      <c r="P244" s="362">
        <f t="shared" si="167"/>
        <v>310045.66316463053</v>
      </c>
      <c r="Q244" s="123">
        <v>471293.82449098281</v>
      </c>
      <c r="R244" s="123">
        <v>0</v>
      </c>
      <c r="S244" s="360">
        <f>VLOOKUP(C244,'Working Hours'!A:I,9,0)*G244</f>
        <v>3.6</v>
      </c>
      <c r="T244" s="349">
        <f t="shared" si="168"/>
        <v>7.1594025363237477E-5</v>
      </c>
      <c r="U244" s="123">
        <f>SUMIF('Re-allowcate'!C:C,C244,'Re-allowcate'!N:N)</f>
        <v>6627.3708189575118</v>
      </c>
      <c r="V244" s="123">
        <f>SUMIFS('Manufacturing Cost.'!N:N,'Manufacturing Cost.'!G:G,"627",'Manufacturing Cost.'!H:H,"CNC1")*T244+SUMIF('Re-allowcate'!C:C,C244,'Re-allowcate'!J:J)</f>
        <v>27277922.31027697</v>
      </c>
      <c r="W244" s="308">
        <f t="shared" si="172"/>
        <v>1.3114640161042413E-5</v>
      </c>
      <c r="X244" s="123">
        <f>SUMIFS('Manufacturing Cost.'!N:N,'Manufacturing Cost.'!H:H,"indirect",'Manufacturing Cost.'!G:G,"627")*W244</f>
        <v>148266.17922983508</v>
      </c>
      <c r="Y244" s="123">
        <f>SUMIF(Outsoucing!D:D,C244,Outsoucing!J:J)</f>
        <v>0</v>
      </c>
      <c r="Z244" s="309">
        <f t="shared" si="169"/>
        <v>27904109.684816748</v>
      </c>
      <c r="AA244" s="215">
        <f t="shared" si="170"/>
        <v>310045.66316463053</v>
      </c>
      <c r="AB244" s="351" t="s">
        <v>1891</v>
      </c>
      <c r="AC244" s="3">
        <v>27904109.684816748</v>
      </c>
      <c r="AD244" s="136">
        <f t="shared" si="171"/>
        <v>0</v>
      </c>
      <c r="AE244" s="136"/>
      <c r="AH244" s="226"/>
      <c r="AL244" s="136"/>
    </row>
    <row r="245" spans="1:38">
      <c r="A245" s="547" t="s">
        <v>965</v>
      </c>
      <c r="B245" s="548" t="str">
        <f t="shared" si="164"/>
        <v>301778551259</v>
      </c>
      <c r="C245" s="549" t="s">
        <v>2490</v>
      </c>
      <c r="D245" s="549" t="s">
        <v>2491</v>
      </c>
      <c r="E245" s="113">
        <v>90</v>
      </c>
      <c r="F245" s="221">
        <v>0</v>
      </c>
      <c r="G245" s="221">
        <f t="shared" si="165"/>
        <v>90</v>
      </c>
      <c r="H245" s="550" t="s">
        <v>2476</v>
      </c>
      <c r="I245" s="550" t="s">
        <v>2477</v>
      </c>
      <c r="J245" s="112" t="s">
        <v>33</v>
      </c>
      <c r="K245" s="551">
        <v>1</v>
      </c>
      <c r="L245" s="112">
        <v>1</v>
      </c>
      <c r="M245" s="112" t="s">
        <v>26</v>
      </c>
      <c r="N245" s="552">
        <f t="shared" si="166"/>
        <v>90</v>
      </c>
      <c r="O245" s="553"/>
      <c r="P245" s="554">
        <f t="shared" si="167"/>
        <v>310645.66316440608</v>
      </c>
      <c r="Q245" s="113">
        <v>525293.82449098281</v>
      </c>
      <c r="R245" s="113">
        <v>0</v>
      </c>
      <c r="S245" s="555">
        <f>VLOOKUP(C245,'Working Hours'!A:I,9,0)*G245</f>
        <v>3.6</v>
      </c>
      <c r="T245" s="349">
        <f t="shared" si="168"/>
        <v>7.1594025363237477E-5</v>
      </c>
      <c r="U245" s="123">
        <f>SUMIF('Re-allowcate'!C:C,C245,'Re-allowcate'!N:N)</f>
        <v>6627.3708189575118</v>
      </c>
      <c r="V245" s="113">
        <f>SUMIFS('Manufacturing Cost.'!N:N,'Manufacturing Cost.'!G:G,"627",'Manufacturing Cost.'!H:H,"CNC1")*T245+SUMIF('Re-allowcate'!C:C,C245,'Re-allowcate'!J:J)</f>
        <v>27277922.310256772</v>
      </c>
      <c r="W245" s="308">
        <f t="shared" si="172"/>
        <v>1.3114640161042413E-5</v>
      </c>
      <c r="X245" s="113">
        <f>SUMIFS('Manufacturing Cost.'!N:N,'Manufacturing Cost.'!H:H,"indirect",'Manufacturing Cost.'!G:G,"627")*W245</f>
        <v>148266.17922983508</v>
      </c>
      <c r="Y245" s="113">
        <f>SUMIF(Outsoucing!D:D,C245,Outsoucing!J:J)</f>
        <v>0</v>
      </c>
      <c r="Z245" s="556">
        <f t="shared" si="169"/>
        <v>27958109.684796549</v>
      </c>
      <c r="AA245" s="221">
        <f t="shared" si="170"/>
        <v>310645.66316440608</v>
      </c>
      <c r="AB245" s="351" t="s">
        <v>1891</v>
      </c>
      <c r="AC245" s="3">
        <v>27958109.684796549</v>
      </c>
      <c r="AD245" s="136">
        <f t="shared" si="171"/>
        <v>0</v>
      </c>
      <c r="AE245" s="136"/>
      <c r="AH245" s="226"/>
      <c r="AL245" s="136"/>
    </row>
    <row r="246" spans="1:38">
      <c r="A246" s="370" t="s">
        <v>1144</v>
      </c>
      <c r="B246" s="371" t="str">
        <f t="shared" si="142"/>
        <v>310125762987</v>
      </c>
      <c r="C246" s="321" t="s">
        <v>764</v>
      </c>
      <c r="D246" s="321" t="s">
        <v>1558</v>
      </c>
      <c r="E246" s="376">
        <v>46000</v>
      </c>
      <c r="F246" s="379">
        <v>0</v>
      </c>
      <c r="G246" s="379">
        <f t="shared" si="165"/>
        <v>46000</v>
      </c>
      <c r="H246" s="380" t="s">
        <v>2583</v>
      </c>
      <c r="I246" s="380" t="s">
        <v>766</v>
      </c>
      <c r="J246" s="372" t="s">
        <v>671</v>
      </c>
      <c r="K246" s="373">
        <v>1</v>
      </c>
      <c r="L246" s="372">
        <v>1</v>
      </c>
      <c r="M246" s="372" t="s">
        <v>26</v>
      </c>
      <c r="N246" s="376">
        <f t="shared" si="166"/>
        <v>46000</v>
      </c>
      <c r="O246" s="381"/>
      <c r="P246" s="382">
        <f t="shared" si="167"/>
        <v>36335.014457265781</v>
      </c>
      <c r="Q246" s="376">
        <v>0</v>
      </c>
      <c r="R246" s="376">
        <v>38920286.643852308</v>
      </c>
      <c r="S246" s="374">
        <f>VLOOKUP(C246,'Working Hours'!A:I,9,0)*G246</f>
        <v>19140.600000000002</v>
      </c>
      <c r="T246" s="377">
        <f>S246/SUM($S$246:$S$268)</f>
        <v>0.1416346762391697</v>
      </c>
      <c r="U246" s="376">
        <f>SUMIFS('Manufacturing Cost.'!N:N,'Manufacturing Cost.'!G:G,"622",'Manufacturing Cost.'!H:H,"CNC2")*T246</f>
        <v>191702901.54843166</v>
      </c>
      <c r="V246" s="376">
        <f>SUMIFS('Manufacturing Cost.'!N:N,'Manufacturing Cost.'!G:G,"627",'Manufacturing Cost.'!H:H,"CNC2")*T246+SUMIF('Re-allowcate'!C:C,C246,'Re-allowcate'!J:J)</f>
        <v>652480912.90678036</v>
      </c>
      <c r="W246" s="386">
        <f t="shared" si="172"/>
        <v>6.9728355962902347E-2</v>
      </c>
      <c r="X246" s="376">
        <f>SUMIFS('Manufacturing Cost.'!N:N,'Manufacturing Cost.'!H:H,"indirect",'Manufacturing Cost.'!G:G,"627")*W246</f>
        <v>788306563.93516171</v>
      </c>
      <c r="Y246" s="123">
        <f>SUMIF(Outsoucing!D:D,C246,Outsoucing!J:J)</f>
        <v>0</v>
      </c>
      <c r="Z246" s="383">
        <f t="shared" si="169"/>
        <v>1671410665.0342259</v>
      </c>
      <c r="AA246" s="378">
        <f t="shared" si="170"/>
        <v>36335.014457265781</v>
      </c>
      <c r="AB246" s="351" t="s">
        <v>1908</v>
      </c>
      <c r="AC246" s="3">
        <v>1671410665.0342259</v>
      </c>
      <c r="AD246" s="136">
        <f t="shared" si="171"/>
        <v>0</v>
      </c>
      <c r="AE246" s="136"/>
      <c r="AH246" s="226"/>
      <c r="AL246" s="136"/>
    </row>
    <row r="247" spans="1:38" ht="15" hidden="1" customHeight="1">
      <c r="A247" s="370" t="s">
        <v>1144</v>
      </c>
      <c r="B247" s="371" t="str">
        <f t="shared" si="142"/>
        <v>310134763916</v>
      </c>
      <c r="C247" s="372" t="s">
        <v>686</v>
      </c>
      <c r="D247" s="372" t="s">
        <v>687</v>
      </c>
      <c r="E247" s="376">
        <v>0</v>
      </c>
      <c r="F247" s="379">
        <v>0</v>
      </c>
      <c r="G247" s="379">
        <f t="shared" si="143"/>
        <v>0</v>
      </c>
      <c r="H247" s="380" t="s">
        <v>688</v>
      </c>
      <c r="I247" s="380" t="s">
        <v>689</v>
      </c>
      <c r="J247" s="372" t="s">
        <v>671</v>
      </c>
      <c r="K247" s="373">
        <v>1</v>
      </c>
      <c r="L247" s="372">
        <v>1</v>
      </c>
      <c r="M247" s="372" t="s">
        <v>26</v>
      </c>
      <c r="N247" s="376">
        <f t="shared" si="144"/>
        <v>0</v>
      </c>
      <c r="O247" s="381"/>
      <c r="P247" s="382" t="str">
        <f t="shared" si="145"/>
        <v/>
      </c>
      <c r="Q247" s="376">
        <v>0</v>
      </c>
      <c r="R247" s="376">
        <v>0</v>
      </c>
      <c r="S247" s="374">
        <f>VLOOKUP(C247,'Working Hours'!A:I,9,0)*G247</f>
        <v>0</v>
      </c>
      <c r="T247" s="377">
        <f t="shared" ref="T247:T268" si="173">S247/SUM($S$246:$S$268)</f>
        <v>0</v>
      </c>
      <c r="U247" s="376">
        <f>SUMIFS('Manufacturing Cost.'!N:N,'Manufacturing Cost.'!G:G,"622",'Manufacturing Cost.'!H:H,"CNC2")*T247</f>
        <v>0</v>
      </c>
      <c r="V247" s="376">
        <f>SUMIFS('Manufacturing Cost.'!N:N,'Manufacturing Cost.'!G:G,"627",'Manufacturing Cost.'!H:H,"CNC2")*T247+SUMIF('Re-allowcate'!C:C,C247,'Re-allowcate'!J:J)</f>
        <v>0</v>
      </c>
      <c r="W247" s="386">
        <f t="shared" si="172"/>
        <v>0</v>
      </c>
      <c r="X247" s="376">
        <f>SUMIFS('Manufacturing Cost.'!N:N,'Manufacturing Cost.'!H:H,"indirect",'Manufacturing Cost.'!G:G,"627")*W247</f>
        <v>0</v>
      </c>
      <c r="Y247" s="123">
        <f>SUMIF(Outsoucing!D:D,C247,Outsoucing!J:J)</f>
        <v>0</v>
      </c>
      <c r="Z247" s="383">
        <f t="shared" si="146"/>
        <v>0</v>
      </c>
      <c r="AA247" s="378">
        <f t="shared" si="147"/>
        <v>0</v>
      </c>
      <c r="AB247" s="351" t="s">
        <v>1908</v>
      </c>
      <c r="AC247" s="3">
        <v>0</v>
      </c>
      <c r="AD247" s="136">
        <f t="shared" si="148"/>
        <v>0</v>
      </c>
      <c r="AH247" s="226"/>
      <c r="AL247" s="136"/>
    </row>
    <row r="248" spans="1:38" ht="15" hidden="1" customHeight="1">
      <c r="A248" s="370" t="s">
        <v>1144</v>
      </c>
      <c r="B248" s="371" t="str">
        <f t="shared" si="120"/>
        <v>310140763066</v>
      </c>
      <c r="C248" s="372" t="s">
        <v>730</v>
      </c>
      <c r="D248" s="372" t="s">
        <v>1145</v>
      </c>
      <c r="E248" s="376">
        <v>0</v>
      </c>
      <c r="F248" s="379">
        <v>0</v>
      </c>
      <c r="G248" s="379">
        <f t="shared" si="127"/>
        <v>0</v>
      </c>
      <c r="H248" s="380" t="s">
        <v>1146</v>
      </c>
      <c r="I248" s="380" t="s">
        <v>732</v>
      </c>
      <c r="J248" s="372" t="s">
        <v>671</v>
      </c>
      <c r="K248" s="373">
        <v>1</v>
      </c>
      <c r="L248" s="372">
        <v>1</v>
      </c>
      <c r="M248" s="372" t="s">
        <v>26</v>
      </c>
      <c r="N248" s="376">
        <f t="shared" si="131"/>
        <v>0</v>
      </c>
      <c r="O248" s="381"/>
      <c r="P248" s="382" t="str">
        <f t="shared" si="132"/>
        <v/>
      </c>
      <c r="Q248" s="376">
        <v>0</v>
      </c>
      <c r="R248" s="376">
        <v>0</v>
      </c>
      <c r="S248" s="374">
        <f>VLOOKUP(C248,'Working Hours'!A:I,9,0)*G248</f>
        <v>0</v>
      </c>
      <c r="T248" s="377">
        <f t="shared" si="173"/>
        <v>0</v>
      </c>
      <c r="U248" s="376">
        <f>SUMIFS('Manufacturing Cost.'!N:N,'Manufacturing Cost.'!G:G,"622",'Manufacturing Cost.'!H:H,"CNC2")*T248</f>
        <v>0</v>
      </c>
      <c r="V248" s="376">
        <f>SUMIFS('Manufacturing Cost.'!N:N,'Manufacturing Cost.'!G:G,"627",'Manufacturing Cost.'!H:H,"CNC2")*T248+SUMIF('Re-allowcate'!C:C,C248,'Re-allowcate'!J:J)</f>
        <v>0</v>
      </c>
      <c r="W248" s="386">
        <f t="shared" si="172"/>
        <v>0</v>
      </c>
      <c r="X248" s="376">
        <f>SUMIFS('Manufacturing Cost.'!N:N,'Manufacturing Cost.'!H:H,"indirect",'Manufacturing Cost.'!G:G,"627")*W248</f>
        <v>0</v>
      </c>
      <c r="Y248" s="123">
        <f>SUMIF(Outsoucing!D:D,C248,Outsoucing!J:J)</f>
        <v>0</v>
      </c>
      <c r="Z248" s="383">
        <f t="shared" si="140"/>
        <v>0</v>
      </c>
      <c r="AA248" s="378">
        <f t="shared" si="122"/>
        <v>0</v>
      </c>
      <c r="AB248" s="351" t="s">
        <v>1908</v>
      </c>
      <c r="AC248" s="3">
        <v>0</v>
      </c>
      <c r="AD248" s="136">
        <f t="shared" ref="AD248:AD257" si="174">+Z248-AC248</f>
        <v>0</v>
      </c>
      <c r="AH248" s="226"/>
      <c r="AL248" s="136"/>
    </row>
    <row r="249" spans="1:38" ht="15" hidden="1" customHeight="1">
      <c r="A249" s="370" t="s">
        <v>1144</v>
      </c>
      <c r="B249" s="371" t="str">
        <f t="shared" si="120"/>
        <v>310132763097</v>
      </c>
      <c r="C249" s="372" t="s">
        <v>679</v>
      </c>
      <c r="D249" s="372" t="s">
        <v>1147</v>
      </c>
      <c r="E249" s="376">
        <v>0</v>
      </c>
      <c r="F249" s="379">
        <v>0</v>
      </c>
      <c r="G249" s="379">
        <f t="shared" si="127"/>
        <v>0</v>
      </c>
      <c r="H249" s="384" t="s">
        <v>681</v>
      </c>
      <c r="I249" s="384" t="s">
        <v>1148</v>
      </c>
      <c r="J249" s="372" t="s">
        <v>671</v>
      </c>
      <c r="K249" s="373">
        <v>1</v>
      </c>
      <c r="L249" s="372">
        <v>1</v>
      </c>
      <c r="M249" s="372" t="s">
        <v>26</v>
      </c>
      <c r="N249" s="376">
        <f t="shared" ref="N249:N268" si="175">K249*(E249+F249)</f>
        <v>0</v>
      </c>
      <c r="O249" s="381"/>
      <c r="P249" s="382" t="str">
        <f t="shared" ref="P249:P265" si="176">IF(AND(Z249&lt;&gt;0,G249&lt;&gt;0),Z249/G249,"")</f>
        <v/>
      </c>
      <c r="Q249" s="376">
        <v>0</v>
      </c>
      <c r="R249" s="376">
        <v>0</v>
      </c>
      <c r="S249" s="374">
        <f>VLOOKUP(C249,'Working Hours'!A:I,9,0)*G249</f>
        <v>0</v>
      </c>
      <c r="T249" s="377">
        <f t="shared" si="173"/>
        <v>0</v>
      </c>
      <c r="U249" s="376">
        <f>SUMIFS('Manufacturing Cost.'!N:N,'Manufacturing Cost.'!G:G,"622",'Manufacturing Cost.'!H:H,"CNC2")*T249</f>
        <v>0</v>
      </c>
      <c r="V249" s="376">
        <f>SUMIFS('Manufacturing Cost.'!N:N,'Manufacturing Cost.'!G:G,"627",'Manufacturing Cost.'!H:H,"CNC2")*T249+SUMIF('Re-allowcate'!C:C,C249,'Re-allowcate'!J:J)</f>
        <v>0</v>
      </c>
      <c r="W249" s="386">
        <f t="shared" si="172"/>
        <v>0</v>
      </c>
      <c r="X249" s="376">
        <f>SUMIFS('Manufacturing Cost.'!N:N,'Manufacturing Cost.'!H:H,"indirect",'Manufacturing Cost.'!G:G,"627")*W249</f>
        <v>0</v>
      </c>
      <c r="Y249" s="123">
        <f>SUMIF(Outsoucing!D:D,C249,Outsoucing!J:J)</f>
        <v>0</v>
      </c>
      <c r="Z249" s="383">
        <f t="shared" si="140"/>
        <v>0</v>
      </c>
      <c r="AA249" s="378">
        <f t="shared" si="122"/>
        <v>0</v>
      </c>
      <c r="AB249" s="351" t="s">
        <v>1908</v>
      </c>
      <c r="AC249" s="3">
        <v>0</v>
      </c>
      <c r="AD249" s="136">
        <f t="shared" si="174"/>
        <v>0</v>
      </c>
      <c r="AH249" s="226"/>
      <c r="AL249" s="136"/>
    </row>
    <row r="250" spans="1:38" ht="15" hidden="1" customHeight="1">
      <c r="A250" s="370" t="s">
        <v>1144</v>
      </c>
      <c r="B250" s="371" t="str">
        <f t="shared" si="120"/>
        <v>310138762897</v>
      </c>
      <c r="C250" s="372" t="s">
        <v>721</v>
      </c>
      <c r="D250" s="372" t="s">
        <v>1149</v>
      </c>
      <c r="E250" s="376">
        <v>0</v>
      </c>
      <c r="F250" s="379">
        <v>0</v>
      </c>
      <c r="G250" s="379">
        <f t="shared" si="127"/>
        <v>0</v>
      </c>
      <c r="H250" s="384" t="s">
        <v>716</v>
      </c>
      <c r="I250" s="384" t="s">
        <v>1150</v>
      </c>
      <c r="J250" s="385" t="s">
        <v>671</v>
      </c>
      <c r="K250" s="373">
        <v>1</v>
      </c>
      <c r="L250" s="372">
        <v>1</v>
      </c>
      <c r="M250" s="372" t="s">
        <v>26</v>
      </c>
      <c r="N250" s="376">
        <f t="shared" si="175"/>
        <v>0</v>
      </c>
      <c r="O250" s="381"/>
      <c r="P250" s="382" t="str">
        <f t="shared" si="176"/>
        <v/>
      </c>
      <c r="Q250" s="376">
        <v>0</v>
      </c>
      <c r="R250" s="376">
        <v>0</v>
      </c>
      <c r="S250" s="374">
        <f>VLOOKUP(C250,'Working Hours'!A:I,9,0)*G250</f>
        <v>0</v>
      </c>
      <c r="T250" s="377">
        <f t="shared" si="173"/>
        <v>0</v>
      </c>
      <c r="U250" s="376">
        <f>SUMIFS('Manufacturing Cost.'!N:N,'Manufacturing Cost.'!G:G,"622",'Manufacturing Cost.'!H:H,"CNC2")*T250</f>
        <v>0</v>
      </c>
      <c r="V250" s="376">
        <f>SUMIFS('Manufacturing Cost.'!N:N,'Manufacturing Cost.'!G:G,"627",'Manufacturing Cost.'!H:H,"CNC2")*T250+SUMIF('Re-allowcate'!C:C,C250,'Re-allowcate'!J:J)</f>
        <v>0</v>
      </c>
      <c r="W250" s="386">
        <f t="shared" si="172"/>
        <v>0</v>
      </c>
      <c r="X250" s="376">
        <f>SUMIFS('Manufacturing Cost.'!N:N,'Manufacturing Cost.'!H:H,"indirect",'Manufacturing Cost.'!G:G,"627")*W250</f>
        <v>0</v>
      </c>
      <c r="Y250" s="123">
        <f>SUMIF(Outsoucing!D:D,C250,Outsoucing!J:J)</f>
        <v>0</v>
      </c>
      <c r="Z250" s="309">
        <f t="shared" ref="Z250:Z268" si="177">Q250+R250+U250+V250+X250+Y250</f>
        <v>0</v>
      </c>
      <c r="AA250" s="378">
        <f t="shared" si="122"/>
        <v>0</v>
      </c>
      <c r="AB250" s="351" t="s">
        <v>1908</v>
      </c>
      <c r="AC250" s="3">
        <v>0</v>
      </c>
      <c r="AD250" s="136">
        <f t="shared" si="174"/>
        <v>0</v>
      </c>
      <c r="AH250" s="226"/>
      <c r="AL250" s="136"/>
    </row>
    <row r="251" spans="1:38" ht="15" hidden="1" customHeight="1">
      <c r="A251" s="387" t="s">
        <v>1144</v>
      </c>
      <c r="B251" s="388" t="str">
        <f t="shared" si="120"/>
        <v>310141760092</v>
      </c>
      <c r="C251" s="385" t="s">
        <v>1151</v>
      </c>
      <c r="D251" s="385" t="s">
        <v>692</v>
      </c>
      <c r="E251" s="375">
        <v>0</v>
      </c>
      <c r="F251" s="378">
        <v>0</v>
      </c>
      <c r="G251" s="378">
        <f t="shared" si="127"/>
        <v>0</v>
      </c>
      <c r="H251" s="380" t="s">
        <v>1152</v>
      </c>
      <c r="I251" s="380" t="s">
        <v>693</v>
      </c>
      <c r="J251" s="385" t="s">
        <v>671</v>
      </c>
      <c r="K251" s="389">
        <v>1</v>
      </c>
      <c r="L251" s="385">
        <v>1</v>
      </c>
      <c r="M251" s="385" t="s">
        <v>26</v>
      </c>
      <c r="N251" s="375">
        <f t="shared" si="175"/>
        <v>0</v>
      </c>
      <c r="O251" s="390"/>
      <c r="P251" s="391" t="str">
        <f t="shared" si="176"/>
        <v/>
      </c>
      <c r="Q251" s="375">
        <v>0</v>
      </c>
      <c r="R251" s="376">
        <v>0</v>
      </c>
      <c r="S251" s="374">
        <f>VLOOKUP(C251,'Working Hours'!A:I,9,0)*G251</f>
        <v>0</v>
      </c>
      <c r="T251" s="377">
        <f t="shared" si="173"/>
        <v>0</v>
      </c>
      <c r="U251" s="376">
        <f>SUMIFS('Manufacturing Cost.'!N:N,'Manufacturing Cost.'!G:G,"622",'Manufacturing Cost.'!H:H,"CNC2")*T251</f>
        <v>0</v>
      </c>
      <c r="V251" s="376">
        <f>SUMIFS('Manufacturing Cost.'!N:N,'Manufacturing Cost.'!G:G,"627",'Manufacturing Cost.'!H:H,"CNC2")*T251+SUMIF('Re-allowcate'!C:C,C251,'Re-allowcate'!J:J)</f>
        <v>0</v>
      </c>
      <c r="W251" s="386">
        <f t="shared" si="172"/>
        <v>0</v>
      </c>
      <c r="X251" s="375">
        <f>SUMIFS('Manufacturing Cost.'!N:N,'Manufacturing Cost.'!H:H,"indirect",'Manufacturing Cost.'!G:G,"627")*W251</f>
        <v>0</v>
      </c>
      <c r="Y251" s="123">
        <f>SUMIF(Outsoucing!D:D,C251,Outsoucing!J:J)</f>
        <v>0</v>
      </c>
      <c r="Z251" s="309">
        <f t="shared" si="177"/>
        <v>0</v>
      </c>
      <c r="AA251" s="378">
        <f t="shared" si="122"/>
        <v>0</v>
      </c>
      <c r="AB251" s="351" t="s">
        <v>1908</v>
      </c>
      <c r="AC251" s="3">
        <v>0</v>
      </c>
      <c r="AD251" s="136">
        <f t="shared" si="174"/>
        <v>0</v>
      </c>
      <c r="AH251" s="226"/>
      <c r="AL251" s="136"/>
    </row>
    <row r="252" spans="1:38" ht="15" hidden="1" customHeight="1">
      <c r="A252" s="387" t="s">
        <v>1144</v>
      </c>
      <c r="B252" s="388" t="str">
        <f t="shared" si="120"/>
        <v>310137762897</v>
      </c>
      <c r="C252" s="385" t="s">
        <v>714</v>
      </c>
      <c r="D252" s="385" t="s">
        <v>1153</v>
      </c>
      <c r="E252" s="375">
        <v>0</v>
      </c>
      <c r="F252" s="378">
        <v>0</v>
      </c>
      <c r="G252" s="378">
        <f t="shared" si="127"/>
        <v>0</v>
      </c>
      <c r="H252" s="380" t="s">
        <v>716</v>
      </c>
      <c r="I252" s="380" t="s">
        <v>1150</v>
      </c>
      <c r="J252" s="385" t="s">
        <v>671</v>
      </c>
      <c r="K252" s="389">
        <v>1</v>
      </c>
      <c r="L252" s="385">
        <v>1</v>
      </c>
      <c r="M252" s="385" t="s">
        <v>26</v>
      </c>
      <c r="N252" s="375">
        <f t="shared" si="175"/>
        <v>0</v>
      </c>
      <c r="O252" s="390"/>
      <c r="P252" s="391" t="str">
        <f t="shared" si="176"/>
        <v/>
      </c>
      <c r="Q252" s="375">
        <v>0</v>
      </c>
      <c r="R252" s="376">
        <v>0</v>
      </c>
      <c r="S252" s="374">
        <f>VLOOKUP(C252,'Working Hours'!A:I,9,0)*G252</f>
        <v>0</v>
      </c>
      <c r="T252" s="377">
        <f t="shared" si="173"/>
        <v>0</v>
      </c>
      <c r="U252" s="376">
        <f>SUMIFS('Manufacturing Cost.'!N:N,'Manufacturing Cost.'!G:G,"622",'Manufacturing Cost.'!H:H,"CNC2")*T252</f>
        <v>0</v>
      </c>
      <c r="V252" s="376">
        <f>SUMIFS('Manufacturing Cost.'!N:N,'Manufacturing Cost.'!G:G,"627",'Manufacturing Cost.'!H:H,"CNC2")*T252+SUMIF('Re-allowcate'!C:C,C252,'Re-allowcate'!J:J)</f>
        <v>0</v>
      </c>
      <c r="W252" s="386">
        <f t="shared" si="172"/>
        <v>0</v>
      </c>
      <c r="X252" s="375">
        <f>SUMIFS('Manufacturing Cost.'!N:N,'Manufacturing Cost.'!H:H,"indirect",'Manufacturing Cost.'!G:G,"627")*W252</f>
        <v>0</v>
      </c>
      <c r="Y252" s="123">
        <f>SUMIF(Outsoucing!D:D,C252,Outsoucing!J:J)</f>
        <v>0</v>
      </c>
      <c r="Z252" s="309">
        <f t="shared" si="177"/>
        <v>0</v>
      </c>
      <c r="AA252" s="378">
        <f t="shared" si="122"/>
        <v>0</v>
      </c>
      <c r="AB252" s="351" t="s">
        <v>1908</v>
      </c>
      <c r="AC252" s="3">
        <v>0</v>
      </c>
      <c r="AD252" s="136">
        <f t="shared" si="174"/>
        <v>0</v>
      </c>
      <c r="AH252" s="226"/>
      <c r="AL252" s="136"/>
    </row>
    <row r="253" spans="1:38" ht="15" hidden="1" customHeight="1">
      <c r="A253" s="387" t="s">
        <v>1144</v>
      </c>
      <c r="B253" s="388" t="str">
        <f t="shared" si="120"/>
        <v>310102762275</v>
      </c>
      <c r="C253" s="385" t="s">
        <v>1154</v>
      </c>
      <c r="D253" s="385" t="s">
        <v>1155</v>
      </c>
      <c r="E253" s="375">
        <v>0</v>
      </c>
      <c r="F253" s="378">
        <v>0</v>
      </c>
      <c r="G253" s="378">
        <f t="shared" si="127"/>
        <v>0</v>
      </c>
      <c r="H253" s="380" t="s">
        <v>1156</v>
      </c>
      <c r="I253" s="380" t="s">
        <v>1157</v>
      </c>
      <c r="J253" s="385" t="s">
        <v>671</v>
      </c>
      <c r="K253" s="389">
        <v>1</v>
      </c>
      <c r="L253" s="385">
        <v>1</v>
      </c>
      <c r="M253" s="385" t="s">
        <v>26</v>
      </c>
      <c r="N253" s="375">
        <f t="shared" si="175"/>
        <v>0</v>
      </c>
      <c r="O253" s="390"/>
      <c r="P253" s="391" t="str">
        <f t="shared" si="176"/>
        <v/>
      </c>
      <c r="Q253" s="375">
        <v>0</v>
      </c>
      <c r="R253" s="376">
        <v>0</v>
      </c>
      <c r="S253" s="374">
        <f>VLOOKUP(C253,'Working Hours'!A:I,9,0)*G253</f>
        <v>0</v>
      </c>
      <c r="T253" s="377">
        <f t="shared" si="173"/>
        <v>0</v>
      </c>
      <c r="U253" s="376">
        <f>SUMIFS('Manufacturing Cost.'!N:N,'Manufacturing Cost.'!G:G,"622",'Manufacturing Cost.'!H:H,"CNC2")*T253</f>
        <v>0</v>
      </c>
      <c r="V253" s="376">
        <f>SUMIFS('Manufacturing Cost.'!N:N,'Manufacturing Cost.'!G:G,"627",'Manufacturing Cost.'!H:H,"CNC2")*T253+SUMIF('Re-allowcate'!C:C,C253,'Re-allowcate'!J:J)</f>
        <v>0</v>
      </c>
      <c r="W253" s="386">
        <f t="shared" si="172"/>
        <v>0</v>
      </c>
      <c r="X253" s="375">
        <f>SUMIFS('Manufacturing Cost.'!N:N,'Manufacturing Cost.'!H:H,"indirect",'Manufacturing Cost.'!G:G,"627")*W253</f>
        <v>0</v>
      </c>
      <c r="Y253" s="123">
        <f>SUMIF(Outsoucing!D:D,C253,Outsoucing!J:J)</f>
        <v>0</v>
      </c>
      <c r="Z253" s="309">
        <f t="shared" si="177"/>
        <v>0</v>
      </c>
      <c r="AA253" s="378">
        <f t="shared" si="122"/>
        <v>0</v>
      </c>
      <c r="AB253" s="351" t="s">
        <v>1908</v>
      </c>
      <c r="AC253" s="3">
        <v>0</v>
      </c>
      <c r="AD253" s="136">
        <f t="shared" si="174"/>
        <v>0</v>
      </c>
      <c r="AH253" s="226"/>
      <c r="AL253" s="136"/>
    </row>
    <row r="254" spans="1:38" ht="15" hidden="1" customHeight="1">
      <c r="A254" s="387" t="s">
        <v>1144</v>
      </c>
      <c r="B254" s="388" t="str">
        <f t="shared" si="120"/>
        <v>310158763063</v>
      </c>
      <c r="C254" s="385" t="s">
        <v>1158</v>
      </c>
      <c r="D254" s="385" t="s">
        <v>1159</v>
      </c>
      <c r="E254" s="375">
        <v>0</v>
      </c>
      <c r="F254" s="378">
        <v>0</v>
      </c>
      <c r="G254" s="378">
        <f t="shared" si="127"/>
        <v>0</v>
      </c>
      <c r="H254" s="380" t="s">
        <v>1160</v>
      </c>
      <c r="I254" s="380" t="s">
        <v>1161</v>
      </c>
      <c r="J254" s="385" t="s">
        <v>671</v>
      </c>
      <c r="K254" s="389">
        <v>1</v>
      </c>
      <c r="L254" s="385">
        <v>1</v>
      </c>
      <c r="M254" s="385" t="s">
        <v>26</v>
      </c>
      <c r="N254" s="375">
        <f t="shared" si="175"/>
        <v>0</v>
      </c>
      <c r="O254" s="390"/>
      <c r="P254" s="391" t="str">
        <f t="shared" si="176"/>
        <v/>
      </c>
      <c r="Q254" s="375">
        <v>0</v>
      </c>
      <c r="R254" s="376">
        <v>0</v>
      </c>
      <c r="S254" s="374">
        <f>VLOOKUP(C254,'Working Hours'!A:I,9,0)*G254</f>
        <v>0</v>
      </c>
      <c r="T254" s="377">
        <f t="shared" si="173"/>
        <v>0</v>
      </c>
      <c r="U254" s="376">
        <f>SUMIFS('Manufacturing Cost.'!N:N,'Manufacturing Cost.'!G:G,"622",'Manufacturing Cost.'!H:H,"CNC2")*T254</f>
        <v>0</v>
      </c>
      <c r="V254" s="376">
        <f>SUMIFS('Manufacturing Cost.'!N:N,'Manufacturing Cost.'!G:G,"627",'Manufacturing Cost.'!H:H,"CNC2")*T254+SUMIF('Re-allowcate'!C:C,C254,'Re-allowcate'!J:J)</f>
        <v>0</v>
      </c>
      <c r="W254" s="386">
        <f t="shared" si="172"/>
        <v>0</v>
      </c>
      <c r="X254" s="375">
        <f>SUMIFS('Manufacturing Cost.'!N:N,'Manufacturing Cost.'!H:H,"indirect",'Manufacturing Cost.'!G:G,"627")*W254</f>
        <v>0</v>
      </c>
      <c r="Y254" s="123">
        <f>SUMIF(Outsoucing!D:D,C254,Outsoucing!J:J)</f>
        <v>0</v>
      </c>
      <c r="Z254" s="309">
        <f t="shared" si="177"/>
        <v>0</v>
      </c>
      <c r="AA254" s="378">
        <f t="shared" si="122"/>
        <v>0</v>
      </c>
      <c r="AB254" s="351" t="s">
        <v>1908</v>
      </c>
      <c r="AC254" s="3">
        <v>0</v>
      </c>
      <c r="AD254" s="136">
        <f t="shared" si="174"/>
        <v>0</v>
      </c>
      <c r="AH254" s="226"/>
      <c r="AL254" s="136"/>
    </row>
    <row r="255" spans="1:38">
      <c r="A255" s="387" t="s">
        <v>1144</v>
      </c>
      <c r="B255" s="388" t="str">
        <f t="shared" si="120"/>
        <v>310150763953</v>
      </c>
      <c r="C255" s="385" t="s">
        <v>1162</v>
      </c>
      <c r="D255" s="385" t="s">
        <v>1163</v>
      </c>
      <c r="E255" s="375">
        <v>43540</v>
      </c>
      <c r="F255" s="378">
        <v>0</v>
      </c>
      <c r="G255" s="378">
        <f t="shared" si="127"/>
        <v>43540</v>
      </c>
      <c r="H255" s="380" t="s">
        <v>1164</v>
      </c>
      <c r="I255" s="385" t="s">
        <v>1165</v>
      </c>
      <c r="J255" s="385" t="s">
        <v>671</v>
      </c>
      <c r="K255" s="389">
        <v>1</v>
      </c>
      <c r="L255" s="385">
        <v>1</v>
      </c>
      <c r="M255" s="385" t="s">
        <v>26</v>
      </c>
      <c r="N255" s="375">
        <f t="shared" si="175"/>
        <v>43540</v>
      </c>
      <c r="O255" s="375"/>
      <c r="P255" s="391">
        <f t="shared" si="176"/>
        <v>54153.126490486662</v>
      </c>
      <c r="Q255" s="375">
        <v>0</v>
      </c>
      <c r="R255" s="376">
        <v>36838897.401594117</v>
      </c>
      <c r="S255" s="374">
        <f>VLOOKUP(C255,'Working Hours'!A:I,9,0)*G255</f>
        <v>27356.181999999997</v>
      </c>
      <c r="T255" s="377">
        <f t="shared" si="173"/>
        <v>0.20242750910158519</v>
      </c>
      <c r="U255" s="376">
        <f>SUMIFS('Manufacturing Cost.'!N:N,'Manufacturing Cost.'!G:G,"622",'Manufacturing Cost.'!H:H,"CNC2")*T255</f>
        <v>273986158.46352667</v>
      </c>
      <c r="V255" s="376">
        <f>SUMIFS('Manufacturing Cost.'!N:N,'Manufacturing Cost.'!G:G,"627",'Manufacturing Cost.'!H:H,"CNC2")*T255+SUMIF('Re-allowcate'!C:C,C255,'Re-allowcate'!J:J)</f>
        <v>920336353.90400469</v>
      </c>
      <c r="W255" s="386">
        <f t="shared" si="172"/>
        <v>9.9657356419440429E-2</v>
      </c>
      <c r="X255" s="375">
        <f>SUMIFS('Manufacturing Cost.'!N:N,'Manufacturing Cost.'!H:H,"indirect",'Manufacturing Cost.'!G:G,"627")*W255</f>
        <v>1126665717.6266634</v>
      </c>
      <c r="Y255" s="123">
        <f>SUMIF(Outsoucing!D:D,C255,Outsoucing!J:J)</f>
        <v>0</v>
      </c>
      <c r="Z255" s="309">
        <f t="shared" si="177"/>
        <v>2357827127.3957891</v>
      </c>
      <c r="AA255" s="378">
        <f t="shared" si="122"/>
        <v>54153.126490486662</v>
      </c>
      <c r="AB255" s="351" t="s">
        <v>1908</v>
      </c>
      <c r="AC255" s="3">
        <v>2357827127.3957891</v>
      </c>
      <c r="AD255" s="136">
        <f t="shared" si="174"/>
        <v>0</v>
      </c>
      <c r="AE255" s="136"/>
      <c r="AL255" s="136"/>
    </row>
    <row r="256" spans="1:38" ht="15" hidden="1" customHeight="1">
      <c r="A256" s="387" t="s">
        <v>1144</v>
      </c>
      <c r="B256" s="388" t="str">
        <f t="shared" si="120"/>
        <v>310151763954</v>
      </c>
      <c r="C256" s="385" t="s">
        <v>1166</v>
      </c>
      <c r="D256" s="385" t="s">
        <v>1167</v>
      </c>
      <c r="E256" s="375">
        <v>0</v>
      </c>
      <c r="F256" s="378">
        <v>0</v>
      </c>
      <c r="G256" s="378">
        <f t="shared" si="127"/>
        <v>0</v>
      </c>
      <c r="H256" s="380" t="s">
        <v>1168</v>
      </c>
      <c r="I256" s="385" t="s">
        <v>1169</v>
      </c>
      <c r="J256" s="385" t="s">
        <v>671</v>
      </c>
      <c r="K256" s="389">
        <v>1</v>
      </c>
      <c r="L256" s="385">
        <v>1</v>
      </c>
      <c r="M256" s="385" t="s">
        <v>26</v>
      </c>
      <c r="N256" s="375">
        <f t="shared" si="175"/>
        <v>0</v>
      </c>
      <c r="O256" s="375"/>
      <c r="P256" s="391" t="str">
        <f t="shared" si="176"/>
        <v/>
      </c>
      <c r="Q256" s="375">
        <v>0</v>
      </c>
      <c r="R256" s="376">
        <v>0</v>
      </c>
      <c r="S256" s="374">
        <f>VLOOKUP(C256,'Working Hours'!A:I,9,0)*G256</f>
        <v>0</v>
      </c>
      <c r="T256" s="377">
        <f t="shared" si="173"/>
        <v>0</v>
      </c>
      <c r="U256" s="376">
        <f>SUMIFS('Manufacturing Cost.'!N:N,'Manufacturing Cost.'!G:G,"622",'Manufacturing Cost.'!H:H,"CNC2")*T256</f>
        <v>0</v>
      </c>
      <c r="V256" s="376">
        <f>SUMIFS('Manufacturing Cost.'!N:N,'Manufacturing Cost.'!G:G,"627",'Manufacturing Cost.'!H:H,"CNC2")*T256+SUMIF('Re-allowcate'!C:C,C256,'Re-allowcate'!J:J)</f>
        <v>0</v>
      </c>
      <c r="W256" s="386">
        <f t="shared" si="172"/>
        <v>0</v>
      </c>
      <c r="X256" s="375">
        <f>SUMIFS('Manufacturing Cost.'!N:N,'Manufacturing Cost.'!H:H,"indirect",'Manufacturing Cost.'!G:G,"627")*W256</f>
        <v>0</v>
      </c>
      <c r="Y256" s="123">
        <f>SUMIF(Outsoucing!D:D,C256,Outsoucing!J:J)</f>
        <v>0</v>
      </c>
      <c r="Z256" s="309">
        <f t="shared" si="177"/>
        <v>0</v>
      </c>
      <c r="AA256" s="378">
        <f t="shared" si="122"/>
        <v>0</v>
      </c>
      <c r="AB256" s="351" t="s">
        <v>1908</v>
      </c>
      <c r="AC256" s="3">
        <v>0</v>
      </c>
      <c r="AD256" s="136">
        <f t="shared" si="174"/>
        <v>0</v>
      </c>
      <c r="AL256" s="136"/>
    </row>
    <row r="257" spans="1:38" ht="15" hidden="1" customHeight="1">
      <c r="A257" s="387" t="s">
        <v>1144</v>
      </c>
      <c r="B257" s="388" t="str">
        <f t="shared" si="120"/>
        <v>310135763915</v>
      </c>
      <c r="C257" s="385" t="s">
        <v>675</v>
      </c>
      <c r="D257" s="385" t="s">
        <v>676</v>
      </c>
      <c r="E257" s="375">
        <v>0</v>
      </c>
      <c r="F257" s="378">
        <v>0</v>
      </c>
      <c r="G257" s="378">
        <f t="shared" si="127"/>
        <v>0</v>
      </c>
      <c r="H257" s="380" t="s">
        <v>669</v>
      </c>
      <c r="I257" s="385" t="s">
        <v>670</v>
      </c>
      <c r="J257" s="385" t="s">
        <v>671</v>
      </c>
      <c r="K257" s="389">
        <v>0.5</v>
      </c>
      <c r="L257" s="385">
        <v>1</v>
      </c>
      <c r="M257" s="385" t="s">
        <v>26</v>
      </c>
      <c r="N257" s="375">
        <f t="shared" si="175"/>
        <v>0</v>
      </c>
      <c r="O257" s="375"/>
      <c r="P257" s="391" t="str">
        <f t="shared" si="176"/>
        <v/>
      </c>
      <c r="Q257" s="375">
        <v>0</v>
      </c>
      <c r="R257" s="376">
        <v>0</v>
      </c>
      <c r="S257" s="374">
        <f>VLOOKUP(C257,'Working Hours'!A:I,9,0)*G257</f>
        <v>0</v>
      </c>
      <c r="T257" s="377">
        <f t="shared" si="173"/>
        <v>0</v>
      </c>
      <c r="U257" s="376">
        <f>SUMIFS('Manufacturing Cost.'!N:N,'Manufacturing Cost.'!G:G,"622",'Manufacturing Cost.'!H:H,"CNC2")*T257</f>
        <v>0</v>
      </c>
      <c r="V257" s="376">
        <f>SUMIFS('Manufacturing Cost.'!N:N,'Manufacturing Cost.'!G:G,"627",'Manufacturing Cost.'!H:H,"CNC2")*T257+SUMIF('Re-allowcate'!C:C,C257,'Re-allowcate'!J:J)</f>
        <v>0</v>
      </c>
      <c r="W257" s="386">
        <f t="shared" si="172"/>
        <v>0</v>
      </c>
      <c r="X257" s="375">
        <f>SUMIFS('Manufacturing Cost.'!N:N,'Manufacturing Cost.'!H:H,"indirect",'Manufacturing Cost.'!G:G,"627")*W257</f>
        <v>0</v>
      </c>
      <c r="Y257" s="123">
        <f>SUMIF(Outsoucing!D:D,C257,Outsoucing!J:J)</f>
        <v>0</v>
      </c>
      <c r="Z257" s="309">
        <f t="shared" si="177"/>
        <v>0</v>
      </c>
      <c r="AA257" s="378">
        <f t="shared" si="122"/>
        <v>0</v>
      </c>
      <c r="AB257" s="351" t="s">
        <v>1908</v>
      </c>
      <c r="AC257" s="3">
        <v>0</v>
      </c>
      <c r="AD257" s="136">
        <f t="shared" si="174"/>
        <v>0</v>
      </c>
      <c r="AL257" s="136"/>
    </row>
    <row r="258" spans="1:38" ht="15" hidden="1" customHeight="1">
      <c r="A258" s="387" t="s">
        <v>1144</v>
      </c>
      <c r="B258" s="388" t="str">
        <f t="shared" si="120"/>
        <v>310152763957</v>
      </c>
      <c r="C258" s="385" t="s">
        <v>1170</v>
      </c>
      <c r="D258" s="385" t="s">
        <v>1171</v>
      </c>
      <c r="E258" s="375">
        <v>0</v>
      </c>
      <c r="F258" s="378">
        <v>0</v>
      </c>
      <c r="G258" s="378">
        <f t="shared" si="127"/>
        <v>0</v>
      </c>
      <c r="H258" s="533" t="s">
        <v>1172</v>
      </c>
      <c r="I258" s="385" t="s">
        <v>1173</v>
      </c>
      <c r="J258" s="385" t="s">
        <v>671</v>
      </c>
      <c r="K258" s="389">
        <v>1</v>
      </c>
      <c r="L258" s="385">
        <v>1</v>
      </c>
      <c r="M258" s="385" t="s">
        <v>26</v>
      </c>
      <c r="N258" s="375">
        <f t="shared" si="175"/>
        <v>0</v>
      </c>
      <c r="O258" s="375"/>
      <c r="P258" s="391" t="str">
        <f t="shared" si="176"/>
        <v/>
      </c>
      <c r="Q258" s="375">
        <v>0</v>
      </c>
      <c r="R258" s="376">
        <v>0</v>
      </c>
      <c r="S258" s="374">
        <f>VLOOKUP(C258,'Working Hours'!A:I,9,0)*G258</f>
        <v>0</v>
      </c>
      <c r="T258" s="377">
        <f t="shared" si="173"/>
        <v>0</v>
      </c>
      <c r="U258" s="376">
        <f>SUMIFS('Manufacturing Cost.'!N:N,'Manufacturing Cost.'!G:G,"622",'Manufacturing Cost.'!H:H,"CNC2")*T258</f>
        <v>0</v>
      </c>
      <c r="V258" s="376">
        <f>SUMIFS('Manufacturing Cost.'!N:N,'Manufacturing Cost.'!G:G,"627",'Manufacturing Cost.'!H:H,"CNC2")*T258+SUMIF('Re-allowcate'!C:C,C258,'Re-allowcate'!J:J)</f>
        <v>0</v>
      </c>
      <c r="W258" s="386">
        <f t="shared" si="172"/>
        <v>0</v>
      </c>
      <c r="X258" s="375">
        <f>SUMIFS('Manufacturing Cost.'!N:N,'Manufacturing Cost.'!H:H,"indirect",'Manufacturing Cost.'!G:G,"627")*W258</f>
        <v>0</v>
      </c>
      <c r="Y258" s="123">
        <f>SUMIF(Outsoucing!D:D,C258,Outsoucing!J:J)</f>
        <v>0</v>
      </c>
      <c r="Z258" s="309">
        <f t="shared" si="177"/>
        <v>0</v>
      </c>
      <c r="AA258" s="378">
        <f t="shared" si="122"/>
        <v>0</v>
      </c>
      <c r="AB258" s="351" t="s">
        <v>1908</v>
      </c>
      <c r="AC258" s="3">
        <v>0</v>
      </c>
      <c r="AD258" s="136">
        <f t="shared" ref="AD258:AD262" si="178">+Z258-AC258</f>
        <v>0</v>
      </c>
      <c r="AL258" s="136"/>
    </row>
    <row r="259" spans="1:38">
      <c r="A259" s="387" t="s">
        <v>1144</v>
      </c>
      <c r="B259" s="388" t="str">
        <f t="shared" si="120"/>
        <v>310153763957</v>
      </c>
      <c r="C259" s="385" t="s">
        <v>1174</v>
      </c>
      <c r="D259" s="385" t="s">
        <v>1175</v>
      </c>
      <c r="E259" s="375">
        <v>17896</v>
      </c>
      <c r="F259" s="378">
        <v>0</v>
      </c>
      <c r="G259" s="378">
        <f t="shared" si="127"/>
        <v>17896</v>
      </c>
      <c r="H259" s="533" t="s">
        <v>1172</v>
      </c>
      <c r="I259" s="385" t="s">
        <v>1173</v>
      </c>
      <c r="J259" s="385" t="s">
        <v>671</v>
      </c>
      <c r="K259" s="389">
        <v>1</v>
      </c>
      <c r="L259" s="385">
        <v>1</v>
      </c>
      <c r="M259" s="385" t="s">
        <v>26</v>
      </c>
      <c r="N259" s="375">
        <f t="shared" si="175"/>
        <v>17896</v>
      </c>
      <c r="O259" s="375"/>
      <c r="P259" s="391">
        <f t="shared" si="176"/>
        <v>43472.335488485143</v>
      </c>
      <c r="Q259" s="375">
        <v>0</v>
      </c>
      <c r="R259" s="376">
        <v>15141683.690834368</v>
      </c>
      <c r="S259" s="374">
        <f>VLOOKUP(C259,'Working Hours'!A:I,9,0)*G259</f>
        <v>8967.6856000000007</v>
      </c>
      <c r="T259" s="377">
        <f t="shared" si="173"/>
        <v>6.6358173023346415E-2</v>
      </c>
      <c r="U259" s="376">
        <f>SUMIFS('Manufacturing Cost.'!N:N,'Manufacturing Cost.'!G:G,"622",'Manufacturing Cost.'!H:H,"CNC2")*T259</f>
        <v>89815959.253842026</v>
      </c>
      <c r="V259" s="376">
        <f>SUMIFS('Manufacturing Cost.'!N:N,'Manufacturing Cost.'!G:G,"627",'Manufacturing Cost.'!H:H,"CNC2")*T259+SUMIF('Re-allowcate'!C:C,C259,'Re-allowcate'!J:J)</f>
        <v>303688695.05547279</v>
      </c>
      <c r="W259" s="386">
        <f t="shared" si="172"/>
        <v>3.266888047815604E-2</v>
      </c>
      <c r="X259" s="375">
        <f>SUMIFS('Manufacturing Cost.'!N:N,'Manufacturing Cost.'!H:H,"indirect",'Manufacturing Cost.'!G:G,"627")*W259</f>
        <v>369334577.90178096</v>
      </c>
      <c r="Y259" s="123">
        <f>SUMIF(Outsoucing!D:D,C259,Outsoucing!J:J)</f>
        <v>0</v>
      </c>
      <c r="Z259" s="309">
        <f t="shared" si="177"/>
        <v>777980915.90193009</v>
      </c>
      <c r="AA259" s="378">
        <f t="shared" si="122"/>
        <v>43472.335488485143</v>
      </c>
      <c r="AB259" s="351" t="s">
        <v>1908</v>
      </c>
      <c r="AC259" s="3">
        <v>777980915.90193009</v>
      </c>
      <c r="AD259" s="136">
        <f t="shared" si="178"/>
        <v>0</v>
      </c>
      <c r="AE259" s="136"/>
      <c r="AL259" s="136"/>
    </row>
    <row r="260" spans="1:38">
      <c r="A260" s="387" t="s">
        <v>1144</v>
      </c>
      <c r="B260" s="388" t="str">
        <f t="shared" si="120"/>
        <v>310154763958</v>
      </c>
      <c r="C260" s="385" t="s">
        <v>1176</v>
      </c>
      <c r="D260" s="385" t="s">
        <v>1177</v>
      </c>
      <c r="E260" s="375">
        <v>95756</v>
      </c>
      <c r="F260" s="378">
        <v>0</v>
      </c>
      <c r="G260" s="378">
        <f t="shared" si="127"/>
        <v>95756</v>
      </c>
      <c r="H260" s="533" t="s">
        <v>1178</v>
      </c>
      <c r="I260" s="385" t="s">
        <v>1179</v>
      </c>
      <c r="J260" s="385" t="s">
        <v>671</v>
      </c>
      <c r="K260" s="389">
        <v>1</v>
      </c>
      <c r="L260" s="385">
        <v>1</v>
      </c>
      <c r="M260" s="385" t="s">
        <v>26</v>
      </c>
      <c r="N260" s="375">
        <f t="shared" si="175"/>
        <v>95756</v>
      </c>
      <c r="O260" s="375"/>
      <c r="P260" s="391">
        <f t="shared" si="176"/>
        <v>18936.744837646693</v>
      </c>
      <c r="Q260" s="375">
        <v>0</v>
      </c>
      <c r="R260" s="376">
        <v>81018499.301493943</v>
      </c>
      <c r="S260" s="374">
        <f>VLOOKUP(C260,'Working Hours'!A:I,9,0)*G260</f>
        <v>20003.428400000001</v>
      </c>
      <c r="T260" s="377">
        <f t="shared" si="173"/>
        <v>0.14801934657781951</v>
      </c>
      <c r="U260" s="376">
        <f>SUMIFS('Manufacturing Cost.'!N:N,'Manufacturing Cost.'!G:G,"622",'Manufacturing Cost.'!H:H,"CNC2")*T260</f>
        <v>200344569.40724438</v>
      </c>
      <c r="V260" s="376">
        <f>SUMIFS('Manufacturing Cost.'!N:N,'Manufacturing Cost.'!G:G,"627",'Manufacturing Cost.'!H:H,"CNC2")*T260+SUMIF('Re-allowcate'!C:C,C260,'Re-allowcate'!J:J)</f>
        <v>708101675.41896582</v>
      </c>
      <c r="W260" s="386">
        <f t="shared" si="172"/>
        <v>7.287160151477122E-2</v>
      </c>
      <c r="X260" s="375">
        <f>SUMIFS('Manufacturing Cost.'!N:N,'Manufacturing Cost.'!H:H,"indirect",'Manufacturing Cost.'!G:G,"627")*W260</f>
        <v>823842194.54599261</v>
      </c>
      <c r="Y260" s="123">
        <f>SUMIF(Outsoucing!D:D,C260,Outsoucing!J:J)</f>
        <v>0</v>
      </c>
      <c r="Z260" s="309">
        <f t="shared" si="177"/>
        <v>1813306938.6736968</v>
      </c>
      <c r="AA260" s="378">
        <f t="shared" si="122"/>
        <v>18936.744837646693</v>
      </c>
      <c r="AB260" s="351" t="s">
        <v>1908</v>
      </c>
      <c r="AC260" s="3">
        <v>1813306938.6736968</v>
      </c>
      <c r="AD260" s="136">
        <f t="shared" si="178"/>
        <v>0</v>
      </c>
      <c r="AE260" s="136"/>
      <c r="AL260" s="136"/>
    </row>
    <row r="261" spans="1:38" ht="15" hidden="1" customHeight="1">
      <c r="A261" s="387" t="s">
        <v>1144</v>
      </c>
      <c r="B261" s="388" t="str">
        <f t="shared" si="120"/>
        <v>310155763958</v>
      </c>
      <c r="C261" s="385" t="s">
        <v>1180</v>
      </c>
      <c r="D261" s="385" t="s">
        <v>1181</v>
      </c>
      <c r="E261" s="375">
        <v>0</v>
      </c>
      <c r="F261" s="378">
        <v>0</v>
      </c>
      <c r="G261" s="378">
        <f t="shared" si="127"/>
        <v>0</v>
      </c>
      <c r="H261" s="533" t="s">
        <v>1178</v>
      </c>
      <c r="I261" s="385" t="s">
        <v>1179</v>
      </c>
      <c r="J261" s="385" t="s">
        <v>671</v>
      </c>
      <c r="K261" s="389">
        <v>1</v>
      </c>
      <c r="L261" s="385">
        <v>1</v>
      </c>
      <c r="M261" s="385" t="s">
        <v>26</v>
      </c>
      <c r="N261" s="375">
        <f t="shared" si="175"/>
        <v>0</v>
      </c>
      <c r="O261" s="375"/>
      <c r="P261" s="391" t="str">
        <f t="shared" si="176"/>
        <v/>
      </c>
      <c r="Q261" s="375">
        <v>0</v>
      </c>
      <c r="R261" s="376">
        <v>0</v>
      </c>
      <c r="S261" s="374">
        <f>VLOOKUP(C261,'Working Hours'!A:I,9,0)*G261</f>
        <v>0</v>
      </c>
      <c r="T261" s="377">
        <f t="shared" si="173"/>
        <v>0</v>
      </c>
      <c r="U261" s="376">
        <f>SUMIFS('Manufacturing Cost.'!N:N,'Manufacturing Cost.'!G:G,"622",'Manufacturing Cost.'!H:H,"CNC2")*T261</f>
        <v>0</v>
      </c>
      <c r="V261" s="376">
        <f>SUMIFS('Manufacturing Cost.'!N:N,'Manufacturing Cost.'!G:G,"627",'Manufacturing Cost.'!H:H,"CNC2")*T261+SUMIF('Re-allowcate'!C:C,C261,'Re-allowcate'!J:J)</f>
        <v>0</v>
      </c>
      <c r="W261" s="386">
        <f t="shared" si="172"/>
        <v>0</v>
      </c>
      <c r="X261" s="375">
        <f>SUMIFS('Manufacturing Cost.'!N:N,'Manufacturing Cost.'!H:H,"indirect",'Manufacturing Cost.'!G:G,"627")*W261</f>
        <v>0</v>
      </c>
      <c r="Y261" s="123">
        <f>SUMIF(Outsoucing!D:D,C261,Outsoucing!J:J)</f>
        <v>0</v>
      </c>
      <c r="Z261" s="309">
        <f t="shared" si="177"/>
        <v>0</v>
      </c>
      <c r="AA261" s="378">
        <f t="shared" si="122"/>
        <v>0</v>
      </c>
      <c r="AB261" s="351" t="s">
        <v>1908</v>
      </c>
      <c r="AC261" s="3">
        <v>0</v>
      </c>
      <c r="AD261" s="136">
        <f t="shared" si="178"/>
        <v>0</v>
      </c>
      <c r="AL261" s="136"/>
    </row>
    <row r="262" spans="1:38" ht="15" hidden="1" customHeight="1">
      <c r="A262" s="387" t="s">
        <v>1144</v>
      </c>
      <c r="B262" s="388" t="str">
        <f t="shared" si="120"/>
        <v>310133763915</v>
      </c>
      <c r="C262" s="385" t="s">
        <v>667</v>
      </c>
      <c r="D262" s="385" t="s">
        <v>1182</v>
      </c>
      <c r="E262" s="375">
        <v>0</v>
      </c>
      <c r="F262" s="378">
        <v>0</v>
      </c>
      <c r="G262" s="378">
        <f t="shared" si="127"/>
        <v>0</v>
      </c>
      <c r="H262" s="534" t="s">
        <v>669</v>
      </c>
      <c r="I262" s="392" t="s">
        <v>670</v>
      </c>
      <c r="J262" s="385" t="s">
        <v>671</v>
      </c>
      <c r="K262" s="389">
        <v>1</v>
      </c>
      <c r="L262" s="385">
        <v>1</v>
      </c>
      <c r="M262" s="385" t="s">
        <v>26</v>
      </c>
      <c r="N262" s="375">
        <f t="shared" si="175"/>
        <v>0</v>
      </c>
      <c r="O262" s="375"/>
      <c r="P262" s="391" t="str">
        <f t="shared" si="176"/>
        <v/>
      </c>
      <c r="Q262" s="375">
        <v>0</v>
      </c>
      <c r="R262" s="376">
        <v>0</v>
      </c>
      <c r="S262" s="374">
        <f>VLOOKUP(C262,'Working Hours'!A:I,9,0)*G262</f>
        <v>0</v>
      </c>
      <c r="T262" s="377">
        <f t="shared" si="173"/>
        <v>0</v>
      </c>
      <c r="U262" s="376">
        <f>SUMIFS('Manufacturing Cost.'!N:N,'Manufacturing Cost.'!G:G,"622",'Manufacturing Cost.'!H:H,"CNC2")*T262</f>
        <v>0</v>
      </c>
      <c r="V262" s="376">
        <f>SUMIFS('Manufacturing Cost.'!N:N,'Manufacturing Cost.'!G:G,"627",'Manufacturing Cost.'!H:H,"CNC2")*T262+SUMIF('Re-allowcate'!C:C,C262,'Re-allowcate'!J:J)</f>
        <v>0</v>
      </c>
      <c r="W262" s="386">
        <f t="shared" si="172"/>
        <v>0</v>
      </c>
      <c r="X262" s="375">
        <f>SUMIFS('Manufacturing Cost.'!N:N,'Manufacturing Cost.'!H:H,"indirect",'Manufacturing Cost.'!G:G,"627")*W262</f>
        <v>0</v>
      </c>
      <c r="Y262" s="123">
        <f>SUMIF(Outsoucing!D:D,C262,Outsoucing!J:J)</f>
        <v>0</v>
      </c>
      <c r="Z262" s="309">
        <f t="shared" si="177"/>
        <v>0</v>
      </c>
      <c r="AA262" s="378">
        <f t="shared" si="122"/>
        <v>0</v>
      </c>
      <c r="AB262" s="351" t="s">
        <v>1908</v>
      </c>
      <c r="AC262" s="3">
        <v>0</v>
      </c>
      <c r="AD262" s="136">
        <f t="shared" si="178"/>
        <v>0</v>
      </c>
      <c r="AL262" s="136"/>
    </row>
    <row r="263" spans="1:38">
      <c r="A263" s="387" t="s">
        <v>1144</v>
      </c>
      <c r="B263" s="388" t="str">
        <f t="shared" ref="B263:B268" si="179">C263&amp;H263</f>
        <v>310156763915</v>
      </c>
      <c r="C263" s="385" t="s">
        <v>1183</v>
      </c>
      <c r="D263" s="385" t="s">
        <v>1184</v>
      </c>
      <c r="E263" s="375">
        <v>27900</v>
      </c>
      <c r="F263" s="378">
        <v>0</v>
      </c>
      <c r="G263" s="378">
        <f t="shared" si="127"/>
        <v>27900</v>
      </c>
      <c r="H263" s="534" t="s">
        <v>669</v>
      </c>
      <c r="I263" s="392" t="s">
        <v>670</v>
      </c>
      <c r="J263" s="385" t="s">
        <v>671</v>
      </c>
      <c r="K263" s="389">
        <v>1</v>
      </c>
      <c r="L263" s="385">
        <v>1</v>
      </c>
      <c r="M263" s="385" t="s">
        <v>26</v>
      </c>
      <c r="N263" s="375">
        <f t="shared" si="175"/>
        <v>27900</v>
      </c>
      <c r="O263" s="393"/>
      <c r="P263" s="391">
        <f t="shared" si="176"/>
        <v>30297.680549690049</v>
      </c>
      <c r="Q263" s="375">
        <v>0</v>
      </c>
      <c r="R263" s="376">
        <v>23605999.942684334</v>
      </c>
      <c r="S263" s="374">
        <f>VLOOKUP(C263,'Working Hours'!A:I,9,0)*G263</f>
        <v>9603.18</v>
      </c>
      <c r="T263" s="377">
        <f t="shared" si="173"/>
        <v>7.106064021851298E-2</v>
      </c>
      <c r="U263" s="376">
        <f>SUMIFS('Manufacturing Cost.'!N:N,'Manufacturing Cost.'!G:G,"622",'Manufacturing Cost.'!H:H,"CNC2")*T263</f>
        <v>96180760.795997411</v>
      </c>
      <c r="V263" s="376">
        <f>SUMIFS('Manufacturing Cost.'!N:N,'Manufacturing Cost.'!G:G,"627",'Manufacturing Cost.'!H:H,"CNC2")*T263+SUMIF('Re-allowcate'!C:C,C263,'Re-allowcate'!J:J)</f>
        <v>330011080.193124</v>
      </c>
      <c r="W263" s="386">
        <f t="shared" si="172"/>
        <v>3.4983958361588692E-2</v>
      </c>
      <c r="X263" s="375">
        <f>SUMIFS('Manufacturing Cost.'!N:N,'Manufacturing Cost.'!H:H,"indirect",'Manufacturing Cost.'!G:G,"627")*W263</f>
        <v>395507446.40454662</v>
      </c>
      <c r="Y263" s="123">
        <f>SUMIF(Outsoucing!D:D,C263,Outsoucing!J:J)</f>
        <v>0</v>
      </c>
      <c r="Z263" s="309">
        <f t="shared" si="177"/>
        <v>845305287.33635235</v>
      </c>
      <c r="AA263" s="378">
        <f t="shared" ref="AA263:AA268" si="180">IF(Z263&lt;&gt;0,(Z263/(E263+F263)),0)</f>
        <v>30297.680549690049</v>
      </c>
      <c r="AB263" s="351" t="s">
        <v>1908</v>
      </c>
      <c r="AC263" s="3">
        <v>845305287.33635235</v>
      </c>
      <c r="AD263" s="136">
        <f t="shared" ref="AD263:AD264" si="181">+Z263-AC263</f>
        <v>0</v>
      </c>
      <c r="AL263" s="136"/>
    </row>
    <row r="264" spans="1:38">
      <c r="A264" s="387" t="s">
        <v>1144</v>
      </c>
      <c r="B264" s="388" t="str">
        <f t="shared" si="179"/>
        <v>310160763971</v>
      </c>
      <c r="C264" s="385" t="s">
        <v>1185</v>
      </c>
      <c r="D264" s="385" t="s">
        <v>1186</v>
      </c>
      <c r="E264" s="375">
        <v>112600</v>
      </c>
      <c r="F264" s="378">
        <v>0</v>
      </c>
      <c r="G264" s="378">
        <f t="shared" si="127"/>
        <v>112600</v>
      </c>
      <c r="H264" s="534" t="s">
        <v>1187</v>
      </c>
      <c r="I264" s="392" t="s">
        <v>1188</v>
      </c>
      <c r="J264" s="385" t="s">
        <v>671</v>
      </c>
      <c r="K264" s="389">
        <v>1</v>
      </c>
      <c r="L264" s="385">
        <v>1</v>
      </c>
      <c r="M264" s="385" t="s">
        <v>26</v>
      </c>
      <c r="N264" s="375">
        <f t="shared" si="175"/>
        <v>112600</v>
      </c>
      <c r="O264" s="393"/>
      <c r="P264" s="391">
        <f t="shared" si="176"/>
        <v>30390.045880677844</v>
      </c>
      <c r="Q264" s="375">
        <v>0</v>
      </c>
      <c r="R264" s="376">
        <v>95270092.958647162</v>
      </c>
      <c r="S264" s="374">
        <f>VLOOKUP(C264,'Working Hours'!A:I,9,0)*G264</f>
        <v>38880.78</v>
      </c>
      <c r="T264" s="377">
        <f t="shared" si="173"/>
        <v>0.2877060639283191</v>
      </c>
      <c r="U264" s="376">
        <f>SUMIFS('Manufacturing Cost.'!N:N,'Manufacturing Cost.'!G:G,"622",'Manufacturing Cost.'!H:H,"CNC2")*T264</f>
        <v>389410903.54880369</v>
      </c>
      <c r="V264" s="376">
        <f>SUMIFS('Manufacturing Cost.'!N:N,'Manufacturing Cost.'!G:G,"627",'Manufacturing Cost.'!H:H,"CNC2")*T264+SUMIF('Re-allowcate'!C:C,C264,'Re-allowcate'!J:J)</f>
        <v>1335931309.6358223</v>
      </c>
      <c r="W264" s="386">
        <f t="shared" si="172"/>
        <v>0.14164095524462628</v>
      </c>
      <c r="X264" s="375">
        <f>SUMIFS('Manufacturing Cost.'!N:N,'Manufacturing Cost.'!H:H,"indirect",'Manufacturing Cost.'!G:G,"627")*W264</f>
        <v>1601306860.0210521</v>
      </c>
      <c r="Y264" s="123">
        <f>SUMIF(Outsoucing!D:D,C264,Outsoucing!J:J)</f>
        <v>0</v>
      </c>
      <c r="Z264" s="309">
        <f t="shared" si="177"/>
        <v>3421919166.1643252</v>
      </c>
      <c r="AA264" s="378">
        <f t="shared" si="180"/>
        <v>30390.045880677844</v>
      </c>
      <c r="AB264" s="351" t="s">
        <v>1908</v>
      </c>
      <c r="AC264" s="3">
        <v>3421919166.1643252</v>
      </c>
      <c r="AD264" s="136">
        <f t="shared" si="181"/>
        <v>0</v>
      </c>
      <c r="AE264" s="136"/>
      <c r="AL264" s="136"/>
    </row>
    <row r="265" spans="1:38" ht="15" hidden="1" customHeight="1">
      <c r="A265" s="387" t="s">
        <v>1144</v>
      </c>
      <c r="B265" s="388" t="str">
        <f t="shared" si="179"/>
        <v>310161763972</v>
      </c>
      <c r="C265" s="385" t="s">
        <v>1189</v>
      </c>
      <c r="D265" s="385" t="s">
        <v>1190</v>
      </c>
      <c r="E265" s="375">
        <v>0</v>
      </c>
      <c r="F265" s="378">
        <v>0</v>
      </c>
      <c r="G265" s="378">
        <f t="shared" si="127"/>
        <v>0</v>
      </c>
      <c r="H265" s="534" t="s">
        <v>1191</v>
      </c>
      <c r="I265" s="392" t="s">
        <v>1192</v>
      </c>
      <c r="J265" s="385" t="s">
        <v>671</v>
      </c>
      <c r="K265" s="389">
        <v>1</v>
      </c>
      <c r="L265" s="385">
        <v>1</v>
      </c>
      <c r="M265" s="385" t="s">
        <v>26</v>
      </c>
      <c r="N265" s="375">
        <f t="shared" si="175"/>
        <v>0</v>
      </c>
      <c r="O265" s="393"/>
      <c r="P265" s="391" t="str">
        <f t="shared" si="176"/>
        <v/>
      </c>
      <c r="Q265" s="375">
        <v>0</v>
      </c>
      <c r="R265" s="376">
        <v>0</v>
      </c>
      <c r="S265" s="374">
        <f>VLOOKUP(C265,'Working Hours'!A:I,9,0)*G265</f>
        <v>0</v>
      </c>
      <c r="T265" s="377">
        <f t="shared" si="173"/>
        <v>0</v>
      </c>
      <c r="U265" s="376">
        <f>SUMIFS('Manufacturing Cost.'!N:N,'Manufacturing Cost.'!G:G,"622",'Manufacturing Cost.'!H:H,"CNC2")*T265</f>
        <v>0</v>
      </c>
      <c r="V265" s="376">
        <f>SUMIFS('Manufacturing Cost.'!N:N,'Manufacturing Cost.'!G:G,"627",'Manufacturing Cost.'!H:H,"CNC2")*T265+SUMIF('Re-allowcate'!C:C,C265,'Re-allowcate'!J:J)</f>
        <v>0</v>
      </c>
      <c r="W265" s="386">
        <f t="shared" si="172"/>
        <v>0</v>
      </c>
      <c r="X265" s="375">
        <f>SUMIFS('Manufacturing Cost.'!N:N,'Manufacturing Cost.'!H:H,"indirect",'Manufacturing Cost.'!G:G,"627")*W265</f>
        <v>0</v>
      </c>
      <c r="Y265" s="123">
        <f>SUMIF(Outsoucing!D:D,C265,Outsoucing!J:J)</f>
        <v>0</v>
      </c>
      <c r="Z265" s="309">
        <f t="shared" si="177"/>
        <v>0</v>
      </c>
      <c r="AA265" s="378">
        <f t="shared" si="180"/>
        <v>0</v>
      </c>
      <c r="AB265" s="351" t="s">
        <v>1908</v>
      </c>
      <c r="AC265" s="3">
        <v>0</v>
      </c>
      <c r="AD265" s="136">
        <f t="shared" ref="AD265" si="182">+Z265-AC265</f>
        <v>0</v>
      </c>
      <c r="AL265" s="136"/>
    </row>
    <row r="266" spans="1:38" ht="15" hidden="1" customHeight="1">
      <c r="A266" s="387" t="s">
        <v>1144</v>
      </c>
      <c r="B266" s="388" t="str">
        <f t="shared" si="179"/>
        <v>310157763958</v>
      </c>
      <c r="C266" s="385" t="s">
        <v>1193</v>
      </c>
      <c r="D266" s="385" t="s">
        <v>1194</v>
      </c>
      <c r="E266" s="375">
        <v>0</v>
      </c>
      <c r="F266" s="378">
        <v>0</v>
      </c>
      <c r="G266" s="378">
        <f t="shared" si="127"/>
        <v>0</v>
      </c>
      <c r="H266" s="534" t="s">
        <v>1178</v>
      </c>
      <c r="I266" s="392" t="s">
        <v>1179</v>
      </c>
      <c r="J266" s="385" t="s">
        <v>671</v>
      </c>
      <c r="K266" s="389">
        <v>1</v>
      </c>
      <c r="L266" s="385">
        <v>1</v>
      </c>
      <c r="M266" s="385" t="s">
        <v>26</v>
      </c>
      <c r="N266" s="375">
        <f t="shared" si="175"/>
        <v>0</v>
      </c>
      <c r="O266" s="393"/>
      <c r="P266" s="391" t="str">
        <f t="shared" ref="P266:P268" si="183">IF(AND(Z266&lt;&gt;0,G266&lt;&gt;0),Z266/G266,"")</f>
        <v/>
      </c>
      <c r="Q266" s="375">
        <v>0</v>
      </c>
      <c r="R266" s="376">
        <v>0</v>
      </c>
      <c r="S266" s="374">
        <f>VLOOKUP(C266,'Working Hours'!A:I,9,0)*G266</f>
        <v>0</v>
      </c>
      <c r="T266" s="377">
        <f t="shared" si="173"/>
        <v>0</v>
      </c>
      <c r="U266" s="376">
        <f>SUMIFS('Manufacturing Cost.'!N:N,'Manufacturing Cost.'!G:G,"622",'Manufacturing Cost.'!H:H,"CNC2")*T266</f>
        <v>0</v>
      </c>
      <c r="V266" s="376">
        <f>SUMIFS('Manufacturing Cost.'!N:N,'Manufacturing Cost.'!G:G,"627",'Manufacturing Cost.'!H:H,"CNC2")*T266+SUMIF('Re-allowcate'!C:C,C266,'Re-allowcate'!J:J)</f>
        <v>0</v>
      </c>
      <c r="W266" s="386">
        <f t="shared" si="172"/>
        <v>0</v>
      </c>
      <c r="X266" s="375">
        <f>SUMIFS('Manufacturing Cost.'!N:N,'Manufacturing Cost.'!H:H,"indirect",'Manufacturing Cost.'!G:G,"627")*W266</f>
        <v>0</v>
      </c>
      <c r="Y266" s="123">
        <f>SUMIF(Outsoucing!D:D,C266,Outsoucing!J:J)</f>
        <v>0</v>
      </c>
      <c r="Z266" s="309">
        <f t="shared" si="177"/>
        <v>0</v>
      </c>
      <c r="AA266" s="378">
        <f t="shared" si="180"/>
        <v>0</v>
      </c>
      <c r="AB266" s="351" t="s">
        <v>1908</v>
      </c>
      <c r="AC266" s="3">
        <v>0</v>
      </c>
      <c r="AD266" s="136">
        <f t="shared" ref="AD266:AD268" si="184">+Z266-AC266</f>
        <v>0</v>
      </c>
      <c r="AL266" s="136"/>
    </row>
    <row r="267" spans="1:38">
      <c r="A267" s="387" t="s">
        <v>1144</v>
      </c>
      <c r="B267" s="388" t="str">
        <f t="shared" si="179"/>
        <v>310139763066</v>
      </c>
      <c r="C267" s="385" t="s">
        <v>736</v>
      </c>
      <c r="D267" s="385" t="s">
        <v>737</v>
      </c>
      <c r="E267" s="375">
        <v>7800</v>
      </c>
      <c r="F267" s="378">
        <v>0</v>
      </c>
      <c r="G267" s="378">
        <f t="shared" ref="G267:G268" si="185">+E267+F267</f>
        <v>7800</v>
      </c>
      <c r="H267" s="534" t="s">
        <v>1146</v>
      </c>
      <c r="I267" s="392" t="s">
        <v>732</v>
      </c>
      <c r="J267" s="385" t="s">
        <v>671</v>
      </c>
      <c r="K267" s="389">
        <v>1</v>
      </c>
      <c r="L267" s="385">
        <v>1</v>
      </c>
      <c r="M267" s="385" t="s">
        <v>26</v>
      </c>
      <c r="N267" s="375">
        <f t="shared" si="175"/>
        <v>7800</v>
      </c>
      <c r="O267" s="393"/>
      <c r="P267" s="391">
        <f t="shared" si="183"/>
        <v>23294.709090890716</v>
      </c>
      <c r="Q267" s="375">
        <v>0</v>
      </c>
      <c r="R267" s="376">
        <v>6599526.8656966956</v>
      </c>
      <c r="S267" s="374">
        <f>VLOOKUP(C267,'Working Hours'!A:I,9,0)*G267</f>
        <v>2034.2399999999998</v>
      </c>
      <c r="T267" s="377">
        <f t="shared" si="173"/>
        <v>1.5052763434415249E-2</v>
      </c>
      <c r="U267" s="376">
        <f>SUMIFS('Manufacturing Cost.'!N:N,'Manufacturing Cost.'!G:G,"622",'Manufacturing Cost.'!H:H,"CNC2")*T267</f>
        <v>20373954.340296626</v>
      </c>
      <c r="V267" s="376">
        <f>SUMIFS('Manufacturing Cost.'!N:N,'Manufacturing Cost.'!G:G,"627",'Manufacturing Cost.'!H:H,"CNC2")*T267+SUMIF('Re-allowcate'!C:C,C267,'Re-allowcate'!J:J)</f>
        <v>70944974.026148781</v>
      </c>
      <c r="W267" s="386">
        <f t="shared" si="172"/>
        <v>7.4106460003330321E-3</v>
      </c>
      <c r="X267" s="375">
        <f>SUMIFS('Manufacturing Cost.'!N:N,'Manufacturing Cost.'!H:H,"indirect",'Manufacturing Cost.'!G:G,"627")*W267</f>
        <v>83780275.676805481</v>
      </c>
      <c r="Y267" s="123">
        <f>SUMIF(Outsoucing!D:D,C267,Outsoucing!J:J)</f>
        <v>0</v>
      </c>
      <c r="Z267" s="309">
        <f t="shared" si="177"/>
        <v>181698730.90894759</v>
      </c>
      <c r="AA267" s="378">
        <f t="shared" si="180"/>
        <v>23294.709090890716</v>
      </c>
      <c r="AB267" s="351" t="s">
        <v>1908</v>
      </c>
      <c r="AC267" s="3">
        <v>181698730.90894759</v>
      </c>
      <c r="AD267" s="136">
        <f t="shared" si="184"/>
        <v>0</v>
      </c>
      <c r="AL267" s="136"/>
    </row>
    <row r="268" spans="1:38" ht="15.75" thickBot="1">
      <c r="A268" s="387" t="s">
        <v>1144</v>
      </c>
      <c r="B268" s="388" t="str">
        <f t="shared" si="179"/>
        <v>310159763965</v>
      </c>
      <c r="C268" s="385" t="s">
        <v>1195</v>
      </c>
      <c r="D268" s="385" t="s">
        <v>1196</v>
      </c>
      <c r="E268" s="394">
        <v>17866</v>
      </c>
      <c r="F268" s="395">
        <v>0</v>
      </c>
      <c r="G268" s="395">
        <f t="shared" si="185"/>
        <v>17866</v>
      </c>
      <c r="H268" s="396" t="s">
        <v>1197</v>
      </c>
      <c r="I268" s="397" t="s">
        <v>1198</v>
      </c>
      <c r="J268" s="385" t="s">
        <v>671</v>
      </c>
      <c r="K268" s="389">
        <v>1</v>
      </c>
      <c r="L268" s="385">
        <v>1</v>
      </c>
      <c r="M268" s="385" t="s">
        <v>26</v>
      </c>
      <c r="N268" s="375">
        <f t="shared" si="175"/>
        <v>17866</v>
      </c>
      <c r="O268" s="393"/>
      <c r="P268" s="398">
        <f t="shared" si="183"/>
        <v>44421.179343218995</v>
      </c>
      <c r="Q268" s="394">
        <v>0</v>
      </c>
      <c r="R268" s="376">
        <v>15116300.895197071</v>
      </c>
      <c r="S268" s="374">
        <f>VLOOKUP(C268,'Working Hours'!A:I,9,0)*G268</f>
        <v>9154.5383999999995</v>
      </c>
      <c r="T268" s="377">
        <f t="shared" si="173"/>
        <v>6.7740827476831786E-2</v>
      </c>
      <c r="U268" s="376">
        <f>SUMIFS('Manufacturing Cost.'!N:N,'Manufacturing Cost.'!G:G,"622",'Manufacturing Cost.'!H:H,"CNC2")*T268</f>
        <v>91687385.641857475</v>
      </c>
      <c r="V268" s="376">
        <f>SUMIFS('Manufacturing Cost.'!N:N,'Manufacturing Cost.'!G:G,"627",'Manufacturing Cost.'!H:H,"CNC2")*T268+SUMIF('Re-allowcate'!C:C,C268,'Re-allowcate'!J:J)</f>
        <v>309794983.8364495</v>
      </c>
      <c r="W268" s="386">
        <f t="shared" si="172"/>
        <v>3.3349576932345817E-2</v>
      </c>
      <c r="X268" s="375">
        <f>SUMIFS('Manufacturing Cost.'!N:N,'Manufacturing Cost.'!H:H,"indirect",'Manufacturing Cost.'!G:G,"627")*W268</f>
        <v>377030119.77244657</v>
      </c>
      <c r="Y268" s="123">
        <f>SUMIF(Outsoucing!D:D,C268,Outsoucing!J:J)</f>
        <v>0</v>
      </c>
      <c r="Z268" s="309">
        <f t="shared" si="177"/>
        <v>793628790.14595056</v>
      </c>
      <c r="AA268" s="378">
        <f t="shared" si="180"/>
        <v>44421.179343218995</v>
      </c>
      <c r="AB268" s="351" t="s">
        <v>1908</v>
      </c>
      <c r="AC268" s="3">
        <v>793628790.14595056</v>
      </c>
      <c r="AD268" s="136">
        <f t="shared" si="184"/>
        <v>0</v>
      </c>
      <c r="AE268" s="136"/>
      <c r="AL268" s="136"/>
    </row>
    <row r="269" spans="1:38" ht="22.5" customHeight="1" thickTop="1" thickBot="1">
      <c r="A269" s="399"/>
      <c r="B269" s="400" t="str">
        <f t="shared" ref="B269:B301" si="186">C269&amp;H269</f>
        <v/>
      </c>
      <c r="C269" s="401"/>
      <c r="D269" s="401"/>
      <c r="E269" s="402">
        <f>SUM(E114:E268)</f>
        <v>2754704</v>
      </c>
      <c r="F269" s="402">
        <f>SUM(F114:F268)</f>
        <v>48138</v>
      </c>
      <c r="G269" s="402">
        <f>SUM(G114:G268)</f>
        <v>2802842</v>
      </c>
      <c r="H269" s="401"/>
      <c r="I269" s="401"/>
      <c r="J269" s="401"/>
      <c r="K269" s="403"/>
      <c r="L269" s="401"/>
      <c r="M269" s="401"/>
      <c r="N269" s="402">
        <f>SUM(N114:N268)</f>
        <v>2802842</v>
      </c>
      <c r="O269" s="402">
        <f>SUM(O114:O268)</f>
        <v>0</v>
      </c>
      <c r="P269" s="339"/>
      <c r="Q269" s="337">
        <f>SUM(Q114:Q266)</f>
        <v>31858063166.586933</v>
      </c>
      <c r="R269" s="402">
        <f>SUM(R114:R268)</f>
        <v>338427513.25469881</v>
      </c>
      <c r="S269" s="338"/>
      <c r="T269" s="336"/>
      <c r="U269" s="402">
        <f>SUM(U114:U268)</f>
        <v>3192297685.999999</v>
      </c>
      <c r="V269" s="402">
        <f>SUM(V114:V268)</f>
        <v>11563085393.012468</v>
      </c>
      <c r="W269" s="402"/>
      <c r="X269" s="402">
        <f>SUM(X114:X268)</f>
        <v>7636703257.0208359</v>
      </c>
      <c r="Y269" s="402">
        <f>SUM(Y114:Y268)</f>
        <v>206497200</v>
      </c>
      <c r="Z269" s="402">
        <f>SUM(Z114:Z268)</f>
        <v>54795074215.874939</v>
      </c>
      <c r="AA269" s="339"/>
      <c r="AB269" s="337">
        <f>SUM(AB114:AB266)</f>
        <v>0</v>
      </c>
      <c r="AL269" s="136"/>
    </row>
    <row r="270" spans="1:38" ht="15.75" hidden="1" customHeight="1" thickTop="1">
      <c r="A270" s="341" t="s">
        <v>1199</v>
      </c>
      <c r="B270" s="404" t="str">
        <f t="shared" si="186"/>
        <v>101047800450</v>
      </c>
      <c r="C270" s="343" t="s">
        <v>804</v>
      </c>
      <c r="D270" s="344" t="s">
        <v>805</v>
      </c>
      <c r="E270" s="347">
        <v>0</v>
      </c>
      <c r="F270" s="347">
        <v>0</v>
      </c>
      <c r="G270" s="405">
        <f t="shared" ref="G270:G308" si="187">+E270+F270</f>
        <v>0</v>
      </c>
      <c r="H270" s="345" t="s">
        <v>371</v>
      </c>
      <c r="I270" s="344" t="s">
        <v>372</v>
      </c>
      <c r="J270" s="344" t="s">
        <v>373</v>
      </c>
      <c r="K270" s="348">
        <v>1</v>
      </c>
      <c r="L270" s="344">
        <v>1</v>
      </c>
      <c r="M270" s="344" t="s">
        <v>37</v>
      </c>
      <c r="N270" s="348">
        <f t="shared" ref="N270:N332" si="188">K270*(E270+F270)</f>
        <v>0</v>
      </c>
      <c r="O270" s="123">
        <v>0</v>
      </c>
      <c r="P270" s="362" t="str">
        <f>IF(AND(Z270&lt;&gt;0,G270&lt;&gt;0),Z270/G270,"")</f>
        <v/>
      </c>
      <c r="Q270" s="347">
        <v>0</v>
      </c>
      <c r="R270" s="123">
        <v>0</v>
      </c>
      <c r="S270" s="305">
        <f>VLOOKUP(C270,'Working Hours'!A:I,9,0)*G270</f>
        <v>0</v>
      </c>
      <c r="T270" s="349">
        <f>S270/SUM($S$270:$S$507)</f>
        <v>0</v>
      </c>
      <c r="U270" s="123">
        <f>SUMIFS('Manufacturing Cost.'!N:N,'Manufacturing Cost.'!G:G,"622",'Manufacturing Cost.'!H:H,"0503")*T270</f>
        <v>0</v>
      </c>
      <c r="V270" s="123">
        <f>SUMIFS('Manufacturing Cost.'!N:N,'Manufacturing Cost.'!G:G,"627",'Manufacturing Cost.'!H:H,"0503")*T270</f>
        <v>0</v>
      </c>
      <c r="W270" s="308">
        <f t="shared" si="172"/>
        <v>0</v>
      </c>
      <c r="X270" s="347">
        <f>SUMIFS('Manufacturing Cost.'!N:N,'Manufacturing Cost.'!H:H,"indirect",'Manufacturing Cost.'!G:G,"627")*W270</f>
        <v>0</v>
      </c>
      <c r="Y270" s="123">
        <f>SUMIF(Outsoucing!D:D,C270,Outsoucing!J:J)</f>
        <v>0</v>
      </c>
      <c r="Z270" s="309">
        <f t="shared" ref="Z270:Z284" si="189">Q270+R270+U270+V270+X270+Y270</f>
        <v>0</v>
      </c>
      <c r="AA270" s="350">
        <f t="shared" ref="AA270:AA332" si="190">IF(Z270&lt;&gt;0,(Z270/(E270+F270)),0)</f>
        <v>0</v>
      </c>
      <c r="AB270" s="305"/>
      <c r="AC270" s="3">
        <v>0</v>
      </c>
      <c r="AD270" s="136">
        <f>+Z270-AC270</f>
        <v>0</v>
      </c>
      <c r="AL270" s="136"/>
    </row>
    <row r="271" spans="1:38" ht="15.75" thickTop="1">
      <c r="A271" s="301" t="s">
        <v>1199</v>
      </c>
      <c r="B271" s="353" t="str">
        <f t="shared" si="186"/>
        <v>100982800450</v>
      </c>
      <c r="C271" s="352" t="s">
        <v>807</v>
      </c>
      <c r="D271" s="117" t="s">
        <v>808</v>
      </c>
      <c r="E271" s="123">
        <v>500</v>
      </c>
      <c r="F271" s="406">
        <v>0</v>
      </c>
      <c r="G271" s="215">
        <f t="shared" si="187"/>
        <v>500</v>
      </c>
      <c r="H271" s="303" t="s">
        <v>371</v>
      </c>
      <c r="I271" s="122" t="s">
        <v>372</v>
      </c>
      <c r="J271" s="122" t="s">
        <v>373</v>
      </c>
      <c r="K271" s="305">
        <v>7.4000000000000003E-3</v>
      </c>
      <c r="L271" s="122">
        <v>1</v>
      </c>
      <c r="M271" s="122" t="s">
        <v>37</v>
      </c>
      <c r="N271" s="305">
        <f t="shared" si="188"/>
        <v>3.7</v>
      </c>
      <c r="O271" s="305">
        <v>3.7</v>
      </c>
      <c r="P271" s="362">
        <f t="shared" ref="P271:P334" si="191">IF(AND(Z271&lt;&gt;0,G271&lt;&gt;0),Z271/G271,"")</f>
        <v>3223.4325858706839</v>
      </c>
      <c r="Q271" s="123">
        <v>0</v>
      </c>
      <c r="R271" s="123">
        <v>722787.67665983411</v>
      </c>
      <c r="S271" s="305">
        <f>VLOOKUP(C271,'Working Hours'!A:I,9,0)*G271</f>
        <v>5.6</v>
      </c>
      <c r="T271" s="349">
        <f t="shared" ref="T271:T334" si="192">S271/SUM($S$270:$S$507)</f>
        <v>1.1547993590244919E-4</v>
      </c>
      <c r="U271" s="123">
        <f>SUMIFS('Manufacturing Cost.'!N:N,'Manufacturing Cost.'!G:G,"622",'Manufacturing Cost.'!H:H,"0503")*T271</f>
        <v>303839.07654819556</v>
      </c>
      <c r="V271" s="123">
        <f>SUMIFS('Manufacturing Cost.'!N:N,'Manufacturing Cost.'!G:G,"627",'Manufacturing Cost.'!H:H,"0503")*T271</f>
        <v>354453.26092534635</v>
      </c>
      <c r="W271" s="308">
        <f t="shared" si="172"/>
        <v>2.0400551361621532E-5</v>
      </c>
      <c r="X271" s="123">
        <f>SUMIFS('Manufacturing Cost.'!N:N,'Manufacturing Cost.'!H:H,"indirect",'Manufacturing Cost.'!G:G,"627")*W271</f>
        <v>230636.2788019657</v>
      </c>
      <c r="Y271" s="123">
        <f>SUMIF(Outsoucing!D:D,C271,Outsoucing!J:J)</f>
        <v>0</v>
      </c>
      <c r="Z271" s="309">
        <f t="shared" si="189"/>
        <v>1611716.2929353418</v>
      </c>
      <c r="AA271" s="306">
        <f t="shared" si="190"/>
        <v>3223.4325858706839</v>
      </c>
      <c r="AB271" s="123"/>
      <c r="AC271" s="3">
        <v>1611716.2929353418</v>
      </c>
      <c r="AD271" s="136">
        <f t="shared" ref="AD271:AD279" si="193">+Z271-AC271</f>
        <v>0</v>
      </c>
      <c r="AH271" s="226"/>
      <c r="AL271" s="136"/>
    </row>
    <row r="272" spans="1:38">
      <c r="A272" s="301" t="s">
        <v>1199</v>
      </c>
      <c r="B272" s="353" t="str">
        <f t="shared" si="186"/>
        <v>100961301489</v>
      </c>
      <c r="C272" s="363" t="s">
        <v>1200</v>
      </c>
      <c r="D272" s="122" t="s">
        <v>768</v>
      </c>
      <c r="E272" s="123">
        <v>295</v>
      </c>
      <c r="F272" s="406">
        <v>5</v>
      </c>
      <c r="G272" s="215">
        <f t="shared" si="187"/>
        <v>300</v>
      </c>
      <c r="H272" s="303" t="s">
        <v>968</v>
      </c>
      <c r="I272" s="122" t="s">
        <v>769</v>
      </c>
      <c r="J272" s="122" t="s">
        <v>204</v>
      </c>
      <c r="K272" s="305">
        <v>1</v>
      </c>
      <c r="L272" s="122">
        <v>1</v>
      </c>
      <c r="M272" s="122" t="s">
        <v>26</v>
      </c>
      <c r="N272" s="305">
        <f t="shared" si="188"/>
        <v>300</v>
      </c>
      <c r="O272" s="123">
        <v>0</v>
      </c>
      <c r="P272" s="362">
        <f t="shared" si="191"/>
        <v>12102.368283052001</v>
      </c>
      <c r="Q272" s="123">
        <v>3390254.0653123152</v>
      </c>
      <c r="R272" s="123">
        <v>159500.42062105157</v>
      </c>
      <c r="S272" s="305">
        <f>VLOOKUP(C272,'Working Hours'!A:I,9,0)*G272</f>
        <v>0.51</v>
      </c>
      <c r="T272" s="349">
        <f t="shared" si="192"/>
        <v>1.0516922733973052E-5</v>
      </c>
      <c r="U272" s="123">
        <f>SUMIFS('Manufacturing Cost.'!N:N,'Manufacturing Cost.'!G:G,"622",'Manufacturing Cost.'!H:H,"0503")*T272</f>
        <v>27671.058757067811</v>
      </c>
      <c r="V272" s="123">
        <f>SUMIFS('Manufacturing Cost.'!N:N,'Manufacturing Cost.'!G:G,"627",'Manufacturing Cost.'!H:H,"0503")*T272</f>
        <v>32280.564834272616</v>
      </c>
      <c r="W272" s="308">
        <f t="shared" si="172"/>
        <v>1.8579073561476751E-6</v>
      </c>
      <c r="X272" s="123">
        <f>SUMIFS('Manufacturing Cost.'!N:N,'Manufacturing Cost.'!H:H,"indirect",'Manufacturing Cost.'!G:G,"627")*W272</f>
        <v>21004.375390893303</v>
      </c>
      <c r="Y272" s="123">
        <f>SUMIF(Outsoucing!D:D,C272,Outsoucing!J:J)</f>
        <v>0</v>
      </c>
      <c r="Z272" s="309">
        <f t="shared" si="189"/>
        <v>3630710.4849156002</v>
      </c>
      <c r="AA272" s="306">
        <f t="shared" si="190"/>
        <v>12102.368283052001</v>
      </c>
      <c r="AB272" s="123"/>
      <c r="AC272" s="3">
        <v>3630710.4849156002</v>
      </c>
      <c r="AD272" s="136">
        <f t="shared" si="193"/>
        <v>0</v>
      </c>
      <c r="AH272" s="226"/>
      <c r="AL272" s="136"/>
    </row>
    <row r="273" spans="1:38" ht="15" hidden="1" customHeight="1">
      <c r="A273" s="301" t="s">
        <v>1199</v>
      </c>
      <c r="B273" s="353" t="str">
        <f t="shared" si="186"/>
        <v>101009800450</v>
      </c>
      <c r="C273" s="363" t="s">
        <v>369</v>
      </c>
      <c r="D273" s="122" t="s">
        <v>370</v>
      </c>
      <c r="E273" s="123">
        <v>0</v>
      </c>
      <c r="F273" s="406">
        <v>0</v>
      </c>
      <c r="G273" s="215">
        <f t="shared" si="187"/>
        <v>0</v>
      </c>
      <c r="H273" s="303" t="s">
        <v>371</v>
      </c>
      <c r="I273" s="122" t="s">
        <v>372</v>
      </c>
      <c r="J273" s="122" t="s">
        <v>373</v>
      </c>
      <c r="K273" s="305">
        <v>1</v>
      </c>
      <c r="L273" s="122">
        <v>1</v>
      </c>
      <c r="M273" s="122" t="s">
        <v>37</v>
      </c>
      <c r="N273" s="305">
        <f t="shared" si="188"/>
        <v>0</v>
      </c>
      <c r="O273" s="123">
        <v>0</v>
      </c>
      <c r="P273" s="362" t="str">
        <f t="shared" si="191"/>
        <v/>
      </c>
      <c r="Q273" s="123">
        <v>0</v>
      </c>
      <c r="R273" s="123">
        <v>0</v>
      </c>
      <c r="S273" s="305">
        <f>VLOOKUP(C273,'Working Hours'!A:I,9,0)*G273</f>
        <v>0</v>
      </c>
      <c r="T273" s="349">
        <f t="shared" si="192"/>
        <v>0</v>
      </c>
      <c r="U273" s="123">
        <f>SUMIFS('Manufacturing Cost.'!N:N,'Manufacturing Cost.'!G:G,"622",'Manufacturing Cost.'!H:H,"0503")*T273</f>
        <v>0</v>
      </c>
      <c r="V273" s="123">
        <f>SUMIFS('Manufacturing Cost.'!N:N,'Manufacturing Cost.'!G:G,"627",'Manufacturing Cost.'!H:H,"0503")*T273</f>
        <v>0</v>
      </c>
      <c r="W273" s="308">
        <f t="shared" si="172"/>
        <v>0</v>
      </c>
      <c r="X273" s="123">
        <f>SUMIFS('Manufacturing Cost.'!N:N,'Manufacturing Cost.'!H:H,"indirect",'Manufacturing Cost.'!G:G,"627")*W273</f>
        <v>0</v>
      </c>
      <c r="Y273" s="123">
        <f>SUMIF(Outsoucing!D:D,C273,Outsoucing!J:J)</f>
        <v>0</v>
      </c>
      <c r="Z273" s="309">
        <f t="shared" si="189"/>
        <v>0</v>
      </c>
      <c r="AA273" s="306">
        <f t="shared" si="190"/>
        <v>0</v>
      </c>
      <c r="AB273" s="123"/>
      <c r="AC273" s="3">
        <v>0</v>
      </c>
      <c r="AD273" s="136">
        <f t="shared" si="193"/>
        <v>0</v>
      </c>
      <c r="AH273" s="226"/>
      <c r="AL273" s="136"/>
    </row>
    <row r="274" spans="1:38">
      <c r="A274" s="301" t="s">
        <v>1199</v>
      </c>
      <c r="B274" s="353" t="str">
        <f t="shared" si="186"/>
        <v>101010761911</v>
      </c>
      <c r="C274" s="363" t="s">
        <v>409</v>
      </c>
      <c r="D274" s="122" t="s">
        <v>370</v>
      </c>
      <c r="E274" s="123">
        <v>500</v>
      </c>
      <c r="F274" s="406">
        <v>0</v>
      </c>
      <c r="G274" s="215">
        <f t="shared" si="187"/>
        <v>500</v>
      </c>
      <c r="H274" s="303" t="s">
        <v>411</v>
      </c>
      <c r="I274" s="122" t="s">
        <v>412</v>
      </c>
      <c r="J274" s="122" t="s">
        <v>373</v>
      </c>
      <c r="K274" s="305">
        <v>1</v>
      </c>
      <c r="L274" s="122">
        <v>1</v>
      </c>
      <c r="M274" s="122" t="s">
        <v>37</v>
      </c>
      <c r="N274" s="305">
        <f t="shared" si="188"/>
        <v>500</v>
      </c>
      <c r="O274" s="123">
        <v>0</v>
      </c>
      <c r="P274" s="362">
        <f t="shared" si="191"/>
        <v>1102.6741212347645</v>
      </c>
      <c r="Q274" s="123">
        <v>0</v>
      </c>
      <c r="R274" s="123">
        <v>106872.75247962846</v>
      </c>
      <c r="S274" s="305">
        <f>VLOOKUP(C274,'Working Hours'!A:I,9,0)*G274</f>
        <v>2.8</v>
      </c>
      <c r="T274" s="349">
        <f t="shared" si="192"/>
        <v>5.7739967951224596E-5</v>
      </c>
      <c r="U274" s="123">
        <f>SUMIFS('Manufacturing Cost.'!N:N,'Manufacturing Cost.'!G:G,"622",'Manufacturing Cost.'!H:H,"0503")*T274</f>
        <v>151919.53827409778</v>
      </c>
      <c r="V274" s="123">
        <f>SUMIFS('Manufacturing Cost.'!N:N,'Manufacturing Cost.'!G:G,"627",'Manufacturing Cost.'!H:H,"0503")*T274</f>
        <v>177226.63046267317</v>
      </c>
      <c r="W274" s="308">
        <f t="shared" si="172"/>
        <v>1.0200275680810766E-5</v>
      </c>
      <c r="X274" s="123">
        <f>SUMIFS('Manufacturing Cost.'!N:N,'Manufacturing Cost.'!H:H,"indirect",'Manufacturing Cost.'!G:G,"627")*W274</f>
        <v>115318.13940098285</v>
      </c>
      <c r="Y274" s="123">
        <f>SUMIF(Outsoucing!D:D,C274,Outsoucing!J:J)</f>
        <v>0</v>
      </c>
      <c r="Z274" s="309">
        <f t="shared" si="189"/>
        <v>551337.06061738229</v>
      </c>
      <c r="AA274" s="306">
        <f t="shared" si="190"/>
        <v>1102.6741212347645</v>
      </c>
      <c r="AB274" s="123"/>
      <c r="AC274" s="3">
        <v>551337.06061738229</v>
      </c>
      <c r="AD274" s="136">
        <f t="shared" si="193"/>
        <v>0</v>
      </c>
      <c r="AH274" s="226"/>
      <c r="AL274" s="136"/>
    </row>
    <row r="275" spans="1:38">
      <c r="A275" s="301" t="s">
        <v>1199</v>
      </c>
      <c r="B275" s="353" t="str">
        <f t="shared" si="186"/>
        <v>101143762235</v>
      </c>
      <c r="C275" s="363" t="s">
        <v>499</v>
      </c>
      <c r="D275" s="122" t="s">
        <v>500</v>
      </c>
      <c r="E275" s="123">
        <v>1000</v>
      </c>
      <c r="F275" s="406">
        <v>0</v>
      </c>
      <c r="G275" s="215">
        <f t="shared" si="187"/>
        <v>1000</v>
      </c>
      <c r="H275" s="303" t="s">
        <v>501</v>
      </c>
      <c r="I275" s="122" t="s">
        <v>502</v>
      </c>
      <c r="J275" s="122" t="s">
        <v>439</v>
      </c>
      <c r="K275" s="305">
        <v>1</v>
      </c>
      <c r="L275" s="122">
        <v>1</v>
      </c>
      <c r="M275" s="122" t="s">
        <v>26</v>
      </c>
      <c r="N275" s="305">
        <f t="shared" si="188"/>
        <v>1000</v>
      </c>
      <c r="O275" s="123">
        <v>0</v>
      </c>
      <c r="P275" s="362">
        <f t="shared" si="191"/>
        <v>27427.921913009817</v>
      </c>
      <c r="Q275" s="123">
        <v>0</v>
      </c>
      <c r="R275" s="123">
        <v>26983457.604872067</v>
      </c>
      <c r="S275" s="305">
        <f>VLOOKUP(C275,'Working Hours'!A:I,9,0)*G275</f>
        <v>2.8</v>
      </c>
      <c r="T275" s="349">
        <f t="shared" si="192"/>
        <v>5.7739967951224596E-5</v>
      </c>
      <c r="U275" s="123">
        <f>SUMIFS('Manufacturing Cost.'!N:N,'Manufacturing Cost.'!G:G,"622",'Manufacturing Cost.'!H:H,"0503")*T275</f>
        <v>151919.53827409778</v>
      </c>
      <c r="V275" s="123">
        <f>SUMIFS('Manufacturing Cost.'!N:N,'Manufacturing Cost.'!G:G,"627",'Manufacturing Cost.'!H:H,"0503")*T275</f>
        <v>177226.63046267317</v>
      </c>
      <c r="W275" s="308">
        <f t="shared" si="172"/>
        <v>1.0200275680810766E-5</v>
      </c>
      <c r="X275" s="123">
        <f>SUMIFS('Manufacturing Cost.'!N:N,'Manufacturing Cost.'!H:H,"indirect",'Manufacturing Cost.'!G:G,"627")*W275</f>
        <v>115318.13940098285</v>
      </c>
      <c r="Y275" s="123">
        <f>SUMIF(Outsoucing!D:D,C275,Outsoucing!J:J)</f>
        <v>0</v>
      </c>
      <c r="Z275" s="309">
        <f t="shared" si="189"/>
        <v>27427921.913009819</v>
      </c>
      <c r="AA275" s="306">
        <f t="shared" si="190"/>
        <v>27427.921913009817</v>
      </c>
      <c r="AB275" s="123"/>
      <c r="AC275" s="3">
        <v>27427921.913009819</v>
      </c>
      <c r="AD275" s="136">
        <f t="shared" si="193"/>
        <v>0</v>
      </c>
      <c r="AH275" s="226"/>
      <c r="AL275" s="136"/>
    </row>
    <row r="276" spans="1:38" ht="15" hidden="1" customHeight="1">
      <c r="A276" s="301" t="s">
        <v>1199</v>
      </c>
      <c r="B276" s="353" t="str">
        <f t="shared" si="186"/>
        <v>101172301644</v>
      </c>
      <c r="C276" s="363" t="s">
        <v>536</v>
      </c>
      <c r="D276" s="122" t="s">
        <v>537</v>
      </c>
      <c r="E276" s="123">
        <v>0</v>
      </c>
      <c r="F276" s="406">
        <v>0</v>
      </c>
      <c r="G276" s="215">
        <f t="shared" si="187"/>
        <v>0</v>
      </c>
      <c r="H276" s="303" t="s">
        <v>538</v>
      </c>
      <c r="I276" s="122" t="s">
        <v>539</v>
      </c>
      <c r="J276" s="122" t="s">
        <v>25</v>
      </c>
      <c r="K276" s="305">
        <v>1</v>
      </c>
      <c r="L276" s="122">
        <v>1</v>
      </c>
      <c r="M276" s="122" t="s">
        <v>26</v>
      </c>
      <c r="N276" s="305">
        <f t="shared" si="188"/>
        <v>0</v>
      </c>
      <c r="O276" s="123">
        <v>0</v>
      </c>
      <c r="P276" s="362" t="str">
        <f t="shared" si="191"/>
        <v/>
      </c>
      <c r="Q276" s="123">
        <v>0</v>
      </c>
      <c r="R276" s="123">
        <v>0</v>
      </c>
      <c r="S276" s="305">
        <f>VLOOKUP(C276,'Working Hours'!A:I,9,0)*G276</f>
        <v>0</v>
      </c>
      <c r="T276" s="349">
        <f t="shared" si="192"/>
        <v>0</v>
      </c>
      <c r="U276" s="123">
        <f>SUMIFS('Manufacturing Cost.'!N:N,'Manufacturing Cost.'!G:G,"622",'Manufacturing Cost.'!H:H,"0503")*T276</f>
        <v>0</v>
      </c>
      <c r="V276" s="123">
        <f>SUMIFS('Manufacturing Cost.'!N:N,'Manufacturing Cost.'!G:G,"627",'Manufacturing Cost.'!H:H,"0503")*T276</f>
        <v>0</v>
      </c>
      <c r="W276" s="308">
        <f t="shared" si="172"/>
        <v>0</v>
      </c>
      <c r="X276" s="123">
        <f>SUMIFS('Manufacturing Cost.'!N:N,'Manufacturing Cost.'!H:H,"indirect",'Manufacturing Cost.'!G:G,"627")*W276</f>
        <v>0</v>
      </c>
      <c r="Y276" s="123">
        <f>SUMIF(Outsoucing!D:D,C276,Outsoucing!J:J)</f>
        <v>0</v>
      </c>
      <c r="Z276" s="309">
        <f t="shared" si="189"/>
        <v>0</v>
      </c>
      <c r="AA276" s="306">
        <f t="shared" si="190"/>
        <v>0</v>
      </c>
      <c r="AB276" s="123"/>
      <c r="AC276" s="3">
        <v>0</v>
      </c>
      <c r="AD276" s="136">
        <f t="shared" si="193"/>
        <v>0</v>
      </c>
      <c r="AH276" s="226"/>
      <c r="AL276" s="136"/>
    </row>
    <row r="277" spans="1:38" ht="15" hidden="1" customHeight="1">
      <c r="A277" s="301" t="s">
        <v>1199</v>
      </c>
      <c r="B277" s="353" t="str">
        <f t="shared" si="186"/>
        <v>101190301664</v>
      </c>
      <c r="C277" s="363" t="s">
        <v>460</v>
      </c>
      <c r="D277" s="122" t="s">
        <v>461</v>
      </c>
      <c r="E277" s="123">
        <v>0</v>
      </c>
      <c r="F277" s="406">
        <v>0</v>
      </c>
      <c r="G277" s="215">
        <f t="shared" si="187"/>
        <v>0</v>
      </c>
      <c r="H277" s="303" t="s">
        <v>462</v>
      </c>
      <c r="I277" s="122" t="s">
        <v>463</v>
      </c>
      <c r="J277" s="122" t="s">
        <v>25</v>
      </c>
      <c r="K277" s="305">
        <v>1</v>
      </c>
      <c r="L277" s="122">
        <v>1</v>
      </c>
      <c r="M277" s="122" t="s">
        <v>26</v>
      </c>
      <c r="N277" s="305">
        <f t="shared" si="188"/>
        <v>0</v>
      </c>
      <c r="O277" s="123">
        <v>0</v>
      </c>
      <c r="P277" s="362" t="str">
        <f t="shared" si="191"/>
        <v/>
      </c>
      <c r="Q277" s="123">
        <v>0</v>
      </c>
      <c r="R277" s="123">
        <v>0</v>
      </c>
      <c r="S277" s="305">
        <f>VLOOKUP(C277,'Working Hours'!A:I,9,0)*G277</f>
        <v>0</v>
      </c>
      <c r="T277" s="349">
        <f t="shared" si="192"/>
        <v>0</v>
      </c>
      <c r="U277" s="123">
        <f>SUMIFS('Manufacturing Cost.'!N:N,'Manufacturing Cost.'!G:G,"622",'Manufacturing Cost.'!H:H,"0503")*T277</f>
        <v>0</v>
      </c>
      <c r="V277" s="123">
        <f>SUMIFS('Manufacturing Cost.'!N:N,'Manufacturing Cost.'!G:G,"627",'Manufacturing Cost.'!H:H,"0503")*T277</f>
        <v>0</v>
      </c>
      <c r="W277" s="308">
        <f t="shared" si="172"/>
        <v>0</v>
      </c>
      <c r="X277" s="123">
        <f>SUMIFS('Manufacturing Cost.'!N:N,'Manufacturing Cost.'!H:H,"indirect",'Manufacturing Cost.'!G:G,"627")*W277</f>
        <v>0</v>
      </c>
      <c r="Y277" s="123">
        <f>SUMIF(Outsoucing!D:D,C277,Outsoucing!J:J)</f>
        <v>0</v>
      </c>
      <c r="Z277" s="309">
        <f t="shared" si="189"/>
        <v>0</v>
      </c>
      <c r="AA277" s="306">
        <f t="shared" si="190"/>
        <v>0</v>
      </c>
      <c r="AB277" s="123"/>
      <c r="AC277" s="3">
        <v>0</v>
      </c>
      <c r="AD277" s="136">
        <f t="shared" si="193"/>
        <v>0</v>
      </c>
      <c r="AH277" s="226"/>
      <c r="AL277" s="136"/>
    </row>
    <row r="278" spans="1:38" ht="15" hidden="1" customHeight="1">
      <c r="A278" s="301" t="s">
        <v>1199</v>
      </c>
      <c r="B278" s="353" t="str">
        <f t="shared" si="186"/>
        <v>101194301666</v>
      </c>
      <c r="C278" s="363" t="s">
        <v>1201</v>
      </c>
      <c r="D278" s="122" t="s">
        <v>517</v>
      </c>
      <c r="E278" s="123">
        <v>0</v>
      </c>
      <c r="F278" s="406">
        <v>0</v>
      </c>
      <c r="G278" s="215">
        <f t="shared" si="187"/>
        <v>0</v>
      </c>
      <c r="H278" s="303" t="s">
        <v>518</v>
      </c>
      <c r="I278" s="122" t="s">
        <v>519</v>
      </c>
      <c r="J278" s="122" t="s">
        <v>72</v>
      </c>
      <c r="K278" s="305">
        <v>1</v>
      </c>
      <c r="L278" s="122">
        <v>1</v>
      </c>
      <c r="M278" s="122" t="s">
        <v>26</v>
      </c>
      <c r="N278" s="305">
        <f t="shared" si="188"/>
        <v>0</v>
      </c>
      <c r="O278" s="123">
        <v>0</v>
      </c>
      <c r="P278" s="362" t="str">
        <f t="shared" si="191"/>
        <v/>
      </c>
      <c r="Q278" s="123">
        <v>0</v>
      </c>
      <c r="R278" s="123">
        <v>0</v>
      </c>
      <c r="S278" s="305">
        <f>VLOOKUP(C278,'Working Hours'!A:I,9,0)*G278</f>
        <v>0</v>
      </c>
      <c r="T278" s="349">
        <f t="shared" si="192"/>
        <v>0</v>
      </c>
      <c r="U278" s="123">
        <f>SUMIFS('Manufacturing Cost.'!N:N,'Manufacturing Cost.'!G:G,"622",'Manufacturing Cost.'!H:H,"0503")*T278</f>
        <v>0</v>
      </c>
      <c r="V278" s="123">
        <f>SUMIFS('Manufacturing Cost.'!N:N,'Manufacturing Cost.'!G:G,"627",'Manufacturing Cost.'!H:H,"0503")*T278</f>
        <v>0</v>
      </c>
      <c r="W278" s="308">
        <f t="shared" si="172"/>
        <v>0</v>
      </c>
      <c r="X278" s="123">
        <f>SUMIFS('Manufacturing Cost.'!N:N,'Manufacturing Cost.'!H:H,"indirect",'Manufacturing Cost.'!G:G,"627")*W278</f>
        <v>0</v>
      </c>
      <c r="Y278" s="123">
        <f>SUMIF(Outsoucing!D:D,C278,Outsoucing!J:J)</f>
        <v>0</v>
      </c>
      <c r="Z278" s="309">
        <f t="shared" si="189"/>
        <v>0</v>
      </c>
      <c r="AA278" s="306">
        <f t="shared" si="190"/>
        <v>0</v>
      </c>
      <c r="AB278" s="123"/>
      <c r="AC278" s="3">
        <v>0</v>
      </c>
      <c r="AD278" s="136">
        <f t="shared" si="193"/>
        <v>0</v>
      </c>
      <c r="AH278" s="226"/>
      <c r="AL278" s="136"/>
    </row>
    <row r="279" spans="1:38" ht="15" hidden="1" customHeight="1">
      <c r="A279" s="301" t="s">
        <v>1199</v>
      </c>
      <c r="B279" s="353" t="str">
        <f t="shared" si="186"/>
        <v>101195301668</v>
      </c>
      <c r="C279" s="363" t="s">
        <v>529</v>
      </c>
      <c r="D279" s="122" t="s">
        <v>530</v>
      </c>
      <c r="E279" s="123">
        <v>0</v>
      </c>
      <c r="F279" s="406">
        <v>0</v>
      </c>
      <c r="G279" s="215">
        <f t="shared" si="187"/>
        <v>0</v>
      </c>
      <c r="H279" s="303" t="s">
        <v>531</v>
      </c>
      <c r="I279" s="122" t="s">
        <v>532</v>
      </c>
      <c r="J279" s="122" t="s">
        <v>204</v>
      </c>
      <c r="K279" s="305">
        <v>1</v>
      </c>
      <c r="L279" s="122">
        <v>1</v>
      </c>
      <c r="M279" s="122" t="s">
        <v>26</v>
      </c>
      <c r="N279" s="305">
        <f t="shared" si="188"/>
        <v>0</v>
      </c>
      <c r="O279" s="123">
        <v>0</v>
      </c>
      <c r="P279" s="362" t="str">
        <f t="shared" si="191"/>
        <v/>
      </c>
      <c r="Q279" s="123">
        <v>0</v>
      </c>
      <c r="R279" s="123">
        <v>0</v>
      </c>
      <c r="S279" s="305">
        <f>VLOOKUP(C279,'Working Hours'!A:I,9,0)*G279</f>
        <v>0</v>
      </c>
      <c r="T279" s="349">
        <f t="shared" si="192"/>
        <v>0</v>
      </c>
      <c r="U279" s="123">
        <f>SUMIFS('Manufacturing Cost.'!N:N,'Manufacturing Cost.'!G:G,"622",'Manufacturing Cost.'!H:H,"0503")*T279</f>
        <v>0</v>
      </c>
      <c r="V279" s="123">
        <f>SUMIFS('Manufacturing Cost.'!N:N,'Manufacturing Cost.'!G:G,"627",'Manufacturing Cost.'!H:H,"0503")*T279</f>
        <v>0</v>
      </c>
      <c r="W279" s="308">
        <f t="shared" si="172"/>
        <v>0</v>
      </c>
      <c r="X279" s="123">
        <f>SUMIFS('Manufacturing Cost.'!N:N,'Manufacturing Cost.'!H:H,"indirect",'Manufacturing Cost.'!G:G,"627")*W279</f>
        <v>0</v>
      </c>
      <c r="Y279" s="123">
        <f>SUMIF(Outsoucing!D:D,C279,Outsoucing!J:J)</f>
        <v>0</v>
      </c>
      <c r="Z279" s="309">
        <f t="shared" si="189"/>
        <v>0</v>
      </c>
      <c r="AA279" s="306">
        <f t="shared" si="190"/>
        <v>0</v>
      </c>
      <c r="AB279" s="123"/>
      <c r="AC279" s="3">
        <v>0</v>
      </c>
      <c r="AD279" s="136">
        <f t="shared" si="193"/>
        <v>0</v>
      </c>
      <c r="AH279" s="226"/>
      <c r="AL279" s="136"/>
    </row>
    <row r="280" spans="1:38" ht="15" hidden="1" customHeight="1">
      <c r="A280" s="301" t="s">
        <v>1199</v>
      </c>
      <c r="B280" s="353" t="str">
        <f t="shared" si="186"/>
        <v>101213301672</v>
      </c>
      <c r="C280" s="122" t="s">
        <v>1202</v>
      </c>
      <c r="D280" s="122" t="s">
        <v>1203</v>
      </c>
      <c r="E280" s="123">
        <v>0</v>
      </c>
      <c r="F280" s="406">
        <v>0</v>
      </c>
      <c r="G280" s="215">
        <f t="shared" si="187"/>
        <v>0</v>
      </c>
      <c r="H280" s="407" t="s">
        <v>978</v>
      </c>
      <c r="I280" s="122" t="s">
        <v>979</v>
      </c>
      <c r="J280" s="122" t="s">
        <v>25</v>
      </c>
      <c r="K280" s="305">
        <v>1</v>
      </c>
      <c r="L280" s="122">
        <v>1</v>
      </c>
      <c r="M280" s="122" t="s">
        <v>26</v>
      </c>
      <c r="N280" s="305">
        <f t="shared" si="188"/>
        <v>0</v>
      </c>
      <c r="O280" s="123">
        <v>0</v>
      </c>
      <c r="P280" s="362"/>
      <c r="Q280" s="320"/>
      <c r="R280" s="123">
        <v>0</v>
      </c>
      <c r="S280" s="305">
        <f>VLOOKUP(C280,'Working Hours'!A:I,9,0)*G280</f>
        <v>0</v>
      </c>
      <c r="T280" s="349">
        <f t="shared" si="192"/>
        <v>0</v>
      </c>
      <c r="U280" s="123">
        <f>SUMIFS('Manufacturing Cost.'!N:N,'Manufacturing Cost.'!G:G,"622",'Manufacturing Cost.'!H:H,"0503")*T280</f>
        <v>0</v>
      </c>
      <c r="V280" s="123">
        <f>SUMIFS('Manufacturing Cost.'!N:N,'Manufacturing Cost.'!G:G,"627",'Manufacturing Cost.'!H:H,"0503")*T280</f>
        <v>0</v>
      </c>
      <c r="W280" s="308">
        <f t="shared" si="172"/>
        <v>0</v>
      </c>
      <c r="X280" s="123">
        <f>SUMIFS('Manufacturing Cost.'!N:N,'Manufacturing Cost.'!H:H,"indirect",'Manufacturing Cost.'!G:G,"627")*W280</f>
        <v>0</v>
      </c>
      <c r="Y280" s="123">
        <f>SUMIF(Outsoucing!D:D,C280,Outsoucing!J:J)</f>
        <v>0</v>
      </c>
      <c r="Z280" s="309">
        <f t="shared" si="189"/>
        <v>0</v>
      </c>
      <c r="AA280" s="306">
        <f t="shared" si="190"/>
        <v>0</v>
      </c>
      <c r="AB280" s="123"/>
      <c r="AC280" s="3">
        <v>0</v>
      </c>
      <c r="AD280" s="136">
        <f t="shared" ref="AD280:AD343" si="194">+Z280-AC280</f>
        <v>0</v>
      </c>
      <c r="AH280" s="226"/>
      <c r="AL280" s="136"/>
    </row>
    <row r="281" spans="1:38" ht="15" hidden="1" customHeight="1">
      <c r="A281" s="301" t="s">
        <v>1199</v>
      </c>
      <c r="B281" s="353" t="str">
        <f t="shared" si="186"/>
        <v>101283301672</v>
      </c>
      <c r="C281" s="210" t="s">
        <v>1204</v>
      </c>
      <c r="D281" s="210" t="s">
        <v>1205</v>
      </c>
      <c r="E281" s="118">
        <v>0</v>
      </c>
      <c r="F281" s="406">
        <v>0</v>
      </c>
      <c r="G281" s="406">
        <f t="shared" si="187"/>
        <v>0</v>
      </c>
      <c r="H281" s="407" t="s">
        <v>978</v>
      </c>
      <c r="I281" s="122" t="s">
        <v>979</v>
      </c>
      <c r="J281" s="122"/>
      <c r="K281" s="305">
        <v>1</v>
      </c>
      <c r="L281" s="122">
        <v>1</v>
      </c>
      <c r="M281" s="122" t="s">
        <v>26</v>
      </c>
      <c r="N281" s="305">
        <f t="shared" si="188"/>
        <v>0</v>
      </c>
      <c r="O281" s="123">
        <v>0</v>
      </c>
      <c r="P281" s="362" t="str">
        <f t="shared" si="191"/>
        <v/>
      </c>
      <c r="Q281" s="320">
        <v>0</v>
      </c>
      <c r="R281" s="123">
        <v>0</v>
      </c>
      <c r="S281" s="305">
        <f>VLOOKUP(C281,'Working Hours'!A:I,9,0)*G281</f>
        <v>0</v>
      </c>
      <c r="T281" s="349">
        <f t="shared" si="192"/>
        <v>0</v>
      </c>
      <c r="U281" s="123">
        <f>SUMIFS('Manufacturing Cost.'!N:N,'Manufacturing Cost.'!G:G,"622",'Manufacturing Cost.'!H:H,"0503")*T281</f>
        <v>0</v>
      </c>
      <c r="V281" s="123">
        <f>SUMIFS('Manufacturing Cost.'!N:N,'Manufacturing Cost.'!G:G,"627",'Manufacturing Cost.'!H:H,"0503")*T281</f>
        <v>0</v>
      </c>
      <c r="W281" s="308">
        <f t="shared" si="172"/>
        <v>0</v>
      </c>
      <c r="X281" s="123">
        <f>SUMIFS('Manufacturing Cost.'!N:N,'Manufacturing Cost.'!H:H,"indirect",'Manufacturing Cost.'!G:G,"627")*W281</f>
        <v>0</v>
      </c>
      <c r="Y281" s="123">
        <f>SUMIF(Outsoucing!D:D,C281,Outsoucing!J:J)</f>
        <v>0</v>
      </c>
      <c r="Z281" s="309">
        <f t="shared" si="189"/>
        <v>0</v>
      </c>
      <c r="AA281" s="306">
        <f t="shared" si="190"/>
        <v>0</v>
      </c>
      <c r="AB281" s="123"/>
      <c r="AC281" s="3">
        <v>0</v>
      </c>
      <c r="AD281" s="136">
        <f t="shared" si="194"/>
        <v>0</v>
      </c>
      <c r="AH281" s="226"/>
      <c r="AI281" s="3"/>
      <c r="AL281" s="136"/>
    </row>
    <row r="282" spans="1:38" ht="15" hidden="1" customHeight="1">
      <c r="A282" s="301" t="s">
        <v>1199</v>
      </c>
      <c r="B282" s="353" t="str">
        <f t="shared" si="186"/>
        <v>101214762762</v>
      </c>
      <c r="C282" s="363" t="s">
        <v>1206</v>
      </c>
      <c r="D282" s="122" t="s">
        <v>1207</v>
      </c>
      <c r="E282" s="123">
        <v>0</v>
      </c>
      <c r="F282" s="406">
        <v>0</v>
      </c>
      <c r="G282" s="215">
        <f t="shared" si="187"/>
        <v>0</v>
      </c>
      <c r="H282" s="407" t="s">
        <v>435</v>
      </c>
      <c r="I282" s="122" t="s">
        <v>436</v>
      </c>
      <c r="J282" s="122" t="s">
        <v>373</v>
      </c>
      <c r="K282" s="305">
        <v>1</v>
      </c>
      <c r="L282" s="122">
        <v>1</v>
      </c>
      <c r="M282" s="122" t="s">
        <v>37</v>
      </c>
      <c r="N282" s="305">
        <f t="shared" si="188"/>
        <v>0</v>
      </c>
      <c r="O282" s="123">
        <v>0</v>
      </c>
      <c r="P282" s="362" t="str">
        <f t="shared" si="191"/>
        <v/>
      </c>
      <c r="Q282" s="123">
        <v>0</v>
      </c>
      <c r="R282" s="123">
        <v>0</v>
      </c>
      <c r="S282" s="305">
        <f>VLOOKUP(C282,'Working Hours'!A:I,9,0)*G282</f>
        <v>0</v>
      </c>
      <c r="T282" s="349">
        <f t="shared" si="192"/>
        <v>0</v>
      </c>
      <c r="U282" s="123">
        <f>SUMIFS('Manufacturing Cost.'!N:N,'Manufacturing Cost.'!G:G,"622",'Manufacturing Cost.'!H:H,"0503")*T282</f>
        <v>0</v>
      </c>
      <c r="V282" s="123">
        <f>SUMIFS('Manufacturing Cost.'!N:N,'Manufacturing Cost.'!G:G,"627",'Manufacturing Cost.'!H:H,"0503")*T282</f>
        <v>0</v>
      </c>
      <c r="W282" s="308">
        <f t="shared" si="172"/>
        <v>0</v>
      </c>
      <c r="X282" s="123">
        <f>SUMIFS('Manufacturing Cost.'!N:N,'Manufacturing Cost.'!H:H,"indirect",'Manufacturing Cost.'!G:G,"627")*W282</f>
        <v>0</v>
      </c>
      <c r="Y282" s="123">
        <f>SUMIF(Outsoucing!D:D,C282,Outsoucing!J:J)</f>
        <v>0</v>
      </c>
      <c r="Z282" s="309">
        <f t="shared" si="189"/>
        <v>0</v>
      </c>
      <c r="AA282" s="306">
        <f t="shared" si="190"/>
        <v>0</v>
      </c>
      <c r="AB282" s="123"/>
      <c r="AC282" s="3">
        <v>0</v>
      </c>
      <c r="AD282" s="136">
        <f t="shared" si="194"/>
        <v>0</v>
      </c>
      <c r="AH282" s="226"/>
      <c r="AL282" s="136"/>
    </row>
    <row r="283" spans="1:38" ht="15" hidden="1" customHeight="1">
      <c r="A283" s="301" t="s">
        <v>1199</v>
      </c>
      <c r="B283" s="353" t="str">
        <f t="shared" si="186"/>
        <v>101215763930</v>
      </c>
      <c r="C283" s="363" t="s">
        <v>1208</v>
      </c>
      <c r="D283" s="122" t="s">
        <v>1209</v>
      </c>
      <c r="E283" s="123">
        <v>0</v>
      </c>
      <c r="F283" s="406">
        <v>0</v>
      </c>
      <c r="G283" s="215">
        <f t="shared" si="187"/>
        <v>0</v>
      </c>
      <c r="H283" s="407" t="s">
        <v>1210</v>
      </c>
      <c r="I283" s="122" t="s">
        <v>1211</v>
      </c>
      <c r="J283" s="122" t="s">
        <v>439</v>
      </c>
      <c r="K283" s="305">
        <v>1</v>
      </c>
      <c r="L283" s="122">
        <v>1</v>
      </c>
      <c r="M283" s="122" t="s">
        <v>26</v>
      </c>
      <c r="N283" s="305">
        <f t="shared" si="188"/>
        <v>0</v>
      </c>
      <c r="O283" s="123">
        <v>0</v>
      </c>
      <c r="P283" s="362" t="str">
        <f t="shared" si="191"/>
        <v/>
      </c>
      <c r="Q283" s="123">
        <v>0</v>
      </c>
      <c r="R283" s="123">
        <v>0</v>
      </c>
      <c r="S283" s="305">
        <f>VLOOKUP(C283,'Working Hours'!A:I,9,0)*G283</f>
        <v>0</v>
      </c>
      <c r="T283" s="349">
        <f t="shared" si="192"/>
        <v>0</v>
      </c>
      <c r="U283" s="123">
        <f>SUMIFS('Manufacturing Cost.'!N:N,'Manufacturing Cost.'!G:G,"622",'Manufacturing Cost.'!H:H,"0503")*T283</f>
        <v>0</v>
      </c>
      <c r="V283" s="123">
        <f>SUMIFS('Manufacturing Cost.'!N:N,'Manufacturing Cost.'!G:G,"627",'Manufacturing Cost.'!H:H,"0503")*T283</f>
        <v>0</v>
      </c>
      <c r="W283" s="308">
        <f t="shared" si="172"/>
        <v>0</v>
      </c>
      <c r="X283" s="123">
        <f>SUMIFS('Manufacturing Cost.'!N:N,'Manufacturing Cost.'!H:H,"indirect",'Manufacturing Cost.'!G:G,"627")*W283</f>
        <v>0</v>
      </c>
      <c r="Y283" s="123">
        <f>SUMIF(Outsoucing!D:D,C283,Outsoucing!J:J)</f>
        <v>0</v>
      </c>
      <c r="Z283" s="309">
        <f t="shared" si="189"/>
        <v>0</v>
      </c>
      <c r="AA283" s="306">
        <f t="shared" si="190"/>
        <v>0</v>
      </c>
      <c r="AB283" s="123"/>
      <c r="AC283" s="3">
        <v>0</v>
      </c>
      <c r="AD283" s="136">
        <f t="shared" si="194"/>
        <v>0</v>
      </c>
      <c r="AH283" s="226"/>
      <c r="AL283" s="136"/>
    </row>
    <row r="284" spans="1:38" ht="15" hidden="1" customHeight="1">
      <c r="A284" s="301" t="s">
        <v>1199</v>
      </c>
      <c r="B284" s="353" t="str">
        <f t="shared" si="186"/>
        <v>101216763931</v>
      </c>
      <c r="C284" s="363" t="s">
        <v>1212</v>
      </c>
      <c r="D284" s="122" t="s">
        <v>1213</v>
      </c>
      <c r="E284" s="123">
        <v>0</v>
      </c>
      <c r="F284" s="406">
        <v>0</v>
      </c>
      <c r="G284" s="215">
        <f t="shared" si="187"/>
        <v>0</v>
      </c>
      <c r="H284" s="407" t="s">
        <v>1214</v>
      </c>
      <c r="I284" s="122" t="s">
        <v>1215</v>
      </c>
      <c r="J284" s="122" t="s">
        <v>439</v>
      </c>
      <c r="K284" s="305">
        <v>1</v>
      </c>
      <c r="L284" s="122">
        <v>1</v>
      </c>
      <c r="M284" s="122" t="s">
        <v>26</v>
      </c>
      <c r="N284" s="305">
        <f t="shared" si="188"/>
        <v>0</v>
      </c>
      <c r="O284" s="123">
        <v>0</v>
      </c>
      <c r="P284" s="362" t="str">
        <f t="shared" si="191"/>
        <v/>
      </c>
      <c r="Q284" s="123">
        <v>0</v>
      </c>
      <c r="R284" s="123">
        <v>0</v>
      </c>
      <c r="S284" s="305">
        <f>VLOOKUP(C284,'Working Hours'!A:I,9,0)*G284</f>
        <v>0</v>
      </c>
      <c r="T284" s="349">
        <f t="shared" si="192"/>
        <v>0</v>
      </c>
      <c r="U284" s="123">
        <f>SUMIFS('Manufacturing Cost.'!N:N,'Manufacturing Cost.'!G:G,"622",'Manufacturing Cost.'!H:H,"0503")*T284</f>
        <v>0</v>
      </c>
      <c r="V284" s="123">
        <f>SUMIFS('Manufacturing Cost.'!N:N,'Manufacturing Cost.'!G:G,"627",'Manufacturing Cost.'!H:H,"0503")*T284</f>
        <v>0</v>
      </c>
      <c r="W284" s="308">
        <f t="shared" si="172"/>
        <v>0</v>
      </c>
      <c r="X284" s="123">
        <f>SUMIFS('Manufacturing Cost.'!N:N,'Manufacturing Cost.'!H:H,"indirect",'Manufacturing Cost.'!G:G,"627")*W284</f>
        <v>0</v>
      </c>
      <c r="Y284" s="123">
        <f>SUMIF(Outsoucing!D:D,C284,Outsoucing!J:J)</f>
        <v>0</v>
      </c>
      <c r="Z284" s="309">
        <f t="shared" si="189"/>
        <v>0</v>
      </c>
      <c r="AA284" s="306">
        <f t="shared" si="190"/>
        <v>0</v>
      </c>
      <c r="AB284" s="123"/>
      <c r="AC284" s="3">
        <v>0</v>
      </c>
      <c r="AD284" s="136">
        <f t="shared" si="194"/>
        <v>0</v>
      </c>
      <c r="AH284" s="226"/>
      <c r="AL284" s="136"/>
    </row>
    <row r="285" spans="1:38" ht="15" hidden="1" customHeight="1">
      <c r="A285" s="301" t="s">
        <v>1199</v>
      </c>
      <c r="B285" s="353" t="str">
        <f t="shared" si="186"/>
        <v>101217800450</v>
      </c>
      <c r="C285" s="363" t="s">
        <v>1216</v>
      </c>
      <c r="D285" s="122" t="s">
        <v>1217</v>
      </c>
      <c r="E285" s="123">
        <v>0</v>
      </c>
      <c r="F285" s="406">
        <v>0</v>
      </c>
      <c r="G285" s="215">
        <f t="shared" si="187"/>
        <v>0</v>
      </c>
      <c r="H285" s="407" t="s">
        <v>371</v>
      </c>
      <c r="I285" s="122" t="s">
        <v>1218</v>
      </c>
      <c r="J285" s="122" t="s">
        <v>373</v>
      </c>
      <c r="K285" s="305">
        <v>1</v>
      </c>
      <c r="L285" s="122">
        <v>1</v>
      </c>
      <c r="M285" s="122" t="s">
        <v>37</v>
      </c>
      <c r="N285" s="305">
        <f t="shared" si="188"/>
        <v>0</v>
      </c>
      <c r="O285" s="123">
        <v>0</v>
      </c>
      <c r="P285" s="362" t="str">
        <f t="shared" si="191"/>
        <v/>
      </c>
      <c r="Q285" s="123">
        <v>0</v>
      </c>
      <c r="R285" s="123">
        <v>0</v>
      </c>
      <c r="S285" s="305">
        <f>VLOOKUP(C285,'Working Hours'!A:I,9,0)*G285</f>
        <v>0</v>
      </c>
      <c r="T285" s="349">
        <f t="shared" si="192"/>
        <v>0</v>
      </c>
      <c r="U285" s="123">
        <f>SUMIFS('Manufacturing Cost.'!N:N,'Manufacturing Cost.'!G:G,"622",'Manufacturing Cost.'!H:H,"0503")*T285</f>
        <v>0</v>
      </c>
      <c r="V285" s="123">
        <f>SUMIFS('Manufacturing Cost.'!N:N,'Manufacturing Cost.'!G:G,"627",'Manufacturing Cost.'!H:H,"0503")*T285</f>
        <v>0</v>
      </c>
      <c r="W285" s="308">
        <f t="shared" si="172"/>
        <v>0</v>
      </c>
      <c r="X285" s="123">
        <f>SUMIFS('Manufacturing Cost.'!N:N,'Manufacturing Cost.'!H:H,"indirect",'Manufacturing Cost.'!G:G,"627")*W285</f>
        <v>0</v>
      </c>
      <c r="Y285" s="123">
        <f>SUMIF(Outsoucing!D:D,C285,Outsoucing!J:J)</f>
        <v>0</v>
      </c>
      <c r="Z285" s="309">
        <f t="shared" ref="Z285:Z347" si="195">Q285+R285+U285+V285+X285+Y285</f>
        <v>0</v>
      </c>
      <c r="AA285" s="306">
        <f t="shared" si="190"/>
        <v>0</v>
      </c>
      <c r="AB285" s="123"/>
      <c r="AC285" s="3">
        <v>0</v>
      </c>
      <c r="AD285" s="136">
        <f t="shared" si="194"/>
        <v>0</v>
      </c>
      <c r="AH285" s="226"/>
      <c r="AL285" s="136"/>
    </row>
    <row r="286" spans="1:38" ht="15" hidden="1" customHeight="1">
      <c r="A286" s="301" t="s">
        <v>1199</v>
      </c>
      <c r="B286" s="353" t="str">
        <f t="shared" si="186"/>
        <v>101218762762</v>
      </c>
      <c r="C286" s="363" t="s">
        <v>1219</v>
      </c>
      <c r="D286" s="122" t="s">
        <v>1220</v>
      </c>
      <c r="E286" s="123">
        <v>0</v>
      </c>
      <c r="F286" s="406">
        <v>0</v>
      </c>
      <c r="G286" s="215">
        <f t="shared" si="187"/>
        <v>0</v>
      </c>
      <c r="H286" s="407" t="s">
        <v>435</v>
      </c>
      <c r="I286" s="122" t="s">
        <v>436</v>
      </c>
      <c r="J286" s="122" t="s">
        <v>373</v>
      </c>
      <c r="K286" s="305">
        <v>1</v>
      </c>
      <c r="L286" s="122">
        <v>1</v>
      </c>
      <c r="M286" s="122" t="s">
        <v>37</v>
      </c>
      <c r="N286" s="305">
        <f t="shared" si="188"/>
        <v>0</v>
      </c>
      <c r="O286" s="123">
        <v>0</v>
      </c>
      <c r="P286" s="362" t="str">
        <f t="shared" si="191"/>
        <v/>
      </c>
      <c r="Q286" s="123">
        <v>0</v>
      </c>
      <c r="R286" s="123">
        <v>0</v>
      </c>
      <c r="S286" s="305">
        <f>VLOOKUP(C286,'Working Hours'!A:I,9,0)*G286</f>
        <v>0</v>
      </c>
      <c r="T286" s="349">
        <f t="shared" si="192"/>
        <v>0</v>
      </c>
      <c r="U286" s="123">
        <f>SUMIFS('Manufacturing Cost.'!N:N,'Manufacturing Cost.'!G:G,"622",'Manufacturing Cost.'!H:H,"0503")*T286</f>
        <v>0</v>
      </c>
      <c r="V286" s="123">
        <f>SUMIFS('Manufacturing Cost.'!N:N,'Manufacturing Cost.'!G:G,"627",'Manufacturing Cost.'!H:H,"0503")*T286</f>
        <v>0</v>
      </c>
      <c r="W286" s="308">
        <f t="shared" si="172"/>
        <v>0</v>
      </c>
      <c r="X286" s="123">
        <f>SUMIFS('Manufacturing Cost.'!N:N,'Manufacturing Cost.'!H:H,"indirect",'Manufacturing Cost.'!G:G,"627")*W286</f>
        <v>0</v>
      </c>
      <c r="Y286" s="123">
        <f>SUMIF(Outsoucing!D:D,C286,Outsoucing!J:J)</f>
        <v>0</v>
      </c>
      <c r="Z286" s="309">
        <f t="shared" si="195"/>
        <v>0</v>
      </c>
      <c r="AA286" s="306">
        <f t="shared" si="190"/>
        <v>0</v>
      </c>
      <c r="AB286" s="123"/>
      <c r="AC286" s="3">
        <v>0</v>
      </c>
      <c r="AD286" s="136">
        <f t="shared" si="194"/>
        <v>0</v>
      </c>
      <c r="AH286" s="226"/>
      <c r="AL286" s="136"/>
    </row>
    <row r="287" spans="1:38" ht="15" hidden="1" customHeight="1">
      <c r="A287" s="301" t="s">
        <v>1199</v>
      </c>
      <c r="B287" s="353" t="str">
        <f t="shared" si="186"/>
        <v>101219762762</v>
      </c>
      <c r="C287" s="363" t="s">
        <v>1221</v>
      </c>
      <c r="D287" s="122" t="s">
        <v>1222</v>
      </c>
      <c r="E287" s="123">
        <v>0</v>
      </c>
      <c r="F287" s="406">
        <v>0</v>
      </c>
      <c r="G287" s="215">
        <f t="shared" si="187"/>
        <v>0</v>
      </c>
      <c r="H287" s="407" t="s">
        <v>435</v>
      </c>
      <c r="I287" s="122" t="s">
        <v>436</v>
      </c>
      <c r="J287" s="122" t="s">
        <v>373</v>
      </c>
      <c r="K287" s="305">
        <v>1</v>
      </c>
      <c r="L287" s="122">
        <v>1</v>
      </c>
      <c r="M287" s="122" t="s">
        <v>37</v>
      </c>
      <c r="N287" s="305">
        <f t="shared" si="188"/>
        <v>0</v>
      </c>
      <c r="O287" s="123">
        <v>0</v>
      </c>
      <c r="P287" s="362" t="str">
        <f t="shared" si="191"/>
        <v/>
      </c>
      <c r="Q287" s="123">
        <v>0</v>
      </c>
      <c r="R287" s="123">
        <v>0</v>
      </c>
      <c r="S287" s="305">
        <f>VLOOKUP(C287,'Working Hours'!A:I,9,0)*G287</f>
        <v>0</v>
      </c>
      <c r="T287" s="349">
        <f t="shared" si="192"/>
        <v>0</v>
      </c>
      <c r="U287" s="123">
        <f>SUMIFS('Manufacturing Cost.'!N:N,'Manufacturing Cost.'!G:G,"622",'Manufacturing Cost.'!H:H,"0503")*T287</f>
        <v>0</v>
      </c>
      <c r="V287" s="123">
        <f>SUMIFS('Manufacturing Cost.'!N:N,'Manufacturing Cost.'!G:G,"627",'Manufacturing Cost.'!H:H,"0503")*T287</f>
        <v>0</v>
      </c>
      <c r="W287" s="308">
        <f t="shared" si="172"/>
        <v>0</v>
      </c>
      <c r="X287" s="123">
        <f>SUMIFS('Manufacturing Cost.'!N:N,'Manufacturing Cost.'!H:H,"indirect",'Manufacturing Cost.'!G:G,"627")*W287</f>
        <v>0</v>
      </c>
      <c r="Y287" s="123">
        <f>SUMIF(Outsoucing!D:D,C287,Outsoucing!J:J)</f>
        <v>0</v>
      </c>
      <c r="Z287" s="309">
        <f t="shared" si="195"/>
        <v>0</v>
      </c>
      <c r="AA287" s="306">
        <f t="shared" si="190"/>
        <v>0</v>
      </c>
      <c r="AB287" s="123"/>
      <c r="AC287" s="3">
        <v>0</v>
      </c>
      <c r="AD287" s="136">
        <f t="shared" si="194"/>
        <v>0</v>
      </c>
      <c r="AH287" s="226"/>
      <c r="AL287" s="136"/>
    </row>
    <row r="288" spans="1:38" ht="15" hidden="1" customHeight="1">
      <c r="A288" s="301" t="s">
        <v>1199</v>
      </c>
      <c r="B288" s="353" t="str">
        <f t="shared" si="186"/>
        <v>101220800786</v>
      </c>
      <c r="C288" s="363" t="s">
        <v>1223</v>
      </c>
      <c r="D288" s="122" t="s">
        <v>1224</v>
      </c>
      <c r="E288" s="123">
        <v>0</v>
      </c>
      <c r="F288" s="406">
        <v>0</v>
      </c>
      <c r="G288" s="215">
        <f t="shared" si="187"/>
        <v>0</v>
      </c>
      <c r="H288" s="407" t="s">
        <v>418</v>
      </c>
      <c r="I288" s="122" t="s">
        <v>1225</v>
      </c>
      <c r="J288" s="122" t="s">
        <v>373</v>
      </c>
      <c r="K288" s="305">
        <v>1</v>
      </c>
      <c r="L288" s="122">
        <v>1</v>
      </c>
      <c r="M288" s="122" t="s">
        <v>37</v>
      </c>
      <c r="N288" s="305">
        <f t="shared" si="188"/>
        <v>0</v>
      </c>
      <c r="O288" s="123">
        <v>0</v>
      </c>
      <c r="P288" s="362" t="str">
        <f t="shared" si="191"/>
        <v/>
      </c>
      <c r="Q288" s="123">
        <v>0</v>
      </c>
      <c r="R288" s="123">
        <v>0</v>
      </c>
      <c r="S288" s="305">
        <f>VLOOKUP(C288,'Working Hours'!A:I,9,0)*G288</f>
        <v>0</v>
      </c>
      <c r="T288" s="349">
        <f t="shared" si="192"/>
        <v>0</v>
      </c>
      <c r="U288" s="123">
        <f>SUMIFS('Manufacturing Cost.'!N:N,'Manufacturing Cost.'!G:G,"622",'Manufacturing Cost.'!H:H,"0503")*T288</f>
        <v>0</v>
      </c>
      <c r="V288" s="123">
        <f>SUMIFS('Manufacturing Cost.'!N:N,'Manufacturing Cost.'!G:G,"627",'Manufacturing Cost.'!H:H,"0503")*T288</f>
        <v>0</v>
      </c>
      <c r="W288" s="308">
        <f t="shared" si="172"/>
        <v>0</v>
      </c>
      <c r="X288" s="123">
        <f>SUMIFS('Manufacturing Cost.'!N:N,'Manufacturing Cost.'!H:H,"indirect",'Manufacturing Cost.'!G:G,"627")*W288</f>
        <v>0</v>
      </c>
      <c r="Y288" s="123">
        <f>SUMIF(Outsoucing!D:D,C288,Outsoucing!J:J)</f>
        <v>0</v>
      </c>
      <c r="Z288" s="309">
        <f t="shared" si="195"/>
        <v>0</v>
      </c>
      <c r="AA288" s="306">
        <f t="shared" si="190"/>
        <v>0</v>
      </c>
      <c r="AB288" s="123"/>
      <c r="AC288" s="3">
        <v>0</v>
      </c>
      <c r="AD288" s="136">
        <f t="shared" si="194"/>
        <v>0</v>
      </c>
      <c r="AH288" s="226"/>
      <c r="AL288" s="136"/>
    </row>
    <row r="289" spans="1:38">
      <c r="A289" s="301" t="s">
        <v>1199</v>
      </c>
      <c r="B289" s="353" t="str">
        <f t="shared" si="186"/>
        <v>101221301673</v>
      </c>
      <c r="C289" s="122" t="s">
        <v>1226</v>
      </c>
      <c r="D289" s="122" t="s">
        <v>1227</v>
      </c>
      <c r="E289" s="123">
        <v>60</v>
      </c>
      <c r="F289" s="406">
        <v>0</v>
      </c>
      <c r="G289" s="215">
        <f t="shared" si="187"/>
        <v>60</v>
      </c>
      <c r="H289" s="407" t="s">
        <v>969</v>
      </c>
      <c r="I289" s="122" t="s">
        <v>1228</v>
      </c>
      <c r="J289" s="122" t="s">
        <v>25</v>
      </c>
      <c r="K289" s="305">
        <v>1</v>
      </c>
      <c r="L289" s="122">
        <v>1</v>
      </c>
      <c r="M289" s="122" t="s">
        <v>26</v>
      </c>
      <c r="N289" s="305">
        <f t="shared" si="188"/>
        <v>60</v>
      </c>
      <c r="O289" s="123">
        <v>0</v>
      </c>
      <c r="P289" s="362">
        <f t="shared" si="191"/>
        <v>209234.37927130226</v>
      </c>
      <c r="Q289" s="123">
        <v>0</v>
      </c>
      <c r="R289" s="123">
        <v>12109280.973634567</v>
      </c>
      <c r="S289" s="305">
        <f>VLOOKUP(C289,'Working Hours'!A:I,9,0)*G289</f>
        <v>2.802</v>
      </c>
      <c r="T289" s="349">
        <f t="shared" si="192"/>
        <v>5.7781210785475474E-5</v>
      </c>
      <c r="U289" s="123">
        <f>SUMIFS('Manufacturing Cost.'!N:N,'Manufacturing Cost.'!G:G,"622",'Manufacturing Cost.'!H:H,"0503")*T289</f>
        <v>152028.05223000786</v>
      </c>
      <c r="V289" s="123">
        <f>SUMIFS('Manufacturing Cost.'!N:N,'Manufacturing Cost.'!G:G,"627",'Manufacturing Cost.'!H:H,"0503")*T289</f>
        <v>177353.22091300366</v>
      </c>
      <c r="W289" s="308">
        <f t="shared" si="172"/>
        <v>1.0207561592011346E-5</v>
      </c>
      <c r="X289" s="123">
        <f>SUMIFS('Manufacturing Cost.'!N:N,'Manufacturing Cost.'!H:H,"indirect",'Manufacturing Cost.'!G:G,"627")*W289</f>
        <v>115400.509500555</v>
      </c>
      <c r="Y289" s="123">
        <f>SUMIF(Outsoucing!D:D,C289,Outsoucing!J:J)</f>
        <v>0</v>
      </c>
      <c r="Z289" s="309">
        <f t="shared" si="195"/>
        <v>12554062.756278135</v>
      </c>
      <c r="AA289" s="306">
        <f t="shared" si="190"/>
        <v>209234.37927130226</v>
      </c>
      <c r="AB289" s="123"/>
      <c r="AC289" s="3">
        <v>12554062.756278135</v>
      </c>
      <c r="AD289" s="136">
        <f t="shared" si="194"/>
        <v>0</v>
      </c>
      <c r="AH289" s="226"/>
      <c r="AL289" s="136"/>
    </row>
    <row r="290" spans="1:38" ht="15" hidden="1" customHeight="1">
      <c r="A290" s="301" t="s">
        <v>1199</v>
      </c>
      <c r="B290" s="353" t="str">
        <f t="shared" si="186"/>
        <v>101222301674</v>
      </c>
      <c r="C290" s="363" t="s">
        <v>1229</v>
      </c>
      <c r="D290" s="122" t="s">
        <v>1230</v>
      </c>
      <c r="E290" s="123">
        <v>0</v>
      </c>
      <c r="F290" s="406">
        <v>0</v>
      </c>
      <c r="G290" s="215">
        <f t="shared" si="187"/>
        <v>0</v>
      </c>
      <c r="H290" s="407" t="s">
        <v>980</v>
      </c>
      <c r="I290" s="122" t="s">
        <v>981</v>
      </c>
      <c r="J290" s="122" t="s">
        <v>1231</v>
      </c>
      <c r="K290" s="305">
        <v>1</v>
      </c>
      <c r="L290" s="122">
        <v>1</v>
      </c>
      <c r="M290" s="122" t="s">
        <v>26</v>
      </c>
      <c r="N290" s="305">
        <f t="shared" si="188"/>
        <v>0</v>
      </c>
      <c r="O290" s="123">
        <v>0</v>
      </c>
      <c r="P290" s="362" t="str">
        <f t="shared" si="191"/>
        <v/>
      </c>
      <c r="Q290" s="123">
        <v>0</v>
      </c>
      <c r="R290" s="123">
        <v>0</v>
      </c>
      <c r="S290" s="305">
        <f>VLOOKUP(C290,'Working Hours'!A:I,9,0)*G290</f>
        <v>0</v>
      </c>
      <c r="T290" s="349">
        <f t="shared" si="192"/>
        <v>0</v>
      </c>
      <c r="U290" s="123">
        <f>SUMIFS('Manufacturing Cost.'!N:N,'Manufacturing Cost.'!G:G,"622",'Manufacturing Cost.'!H:H,"0503")*T290</f>
        <v>0</v>
      </c>
      <c r="V290" s="123">
        <f>SUMIFS('Manufacturing Cost.'!N:N,'Manufacturing Cost.'!G:G,"627",'Manufacturing Cost.'!H:H,"0503")*T290</f>
        <v>0</v>
      </c>
      <c r="W290" s="308">
        <f t="shared" si="172"/>
        <v>0</v>
      </c>
      <c r="X290" s="123">
        <f>SUMIFS('Manufacturing Cost.'!N:N,'Manufacturing Cost.'!H:H,"indirect",'Manufacturing Cost.'!G:G,"627")*W290</f>
        <v>0</v>
      </c>
      <c r="Y290" s="123">
        <f>SUMIF(Outsoucing!D:D,C290,Outsoucing!J:J)</f>
        <v>0</v>
      </c>
      <c r="Z290" s="309">
        <f t="shared" si="195"/>
        <v>0</v>
      </c>
      <c r="AA290" s="306">
        <f t="shared" si="190"/>
        <v>0</v>
      </c>
      <c r="AB290" s="123"/>
      <c r="AC290" s="3">
        <v>0</v>
      </c>
      <c r="AD290" s="136">
        <f t="shared" si="194"/>
        <v>0</v>
      </c>
      <c r="AH290" s="226"/>
      <c r="AL290" s="136"/>
    </row>
    <row r="291" spans="1:38" ht="15" hidden="1" customHeight="1">
      <c r="A291" s="301" t="s">
        <v>1199</v>
      </c>
      <c r="B291" s="353" t="str">
        <f t="shared" si="186"/>
        <v>101223301675</v>
      </c>
      <c r="C291" s="363" t="s">
        <v>1232</v>
      </c>
      <c r="D291" s="122" t="s">
        <v>1233</v>
      </c>
      <c r="E291" s="123">
        <v>0</v>
      </c>
      <c r="F291" s="406">
        <v>0</v>
      </c>
      <c r="G291" s="215">
        <f t="shared" si="187"/>
        <v>0</v>
      </c>
      <c r="H291" s="407" t="s">
        <v>982</v>
      </c>
      <c r="I291" s="122" t="s">
        <v>983</v>
      </c>
      <c r="J291" s="122" t="s">
        <v>204</v>
      </c>
      <c r="K291" s="305">
        <v>1</v>
      </c>
      <c r="L291" s="122">
        <v>1</v>
      </c>
      <c r="M291" s="122" t="s">
        <v>26</v>
      </c>
      <c r="N291" s="305">
        <f t="shared" si="188"/>
        <v>0</v>
      </c>
      <c r="O291" s="123">
        <v>0</v>
      </c>
      <c r="P291" s="362" t="str">
        <f t="shared" si="191"/>
        <v/>
      </c>
      <c r="Q291" s="123">
        <v>0</v>
      </c>
      <c r="R291" s="123">
        <v>0</v>
      </c>
      <c r="S291" s="305">
        <f>VLOOKUP(C291,'Working Hours'!A:I,9,0)*G291</f>
        <v>0</v>
      </c>
      <c r="T291" s="349">
        <f t="shared" si="192"/>
        <v>0</v>
      </c>
      <c r="U291" s="123">
        <f>SUMIFS('Manufacturing Cost.'!N:N,'Manufacturing Cost.'!G:G,"622",'Manufacturing Cost.'!H:H,"0503")*T291</f>
        <v>0</v>
      </c>
      <c r="V291" s="123">
        <f>SUMIFS('Manufacturing Cost.'!N:N,'Manufacturing Cost.'!G:G,"627",'Manufacturing Cost.'!H:H,"0503")*T291</f>
        <v>0</v>
      </c>
      <c r="W291" s="308">
        <f t="shared" si="172"/>
        <v>0</v>
      </c>
      <c r="X291" s="123">
        <f>SUMIFS('Manufacturing Cost.'!N:N,'Manufacturing Cost.'!H:H,"indirect",'Manufacturing Cost.'!G:G,"627")*W291</f>
        <v>0</v>
      </c>
      <c r="Y291" s="123">
        <f>SUMIF(Outsoucing!D:D,C291,Outsoucing!J:J)</f>
        <v>0</v>
      </c>
      <c r="Z291" s="309">
        <f t="shared" si="195"/>
        <v>0</v>
      </c>
      <c r="AA291" s="306">
        <f t="shared" si="190"/>
        <v>0</v>
      </c>
      <c r="AB291" s="123"/>
      <c r="AC291" s="3">
        <v>0</v>
      </c>
      <c r="AD291" s="136">
        <f t="shared" si="194"/>
        <v>0</v>
      </c>
      <c r="AH291" s="226"/>
      <c r="AL291" s="136"/>
    </row>
    <row r="292" spans="1:38" ht="15" hidden="1" customHeight="1">
      <c r="A292" s="301" t="s">
        <v>1199</v>
      </c>
      <c r="B292" s="353" t="str">
        <f t="shared" si="186"/>
        <v>101224301676</v>
      </c>
      <c r="C292" s="363" t="s">
        <v>1234</v>
      </c>
      <c r="D292" s="122" t="s">
        <v>1235</v>
      </c>
      <c r="E292" s="123">
        <v>0</v>
      </c>
      <c r="F292" s="406">
        <v>0</v>
      </c>
      <c r="G292" s="215">
        <f t="shared" si="187"/>
        <v>0</v>
      </c>
      <c r="H292" s="407" t="s">
        <v>985</v>
      </c>
      <c r="I292" s="122" t="s">
        <v>986</v>
      </c>
      <c r="J292" s="122" t="s">
        <v>204</v>
      </c>
      <c r="K292" s="305">
        <v>1</v>
      </c>
      <c r="L292" s="122">
        <v>1</v>
      </c>
      <c r="M292" s="122" t="s">
        <v>26</v>
      </c>
      <c r="N292" s="305">
        <f t="shared" si="188"/>
        <v>0</v>
      </c>
      <c r="O292" s="123">
        <v>0</v>
      </c>
      <c r="P292" s="362" t="str">
        <f t="shared" si="191"/>
        <v/>
      </c>
      <c r="Q292" s="123">
        <v>0</v>
      </c>
      <c r="R292" s="123">
        <v>0</v>
      </c>
      <c r="S292" s="305">
        <f>VLOOKUP(C292,'Working Hours'!A:I,9,0)*G292</f>
        <v>0</v>
      </c>
      <c r="T292" s="349">
        <f t="shared" si="192"/>
        <v>0</v>
      </c>
      <c r="U292" s="123">
        <f>SUMIFS('Manufacturing Cost.'!N:N,'Manufacturing Cost.'!G:G,"622",'Manufacturing Cost.'!H:H,"0503")*T292</f>
        <v>0</v>
      </c>
      <c r="V292" s="123">
        <f>SUMIFS('Manufacturing Cost.'!N:N,'Manufacturing Cost.'!G:G,"627",'Manufacturing Cost.'!H:H,"0503")*T292</f>
        <v>0</v>
      </c>
      <c r="W292" s="308">
        <f t="shared" si="172"/>
        <v>0</v>
      </c>
      <c r="X292" s="123">
        <f>SUMIFS('Manufacturing Cost.'!N:N,'Manufacturing Cost.'!H:H,"indirect",'Manufacturing Cost.'!G:G,"627")*W292</f>
        <v>0</v>
      </c>
      <c r="Y292" s="123">
        <f>SUMIF(Outsoucing!D:D,C292,Outsoucing!J:J)</f>
        <v>0</v>
      </c>
      <c r="Z292" s="309">
        <f t="shared" si="195"/>
        <v>0</v>
      </c>
      <c r="AA292" s="306">
        <f t="shared" si="190"/>
        <v>0</v>
      </c>
      <c r="AB292" s="123"/>
      <c r="AC292" s="3">
        <v>0</v>
      </c>
      <c r="AD292" s="136">
        <f t="shared" si="194"/>
        <v>0</v>
      </c>
      <c r="AH292" s="226"/>
      <c r="AL292" s="136"/>
    </row>
    <row r="293" spans="1:38" ht="15" hidden="1" customHeight="1">
      <c r="A293" s="301" t="s">
        <v>1199</v>
      </c>
      <c r="B293" s="353" t="str">
        <f t="shared" si="186"/>
        <v>101225301677</v>
      </c>
      <c r="C293" s="363" t="s">
        <v>1236</v>
      </c>
      <c r="D293" s="122" t="s">
        <v>1237</v>
      </c>
      <c r="E293" s="123">
        <v>0</v>
      </c>
      <c r="F293" s="406">
        <v>0</v>
      </c>
      <c r="G293" s="215">
        <f t="shared" si="187"/>
        <v>0</v>
      </c>
      <c r="H293" s="407" t="s">
        <v>987</v>
      </c>
      <c r="I293" s="122" t="s">
        <v>988</v>
      </c>
      <c r="J293" s="122" t="s">
        <v>204</v>
      </c>
      <c r="K293" s="305">
        <v>1</v>
      </c>
      <c r="L293" s="122">
        <v>1</v>
      </c>
      <c r="M293" s="122" t="s">
        <v>26</v>
      </c>
      <c r="N293" s="305">
        <f t="shared" si="188"/>
        <v>0</v>
      </c>
      <c r="O293" s="123">
        <v>0</v>
      </c>
      <c r="P293" s="362" t="str">
        <f t="shared" si="191"/>
        <v/>
      </c>
      <c r="Q293" s="123">
        <v>0</v>
      </c>
      <c r="R293" s="123">
        <v>0</v>
      </c>
      <c r="S293" s="305">
        <f>VLOOKUP(C293,'Working Hours'!A:I,9,0)*G293</f>
        <v>0</v>
      </c>
      <c r="T293" s="349">
        <f t="shared" si="192"/>
        <v>0</v>
      </c>
      <c r="U293" s="123">
        <f>SUMIFS('Manufacturing Cost.'!N:N,'Manufacturing Cost.'!G:G,"622",'Manufacturing Cost.'!H:H,"0503")*T293</f>
        <v>0</v>
      </c>
      <c r="V293" s="123">
        <f>SUMIFS('Manufacturing Cost.'!N:N,'Manufacturing Cost.'!G:G,"627",'Manufacturing Cost.'!H:H,"0503")*T293</f>
        <v>0</v>
      </c>
      <c r="W293" s="308">
        <f t="shared" si="172"/>
        <v>0</v>
      </c>
      <c r="X293" s="123">
        <f>SUMIFS('Manufacturing Cost.'!N:N,'Manufacturing Cost.'!H:H,"indirect",'Manufacturing Cost.'!G:G,"627")*W293</f>
        <v>0</v>
      </c>
      <c r="Y293" s="123">
        <f>SUMIF(Outsoucing!D:D,C293,Outsoucing!J:J)</f>
        <v>0</v>
      </c>
      <c r="Z293" s="309">
        <f t="shared" si="195"/>
        <v>0</v>
      </c>
      <c r="AA293" s="306">
        <f t="shared" si="190"/>
        <v>0</v>
      </c>
      <c r="AB293" s="123"/>
      <c r="AC293" s="3">
        <v>0</v>
      </c>
      <c r="AD293" s="136">
        <f t="shared" si="194"/>
        <v>0</v>
      </c>
      <c r="AH293" s="226"/>
      <c r="AL293" s="136"/>
    </row>
    <row r="294" spans="1:38">
      <c r="A294" s="301" t="s">
        <v>1199</v>
      </c>
      <c r="B294" s="353" t="str">
        <f t="shared" si="186"/>
        <v>101174301651</v>
      </c>
      <c r="C294" s="363" t="s">
        <v>383</v>
      </c>
      <c r="D294" s="122" t="s">
        <v>384</v>
      </c>
      <c r="E294" s="123">
        <v>342</v>
      </c>
      <c r="F294" s="406">
        <v>47</v>
      </c>
      <c r="G294" s="215">
        <f t="shared" si="187"/>
        <v>389</v>
      </c>
      <c r="H294" s="303" t="s">
        <v>385</v>
      </c>
      <c r="I294" s="122" t="s">
        <v>386</v>
      </c>
      <c r="J294" s="122" t="s">
        <v>25</v>
      </c>
      <c r="K294" s="305">
        <v>1</v>
      </c>
      <c r="L294" s="122">
        <v>1</v>
      </c>
      <c r="M294" s="122" t="s">
        <v>26</v>
      </c>
      <c r="N294" s="305">
        <f t="shared" si="188"/>
        <v>389</v>
      </c>
      <c r="O294" s="123">
        <v>0</v>
      </c>
      <c r="P294" s="362">
        <f t="shared" si="191"/>
        <v>55964.011036604163</v>
      </c>
      <c r="Q294" s="123">
        <v>16550439.423711266</v>
      </c>
      <c r="R294" s="123">
        <v>162410.16277836449</v>
      </c>
      <c r="S294" s="305">
        <f>VLOOKUP(C294,'Working Hours'!A:I,9,0)*G294</f>
        <v>7.8189000000000002</v>
      </c>
      <c r="T294" s="349">
        <f t="shared" si="192"/>
        <v>1.6123679836208216E-4</v>
      </c>
      <c r="U294" s="123">
        <f>SUMIFS('Manufacturing Cost.'!N:N,'Manufacturing Cost.'!G:G,"622",'Manufacturing Cost.'!H:H,"0503")*T294</f>
        <v>424229.88493262255</v>
      </c>
      <c r="V294" s="123">
        <f>SUMIFS('Manufacturing Cost.'!N:N,'Manufacturing Cost.'!G:G,"627",'Manufacturing Cost.'!H:H,"0503")*T294</f>
        <v>494899.03604449832</v>
      </c>
      <c r="W294" s="308">
        <f t="shared" si="172"/>
        <v>2.8483905543104035E-5</v>
      </c>
      <c r="X294" s="123">
        <f>SUMIFS('Manufacturing Cost.'!N:N,'Manufacturing Cost.'!H:H,"indirect",'Manufacturing Cost.'!G:G,"627")*W294</f>
        <v>322021.78577226598</v>
      </c>
      <c r="Y294" s="123">
        <f>SUMIF(Outsoucing!D:D,C294,Outsoucing!J:J)</f>
        <v>3816000</v>
      </c>
      <c r="Z294" s="309">
        <f t="shared" si="195"/>
        <v>21770000.29323902</v>
      </c>
      <c r="AA294" s="306">
        <f t="shared" si="190"/>
        <v>55964.011036604163</v>
      </c>
      <c r="AB294" s="123"/>
      <c r="AC294" s="3">
        <v>21770000.29323902</v>
      </c>
      <c r="AD294" s="136">
        <f t="shared" si="194"/>
        <v>0</v>
      </c>
      <c r="AH294" s="226"/>
      <c r="AL294" s="136"/>
    </row>
    <row r="295" spans="1:38">
      <c r="A295" s="301" t="s">
        <v>1199</v>
      </c>
      <c r="B295" s="353" t="str">
        <f t="shared" si="186"/>
        <v>101175301652</v>
      </c>
      <c r="C295" s="363" t="s">
        <v>394</v>
      </c>
      <c r="D295" s="122" t="s">
        <v>395</v>
      </c>
      <c r="E295" s="123">
        <v>383</v>
      </c>
      <c r="F295" s="406">
        <v>76</v>
      </c>
      <c r="G295" s="215">
        <f t="shared" si="187"/>
        <v>459</v>
      </c>
      <c r="H295" s="303" t="s">
        <v>396</v>
      </c>
      <c r="I295" s="122" t="s">
        <v>397</v>
      </c>
      <c r="J295" s="122" t="s">
        <v>25</v>
      </c>
      <c r="K295" s="305">
        <v>1</v>
      </c>
      <c r="L295" s="122">
        <v>1</v>
      </c>
      <c r="M295" s="122" t="s">
        <v>26</v>
      </c>
      <c r="N295" s="305">
        <f t="shared" si="188"/>
        <v>459</v>
      </c>
      <c r="O295" s="123">
        <v>0</v>
      </c>
      <c r="P295" s="362">
        <f t="shared" si="191"/>
        <v>18136.214464740129</v>
      </c>
      <c r="Q295" s="123">
        <v>0</v>
      </c>
      <c r="R295" s="123">
        <v>200028.41772711111</v>
      </c>
      <c r="S295" s="305">
        <f>VLOOKUP(C295,'Working Hours'!A:I,9,0)*G295</f>
        <v>9.2258999999999993</v>
      </c>
      <c r="T295" s="349">
        <f t="shared" si="192"/>
        <v>1.9025113225757249E-4</v>
      </c>
      <c r="U295" s="123">
        <f>SUMIFS('Manufacturing Cost.'!N:N,'Manufacturing Cost.'!G:G,"622",'Manufacturing Cost.'!H:H,"0503")*T295</f>
        <v>500569.45291535661</v>
      </c>
      <c r="V295" s="123">
        <f>SUMIFS('Manufacturing Cost.'!N:N,'Manufacturing Cost.'!G:G,"627",'Manufacturing Cost.'!H:H,"0503")*T295</f>
        <v>583955.41785199149</v>
      </c>
      <c r="W295" s="308">
        <f t="shared" si="172"/>
        <v>3.360954407271144E-5</v>
      </c>
      <c r="X295" s="123">
        <f>SUMIFS('Manufacturing Cost.'!N:N,'Manufacturing Cost.'!H:H,"indirect",'Manufacturing Cost.'!G:G,"627")*W295</f>
        <v>379969.15082125983</v>
      </c>
      <c r="Y295" s="123">
        <f>SUMIF(Outsoucing!D:D,C295,Outsoucing!J:J)</f>
        <v>6660000</v>
      </c>
      <c r="Z295" s="309">
        <f t="shared" si="195"/>
        <v>8324522.4393157195</v>
      </c>
      <c r="AA295" s="306">
        <f t="shared" si="190"/>
        <v>18136.214464740129</v>
      </c>
      <c r="AB295" s="123"/>
      <c r="AC295" s="3">
        <v>8324522.4393157195</v>
      </c>
      <c r="AD295" s="136">
        <f t="shared" si="194"/>
        <v>0</v>
      </c>
      <c r="AH295" s="226"/>
      <c r="AL295" s="136"/>
    </row>
    <row r="296" spans="1:38">
      <c r="A296" s="301" t="s">
        <v>1199</v>
      </c>
      <c r="B296" s="353" t="str">
        <f t="shared" si="186"/>
        <v>101176301653</v>
      </c>
      <c r="C296" s="363" t="s">
        <v>399</v>
      </c>
      <c r="D296" s="122" t="s">
        <v>400</v>
      </c>
      <c r="E296" s="123">
        <v>425</v>
      </c>
      <c r="F296" s="406">
        <v>66</v>
      </c>
      <c r="G296" s="215">
        <f t="shared" si="187"/>
        <v>491</v>
      </c>
      <c r="H296" s="303" t="s">
        <v>401</v>
      </c>
      <c r="I296" s="122" t="s">
        <v>402</v>
      </c>
      <c r="J296" s="122" t="s">
        <v>25</v>
      </c>
      <c r="K296" s="305">
        <v>1</v>
      </c>
      <c r="L296" s="122">
        <v>1</v>
      </c>
      <c r="M296" s="122" t="s">
        <v>26</v>
      </c>
      <c r="N296" s="305">
        <f t="shared" si="188"/>
        <v>491</v>
      </c>
      <c r="O296" s="123">
        <v>0</v>
      </c>
      <c r="P296" s="362">
        <f t="shared" si="191"/>
        <v>20136.849365570739</v>
      </c>
      <c r="Q296" s="123">
        <v>0</v>
      </c>
      <c r="R296" s="123">
        <v>208599.21583726746</v>
      </c>
      <c r="S296" s="305">
        <f>VLOOKUP(C296,'Working Hours'!A:I,9,0)*G296</f>
        <v>9.8690999999999995</v>
      </c>
      <c r="T296" s="349">
        <f t="shared" si="192"/>
        <v>2.0351482775265382E-4</v>
      </c>
      <c r="U296" s="123">
        <f>SUMIFS('Manufacturing Cost.'!N:N,'Manufacturing Cost.'!G:G,"622",'Manufacturing Cost.'!H:H,"0503")*T296</f>
        <v>535467.54113603511</v>
      </c>
      <c r="V296" s="123">
        <f>SUMIFS('Manufacturing Cost.'!N:N,'Manufacturing Cost.'!G:G,"627",'Manufacturing Cost.'!H:H,"0503")*T296</f>
        <v>624666.90667827427</v>
      </c>
      <c r="W296" s="308">
        <f t="shared" si="172"/>
        <v>3.5952693114817687E-5</v>
      </c>
      <c r="X296" s="123">
        <f>SUMIFS('Manufacturing Cost.'!N:N,'Manufacturing Cost.'!H:H,"indirect",'Manufacturing Cost.'!G:G,"627")*W296</f>
        <v>406459.37484365707</v>
      </c>
      <c r="Y296" s="123">
        <f>SUMIF(Outsoucing!D:D,C296,Outsoucing!J:J)</f>
        <v>8112000</v>
      </c>
      <c r="Z296" s="309">
        <f t="shared" si="195"/>
        <v>9887193.0384952333</v>
      </c>
      <c r="AA296" s="306">
        <f t="shared" si="190"/>
        <v>20136.849365570739</v>
      </c>
      <c r="AB296" s="123"/>
      <c r="AC296" s="3">
        <v>9887193.0384952333</v>
      </c>
      <c r="AD296" s="136">
        <f t="shared" si="194"/>
        <v>0</v>
      </c>
      <c r="AH296" s="226"/>
      <c r="AL296" s="136"/>
    </row>
    <row r="297" spans="1:38" ht="15" hidden="1" customHeight="1">
      <c r="A297" s="301" t="s">
        <v>1199</v>
      </c>
      <c r="B297" s="353" t="str">
        <f t="shared" si="186"/>
        <v>101177301654</v>
      </c>
      <c r="C297" s="363" t="s">
        <v>404</v>
      </c>
      <c r="D297" s="122" t="s">
        <v>405</v>
      </c>
      <c r="E297" s="123">
        <v>0</v>
      </c>
      <c r="F297" s="406">
        <v>0</v>
      </c>
      <c r="G297" s="215">
        <f t="shared" si="187"/>
        <v>0</v>
      </c>
      <c r="H297" s="303" t="s">
        <v>406</v>
      </c>
      <c r="I297" s="122" t="s">
        <v>407</v>
      </c>
      <c r="J297" s="122" t="s">
        <v>25</v>
      </c>
      <c r="K297" s="305">
        <v>1</v>
      </c>
      <c r="L297" s="122">
        <v>1</v>
      </c>
      <c r="M297" s="122" t="s">
        <v>26</v>
      </c>
      <c r="N297" s="305">
        <f t="shared" si="188"/>
        <v>0</v>
      </c>
      <c r="O297" s="123">
        <v>0</v>
      </c>
      <c r="P297" s="362" t="str">
        <f t="shared" si="191"/>
        <v/>
      </c>
      <c r="Q297" s="123">
        <v>0</v>
      </c>
      <c r="R297" s="123">
        <v>0</v>
      </c>
      <c r="S297" s="305">
        <f>VLOOKUP(C297,'Working Hours'!A:I,9,0)*G297</f>
        <v>0</v>
      </c>
      <c r="T297" s="349">
        <f t="shared" si="192"/>
        <v>0</v>
      </c>
      <c r="U297" s="123">
        <f>SUMIFS('Manufacturing Cost.'!N:N,'Manufacturing Cost.'!G:G,"622",'Manufacturing Cost.'!H:H,"0503")*T297</f>
        <v>0</v>
      </c>
      <c r="V297" s="123">
        <f>SUMIFS('Manufacturing Cost.'!N:N,'Manufacturing Cost.'!G:G,"627",'Manufacturing Cost.'!H:H,"0503")*T297</f>
        <v>0</v>
      </c>
      <c r="W297" s="308">
        <f t="shared" si="172"/>
        <v>0</v>
      </c>
      <c r="X297" s="123">
        <f>SUMIFS('Manufacturing Cost.'!N:N,'Manufacturing Cost.'!H:H,"indirect",'Manufacturing Cost.'!G:G,"627")*W297</f>
        <v>0</v>
      </c>
      <c r="Y297" s="123">
        <f>SUMIF(Outsoucing!D:D,C297,Outsoucing!J:J)</f>
        <v>0</v>
      </c>
      <c r="Z297" s="309">
        <f t="shared" si="195"/>
        <v>0</v>
      </c>
      <c r="AA297" s="306">
        <f t="shared" si="190"/>
        <v>0</v>
      </c>
      <c r="AB297" s="123"/>
      <c r="AC297" s="3">
        <v>0</v>
      </c>
      <c r="AD297" s="136">
        <f t="shared" si="194"/>
        <v>0</v>
      </c>
      <c r="AH297" s="226"/>
      <c r="AL297" s="136"/>
    </row>
    <row r="298" spans="1:38">
      <c r="A298" s="301" t="s">
        <v>1199</v>
      </c>
      <c r="B298" s="353" t="str">
        <f t="shared" si="186"/>
        <v>120157301161</v>
      </c>
      <c r="C298" s="363" t="s">
        <v>166</v>
      </c>
      <c r="D298" s="122" t="s">
        <v>167</v>
      </c>
      <c r="E298" s="123">
        <v>53578</v>
      </c>
      <c r="F298" s="406">
        <v>15198</v>
      </c>
      <c r="G298" s="215">
        <f t="shared" si="187"/>
        <v>68776</v>
      </c>
      <c r="H298" s="303" t="s">
        <v>168</v>
      </c>
      <c r="I298" s="122" t="s">
        <v>169</v>
      </c>
      <c r="J298" s="122" t="s">
        <v>43</v>
      </c>
      <c r="K298" s="305">
        <v>1</v>
      </c>
      <c r="L298" s="122">
        <v>1</v>
      </c>
      <c r="M298" s="122" t="s">
        <v>26</v>
      </c>
      <c r="N298" s="305">
        <f t="shared" si="188"/>
        <v>68776</v>
      </c>
      <c r="O298" s="123">
        <v>0</v>
      </c>
      <c r="P298" s="362">
        <f t="shared" si="191"/>
        <v>47360.31737991752</v>
      </c>
      <c r="Q298" s="123">
        <v>2923067823.3023987</v>
      </c>
      <c r="R298" s="123">
        <v>69986382.816355526</v>
      </c>
      <c r="S298" s="305">
        <f>VLOOKUP(C298,'Working Hours'!A:I,9,0)*G298</f>
        <v>1664.3791999999999</v>
      </c>
      <c r="T298" s="349">
        <f t="shared" si="192"/>
        <v>3.4321857738101723E-2</v>
      </c>
      <c r="U298" s="123">
        <f>SUMIFS('Manufacturing Cost.'!N:N,'Manufacturing Cost.'!G:G,"622",'Manufacturing Cost.'!H:H,"0503")*T298</f>
        <v>90304185.563218638</v>
      </c>
      <c r="V298" s="123">
        <f>SUMIFS('Manufacturing Cost.'!N:N,'Manufacturing Cost.'!G:G,"627",'Manufacturing Cost.'!H:H,"0503")*T298</f>
        <v>105347256.2243427</v>
      </c>
      <c r="W298" s="308">
        <f t="shared" si="172"/>
        <v>6.0632595276454556E-3</v>
      </c>
      <c r="X298" s="123">
        <f>SUMIFS('Manufacturing Cost.'!N:N,'Manufacturing Cost.'!H:H,"indirect",'Manufacturing Cost.'!G:G,"627")*W298</f>
        <v>68547540.214891538</v>
      </c>
      <c r="Y298" s="123">
        <f>SUMIF(Outsoucing!D:D,C298,Outsoucing!J:J)</f>
        <v>0</v>
      </c>
      <c r="Z298" s="309">
        <f t="shared" si="195"/>
        <v>3257253188.1212072</v>
      </c>
      <c r="AA298" s="306">
        <f t="shared" si="190"/>
        <v>47360.31737991752</v>
      </c>
      <c r="AB298" s="123"/>
      <c r="AC298" s="3">
        <v>3257253188.1212072</v>
      </c>
      <c r="AD298" s="136">
        <f t="shared" si="194"/>
        <v>0</v>
      </c>
      <c r="AH298" s="226"/>
      <c r="AL298" s="136"/>
    </row>
    <row r="299" spans="1:38">
      <c r="A299" s="301" t="s">
        <v>1199</v>
      </c>
      <c r="B299" s="353" t="str">
        <f t="shared" si="186"/>
        <v>120160301178</v>
      </c>
      <c r="C299" s="312" t="s">
        <v>151</v>
      </c>
      <c r="D299" s="312" t="s">
        <v>152</v>
      </c>
      <c r="E299" s="123">
        <v>1047</v>
      </c>
      <c r="F299" s="406">
        <v>374</v>
      </c>
      <c r="G299" s="215">
        <f t="shared" si="187"/>
        <v>1421</v>
      </c>
      <c r="H299" s="303" t="s">
        <v>153</v>
      </c>
      <c r="I299" s="122" t="s">
        <v>154</v>
      </c>
      <c r="J299" s="122" t="s">
        <v>43</v>
      </c>
      <c r="K299" s="305">
        <v>1</v>
      </c>
      <c r="L299" s="122">
        <v>1</v>
      </c>
      <c r="M299" s="122" t="s">
        <v>26</v>
      </c>
      <c r="N299" s="305">
        <f t="shared" si="188"/>
        <v>1421</v>
      </c>
      <c r="O299" s="123">
        <v>0</v>
      </c>
      <c r="P299" s="362">
        <f t="shared" si="191"/>
        <v>34942.163164828868</v>
      </c>
      <c r="Q299" s="123">
        <v>34334021.552958786</v>
      </c>
      <c r="R299" s="123">
        <v>10717253.322112866</v>
      </c>
      <c r="S299" s="305">
        <f>VLOOKUP(C299,'Working Hours'!A:I,9,0)*G299</f>
        <v>28.988400000000002</v>
      </c>
      <c r="T299" s="349">
        <f t="shared" si="192"/>
        <v>5.9778188819902835E-4</v>
      </c>
      <c r="U299" s="123">
        <f>SUMIFS('Manufacturing Cost.'!N:N,'Manufacturing Cost.'!G:G,"622",'Manufacturing Cost.'!H:H,"0503")*T299</f>
        <v>1572822.9797517345</v>
      </c>
      <c r="V299" s="123">
        <f>SUMIFS('Manufacturing Cost.'!N:N,'Manufacturing Cost.'!G:G,"627",'Manufacturing Cost.'!H:H,"0503")*T299</f>
        <v>1834827.3051800556</v>
      </c>
      <c r="W299" s="308">
        <f t="shared" si="172"/>
        <v>1.0560345412343387E-4</v>
      </c>
      <c r="X299" s="123">
        <f>SUMIFS('Manufacturing Cost.'!N:N,'Manufacturing Cost.'!H:H,"indirect",'Manufacturing Cost.'!G:G,"627")*W299</f>
        <v>1193888.6972183755</v>
      </c>
      <c r="Y299" s="123">
        <f>SUMIF(Outsoucing!D:D,C299,Outsoucing!J:J)</f>
        <v>0</v>
      </c>
      <c r="Z299" s="309">
        <f t="shared" si="195"/>
        <v>49652813.857221819</v>
      </c>
      <c r="AA299" s="306">
        <f t="shared" si="190"/>
        <v>34942.163164828868</v>
      </c>
      <c r="AB299" s="123"/>
      <c r="AC299" s="3">
        <v>49652813.857221819</v>
      </c>
      <c r="AD299" s="136">
        <f t="shared" si="194"/>
        <v>0</v>
      </c>
      <c r="AH299" s="226"/>
      <c r="AL299" s="136"/>
    </row>
    <row r="300" spans="1:38" ht="15" hidden="1" customHeight="1">
      <c r="A300" s="301" t="s">
        <v>1199</v>
      </c>
      <c r="B300" s="353" t="str">
        <f t="shared" si="186"/>
        <v>120168301189</v>
      </c>
      <c r="C300" s="312" t="s">
        <v>68</v>
      </c>
      <c r="D300" s="312" t="s">
        <v>69</v>
      </c>
      <c r="E300" s="123">
        <v>0</v>
      </c>
      <c r="F300" s="406">
        <v>0</v>
      </c>
      <c r="G300" s="215">
        <f t="shared" si="187"/>
        <v>0</v>
      </c>
      <c r="H300" s="303" t="s">
        <v>70</v>
      </c>
      <c r="I300" s="122" t="s">
        <v>71</v>
      </c>
      <c r="J300" s="122" t="s">
        <v>72</v>
      </c>
      <c r="K300" s="305">
        <v>1</v>
      </c>
      <c r="L300" s="122">
        <v>1</v>
      </c>
      <c r="M300" s="122" t="s">
        <v>26</v>
      </c>
      <c r="N300" s="305">
        <f t="shared" si="188"/>
        <v>0</v>
      </c>
      <c r="O300" s="123">
        <v>0</v>
      </c>
      <c r="P300" s="362" t="str">
        <f t="shared" si="191"/>
        <v/>
      </c>
      <c r="Q300" s="123">
        <v>0</v>
      </c>
      <c r="R300" s="123">
        <v>0</v>
      </c>
      <c r="S300" s="305">
        <f>VLOOKUP(C300,'Working Hours'!A:I,9,0)*G300</f>
        <v>0</v>
      </c>
      <c r="T300" s="349">
        <f t="shared" si="192"/>
        <v>0</v>
      </c>
      <c r="U300" s="123">
        <f>SUMIFS('Manufacturing Cost.'!N:N,'Manufacturing Cost.'!G:G,"622",'Manufacturing Cost.'!H:H,"0503")*T300</f>
        <v>0</v>
      </c>
      <c r="V300" s="123">
        <f>SUMIFS('Manufacturing Cost.'!N:N,'Manufacturing Cost.'!G:G,"627",'Manufacturing Cost.'!H:H,"0503")*T300</f>
        <v>0</v>
      </c>
      <c r="W300" s="308">
        <f t="shared" si="172"/>
        <v>0</v>
      </c>
      <c r="X300" s="123">
        <f>SUMIFS('Manufacturing Cost.'!N:N,'Manufacturing Cost.'!H:H,"indirect",'Manufacturing Cost.'!G:G,"627")*W300</f>
        <v>0</v>
      </c>
      <c r="Y300" s="123">
        <f>SUMIF(Outsoucing!D:D,C300,Outsoucing!J:J)</f>
        <v>0</v>
      </c>
      <c r="Z300" s="309">
        <f t="shared" si="195"/>
        <v>0</v>
      </c>
      <c r="AA300" s="306">
        <f t="shared" si="190"/>
        <v>0</v>
      </c>
      <c r="AB300" s="123"/>
      <c r="AC300" s="3">
        <v>0</v>
      </c>
      <c r="AD300" s="136">
        <f t="shared" si="194"/>
        <v>0</v>
      </c>
      <c r="AH300" s="226"/>
      <c r="AL300" s="136"/>
    </row>
    <row r="301" spans="1:38">
      <c r="A301" s="301" t="s">
        <v>1199</v>
      </c>
      <c r="B301" s="353" t="str">
        <f t="shared" si="186"/>
        <v>120187301343</v>
      </c>
      <c r="C301" s="312" t="s">
        <v>549</v>
      </c>
      <c r="D301" s="312" t="s">
        <v>550</v>
      </c>
      <c r="E301" s="123">
        <v>226176</v>
      </c>
      <c r="F301" s="406">
        <v>22267</v>
      </c>
      <c r="G301" s="215">
        <f t="shared" si="187"/>
        <v>248443</v>
      </c>
      <c r="H301" s="303" t="s">
        <v>551</v>
      </c>
      <c r="I301" s="122" t="s">
        <v>552</v>
      </c>
      <c r="J301" s="122" t="s">
        <v>312</v>
      </c>
      <c r="K301" s="305">
        <v>1</v>
      </c>
      <c r="L301" s="122">
        <v>1</v>
      </c>
      <c r="M301" s="122" t="s">
        <v>26</v>
      </c>
      <c r="N301" s="305">
        <f t="shared" si="188"/>
        <v>248443</v>
      </c>
      <c r="O301" s="123">
        <v>0</v>
      </c>
      <c r="P301" s="362">
        <f t="shared" si="191"/>
        <v>9566.529623563647</v>
      </c>
      <c r="Q301" s="123">
        <v>1803014624.7128909</v>
      </c>
      <c r="R301" s="123">
        <v>68927055.209364459</v>
      </c>
      <c r="S301" s="305">
        <f>VLOOKUP(C301,'Working Hours'!A:I,9,0)*G301</f>
        <v>3180.0704000000001</v>
      </c>
      <c r="T301" s="349">
        <f t="shared" si="192"/>
        <v>6.5577558206656436E-2</v>
      </c>
      <c r="U301" s="123">
        <f>SUMIFS('Manufacturing Cost.'!N:N,'Manufacturing Cost.'!G:G,"622",'Manufacturing Cost.'!H:H,"0503")*T301</f>
        <v>172541009.5882591</v>
      </c>
      <c r="V301" s="123">
        <f>SUMIFS('Manufacturing Cost.'!N:N,'Manufacturing Cost.'!G:G,"627",'Manufacturing Cost.'!H:H,"0503")*T301</f>
        <v>201283272.00931621</v>
      </c>
      <c r="W301" s="308">
        <f t="shared" si="172"/>
        <v>1.1584855272995059E-2</v>
      </c>
      <c r="X301" s="123">
        <f>SUMIFS('Manufacturing Cost.'!N:N,'Manufacturing Cost.'!H:H,"indirect",'Manufacturing Cost.'!G:G,"627")*W301</f>
        <v>130971357.74719261</v>
      </c>
      <c r="Y301" s="123">
        <f>SUMIF(Outsoucing!D:D,C301,Outsoucing!J:J)</f>
        <v>0</v>
      </c>
      <c r="Z301" s="309">
        <f t="shared" si="195"/>
        <v>2376737319.2670231</v>
      </c>
      <c r="AA301" s="306">
        <f t="shared" si="190"/>
        <v>9566.529623563647</v>
      </c>
      <c r="AB301" s="123"/>
      <c r="AC301" s="3">
        <v>2376737319.2670231</v>
      </c>
      <c r="AD301" s="136">
        <f t="shared" si="194"/>
        <v>0</v>
      </c>
      <c r="AH301" s="226"/>
      <c r="AL301" s="136"/>
    </row>
    <row r="302" spans="1:38">
      <c r="A302" s="301" t="s">
        <v>1199</v>
      </c>
      <c r="B302" s="353" t="str">
        <f t="shared" ref="B302:B331" si="196">C302&amp;H302</f>
        <v>120192210180</v>
      </c>
      <c r="C302" s="312" t="s">
        <v>585</v>
      </c>
      <c r="D302" s="312" t="s">
        <v>586</v>
      </c>
      <c r="E302" s="123">
        <v>73880</v>
      </c>
      <c r="F302" s="406">
        <v>10178</v>
      </c>
      <c r="G302" s="215">
        <f t="shared" si="187"/>
        <v>84058</v>
      </c>
      <c r="H302" s="303" t="s">
        <v>587</v>
      </c>
      <c r="I302" s="122" t="s">
        <v>588</v>
      </c>
      <c r="J302" s="122" t="s">
        <v>25</v>
      </c>
      <c r="K302" s="305">
        <v>1</v>
      </c>
      <c r="L302" s="122">
        <v>1</v>
      </c>
      <c r="M302" s="122" t="s">
        <v>26</v>
      </c>
      <c r="N302" s="305">
        <f t="shared" si="188"/>
        <v>84058</v>
      </c>
      <c r="O302" s="123">
        <v>0</v>
      </c>
      <c r="P302" s="362">
        <f t="shared" si="191"/>
        <v>13505.300952076075</v>
      </c>
      <c r="Q302" s="123">
        <v>654753844.89989293</v>
      </c>
      <c r="R302" s="123">
        <v>228289472.03897557</v>
      </c>
      <c r="S302" s="305">
        <f>VLOOKUP(C302,'Working Hours'!A:I,9,0)*G302</f>
        <v>1588.6962000000001</v>
      </c>
      <c r="T302" s="349">
        <f t="shared" si="192"/>
        <v>3.2761167025797254E-2</v>
      </c>
      <c r="U302" s="123">
        <f>SUMIFS('Manufacturing Cost.'!N:N,'Manufacturing Cost.'!G:G,"622",'Manufacturing Cost.'!H:H,"0503")*T302</f>
        <v>86197854.700647756</v>
      </c>
      <c r="V302" s="123">
        <f>SUMIFS('Manufacturing Cost.'!N:N,'Manufacturing Cost.'!G:G,"627",'Manufacturing Cost.'!H:H,"0503")*T302</f>
        <v>100556883.69816183</v>
      </c>
      <c r="W302" s="308">
        <f t="shared" si="172"/>
        <v>5.787549718948742E-3</v>
      </c>
      <c r="X302" s="123">
        <f>SUMIFS('Manufacturing Cost.'!N:N,'Manufacturing Cost.'!H:H,"indirect",'Manufacturing Cost.'!G:G,"627")*W302</f>
        <v>65430532.091932766</v>
      </c>
      <c r="Y302" s="123">
        <f>SUMIF(Outsoucing!D:D,C302,Outsoucing!J:J)</f>
        <v>0</v>
      </c>
      <c r="Z302" s="309">
        <f t="shared" si="195"/>
        <v>1135228587.4296107</v>
      </c>
      <c r="AA302" s="306">
        <f t="shared" si="190"/>
        <v>13505.300952076075</v>
      </c>
      <c r="AB302" s="123"/>
      <c r="AC302" s="3">
        <v>1135228587.4296107</v>
      </c>
      <c r="AD302" s="136">
        <f t="shared" si="194"/>
        <v>0</v>
      </c>
      <c r="AH302" s="226"/>
      <c r="AL302" s="136"/>
    </row>
    <row r="303" spans="1:38">
      <c r="A303" s="301" t="s">
        <v>1199</v>
      </c>
      <c r="B303" s="353" t="str">
        <f t="shared" si="196"/>
        <v>120309301409</v>
      </c>
      <c r="C303" s="312" t="s">
        <v>301</v>
      </c>
      <c r="D303" s="312" t="s">
        <v>302</v>
      </c>
      <c r="E303" s="123">
        <v>45070</v>
      </c>
      <c r="F303" s="406">
        <v>6620</v>
      </c>
      <c r="G303" s="215">
        <f t="shared" si="187"/>
        <v>51690</v>
      </c>
      <c r="H303" s="303" t="s">
        <v>303</v>
      </c>
      <c r="I303" s="122" t="s">
        <v>304</v>
      </c>
      <c r="J303" s="122" t="s">
        <v>43</v>
      </c>
      <c r="K303" s="305">
        <v>1</v>
      </c>
      <c r="L303" s="122">
        <v>1</v>
      </c>
      <c r="M303" s="122" t="s">
        <v>26</v>
      </c>
      <c r="N303" s="305">
        <f t="shared" si="188"/>
        <v>51690</v>
      </c>
      <c r="O303" s="123">
        <v>0</v>
      </c>
      <c r="P303" s="362">
        <f t="shared" si="191"/>
        <v>60465.256166770589</v>
      </c>
      <c r="Q303" s="123">
        <v>2761633301.7687798</v>
      </c>
      <c r="R303" s="123">
        <v>79097826.976904616</v>
      </c>
      <c r="S303" s="305">
        <f>VLOOKUP(C303,'Working Hours'!A:I,9,0)*G303</f>
        <v>1793.643</v>
      </c>
      <c r="T303" s="349">
        <f t="shared" si="192"/>
        <v>3.6987460477120843E-2</v>
      </c>
      <c r="U303" s="123">
        <f>SUMIFS('Manufacturing Cost.'!N:N,'Manufacturing Cost.'!G:G,"622",'Manufacturing Cost.'!H:H,"0503")*T303</f>
        <v>97317648.710202709</v>
      </c>
      <c r="V303" s="123">
        <f>SUMIFS('Manufacturing Cost.'!N:N,'Manufacturing Cost.'!G:G,"627",'Manufacturing Cost.'!H:H,"0503")*T303</f>
        <v>113529037.55105734</v>
      </c>
      <c r="W303" s="308">
        <f t="shared" si="172"/>
        <v>6.534161811770166E-3</v>
      </c>
      <c r="X303" s="123">
        <f>SUMIFS('Manufacturing Cost.'!N:N,'Manufacturing Cost.'!H:H,"indirect",'Manufacturing Cost.'!G:G,"627")*W303</f>
        <v>73871276.253427535</v>
      </c>
      <c r="Y303" s="123">
        <f>SUMIF(Outsoucing!D:D,C303,Outsoucing!J:J)</f>
        <v>0</v>
      </c>
      <c r="Z303" s="309">
        <f t="shared" si="195"/>
        <v>3125449091.2603717</v>
      </c>
      <c r="AA303" s="306">
        <f t="shared" si="190"/>
        <v>60465.256166770589</v>
      </c>
      <c r="AB303" s="123"/>
      <c r="AC303" s="3">
        <v>3125449091.2603717</v>
      </c>
      <c r="AD303" s="136">
        <f t="shared" si="194"/>
        <v>0</v>
      </c>
      <c r="AH303" s="226"/>
      <c r="AL303" s="136"/>
    </row>
    <row r="304" spans="1:38">
      <c r="A304" s="301" t="s">
        <v>1199</v>
      </c>
      <c r="B304" s="353" t="str">
        <f t="shared" si="196"/>
        <v>120318301415</v>
      </c>
      <c r="C304" s="312" t="s">
        <v>653</v>
      </c>
      <c r="D304" s="312" t="s">
        <v>1238</v>
      </c>
      <c r="E304" s="123">
        <v>15552</v>
      </c>
      <c r="F304" s="406">
        <v>1495</v>
      </c>
      <c r="G304" s="215">
        <f t="shared" si="187"/>
        <v>17047</v>
      </c>
      <c r="H304" s="303" t="s">
        <v>655</v>
      </c>
      <c r="I304" s="122" t="s">
        <v>656</v>
      </c>
      <c r="J304" s="122" t="s">
        <v>25</v>
      </c>
      <c r="K304" s="305">
        <v>1</v>
      </c>
      <c r="L304" s="122">
        <v>1</v>
      </c>
      <c r="M304" s="122" t="s">
        <v>26</v>
      </c>
      <c r="N304" s="305">
        <f t="shared" si="188"/>
        <v>17047</v>
      </c>
      <c r="O304" s="123">
        <v>0</v>
      </c>
      <c r="P304" s="362">
        <f t="shared" si="191"/>
        <v>59584.422463834497</v>
      </c>
      <c r="Q304" s="123">
        <v>370686614.56416535</v>
      </c>
      <c r="R304" s="123">
        <v>450758669.5456841</v>
      </c>
      <c r="S304" s="305">
        <f>VLOOKUP(C304,'Working Hours'!A:I,9,0)*G304</f>
        <v>1223.9746</v>
      </c>
      <c r="T304" s="349">
        <f t="shared" si="192"/>
        <v>2.5240090777540341E-2</v>
      </c>
      <c r="U304" s="123">
        <f>SUMIFS('Manufacturing Cost.'!N:N,'Manufacturing Cost.'!G:G,"622",'Manufacturing Cost.'!H:H,"0503")*T304</f>
        <v>66409162.88972269</v>
      </c>
      <c r="V304" s="123">
        <f>SUMIFS('Manufacturing Cost.'!N:N,'Manufacturing Cost.'!G:G,"627",'Manufacturing Cost.'!H:H,"0503")*T304</f>
        <v>77471747.903535083</v>
      </c>
      <c r="W304" s="308">
        <f t="shared" si="172"/>
        <v>4.4588851236821731E-3</v>
      </c>
      <c r="X304" s="123">
        <f>SUMIFS('Manufacturing Cost.'!N:N,'Manufacturing Cost.'!H:H,"indirect",'Manufacturing Cost.'!G:G,"627")*W304</f>
        <v>50409454.837879367</v>
      </c>
      <c r="Y304" s="123">
        <f>SUMIF(Outsoucing!D:D,C304,Outsoucing!J:J)</f>
        <v>0</v>
      </c>
      <c r="Z304" s="309">
        <f t="shared" si="195"/>
        <v>1015735649.7409867</v>
      </c>
      <c r="AA304" s="306">
        <f t="shared" si="190"/>
        <v>59584.422463834497</v>
      </c>
      <c r="AB304" s="123"/>
      <c r="AC304" s="3">
        <v>1015735649.7409867</v>
      </c>
      <c r="AD304" s="136">
        <f t="shared" si="194"/>
        <v>0</v>
      </c>
      <c r="AH304" s="226"/>
      <c r="AL304" s="136"/>
    </row>
    <row r="305" spans="1:38">
      <c r="A305" s="301" t="s">
        <v>1199</v>
      </c>
      <c r="B305" s="353" t="str">
        <f t="shared" si="196"/>
        <v>120338301443</v>
      </c>
      <c r="C305" s="312" t="s">
        <v>320</v>
      </c>
      <c r="D305" s="312" t="s">
        <v>1239</v>
      </c>
      <c r="E305" s="123">
        <v>56165</v>
      </c>
      <c r="F305" s="406">
        <v>10012</v>
      </c>
      <c r="G305" s="215">
        <f t="shared" si="187"/>
        <v>66177</v>
      </c>
      <c r="H305" s="303" t="s">
        <v>322</v>
      </c>
      <c r="I305" s="122" t="s">
        <v>323</v>
      </c>
      <c r="J305" s="122" t="s">
        <v>43</v>
      </c>
      <c r="K305" s="305">
        <v>1</v>
      </c>
      <c r="L305" s="122">
        <v>1</v>
      </c>
      <c r="M305" s="122" t="s">
        <v>26</v>
      </c>
      <c r="N305" s="305">
        <f t="shared" si="188"/>
        <v>66177</v>
      </c>
      <c r="O305" s="123">
        <v>0</v>
      </c>
      <c r="P305" s="362">
        <f t="shared" si="191"/>
        <v>25263.091661029386</v>
      </c>
      <c r="Q305" s="123">
        <v>1467672279.4035988</v>
      </c>
      <c r="R305" s="123">
        <v>47642485.183157787</v>
      </c>
      <c r="S305" s="305">
        <f>VLOOKUP(C305,'Working Hours'!A:I,9,0)*G305</f>
        <v>986.03729999999996</v>
      </c>
      <c r="T305" s="349">
        <f t="shared" si="192"/>
        <v>2.0333486464540012E-2</v>
      </c>
      <c r="U305" s="123">
        <f>SUMIFS('Manufacturing Cost.'!N:N,'Manufacturing Cost.'!G:G,"622",'Manufacturing Cost.'!H:H,"0503")*T305</f>
        <v>53499404.048942149</v>
      </c>
      <c r="V305" s="123">
        <f>SUMIFS('Manufacturing Cost.'!N:N,'Manufacturing Cost.'!G:G,"627",'Manufacturing Cost.'!H:H,"0503")*T305</f>
        <v>62411452.924825713</v>
      </c>
      <c r="W305" s="308">
        <f t="shared" si="172"/>
        <v>3.5920901041293961E-3</v>
      </c>
      <c r="X305" s="123">
        <f>SUMIFS('Manufacturing Cost.'!N:N,'Manufacturing Cost.'!H:H,"indirect",'Manufacturing Cost.'!G:G,"627")*W305</f>
        <v>40609995.291417412</v>
      </c>
      <c r="Y305" s="123">
        <f>SUMIF(Outsoucing!D:D,C305,Outsoucing!J:J)</f>
        <v>0</v>
      </c>
      <c r="Z305" s="309">
        <f t="shared" si="195"/>
        <v>1671835616.8519416</v>
      </c>
      <c r="AA305" s="306">
        <f t="shared" si="190"/>
        <v>25263.091661029386</v>
      </c>
      <c r="AB305" s="123"/>
      <c r="AC305" s="3">
        <v>1671835616.8519416</v>
      </c>
      <c r="AD305" s="136">
        <f t="shared" si="194"/>
        <v>0</v>
      </c>
      <c r="AH305" s="226"/>
      <c r="AL305" s="136"/>
    </row>
    <row r="306" spans="1:38">
      <c r="A306" s="301" t="s">
        <v>1199</v>
      </c>
      <c r="B306" s="353" t="str">
        <f t="shared" si="196"/>
        <v>120341301450</v>
      </c>
      <c r="C306" s="312" t="s">
        <v>1240</v>
      </c>
      <c r="D306" s="312" t="s">
        <v>182</v>
      </c>
      <c r="E306" s="123">
        <v>3806</v>
      </c>
      <c r="F306" s="406">
        <v>2112</v>
      </c>
      <c r="G306" s="215">
        <f t="shared" si="187"/>
        <v>5918</v>
      </c>
      <c r="H306" s="303" t="s">
        <v>183</v>
      </c>
      <c r="I306" s="122" t="s">
        <v>184</v>
      </c>
      <c r="J306" s="122" t="s">
        <v>43</v>
      </c>
      <c r="K306" s="305">
        <v>1</v>
      </c>
      <c r="L306" s="122">
        <v>1</v>
      </c>
      <c r="M306" s="122" t="s">
        <v>26</v>
      </c>
      <c r="N306" s="305">
        <f t="shared" si="188"/>
        <v>5918</v>
      </c>
      <c r="O306" s="123">
        <v>0</v>
      </c>
      <c r="P306" s="362">
        <f t="shared" si="191"/>
        <v>92941.697120845463</v>
      </c>
      <c r="Q306" s="123">
        <v>515252355.8950597</v>
      </c>
      <c r="R306" s="123">
        <v>6594395.7851119228</v>
      </c>
      <c r="S306" s="305">
        <f>VLOOKUP(C306,'Working Hours'!A:I,9,0)*G306</f>
        <v>177.54</v>
      </c>
      <c r="T306" s="349">
        <f t="shared" si="192"/>
        <v>3.6611263964501481E-3</v>
      </c>
      <c r="U306" s="123">
        <f>SUMIFS('Manufacturing Cost.'!N:N,'Manufacturing Cost.'!G:G,"622",'Manufacturing Cost.'!H:H,"0503")*T306</f>
        <v>9632783.8661368992</v>
      </c>
      <c r="V306" s="123">
        <f>SUMIFS('Manufacturing Cost.'!N:N,'Manufacturing Cost.'!G:G,"627",'Manufacturing Cost.'!H:H,"0503")*T306</f>
        <v>11237434.275836783</v>
      </c>
      <c r="W306" s="308">
        <f t="shared" ref="W306:W369" si="197">S306/SUM($S$7:$S$507)</f>
        <v>6.467703372754083E-4</v>
      </c>
      <c r="X306" s="123">
        <f>SUMIFS('Manufacturing Cost.'!N:N,'Manufacturing Cost.'!H:H,"indirect",'Manufacturing Cost.'!G:G,"627")*W306</f>
        <v>7311993.7390180333</v>
      </c>
      <c r="Y306" s="123">
        <f>SUMIF(Outsoucing!D:D,C306,Outsoucing!J:J)</f>
        <v>0</v>
      </c>
      <c r="Z306" s="309">
        <f t="shared" si="195"/>
        <v>550028963.56116343</v>
      </c>
      <c r="AA306" s="306">
        <f t="shared" si="190"/>
        <v>92941.697120845463</v>
      </c>
      <c r="AB306" s="123"/>
      <c r="AC306" s="3">
        <v>550028963.56116343</v>
      </c>
      <c r="AD306" s="136">
        <f t="shared" si="194"/>
        <v>0</v>
      </c>
      <c r="AH306" s="226"/>
      <c r="AL306" s="136"/>
    </row>
    <row r="307" spans="1:38">
      <c r="A307" s="301" t="s">
        <v>1199</v>
      </c>
      <c r="B307" s="353" t="str">
        <f t="shared" si="196"/>
        <v>120346210344</v>
      </c>
      <c r="C307" s="312" t="s">
        <v>564</v>
      </c>
      <c r="D307" s="312" t="s">
        <v>565</v>
      </c>
      <c r="E307" s="123">
        <v>28800</v>
      </c>
      <c r="F307" s="406">
        <v>1743</v>
      </c>
      <c r="G307" s="215">
        <f t="shared" si="187"/>
        <v>30543</v>
      </c>
      <c r="H307" s="303" t="s">
        <v>566</v>
      </c>
      <c r="I307" s="122" t="s">
        <v>567</v>
      </c>
      <c r="J307" s="122" t="s">
        <v>25</v>
      </c>
      <c r="K307" s="305">
        <v>1</v>
      </c>
      <c r="L307" s="122">
        <v>1</v>
      </c>
      <c r="M307" s="122" t="s">
        <v>26</v>
      </c>
      <c r="N307" s="305">
        <f t="shared" si="188"/>
        <v>30543</v>
      </c>
      <c r="O307" s="123">
        <v>0</v>
      </c>
      <c r="P307" s="362">
        <f t="shared" si="191"/>
        <v>11691.182713256794</v>
      </c>
      <c r="Q307" s="123">
        <v>180837562.55106336</v>
      </c>
      <c r="R307" s="123">
        <v>81219317.515779004</v>
      </c>
      <c r="S307" s="305">
        <f>VLOOKUP(C307,'Working Hours'!A:I,9,0)*G307</f>
        <v>598.64279999999997</v>
      </c>
      <c r="T307" s="349">
        <f t="shared" si="192"/>
        <v>1.234486288793977E-2</v>
      </c>
      <c r="U307" s="123">
        <f>SUMIFS('Manufacturing Cost.'!N:N,'Manufacturing Cost.'!G:G,"622",'Manufacturing Cost.'!H:H,"0503")*T307</f>
        <v>32480549.202540379</v>
      </c>
      <c r="V307" s="123">
        <f>SUMIFS('Manufacturing Cost.'!N:N,'Manufacturing Cost.'!G:G,"627",'Manufacturing Cost.'!H:H,"0503")*T307</f>
        <v>37891230.819549985</v>
      </c>
      <c r="W307" s="308">
        <f t="shared" si="197"/>
        <v>2.1808291408330223E-3</v>
      </c>
      <c r="X307" s="123">
        <f>SUMIFS('Manufacturing Cost.'!N:N,'Manufacturing Cost.'!H:H,"indirect",'Manufacturing Cost.'!G:G,"627")*W307</f>
        <v>24655133.522069532</v>
      </c>
      <c r="Y307" s="123">
        <f>SUMIF(Outsoucing!D:D,C307,Outsoucing!J:J)</f>
        <v>0</v>
      </c>
      <c r="Z307" s="309">
        <f t="shared" si="195"/>
        <v>357083793.61100227</v>
      </c>
      <c r="AA307" s="306">
        <f t="shared" si="190"/>
        <v>11691.182713256794</v>
      </c>
      <c r="AB307" s="123"/>
      <c r="AC307" s="3">
        <v>357083793.61100227</v>
      </c>
      <c r="AD307" s="136">
        <f t="shared" si="194"/>
        <v>0</v>
      </c>
      <c r="AH307" s="226"/>
      <c r="AL307" s="136"/>
    </row>
    <row r="308" spans="1:38">
      <c r="A308" s="301" t="s">
        <v>1199</v>
      </c>
      <c r="B308" s="353" t="str">
        <f t="shared" si="196"/>
        <v>120347301498</v>
      </c>
      <c r="C308" s="312" t="s">
        <v>577</v>
      </c>
      <c r="D308" s="312" t="s">
        <v>578</v>
      </c>
      <c r="E308" s="123">
        <v>28800</v>
      </c>
      <c r="F308" s="406">
        <v>1257</v>
      </c>
      <c r="G308" s="215">
        <f t="shared" si="187"/>
        <v>30057</v>
      </c>
      <c r="H308" s="303" t="s">
        <v>579</v>
      </c>
      <c r="I308" s="122" t="s">
        <v>580</v>
      </c>
      <c r="J308" s="122" t="s">
        <v>581</v>
      </c>
      <c r="K308" s="305">
        <v>1</v>
      </c>
      <c r="L308" s="122">
        <v>1</v>
      </c>
      <c r="M308" s="122" t="s">
        <v>26</v>
      </c>
      <c r="N308" s="305">
        <f t="shared" si="188"/>
        <v>30057</v>
      </c>
      <c r="O308" s="123">
        <v>0</v>
      </c>
      <c r="P308" s="362">
        <f t="shared" si="191"/>
        <v>30507.663310682576</v>
      </c>
      <c r="Q308" s="123">
        <v>531754109.74236792</v>
      </c>
      <c r="R308" s="123">
        <v>29307347.930458277</v>
      </c>
      <c r="S308" s="305">
        <f>VLOOKUP(C308,'Working Hours'!A:I,9,0)*G308</f>
        <v>613.16280000000006</v>
      </c>
      <c r="T308" s="349">
        <f t="shared" si="192"/>
        <v>1.2644285864601123E-2</v>
      </c>
      <c r="U308" s="123">
        <f>SUMIFS('Manufacturing Cost.'!N:N,'Manufacturing Cost.'!G:G,"622",'Manufacturing Cost.'!H:H,"0503")*T308</f>
        <v>33268360.522447493</v>
      </c>
      <c r="V308" s="123">
        <f>SUMIFS('Manufacturing Cost.'!N:N,'Manufacturing Cost.'!G:G,"627",'Manufacturing Cost.'!H:H,"0503")*T308</f>
        <v>38810277.488949284</v>
      </c>
      <c r="W308" s="308">
        <f t="shared" si="197"/>
        <v>2.2337248561492273E-3</v>
      </c>
      <c r="X308" s="123">
        <f>SUMIFS('Manufacturing Cost.'!N:N,'Manufacturing Cost.'!H:H,"indirect",'Manufacturing Cost.'!G:G,"627")*W308</f>
        <v>25253140.444963206</v>
      </c>
      <c r="Y308" s="123">
        <f>SUMIF(Outsoucing!D:D,C308,Outsoucing!J:J)</f>
        <v>258575600</v>
      </c>
      <c r="Z308" s="309">
        <f t="shared" si="195"/>
        <v>916968836.12918615</v>
      </c>
      <c r="AA308" s="306">
        <f t="shared" si="190"/>
        <v>30507.663310682576</v>
      </c>
      <c r="AB308" s="123"/>
      <c r="AC308" s="3">
        <v>916968836.12918615</v>
      </c>
      <c r="AD308" s="136">
        <f t="shared" si="194"/>
        <v>0</v>
      </c>
      <c r="AH308" s="226"/>
      <c r="AL308" s="136"/>
    </row>
    <row r="309" spans="1:38">
      <c r="A309" s="301" t="s">
        <v>1199</v>
      </c>
      <c r="B309" s="353" t="str">
        <f t="shared" si="196"/>
        <v>120362301520</v>
      </c>
      <c r="C309" s="312" t="s">
        <v>200</v>
      </c>
      <c r="D309" s="312" t="s">
        <v>201</v>
      </c>
      <c r="E309" s="123">
        <v>113818</v>
      </c>
      <c r="F309" s="406">
        <v>14736</v>
      </c>
      <c r="G309" s="215">
        <f t="shared" ref="G309:G334" si="198">+E309+F309</f>
        <v>128554</v>
      </c>
      <c r="H309" s="303" t="s">
        <v>202</v>
      </c>
      <c r="I309" s="122" t="s">
        <v>203</v>
      </c>
      <c r="J309" s="122" t="s">
        <v>204</v>
      </c>
      <c r="K309" s="305">
        <v>1</v>
      </c>
      <c r="L309" s="122">
        <v>1</v>
      </c>
      <c r="M309" s="122" t="s">
        <v>26</v>
      </c>
      <c r="N309" s="305">
        <f t="shared" si="188"/>
        <v>128554</v>
      </c>
      <c r="O309" s="123">
        <v>0</v>
      </c>
      <c r="P309" s="362">
        <f t="shared" si="191"/>
        <v>15241.652311017715</v>
      </c>
      <c r="Q309" s="123">
        <v>1673715564.7544658</v>
      </c>
      <c r="R309" s="123">
        <v>55068516.881730363</v>
      </c>
      <c r="S309" s="305">
        <f>VLOOKUP(C309,'Working Hours'!A:I,9,0)*G309</f>
        <v>1452.6601999999998</v>
      </c>
      <c r="T309" s="349">
        <f t="shared" si="192"/>
        <v>2.9955911925721251E-2</v>
      </c>
      <c r="U309" s="123">
        <f>SUMIFS('Manufacturing Cost.'!N:N,'Manufacturing Cost.'!G:G,"622",'Manufacturing Cost.'!H:H,"0503")*T309</f>
        <v>78816952.4475566</v>
      </c>
      <c r="V309" s="123">
        <f>SUMIFS('Manufacturing Cost.'!N:N,'Manufacturing Cost.'!G:G,"627",'Manufacturing Cost.'!H:H,"0503")*T309</f>
        <v>91946454.447583169</v>
      </c>
      <c r="W309" s="308">
        <f t="shared" si="197"/>
        <v>5.2919766109077501E-3</v>
      </c>
      <c r="X309" s="123">
        <f>SUMIFS('Manufacturing Cost.'!N:N,'Manufacturing Cost.'!H:H,"indirect",'Manufacturing Cost.'!G:G,"627")*W309</f>
        <v>59827882.659235567</v>
      </c>
      <c r="Y309" s="123">
        <f>SUMIF(Outsoucing!D:D,C309,Outsoucing!J:J)</f>
        <v>0</v>
      </c>
      <c r="Z309" s="309">
        <f t="shared" si="195"/>
        <v>1959375371.1905713</v>
      </c>
      <c r="AA309" s="306">
        <f t="shared" si="190"/>
        <v>15241.652311017715</v>
      </c>
      <c r="AB309" s="123"/>
      <c r="AC309" s="3">
        <v>1959375371.1905713</v>
      </c>
      <c r="AD309" s="136">
        <f t="shared" si="194"/>
        <v>0</v>
      </c>
      <c r="AH309" s="226"/>
      <c r="AL309" s="136"/>
    </row>
    <row r="310" spans="1:38">
      <c r="A310" s="301" t="s">
        <v>1199</v>
      </c>
      <c r="B310" s="353" t="str">
        <f t="shared" si="196"/>
        <v>120367301537</v>
      </c>
      <c r="C310" s="312" t="s">
        <v>308</v>
      </c>
      <c r="D310" s="312" t="s">
        <v>309</v>
      </c>
      <c r="E310" s="123">
        <v>87560</v>
      </c>
      <c r="F310" s="406">
        <v>9425</v>
      </c>
      <c r="G310" s="215">
        <f t="shared" si="198"/>
        <v>96985</v>
      </c>
      <c r="H310" s="303" t="s">
        <v>310</v>
      </c>
      <c r="I310" s="122" t="s">
        <v>311</v>
      </c>
      <c r="J310" s="122" t="s">
        <v>312</v>
      </c>
      <c r="K310" s="305">
        <v>1</v>
      </c>
      <c r="L310" s="122">
        <v>1</v>
      </c>
      <c r="M310" s="122" t="s">
        <v>26</v>
      </c>
      <c r="N310" s="305">
        <f t="shared" si="188"/>
        <v>96985</v>
      </c>
      <c r="O310" s="123">
        <v>0</v>
      </c>
      <c r="P310" s="362">
        <f t="shared" si="191"/>
        <v>22403.748234410643</v>
      </c>
      <c r="Q310" s="123">
        <v>1808545836.9987075</v>
      </c>
      <c r="R310" s="123">
        <v>87169300.999422625</v>
      </c>
      <c r="S310" s="305">
        <f>VLOOKUP(C310,'Working Hours'!A:I,9,0)*G310</f>
        <v>1745.7299999999998</v>
      </c>
      <c r="T310" s="349">
        <f t="shared" si="192"/>
        <v>3.5999426518389756E-2</v>
      </c>
      <c r="U310" s="123">
        <f>SUMIFS('Manufacturing Cost.'!N:N,'Manufacturing Cost.'!G:G,"622",'Manufacturing Cost.'!H:H,"0503")*T310</f>
        <v>94718034.125443101</v>
      </c>
      <c r="V310" s="123">
        <f>SUMIFS('Manufacturing Cost.'!N:N,'Manufacturing Cost.'!G:G,"627",'Manufacturing Cost.'!H:H,"0503")*T310</f>
        <v>110496373.42771515</v>
      </c>
      <c r="W310" s="308">
        <f t="shared" si="197"/>
        <v>6.3596168800934914E-3</v>
      </c>
      <c r="X310" s="123">
        <f>SUMIFS('Manufacturing Cost.'!N:N,'Manufacturing Cost.'!H:H,"indirect",'Manufacturing Cost.'!G:G,"627")*W310</f>
        <v>71897976.963027775</v>
      </c>
      <c r="Y310" s="123">
        <f>SUMIF(Outsoucing!D:D,C310,Outsoucing!J:J)</f>
        <v>0</v>
      </c>
      <c r="Z310" s="309">
        <f t="shared" si="195"/>
        <v>2172827522.5143161</v>
      </c>
      <c r="AA310" s="306">
        <f t="shared" si="190"/>
        <v>22403.748234410643</v>
      </c>
      <c r="AB310" s="123"/>
      <c r="AC310" s="3">
        <v>2172827522.5143161</v>
      </c>
      <c r="AD310" s="136">
        <f t="shared" si="194"/>
        <v>0</v>
      </c>
      <c r="AH310" s="226"/>
      <c r="AL310" s="136"/>
    </row>
    <row r="311" spans="1:38">
      <c r="A311" s="301" t="s">
        <v>1199</v>
      </c>
      <c r="B311" s="353" t="str">
        <f t="shared" si="196"/>
        <v>120368301538</v>
      </c>
      <c r="C311" s="312" t="s">
        <v>264</v>
      </c>
      <c r="D311" s="312" t="s">
        <v>265</v>
      </c>
      <c r="E311" s="123">
        <v>44074</v>
      </c>
      <c r="F311" s="406">
        <v>9324</v>
      </c>
      <c r="G311" s="215">
        <f t="shared" si="198"/>
        <v>53398</v>
      </c>
      <c r="H311" s="303" t="s">
        <v>266</v>
      </c>
      <c r="I311" s="122" t="s">
        <v>267</v>
      </c>
      <c r="J311" s="122" t="s">
        <v>43</v>
      </c>
      <c r="K311" s="305">
        <v>1</v>
      </c>
      <c r="L311" s="122">
        <v>1</v>
      </c>
      <c r="M311" s="122" t="s">
        <v>26</v>
      </c>
      <c r="N311" s="305">
        <f t="shared" si="188"/>
        <v>53398</v>
      </c>
      <c r="O311" s="123">
        <v>0</v>
      </c>
      <c r="P311" s="362">
        <f t="shared" si="191"/>
        <v>55107.937365503873</v>
      </c>
      <c r="Q311" s="123">
        <v>2460520666.3352556</v>
      </c>
      <c r="R311" s="123">
        <v>61710882.305558704</v>
      </c>
      <c r="S311" s="305">
        <f>VLOOKUP(C311,'Working Hours'!A:I,9,0)*G311</f>
        <v>2648.5407999999998</v>
      </c>
      <c r="T311" s="349">
        <f t="shared" si="192"/>
        <v>5.4616664610539552E-2</v>
      </c>
      <c r="U311" s="123">
        <f>SUMIFS('Manufacturing Cost.'!N:N,'Manufacturing Cost.'!G:G,"622",'Manufacturing Cost.'!H:H,"0503")*T311</f>
        <v>143701819.79861054</v>
      </c>
      <c r="V311" s="123">
        <f>SUMIFS('Manufacturing Cost.'!N:N,'Manufacturing Cost.'!G:G,"627",'Manufacturing Cost.'!H:H,"0503")*T311</f>
        <v>167639986.29532596</v>
      </c>
      <c r="W311" s="308">
        <f t="shared" si="197"/>
        <v>9.6485165399553888E-3</v>
      </c>
      <c r="X311" s="123">
        <f>SUMIFS('Manufacturing Cost.'!N:N,'Manufacturing Cost.'!H:H,"indirect",'Manufacturing Cost.'!G:G,"627")*W311</f>
        <v>109080284.70842522</v>
      </c>
      <c r="Y311" s="123">
        <f>SUMIF(Outsoucing!D:D,C311,Outsoucing!J:J)</f>
        <v>0</v>
      </c>
      <c r="Z311" s="309">
        <f t="shared" si="195"/>
        <v>2942653639.4431758</v>
      </c>
      <c r="AA311" s="306">
        <f t="shared" si="190"/>
        <v>55107.937365503873</v>
      </c>
      <c r="AB311" s="123"/>
      <c r="AC311" s="3">
        <v>2942653639.4431758</v>
      </c>
      <c r="AD311" s="136">
        <f t="shared" si="194"/>
        <v>0</v>
      </c>
      <c r="AH311" s="226"/>
      <c r="AL311" s="136"/>
    </row>
    <row r="312" spans="1:38">
      <c r="A312" s="301" t="s">
        <v>1199</v>
      </c>
      <c r="B312" s="353" t="str">
        <f t="shared" si="196"/>
        <v>120369301449</v>
      </c>
      <c r="C312" s="312" t="s">
        <v>253</v>
      </c>
      <c r="D312" s="312" t="s">
        <v>254</v>
      </c>
      <c r="E312" s="123">
        <v>27035</v>
      </c>
      <c r="F312" s="406">
        <v>1144</v>
      </c>
      <c r="G312" s="215">
        <f t="shared" si="198"/>
        <v>28179</v>
      </c>
      <c r="H312" s="303" t="s">
        <v>255</v>
      </c>
      <c r="I312" s="122" t="s">
        <v>256</v>
      </c>
      <c r="J312" s="122" t="s">
        <v>43</v>
      </c>
      <c r="K312" s="305">
        <v>1</v>
      </c>
      <c r="L312" s="122">
        <v>1</v>
      </c>
      <c r="M312" s="122" t="s">
        <v>26</v>
      </c>
      <c r="N312" s="305">
        <f t="shared" si="188"/>
        <v>28179</v>
      </c>
      <c r="O312" s="123">
        <v>0</v>
      </c>
      <c r="P312" s="362">
        <f t="shared" si="191"/>
        <v>23453.647363302385</v>
      </c>
      <c r="Q312" s="123">
        <v>580546608.12483943</v>
      </c>
      <c r="R312" s="123">
        <v>21309367.870307948</v>
      </c>
      <c r="S312" s="305">
        <f>VLOOKUP(C312,'Working Hours'!A:I,9,0)*G312</f>
        <v>371.96280000000002</v>
      </c>
      <c r="T312" s="349">
        <f t="shared" si="192"/>
        <v>7.6704000539456309E-3</v>
      </c>
      <c r="U312" s="123">
        <f>SUMIFS('Manufacturing Cost.'!N:N,'Manufacturing Cost.'!G:G,"622",'Manufacturing Cost.'!H:H,"0503")*T312</f>
        <v>20181577.439693063</v>
      </c>
      <c r="V312" s="123">
        <f>SUMIFS('Manufacturing Cost.'!N:N,'Manufacturing Cost.'!G:G,"627",'Manufacturing Cost.'!H:H,"0503")*T312</f>
        <v>23543469.17909329</v>
      </c>
      <c r="W312" s="308">
        <f t="shared" si="197"/>
        <v>1.3550439653593853E-3</v>
      </c>
      <c r="X312" s="123">
        <f>SUMIFS('Manufacturing Cost.'!N:N,'Manufacturing Cost.'!H:H,"indirect",'Manufacturing Cost.'!G:G,"627")*W312</f>
        <v>15319306.436564252</v>
      </c>
      <c r="Y312" s="123">
        <f>SUMIF(Outsoucing!D:D,C312,Outsoucing!J:J)</f>
        <v>0</v>
      </c>
      <c r="Z312" s="309">
        <f t="shared" si="195"/>
        <v>660900329.05049789</v>
      </c>
      <c r="AA312" s="306">
        <f t="shared" si="190"/>
        <v>23453.647363302385</v>
      </c>
      <c r="AB312" s="123"/>
      <c r="AC312" s="3">
        <v>660900329.05049789</v>
      </c>
      <c r="AD312" s="136">
        <f t="shared" si="194"/>
        <v>0</v>
      </c>
      <c r="AH312" s="226"/>
      <c r="AL312" s="136"/>
    </row>
    <row r="313" spans="1:38">
      <c r="A313" s="301" t="s">
        <v>1199</v>
      </c>
      <c r="B313" s="353" t="str">
        <f t="shared" si="196"/>
        <v>120386301603</v>
      </c>
      <c r="C313" s="312" t="s">
        <v>590</v>
      </c>
      <c r="D313" s="312" t="s">
        <v>591</v>
      </c>
      <c r="E313" s="123">
        <v>96920</v>
      </c>
      <c r="F313" s="406">
        <v>2993</v>
      </c>
      <c r="G313" s="215">
        <f t="shared" si="198"/>
        <v>99913</v>
      </c>
      <c r="H313" s="303" t="s">
        <v>592</v>
      </c>
      <c r="I313" s="122" t="s">
        <v>593</v>
      </c>
      <c r="J313" s="122" t="s">
        <v>312</v>
      </c>
      <c r="K313" s="305">
        <v>1</v>
      </c>
      <c r="L313" s="122">
        <v>1</v>
      </c>
      <c r="M313" s="122" t="s">
        <v>26</v>
      </c>
      <c r="N313" s="305">
        <f t="shared" si="188"/>
        <v>99913</v>
      </c>
      <c r="O313" s="123">
        <v>0</v>
      </c>
      <c r="P313" s="362">
        <f t="shared" si="191"/>
        <v>20262.221487817002</v>
      </c>
      <c r="Q313" s="123">
        <v>1655291653.8280809</v>
      </c>
      <c r="R313" s="123">
        <v>101135115.65541166</v>
      </c>
      <c r="S313" s="305">
        <f>VLOOKUP(C313,'Working Hours'!A:I,9,0)*G313</f>
        <v>1688.5296999999998</v>
      </c>
      <c r="T313" s="349">
        <f t="shared" si="192"/>
        <v>3.4819875272389597E-2</v>
      </c>
      <c r="U313" s="123">
        <f>SUMIFS('Manufacturing Cost.'!N:N,'Manufacturing Cost.'!G:G,"622",'Manufacturing Cost.'!H:H,"0503")*T313</f>
        <v>91614518.709321707</v>
      </c>
      <c r="V313" s="123">
        <f>SUMIFS('Manufacturing Cost.'!N:N,'Manufacturing Cost.'!G:G,"627",'Manufacturing Cost.'!H:H,"0503")*T313</f>
        <v>106875867.55969584</v>
      </c>
      <c r="W313" s="308">
        <f t="shared" si="197"/>
        <v>6.1512387268702487E-3</v>
      </c>
      <c r="X313" s="123">
        <f>SUMIFS('Manufacturing Cost.'!N:N,'Manufacturing Cost.'!H:H,"indirect",'Manufacturing Cost.'!G:G,"627")*W313</f>
        <v>69542179.759749904</v>
      </c>
      <c r="Y313" s="123">
        <f>SUMIF(Outsoucing!D:D,C313,Outsoucing!J:J)</f>
        <v>0</v>
      </c>
      <c r="Z313" s="309">
        <f t="shared" si="195"/>
        <v>2024459335.51226</v>
      </c>
      <c r="AA313" s="306">
        <f t="shared" si="190"/>
        <v>20262.221487817002</v>
      </c>
      <c r="AB313" s="123"/>
      <c r="AC313" s="3">
        <v>2024459335.51226</v>
      </c>
      <c r="AD313" s="136">
        <f t="shared" si="194"/>
        <v>0</v>
      </c>
      <c r="AH313" s="226"/>
      <c r="AL313" s="136"/>
    </row>
    <row r="314" spans="1:38">
      <c r="A314" s="301" t="s">
        <v>1199</v>
      </c>
      <c r="B314" s="353" t="str">
        <f t="shared" si="196"/>
        <v>120402301341</v>
      </c>
      <c r="C314" s="312" t="s">
        <v>605</v>
      </c>
      <c r="D314" s="312" t="s">
        <v>606</v>
      </c>
      <c r="E314" s="123">
        <v>48000</v>
      </c>
      <c r="F314" s="406">
        <v>1358</v>
      </c>
      <c r="G314" s="215">
        <f t="shared" si="198"/>
        <v>49358</v>
      </c>
      <c r="H314" s="303" t="s">
        <v>607</v>
      </c>
      <c r="I314" s="122" t="s">
        <v>608</v>
      </c>
      <c r="J314" s="122" t="s">
        <v>312</v>
      </c>
      <c r="K314" s="305">
        <v>1</v>
      </c>
      <c r="L314" s="122">
        <v>1</v>
      </c>
      <c r="M314" s="122" t="s">
        <v>26</v>
      </c>
      <c r="N314" s="305">
        <f t="shared" si="188"/>
        <v>49358</v>
      </c>
      <c r="O314" s="123">
        <v>0</v>
      </c>
      <c r="P314" s="362">
        <f t="shared" si="191"/>
        <v>19451.336239159282</v>
      </c>
      <c r="Q314" s="123">
        <v>779456563.80751824</v>
      </c>
      <c r="R314" s="123">
        <v>48211779.025631115</v>
      </c>
      <c r="S314" s="305">
        <f>VLOOKUP(C314,'Working Hours'!A:I,9,0)*G314</f>
        <v>834.15019999999993</v>
      </c>
      <c r="T314" s="349">
        <f t="shared" si="192"/>
        <v>1.7201359219466996E-2</v>
      </c>
      <c r="U314" s="123">
        <f>SUMIFS('Manufacturing Cost.'!N:N,'Manufacturing Cost.'!G:G,"622",'Manufacturing Cost.'!H:H,"0503")*T314</f>
        <v>45258469.012587972</v>
      </c>
      <c r="V314" s="123">
        <f>SUMIFS('Manufacturing Cost.'!N:N,'Manufacturing Cost.'!G:G,"627",'Manufacturing Cost.'!H:H,"0503")*T314</f>
        <v>52797724.730630331</v>
      </c>
      <c r="W314" s="308">
        <f t="shared" si="197"/>
        <v>3.0387721425726554E-3</v>
      </c>
      <c r="X314" s="123">
        <f>SUMIFS('Manufacturing Cost.'!N:N,'Manufacturing Cost.'!H:H,"indirect",'Manufacturing Cost.'!G:G,"627")*W314</f>
        <v>34354517.516056322</v>
      </c>
      <c r="Y314" s="123">
        <f>SUMIF(Outsoucing!D:D,C314,Outsoucing!J:J)</f>
        <v>0</v>
      </c>
      <c r="Z314" s="309">
        <f t="shared" si="195"/>
        <v>960079054.09242392</v>
      </c>
      <c r="AA314" s="306">
        <f t="shared" si="190"/>
        <v>19451.336239159282</v>
      </c>
      <c r="AB314" s="123"/>
      <c r="AC314" s="3">
        <v>960079054.09242392</v>
      </c>
      <c r="AD314" s="136">
        <f t="shared" si="194"/>
        <v>0</v>
      </c>
      <c r="AH314" s="226"/>
      <c r="AL314" s="136"/>
    </row>
    <row r="315" spans="1:38">
      <c r="A315" s="301" t="s">
        <v>1199</v>
      </c>
      <c r="B315" s="353" t="str">
        <f t="shared" si="196"/>
        <v>120403210192</v>
      </c>
      <c r="C315" s="312" t="s">
        <v>599</v>
      </c>
      <c r="D315" s="312" t="s">
        <v>600</v>
      </c>
      <c r="E315" s="123">
        <v>30720</v>
      </c>
      <c r="F315" s="406">
        <v>4155</v>
      </c>
      <c r="G315" s="215">
        <f t="shared" si="198"/>
        <v>34875</v>
      </c>
      <c r="H315" s="303" t="s">
        <v>601</v>
      </c>
      <c r="I315" s="122" t="s">
        <v>602</v>
      </c>
      <c r="J315" s="122" t="s">
        <v>25</v>
      </c>
      <c r="K315" s="305">
        <v>1</v>
      </c>
      <c r="L315" s="122">
        <v>1</v>
      </c>
      <c r="M315" s="122" t="s">
        <v>26</v>
      </c>
      <c r="N315" s="305">
        <f t="shared" si="188"/>
        <v>34875</v>
      </c>
      <c r="O315" s="123">
        <v>0</v>
      </c>
      <c r="P315" s="362">
        <f t="shared" si="191"/>
        <v>11080.841324575835</v>
      </c>
      <c r="Q315" s="123">
        <v>183576816.52274686</v>
      </c>
      <c r="R315" s="123">
        <v>94362675.447706237</v>
      </c>
      <c r="S315" s="305">
        <f>VLOOKUP(C315,'Working Hours'!A:I,9,0)*G315</f>
        <v>683.55</v>
      </c>
      <c r="T315" s="349">
        <f t="shared" si="192"/>
        <v>1.4095769676092705E-2</v>
      </c>
      <c r="U315" s="123">
        <f>SUMIFS('Manufacturing Cost.'!N:N,'Manufacturing Cost.'!G:G,"622",'Manufacturing Cost.'!H:H,"0503")*T315</f>
        <v>37087357.281164117</v>
      </c>
      <c r="V315" s="123">
        <f>SUMIFS('Manufacturing Cost.'!N:N,'Manufacturing Cost.'!G:G,"627",'Manufacturing Cost.'!H:H,"0503")*T315</f>
        <v>43265451.161700092</v>
      </c>
      <c r="W315" s="308">
        <f t="shared" si="197"/>
        <v>2.4901423005779279E-3</v>
      </c>
      <c r="X315" s="123">
        <f>SUMIFS('Manufacturing Cost.'!N:N,'Manufacturing Cost.'!H:H,"indirect",'Manufacturing Cost.'!G:G,"627")*W315</f>
        <v>28152040.781264935</v>
      </c>
      <c r="Y315" s="123">
        <f>SUMIF(Outsoucing!D:D,C315,Outsoucing!J:J)</f>
        <v>0</v>
      </c>
      <c r="Z315" s="309">
        <f t="shared" si="195"/>
        <v>386444341.19458222</v>
      </c>
      <c r="AA315" s="306">
        <f t="shared" si="190"/>
        <v>11080.841324575835</v>
      </c>
      <c r="AB315" s="123"/>
      <c r="AC315" s="3">
        <v>386444341.19458222</v>
      </c>
      <c r="AD315" s="136">
        <f t="shared" si="194"/>
        <v>0</v>
      </c>
      <c r="AH315" s="226"/>
      <c r="AL315" s="136"/>
    </row>
    <row r="316" spans="1:38">
      <c r="A316" s="301" t="s">
        <v>1199</v>
      </c>
      <c r="B316" s="353" t="str">
        <f t="shared" si="196"/>
        <v>120411301469</v>
      </c>
      <c r="C316" s="312" t="s">
        <v>212</v>
      </c>
      <c r="D316" s="312" t="s">
        <v>213</v>
      </c>
      <c r="E316" s="123">
        <v>21980</v>
      </c>
      <c r="F316" s="406">
        <v>1519</v>
      </c>
      <c r="G316" s="215">
        <f t="shared" si="198"/>
        <v>23499</v>
      </c>
      <c r="H316" s="303" t="s">
        <v>214</v>
      </c>
      <c r="I316" s="122" t="s">
        <v>215</v>
      </c>
      <c r="J316" s="122" t="s">
        <v>43</v>
      </c>
      <c r="K316" s="305">
        <v>1</v>
      </c>
      <c r="L316" s="122">
        <v>1</v>
      </c>
      <c r="M316" s="122" t="s">
        <v>26</v>
      </c>
      <c r="N316" s="305">
        <f t="shared" si="188"/>
        <v>23499</v>
      </c>
      <c r="O316" s="123">
        <v>0</v>
      </c>
      <c r="P316" s="362">
        <f t="shared" si="191"/>
        <v>22268.623352940616</v>
      </c>
      <c r="Q316" s="123">
        <v>459533257.8764798</v>
      </c>
      <c r="R316" s="123">
        <v>18249088.480509363</v>
      </c>
      <c r="S316" s="305">
        <f>VLOOKUP(C316,'Working Hours'!A:I,9,0)*G316</f>
        <v>286.68780000000004</v>
      </c>
      <c r="T316" s="349">
        <f t="shared" si="192"/>
        <v>5.9119087085739612E-3</v>
      </c>
      <c r="U316" s="123">
        <f>SUMIFS('Manufacturing Cost.'!N:N,'Manufacturing Cost.'!G:G,"622",'Manufacturing Cost.'!H:H,"0503")*T316</f>
        <v>15554813.644577464</v>
      </c>
      <c r="V316" s="123">
        <f>SUMIFS('Manufacturing Cost.'!N:N,'Manufacturing Cost.'!G:G,"627",'Manufacturing Cost.'!H:H,"0503")*T316</f>
        <v>18145968.853127416</v>
      </c>
      <c r="W316" s="308">
        <f t="shared" si="197"/>
        <v>1.0443909265446933E-3</v>
      </c>
      <c r="X316" s="123">
        <f>SUMIFS('Manufacturing Cost.'!N:N,'Manufacturing Cost.'!H:H,"indirect",'Manufacturing Cost.'!G:G,"627")*W316</f>
        <v>11807251.316057535</v>
      </c>
      <c r="Y316" s="123">
        <f>SUMIF(Outsoucing!D:D,C316,Outsoucing!J:J)</f>
        <v>0</v>
      </c>
      <c r="Z316" s="309">
        <f t="shared" si="195"/>
        <v>523290380.17075157</v>
      </c>
      <c r="AA316" s="306">
        <f t="shared" si="190"/>
        <v>22268.623352940616</v>
      </c>
      <c r="AB316" s="123"/>
      <c r="AC316" s="3">
        <v>523290380.17075157</v>
      </c>
      <c r="AD316" s="136">
        <f t="shared" si="194"/>
        <v>0</v>
      </c>
      <c r="AH316" s="226"/>
      <c r="AL316" s="136"/>
    </row>
    <row r="317" spans="1:38">
      <c r="A317" s="301" t="s">
        <v>1199</v>
      </c>
      <c r="B317" s="353" t="str">
        <f t="shared" si="196"/>
        <v>120414301511</v>
      </c>
      <c r="C317" s="312" t="s">
        <v>219</v>
      </c>
      <c r="D317" s="312" t="s">
        <v>220</v>
      </c>
      <c r="E317" s="123">
        <v>28522</v>
      </c>
      <c r="F317" s="406">
        <v>6541</v>
      </c>
      <c r="G317" s="215">
        <f t="shared" si="198"/>
        <v>35063</v>
      </c>
      <c r="H317" s="303" t="s">
        <v>221</v>
      </c>
      <c r="I317" s="122" t="s">
        <v>222</v>
      </c>
      <c r="J317" s="122" t="s">
        <v>43</v>
      </c>
      <c r="K317" s="305">
        <v>1</v>
      </c>
      <c r="L317" s="122">
        <v>1</v>
      </c>
      <c r="M317" s="122" t="s">
        <v>26</v>
      </c>
      <c r="N317" s="305">
        <f t="shared" si="188"/>
        <v>35063</v>
      </c>
      <c r="O317" s="123">
        <v>0</v>
      </c>
      <c r="P317" s="362">
        <f t="shared" si="191"/>
        <v>75779.761080514407</v>
      </c>
      <c r="Q317" s="123">
        <v>2443869593.5207925</v>
      </c>
      <c r="R317" s="123">
        <v>61806292.321867391</v>
      </c>
      <c r="S317" s="305">
        <f>VLOOKUP(C317,'Working Hours'!A:I,9,0)*G317</f>
        <v>953.71359999999993</v>
      </c>
      <c r="T317" s="349">
        <f t="shared" si="192"/>
        <v>1.9666925963802512E-2</v>
      </c>
      <c r="U317" s="123">
        <f>SUMIFS('Manufacturing Cost.'!N:N,'Manufacturing Cost.'!G:G,"622",'Manufacturing Cost.'!H:H,"0503")*T317</f>
        <v>51745617.770616986</v>
      </c>
      <c r="V317" s="123">
        <f>SUMIFS('Manufacturing Cost.'!N:N,'Manufacturing Cost.'!G:G,"627",'Manufacturing Cost.'!H:H,"0503")*T317</f>
        <v>60365517.055152029</v>
      </c>
      <c r="W317" s="308">
        <f t="shared" si="197"/>
        <v>3.4743363001923165E-3</v>
      </c>
      <c r="X317" s="123">
        <f>SUMIFS('Manufacturing Cost.'!N:N,'Manufacturing Cost.'!H:H,"indirect",'Manufacturing Cost.'!G:G,"627")*W317</f>
        <v>39278742.09764757</v>
      </c>
      <c r="Y317" s="123">
        <f>SUMIF(Outsoucing!D:D,C317,Outsoucing!J:J)</f>
        <v>0</v>
      </c>
      <c r="Z317" s="309">
        <f t="shared" si="195"/>
        <v>2657065762.7660766</v>
      </c>
      <c r="AA317" s="306">
        <f t="shared" si="190"/>
        <v>75779.761080514407</v>
      </c>
      <c r="AB317" s="123"/>
      <c r="AC317" s="3">
        <v>2657065762.7660766</v>
      </c>
      <c r="AD317" s="136">
        <f t="shared" si="194"/>
        <v>0</v>
      </c>
      <c r="AH317" s="226"/>
      <c r="AL317" s="136"/>
    </row>
    <row r="318" spans="1:38">
      <c r="A318" s="301" t="s">
        <v>1199</v>
      </c>
      <c r="B318" s="353" t="str">
        <f t="shared" si="196"/>
        <v>120415301569</v>
      </c>
      <c r="C318" s="312" t="s">
        <v>140</v>
      </c>
      <c r="D318" s="312" t="s">
        <v>141</v>
      </c>
      <c r="E318" s="123">
        <v>60095</v>
      </c>
      <c r="F318" s="406">
        <v>11063</v>
      </c>
      <c r="G318" s="215">
        <f t="shared" si="198"/>
        <v>71158</v>
      </c>
      <c r="H318" s="303" t="s">
        <v>142</v>
      </c>
      <c r="I318" s="122" t="s">
        <v>143</v>
      </c>
      <c r="J318" s="122" t="s">
        <v>43</v>
      </c>
      <c r="K318" s="305">
        <v>1</v>
      </c>
      <c r="L318" s="122">
        <v>1</v>
      </c>
      <c r="M318" s="122" t="s">
        <v>26</v>
      </c>
      <c r="N318" s="305">
        <f t="shared" si="188"/>
        <v>71158</v>
      </c>
      <c r="O318" s="123">
        <v>0</v>
      </c>
      <c r="P318" s="362">
        <f t="shared" si="191"/>
        <v>57797.128404939387</v>
      </c>
      <c r="Q318" s="123">
        <v>3694151095.7517543</v>
      </c>
      <c r="R318" s="123">
        <v>111341395.25610721</v>
      </c>
      <c r="S318" s="305">
        <f>VLOOKUP(C318,'Working Hours'!A:I,9,0)*G318</f>
        <v>1935.4975999999999</v>
      </c>
      <c r="T318" s="349">
        <f t="shared" si="192"/>
        <v>3.9912703354882902E-2</v>
      </c>
      <c r="U318" s="123">
        <f>SUMIFS('Manufacturing Cost.'!N:N,'Manufacturing Cost.'!G:G,"622",'Manufacturing Cost.'!H:H,"0503")*T318</f>
        <v>105014250.61522299</v>
      </c>
      <c r="V318" s="123">
        <f>SUMIFS('Manufacturing Cost.'!N:N,'Manufacturing Cost.'!G:G,"627",'Manufacturing Cost.'!H:H,"0503")*T318</f>
        <v>122507756.39878243</v>
      </c>
      <c r="W318" s="308">
        <f t="shared" si="197"/>
        <v>7.0509318212670013E-3</v>
      </c>
      <c r="X318" s="123">
        <f>SUMIFS('Manufacturing Cost.'!N:N,'Manufacturing Cost.'!H:H,"indirect",'Manufacturing Cost.'!G:G,"627")*W318</f>
        <v>79713565.016809911</v>
      </c>
      <c r="Y318" s="123">
        <f>SUMIF(Outsoucing!D:D,C318,Outsoucing!J:J)</f>
        <v>0</v>
      </c>
      <c r="Z318" s="309">
        <f t="shared" si="195"/>
        <v>4112728063.0386767</v>
      </c>
      <c r="AA318" s="306">
        <f t="shared" si="190"/>
        <v>57797.128404939387</v>
      </c>
      <c r="AB318" s="123"/>
      <c r="AC318" s="3">
        <v>4112728063.0386767</v>
      </c>
      <c r="AD318" s="136">
        <f t="shared" si="194"/>
        <v>0</v>
      </c>
      <c r="AH318" s="226"/>
      <c r="AL318" s="136"/>
    </row>
    <row r="319" spans="1:38">
      <c r="A319" s="301" t="s">
        <v>1199</v>
      </c>
      <c r="B319" s="353" t="str">
        <f t="shared" si="196"/>
        <v>120416301570</v>
      </c>
      <c r="C319" s="312" t="s">
        <v>129</v>
      </c>
      <c r="D319" s="312" t="s">
        <v>130</v>
      </c>
      <c r="E319" s="123">
        <v>17539</v>
      </c>
      <c r="F319" s="406">
        <v>1137</v>
      </c>
      <c r="G319" s="215">
        <f t="shared" si="198"/>
        <v>18676</v>
      </c>
      <c r="H319" s="303" t="s">
        <v>131</v>
      </c>
      <c r="I319" s="122" t="s">
        <v>132</v>
      </c>
      <c r="J319" s="122" t="s">
        <v>43</v>
      </c>
      <c r="K319" s="305">
        <v>1</v>
      </c>
      <c r="L319" s="122">
        <v>1</v>
      </c>
      <c r="M319" s="122" t="s">
        <v>26</v>
      </c>
      <c r="N319" s="305">
        <f t="shared" si="188"/>
        <v>18676</v>
      </c>
      <c r="O319" s="123">
        <v>0</v>
      </c>
      <c r="P319" s="362">
        <f t="shared" si="191"/>
        <v>29366.165325036534</v>
      </c>
      <c r="Q319" s="123">
        <v>496835766.05651748</v>
      </c>
      <c r="R319" s="123">
        <v>14549525.862879567</v>
      </c>
      <c r="S319" s="305">
        <f>VLOOKUP(C319,'Working Hours'!A:I,9,0)*G319</f>
        <v>233.45000000000002</v>
      </c>
      <c r="T319" s="349">
        <f t="shared" si="192"/>
        <v>4.8140698279333519E-3</v>
      </c>
      <c r="U319" s="123">
        <f>SUMIFS('Manufacturing Cost.'!N:N,'Manufacturing Cost.'!G:G,"622",'Manufacturing Cost.'!H:H,"0503")*T319</f>
        <v>12666291.503602905</v>
      </c>
      <c r="V319" s="123">
        <f>SUMIFS('Manufacturing Cost.'!N:N,'Manufacturing Cost.'!G:G,"627",'Manufacturing Cost.'!H:H,"0503")*T319</f>
        <v>14776270.314825378</v>
      </c>
      <c r="W319" s="308">
        <f t="shared" si="197"/>
        <v>8.5044798488759764E-4</v>
      </c>
      <c r="X319" s="123">
        <f>SUMIFS('Manufacturing Cost.'!N:N,'Manufacturing Cost.'!H:H,"indirect",'Manufacturing Cost.'!G:G,"627")*W319</f>
        <v>9614649.8725569453</v>
      </c>
      <c r="Y319" s="123">
        <f>SUMIF(Outsoucing!D:D,C319,Outsoucing!J:J)</f>
        <v>0</v>
      </c>
      <c r="Z319" s="309">
        <f t="shared" si="195"/>
        <v>548442503.61038232</v>
      </c>
      <c r="AA319" s="306">
        <f t="shared" si="190"/>
        <v>29366.165325036534</v>
      </c>
      <c r="AB319" s="123"/>
      <c r="AC319" s="3">
        <v>548442503.61038232</v>
      </c>
      <c r="AD319" s="136">
        <f t="shared" si="194"/>
        <v>0</v>
      </c>
      <c r="AH319" s="226"/>
      <c r="AL319" s="136"/>
    </row>
    <row r="320" spans="1:38" ht="15" hidden="1" customHeight="1">
      <c r="A320" s="301" t="s">
        <v>1199</v>
      </c>
      <c r="B320" s="353" t="str">
        <f t="shared" si="196"/>
        <v>120419301618</v>
      </c>
      <c r="C320" s="122" t="s">
        <v>340</v>
      </c>
      <c r="D320" s="122" t="s">
        <v>341</v>
      </c>
      <c r="E320" s="123">
        <v>0</v>
      </c>
      <c r="F320" s="406">
        <v>0</v>
      </c>
      <c r="G320" s="215">
        <f t="shared" si="198"/>
        <v>0</v>
      </c>
      <c r="H320" s="303" t="s">
        <v>342</v>
      </c>
      <c r="I320" s="122" t="s">
        <v>343</v>
      </c>
      <c r="J320" s="122" t="s">
        <v>247</v>
      </c>
      <c r="K320" s="305">
        <v>1</v>
      </c>
      <c r="L320" s="122">
        <v>1</v>
      </c>
      <c r="M320" s="122" t="s">
        <v>26</v>
      </c>
      <c r="N320" s="305">
        <f t="shared" si="188"/>
        <v>0</v>
      </c>
      <c r="O320" s="123">
        <v>0</v>
      </c>
      <c r="P320" s="362" t="str">
        <f t="shared" si="191"/>
        <v/>
      </c>
      <c r="Q320" s="123">
        <v>0</v>
      </c>
      <c r="R320" s="123">
        <v>0</v>
      </c>
      <c r="S320" s="305">
        <f>VLOOKUP(C320,'Working Hours'!A:I,9,0)*G320</f>
        <v>0</v>
      </c>
      <c r="T320" s="349">
        <f t="shared" si="192"/>
        <v>0</v>
      </c>
      <c r="U320" s="123">
        <f>SUMIFS('Manufacturing Cost.'!N:N,'Manufacturing Cost.'!G:G,"622",'Manufacturing Cost.'!H:H,"0503")*T320</f>
        <v>0</v>
      </c>
      <c r="V320" s="123">
        <f>SUMIFS('Manufacturing Cost.'!N:N,'Manufacturing Cost.'!G:G,"627",'Manufacturing Cost.'!H:H,"0503")*T320</f>
        <v>0</v>
      </c>
      <c r="W320" s="308">
        <f t="shared" si="197"/>
        <v>0</v>
      </c>
      <c r="X320" s="123">
        <f>SUMIFS('Manufacturing Cost.'!N:N,'Manufacturing Cost.'!H:H,"indirect",'Manufacturing Cost.'!G:G,"627")*W320</f>
        <v>0</v>
      </c>
      <c r="Y320" s="123">
        <f>SUMIF(Outsoucing!D:D,C320,Outsoucing!J:J)</f>
        <v>0</v>
      </c>
      <c r="Z320" s="309">
        <f t="shared" si="195"/>
        <v>0</v>
      </c>
      <c r="AA320" s="306">
        <f t="shared" si="190"/>
        <v>0</v>
      </c>
      <c r="AB320" s="123"/>
      <c r="AC320" s="3">
        <v>0</v>
      </c>
      <c r="AD320" s="136">
        <f t="shared" si="194"/>
        <v>0</v>
      </c>
      <c r="AH320" s="226"/>
      <c r="AL320" s="136"/>
    </row>
    <row r="321" spans="1:38" ht="15" hidden="1" customHeight="1">
      <c r="A321" s="301" t="s">
        <v>1199</v>
      </c>
      <c r="B321" s="353" t="str">
        <f t="shared" si="196"/>
        <v>120423301645</v>
      </c>
      <c r="C321" s="122" t="s">
        <v>55</v>
      </c>
      <c r="D321" s="122" t="s">
        <v>56</v>
      </c>
      <c r="E321" s="123">
        <v>0</v>
      </c>
      <c r="F321" s="406">
        <v>0</v>
      </c>
      <c r="G321" s="215">
        <f t="shared" si="198"/>
        <v>0</v>
      </c>
      <c r="H321" s="303" t="s">
        <v>57</v>
      </c>
      <c r="I321" s="122" t="s">
        <v>58</v>
      </c>
      <c r="J321" s="122" t="s">
        <v>43</v>
      </c>
      <c r="K321" s="305">
        <v>1</v>
      </c>
      <c r="L321" s="122">
        <v>1</v>
      </c>
      <c r="M321" s="122" t="s">
        <v>26</v>
      </c>
      <c r="N321" s="305">
        <f t="shared" si="188"/>
        <v>0</v>
      </c>
      <c r="O321" s="123">
        <v>0</v>
      </c>
      <c r="P321" s="362" t="str">
        <f t="shared" si="191"/>
        <v/>
      </c>
      <c r="Q321" s="123">
        <v>0</v>
      </c>
      <c r="R321" s="123">
        <v>0</v>
      </c>
      <c r="S321" s="305">
        <f>VLOOKUP(C321,'Working Hours'!A:I,9,0)*G321</f>
        <v>0</v>
      </c>
      <c r="T321" s="349">
        <f t="shared" si="192"/>
        <v>0</v>
      </c>
      <c r="U321" s="123">
        <f>SUMIFS('Manufacturing Cost.'!N:N,'Manufacturing Cost.'!G:G,"622",'Manufacturing Cost.'!H:H,"0503")*T321</f>
        <v>0</v>
      </c>
      <c r="V321" s="123">
        <f>SUMIFS('Manufacturing Cost.'!N:N,'Manufacturing Cost.'!G:G,"627",'Manufacturing Cost.'!H:H,"0503")*T321</f>
        <v>0</v>
      </c>
      <c r="W321" s="308">
        <f t="shared" si="197"/>
        <v>0</v>
      </c>
      <c r="X321" s="123">
        <f>SUMIFS('Manufacturing Cost.'!N:N,'Manufacturing Cost.'!H:H,"indirect",'Manufacturing Cost.'!G:G,"627")*W321</f>
        <v>0</v>
      </c>
      <c r="Y321" s="123">
        <f>SUMIF(Outsoucing!D:D,C321,Outsoucing!J:J)</f>
        <v>0</v>
      </c>
      <c r="Z321" s="309">
        <f t="shared" si="195"/>
        <v>0</v>
      </c>
      <c r="AA321" s="306">
        <f t="shared" si="190"/>
        <v>0</v>
      </c>
      <c r="AB321" s="123"/>
      <c r="AC321" s="3">
        <v>0</v>
      </c>
      <c r="AD321" s="136">
        <f t="shared" si="194"/>
        <v>0</v>
      </c>
      <c r="AH321" s="226"/>
      <c r="AL321" s="136"/>
    </row>
    <row r="322" spans="1:38">
      <c r="A322" s="301" t="s">
        <v>1199</v>
      </c>
      <c r="B322" s="353" t="str">
        <f t="shared" si="196"/>
        <v>120429301663</v>
      </c>
      <c r="C322" s="122" t="s">
        <v>327</v>
      </c>
      <c r="D322" s="122" t="s">
        <v>328</v>
      </c>
      <c r="E322" s="123">
        <v>80488</v>
      </c>
      <c r="F322" s="406">
        <v>4204</v>
      </c>
      <c r="G322" s="215">
        <f t="shared" si="198"/>
        <v>84692</v>
      </c>
      <c r="H322" s="303" t="s">
        <v>329</v>
      </c>
      <c r="I322" s="122" t="s">
        <v>330</v>
      </c>
      <c r="J322" s="122" t="s">
        <v>43</v>
      </c>
      <c r="K322" s="305">
        <v>1</v>
      </c>
      <c r="L322" s="122">
        <v>1</v>
      </c>
      <c r="M322" s="122" t="s">
        <v>26</v>
      </c>
      <c r="N322" s="305">
        <f t="shared" si="188"/>
        <v>84692</v>
      </c>
      <c r="O322" s="123">
        <v>0</v>
      </c>
      <c r="P322" s="362">
        <f t="shared" si="191"/>
        <v>37504.915681016544</v>
      </c>
      <c r="Q322" s="123">
        <v>2795560591.395997</v>
      </c>
      <c r="R322" s="123">
        <v>160327810.52109772</v>
      </c>
      <c r="S322" s="305">
        <f>VLOOKUP(C322,'Working Hours'!A:I,9,0)*G322</f>
        <v>1388.9488000000001</v>
      </c>
      <c r="T322" s="349">
        <f t="shared" si="192"/>
        <v>2.8642092570675671E-2</v>
      </c>
      <c r="U322" s="123">
        <f>SUMIFS('Manufacturing Cost.'!N:N,'Manufacturing Cost.'!G:G,"622",'Manufacturing Cost.'!H:H,"0503")*T322</f>
        <v>75360164.42227222</v>
      </c>
      <c r="V322" s="123">
        <f>SUMIFS('Manufacturing Cost.'!N:N,'Manufacturing Cost.'!G:G,"627",'Manufacturing Cost.'!H:H,"0503")*T322</f>
        <v>87913827.038990498</v>
      </c>
      <c r="W322" s="308">
        <f t="shared" si="197"/>
        <v>5.0598788094754635E-3</v>
      </c>
      <c r="X322" s="123">
        <f>SUMIFS('Manufacturing Cost.'!N:N,'Manufacturing Cost.'!H:H,"indirect",'Manufacturing Cost.'!G:G,"627")*W322</f>
        <v>57203925.478295669</v>
      </c>
      <c r="Y322" s="123">
        <f>SUMIF(Outsoucing!D:D,C322,Outsoucing!J:J)</f>
        <v>0</v>
      </c>
      <c r="Z322" s="309">
        <f t="shared" si="195"/>
        <v>3176366318.8566532</v>
      </c>
      <c r="AA322" s="306">
        <f t="shared" si="190"/>
        <v>37504.915681016544</v>
      </c>
      <c r="AB322" s="123"/>
      <c r="AC322" s="3">
        <v>3176366318.8566532</v>
      </c>
      <c r="AD322" s="136">
        <f t="shared" si="194"/>
        <v>0</v>
      </c>
      <c r="AH322" s="226"/>
      <c r="AL322" s="136"/>
    </row>
    <row r="323" spans="1:38">
      <c r="A323" s="301" t="s">
        <v>1199</v>
      </c>
      <c r="B323" s="353" t="str">
        <f t="shared" si="196"/>
        <v>120431301671</v>
      </c>
      <c r="C323" s="122" t="s">
        <v>1241</v>
      </c>
      <c r="D323" s="122" t="s">
        <v>1242</v>
      </c>
      <c r="E323" s="123">
        <v>8283</v>
      </c>
      <c r="F323" s="406">
        <v>5752</v>
      </c>
      <c r="G323" s="215">
        <f t="shared" si="198"/>
        <v>14035</v>
      </c>
      <c r="H323" s="303" t="s">
        <v>811</v>
      </c>
      <c r="I323" s="122" t="s">
        <v>195</v>
      </c>
      <c r="J323" s="122" t="s">
        <v>43</v>
      </c>
      <c r="K323" s="305">
        <v>1</v>
      </c>
      <c r="L323" s="122">
        <v>1</v>
      </c>
      <c r="M323" s="122" t="s">
        <v>26</v>
      </c>
      <c r="N323" s="305">
        <f t="shared" si="188"/>
        <v>14035</v>
      </c>
      <c r="O323" s="123">
        <v>0</v>
      </c>
      <c r="P323" s="362">
        <f t="shared" si="191"/>
        <v>87049.039209180104</v>
      </c>
      <c r="Q323" s="123">
        <v>1140578480.6591487</v>
      </c>
      <c r="R323" s="123">
        <v>14318464.305479197</v>
      </c>
      <c r="S323" s="305">
        <f>VLOOKUP(C323,'Working Hours'!A:I,9,0)*G323</f>
        <v>421.05</v>
      </c>
      <c r="T323" s="349">
        <f t="shared" si="192"/>
        <v>8.682647680665399E-3</v>
      </c>
      <c r="U323" s="123">
        <f>SUMIFS('Manufacturing Cost.'!N:N,'Manufacturing Cost.'!G:G,"622",'Manufacturing Cost.'!H:H,"0503")*T323</f>
        <v>22844900.567967452</v>
      </c>
      <c r="V323" s="123">
        <f>SUMIFS('Manufacturing Cost.'!N:N,'Manufacturing Cost.'!G:G,"627",'Manufacturing Cost.'!H:H,"0503")*T323</f>
        <v>26650454.555824477</v>
      </c>
      <c r="W323" s="308">
        <f t="shared" si="197"/>
        <v>1.533866455501919E-3</v>
      </c>
      <c r="X323" s="123">
        <f>SUMIFS('Manufacturing Cost.'!N:N,'Manufacturing Cost.'!H:H,"indirect",'Manufacturing Cost.'!G:G,"627")*W323</f>
        <v>17340965.212422796</v>
      </c>
      <c r="Y323" s="123">
        <f>SUMIF(Outsoucing!D:D,C323,Outsoucing!J:J)</f>
        <v>0</v>
      </c>
      <c r="Z323" s="309">
        <f t="shared" si="195"/>
        <v>1221733265.3008428</v>
      </c>
      <c r="AA323" s="306">
        <f t="shared" si="190"/>
        <v>87049.039209180104</v>
      </c>
      <c r="AB323" s="123"/>
      <c r="AC323" s="3">
        <v>1221733265.3008428</v>
      </c>
      <c r="AD323" s="136">
        <f t="shared" si="194"/>
        <v>0</v>
      </c>
      <c r="AH323" s="226"/>
      <c r="AL323" s="136"/>
    </row>
    <row r="324" spans="1:38">
      <c r="A324" s="301" t="s">
        <v>1199</v>
      </c>
      <c r="B324" s="353" t="str">
        <f t="shared" si="196"/>
        <v>120332210324</v>
      </c>
      <c r="C324" s="122" t="s">
        <v>275</v>
      </c>
      <c r="D324" s="122" t="s">
        <v>276</v>
      </c>
      <c r="E324" s="123">
        <v>62750</v>
      </c>
      <c r="F324" s="406">
        <v>6948</v>
      </c>
      <c r="G324" s="215">
        <f t="shared" si="198"/>
        <v>69698</v>
      </c>
      <c r="H324" s="303" t="s">
        <v>277</v>
      </c>
      <c r="I324" s="122" t="s">
        <v>278</v>
      </c>
      <c r="J324" s="122" t="s">
        <v>25</v>
      </c>
      <c r="K324" s="305">
        <v>1</v>
      </c>
      <c r="L324" s="122">
        <v>1</v>
      </c>
      <c r="M324" s="122" t="s">
        <v>26</v>
      </c>
      <c r="N324" s="305">
        <f t="shared" si="188"/>
        <v>69698</v>
      </c>
      <c r="O324" s="123">
        <v>0</v>
      </c>
      <c r="P324" s="362">
        <f t="shared" si="191"/>
        <v>9558.2234682615072</v>
      </c>
      <c r="Q324" s="123">
        <v>469337715.3613317</v>
      </c>
      <c r="R324" s="123">
        <v>51917279.334392525</v>
      </c>
      <c r="S324" s="305">
        <f>VLOOKUP(C324,'Working Hours'!A:I,9,0)*G324</f>
        <v>913.04380000000003</v>
      </c>
      <c r="T324" s="349">
        <f t="shared" si="192"/>
        <v>1.8828257053594401E-2</v>
      </c>
      <c r="U324" s="123">
        <f>SUMIFS('Manufacturing Cost.'!N:N,'Manufacturing Cost.'!G:G,"622",'Manufacturing Cost.'!H:H,"0503")*T324</f>
        <v>49538997.328581311</v>
      </c>
      <c r="V324" s="123">
        <f>SUMIFS('Manufacturing Cost.'!N:N,'Manufacturing Cost.'!G:G,"627",'Manufacturing Cost.'!H:H,"0503")*T324</f>
        <v>57791312.90672674</v>
      </c>
      <c r="W324" s="308">
        <f t="shared" si="197"/>
        <v>3.3261780245196606E-3</v>
      </c>
      <c r="X324" s="123">
        <f>SUMIFS('Manufacturing Cost.'!N:N,'Manufacturing Cost.'!H:H,"indirect",'Manufacturing Cost.'!G:G,"627")*W324</f>
        <v>37603754.359858252</v>
      </c>
      <c r="Y324" s="123">
        <f>SUMIF(Outsoucing!D:D,C324,Outsoucing!J:J)</f>
        <v>0</v>
      </c>
      <c r="Z324" s="309">
        <f t="shared" si="195"/>
        <v>666189059.29089057</v>
      </c>
      <c r="AA324" s="306">
        <f t="shared" si="190"/>
        <v>9558.2234682615072</v>
      </c>
      <c r="AB324" s="123"/>
      <c r="AC324" s="3">
        <v>666189059.29089057</v>
      </c>
      <c r="AD324" s="136">
        <f t="shared" si="194"/>
        <v>0</v>
      </c>
      <c r="AH324" s="226"/>
      <c r="AL324" s="136"/>
    </row>
    <row r="325" spans="1:38" ht="15" hidden="1" customHeight="1">
      <c r="A325" s="301" t="s">
        <v>1199</v>
      </c>
      <c r="B325" s="353" t="str">
        <f t="shared" si="196"/>
        <v>120167301188</v>
      </c>
      <c r="C325" s="122" t="s">
        <v>236</v>
      </c>
      <c r="D325" s="122" t="s">
        <v>237</v>
      </c>
      <c r="E325" s="123">
        <v>0</v>
      </c>
      <c r="F325" s="406">
        <v>0</v>
      </c>
      <c r="G325" s="215">
        <f t="shared" si="198"/>
        <v>0</v>
      </c>
      <c r="H325" s="303" t="s">
        <v>238</v>
      </c>
      <c r="I325" s="122" t="s">
        <v>239</v>
      </c>
      <c r="J325" s="122" t="s">
        <v>230</v>
      </c>
      <c r="K325" s="305">
        <v>1</v>
      </c>
      <c r="L325" s="122">
        <v>1</v>
      </c>
      <c r="M325" s="122" t="s">
        <v>26</v>
      </c>
      <c r="N325" s="305">
        <f t="shared" si="188"/>
        <v>0</v>
      </c>
      <c r="O325" s="123">
        <v>0</v>
      </c>
      <c r="P325" s="362" t="str">
        <f t="shared" si="191"/>
        <v/>
      </c>
      <c r="Q325" s="123">
        <v>0</v>
      </c>
      <c r="R325" s="123">
        <v>0</v>
      </c>
      <c r="S325" s="305">
        <f>VLOOKUP(C325,'Working Hours'!A:I,9,0)*G325</f>
        <v>0</v>
      </c>
      <c r="T325" s="349">
        <f t="shared" si="192"/>
        <v>0</v>
      </c>
      <c r="U325" s="123">
        <f>SUMIFS('Manufacturing Cost.'!N:N,'Manufacturing Cost.'!G:G,"622",'Manufacturing Cost.'!H:H,"0503")*T325</f>
        <v>0</v>
      </c>
      <c r="V325" s="123">
        <f>SUMIFS('Manufacturing Cost.'!N:N,'Manufacturing Cost.'!G:G,"627",'Manufacturing Cost.'!H:H,"0503")*T325</f>
        <v>0</v>
      </c>
      <c r="W325" s="308">
        <f t="shared" si="197"/>
        <v>0</v>
      </c>
      <c r="X325" s="123">
        <f>SUMIFS('Manufacturing Cost.'!N:N,'Manufacturing Cost.'!H:H,"indirect",'Manufacturing Cost.'!G:G,"627")*W325</f>
        <v>0</v>
      </c>
      <c r="Y325" s="123">
        <f>SUMIF(Outsoucing!D:D,C325,Outsoucing!J:J)</f>
        <v>0</v>
      </c>
      <c r="Z325" s="309">
        <f t="shared" si="195"/>
        <v>0</v>
      </c>
      <c r="AA325" s="306">
        <f t="shared" si="190"/>
        <v>0</v>
      </c>
      <c r="AB325" s="123"/>
      <c r="AC325" s="3">
        <v>0</v>
      </c>
      <c r="AD325" s="136">
        <f t="shared" si="194"/>
        <v>0</v>
      </c>
      <c r="AH325" s="226"/>
      <c r="AL325" s="136"/>
    </row>
    <row r="326" spans="1:38">
      <c r="A326" s="301" t="s">
        <v>1199</v>
      </c>
      <c r="B326" s="353" t="str">
        <f t="shared" si="196"/>
        <v>120333210325</v>
      </c>
      <c r="C326" s="122" t="s">
        <v>1243</v>
      </c>
      <c r="D326" s="122" t="s">
        <v>284</v>
      </c>
      <c r="E326" s="123">
        <v>58710</v>
      </c>
      <c r="F326" s="406">
        <v>6137</v>
      </c>
      <c r="G326" s="215">
        <f t="shared" si="198"/>
        <v>64847</v>
      </c>
      <c r="H326" s="303" t="s">
        <v>285</v>
      </c>
      <c r="I326" s="122" t="s">
        <v>286</v>
      </c>
      <c r="J326" s="122" t="s">
        <v>25</v>
      </c>
      <c r="K326" s="305">
        <v>1</v>
      </c>
      <c r="L326" s="122">
        <v>1</v>
      </c>
      <c r="M326" s="122" t="s">
        <v>26</v>
      </c>
      <c r="N326" s="305">
        <f t="shared" si="188"/>
        <v>64847</v>
      </c>
      <c r="O326" s="123">
        <v>0</v>
      </c>
      <c r="P326" s="362">
        <f t="shared" si="191"/>
        <v>9789.4651862598785</v>
      </c>
      <c r="Q326" s="123">
        <v>458348839.56410736</v>
      </c>
      <c r="R326" s="123">
        <v>49856903.306911997</v>
      </c>
      <c r="S326" s="305">
        <f>VLOOKUP(C326,'Working Hours'!A:I,9,0)*G326</f>
        <v>797.61810000000003</v>
      </c>
      <c r="T326" s="349">
        <f t="shared" si="192"/>
        <v>1.6448015546898807E-2</v>
      </c>
      <c r="U326" s="123">
        <f>SUMIFS('Manufacturing Cost.'!N:N,'Manufacturing Cost.'!G:G,"622",'Manufacturing Cost.'!H:H,"0503")*T326</f>
        <v>43276347.668236844</v>
      </c>
      <c r="V326" s="123">
        <f>SUMIFS('Manufacturing Cost.'!N:N,'Manufacturing Cost.'!G:G,"627",'Manufacturing Cost.'!H:H,"0503")*T326</f>
        <v>50485417.235371254</v>
      </c>
      <c r="W326" s="308">
        <f t="shared" si="197"/>
        <v>2.9056873242873176E-3</v>
      </c>
      <c r="X326" s="123">
        <f>SUMIFS('Manufacturing Cost.'!N:N,'Manufacturing Cost.'!H:H,"indirect",'Manufacturing Cost.'!G:G,"627")*W326</f>
        <v>32849941.158766814</v>
      </c>
      <c r="Y326" s="123">
        <f>SUMIF(Outsoucing!D:D,C326,Outsoucing!J:J)</f>
        <v>0</v>
      </c>
      <c r="Z326" s="309">
        <f t="shared" si="195"/>
        <v>634817448.93339431</v>
      </c>
      <c r="AA326" s="306">
        <f t="shared" si="190"/>
        <v>9789.4651862598785</v>
      </c>
      <c r="AB326" s="123"/>
      <c r="AC326" s="3">
        <v>634817448.93339431</v>
      </c>
      <c r="AD326" s="136">
        <f t="shared" si="194"/>
        <v>0</v>
      </c>
      <c r="AH326" s="226"/>
      <c r="AL326" s="136"/>
    </row>
    <row r="327" spans="1:38" ht="15" hidden="1" customHeight="1">
      <c r="A327" s="301" t="s">
        <v>1199</v>
      </c>
      <c r="B327" s="353" t="str">
        <f t="shared" si="196"/>
        <v>120401301397</v>
      </c>
      <c r="C327" s="122" t="s">
        <v>243</v>
      </c>
      <c r="D327" s="122" t="s">
        <v>244</v>
      </c>
      <c r="E327" s="123">
        <v>0</v>
      </c>
      <c r="F327" s="406">
        <v>0</v>
      </c>
      <c r="G327" s="215">
        <f t="shared" si="198"/>
        <v>0</v>
      </c>
      <c r="H327" s="303" t="s">
        <v>245</v>
      </c>
      <c r="I327" s="122" t="s">
        <v>246</v>
      </c>
      <c r="J327" s="122" t="s">
        <v>247</v>
      </c>
      <c r="K327" s="305">
        <v>1</v>
      </c>
      <c r="L327" s="122">
        <v>1</v>
      </c>
      <c r="M327" s="122" t="s">
        <v>26</v>
      </c>
      <c r="N327" s="305">
        <f t="shared" si="188"/>
        <v>0</v>
      </c>
      <c r="O327" s="123">
        <v>0</v>
      </c>
      <c r="P327" s="362" t="str">
        <f t="shared" si="191"/>
        <v/>
      </c>
      <c r="Q327" s="123">
        <v>0</v>
      </c>
      <c r="R327" s="123">
        <v>0</v>
      </c>
      <c r="S327" s="305">
        <f>VLOOKUP(C327,'Working Hours'!A:I,9,0)*G327</f>
        <v>0</v>
      </c>
      <c r="T327" s="349">
        <f t="shared" si="192"/>
        <v>0</v>
      </c>
      <c r="U327" s="123">
        <f>SUMIFS('Manufacturing Cost.'!N:N,'Manufacturing Cost.'!G:G,"622",'Manufacturing Cost.'!H:H,"0503")*T327</f>
        <v>0</v>
      </c>
      <c r="V327" s="123">
        <f>SUMIFS('Manufacturing Cost.'!N:N,'Manufacturing Cost.'!G:G,"627",'Manufacturing Cost.'!H:H,"0503")*T327</f>
        <v>0</v>
      </c>
      <c r="W327" s="308">
        <f t="shared" si="197"/>
        <v>0</v>
      </c>
      <c r="X327" s="123">
        <f>SUMIFS('Manufacturing Cost.'!N:N,'Manufacturing Cost.'!H:H,"indirect",'Manufacturing Cost.'!G:G,"627")*W327</f>
        <v>0</v>
      </c>
      <c r="Y327" s="123">
        <f>SUMIF(Outsoucing!D:D,C327,Outsoucing!J:J)</f>
        <v>0</v>
      </c>
      <c r="Z327" s="309">
        <f t="shared" si="195"/>
        <v>0</v>
      </c>
      <c r="AA327" s="306">
        <f t="shared" si="190"/>
        <v>0</v>
      </c>
      <c r="AB327" s="123"/>
      <c r="AC327" s="3">
        <v>0</v>
      </c>
      <c r="AD327" s="136">
        <f t="shared" si="194"/>
        <v>0</v>
      </c>
      <c r="AH327" s="226"/>
      <c r="AL327" s="136"/>
    </row>
    <row r="328" spans="1:38" ht="15" hidden="1" customHeight="1">
      <c r="A328" s="301" t="s">
        <v>1199</v>
      </c>
      <c r="B328" s="353" t="str">
        <f t="shared" si="196"/>
        <v>120428301656</v>
      </c>
      <c r="C328" s="122" t="s">
        <v>362</v>
      </c>
      <c r="D328" s="122" t="s">
        <v>363</v>
      </c>
      <c r="E328" s="123">
        <v>0</v>
      </c>
      <c r="F328" s="406">
        <v>0</v>
      </c>
      <c r="G328" s="215">
        <f t="shared" si="198"/>
        <v>0</v>
      </c>
      <c r="H328" s="303" t="s">
        <v>364</v>
      </c>
      <c r="I328" s="122" t="s">
        <v>365</v>
      </c>
      <c r="J328" s="122" t="s">
        <v>25</v>
      </c>
      <c r="K328" s="305">
        <v>1</v>
      </c>
      <c r="L328" s="122">
        <v>1</v>
      </c>
      <c r="M328" s="122" t="s">
        <v>26</v>
      </c>
      <c r="N328" s="305">
        <f t="shared" si="188"/>
        <v>0</v>
      </c>
      <c r="O328" s="305">
        <v>0</v>
      </c>
      <c r="P328" s="306" t="str">
        <f t="shared" si="191"/>
        <v/>
      </c>
      <c r="Q328" s="123">
        <v>0</v>
      </c>
      <c r="R328" s="123">
        <v>0</v>
      </c>
      <c r="S328" s="305">
        <f>VLOOKUP(C328,'Working Hours'!A:I,9,0)*G328</f>
        <v>0</v>
      </c>
      <c r="T328" s="349">
        <f t="shared" si="192"/>
        <v>0</v>
      </c>
      <c r="U328" s="123">
        <f>SUMIFS('Manufacturing Cost.'!N:N,'Manufacturing Cost.'!G:G,"622",'Manufacturing Cost.'!H:H,"0503")*T328</f>
        <v>0</v>
      </c>
      <c r="V328" s="123">
        <f>SUMIFS('Manufacturing Cost.'!N:N,'Manufacturing Cost.'!G:G,"627",'Manufacturing Cost.'!H:H,"0503")*T328</f>
        <v>0</v>
      </c>
      <c r="W328" s="308">
        <f t="shared" si="197"/>
        <v>0</v>
      </c>
      <c r="X328" s="123">
        <f>SUMIFS('Manufacturing Cost.'!N:N,'Manufacturing Cost.'!H:H,"indirect",'Manufacturing Cost.'!G:G,"627")*W328</f>
        <v>0</v>
      </c>
      <c r="Y328" s="123">
        <f>SUMIF(Outsoucing!D:D,C328,Outsoucing!J:J)</f>
        <v>0</v>
      </c>
      <c r="Z328" s="309">
        <f t="shared" si="195"/>
        <v>0</v>
      </c>
      <c r="AA328" s="306">
        <f t="shared" si="190"/>
        <v>0</v>
      </c>
      <c r="AB328" s="123"/>
      <c r="AC328" s="3">
        <v>0</v>
      </c>
      <c r="AD328" s="136">
        <f t="shared" si="194"/>
        <v>0</v>
      </c>
      <c r="AH328" s="226"/>
      <c r="AL328" s="136"/>
    </row>
    <row r="329" spans="1:38" ht="15" hidden="1" customHeight="1">
      <c r="A329" s="301" t="s">
        <v>1199</v>
      </c>
      <c r="B329" s="353" t="str">
        <f t="shared" si="196"/>
        <v>120432301678</v>
      </c>
      <c r="C329" s="122" t="s">
        <v>1244</v>
      </c>
      <c r="D329" s="122" t="s">
        <v>1245</v>
      </c>
      <c r="E329" s="123">
        <v>0</v>
      </c>
      <c r="F329" s="406">
        <v>0</v>
      </c>
      <c r="G329" s="215">
        <f t="shared" si="198"/>
        <v>0</v>
      </c>
      <c r="H329" s="532" t="s">
        <v>989</v>
      </c>
      <c r="I329" s="122" t="s">
        <v>990</v>
      </c>
      <c r="J329" s="122" t="s">
        <v>247</v>
      </c>
      <c r="K329" s="305">
        <v>1</v>
      </c>
      <c r="L329" s="122">
        <v>1</v>
      </c>
      <c r="M329" s="122" t="s">
        <v>26</v>
      </c>
      <c r="N329" s="305">
        <f t="shared" si="188"/>
        <v>0</v>
      </c>
      <c r="O329" s="123">
        <v>0</v>
      </c>
      <c r="P329" s="362" t="str">
        <f t="shared" si="191"/>
        <v/>
      </c>
      <c r="Q329" s="123">
        <v>0</v>
      </c>
      <c r="R329" s="123">
        <v>0</v>
      </c>
      <c r="S329" s="305">
        <f>VLOOKUP(C329,'Working Hours'!A:I,9,0)*G329</f>
        <v>0</v>
      </c>
      <c r="T329" s="349">
        <f t="shared" si="192"/>
        <v>0</v>
      </c>
      <c r="U329" s="123">
        <f>SUMIFS('Manufacturing Cost.'!N:N,'Manufacturing Cost.'!G:G,"622",'Manufacturing Cost.'!H:H,"0503")*T329</f>
        <v>0</v>
      </c>
      <c r="V329" s="123">
        <f>SUMIFS('Manufacturing Cost.'!N:N,'Manufacturing Cost.'!G:G,"627",'Manufacturing Cost.'!H:H,"0503")*T329</f>
        <v>0</v>
      </c>
      <c r="W329" s="308">
        <f t="shared" si="197"/>
        <v>0</v>
      </c>
      <c r="X329" s="123">
        <f>SUMIFS('Manufacturing Cost.'!N:N,'Manufacturing Cost.'!H:H,"indirect",'Manufacturing Cost.'!G:G,"627")*W329</f>
        <v>0</v>
      </c>
      <c r="Y329" s="123">
        <f>SUMIF(Outsoucing!D:D,C329,Outsoucing!J:J)</f>
        <v>0</v>
      </c>
      <c r="Z329" s="309">
        <f t="shared" si="195"/>
        <v>0</v>
      </c>
      <c r="AA329" s="306">
        <f t="shared" si="190"/>
        <v>0</v>
      </c>
      <c r="AB329" s="123"/>
      <c r="AC329" s="3">
        <v>0</v>
      </c>
      <c r="AD329" s="136">
        <f t="shared" si="194"/>
        <v>0</v>
      </c>
      <c r="AH329" s="226"/>
      <c r="AL329" s="136"/>
    </row>
    <row r="330" spans="1:38" ht="15" hidden="1" customHeight="1">
      <c r="A330" s="301" t="s">
        <v>1199</v>
      </c>
      <c r="B330" s="353" t="str">
        <f t="shared" si="196"/>
        <v>120364301500</v>
      </c>
      <c r="C330" s="122" t="s">
        <v>614</v>
      </c>
      <c r="D330" s="122" t="s">
        <v>615</v>
      </c>
      <c r="E330" s="123">
        <v>0</v>
      </c>
      <c r="F330" s="406">
        <v>0</v>
      </c>
      <c r="G330" s="215">
        <f t="shared" si="198"/>
        <v>0</v>
      </c>
      <c r="H330" s="532" t="s">
        <v>616</v>
      </c>
      <c r="I330" s="122" t="s">
        <v>617</v>
      </c>
      <c r="J330" s="117" t="s">
        <v>1246</v>
      </c>
      <c r="K330" s="305">
        <v>1</v>
      </c>
      <c r="L330" s="122">
        <v>1</v>
      </c>
      <c r="M330" s="122" t="s">
        <v>26</v>
      </c>
      <c r="N330" s="305">
        <f t="shared" si="188"/>
        <v>0</v>
      </c>
      <c r="O330" s="123">
        <v>0</v>
      </c>
      <c r="P330" s="362" t="str">
        <f t="shared" si="191"/>
        <v/>
      </c>
      <c r="Q330" s="123">
        <v>0</v>
      </c>
      <c r="R330" s="123">
        <v>0</v>
      </c>
      <c r="S330" s="305">
        <f>VLOOKUP(C330,'Working Hours'!A:I,9,0)*G330</f>
        <v>0</v>
      </c>
      <c r="T330" s="349">
        <f t="shared" si="192"/>
        <v>0</v>
      </c>
      <c r="U330" s="123">
        <f>SUMIFS('Manufacturing Cost.'!N:N,'Manufacturing Cost.'!G:G,"622",'Manufacturing Cost.'!H:H,"0503")*T330</f>
        <v>0</v>
      </c>
      <c r="V330" s="123">
        <f>SUMIFS('Manufacturing Cost.'!N:N,'Manufacturing Cost.'!G:G,"627",'Manufacturing Cost.'!H:H,"0503")*T330</f>
        <v>0</v>
      </c>
      <c r="W330" s="308">
        <f t="shared" si="197"/>
        <v>0</v>
      </c>
      <c r="X330" s="123">
        <f>SUMIFS('Manufacturing Cost.'!N:N,'Manufacturing Cost.'!H:H,"indirect",'Manufacturing Cost.'!G:G,"627")*W330</f>
        <v>0</v>
      </c>
      <c r="Y330" s="123">
        <f>SUMIF(Outsoucing!D:D,C330,Outsoucing!J:J)</f>
        <v>0</v>
      </c>
      <c r="Z330" s="309">
        <f t="shared" si="195"/>
        <v>0</v>
      </c>
      <c r="AA330" s="306">
        <f t="shared" si="190"/>
        <v>0</v>
      </c>
      <c r="AB330" s="123"/>
      <c r="AC330" s="3">
        <v>0</v>
      </c>
      <c r="AD330" s="136">
        <f t="shared" si="194"/>
        <v>0</v>
      </c>
      <c r="AH330" s="226"/>
      <c r="AL330" s="136"/>
    </row>
    <row r="331" spans="1:38">
      <c r="A331" s="301" t="s">
        <v>1199</v>
      </c>
      <c r="B331" s="353" t="str">
        <f t="shared" si="196"/>
        <v>120370301539</v>
      </c>
      <c r="C331" s="122" t="s">
        <v>644</v>
      </c>
      <c r="D331" s="122" t="s">
        <v>645</v>
      </c>
      <c r="E331" s="123">
        <v>4704</v>
      </c>
      <c r="F331" s="406">
        <v>557</v>
      </c>
      <c r="G331" s="215">
        <f t="shared" si="198"/>
        <v>5261</v>
      </c>
      <c r="H331" s="303" t="s">
        <v>646</v>
      </c>
      <c r="I331" s="122" t="s">
        <v>647</v>
      </c>
      <c r="J331" s="122" t="s">
        <v>25</v>
      </c>
      <c r="K331" s="305">
        <v>1</v>
      </c>
      <c r="L331" s="122">
        <v>1</v>
      </c>
      <c r="M331" s="122" t="s">
        <v>26</v>
      </c>
      <c r="N331" s="305">
        <f t="shared" si="188"/>
        <v>5261</v>
      </c>
      <c r="O331" s="123">
        <v>0</v>
      </c>
      <c r="P331" s="362">
        <f t="shared" si="191"/>
        <v>84860.114915667335</v>
      </c>
      <c r="Q331" s="123">
        <v>111727429.69722396</v>
      </c>
      <c r="R331" s="123">
        <v>259310597.9892166</v>
      </c>
      <c r="S331" s="305">
        <f>VLOOKUP(C331,'Working Hours'!A:I,9,0)*G331</f>
        <v>475.06830000000002</v>
      </c>
      <c r="T331" s="349">
        <f t="shared" si="192"/>
        <v>9.7965815773724124E-3</v>
      </c>
      <c r="U331" s="123">
        <f>SUMIFS('Manufacturing Cost.'!N:N,'Manufacturing Cost.'!G:G,"622",'Manufacturing Cost.'!H:H,"0503")*T331</f>
        <v>25775770.280235916</v>
      </c>
      <c r="V331" s="123">
        <f>SUMIFS('Manufacturing Cost.'!N:N,'Manufacturing Cost.'!G:G,"627",'Manufacturing Cost.'!H:H,"0503")*T331</f>
        <v>30069555.017367989</v>
      </c>
      <c r="W331" s="308">
        <f t="shared" si="197"/>
        <v>1.7306527240050404E-3</v>
      </c>
      <c r="X331" s="123">
        <f>SUMIFS('Manufacturing Cost.'!N:N,'Manufacturing Cost.'!H:H,"indirect",'Manufacturing Cost.'!G:G,"627")*W331</f>
        <v>19565711.58728141</v>
      </c>
      <c r="Y331" s="123">
        <f>SUMIF(Outsoucing!D:D,C331,Outsoucing!J:J)</f>
        <v>0</v>
      </c>
      <c r="Z331" s="309">
        <f t="shared" si="195"/>
        <v>446449064.57132584</v>
      </c>
      <c r="AA331" s="306">
        <f t="shared" si="190"/>
        <v>84860.114915667335</v>
      </c>
      <c r="AB331" s="123"/>
      <c r="AC331" s="3">
        <v>446449064.57132584</v>
      </c>
      <c r="AD331" s="136">
        <f t="shared" si="194"/>
        <v>0</v>
      </c>
      <c r="AH331" s="226"/>
      <c r="AL331" s="136"/>
    </row>
    <row r="332" spans="1:38" ht="15" hidden="1" customHeight="1">
      <c r="A332" s="301" t="s">
        <v>1199</v>
      </c>
      <c r="B332" s="353" t="str">
        <f t="shared" ref="B332:B350" si="199">C332&amp;H332</f>
        <v>120158301162</v>
      </c>
      <c r="C332" s="122" t="s">
        <v>175</v>
      </c>
      <c r="D332" s="122" t="s">
        <v>176</v>
      </c>
      <c r="E332" s="123">
        <v>0</v>
      </c>
      <c r="F332" s="406">
        <v>0</v>
      </c>
      <c r="G332" s="215">
        <f t="shared" si="198"/>
        <v>0</v>
      </c>
      <c r="H332" s="303" t="s">
        <v>177</v>
      </c>
      <c r="I332" s="122" t="s">
        <v>178</v>
      </c>
      <c r="J332" s="122" t="s">
        <v>43</v>
      </c>
      <c r="K332" s="305">
        <v>1</v>
      </c>
      <c r="L332" s="122">
        <v>1</v>
      </c>
      <c r="M332" s="122" t="s">
        <v>26</v>
      </c>
      <c r="N332" s="305">
        <f t="shared" si="188"/>
        <v>0</v>
      </c>
      <c r="O332" s="123">
        <v>0</v>
      </c>
      <c r="P332" s="362" t="str">
        <f t="shared" si="191"/>
        <v/>
      </c>
      <c r="Q332" s="123">
        <v>0</v>
      </c>
      <c r="R332" s="123">
        <v>0</v>
      </c>
      <c r="S332" s="305">
        <f>VLOOKUP(C332,'Working Hours'!A:I,9,0)*G332</f>
        <v>0</v>
      </c>
      <c r="T332" s="349">
        <f t="shared" si="192"/>
        <v>0</v>
      </c>
      <c r="U332" s="123">
        <f>SUMIFS('Manufacturing Cost.'!N:N,'Manufacturing Cost.'!G:G,"622",'Manufacturing Cost.'!H:H,"0503")*T332</f>
        <v>0</v>
      </c>
      <c r="V332" s="123">
        <f>SUMIFS('Manufacturing Cost.'!N:N,'Manufacturing Cost.'!G:G,"627",'Manufacturing Cost.'!H:H,"0503")*T332</f>
        <v>0</v>
      </c>
      <c r="W332" s="308">
        <f t="shared" si="197"/>
        <v>0</v>
      </c>
      <c r="X332" s="123">
        <f>SUMIFS('Manufacturing Cost.'!N:N,'Manufacturing Cost.'!H:H,"indirect",'Manufacturing Cost.'!G:G,"627")*W332</f>
        <v>0</v>
      </c>
      <c r="Y332" s="123">
        <f>SUMIF(Outsoucing!D:D,C332,Outsoucing!J:J)</f>
        <v>0</v>
      </c>
      <c r="Z332" s="309">
        <f t="shared" si="195"/>
        <v>0</v>
      </c>
      <c r="AA332" s="306">
        <f t="shared" si="190"/>
        <v>0</v>
      </c>
      <c r="AB332" s="123"/>
      <c r="AC332" s="3">
        <v>0</v>
      </c>
      <c r="AD332" s="136">
        <f t="shared" si="194"/>
        <v>0</v>
      </c>
      <c r="AH332" s="226"/>
      <c r="AL332" s="136"/>
    </row>
    <row r="333" spans="1:38">
      <c r="A333" s="301" t="s">
        <v>1199</v>
      </c>
      <c r="B333" s="353" t="str">
        <f t="shared" si="199"/>
        <v>120336301448</v>
      </c>
      <c r="C333" s="210" t="s">
        <v>290</v>
      </c>
      <c r="D333" s="210" t="s">
        <v>291</v>
      </c>
      <c r="E333" s="123">
        <v>4200</v>
      </c>
      <c r="F333" s="406">
        <v>1007</v>
      </c>
      <c r="G333" s="215">
        <f t="shared" si="198"/>
        <v>5207</v>
      </c>
      <c r="H333" s="303" t="s">
        <v>292</v>
      </c>
      <c r="I333" s="122" t="s">
        <v>293</v>
      </c>
      <c r="J333" s="117" t="s">
        <v>1246</v>
      </c>
      <c r="K333" s="305">
        <v>1</v>
      </c>
      <c r="L333" s="122">
        <v>1</v>
      </c>
      <c r="M333" s="122" t="s">
        <v>26</v>
      </c>
      <c r="N333" s="305">
        <f t="shared" ref="N333:N396" si="200">K333*(E333+F333)</f>
        <v>5207</v>
      </c>
      <c r="O333" s="123">
        <v>0</v>
      </c>
      <c r="P333" s="362">
        <f t="shared" si="191"/>
        <v>63915.84818305917</v>
      </c>
      <c r="Q333" s="123">
        <v>296693385.36620706</v>
      </c>
      <c r="R333" s="123">
        <v>7435328.9298309442</v>
      </c>
      <c r="S333" s="305">
        <f>VLOOKUP(C333,'Working Hours'!A:I,9,0)*G333</f>
        <v>180.68290000000002</v>
      </c>
      <c r="T333" s="349">
        <f t="shared" si="192"/>
        <v>3.7259374483336861E-3</v>
      </c>
      <c r="U333" s="123">
        <f>SUMIFS('Manufacturing Cost.'!N:N,'Manufacturing Cost.'!G:G,"622",'Manufacturing Cost.'!H:H,"0503")*T333</f>
        <v>9803308.1221517809</v>
      </c>
      <c r="V333" s="123">
        <f>SUMIFS('Manufacturing Cost.'!N:N,'Manufacturing Cost.'!G:G,"627",'Manufacturing Cost.'!H:H,"0503")*T333</f>
        <v>11436364.83900862</v>
      </c>
      <c r="W333" s="308">
        <f t="shared" si="197"/>
        <v>6.5821978243155849E-4</v>
      </c>
      <c r="X333" s="123">
        <f>SUMIFS('Manufacturing Cost.'!N:N,'Manufacturing Cost.'!H:H,"indirect",'Manufacturing Cost.'!G:G,"627")*W333</f>
        <v>7441434.2319906596</v>
      </c>
      <c r="Y333" s="123">
        <f>SUMIF(Outsoucing!D:D,C333,Outsoucing!J:J)</f>
        <v>0</v>
      </c>
      <c r="Z333" s="309">
        <f t="shared" si="195"/>
        <v>332809821.48918909</v>
      </c>
      <c r="AA333" s="306">
        <f t="shared" ref="AA333:AA396" si="201">IF(Z333&lt;&gt;0,(Z333/(E333+F333)),0)</f>
        <v>63915.84818305917</v>
      </c>
      <c r="AB333" s="123"/>
      <c r="AC333" s="3">
        <v>332809821.48918909</v>
      </c>
      <c r="AD333" s="136">
        <f t="shared" si="194"/>
        <v>0</v>
      </c>
      <c r="AH333" s="226"/>
      <c r="AL333" s="136"/>
    </row>
    <row r="334" spans="1:38">
      <c r="A334" s="301" t="s">
        <v>1199</v>
      </c>
      <c r="B334" s="353" t="str">
        <f t="shared" si="199"/>
        <v>120433301687</v>
      </c>
      <c r="C334" s="210" t="s">
        <v>1247</v>
      </c>
      <c r="D334" s="210" t="s">
        <v>1248</v>
      </c>
      <c r="E334" s="123">
        <v>12471</v>
      </c>
      <c r="F334" s="406">
        <v>1332</v>
      </c>
      <c r="G334" s="215">
        <f t="shared" si="198"/>
        <v>13803</v>
      </c>
      <c r="H334" s="532" t="s">
        <v>991</v>
      </c>
      <c r="I334" s="122" t="s">
        <v>992</v>
      </c>
      <c r="J334" s="117" t="s">
        <v>1246</v>
      </c>
      <c r="K334" s="305">
        <v>1</v>
      </c>
      <c r="L334" s="122">
        <v>1</v>
      </c>
      <c r="M334" s="122" t="s">
        <v>26</v>
      </c>
      <c r="N334" s="305">
        <f t="shared" si="200"/>
        <v>13803</v>
      </c>
      <c r="O334" s="123">
        <v>0</v>
      </c>
      <c r="P334" s="362">
        <f t="shared" si="191"/>
        <v>29356.057115604915</v>
      </c>
      <c r="Q334" s="123">
        <v>368262200.97311234</v>
      </c>
      <c r="R334" s="123">
        <v>9551326.6202545185</v>
      </c>
      <c r="S334" s="305">
        <f>VLOOKUP(C334,'Working Hours'!A:I,9,0)*G334</f>
        <v>172.53750000000002</v>
      </c>
      <c r="T334" s="349">
        <f t="shared" si="192"/>
        <v>3.5579677572801487E-3</v>
      </c>
      <c r="U334" s="123">
        <f>SUMIFS('Manufacturing Cost.'!N:N,'Manufacturing Cost.'!G:G,"622",'Manufacturing Cost.'!H:H,"0503")*T334</f>
        <v>9361363.3339168392</v>
      </c>
      <c r="V334" s="123">
        <f>SUMIFS('Manufacturing Cost.'!N:N,'Manufacturing Cost.'!G:G,"627",'Manufacturing Cost.'!H:H,"0503")*T334</f>
        <v>10920799.911947671</v>
      </c>
      <c r="W334" s="308">
        <f t="shared" si="197"/>
        <v>6.2854645188495991E-4</v>
      </c>
      <c r="X334" s="123">
        <f>SUMIFS('Manufacturing Cost.'!N:N,'Manufacturing Cost.'!H:H,"indirect",'Manufacturing Cost.'!G:G,"627")*W334</f>
        <v>7105965.5274632433</v>
      </c>
      <c r="Y334" s="123">
        <f>SUMIF(Outsoucing!D:D,C334,Outsoucing!J:J)</f>
        <v>0</v>
      </c>
      <c r="Z334" s="309">
        <f t="shared" si="195"/>
        <v>405201656.36669463</v>
      </c>
      <c r="AA334" s="306">
        <f t="shared" si="201"/>
        <v>29356.057115604915</v>
      </c>
      <c r="AB334" s="123"/>
      <c r="AC334" s="3">
        <v>405201656.36669463</v>
      </c>
      <c r="AD334" s="136">
        <f t="shared" si="194"/>
        <v>0</v>
      </c>
      <c r="AH334" s="226"/>
      <c r="AL334" s="136"/>
    </row>
    <row r="335" spans="1:38" ht="15" hidden="1" customHeight="1">
      <c r="A335" s="301" t="s">
        <v>1199</v>
      </c>
      <c r="B335" s="353" t="str">
        <f t="shared" si="199"/>
        <v>101131301614</v>
      </c>
      <c r="C335" s="210" t="s">
        <v>785</v>
      </c>
      <c r="D335" s="210" t="s">
        <v>786</v>
      </c>
      <c r="E335" s="123">
        <v>0</v>
      </c>
      <c r="F335" s="406">
        <v>0</v>
      </c>
      <c r="G335" s="215">
        <f t="shared" ref="G335:G343" si="202">+E335+F335</f>
        <v>0</v>
      </c>
      <c r="H335" s="303" t="s">
        <v>787</v>
      </c>
      <c r="I335" s="122" t="s">
        <v>788</v>
      </c>
      <c r="J335" s="117" t="s">
        <v>1246</v>
      </c>
      <c r="K335" s="305">
        <v>1</v>
      </c>
      <c r="L335" s="122">
        <v>1</v>
      </c>
      <c r="M335" s="122" t="s">
        <v>26</v>
      </c>
      <c r="N335" s="305">
        <f t="shared" si="200"/>
        <v>0</v>
      </c>
      <c r="O335" s="123">
        <v>0</v>
      </c>
      <c r="P335" s="362" t="str">
        <f t="shared" ref="P335:P400" si="203">IF(AND(Z335&lt;&gt;0,G335&lt;&gt;0),Z335/G335,"")</f>
        <v/>
      </c>
      <c r="Q335" s="123">
        <v>0</v>
      </c>
      <c r="R335" s="123">
        <v>0</v>
      </c>
      <c r="S335" s="305">
        <f>VLOOKUP(C335,'Working Hours'!A:I,9,0)*G335</f>
        <v>0</v>
      </c>
      <c r="T335" s="349">
        <f t="shared" ref="T335:T398" si="204">S335/SUM($S$270:$S$507)</f>
        <v>0</v>
      </c>
      <c r="U335" s="123">
        <f>SUMIFS('Manufacturing Cost.'!N:N,'Manufacturing Cost.'!G:G,"622",'Manufacturing Cost.'!H:H,"0503")*T335</f>
        <v>0</v>
      </c>
      <c r="V335" s="123">
        <f>SUMIFS('Manufacturing Cost.'!N:N,'Manufacturing Cost.'!G:G,"627",'Manufacturing Cost.'!H:H,"0503")*T335</f>
        <v>0</v>
      </c>
      <c r="W335" s="308">
        <f t="shared" si="197"/>
        <v>0</v>
      </c>
      <c r="X335" s="123">
        <f>SUMIFS('Manufacturing Cost.'!N:N,'Manufacturing Cost.'!H:H,"indirect",'Manufacturing Cost.'!G:G,"627")*W335</f>
        <v>0</v>
      </c>
      <c r="Y335" s="123">
        <f>SUMIF(Outsoucing!D:D,C335,Outsoucing!J:J)</f>
        <v>0</v>
      </c>
      <c r="Z335" s="309">
        <f t="shared" si="195"/>
        <v>0</v>
      </c>
      <c r="AA335" s="306">
        <f t="shared" si="201"/>
        <v>0</v>
      </c>
      <c r="AB335" s="123"/>
      <c r="AC335" s="3">
        <v>0</v>
      </c>
      <c r="AD335" s="136">
        <f t="shared" si="194"/>
        <v>0</v>
      </c>
      <c r="AH335" s="226"/>
      <c r="AL335" s="136"/>
    </row>
    <row r="336" spans="1:38" ht="15" hidden="1" customHeight="1">
      <c r="A336" s="408" t="s">
        <v>1199</v>
      </c>
      <c r="B336" s="409" t="str">
        <f t="shared" si="199"/>
        <v>101228301679</v>
      </c>
      <c r="C336" s="208" t="s">
        <v>1249</v>
      </c>
      <c r="D336" s="208" t="s">
        <v>1250</v>
      </c>
      <c r="E336" s="123">
        <v>0</v>
      </c>
      <c r="F336" s="406">
        <v>0</v>
      </c>
      <c r="G336" s="215">
        <f t="shared" si="202"/>
        <v>0</v>
      </c>
      <c r="H336" s="303" t="s">
        <v>1013</v>
      </c>
      <c r="I336" s="122" t="s">
        <v>1014</v>
      </c>
      <c r="J336" s="117" t="s">
        <v>1246</v>
      </c>
      <c r="K336" s="305">
        <v>1</v>
      </c>
      <c r="L336" s="122">
        <v>1</v>
      </c>
      <c r="M336" s="122" t="s">
        <v>26</v>
      </c>
      <c r="N336" s="305">
        <f t="shared" si="200"/>
        <v>0</v>
      </c>
      <c r="O336" s="123">
        <v>0</v>
      </c>
      <c r="P336" s="362" t="str">
        <f t="shared" si="203"/>
        <v/>
      </c>
      <c r="Q336" s="123">
        <v>0</v>
      </c>
      <c r="R336" s="123">
        <v>0</v>
      </c>
      <c r="S336" s="305">
        <f>VLOOKUP(C336,'Working Hours'!A:I,9,0)*G336</f>
        <v>0</v>
      </c>
      <c r="T336" s="349">
        <f t="shared" si="204"/>
        <v>0</v>
      </c>
      <c r="U336" s="123">
        <f>SUMIFS('Manufacturing Cost.'!N:N,'Manufacturing Cost.'!G:G,"622",'Manufacturing Cost.'!H:H,"0503")*T336</f>
        <v>0</v>
      </c>
      <c r="V336" s="123">
        <f>SUMIFS('Manufacturing Cost.'!N:N,'Manufacturing Cost.'!G:G,"627",'Manufacturing Cost.'!H:H,"0503")*T336</f>
        <v>0</v>
      </c>
      <c r="W336" s="308">
        <f t="shared" si="197"/>
        <v>0</v>
      </c>
      <c r="X336" s="123">
        <f>SUMIFS('Manufacturing Cost.'!N:N,'Manufacturing Cost.'!H:H,"indirect",'Manufacturing Cost.'!G:G,"627")*W336</f>
        <v>0</v>
      </c>
      <c r="Y336" s="123">
        <f>SUMIF(Outsoucing!D:D,C336,Outsoucing!J:J)</f>
        <v>0</v>
      </c>
      <c r="Z336" s="309">
        <f t="shared" si="195"/>
        <v>0</v>
      </c>
      <c r="AA336" s="306">
        <f t="shared" si="201"/>
        <v>0</v>
      </c>
      <c r="AB336" s="123"/>
      <c r="AC336" s="3">
        <v>0</v>
      </c>
      <c r="AD336" s="136">
        <f t="shared" si="194"/>
        <v>0</v>
      </c>
      <c r="AH336" s="226"/>
      <c r="AL336" s="136"/>
    </row>
    <row r="337" spans="1:38" ht="15" hidden="1" customHeight="1">
      <c r="A337" s="301" t="s">
        <v>1199</v>
      </c>
      <c r="B337" s="353" t="str">
        <f t="shared" si="199"/>
        <v>101229301680</v>
      </c>
      <c r="C337" s="210" t="s">
        <v>1251</v>
      </c>
      <c r="D337" s="210" t="s">
        <v>1252</v>
      </c>
      <c r="E337" s="123">
        <v>0</v>
      </c>
      <c r="F337" s="406">
        <v>0</v>
      </c>
      <c r="G337" s="215">
        <f t="shared" si="202"/>
        <v>0</v>
      </c>
      <c r="H337" s="303" t="s">
        <v>1017</v>
      </c>
      <c r="I337" s="122" t="s">
        <v>1018</v>
      </c>
      <c r="J337" s="117" t="s">
        <v>1246</v>
      </c>
      <c r="K337" s="305">
        <v>1</v>
      </c>
      <c r="L337" s="122">
        <v>1</v>
      </c>
      <c r="M337" s="122" t="s">
        <v>26</v>
      </c>
      <c r="N337" s="305">
        <f t="shared" si="200"/>
        <v>0</v>
      </c>
      <c r="O337" s="123">
        <v>0</v>
      </c>
      <c r="P337" s="362" t="str">
        <f t="shared" si="203"/>
        <v/>
      </c>
      <c r="Q337" s="123">
        <v>0</v>
      </c>
      <c r="R337" s="123">
        <v>0</v>
      </c>
      <c r="S337" s="305">
        <f>VLOOKUP(C337,'Working Hours'!A:I,9,0)*G337</f>
        <v>0</v>
      </c>
      <c r="T337" s="349">
        <f t="shared" si="204"/>
        <v>0</v>
      </c>
      <c r="U337" s="123">
        <f>SUMIFS('Manufacturing Cost.'!N:N,'Manufacturing Cost.'!G:G,"622",'Manufacturing Cost.'!H:H,"0503")*T337</f>
        <v>0</v>
      </c>
      <c r="V337" s="123">
        <f>SUMIFS('Manufacturing Cost.'!N:N,'Manufacturing Cost.'!G:G,"627",'Manufacturing Cost.'!H:H,"0503")*T337</f>
        <v>0</v>
      </c>
      <c r="W337" s="308">
        <f t="shared" si="197"/>
        <v>0</v>
      </c>
      <c r="X337" s="123">
        <f>SUMIFS('Manufacturing Cost.'!N:N,'Manufacturing Cost.'!H:H,"indirect",'Manufacturing Cost.'!G:G,"627")*W337</f>
        <v>0</v>
      </c>
      <c r="Y337" s="123">
        <f>SUMIF(Outsoucing!D:D,C337,Outsoucing!J:J)</f>
        <v>0</v>
      </c>
      <c r="Z337" s="309">
        <f t="shared" si="195"/>
        <v>0</v>
      </c>
      <c r="AA337" s="306">
        <f t="shared" si="201"/>
        <v>0</v>
      </c>
      <c r="AB337" s="123"/>
      <c r="AC337" s="3">
        <v>0</v>
      </c>
      <c r="AD337" s="136">
        <f t="shared" si="194"/>
        <v>0</v>
      </c>
      <c r="AH337" s="226"/>
      <c r="AL337" s="136"/>
    </row>
    <row r="338" spans="1:38" ht="15" hidden="1" customHeight="1">
      <c r="A338" s="301" t="s">
        <v>1199</v>
      </c>
      <c r="B338" s="353" t="str">
        <f t="shared" si="199"/>
        <v>101230301681</v>
      </c>
      <c r="C338" s="210" t="s">
        <v>1253</v>
      </c>
      <c r="D338" s="210" t="s">
        <v>1254</v>
      </c>
      <c r="E338" s="123">
        <v>0</v>
      </c>
      <c r="F338" s="406">
        <v>0</v>
      </c>
      <c r="G338" s="215">
        <f t="shared" si="202"/>
        <v>0</v>
      </c>
      <c r="H338" s="303" t="s">
        <v>1019</v>
      </c>
      <c r="I338" s="122" t="s">
        <v>1020</v>
      </c>
      <c r="J338" s="117" t="s">
        <v>1246</v>
      </c>
      <c r="K338" s="305">
        <v>1</v>
      </c>
      <c r="L338" s="122">
        <v>1</v>
      </c>
      <c r="M338" s="122" t="s">
        <v>26</v>
      </c>
      <c r="N338" s="305">
        <f t="shared" si="200"/>
        <v>0</v>
      </c>
      <c r="O338" s="123">
        <v>0</v>
      </c>
      <c r="P338" s="362" t="str">
        <f t="shared" si="203"/>
        <v/>
      </c>
      <c r="Q338" s="123">
        <v>0</v>
      </c>
      <c r="R338" s="123">
        <v>0</v>
      </c>
      <c r="S338" s="305">
        <f>VLOOKUP(C338,'Working Hours'!A:I,9,0)*G338</f>
        <v>0</v>
      </c>
      <c r="T338" s="349">
        <f t="shared" si="204"/>
        <v>0</v>
      </c>
      <c r="U338" s="123">
        <f>SUMIFS('Manufacturing Cost.'!N:N,'Manufacturing Cost.'!G:G,"622",'Manufacturing Cost.'!H:H,"0503")*T338</f>
        <v>0</v>
      </c>
      <c r="V338" s="123">
        <f>SUMIFS('Manufacturing Cost.'!N:N,'Manufacturing Cost.'!G:G,"627",'Manufacturing Cost.'!H:H,"0503")*T338</f>
        <v>0</v>
      </c>
      <c r="W338" s="308">
        <f t="shared" si="197"/>
        <v>0</v>
      </c>
      <c r="X338" s="123">
        <f>SUMIFS('Manufacturing Cost.'!N:N,'Manufacturing Cost.'!H:H,"indirect",'Manufacturing Cost.'!G:G,"627")*W338</f>
        <v>0</v>
      </c>
      <c r="Y338" s="123">
        <f>SUMIF(Outsoucing!D:D,C338,Outsoucing!J:J)</f>
        <v>0</v>
      </c>
      <c r="Z338" s="309">
        <f t="shared" si="195"/>
        <v>0</v>
      </c>
      <c r="AA338" s="306">
        <f t="shared" si="201"/>
        <v>0</v>
      </c>
      <c r="AB338" s="123"/>
      <c r="AC338" s="3">
        <v>0</v>
      </c>
      <c r="AD338" s="136">
        <f t="shared" si="194"/>
        <v>0</v>
      </c>
      <c r="AH338" s="226"/>
      <c r="AL338" s="136"/>
    </row>
    <row r="339" spans="1:38" ht="15" hidden="1" customHeight="1">
      <c r="A339" s="301" t="s">
        <v>1199</v>
      </c>
      <c r="B339" s="353" t="str">
        <f t="shared" si="199"/>
        <v>101057</v>
      </c>
      <c r="C339" s="319" t="s">
        <v>793</v>
      </c>
      <c r="D339" s="210" t="s">
        <v>794</v>
      </c>
      <c r="E339" s="123">
        <v>0</v>
      </c>
      <c r="F339" s="406">
        <v>0</v>
      </c>
      <c r="G339" s="215">
        <f t="shared" si="202"/>
        <v>0</v>
      </c>
      <c r="H339" s="410"/>
      <c r="I339" s="411"/>
      <c r="J339" s="117" t="s">
        <v>1246</v>
      </c>
      <c r="K339" s="305">
        <v>1</v>
      </c>
      <c r="L339" s="122">
        <v>1</v>
      </c>
      <c r="M339" s="122" t="s">
        <v>26</v>
      </c>
      <c r="N339" s="305">
        <f t="shared" si="200"/>
        <v>0</v>
      </c>
      <c r="O339" s="123">
        <v>0</v>
      </c>
      <c r="P339" s="362" t="str">
        <f t="shared" si="203"/>
        <v/>
      </c>
      <c r="Q339" s="123">
        <v>0</v>
      </c>
      <c r="R339" s="123">
        <v>0</v>
      </c>
      <c r="S339" s="305">
        <f>VLOOKUP(C339,'Working Hours'!A:I,9,0)*G339</f>
        <v>0</v>
      </c>
      <c r="T339" s="349">
        <f t="shared" si="204"/>
        <v>0</v>
      </c>
      <c r="U339" s="123">
        <f>SUMIFS('Manufacturing Cost.'!N:N,'Manufacturing Cost.'!G:G,"622",'Manufacturing Cost.'!H:H,"0503")*T339</f>
        <v>0</v>
      </c>
      <c r="V339" s="123">
        <f>SUMIFS('Manufacturing Cost.'!N:N,'Manufacturing Cost.'!G:G,"627",'Manufacturing Cost.'!H:H,"0503")*T339</f>
        <v>0</v>
      </c>
      <c r="W339" s="308">
        <f t="shared" si="197"/>
        <v>0</v>
      </c>
      <c r="X339" s="123">
        <f>SUMIFS('Manufacturing Cost.'!N:N,'Manufacturing Cost.'!H:H,"indirect",'Manufacturing Cost.'!G:G,"627")*W339</f>
        <v>0</v>
      </c>
      <c r="Y339" s="123">
        <f>SUMIF(Outsoucing!D:D,C339,Outsoucing!J:J)</f>
        <v>0</v>
      </c>
      <c r="Z339" s="309">
        <f t="shared" si="195"/>
        <v>0</v>
      </c>
      <c r="AA339" s="306">
        <f t="shared" si="201"/>
        <v>0</v>
      </c>
      <c r="AB339" s="123"/>
      <c r="AC339" s="3">
        <v>0</v>
      </c>
      <c r="AD339" s="136">
        <f t="shared" si="194"/>
        <v>0</v>
      </c>
      <c r="AH339" s="226"/>
      <c r="AL339" s="136"/>
    </row>
    <row r="340" spans="1:38" ht="15" hidden="1" customHeight="1">
      <c r="A340" s="301" t="s">
        <v>1199</v>
      </c>
      <c r="B340" s="353" t="str">
        <f t="shared" si="199"/>
        <v>101089</v>
      </c>
      <c r="C340" s="319" t="s">
        <v>1255</v>
      </c>
      <c r="D340" s="210" t="s">
        <v>1256</v>
      </c>
      <c r="E340" s="123">
        <v>0</v>
      </c>
      <c r="F340" s="406">
        <v>0</v>
      </c>
      <c r="G340" s="215">
        <f t="shared" si="202"/>
        <v>0</v>
      </c>
      <c r="H340" s="410"/>
      <c r="I340" s="411"/>
      <c r="J340" s="117" t="s">
        <v>1246</v>
      </c>
      <c r="K340" s="305">
        <v>1</v>
      </c>
      <c r="L340" s="122">
        <v>1</v>
      </c>
      <c r="M340" s="122" t="s">
        <v>26</v>
      </c>
      <c r="N340" s="305">
        <f t="shared" si="200"/>
        <v>0</v>
      </c>
      <c r="O340" s="123">
        <v>0</v>
      </c>
      <c r="P340" s="362" t="str">
        <f t="shared" si="203"/>
        <v/>
      </c>
      <c r="Q340" s="123">
        <v>0</v>
      </c>
      <c r="R340" s="123">
        <v>0</v>
      </c>
      <c r="S340" s="305">
        <f>VLOOKUP(C340,'Working Hours'!A:I,9,0)*G340</f>
        <v>0</v>
      </c>
      <c r="T340" s="349">
        <f t="shared" si="204"/>
        <v>0</v>
      </c>
      <c r="U340" s="123">
        <f>SUMIFS('Manufacturing Cost.'!N:N,'Manufacturing Cost.'!G:G,"622",'Manufacturing Cost.'!H:H,"0503")*T340</f>
        <v>0</v>
      </c>
      <c r="V340" s="123">
        <f>SUMIFS('Manufacturing Cost.'!N:N,'Manufacturing Cost.'!G:G,"627",'Manufacturing Cost.'!H:H,"0503")*T340</f>
        <v>0</v>
      </c>
      <c r="W340" s="308">
        <f t="shared" si="197"/>
        <v>0</v>
      </c>
      <c r="X340" s="123">
        <f>SUMIFS('Manufacturing Cost.'!N:N,'Manufacturing Cost.'!H:H,"indirect",'Manufacturing Cost.'!G:G,"627")*W340</f>
        <v>0</v>
      </c>
      <c r="Y340" s="123">
        <f>SUMIF(Outsoucing!D:D,C340,Outsoucing!J:J)</f>
        <v>0</v>
      </c>
      <c r="Z340" s="309">
        <f t="shared" si="195"/>
        <v>0</v>
      </c>
      <c r="AA340" s="306">
        <f t="shared" si="201"/>
        <v>0</v>
      </c>
      <c r="AB340" s="123"/>
      <c r="AC340" s="3">
        <v>0</v>
      </c>
      <c r="AD340" s="136">
        <f t="shared" si="194"/>
        <v>0</v>
      </c>
      <c r="AH340" s="226"/>
      <c r="AL340" s="136"/>
    </row>
    <row r="341" spans="1:38" ht="15" hidden="1" customHeight="1">
      <c r="A341" s="301" t="s">
        <v>1199</v>
      </c>
      <c r="B341" s="353" t="str">
        <f t="shared" si="199"/>
        <v>101185</v>
      </c>
      <c r="C341" s="319" t="s">
        <v>800</v>
      </c>
      <c r="D341" s="210" t="s">
        <v>801</v>
      </c>
      <c r="E341" s="123">
        <v>0</v>
      </c>
      <c r="F341" s="406">
        <v>0</v>
      </c>
      <c r="G341" s="215">
        <f t="shared" si="202"/>
        <v>0</v>
      </c>
      <c r="H341" s="410"/>
      <c r="I341" s="411"/>
      <c r="J341" s="117" t="s">
        <v>1246</v>
      </c>
      <c r="K341" s="305">
        <v>1</v>
      </c>
      <c r="L341" s="122">
        <v>1</v>
      </c>
      <c r="M341" s="122" t="s">
        <v>26</v>
      </c>
      <c r="N341" s="305">
        <f t="shared" si="200"/>
        <v>0</v>
      </c>
      <c r="O341" s="123">
        <v>0</v>
      </c>
      <c r="P341" s="362" t="str">
        <f t="shared" si="203"/>
        <v/>
      </c>
      <c r="Q341" s="123">
        <v>0</v>
      </c>
      <c r="R341" s="123">
        <v>0</v>
      </c>
      <c r="S341" s="305">
        <f>VLOOKUP(C341,'Working Hours'!A:I,9,0)*G341</f>
        <v>0</v>
      </c>
      <c r="T341" s="349">
        <f t="shared" si="204"/>
        <v>0</v>
      </c>
      <c r="U341" s="123">
        <f>SUMIFS('Manufacturing Cost.'!N:N,'Manufacturing Cost.'!G:G,"622",'Manufacturing Cost.'!H:H,"0503")*T341</f>
        <v>0</v>
      </c>
      <c r="V341" s="123">
        <f>SUMIFS('Manufacturing Cost.'!N:N,'Manufacturing Cost.'!G:G,"627",'Manufacturing Cost.'!H:H,"0503")*T341</f>
        <v>0</v>
      </c>
      <c r="W341" s="308">
        <f t="shared" si="197"/>
        <v>0</v>
      </c>
      <c r="X341" s="123">
        <f>SUMIFS('Manufacturing Cost.'!N:N,'Manufacturing Cost.'!H:H,"indirect",'Manufacturing Cost.'!G:G,"627")*W341</f>
        <v>0</v>
      </c>
      <c r="Y341" s="123">
        <f>SUMIF(Outsoucing!D:D,C341,Outsoucing!J:J)</f>
        <v>0</v>
      </c>
      <c r="Z341" s="309">
        <f t="shared" si="195"/>
        <v>0</v>
      </c>
      <c r="AA341" s="306">
        <f t="shared" si="201"/>
        <v>0</v>
      </c>
      <c r="AB341" s="123"/>
      <c r="AC341" s="3">
        <v>0</v>
      </c>
      <c r="AD341" s="136">
        <f t="shared" si="194"/>
        <v>0</v>
      </c>
      <c r="AH341" s="226"/>
      <c r="AL341" s="136"/>
    </row>
    <row r="342" spans="1:38" ht="15" hidden="1" customHeight="1">
      <c r="A342" s="301" t="s">
        <v>1199</v>
      </c>
      <c r="B342" s="353" t="str">
        <f t="shared" si="199"/>
        <v>101091</v>
      </c>
      <c r="C342" s="319" t="s">
        <v>1257</v>
      </c>
      <c r="D342" s="210" t="s">
        <v>1258</v>
      </c>
      <c r="E342" s="123">
        <v>0</v>
      </c>
      <c r="F342" s="406">
        <v>0</v>
      </c>
      <c r="G342" s="215">
        <f t="shared" si="202"/>
        <v>0</v>
      </c>
      <c r="H342" s="410"/>
      <c r="I342" s="411"/>
      <c r="J342" s="117" t="s">
        <v>1246</v>
      </c>
      <c r="K342" s="305">
        <v>1</v>
      </c>
      <c r="L342" s="122">
        <v>1</v>
      </c>
      <c r="M342" s="122" t="s">
        <v>26</v>
      </c>
      <c r="N342" s="305">
        <f t="shared" si="200"/>
        <v>0</v>
      </c>
      <c r="O342" s="123">
        <v>0</v>
      </c>
      <c r="P342" s="362" t="str">
        <f t="shared" si="203"/>
        <v/>
      </c>
      <c r="Q342" s="123">
        <v>0</v>
      </c>
      <c r="R342" s="123">
        <v>0</v>
      </c>
      <c r="S342" s="305">
        <f>VLOOKUP(C342,'Working Hours'!A:I,9,0)*G342</f>
        <v>0</v>
      </c>
      <c r="T342" s="349">
        <f t="shared" si="204"/>
        <v>0</v>
      </c>
      <c r="U342" s="123">
        <f>SUMIFS('Manufacturing Cost.'!N:N,'Manufacturing Cost.'!G:G,"622",'Manufacturing Cost.'!H:H,"0503")*T342</f>
        <v>0</v>
      </c>
      <c r="V342" s="123">
        <f>SUMIFS('Manufacturing Cost.'!N:N,'Manufacturing Cost.'!G:G,"627",'Manufacturing Cost.'!H:H,"0503")*T342</f>
        <v>0</v>
      </c>
      <c r="W342" s="308">
        <f t="shared" si="197"/>
        <v>0</v>
      </c>
      <c r="X342" s="123">
        <f>SUMIFS('Manufacturing Cost.'!N:N,'Manufacturing Cost.'!H:H,"indirect",'Manufacturing Cost.'!G:G,"627")*W342</f>
        <v>0</v>
      </c>
      <c r="Y342" s="123">
        <f>SUMIF(Outsoucing!D:D,C342,Outsoucing!J:J)</f>
        <v>0</v>
      </c>
      <c r="Z342" s="309">
        <f t="shared" si="195"/>
        <v>0</v>
      </c>
      <c r="AA342" s="306">
        <f t="shared" si="201"/>
        <v>0</v>
      </c>
      <c r="AB342" s="123"/>
      <c r="AC342" s="3">
        <v>0</v>
      </c>
      <c r="AD342" s="136">
        <f t="shared" si="194"/>
        <v>0</v>
      </c>
      <c r="AH342" s="226"/>
      <c r="AL342" s="136"/>
    </row>
    <row r="343" spans="1:38" ht="15" hidden="1" customHeight="1">
      <c r="A343" s="301" t="s">
        <v>1199</v>
      </c>
      <c r="B343" s="353" t="str">
        <f t="shared" si="199"/>
        <v>101136</v>
      </c>
      <c r="C343" s="319" t="s">
        <v>1259</v>
      </c>
      <c r="D343" s="210" t="s">
        <v>1260</v>
      </c>
      <c r="E343" s="123">
        <v>0</v>
      </c>
      <c r="F343" s="406">
        <v>0</v>
      </c>
      <c r="G343" s="215">
        <f t="shared" si="202"/>
        <v>0</v>
      </c>
      <c r="H343" s="410"/>
      <c r="I343" s="411"/>
      <c r="J343" s="117" t="s">
        <v>1246</v>
      </c>
      <c r="K343" s="305">
        <v>1</v>
      </c>
      <c r="L343" s="122">
        <v>1</v>
      </c>
      <c r="M343" s="122" t="s">
        <v>26</v>
      </c>
      <c r="N343" s="305">
        <f t="shared" si="200"/>
        <v>0</v>
      </c>
      <c r="O343" s="123">
        <v>0</v>
      </c>
      <c r="P343" s="362" t="str">
        <f t="shared" si="203"/>
        <v/>
      </c>
      <c r="Q343" s="123">
        <v>0</v>
      </c>
      <c r="R343" s="123">
        <v>0</v>
      </c>
      <c r="S343" s="305">
        <f>VLOOKUP(C343,'Working Hours'!A:I,9,0)*G343</f>
        <v>0</v>
      </c>
      <c r="T343" s="349">
        <f t="shared" si="204"/>
        <v>0</v>
      </c>
      <c r="U343" s="123">
        <f>SUMIFS('Manufacturing Cost.'!N:N,'Manufacturing Cost.'!G:G,"622",'Manufacturing Cost.'!H:H,"0503")*T343</f>
        <v>0</v>
      </c>
      <c r="V343" s="123">
        <f>SUMIFS('Manufacturing Cost.'!N:N,'Manufacturing Cost.'!G:G,"627",'Manufacturing Cost.'!H:H,"0503")*T343</f>
        <v>0</v>
      </c>
      <c r="W343" s="308">
        <f t="shared" si="197"/>
        <v>0</v>
      </c>
      <c r="X343" s="123">
        <f>SUMIFS('Manufacturing Cost.'!N:N,'Manufacturing Cost.'!H:H,"indirect",'Manufacturing Cost.'!G:G,"627")*W343</f>
        <v>0</v>
      </c>
      <c r="Y343" s="123">
        <f>SUMIF(Outsoucing!D:D,C343,Outsoucing!J:J)</f>
        <v>0</v>
      </c>
      <c r="Z343" s="309">
        <f t="shared" si="195"/>
        <v>0</v>
      </c>
      <c r="AA343" s="306">
        <f t="shared" si="201"/>
        <v>0</v>
      </c>
      <c r="AB343" s="123"/>
      <c r="AC343" s="3">
        <v>0</v>
      </c>
      <c r="AD343" s="136">
        <f t="shared" si="194"/>
        <v>0</v>
      </c>
      <c r="AH343" s="226"/>
      <c r="AL343" s="136"/>
    </row>
    <row r="344" spans="1:38" ht="15" hidden="1" customHeight="1">
      <c r="A344" s="301" t="s">
        <v>1199</v>
      </c>
      <c r="B344" s="353" t="str">
        <f t="shared" si="199"/>
        <v>101137</v>
      </c>
      <c r="C344" s="319" t="s">
        <v>1261</v>
      </c>
      <c r="D344" s="210" t="s">
        <v>1262</v>
      </c>
      <c r="E344" s="123">
        <v>0</v>
      </c>
      <c r="F344" s="406">
        <v>0</v>
      </c>
      <c r="G344" s="215">
        <f t="shared" ref="G344:G355" si="205">+E344+F344</f>
        <v>0</v>
      </c>
      <c r="H344" s="410"/>
      <c r="I344" s="411"/>
      <c r="J344" s="117" t="s">
        <v>1246</v>
      </c>
      <c r="K344" s="305">
        <v>1</v>
      </c>
      <c r="L344" s="122">
        <v>1</v>
      </c>
      <c r="M344" s="122" t="s">
        <v>26</v>
      </c>
      <c r="N344" s="305">
        <f t="shared" si="200"/>
        <v>0</v>
      </c>
      <c r="O344" s="123">
        <v>0</v>
      </c>
      <c r="P344" s="362" t="str">
        <f t="shared" si="203"/>
        <v/>
      </c>
      <c r="Q344" s="123">
        <v>0</v>
      </c>
      <c r="R344" s="123">
        <v>0</v>
      </c>
      <c r="S344" s="305">
        <f>VLOOKUP(C344,'Working Hours'!A:I,9,0)*G344</f>
        <v>0</v>
      </c>
      <c r="T344" s="349">
        <f t="shared" si="204"/>
        <v>0</v>
      </c>
      <c r="U344" s="123">
        <f>SUMIFS('Manufacturing Cost.'!N:N,'Manufacturing Cost.'!G:G,"622",'Manufacturing Cost.'!H:H,"0503")*T344</f>
        <v>0</v>
      </c>
      <c r="V344" s="123">
        <f>SUMIFS('Manufacturing Cost.'!N:N,'Manufacturing Cost.'!G:G,"627",'Manufacturing Cost.'!H:H,"0503")*T344</f>
        <v>0</v>
      </c>
      <c r="W344" s="308">
        <f t="shared" si="197"/>
        <v>0</v>
      </c>
      <c r="X344" s="123">
        <f>SUMIFS('Manufacturing Cost.'!N:N,'Manufacturing Cost.'!H:H,"indirect",'Manufacturing Cost.'!G:G,"627")*W344</f>
        <v>0</v>
      </c>
      <c r="Y344" s="123">
        <f>SUMIF(Outsoucing!D:D,C344,Outsoucing!J:J)</f>
        <v>0</v>
      </c>
      <c r="Z344" s="309">
        <f t="shared" si="195"/>
        <v>0</v>
      </c>
      <c r="AA344" s="306">
        <f t="shared" si="201"/>
        <v>0</v>
      </c>
      <c r="AB344" s="123"/>
      <c r="AC344" s="3">
        <v>0</v>
      </c>
      <c r="AD344" s="136">
        <f t="shared" ref="AD344:AD400" si="206">+Z344-AC344</f>
        <v>0</v>
      </c>
      <c r="AH344" s="226"/>
      <c r="AL344" s="136"/>
    </row>
    <row r="345" spans="1:38" ht="15" hidden="1" customHeight="1">
      <c r="A345" s="301" t="s">
        <v>1199</v>
      </c>
      <c r="B345" s="353" t="str">
        <f t="shared" si="199"/>
        <v>101138</v>
      </c>
      <c r="C345" s="319" t="s">
        <v>416</v>
      </c>
      <c r="D345" s="210" t="s">
        <v>417</v>
      </c>
      <c r="E345" s="123">
        <v>0</v>
      </c>
      <c r="F345" s="406">
        <v>0</v>
      </c>
      <c r="G345" s="215">
        <f t="shared" si="205"/>
        <v>0</v>
      </c>
      <c r="H345" s="410"/>
      <c r="I345" s="411"/>
      <c r="J345" s="117" t="s">
        <v>1246</v>
      </c>
      <c r="K345" s="305">
        <v>1</v>
      </c>
      <c r="L345" s="122">
        <v>1</v>
      </c>
      <c r="M345" s="122" t="s">
        <v>26</v>
      </c>
      <c r="N345" s="305">
        <f t="shared" si="200"/>
        <v>0</v>
      </c>
      <c r="O345" s="123">
        <v>0</v>
      </c>
      <c r="P345" s="362" t="str">
        <f t="shared" si="203"/>
        <v/>
      </c>
      <c r="Q345" s="123">
        <v>0</v>
      </c>
      <c r="R345" s="123">
        <v>0</v>
      </c>
      <c r="S345" s="305">
        <f>VLOOKUP(C345,'Working Hours'!A:I,9,0)*G345</f>
        <v>0</v>
      </c>
      <c r="T345" s="349">
        <f t="shared" si="204"/>
        <v>0</v>
      </c>
      <c r="U345" s="123">
        <f>SUMIFS('Manufacturing Cost.'!N:N,'Manufacturing Cost.'!G:G,"622",'Manufacturing Cost.'!H:H,"0503")*T345</f>
        <v>0</v>
      </c>
      <c r="V345" s="123">
        <f>SUMIFS('Manufacturing Cost.'!N:N,'Manufacturing Cost.'!G:G,"627",'Manufacturing Cost.'!H:H,"0503")*T345</f>
        <v>0</v>
      </c>
      <c r="W345" s="308">
        <f t="shared" si="197"/>
        <v>0</v>
      </c>
      <c r="X345" s="123">
        <f>SUMIFS('Manufacturing Cost.'!N:N,'Manufacturing Cost.'!H:H,"indirect",'Manufacturing Cost.'!G:G,"627")*W345</f>
        <v>0</v>
      </c>
      <c r="Y345" s="123">
        <f>SUMIF(Outsoucing!D:D,C345,Outsoucing!J:J)</f>
        <v>0</v>
      </c>
      <c r="Z345" s="309">
        <f t="shared" si="195"/>
        <v>0</v>
      </c>
      <c r="AA345" s="306">
        <f t="shared" si="201"/>
        <v>0</v>
      </c>
      <c r="AB345" s="123"/>
      <c r="AC345" s="3">
        <v>0</v>
      </c>
      <c r="AD345" s="136">
        <f t="shared" si="206"/>
        <v>0</v>
      </c>
      <c r="AH345" s="226"/>
      <c r="AL345" s="136"/>
    </row>
    <row r="346" spans="1:38" ht="15" hidden="1" customHeight="1">
      <c r="A346" s="301" t="s">
        <v>1199</v>
      </c>
      <c r="B346" s="353" t="str">
        <f t="shared" si="199"/>
        <v>101086</v>
      </c>
      <c r="C346" s="319" t="s">
        <v>1263</v>
      </c>
      <c r="D346" s="210" t="s">
        <v>1264</v>
      </c>
      <c r="E346" s="123">
        <v>0</v>
      </c>
      <c r="F346" s="406">
        <v>0</v>
      </c>
      <c r="G346" s="215">
        <f t="shared" si="205"/>
        <v>0</v>
      </c>
      <c r="H346" s="410"/>
      <c r="I346" s="411"/>
      <c r="J346" s="117" t="s">
        <v>1246</v>
      </c>
      <c r="K346" s="305">
        <v>1</v>
      </c>
      <c r="L346" s="122">
        <v>1</v>
      </c>
      <c r="M346" s="122" t="s">
        <v>26</v>
      </c>
      <c r="N346" s="305">
        <f t="shared" si="200"/>
        <v>0</v>
      </c>
      <c r="O346" s="123">
        <v>0</v>
      </c>
      <c r="P346" s="362" t="str">
        <f t="shared" si="203"/>
        <v/>
      </c>
      <c r="Q346" s="123">
        <v>0</v>
      </c>
      <c r="R346" s="123">
        <v>0</v>
      </c>
      <c r="S346" s="305">
        <f>VLOOKUP(C346,'Working Hours'!A:I,9,0)*G346</f>
        <v>0</v>
      </c>
      <c r="T346" s="349">
        <f t="shared" si="204"/>
        <v>0</v>
      </c>
      <c r="U346" s="123">
        <f>SUMIFS('Manufacturing Cost.'!N:N,'Manufacturing Cost.'!G:G,"622",'Manufacturing Cost.'!H:H,"0503")*T346</f>
        <v>0</v>
      </c>
      <c r="V346" s="123">
        <f>SUMIFS('Manufacturing Cost.'!N:N,'Manufacturing Cost.'!G:G,"627",'Manufacturing Cost.'!H:H,"0503")*T346</f>
        <v>0</v>
      </c>
      <c r="W346" s="308">
        <f t="shared" si="197"/>
        <v>0</v>
      </c>
      <c r="X346" s="123">
        <f>SUMIFS('Manufacturing Cost.'!N:N,'Manufacturing Cost.'!H:H,"indirect",'Manufacturing Cost.'!G:G,"627")*W346</f>
        <v>0</v>
      </c>
      <c r="Y346" s="123">
        <f>SUMIF(Outsoucing!D:D,C346,Outsoucing!J:J)</f>
        <v>0</v>
      </c>
      <c r="Z346" s="309">
        <f t="shared" si="195"/>
        <v>0</v>
      </c>
      <c r="AA346" s="306">
        <f t="shared" si="201"/>
        <v>0</v>
      </c>
      <c r="AB346" s="123"/>
      <c r="AC346" s="3">
        <v>0</v>
      </c>
      <c r="AD346" s="136">
        <f t="shared" si="206"/>
        <v>0</v>
      </c>
      <c r="AH346" s="226"/>
      <c r="AL346" s="136"/>
    </row>
    <row r="347" spans="1:38" ht="15" hidden="1" customHeight="1">
      <c r="A347" s="301" t="s">
        <v>1199</v>
      </c>
      <c r="B347" s="353" t="str">
        <f t="shared" si="199"/>
        <v>101095</v>
      </c>
      <c r="C347" s="122" t="s">
        <v>1265</v>
      </c>
      <c r="D347" s="122" t="s">
        <v>1266</v>
      </c>
      <c r="E347" s="123">
        <v>0</v>
      </c>
      <c r="F347" s="406">
        <v>0</v>
      </c>
      <c r="G347" s="215">
        <f t="shared" si="205"/>
        <v>0</v>
      </c>
      <c r="H347" s="410"/>
      <c r="I347" s="411"/>
      <c r="J347" s="117" t="s">
        <v>1246</v>
      </c>
      <c r="K347" s="305">
        <v>1</v>
      </c>
      <c r="L347" s="122">
        <v>1</v>
      </c>
      <c r="M347" s="122" t="s">
        <v>26</v>
      </c>
      <c r="N347" s="305">
        <f t="shared" si="200"/>
        <v>0</v>
      </c>
      <c r="O347" s="123">
        <v>0</v>
      </c>
      <c r="P347" s="362" t="str">
        <f t="shared" si="203"/>
        <v/>
      </c>
      <c r="Q347" s="123">
        <v>0</v>
      </c>
      <c r="R347" s="123">
        <v>0</v>
      </c>
      <c r="S347" s="305">
        <f>VLOOKUP(C347,'Working Hours'!A:I,9,0)*G347</f>
        <v>0</v>
      </c>
      <c r="T347" s="349">
        <f t="shared" si="204"/>
        <v>0</v>
      </c>
      <c r="U347" s="123">
        <f>SUMIFS('Manufacturing Cost.'!N:N,'Manufacturing Cost.'!G:G,"622",'Manufacturing Cost.'!H:H,"0503")*T347</f>
        <v>0</v>
      </c>
      <c r="V347" s="123">
        <f>SUMIFS('Manufacturing Cost.'!N:N,'Manufacturing Cost.'!G:G,"627",'Manufacturing Cost.'!H:H,"0503")*T347</f>
        <v>0</v>
      </c>
      <c r="W347" s="308">
        <f t="shared" si="197"/>
        <v>0</v>
      </c>
      <c r="X347" s="123">
        <f>SUMIFS('Manufacturing Cost.'!N:N,'Manufacturing Cost.'!H:H,"indirect",'Manufacturing Cost.'!G:G,"627")*W347</f>
        <v>0</v>
      </c>
      <c r="Y347" s="123">
        <f>SUMIF(Outsoucing!D:D,C347,Outsoucing!J:J)</f>
        <v>0</v>
      </c>
      <c r="Z347" s="309">
        <f t="shared" si="195"/>
        <v>0</v>
      </c>
      <c r="AA347" s="306">
        <f t="shared" si="201"/>
        <v>0</v>
      </c>
      <c r="AB347" s="123"/>
      <c r="AC347" s="3">
        <v>0</v>
      </c>
      <c r="AD347" s="136">
        <f t="shared" si="206"/>
        <v>0</v>
      </c>
      <c r="AH347" s="226"/>
      <c r="AL347" s="136"/>
    </row>
    <row r="348" spans="1:38" ht="15" hidden="1" customHeight="1">
      <c r="A348" s="301" t="s">
        <v>1199</v>
      </c>
      <c r="B348" s="353" t="str">
        <f t="shared" si="199"/>
        <v>101169</v>
      </c>
      <c r="C348" s="122" t="s">
        <v>1267</v>
      </c>
      <c r="D348" s="122" t="s">
        <v>773</v>
      </c>
      <c r="E348" s="123">
        <v>0</v>
      </c>
      <c r="F348" s="406">
        <v>0</v>
      </c>
      <c r="G348" s="215">
        <f t="shared" si="205"/>
        <v>0</v>
      </c>
      <c r="H348" s="410"/>
      <c r="I348" s="411"/>
      <c r="J348" s="117" t="s">
        <v>1246</v>
      </c>
      <c r="K348" s="305">
        <v>1</v>
      </c>
      <c r="L348" s="122">
        <v>1</v>
      </c>
      <c r="M348" s="122" t="s">
        <v>26</v>
      </c>
      <c r="N348" s="305">
        <f t="shared" si="200"/>
        <v>0</v>
      </c>
      <c r="O348" s="123">
        <v>0</v>
      </c>
      <c r="P348" s="362" t="str">
        <f t="shared" si="203"/>
        <v/>
      </c>
      <c r="Q348" s="123">
        <v>0</v>
      </c>
      <c r="R348" s="123">
        <v>0</v>
      </c>
      <c r="S348" s="305">
        <f>VLOOKUP(C348,'Working Hours'!A:I,9,0)*G348</f>
        <v>0</v>
      </c>
      <c r="T348" s="349">
        <f t="shared" si="204"/>
        <v>0</v>
      </c>
      <c r="U348" s="123">
        <f>SUMIFS('Manufacturing Cost.'!N:N,'Manufacturing Cost.'!G:G,"622",'Manufacturing Cost.'!H:H,"0503")*T348</f>
        <v>0</v>
      </c>
      <c r="V348" s="123">
        <f>SUMIFS('Manufacturing Cost.'!N:N,'Manufacturing Cost.'!G:G,"627",'Manufacturing Cost.'!H:H,"0503")*T348</f>
        <v>0</v>
      </c>
      <c r="W348" s="308">
        <f t="shared" si="197"/>
        <v>0</v>
      </c>
      <c r="X348" s="123">
        <f>SUMIFS('Manufacturing Cost.'!N:N,'Manufacturing Cost.'!H:H,"indirect",'Manufacturing Cost.'!G:G,"627")*W348</f>
        <v>0</v>
      </c>
      <c r="Y348" s="123">
        <f>SUMIF(Outsoucing!D:D,C348,Outsoucing!J:J)</f>
        <v>0</v>
      </c>
      <c r="Z348" s="309">
        <f t="shared" ref="Z348:Z412" si="207">Q348+R348+U348+V348+X348+Y348</f>
        <v>0</v>
      </c>
      <c r="AA348" s="306">
        <f t="shared" si="201"/>
        <v>0</v>
      </c>
      <c r="AB348" s="123"/>
      <c r="AC348" s="3">
        <v>0</v>
      </c>
      <c r="AD348" s="136">
        <f t="shared" si="206"/>
        <v>0</v>
      </c>
      <c r="AH348" s="226"/>
      <c r="AL348" s="136"/>
    </row>
    <row r="349" spans="1:38" ht="15" hidden="1" customHeight="1">
      <c r="A349" s="301" t="s">
        <v>1199</v>
      </c>
      <c r="B349" s="353" t="str">
        <f t="shared" si="199"/>
        <v>101170</v>
      </c>
      <c r="C349" s="122" t="s">
        <v>1268</v>
      </c>
      <c r="D349" s="122" t="s">
        <v>1269</v>
      </c>
      <c r="E349" s="123">
        <v>0</v>
      </c>
      <c r="F349" s="406">
        <v>0</v>
      </c>
      <c r="G349" s="215">
        <f t="shared" si="205"/>
        <v>0</v>
      </c>
      <c r="H349" s="410"/>
      <c r="I349" s="411"/>
      <c r="J349" s="117" t="s">
        <v>1246</v>
      </c>
      <c r="K349" s="305">
        <v>1</v>
      </c>
      <c r="L349" s="122">
        <v>1</v>
      </c>
      <c r="M349" s="122" t="s">
        <v>26</v>
      </c>
      <c r="N349" s="305">
        <f t="shared" si="200"/>
        <v>0</v>
      </c>
      <c r="O349" s="123">
        <v>0</v>
      </c>
      <c r="P349" s="362" t="str">
        <f t="shared" si="203"/>
        <v/>
      </c>
      <c r="Q349" s="123">
        <v>0</v>
      </c>
      <c r="R349" s="123">
        <v>0</v>
      </c>
      <c r="S349" s="305">
        <f>VLOOKUP(C349,'Working Hours'!A:I,9,0)*G349</f>
        <v>0</v>
      </c>
      <c r="T349" s="349">
        <f t="shared" si="204"/>
        <v>0</v>
      </c>
      <c r="U349" s="123">
        <f>SUMIFS('Manufacturing Cost.'!N:N,'Manufacturing Cost.'!G:G,"622",'Manufacturing Cost.'!H:H,"0503")*T349</f>
        <v>0</v>
      </c>
      <c r="V349" s="123">
        <f>SUMIFS('Manufacturing Cost.'!N:N,'Manufacturing Cost.'!G:G,"627",'Manufacturing Cost.'!H:H,"0503")*T349</f>
        <v>0</v>
      </c>
      <c r="W349" s="308">
        <f t="shared" si="197"/>
        <v>0</v>
      </c>
      <c r="X349" s="123">
        <f>SUMIFS('Manufacturing Cost.'!N:N,'Manufacturing Cost.'!H:H,"indirect",'Manufacturing Cost.'!G:G,"627")*W349</f>
        <v>0</v>
      </c>
      <c r="Y349" s="123">
        <f>SUMIF(Outsoucing!D:D,C349,Outsoucing!J:J)</f>
        <v>0</v>
      </c>
      <c r="Z349" s="309">
        <f t="shared" si="207"/>
        <v>0</v>
      </c>
      <c r="AA349" s="306">
        <f t="shared" si="201"/>
        <v>0</v>
      </c>
      <c r="AB349" s="123"/>
      <c r="AC349" s="3">
        <v>0</v>
      </c>
      <c r="AD349" s="136">
        <f t="shared" si="206"/>
        <v>0</v>
      </c>
      <c r="AH349" s="226"/>
      <c r="AL349" s="136"/>
    </row>
    <row r="350" spans="1:38" ht="15" hidden="1" customHeight="1">
      <c r="A350" s="301" t="s">
        <v>1199</v>
      </c>
      <c r="B350" s="353" t="str">
        <f t="shared" si="199"/>
        <v>101192</v>
      </c>
      <c r="C350" s="122" t="s">
        <v>1270</v>
      </c>
      <c r="D350" s="122" t="s">
        <v>1271</v>
      </c>
      <c r="E350" s="123">
        <v>0</v>
      </c>
      <c r="F350" s="406">
        <v>0</v>
      </c>
      <c r="G350" s="215">
        <f t="shared" si="205"/>
        <v>0</v>
      </c>
      <c r="H350" s="410"/>
      <c r="I350" s="411"/>
      <c r="J350" s="117" t="s">
        <v>1246</v>
      </c>
      <c r="K350" s="305">
        <v>1</v>
      </c>
      <c r="L350" s="122">
        <v>1</v>
      </c>
      <c r="M350" s="122" t="s">
        <v>26</v>
      </c>
      <c r="N350" s="305">
        <f t="shared" si="200"/>
        <v>0</v>
      </c>
      <c r="O350" s="123">
        <v>0</v>
      </c>
      <c r="P350" s="362" t="str">
        <f t="shared" si="203"/>
        <v/>
      </c>
      <c r="Q350" s="123">
        <v>0</v>
      </c>
      <c r="R350" s="123">
        <v>0</v>
      </c>
      <c r="S350" s="305">
        <f>VLOOKUP(C350,'Working Hours'!A:I,9,0)*G350</f>
        <v>0</v>
      </c>
      <c r="T350" s="349">
        <f t="shared" si="204"/>
        <v>0</v>
      </c>
      <c r="U350" s="123">
        <f>SUMIFS('Manufacturing Cost.'!N:N,'Manufacturing Cost.'!G:G,"622",'Manufacturing Cost.'!H:H,"0503")*T350</f>
        <v>0</v>
      </c>
      <c r="V350" s="123">
        <f>SUMIFS('Manufacturing Cost.'!N:N,'Manufacturing Cost.'!G:G,"627",'Manufacturing Cost.'!H:H,"0503")*T350</f>
        <v>0</v>
      </c>
      <c r="W350" s="308">
        <f t="shared" si="197"/>
        <v>0</v>
      </c>
      <c r="X350" s="123">
        <f>SUMIFS('Manufacturing Cost.'!N:N,'Manufacturing Cost.'!H:H,"indirect",'Manufacturing Cost.'!G:G,"627")*W350</f>
        <v>0</v>
      </c>
      <c r="Y350" s="123">
        <f>SUMIF(Outsoucing!D:D,C350,Outsoucing!J:J)</f>
        <v>0</v>
      </c>
      <c r="Z350" s="309">
        <f t="shared" si="207"/>
        <v>0</v>
      </c>
      <c r="AA350" s="306">
        <f t="shared" si="201"/>
        <v>0</v>
      </c>
      <c r="AB350" s="123"/>
      <c r="AC350" s="3">
        <v>0</v>
      </c>
      <c r="AD350" s="136">
        <f t="shared" si="206"/>
        <v>0</v>
      </c>
      <c r="AH350" s="226"/>
      <c r="AL350" s="136"/>
    </row>
    <row r="351" spans="1:38" ht="15" hidden="1" customHeight="1">
      <c r="A351" s="301" t="s">
        <v>1199</v>
      </c>
      <c r="B351" s="353" t="str">
        <f t="shared" ref="B351:B362" si="208">C351&amp;H351</f>
        <v>101166</v>
      </c>
      <c r="C351" s="122" t="s">
        <v>1272</v>
      </c>
      <c r="D351" s="122" t="s">
        <v>1273</v>
      </c>
      <c r="E351" s="123">
        <v>0</v>
      </c>
      <c r="F351" s="215">
        <v>0</v>
      </c>
      <c r="G351" s="215">
        <f t="shared" si="205"/>
        <v>0</v>
      </c>
      <c r="H351" s="410"/>
      <c r="I351" s="411"/>
      <c r="J351" s="208" t="s">
        <v>1246</v>
      </c>
      <c r="K351" s="305">
        <v>1</v>
      </c>
      <c r="L351" s="122">
        <v>1</v>
      </c>
      <c r="M351" s="122" t="s">
        <v>26</v>
      </c>
      <c r="N351" s="305">
        <f t="shared" si="200"/>
        <v>0</v>
      </c>
      <c r="O351" s="123">
        <v>0</v>
      </c>
      <c r="P351" s="362" t="str">
        <f t="shared" si="203"/>
        <v/>
      </c>
      <c r="Q351" s="123">
        <v>0</v>
      </c>
      <c r="R351" s="123">
        <v>0</v>
      </c>
      <c r="S351" s="305">
        <f>VLOOKUP(C351,'Working Hours'!A:I,9,0)*G351</f>
        <v>0</v>
      </c>
      <c r="T351" s="349">
        <f t="shared" si="204"/>
        <v>0</v>
      </c>
      <c r="U351" s="123">
        <f>SUMIFS('Manufacturing Cost.'!N:N,'Manufacturing Cost.'!G:G,"622",'Manufacturing Cost.'!H:H,"0503")*T351</f>
        <v>0</v>
      </c>
      <c r="V351" s="123">
        <f>SUMIFS('Manufacturing Cost.'!N:N,'Manufacturing Cost.'!G:G,"627",'Manufacturing Cost.'!H:H,"0503")*T351</f>
        <v>0</v>
      </c>
      <c r="W351" s="308">
        <f t="shared" si="197"/>
        <v>0</v>
      </c>
      <c r="X351" s="123">
        <f>SUMIFS('Manufacturing Cost.'!N:N,'Manufacturing Cost.'!H:H,"indirect",'Manufacturing Cost.'!G:G,"627")*W351</f>
        <v>0</v>
      </c>
      <c r="Y351" s="123">
        <f>SUMIF(Outsoucing!D:D,C351,Outsoucing!J:J)</f>
        <v>0</v>
      </c>
      <c r="Z351" s="309">
        <f t="shared" si="207"/>
        <v>0</v>
      </c>
      <c r="AA351" s="306">
        <f t="shared" si="201"/>
        <v>0</v>
      </c>
      <c r="AB351" s="123"/>
      <c r="AC351" s="3">
        <v>0</v>
      </c>
      <c r="AD351" s="136">
        <f t="shared" si="206"/>
        <v>0</v>
      </c>
      <c r="AH351" s="226"/>
      <c r="AL351" s="136"/>
    </row>
    <row r="352" spans="1:38" ht="15" hidden="1" customHeight="1">
      <c r="A352" s="301" t="s">
        <v>1199</v>
      </c>
      <c r="B352" s="353" t="str">
        <f t="shared" si="208"/>
        <v>101167</v>
      </c>
      <c r="C352" s="122" t="s">
        <v>1274</v>
      </c>
      <c r="D352" s="122" t="s">
        <v>1275</v>
      </c>
      <c r="E352" s="123">
        <v>0</v>
      </c>
      <c r="F352" s="215">
        <v>0</v>
      </c>
      <c r="G352" s="215">
        <f t="shared" si="205"/>
        <v>0</v>
      </c>
      <c r="H352" s="412"/>
      <c r="I352" s="413"/>
      <c r="J352" s="208" t="s">
        <v>1246</v>
      </c>
      <c r="K352" s="305">
        <v>1</v>
      </c>
      <c r="L352" s="122">
        <v>1</v>
      </c>
      <c r="M352" s="122" t="s">
        <v>26</v>
      </c>
      <c r="N352" s="305">
        <f t="shared" si="200"/>
        <v>0</v>
      </c>
      <c r="O352" s="123">
        <v>0</v>
      </c>
      <c r="P352" s="362" t="str">
        <f t="shared" si="203"/>
        <v/>
      </c>
      <c r="Q352" s="123">
        <v>0</v>
      </c>
      <c r="R352" s="123">
        <v>0</v>
      </c>
      <c r="S352" s="305">
        <f>VLOOKUP(C352,'Working Hours'!A:I,9,0)*G352</f>
        <v>0</v>
      </c>
      <c r="T352" s="349">
        <f t="shared" si="204"/>
        <v>0</v>
      </c>
      <c r="U352" s="123">
        <f>SUMIFS('Manufacturing Cost.'!N:N,'Manufacturing Cost.'!G:G,"622",'Manufacturing Cost.'!H:H,"0503")*T352</f>
        <v>0</v>
      </c>
      <c r="V352" s="123">
        <f>SUMIFS('Manufacturing Cost.'!N:N,'Manufacturing Cost.'!G:G,"627",'Manufacturing Cost.'!H:H,"0503")*T352</f>
        <v>0</v>
      </c>
      <c r="W352" s="308">
        <f t="shared" si="197"/>
        <v>0</v>
      </c>
      <c r="X352" s="123">
        <f>SUMIFS('Manufacturing Cost.'!N:N,'Manufacturing Cost.'!H:H,"indirect",'Manufacturing Cost.'!G:G,"627")*W352</f>
        <v>0</v>
      </c>
      <c r="Y352" s="123">
        <f>SUMIF(Outsoucing!D:D,C352,Outsoucing!J:J)</f>
        <v>0</v>
      </c>
      <c r="Z352" s="309">
        <f t="shared" si="207"/>
        <v>0</v>
      </c>
      <c r="AA352" s="306">
        <f t="shared" si="201"/>
        <v>0</v>
      </c>
      <c r="AB352" s="123"/>
      <c r="AC352" s="3">
        <v>0</v>
      </c>
      <c r="AD352" s="136">
        <f t="shared" si="206"/>
        <v>0</v>
      </c>
      <c r="AH352" s="226"/>
      <c r="AL352" s="136"/>
    </row>
    <row r="353" spans="1:38" ht="15" hidden="1" customHeight="1">
      <c r="A353" s="301" t="s">
        <v>1199</v>
      </c>
      <c r="B353" s="353" t="str">
        <f t="shared" si="208"/>
        <v>101269301721</v>
      </c>
      <c r="C353" s="122" t="s">
        <v>1276</v>
      </c>
      <c r="D353" s="122" t="s">
        <v>1277</v>
      </c>
      <c r="E353" s="123">
        <v>0</v>
      </c>
      <c r="F353" s="406">
        <v>0</v>
      </c>
      <c r="G353" s="215">
        <f t="shared" si="205"/>
        <v>0</v>
      </c>
      <c r="H353" s="332" t="s">
        <v>1007</v>
      </c>
      <c r="I353" s="208" t="s">
        <v>1008</v>
      </c>
      <c r="J353" s="122" t="s">
        <v>1246</v>
      </c>
      <c r="K353" s="305">
        <v>1</v>
      </c>
      <c r="L353" s="122">
        <v>1</v>
      </c>
      <c r="M353" s="122" t="s">
        <v>26</v>
      </c>
      <c r="N353" s="305">
        <f t="shared" si="200"/>
        <v>0</v>
      </c>
      <c r="O353" s="123">
        <v>0</v>
      </c>
      <c r="P353" s="362" t="str">
        <f t="shared" si="203"/>
        <v/>
      </c>
      <c r="Q353" s="123">
        <v>0</v>
      </c>
      <c r="R353" s="123">
        <v>0</v>
      </c>
      <c r="S353" s="305">
        <f>VLOOKUP(C353,'Working Hours'!A:I,9,0)*G353</f>
        <v>0</v>
      </c>
      <c r="T353" s="349">
        <f t="shared" si="204"/>
        <v>0</v>
      </c>
      <c r="U353" s="123">
        <f>SUMIFS('Manufacturing Cost.'!N:N,'Manufacturing Cost.'!G:G,"622",'Manufacturing Cost.'!H:H,"0503")*T353</f>
        <v>0</v>
      </c>
      <c r="V353" s="123">
        <f>SUMIFS('Manufacturing Cost.'!N:N,'Manufacturing Cost.'!G:G,"627",'Manufacturing Cost.'!H:H,"0503")*T353</f>
        <v>0</v>
      </c>
      <c r="W353" s="308">
        <f t="shared" si="197"/>
        <v>0</v>
      </c>
      <c r="X353" s="123">
        <f>SUMIFS('Manufacturing Cost.'!N:N,'Manufacturing Cost.'!H:H,"indirect",'Manufacturing Cost.'!G:G,"627")*W353</f>
        <v>0</v>
      </c>
      <c r="Y353" s="123">
        <f>SUMIF(Outsoucing!D:D,C353,Outsoucing!J:J)</f>
        <v>0</v>
      </c>
      <c r="Z353" s="309">
        <f t="shared" si="207"/>
        <v>0</v>
      </c>
      <c r="AA353" s="306">
        <f t="shared" si="201"/>
        <v>0</v>
      </c>
      <c r="AB353" s="123"/>
      <c r="AC353" s="3">
        <v>0</v>
      </c>
      <c r="AD353" s="136">
        <f t="shared" si="206"/>
        <v>0</v>
      </c>
      <c r="AH353" s="226"/>
      <c r="AL353" s="136"/>
    </row>
    <row r="354" spans="1:38">
      <c r="A354" s="301" t="s">
        <v>1199</v>
      </c>
      <c r="B354" s="353" t="str">
        <f t="shared" si="208"/>
        <v>101265301717</v>
      </c>
      <c r="C354" s="122" t="s">
        <v>1278</v>
      </c>
      <c r="D354" s="122" t="s">
        <v>1279</v>
      </c>
      <c r="E354" s="123">
        <v>192</v>
      </c>
      <c r="F354" s="406">
        <v>44</v>
      </c>
      <c r="G354" s="215">
        <f t="shared" si="205"/>
        <v>236</v>
      </c>
      <c r="H354" s="332" t="s">
        <v>1001</v>
      </c>
      <c r="I354" s="208" t="s">
        <v>1002</v>
      </c>
      <c r="J354" s="122" t="s">
        <v>1246</v>
      </c>
      <c r="K354" s="305">
        <v>1</v>
      </c>
      <c r="L354" s="122">
        <v>1</v>
      </c>
      <c r="M354" s="122" t="s">
        <v>26</v>
      </c>
      <c r="N354" s="305">
        <f t="shared" si="200"/>
        <v>236</v>
      </c>
      <c r="O354" s="123">
        <v>0</v>
      </c>
      <c r="P354" s="362">
        <f t="shared" si="203"/>
        <v>109373.54864089027</v>
      </c>
      <c r="Q354" s="123">
        <v>25223946.459305614</v>
      </c>
      <c r="R354" s="123">
        <v>472078.84571821085</v>
      </c>
      <c r="S354" s="305">
        <f>VLOOKUP(C354,'Working Hours'!A:I,9,0)*G354</f>
        <v>0.73160000000000003</v>
      </c>
      <c r="T354" s="349">
        <f t="shared" si="204"/>
        <v>1.5086628768969971E-5</v>
      </c>
      <c r="U354" s="123">
        <f>SUMIFS('Manufacturing Cost.'!N:N,'Manufacturing Cost.'!G:G,"622",'Manufacturing Cost.'!H:H,"0503")*T354</f>
        <v>39694.405071903551</v>
      </c>
      <c r="V354" s="123">
        <f>SUMIFS('Manufacturing Cost.'!N:N,'Manufacturing Cost.'!G:G,"627",'Manufacturing Cost.'!H:H,"0503")*T354</f>
        <v>46306.786730889893</v>
      </c>
      <c r="W354" s="308">
        <f t="shared" si="197"/>
        <v>2.6651863171718415E-6</v>
      </c>
      <c r="X354" s="123">
        <f>SUMIFS('Manufacturing Cost.'!N:N,'Manufacturing Cost.'!H:H,"indirect",'Manufacturing Cost.'!G:G,"627")*W354</f>
        <v>30130.982423485377</v>
      </c>
      <c r="Y354" s="123">
        <f>SUMIF(Outsoucing!D:D,C354,Outsoucing!J:J)</f>
        <v>0</v>
      </c>
      <c r="Z354" s="309">
        <f t="shared" si="207"/>
        <v>25812157.479250103</v>
      </c>
      <c r="AA354" s="306">
        <f t="shared" si="201"/>
        <v>109373.54864089027</v>
      </c>
      <c r="AB354" s="123"/>
      <c r="AC354" s="3">
        <v>25812157.479250103</v>
      </c>
      <c r="AD354" s="136">
        <f t="shared" si="206"/>
        <v>0</v>
      </c>
      <c r="AH354" s="226"/>
      <c r="AL354" s="136"/>
    </row>
    <row r="355" spans="1:38">
      <c r="A355" s="301" t="s">
        <v>1199</v>
      </c>
      <c r="B355" s="353" t="str">
        <f t="shared" si="208"/>
        <v>101263301715</v>
      </c>
      <c r="C355" s="122" t="s">
        <v>1280</v>
      </c>
      <c r="D355" s="122" t="s">
        <v>1281</v>
      </c>
      <c r="E355" s="123">
        <v>280</v>
      </c>
      <c r="F355" s="406">
        <v>74</v>
      </c>
      <c r="G355" s="215">
        <f t="shared" si="205"/>
        <v>354</v>
      </c>
      <c r="H355" s="332" t="s">
        <v>997</v>
      </c>
      <c r="I355" s="208" t="s">
        <v>998</v>
      </c>
      <c r="J355" s="122"/>
      <c r="K355" s="305">
        <v>1</v>
      </c>
      <c r="L355" s="122">
        <v>1</v>
      </c>
      <c r="M355" s="122" t="s">
        <v>26</v>
      </c>
      <c r="N355" s="305">
        <f t="shared" si="200"/>
        <v>354</v>
      </c>
      <c r="O355" s="123">
        <v>0</v>
      </c>
      <c r="P355" s="362">
        <f t="shared" si="203"/>
        <v>178312.97269867873</v>
      </c>
      <c r="Q355" s="123">
        <v>52927767.451525301</v>
      </c>
      <c r="R355" s="123">
        <v>7924828.1876416514</v>
      </c>
      <c r="S355" s="305">
        <f>VLOOKUP(C355,'Working Hours'!A:I,9,0)*G355</f>
        <v>14.301599999999999</v>
      </c>
      <c r="T355" s="349">
        <f t="shared" si="204"/>
        <v>2.9491925916115487E-4</v>
      </c>
      <c r="U355" s="123">
        <f>SUMIFS('Manufacturing Cost.'!N:N,'Manufacturing Cost.'!G:G,"622",'Manufacturing Cost.'!H:H,"0503")*T355</f>
        <v>775961.59592172736</v>
      </c>
      <c r="V355" s="123">
        <f>SUMIFS('Manufacturing Cost.'!N:N,'Manufacturing Cost.'!G:G,"627",'Manufacturing Cost.'!H:H,"0503")*T355</f>
        <v>905222.99222320225</v>
      </c>
      <c r="W355" s="308">
        <f t="shared" si="197"/>
        <v>5.2100093813101153E-5</v>
      </c>
      <c r="X355" s="123">
        <f>SUMIFS('Manufacturing Cost.'!N:N,'Manufacturing Cost.'!H:H,"indirect",'Manufacturing Cost.'!G:G,"627")*W355</f>
        <v>589012.10802039143</v>
      </c>
      <c r="Y355" s="123">
        <f>SUMIF(Outsoucing!D:D,C355,Outsoucing!J:J)</f>
        <v>0</v>
      </c>
      <c r="Z355" s="309">
        <f t="shared" si="207"/>
        <v>63122792.335332274</v>
      </c>
      <c r="AA355" s="306">
        <f t="shared" si="201"/>
        <v>178312.97269867873</v>
      </c>
      <c r="AB355" s="123"/>
      <c r="AC355" s="3">
        <v>63122792.335332274</v>
      </c>
      <c r="AD355" s="136">
        <f t="shared" si="206"/>
        <v>0</v>
      </c>
      <c r="AH355" s="226"/>
      <c r="AL355" s="136"/>
    </row>
    <row r="356" spans="1:38" ht="15" hidden="1" customHeight="1">
      <c r="A356" s="301" t="s">
        <v>1199</v>
      </c>
      <c r="B356" s="353" t="str">
        <f t="shared" si="208"/>
        <v>101261301713</v>
      </c>
      <c r="C356" s="122" t="s">
        <v>1282</v>
      </c>
      <c r="D356" s="122" t="s">
        <v>1283</v>
      </c>
      <c r="E356" s="123">
        <v>0</v>
      </c>
      <c r="F356" s="406">
        <v>0</v>
      </c>
      <c r="G356" s="215">
        <f t="shared" ref="G356:G377" si="209">+E356+F356</f>
        <v>0</v>
      </c>
      <c r="H356" s="332" t="s">
        <v>995</v>
      </c>
      <c r="I356" s="208" t="s">
        <v>996</v>
      </c>
      <c r="J356" s="122"/>
      <c r="K356" s="305">
        <v>1</v>
      </c>
      <c r="L356" s="122">
        <v>1</v>
      </c>
      <c r="M356" s="122" t="s">
        <v>26</v>
      </c>
      <c r="N356" s="305">
        <f t="shared" si="200"/>
        <v>0</v>
      </c>
      <c r="O356" s="123">
        <v>0</v>
      </c>
      <c r="P356" s="362" t="str">
        <f t="shared" si="203"/>
        <v/>
      </c>
      <c r="Q356" s="123">
        <v>0</v>
      </c>
      <c r="R356" s="123">
        <v>0</v>
      </c>
      <c r="S356" s="305">
        <f>VLOOKUP(C356,'Working Hours'!A:I,9,0)*G356</f>
        <v>0</v>
      </c>
      <c r="T356" s="349">
        <f t="shared" si="204"/>
        <v>0</v>
      </c>
      <c r="U356" s="123">
        <f>SUMIFS('Manufacturing Cost.'!N:N,'Manufacturing Cost.'!G:G,"622",'Manufacturing Cost.'!H:H,"0503")*T356</f>
        <v>0</v>
      </c>
      <c r="V356" s="123">
        <f>SUMIFS('Manufacturing Cost.'!N:N,'Manufacturing Cost.'!G:G,"627",'Manufacturing Cost.'!H:H,"0503")*T356</f>
        <v>0</v>
      </c>
      <c r="W356" s="308">
        <f t="shared" si="197"/>
        <v>0</v>
      </c>
      <c r="X356" s="123">
        <f>SUMIFS('Manufacturing Cost.'!N:N,'Manufacturing Cost.'!H:H,"indirect",'Manufacturing Cost.'!G:G,"627")*W356</f>
        <v>0</v>
      </c>
      <c r="Y356" s="123">
        <f>SUMIF(Outsoucing!D:D,C356,Outsoucing!J:J)</f>
        <v>0</v>
      </c>
      <c r="Z356" s="309">
        <f t="shared" si="207"/>
        <v>0</v>
      </c>
      <c r="AA356" s="306">
        <f t="shared" si="201"/>
        <v>0</v>
      </c>
      <c r="AB356" s="123"/>
      <c r="AC356" s="3">
        <v>0</v>
      </c>
      <c r="AD356" s="136">
        <f t="shared" si="206"/>
        <v>0</v>
      </c>
      <c r="AH356" s="226"/>
      <c r="AL356" s="136"/>
    </row>
    <row r="357" spans="1:38">
      <c r="A357" s="301" t="s">
        <v>1199</v>
      </c>
      <c r="B357" s="353" t="str">
        <f t="shared" si="208"/>
        <v>101267301719</v>
      </c>
      <c r="C357" s="122" t="s">
        <v>1284</v>
      </c>
      <c r="D357" s="122" t="s">
        <v>1285</v>
      </c>
      <c r="E357" s="123">
        <v>790</v>
      </c>
      <c r="F357" s="406">
        <v>40</v>
      </c>
      <c r="G357" s="215">
        <f t="shared" si="209"/>
        <v>830</v>
      </c>
      <c r="H357" s="332" t="s">
        <v>1003</v>
      </c>
      <c r="I357" s="208" t="s">
        <v>1004</v>
      </c>
      <c r="J357" s="122"/>
      <c r="K357" s="305">
        <v>1</v>
      </c>
      <c r="L357" s="122">
        <v>1</v>
      </c>
      <c r="M357" s="122" t="s">
        <v>26</v>
      </c>
      <c r="N357" s="305">
        <f t="shared" si="200"/>
        <v>830</v>
      </c>
      <c r="O357" s="123">
        <v>0</v>
      </c>
      <c r="P357" s="362">
        <f t="shared" si="203"/>
        <v>55343.877656350778</v>
      </c>
      <c r="Q357" s="123">
        <v>0</v>
      </c>
      <c r="R357" s="123">
        <v>1027474.6807715558</v>
      </c>
      <c r="S357" s="305">
        <f>VLOOKUP(C357,'Working Hours'!A:I,9,0)*G357</f>
        <v>18.923999999999999</v>
      </c>
      <c r="T357" s="349">
        <f t="shared" si="204"/>
        <v>3.9023969768177657E-4</v>
      </c>
      <c r="U357" s="123">
        <f>SUMIFS('Manufacturing Cost.'!N:N,'Manufacturing Cost.'!G:G,"622",'Manufacturing Cost.'!H:H,"0503")*T357</f>
        <v>1026759.0508210809</v>
      </c>
      <c r="V357" s="123">
        <f>SUMIFS('Manufacturing Cost.'!N:N,'Manufacturing Cost.'!G:G,"627",'Manufacturing Cost.'!H:H,"0503")*T357</f>
        <v>1197798.8410270098</v>
      </c>
      <c r="W357" s="308">
        <f t="shared" si="197"/>
        <v>6.8939291779879621E-5</v>
      </c>
      <c r="X357" s="123">
        <f>SUMIFS('Manufacturing Cost.'!N:N,'Manufacturing Cost.'!H:H,"indirect",'Manufacturing Cost.'!G:G,"627")*W357</f>
        <v>779385.88215149986</v>
      </c>
      <c r="Y357" s="123">
        <f>SUMIF(Outsoucing!D:D,C357,Outsoucing!J:J)</f>
        <v>41904000</v>
      </c>
      <c r="Z357" s="309">
        <f t="shared" si="207"/>
        <v>45935418.454771146</v>
      </c>
      <c r="AA357" s="306">
        <f t="shared" si="201"/>
        <v>55343.877656350778</v>
      </c>
      <c r="AB357" s="123"/>
      <c r="AC357" s="3">
        <v>45935418.454771146</v>
      </c>
      <c r="AD357" s="136">
        <f t="shared" si="206"/>
        <v>0</v>
      </c>
      <c r="AH357" s="226"/>
      <c r="AL357" s="136"/>
    </row>
    <row r="358" spans="1:38">
      <c r="A358" s="301" t="s">
        <v>1199</v>
      </c>
      <c r="B358" s="353" t="str">
        <f t="shared" si="208"/>
        <v>101270301722</v>
      </c>
      <c r="C358" s="122" t="s">
        <v>1286</v>
      </c>
      <c r="D358" s="122" t="s">
        <v>1287</v>
      </c>
      <c r="E358" s="123">
        <v>968</v>
      </c>
      <c r="F358" s="406">
        <v>31</v>
      </c>
      <c r="G358" s="215">
        <f t="shared" si="209"/>
        <v>999</v>
      </c>
      <c r="H358" s="332" t="s">
        <v>1011</v>
      </c>
      <c r="I358" s="208" t="s">
        <v>1012</v>
      </c>
      <c r="J358" s="122"/>
      <c r="K358" s="305">
        <v>1</v>
      </c>
      <c r="L358" s="122">
        <v>1</v>
      </c>
      <c r="M358" s="122" t="s">
        <v>26</v>
      </c>
      <c r="N358" s="305">
        <f t="shared" si="200"/>
        <v>999</v>
      </c>
      <c r="O358" s="123">
        <v>0</v>
      </c>
      <c r="P358" s="362">
        <f t="shared" si="203"/>
        <v>124430.007948856</v>
      </c>
      <c r="Q358" s="123">
        <v>44352755.659737676</v>
      </c>
      <c r="R358" s="123">
        <v>1729456.6926188725</v>
      </c>
      <c r="S358" s="305">
        <f>VLOOKUP(C358,'Working Hours'!A:I,9,0)*G358</f>
        <v>91.808099999999996</v>
      </c>
      <c r="T358" s="349">
        <f t="shared" si="204"/>
        <v>1.8932131255938653E-3</v>
      </c>
      <c r="U358" s="123">
        <f>SUMIFS('Manufacturing Cost.'!N:N,'Manufacturing Cost.'!G:G,"622",'Manufacturing Cost.'!H:H,"0503")*T358</f>
        <v>4981230.0577936415</v>
      </c>
      <c r="V358" s="123">
        <f>SUMIFS('Manufacturing Cost.'!N:N,'Manufacturing Cost.'!G:G,"627",'Manufacturing Cost.'!H:H,"0503")*T358</f>
        <v>5811014.3614929086</v>
      </c>
      <c r="W358" s="308">
        <f t="shared" si="197"/>
        <v>3.3445283204694388E-4</v>
      </c>
      <c r="X358" s="123">
        <f>SUMIFS('Manufacturing Cost.'!N:N,'Manufacturing Cost.'!H:H,"indirect",'Manufacturing Cost.'!G:G,"627")*W358</f>
        <v>3781121.1692640618</v>
      </c>
      <c r="Y358" s="123">
        <f>SUMIF(Outsoucing!D:D,C358,Outsoucing!J:J)</f>
        <v>63650000</v>
      </c>
      <c r="Z358" s="309">
        <f t="shared" si="207"/>
        <v>124305577.94090715</v>
      </c>
      <c r="AA358" s="306">
        <f t="shared" si="201"/>
        <v>124430.007948856</v>
      </c>
      <c r="AB358" s="123"/>
      <c r="AC358" s="3">
        <v>124305577.94090715</v>
      </c>
      <c r="AD358" s="136">
        <f t="shared" si="206"/>
        <v>0</v>
      </c>
      <c r="AH358" s="226"/>
      <c r="AL358" s="136"/>
    </row>
    <row r="359" spans="1:38" ht="15" hidden="1" customHeight="1">
      <c r="A359" s="301" t="s">
        <v>1199</v>
      </c>
      <c r="B359" s="353" t="str">
        <f t="shared" si="208"/>
        <v>101078301567</v>
      </c>
      <c r="C359" s="122" t="s">
        <v>1288</v>
      </c>
      <c r="D359" s="122" t="s">
        <v>1289</v>
      </c>
      <c r="E359" s="123">
        <v>0</v>
      </c>
      <c r="F359" s="406">
        <v>0</v>
      </c>
      <c r="G359" s="215">
        <f t="shared" si="209"/>
        <v>0</v>
      </c>
      <c r="H359" s="332" t="s">
        <v>971</v>
      </c>
      <c r="I359" s="208" t="s">
        <v>972</v>
      </c>
      <c r="J359" s="122"/>
      <c r="K359" s="305">
        <v>1</v>
      </c>
      <c r="L359" s="122">
        <v>1</v>
      </c>
      <c r="M359" s="122" t="s">
        <v>26</v>
      </c>
      <c r="N359" s="305">
        <f t="shared" si="200"/>
        <v>0</v>
      </c>
      <c r="O359" s="123">
        <v>0</v>
      </c>
      <c r="P359" s="362" t="str">
        <f t="shared" si="203"/>
        <v/>
      </c>
      <c r="Q359" s="123">
        <v>0</v>
      </c>
      <c r="R359" s="123">
        <v>0</v>
      </c>
      <c r="S359" s="305">
        <f>VLOOKUP(C359,'Working Hours'!A:I,9,0)*G359</f>
        <v>0</v>
      </c>
      <c r="T359" s="349">
        <f t="shared" si="204"/>
        <v>0</v>
      </c>
      <c r="U359" s="123">
        <f>SUMIFS('Manufacturing Cost.'!N:N,'Manufacturing Cost.'!G:G,"622",'Manufacturing Cost.'!H:H,"0503")*T359</f>
        <v>0</v>
      </c>
      <c r="V359" s="123">
        <f>SUMIFS('Manufacturing Cost.'!N:N,'Manufacturing Cost.'!G:G,"627",'Manufacturing Cost.'!H:H,"0503")*T359</f>
        <v>0</v>
      </c>
      <c r="W359" s="308">
        <f t="shared" si="197"/>
        <v>0</v>
      </c>
      <c r="X359" s="123">
        <f>SUMIFS('Manufacturing Cost.'!N:N,'Manufacturing Cost.'!H:H,"indirect",'Manufacturing Cost.'!G:G,"627")*W359</f>
        <v>0</v>
      </c>
      <c r="Y359" s="123">
        <f>SUMIF(Outsoucing!D:D,C359,Outsoucing!J:J)</f>
        <v>0</v>
      </c>
      <c r="Z359" s="309">
        <f t="shared" si="207"/>
        <v>0</v>
      </c>
      <c r="AA359" s="306">
        <f t="shared" si="201"/>
        <v>0</v>
      </c>
      <c r="AB359" s="123"/>
      <c r="AC359" s="3">
        <v>0</v>
      </c>
      <c r="AD359" s="136">
        <f t="shared" si="206"/>
        <v>0</v>
      </c>
      <c r="AH359" s="226"/>
      <c r="AL359" s="136"/>
    </row>
    <row r="360" spans="1:38">
      <c r="A360" s="301" t="s">
        <v>1199</v>
      </c>
      <c r="B360" s="353" t="str">
        <f t="shared" si="208"/>
        <v>101266301718</v>
      </c>
      <c r="C360" s="122" t="s">
        <v>1290</v>
      </c>
      <c r="D360" s="122" t="s">
        <v>1291</v>
      </c>
      <c r="E360" s="123">
        <v>0</v>
      </c>
      <c r="F360" s="406">
        <v>11</v>
      </c>
      <c r="G360" s="215">
        <f t="shared" si="209"/>
        <v>11</v>
      </c>
      <c r="H360" s="332" t="s">
        <v>1114</v>
      </c>
      <c r="I360" s="208" t="s">
        <v>1115</v>
      </c>
      <c r="J360" s="122"/>
      <c r="K360" s="305">
        <v>1</v>
      </c>
      <c r="L360" s="122">
        <v>1</v>
      </c>
      <c r="M360" s="122" t="s">
        <v>26</v>
      </c>
      <c r="N360" s="305">
        <f t="shared" si="200"/>
        <v>11</v>
      </c>
      <c r="O360" s="123">
        <v>0</v>
      </c>
      <c r="P360" s="362">
        <f t="shared" si="203"/>
        <v>268134.18131853361</v>
      </c>
      <c r="Q360" s="123">
        <v>2907850.6576695601</v>
      </c>
      <c r="R360" s="123">
        <v>1814.0338053994703</v>
      </c>
      <c r="S360" s="305">
        <f>VLOOKUP(C360,'Working Hours'!A:I,9,0)*G360</f>
        <v>0.25080000000000002</v>
      </c>
      <c r="T360" s="349">
        <f t="shared" si="204"/>
        <v>5.1718514150596896E-6</v>
      </c>
      <c r="U360" s="123">
        <f>SUMIFS('Manufacturing Cost.'!N:N,'Manufacturing Cost.'!G:G,"622",'Manufacturing Cost.'!H:H,"0503")*T360</f>
        <v>13607.65007112276</v>
      </c>
      <c r="V360" s="123">
        <f>SUMIFS('Manufacturing Cost.'!N:N,'Manufacturing Cost.'!G:G,"627",'Manufacturing Cost.'!H:H,"0503")*T360</f>
        <v>15874.442471442298</v>
      </c>
      <c r="W360" s="308">
        <f t="shared" si="197"/>
        <v>9.1365326455262157E-7</v>
      </c>
      <c r="X360" s="123">
        <f>SUMIFS('Manufacturing Cost.'!N:N,'Manufacturing Cost.'!H:H,"indirect",'Manufacturing Cost.'!G:G,"627")*W360</f>
        <v>10329.210486345179</v>
      </c>
      <c r="Y360" s="123">
        <f>SUMIF(Outsoucing!D:D,C360,Outsoucing!J:J)</f>
        <v>0</v>
      </c>
      <c r="Z360" s="309">
        <f t="shared" si="207"/>
        <v>2949475.9945038697</v>
      </c>
      <c r="AA360" s="306">
        <f t="shared" si="201"/>
        <v>268134.18131853361</v>
      </c>
      <c r="AB360" s="123"/>
      <c r="AC360" s="3">
        <v>2949475.9945038697</v>
      </c>
      <c r="AD360" s="136">
        <f t="shared" si="206"/>
        <v>0</v>
      </c>
      <c r="AH360" s="226"/>
      <c r="AL360" s="136"/>
    </row>
    <row r="361" spans="1:38" ht="15" hidden="1" customHeight="1">
      <c r="A361" s="301" t="s">
        <v>1199</v>
      </c>
      <c r="B361" s="353" t="str">
        <f t="shared" si="208"/>
        <v>101264301716</v>
      </c>
      <c r="C361" s="122" t="s">
        <v>1292</v>
      </c>
      <c r="D361" s="122" t="s">
        <v>1293</v>
      </c>
      <c r="E361" s="123">
        <v>0</v>
      </c>
      <c r="F361" s="406">
        <v>0</v>
      </c>
      <c r="G361" s="215">
        <f t="shared" si="209"/>
        <v>0</v>
      </c>
      <c r="H361" s="332" t="s">
        <v>999</v>
      </c>
      <c r="I361" s="208" t="s">
        <v>1000</v>
      </c>
      <c r="J361" s="122"/>
      <c r="K361" s="305">
        <v>1</v>
      </c>
      <c r="L361" s="122">
        <v>1</v>
      </c>
      <c r="M361" s="122" t="s">
        <v>26</v>
      </c>
      <c r="N361" s="305">
        <f t="shared" si="200"/>
        <v>0</v>
      </c>
      <c r="O361" s="123">
        <v>0</v>
      </c>
      <c r="P361" s="362" t="str">
        <f t="shared" si="203"/>
        <v/>
      </c>
      <c r="Q361" s="123">
        <v>0</v>
      </c>
      <c r="R361" s="123">
        <v>0</v>
      </c>
      <c r="S361" s="305">
        <f>VLOOKUP(C361,'Working Hours'!A:I,9,0)*G361</f>
        <v>0</v>
      </c>
      <c r="T361" s="349">
        <f t="shared" si="204"/>
        <v>0</v>
      </c>
      <c r="U361" s="123">
        <f>SUMIFS('Manufacturing Cost.'!N:N,'Manufacturing Cost.'!G:G,"622",'Manufacturing Cost.'!H:H,"0503")*T361</f>
        <v>0</v>
      </c>
      <c r="V361" s="123">
        <f>SUMIFS('Manufacturing Cost.'!N:N,'Manufacturing Cost.'!G:G,"627",'Manufacturing Cost.'!H:H,"0503")*T361</f>
        <v>0</v>
      </c>
      <c r="W361" s="308">
        <f t="shared" si="197"/>
        <v>0</v>
      </c>
      <c r="X361" s="123">
        <f>SUMIFS('Manufacturing Cost.'!N:N,'Manufacturing Cost.'!H:H,"indirect",'Manufacturing Cost.'!G:G,"627")*W361</f>
        <v>0</v>
      </c>
      <c r="Y361" s="123">
        <f>SUMIF(Outsoucing!D:D,C361,Outsoucing!J:J)</f>
        <v>0</v>
      </c>
      <c r="Z361" s="309">
        <f t="shared" si="207"/>
        <v>0</v>
      </c>
      <c r="AA361" s="306">
        <f t="shared" si="201"/>
        <v>0</v>
      </c>
      <c r="AB361" s="123"/>
      <c r="AC361" s="3">
        <v>0</v>
      </c>
      <c r="AD361" s="136">
        <f t="shared" si="206"/>
        <v>0</v>
      </c>
      <c r="AH361" s="226"/>
      <c r="AL361" s="136"/>
    </row>
    <row r="362" spans="1:38">
      <c r="A362" s="301" t="s">
        <v>1199</v>
      </c>
      <c r="B362" s="353" t="str">
        <f t="shared" si="208"/>
        <v>101268301720</v>
      </c>
      <c r="C362" s="122" t="s">
        <v>1294</v>
      </c>
      <c r="D362" s="122" t="s">
        <v>1295</v>
      </c>
      <c r="E362" s="123">
        <v>68</v>
      </c>
      <c r="F362" s="406">
        <v>1</v>
      </c>
      <c r="G362" s="215">
        <f t="shared" si="209"/>
        <v>69</v>
      </c>
      <c r="H362" s="332" t="s">
        <v>1005</v>
      </c>
      <c r="I362" s="208" t="s">
        <v>1006</v>
      </c>
      <c r="J362" s="122"/>
      <c r="K362" s="305">
        <v>1</v>
      </c>
      <c r="L362" s="122">
        <v>1</v>
      </c>
      <c r="M362" s="122" t="s">
        <v>26</v>
      </c>
      <c r="N362" s="305">
        <f t="shared" si="200"/>
        <v>69</v>
      </c>
      <c r="O362" s="123">
        <v>0</v>
      </c>
      <c r="P362" s="362">
        <f t="shared" si="203"/>
        <v>2107.8140761391219</v>
      </c>
      <c r="Q362" s="123">
        <v>0</v>
      </c>
      <c r="R362" s="123">
        <v>125724.00444263189</v>
      </c>
      <c r="S362" s="305">
        <f>VLOOKUP(C362,'Working Hours'!A:I,9,0)*G362</f>
        <v>0.12419999999999999</v>
      </c>
      <c r="T362" s="349">
        <f t="shared" si="204"/>
        <v>2.5611800069793198E-6</v>
      </c>
      <c r="U362" s="123">
        <f>SUMIFS('Manufacturing Cost.'!N:N,'Manufacturing Cost.'!G:G,"622",'Manufacturing Cost.'!H:H,"0503")*T362</f>
        <v>6738.7166620153375</v>
      </c>
      <c r="V362" s="123">
        <f>SUMIFS('Manufacturing Cost.'!N:N,'Manufacturing Cost.'!G:G,"627",'Manufacturing Cost.'!H:H,"0503")*T362</f>
        <v>7861.2669655228601</v>
      </c>
      <c r="W362" s="308">
        <f t="shared" si="197"/>
        <v>4.5245508555596323E-7</v>
      </c>
      <c r="X362" s="123">
        <f>SUMIFS('Manufacturing Cost.'!N:N,'Manufacturing Cost.'!H:H,"indirect",'Manufacturing Cost.'!G:G,"627")*W362</f>
        <v>5115.1831834293107</v>
      </c>
      <c r="Y362" s="123">
        <f>SUMIF(Outsoucing!D:D,C362,Outsoucing!J:J)</f>
        <v>0</v>
      </c>
      <c r="Z362" s="309">
        <f t="shared" si="207"/>
        <v>145439.1712535994</v>
      </c>
      <c r="AA362" s="306">
        <f t="shared" si="201"/>
        <v>2107.8140761391219</v>
      </c>
      <c r="AB362" s="123"/>
      <c r="AC362" s="3">
        <v>145439.1712535994</v>
      </c>
      <c r="AD362" s="136">
        <f t="shared" si="206"/>
        <v>0</v>
      </c>
      <c r="AH362" s="226"/>
      <c r="AL362" s="136"/>
    </row>
    <row r="363" spans="1:38" ht="15" hidden="1" customHeight="1">
      <c r="A363" s="301" t="s">
        <v>1199</v>
      </c>
      <c r="B363" s="353" t="str">
        <f t="shared" ref="B363:B379" si="210">C363&amp;H363</f>
        <v>101046800450</v>
      </c>
      <c r="C363" s="122" t="s">
        <v>1296</v>
      </c>
      <c r="D363" s="122" t="s">
        <v>1297</v>
      </c>
      <c r="E363" s="123">
        <v>0</v>
      </c>
      <c r="F363" s="406">
        <v>0</v>
      </c>
      <c r="G363" s="215">
        <f t="shared" si="209"/>
        <v>0</v>
      </c>
      <c r="H363" s="324" t="s">
        <v>371</v>
      </c>
      <c r="I363" s="117" t="s">
        <v>852</v>
      </c>
      <c r="J363" s="122"/>
      <c r="K363" s="305">
        <v>1</v>
      </c>
      <c r="L363" s="122">
        <v>1</v>
      </c>
      <c r="M363" s="122" t="s">
        <v>26</v>
      </c>
      <c r="N363" s="305">
        <f t="shared" si="200"/>
        <v>0</v>
      </c>
      <c r="O363" s="123">
        <v>0</v>
      </c>
      <c r="P363" s="362" t="str">
        <f t="shared" si="203"/>
        <v/>
      </c>
      <c r="Q363" s="123">
        <v>0</v>
      </c>
      <c r="R363" s="123">
        <v>0</v>
      </c>
      <c r="S363" s="305">
        <f>VLOOKUP(C363,'Working Hours'!A:I,9,0)*G363</f>
        <v>0</v>
      </c>
      <c r="T363" s="349">
        <f t="shared" si="204"/>
        <v>0</v>
      </c>
      <c r="U363" s="123">
        <f>SUMIFS('Manufacturing Cost.'!N:N,'Manufacturing Cost.'!G:G,"622",'Manufacturing Cost.'!H:H,"0503")*T363</f>
        <v>0</v>
      </c>
      <c r="V363" s="123">
        <f>SUMIFS('Manufacturing Cost.'!N:N,'Manufacturing Cost.'!G:G,"627",'Manufacturing Cost.'!H:H,"0503")*T363</f>
        <v>0</v>
      </c>
      <c r="W363" s="308">
        <f t="shared" si="197"/>
        <v>0</v>
      </c>
      <c r="X363" s="123">
        <f>SUMIFS('Manufacturing Cost.'!N:N,'Manufacturing Cost.'!H:H,"indirect",'Manufacturing Cost.'!G:G,"627")*W363</f>
        <v>0</v>
      </c>
      <c r="Y363" s="123">
        <f>SUMIF(Outsoucing!D:D,C363,Outsoucing!J:J)</f>
        <v>0</v>
      </c>
      <c r="Z363" s="309">
        <f t="shared" si="207"/>
        <v>0</v>
      </c>
      <c r="AA363" s="306">
        <f t="shared" si="201"/>
        <v>0</v>
      </c>
      <c r="AB363" s="123"/>
      <c r="AC363" s="3">
        <v>0</v>
      </c>
      <c r="AD363" s="136">
        <f t="shared" si="206"/>
        <v>0</v>
      </c>
      <c r="AH363" s="226"/>
      <c r="AL363" s="136"/>
    </row>
    <row r="364" spans="1:38" ht="15" hidden="1" customHeight="1">
      <c r="A364" s="301" t="s">
        <v>1199</v>
      </c>
      <c r="B364" s="353" t="str">
        <f t="shared" si="210"/>
        <v>101088800735</v>
      </c>
      <c r="C364" s="535" t="s">
        <v>1298</v>
      </c>
      <c r="D364" s="122" t="s">
        <v>1299</v>
      </c>
      <c r="E364" s="123">
        <v>0</v>
      </c>
      <c r="F364" s="406">
        <v>0</v>
      </c>
      <c r="G364" s="215">
        <f t="shared" si="209"/>
        <v>0</v>
      </c>
      <c r="H364" s="536" t="s">
        <v>1300</v>
      </c>
      <c r="I364" s="208" t="s">
        <v>1301</v>
      </c>
      <c r="J364" s="122"/>
      <c r="K364" s="305">
        <v>1</v>
      </c>
      <c r="L364" s="122">
        <v>1</v>
      </c>
      <c r="M364" s="122" t="s">
        <v>26</v>
      </c>
      <c r="N364" s="305">
        <f t="shared" si="200"/>
        <v>0</v>
      </c>
      <c r="O364" s="123">
        <v>0</v>
      </c>
      <c r="P364" s="362" t="str">
        <f t="shared" si="203"/>
        <v/>
      </c>
      <c r="Q364" s="123">
        <v>0</v>
      </c>
      <c r="R364" s="123">
        <v>0</v>
      </c>
      <c r="S364" s="305">
        <f>VLOOKUP(C364,'Working Hours'!A:I,9,0)*G364</f>
        <v>0</v>
      </c>
      <c r="T364" s="349">
        <f t="shared" si="204"/>
        <v>0</v>
      </c>
      <c r="U364" s="123">
        <f>SUMIFS('Manufacturing Cost.'!N:N,'Manufacturing Cost.'!G:G,"622",'Manufacturing Cost.'!H:H,"0503")*T364</f>
        <v>0</v>
      </c>
      <c r="V364" s="123">
        <f>SUMIFS('Manufacturing Cost.'!N:N,'Manufacturing Cost.'!G:G,"627",'Manufacturing Cost.'!H:H,"0503")*T364</f>
        <v>0</v>
      </c>
      <c r="W364" s="308">
        <f t="shared" si="197"/>
        <v>0</v>
      </c>
      <c r="X364" s="123">
        <f>SUMIFS('Manufacturing Cost.'!N:N,'Manufacturing Cost.'!H:H,"indirect",'Manufacturing Cost.'!G:G,"627")*W364</f>
        <v>0</v>
      </c>
      <c r="Y364" s="123">
        <f>SUMIF(Outsoucing!D:D,C364,Outsoucing!J:J)</f>
        <v>0</v>
      </c>
      <c r="Z364" s="309">
        <f t="shared" si="207"/>
        <v>0</v>
      </c>
      <c r="AA364" s="306">
        <f t="shared" si="201"/>
        <v>0</v>
      </c>
      <c r="AB364" s="123"/>
      <c r="AC364" s="3">
        <v>0</v>
      </c>
      <c r="AD364" s="136">
        <f t="shared" si="206"/>
        <v>0</v>
      </c>
      <c r="AH364" s="226"/>
      <c r="AL364" s="136"/>
    </row>
    <row r="365" spans="1:38" ht="15" hidden="1" customHeight="1">
      <c r="A365" s="301" t="s">
        <v>1199</v>
      </c>
      <c r="B365" s="353" t="str">
        <f t="shared" si="210"/>
        <v>101262301714</v>
      </c>
      <c r="C365" s="537" t="s">
        <v>1302</v>
      </c>
      <c r="D365" s="326" t="s">
        <v>1303</v>
      </c>
      <c r="E365" s="123">
        <v>0</v>
      </c>
      <c r="F365" s="406">
        <v>0</v>
      </c>
      <c r="G365" s="215">
        <f t="shared" si="209"/>
        <v>0</v>
      </c>
      <c r="H365" s="536" t="s">
        <v>1021</v>
      </c>
      <c r="I365" s="208" t="s">
        <v>1022</v>
      </c>
      <c r="J365" s="122"/>
      <c r="K365" s="305">
        <v>1</v>
      </c>
      <c r="L365" s="122">
        <v>1</v>
      </c>
      <c r="M365" s="122" t="s">
        <v>26</v>
      </c>
      <c r="N365" s="305">
        <f t="shared" si="200"/>
        <v>0</v>
      </c>
      <c r="O365" s="123">
        <v>0</v>
      </c>
      <c r="P365" s="362" t="str">
        <f t="shared" si="203"/>
        <v/>
      </c>
      <c r="Q365" s="123">
        <v>0</v>
      </c>
      <c r="R365" s="123">
        <v>0</v>
      </c>
      <c r="S365" s="305">
        <f>VLOOKUP(C365,'Working Hours'!A:I,9,0)*G365</f>
        <v>0</v>
      </c>
      <c r="T365" s="349">
        <f t="shared" si="204"/>
        <v>0</v>
      </c>
      <c r="U365" s="123">
        <f>SUMIFS('Manufacturing Cost.'!N:N,'Manufacturing Cost.'!G:G,"622",'Manufacturing Cost.'!H:H,"0503")*T365</f>
        <v>0</v>
      </c>
      <c r="V365" s="123">
        <f>SUMIFS('Manufacturing Cost.'!N:N,'Manufacturing Cost.'!G:G,"627",'Manufacturing Cost.'!H:H,"0503")*T365</f>
        <v>0</v>
      </c>
      <c r="W365" s="308">
        <f t="shared" si="197"/>
        <v>0</v>
      </c>
      <c r="X365" s="123">
        <f>SUMIFS('Manufacturing Cost.'!N:N,'Manufacturing Cost.'!H:H,"indirect",'Manufacturing Cost.'!G:G,"627")*W365</f>
        <v>0</v>
      </c>
      <c r="Y365" s="123">
        <f>SUMIF(Outsoucing!D:D,C365,Outsoucing!J:J)</f>
        <v>0</v>
      </c>
      <c r="Z365" s="309">
        <f t="shared" si="207"/>
        <v>0</v>
      </c>
      <c r="AA365" s="306">
        <f t="shared" si="201"/>
        <v>0</v>
      </c>
      <c r="AB365" s="123"/>
      <c r="AC365" s="3">
        <v>0</v>
      </c>
      <c r="AD365" s="136">
        <f t="shared" si="206"/>
        <v>0</v>
      </c>
      <c r="AH365" s="226"/>
      <c r="AL365" s="136"/>
    </row>
    <row r="366" spans="1:38">
      <c r="A366" s="301" t="s">
        <v>1199</v>
      </c>
      <c r="B366" s="353" t="str">
        <f t="shared" ref="B366:B367" si="211">C366&amp;H366</f>
        <v>101280301730</v>
      </c>
      <c r="C366" s="535" t="s">
        <v>1304</v>
      </c>
      <c r="D366" s="122" t="s">
        <v>1305</v>
      </c>
      <c r="E366" s="123">
        <v>0</v>
      </c>
      <c r="F366" s="406">
        <v>0</v>
      </c>
      <c r="G366" s="215">
        <f t="shared" ref="G366:G367" si="212">+E366+F366</f>
        <v>0</v>
      </c>
      <c r="H366" s="536" t="s">
        <v>1049</v>
      </c>
      <c r="I366" s="208" t="s">
        <v>1050</v>
      </c>
      <c r="J366" s="122"/>
      <c r="K366" s="305">
        <v>1</v>
      </c>
      <c r="L366" s="122">
        <v>1</v>
      </c>
      <c r="M366" s="122" t="s">
        <v>26</v>
      </c>
      <c r="N366" s="305">
        <f t="shared" si="200"/>
        <v>0</v>
      </c>
      <c r="O366" s="123">
        <v>0</v>
      </c>
      <c r="P366" s="362" t="str">
        <f t="shared" si="203"/>
        <v/>
      </c>
      <c r="Q366" s="123">
        <v>0</v>
      </c>
      <c r="R366" s="123">
        <v>0</v>
      </c>
      <c r="S366" s="305">
        <f>VLOOKUP(C366,'Working Hours'!A:I,9,0)*G366</f>
        <v>0</v>
      </c>
      <c r="T366" s="349">
        <f t="shared" si="204"/>
        <v>0</v>
      </c>
      <c r="U366" s="123">
        <f>SUMIFS('Manufacturing Cost.'!N:N,'Manufacturing Cost.'!G:G,"622",'Manufacturing Cost.'!H:H,"0503")*T366</f>
        <v>0</v>
      </c>
      <c r="V366" s="123">
        <f>SUMIFS('Manufacturing Cost.'!N:N,'Manufacturing Cost.'!G:G,"627",'Manufacturing Cost.'!H:H,"0503")*T366</f>
        <v>0</v>
      </c>
      <c r="W366" s="308">
        <f t="shared" si="197"/>
        <v>0</v>
      </c>
      <c r="X366" s="123">
        <f>SUMIFS('Manufacturing Cost.'!N:N,'Manufacturing Cost.'!H:H,"indirect",'Manufacturing Cost.'!G:G,"627")*W366</f>
        <v>0</v>
      </c>
      <c r="Y366" s="123">
        <f>SUMIF(Outsoucing!D:D,C366,Outsoucing!J:J)</f>
        <v>8308000</v>
      </c>
      <c r="Z366" s="309">
        <f t="shared" si="207"/>
        <v>8308000</v>
      </c>
      <c r="AA366" s="306" t="e">
        <f t="shared" si="201"/>
        <v>#DIV/0!</v>
      </c>
      <c r="AB366" s="123"/>
      <c r="AC366" s="3">
        <v>8308000</v>
      </c>
      <c r="AD366" s="136">
        <f t="shared" si="206"/>
        <v>0</v>
      </c>
      <c r="AH366" s="226"/>
      <c r="AL366" s="136"/>
    </row>
    <row r="367" spans="1:38" ht="15" hidden="1" customHeight="1">
      <c r="A367" s="301" t="s">
        <v>1199</v>
      </c>
      <c r="B367" s="353" t="str">
        <f t="shared" si="211"/>
        <v>101281301731</v>
      </c>
      <c r="C367" s="535" t="s">
        <v>1306</v>
      </c>
      <c r="D367" s="122" t="s">
        <v>1307</v>
      </c>
      <c r="E367" s="123">
        <v>0</v>
      </c>
      <c r="F367" s="406">
        <v>0</v>
      </c>
      <c r="G367" s="215">
        <f t="shared" si="212"/>
        <v>0</v>
      </c>
      <c r="H367" s="536" t="s">
        <v>1051</v>
      </c>
      <c r="I367" s="208" t="s">
        <v>1052</v>
      </c>
      <c r="J367" s="122"/>
      <c r="K367" s="305">
        <v>1</v>
      </c>
      <c r="L367" s="122">
        <v>1</v>
      </c>
      <c r="M367" s="122" t="s">
        <v>26</v>
      </c>
      <c r="N367" s="305">
        <f t="shared" si="200"/>
        <v>0</v>
      </c>
      <c r="O367" s="123">
        <v>0</v>
      </c>
      <c r="P367" s="362" t="str">
        <f t="shared" si="203"/>
        <v/>
      </c>
      <c r="Q367" s="123">
        <v>0</v>
      </c>
      <c r="R367" s="123">
        <v>0</v>
      </c>
      <c r="S367" s="305">
        <f>VLOOKUP(C367,'Working Hours'!A:I,9,0)*G367</f>
        <v>0</v>
      </c>
      <c r="T367" s="349">
        <f t="shared" si="204"/>
        <v>0</v>
      </c>
      <c r="U367" s="123">
        <f>SUMIFS('Manufacturing Cost.'!N:N,'Manufacturing Cost.'!G:G,"622",'Manufacturing Cost.'!H:H,"0503")*T367</f>
        <v>0</v>
      </c>
      <c r="V367" s="123">
        <f>SUMIFS('Manufacturing Cost.'!N:N,'Manufacturing Cost.'!G:G,"627",'Manufacturing Cost.'!H:H,"0503")*T367</f>
        <v>0</v>
      </c>
      <c r="W367" s="308">
        <f t="shared" si="197"/>
        <v>0</v>
      </c>
      <c r="X367" s="123">
        <f>SUMIFS('Manufacturing Cost.'!N:N,'Manufacturing Cost.'!H:H,"indirect",'Manufacturing Cost.'!G:G,"627")*W367</f>
        <v>0</v>
      </c>
      <c r="Y367" s="123">
        <f>SUMIF(Outsoucing!D:D,C367,Outsoucing!J:J)</f>
        <v>0</v>
      </c>
      <c r="Z367" s="309">
        <f t="shared" si="207"/>
        <v>0</v>
      </c>
      <c r="AA367" s="306">
        <f t="shared" si="201"/>
        <v>0</v>
      </c>
      <c r="AB367" s="123"/>
      <c r="AC367" s="3">
        <v>0</v>
      </c>
      <c r="AD367" s="136">
        <f t="shared" si="206"/>
        <v>0</v>
      </c>
      <c r="AH367" s="226"/>
      <c r="AL367" s="136"/>
    </row>
    <row r="368" spans="1:38" ht="15" hidden="1" customHeight="1">
      <c r="A368" s="301" t="s">
        <v>1199</v>
      </c>
      <c r="B368" s="353" t="str">
        <f t="shared" ref="B368:B372" si="213">C368&amp;H368</f>
        <v>100708</v>
      </c>
      <c r="C368" s="535" t="s">
        <v>1308</v>
      </c>
      <c r="D368" s="122" t="s">
        <v>1309</v>
      </c>
      <c r="E368" s="123">
        <v>0</v>
      </c>
      <c r="F368" s="406">
        <v>0</v>
      </c>
      <c r="G368" s="215">
        <f t="shared" ref="G368:G369" si="214">+E368+F368</f>
        <v>0</v>
      </c>
      <c r="H368" s="414"/>
      <c r="I368" s="415"/>
      <c r="J368" s="122"/>
      <c r="K368" s="305">
        <v>1</v>
      </c>
      <c r="L368" s="122">
        <v>1</v>
      </c>
      <c r="M368" s="122" t="s">
        <v>26</v>
      </c>
      <c r="N368" s="305">
        <f t="shared" si="200"/>
        <v>0</v>
      </c>
      <c r="O368" s="123"/>
      <c r="P368" s="362" t="str">
        <f t="shared" si="203"/>
        <v/>
      </c>
      <c r="Q368" s="123">
        <v>0</v>
      </c>
      <c r="R368" s="123">
        <v>0</v>
      </c>
      <c r="S368" s="305">
        <f>VLOOKUP(C368,'Working Hours'!A:I,9,0)*G368</f>
        <v>0</v>
      </c>
      <c r="T368" s="349">
        <f t="shared" si="204"/>
        <v>0</v>
      </c>
      <c r="U368" s="123">
        <f>SUMIFS('Manufacturing Cost.'!N:N,'Manufacturing Cost.'!G:G,"622",'Manufacturing Cost.'!H:H,"0503")*T368</f>
        <v>0</v>
      </c>
      <c r="V368" s="123">
        <f>SUMIFS('Manufacturing Cost.'!N:N,'Manufacturing Cost.'!G:G,"627",'Manufacturing Cost.'!H:H,"0503")*T368</f>
        <v>0</v>
      </c>
      <c r="W368" s="308">
        <f t="shared" si="197"/>
        <v>0</v>
      </c>
      <c r="X368" s="123">
        <f>SUMIFS('Manufacturing Cost.'!N:N,'Manufacturing Cost.'!H:H,"indirect",'Manufacturing Cost.'!G:G,"627")*W368</f>
        <v>0</v>
      </c>
      <c r="Y368" s="123">
        <f>SUMIF(Outsoucing!D:D,C368,Outsoucing!J:J)</f>
        <v>0</v>
      </c>
      <c r="Z368" s="309">
        <f t="shared" si="207"/>
        <v>0</v>
      </c>
      <c r="AA368" s="306">
        <f t="shared" si="201"/>
        <v>0</v>
      </c>
      <c r="AB368" s="123"/>
      <c r="AC368" s="3">
        <v>0</v>
      </c>
      <c r="AD368" s="136">
        <f t="shared" si="206"/>
        <v>0</v>
      </c>
      <c r="AH368" s="226"/>
      <c r="AL368" s="136"/>
    </row>
    <row r="369" spans="1:38" ht="15" hidden="1" customHeight="1">
      <c r="A369" s="301" t="s">
        <v>1199</v>
      </c>
      <c r="B369" s="353" t="str">
        <f t="shared" si="213"/>
        <v>100710</v>
      </c>
      <c r="C369" s="535" t="s">
        <v>1310</v>
      </c>
      <c r="D369" s="122" t="s">
        <v>1311</v>
      </c>
      <c r="E369" s="123">
        <v>0</v>
      </c>
      <c r="F369" s="406">
        <v>0</v>
      </c>
      <c r="G369" s="215">
        <f t="shared" si="214"/>
        <v>0</v>
      </c>
      <c r="H369" s="410"/>
      <c r="I369" s="411"/>
      <c r="J369" s="122"/>
      <c r="K369" s="305">
        <v>1</v>
      </c>
      <c r="L369" s="122">
        <v>1</v>
      </c>
      <c r="M369" s="122" t="s">
        <v>26</v>
      </c>
      <c r="N369" s="305">
        <f t="shared" si="200"/>
        <v>0</v>
      </c>
      <c r="O369" s="123"/>
      <c r="P369" s="362" t="str">
        <f t="shared" si="203"/>
        <v/>
      </c>
      <c r="Q369" s="123">
        <v>0</v>
      </c>
      <c r="R369" s="123">
        <v>0</v>
      </c>
      <c r="S369" s="305">
        <f>VLOOKUP(C369,'Working Hours'!A:I,9,0)*G369</f>
        <v>0</v>
      </c>
      <c r="T369" s="349">
        <f t="shared" si="204"/>
        <v>0</v>
      </c>
      <c r="U369" s="123">
        <f>SUMIFS('Manufacturing Cost.'!N:N,'Manufacturing Cost.'!G:G,"622",'Manufacturing Cost.'!H:H,"0503")*T369</f>
        <v>0</v>
      </c>
      <c r="V369" s="123">
        <f>SUMIFS('Manufacturing Cost.'!N:N,'Manufacturing Cost.'!G:G,"627",'Manufacturing Cost.'!H:H,"0503")*T369</f>
        <v>0</v>
      </c>
      <c r="W369" s="308">
        <f t="shared" si="197"/>
        <v>0</v>
      </c>
      <c r="X369" s="123">
        <f>SUMIFS('Manufacturing Cost.'!N:N,'Manufacturing Cost.'!H:H,"indirect",'Manufacturing Cost.'!G:G,"627")*W369</f>
        <v>0</v>
      </c>
      <c r="Y369" s="123">
        <f>SUMIF(Outsoucing!D:D,C369,Outsoucing!J:J)</f>
        <v>0</v>
      </c>
      <c r="Z369" s="309">
        <f t="shared" si="207"/>
        <v>0</v>
      </c>
      <c r="AA369" s="306">
        <f t="shared" si="201"/>
        <v>0</v>
      </c>
      <c r="AB369" s="123"/>
      <c r="AC369" s="3">
        <v>0</v>
      </c>
      <c r="AD369" s="136">
        <f t="shared" si="206"/>
        <v>0</v>
      </c>
      <c r="AH369" s="226"/>
      <c r="AL369" s="136"/>
    </row>
    <row r="370" spans="1:38" ht="15" hidden="1" customHeight="1">
      <c r="A370" s="301" t="s">
        <v>1199</v>
      </c>
      <c r="B370" s="353" t="str">
        <f t="shared" si="213"/>
        <v>100798301358</v>
      </c>
      <c r="C370" s="535" t="s">
        <v>1312</v>
      </c>
      <c r="D370" s="122" t="s">
        <v>1313</v>
      </c>
      <c r="E370" s="123">
        <v>0</v>
      </c>
      <c r="F370" s="406">
        <v>0</v>
      </c>
      <c r="G370" s="215">
        <f t="shared" ref="G370" si="215">+E370+F370</f>
        <v>0</v>
      </c>
      <c r="H370" s="532" t="s">
        <v>1053</v>
      </c>
      <c r="I370" s="122" t="s">
        <v>1054</v>
      </c>
      <c r="J370" s="122"/>
      <c r="K370" s="305">
        <v>1</v>
      </c>
      <c r="L370" s="122">
        <v>1</v>
      </c>
      <c r="M370" s="122" t="s">
        <v>26</v>
      </c>
      <c r="N370" s="305">
        <f t="shared" si="200"/>
        <v>0</v>
      </c>
      <c r="O370" s="123"/>
      <c r="P370" s="362" t="str">
        <f t="shared" si="203"/>
        <v/>
      </c>
      <c r="Q370" s="123">
        <v>0</v>
      </c>
      <c r="R370" s="123">
        <v>0</v>
      </c>
      <c r="S370" s="305">
        <f>VLOOKUP(C370,'Working Hours'!A:I,9,0)*G370</f>
        <v>0</v>
      </c>
      <c r="T370" s="349">
        <f t="shared" si="204"/>
        <v>0</v>
      </c>
      <c r="U370" s="123">
        <f>SUMIFS('Manufacturing Cost.'!N:N,'Manufacturing Cost.'!G:G,"622",'Manufacturing Cost.'!H:H,"0503")*T370</f>
        <v>0</v>
      </c>
      <c r="V370" s="123">
        <f>SUMIFS('Manufacturing Cost.'!N:N,'Manufacturing Cost.'!G:G,"627",'Manufacturing Cost.'!H:H,"0503")*T370</f>
        <v>0</v>
      </c>
      <c r="W370" s="308">
        <f t="shared" ref="W370:W433" si="216">S370/SUM($S$7:$S$507)</f>
        <v>0</v>
      </c>
      <c r="X370" s="123">
        <f>SUMIFS('Manufacturing Cost.'!N:N,'Manufacturing Cost.'!H:H,"indirect",'Manufacturing Cost.'!G:G,"627")*W370</f>
        <v>0</v>
      </c>
      <c r="Y370" s="123">
        <f>SUMIF(Outsoucing!D:D,C370,Outsoucing!J:J)</f>
        <v>0</v>
      </c>
      <c r="Z370" s="309">
        <f t="shared" si="207"/>
        <v>0</v>
      </c>
      <c r="AA370" s="306">
        <f t="shared" si="201"/>
        <v>0</v>
      </c>
      <c r="AB370" s="123"/>
      <c r="AC370" s="3">
        <v>0</v>
      </c>
      <c r="AD370" s="136">
        <f t="shared" si="206"/>
        <v>0</v>
      </c>
      <c r="AH370" s="226"/>
      <c r="AL370" s="136"/>
    </row>
    <row r="371" spans="1:38" ht="15" hidden="1" customHeight="1">
      <c r="A371" s="301" t="s">
        <v>1199</v>
      </c>
      <c r="B371" s="353" t="str">
        <f t="shared" ref="B371" si="217">C371&amp;H371</f>
        <v>101231</v>
      </c>
      <c r="C371" s="535" t="s">
        <v>1314</v>
      </c>
      <c r="D371" s="122" t="s">
        <v>1315</v>
      </c>
      <c r="E371" s="123">
        <v>0</v>
      </c>
      <c r="F371" s="406">
        <v>0</v>
      </c>
      <c r="G371" s="215">
        <f t="shared" ref="G371:G376" si="218">+E371+F371</f>
        <v>0</v>
      </c>
      <c r="H371" s="410"/>
      <c r="I371" s="411"/>
      <c r="J371" s="122"/>
      <c r="K371" s="305">
        <v>1</v>
      </c>
      <c r="L371" s="122">
        <v>1</v>
      </c>
      <c r="M371" s="122" t="s">
        <v>26</v>
      </c>
      <c r="N371" s="305">
        <f t="shared" si="200"/>
        <v>0</v>
      </c>
      <c r="O371" s="123"/>
      <c r="P371" s="362" t="str">
        <f t="shared" si="203"/>
        <v/>
      </c>
      <c r="Q371" s="123">
        <v>0</v>
      </c>
      <c r="R371" s="123">
        <v>0</v>
      </c>
      <c r="S371" s="305">
        <f>VLOOKUP(C371,'Working Hours'!A:I,9,0)*G371</f>
        <v>0</v>
      </c>
      <c r="T371" s="349">
        <f t="shared" si="204"/>
        <v>0</v>
      </c>
      <c r="U371" s="123">
        <f>SUMIFS('Manufacturing Cost.'!N:N,'Manufacturing Cost.'!G:G,"622",'Manufacturing Cost.'!H:H,"0503")*T371</f>
        <v>0</v>
      </c>
      <c r="V371" s="123">
        <f>SUMIFS('Manufacturing Cost.'!N:N,'Manufacturing Cost.'!G:G,"627",'Manufacturing Cost.'!H:H,"0503")*T371</f>
        <v>0</v>
      </c>
      <c r="W371" s="308">
        <f t="shared" si="216"/>
        <v>0</v>
      </c>
      <c r="X371" s="123">
        <f>SUMIFS('Manufacturing Cost.'!N:N,'Manufacturing Cost.'!H:H,"indirect",'Manufacturing Cost.'!G:G,"627")*W371</f>
        <v>0</v>
      </c>
      <c r="Y371" s="123">
        <f>SUMIF(Outsoucing!D:D,C371,Outsoucing!J:J)</f>
        <v>0</v>
      </c>
      <c r="Z371" s="309">
        <f t="shared" si="207"/>
        <v>0</v>
      </c>
      <c r="AA371" s="306">
        <f t="shared" si="201"/>
        <v>0</v>
      </c>
      <c r="AB371" s="123"/>
      <c r="AC371" s="3">
        <v>0</v>
      </c>
      <c r="AD371" s="136">
        <f t="shared" si="206"/>
        <v>0</v>
      </c>
      <c r="AH371" s="226"/>
      <c r="AL371" s="136"/>
    </row>
    <row r="372" spans="1:38" ht="15" hidden="1" customHeight="1">
      <c r="A372" s="301" t="s">
        <v>1199</v>
      </c>
      <c r="B372" s="353" t="str">
        <f t="shared" si="213"/>
        <v>120406301464</v>
      </c>
      <c r="C372" s="535" t="s">
        <v>1316</v>
      </c>
      <c r="D372" s="122" t="s">
        <v>1317</v>
      </c>
      <c r="E372" s="123">
        <v>0</v>
      </c>
      <c r="F372" s="406">
        <v>0</v>
      </c>
      <c r="G372" s="215">
        <f t="shared" si="218"/>
        <v>0</v>
      </c>
      <c r="H372" s="303" t="s">
        <v>1023</v>
      </c>
      <c r="I372" s="122" t="s">
        <v>1024</v>
      </c>
      <c r="J372" s="122"/>
      <c r="K372" s="305">
        <v>1</v>
      </c>
      <c r="L372" s="122">
        <v>1</v>
      </c>
      <c r="M372" s="122" t="s">
        <v>26</v>
      </c>
      <c r="N372" s="305">
        <f t="shared" si="200"/>
        <v>0</v>
      </c>
      <c r="O372" s="305">
        <v>0</v>
      </c>
      <c r="P372" s="306" t="str">
        <f t="shared" si="203"/>
        <v/>
      </c>
      <c r="Q372" s="123">
        <v>0</v>
      </c>
      <c r="R372" s="123">
        <v>0</v>
      </c>
      <c r="S372" s="305">
        <f>VLOOKUP(C372,'Working Hours'!A:I,9,0)*G372</f>
        <v>0</v>
      </c>
      <c r="T372" s="349">
        <f t="shared" si="204"/>
        <v>0</v>
      </c>
      <c r="U372" s="123">
        <f>SUMIFS('Manufacturing Cost.'!N:N,'Manufacturing Cost.'!G:G,"622",'Manufacturing Cost.'!H:H,"0503")*T372</f>
        <v>0</v>
      </c>
      <c r="V372" s="123">
        <f>SUMIFS('Manufacturing Cost.'!N:N,'Manufacturing Cost.'!G:G,"627",'Manufacturing Cost.'!H:H,"0503")*T372</f>
        <v>0</v>
      </c>
      <c r="W372" s="308">
        <f t="shared" si="216"/>
        <v>0</v>
      </c>
      <c r="X372" s="123">
        <f>SUMIFS('Manufacturing Cost.'!N:N,'Manufacturing Cost.'!H:H,"indirect",'Manufacturing Cost.'!G:G,"627")*W372</f>
        <v>0</v>
      </c>
      <c r="Y372" s="123">
        <f>SUMIF(Outsoucing!D:D,C372,Outsoucing!J:J)</f>
        <v>0</v>
      </c>
      <c r="Z372" s="309">
        <f t="shared" si="207"/>
        <v>0</v>
      </c>
      <c r="AA372" s="306">
        <f t="shared" si="201"/>
        <v>0</v>
      </c>
      <c r="AB372" s="123"/>
      <c r="AC372" s="3">
        <v>0</v>
      </c>
      <c r="AD372" s="136">
        <f t="shared" si="206"/>
        <v>0</v>
      </c>
      <c r="AH372" s="226"/>
      <c r="AL372" s="136"/>
    </row>
    <row r="373" spans="1:38">
      <c r="A373" s="301" t="s">
        <v>1199</v>
      </c>
      <c r="B373" s="353" t="str">
        <f t="shared" si="210"/>
        <v>120425301648</v>
      </c>
      <c r="C373" s="122" t="s">
        <v>351</v>
      </c>
      <c r="D373" s="122" t="s">
        <v>352</v>
      </c>
      <c r="E373" s="123">
        <v>45600</v>
      </c>
      <c r="F373" s="406">
        <v>3768</v>
      </c>
      <c r="G373" s="215">
        <f t="shared" si="218"/>
        <v>49368</v>
      </c>
      <c r="H373" s="303" t="s">
        <v>353</v>
      </c>
      <c r="I373" s="122" t="s">
        <v>354</v>
      </c>
      <c r="J373" s="122" t="s">
        <v>25</v>
      </c>
      <c r="K373" s="305">
        <v>1</v>
      </c>
      <c r="L373" s="122">
        <v>1</v>
      </c>
      <c r="M373" s="122" t="s">
        <v>26</v>
      </c>
      <c r="N373" s="305">
        <f t="shared" si="200"/>
        <v>49368</v>
      </c>
      <c r="O373" s="305">
        <v>0</v>
      </c>
      <c r="P373" s="306">
        <f t="shared" si="203"/>
        <v>12863.203902574773</v>
      </c>
      <c r="Q373" s="123">
        <v>397528971.75551343</v>
      </c>
      <c r="R373" s="123">
        <v>92247746.475630626</v>
      </c>
      <c r="S373" s="305">
        <f>VLOOKUP(C373,'Working Hours'!A:I,9,0)*G373</f>
        <v>705.9624</v>
      </c>
      <c r="T373" s="349">
        <f t="shared" si="204"/>
        <v>1.4557945125274857E-2</v>
      </c>
      <c r="U373" s="123">
        <f>SUMIFS('Manufacturing Cost.'!N:N,'Manufacturing Cost.'!G:G,"622",'Manufacturing Cost.'!H:H,"0503")*T373</f>
        <v>38303386.373883545</v>
      </c>
      <c r="V373" s="123">
        <f>SUMIFS('Manufacturing Cost.'!N:N,'Manufacturing Cost.'!G:G,"627",'Manufacturing Cost.'!H:H,"0503")*T373</f>
        <v>44684049.066193521</v>
      </c>
      <c r="W373" s="308">
        <f t="shared" si="216"/>
        <v>2.5717896786738581E-3</v>
      </c>
      <c r="X373" s="123">
        <f>SUMIFS('Manufacturing Cost.'!N:N,'Manufacturing Cost.'!H:H,"indirect",'Manufacturing Cost.'!G:G,"627")*W373</f>
        <v>29075096.59109015</v>
      </c>
      <c r="Y373" s="123">
        <f>SUMIF(Outsoucing!D:D,C373,Outsoucing!J:J)</f>
        <v>33191400</v>
      </c>
      <c r="Z373" s="309">
        <f t="shared" si="207"/>
        <v>635030650.26231134</v>
      </c>
      <c r="AA373" s="306">
        <f t="shared" si="201"/>
        <v>12863.203902574773</v>
      </c>
      <c r="AB373" s="123"/>
      <c r="AC373" s="3">
        <v>635030650.26231134</v>
      </c>
      <c r="AD373" s="136">
        <f t="shared" si="206"/>
        <v>0</v>
      </c>
      <c r="AH373" s="226"/>
      <c r="AI373" s="3"/>
      <c r="AL373" s="136"/>
    </row>
    <row r="374" spans="1:38">
      <c r="A374" s="301" t="s">
        <v>1199</v>
      </c>
      <c r="B374" s="353" t="str">
        <f t="shared" si="210"/>
        <v>120434301724</v>
      </c>
      <c r="C374" s="535" t="s">
        <v>1318</v>
      </c>
      <c r="D374" s="122" t="s">
        <v>1319</v>
      </c>
      <c r="E374" s="123">
        <v>12036</v>
      </c>
      <c r="F374" s="406">
        <v>590</v>
      </c>
      <c r="G374" s="215">
        <f t="shared" si="218"/>
        <v>12626</v>
      </c>
      <c r="H374" s="332" t="s">
        <v>1029</v>
      </c>
      <c r="I374" s="208" t="s">
        <v>1030</v>
      </c>
      <c r="J374" s="122" t="s">
        <v>25</v>
      </c>
      <c r="K374" s="305">
        <v>1</v>
      </c>
      <c r="L374" s="122">
        <v>1</v>
      </c>
      <c r="M374" s="122" t="s">
        <v>26</v>
      </c>
      <c r="N374" s="305">
        <f t="shared" si="200"/>
        <v>12626</v>
      </c>
      <c r="O374" s="305">
        <v>0</v>
      </c>
      <c r="P374" s="306">
        <f t="shared" si="203"/>
        <v>25628.170820875472</v>
      </c>
      <c r="Q374" s="123">
        <v>256694152.44831631</v>
      </c>
      <c r="R374" s="123">
        <v>32616272.553254172</v>
      </c>
      <c r="S374" s="305">
        <f>VLOOKUP(C374,'Working Hours'!A:I,9,0)*G374</f>
        <v>213.37939999999998</v>
      </c>
      <c r="T374" s="349">
        <f t="shared" si="204"/>
        <v>4.4001856133755474E-3</v>
      </c>
      <c r="U374" s="123">
        <f>SUMIFS('Manufacturing Cost.'!N:N,'Manufacturing Cost.'!G:G,"622",'Manufacturing Cost.'!H:H,"0503")*T374</f>
        <v>11577321.401858578</v>
      </c>
      <c r="V374" s="123">
        <f>SUMIFS('Manufacturing Cost.'!N:N,'Manufacturing Cost.'!G:G,"627",'Manufacturing Cost.'!H:H,"0503")*T374</f>
        <v>13505897.1686239</v>
      </c>
      <c r="W374" s="308">
        <f t="shared" si="216"/>
        <v>7.7733168021642586E-4</v>
      </c>
      <c r="X374" s="123">
        <f>SUMIFS('Manufacturing Cost.'!N:N,'Manufacturing Cost.'!H:H,"indirect",'Manufacturing Cost.'!G:G,"627")*W374</f>
        <v>8788041.2123207413</v>
      </c>
      <c r="Y374" s="123">
        <f>SUMIF(Outsoucing!D:D,C374,Outsoucing!J:J)</f>
        <v>399600</v>
      </c>
      <c r="Z374" s="309">
        <f t="shared" si="207"/>
        <v>323581284.7843737</v>
      </c>
      <c r="AA374" s="306">
        <f t="shared" si="201"/>
        <v>25628.170820875472</v>
      </c>
      <c r="AB374" s="123"/>
      <c r="AC374" s="3">
        <v>323581284.7843737</v>
      </c>
      <c r="AD374" s="136">
        <f t="shared" si="206"/>
        <v>0</v>
      </c>
      <c r="AH374" s="226"/>
      <c r="AI374" s="3"/>
      <c r="AL374" s="136"/>
    </row>
    <row r="375" spans="1:38">
      <c r="A375" s="301" t="s">
        <v>1199</v>
      </c>
      <c r="B375" s="353" t="str">
        <f t="shared" si="210"/>
        <v>120634301723</v>
      </c>
      <c r="C375" s="122" t="s">
        <v>1320</v>
      </c>
      <c r="D375" s="122" t="s">
        <v>1321</v>
      </c>
      <c r="E375" s="123">
        <v>89760</v>
      </c>
      <c r="F375" s="406">
        <v>7502</v>
      </c>
      <c r="G375" s="215">
        <f t="shared" si="218"/>
        <v>97262</v>
      </c>
      <c r="H375" s="332" t="s">
        <v>1027</v>
      </c>
      <c r="I375" s="208" t="s">
        <v>1028</v>
      </c>
      <c r="J375" s="122" t="s">
        <v>25</v>
      </c>
      <c r="K375" s="305">
        <v>1</v>
      </c>
      <c r="L375" s="122">
        <v>1</v>
      </c>
      <c r="M375" s="122" t="s">
        <v>26</v>
      </c>
      <c r="N375" s="305">
        <f t="shared" si="200"/>
        <v>97262</v>
      </c>
      <c r="O375" s="123">
        <v>0</v>
      </c>
      <c r="P375" s="306">
        <f t="shared" si="203"/>
        <v>9767.4318268475054</v>
      </c>
      <c r="Q375" s="123">
        <v>470050609.14569443</v>
      </c>
      <c r="R375" s="123">
        <v>219028509.69936472</v>
      </c>
      <c r="S375" s="305">
        <f>VLOOKUP(C375,'Working Hours'!A:I,9,0)*G375</f>
        <v>1643.7277999999999</v>
      </c>
      <c r="T375" s="349">
        <f t="shared" si="204"/>
        <v>3.3895996604477473E-2</v>
      </c>
      <c r="U375" s="123">
        <f>SUMIFS('Manufacturing Cost.'!N:N,'Manufacturing Cost.'!G:G,"622",'Manufacturing Cost.'!H:H,"0503")*T375</f>
        <v>89183703.008678049</v>
      </c>
      <c r="V375" s="123">
        <f>SUMIFS('Manufacturing Cost.'!N:N,'Manufacturing Cost.'!G:G,"627",'Manufacturing Cost.'!H:H,"0503")*T375</f>
        <v>104040121.21136528</v>
      </c>
      <c r="W375" s="308">
        <f t="shared" si="216"/>
        <v>5.9880273943616362E-3</v>
      </c>
      <c r="X375" s="123">
        <f>SUMIFS('Manufacturing Cost.'!N:N,'Manufacturing Cost.'!H:H,"indirect",'Manufacturing Cost.'!G:G,"627")*W375</f>
        <v>67697011.277739584</v>
      </c>
      <c r="Y375" s="123">
        <f>SUMIF(Outsoucing!D:D,C375,Outsoucing!J:J)</f>
        <v>0</v>
      </c>
      <c r="Z375" s="309">
        <f t="shared" si="207"/>
        <v>949999954.3428421</v>
      </c>
      <c r="AA375" s="306">
        <f t="shared" si="201"/>
        <v>9767.4318268475054</v>
      </c>
      <c r="AB375" s="123"/>
      <c r="AC375" s="3">
        <v>949999954.3428421</v>
      </c>
      <c r="AD375" s="136">
        <f t="shared" si="206"/>
        <v>0</v>
      </c>
      <c r="AH375" s="226"/>
      <c r="AI375" s="3"/>
      <c r="AL375" s="136"/>
    </row>
    <row r="376" spans="1:38" ht="15" hidden="1" customHeight="1">
      <c r="A376" s="301" t="s">
        <v>1199</v>
      </c>
      <c r="B376" s="353" t="str">
        <f t="shared" si="210"/>
        <v>100890800450</v>
      </c>
      <c r="C376" s="537" t="s">
        <v>1322</v>
      </c>
      <c r="D376" s="326" t="s">
        <v>1323</v>
      </c>
      <c r="E376" s="123">
        <v>0</v>
      </c>
      <c r="F376" s="406">
        <v>0</v>
      </c>
      <c r="G376" s="215">
        <f t="shared" si="218"/>
        <v>0</v>
      </c>
      <c r="H376" s="332" t="s">
        <v>371</v>
      </c>
      <c r="I376" s="208" t="s">
        <v>852</v>
      </c>
      <c r="J376" s="122"/>
      <c r="K376" s="305">
        <v>1</v>
      </c>
      <c r="L376" s="122">
        <v>1</v>
      </c>
      <c r="M376" s="122" t="s">
        <v>26</v>
      </c>
      <c r="N376" s="305">
        <f t="shared" si="200"/>
        <v>0</v>
      </c>
      <c r="O376" s="123">
        <v>0</v>
      </c>
      <c r="P376" s="362" t="str">
        <f t="shared" si="203"/>
        <v/>
      </c>
      <c r="Q376" s="123">
        <v>0</v>
      </c>
      <c r="R376" s="123">
        <v>0</v>
      </c>
      <c r="S376" s="305">
        <f>VLOOKUP(C376,'Working Hours'!A:I,9,0)*G376</f>
        <v>0</v>
      </c>
      <c r="T376" s="349">
        <f t="shared" si="204"/>
        <v>0</v>
      </c>
      <c r="U376" s="123">
        <f>SUMIFS('Manufacturing Cost.'!N:N,'Manufacturing Cost.'!G:G,"622",'Manufacturing Cost.'!H:H,"0503")*T376</f>
        <v>0</v>
      </c>
      <c r="V376" s="123">
        <f>SUMIFS('Manufacturing Cost.'!N:N,'Manufacturing Cost.'!G:G,"627",'Manufacturing Cost.'!H:H,"0503")*T376</f>
        <v>0</v>
      </c>
      <c r="W376" s="308">
        <f t="shared" si="216"/>
        <v>0</v>
      </c>
      <c r="X376" s="123">
        <f>SUMIFS('Manufacturing Cost.'!N:N,'Manufacturing Cost.'!H:H,"indirect",'Manufacturing Cost.'!G:G,"627")*W376</f>
        <v>0</v>
      </c>
      <c r="Y376" s="123">
        <f>SUMIF(Outsoucing!D:D,C376,Outsoucing!J:J)</f>
        <v>0</v>
      </c>
      <c r="Z376" s="309">
        <f t="shared" si="207"/>
        <v>0</v>
      </c>
      <c r="AA376" s="306">
        <f t="shared" si="201"/>
        <v>0</v>
      </c>
      <c r="AB376" s="123"/>
      <c r="AC376" s="3">
        <v>0</v>
      </c>
      <c r="AD376" s="136">
        <f t="shared" si="206"/>
        <v>0</v>
      </c>
      <c r="AH376" s="226"/>
      <c r="AL376" s="136"/>
    </row>
    <row r="377" spans="1:38" ht="15" hidden="1" customHeight="1">
      <c r="A377" s="301" t="s">
        <v>1199</v>
      </c>
      <c r="B377" s="353" t="str">
        <f t="shared" si="210"/>
        <v>101044800450</v>
      </c>
      <c r="C377" s="537" t="s">
        <v>1324</v>
      </c>
      <c r="D377" s="326" t="s">
        <v>778</v>
      </c>
      <c r="E377" s="123">
        <v>0</v>
      </c>
      <c r="F377" s="406">
        <v>0</v>
      </c>
      <c r="G377" s="215">
        <f t="shared" si="209"/>
        <v>0</v>
      </c>
      <c r="H377" s="303" t="s">
        <v>371</v>
      </c>
      <c r="I377" s="303" t="s">
        <v>852</v>
      </c>
      <c r="J377" s="122"/>
      <c r="K377" s="305">
        <v>1</v>
      </c>
      <c r="L377" s="122">
        <v>1</v>
      </c>
      <c r="M377" s="122" t="s">
        <v>26</v>
      </c>
      <c r="N377" s="305">
        <f t="shared" si="200"/>
        <v>0</v>
      </c>
      <c r="O377" s="123">
        <v>0</v>
      </c>
      <c r="P377" s="362" t="str">
        <f t="shared" si="203"/>
        <v/>
      </c>
      <c r="Q377" s="123">
        <v>0</v>
      </c>
      <c r="R377" s="123">
        <v>0</v>
      </c>
      <c r="S377" s="305">
        <f>VLOOKUP(C377,'Working Hours'!A:I,9,0)*G377</f>
        <v>0</v>
      </c>
      <c r="T377" s="349">
        <f t="shared" si="204"/>
        <v>0</v>
      </c>
      <c r="U377" s="123">
        <f>SUMIFS('Manufacturing Cost.'!N:N,'Manufacturing Cost.'!G:G,"622",'Manufacturing Cost.'!H:H,"0503")*T377</f>
        <v>0</v>
      </c>
      <c r="V377" s="123">
        <f>SUMIFS('Manufacturing Cost.'!N:N,'Manufacturing Cost.'!G:G,"627",'Manufacturing Cost.'!H:H,"0503")*T377</f>
        <v>0</v>
      </c>
      <c r="W377" s="308">
        <f t="shared" si="216"/>
        <v>0</v>
      </c>
      <c r="X377" s="123">
        <f>SUMIFS('Manufacturing Cost.'!N:N,'Manufacturing Cost.'!H:H,"indirect",'Manufacturing Cost.'!G:G,"627")*W377</f>
        <v>0</v>
      </c>
      <c r="Y377" s="123">
        <f>SUMIF(Outsoucing!D:D,C377,Outsoucing!J:J)</f>
        <v>0</v>
      </c>
      <c r="Z377" s="309">
        <f t="shared" si="207"/>
        <v>0</v>
      </c>
      <c r="AA377" s="306">
        <f t="shared" si="201"/>
        <v>0</v>
      </c>
      <c r="AB377" s="123"/>
      <c r="AC377" s="3">
        <v>0</v>
      </c>
      <c r="AD377" s="136">
        <f t="shared" si="206"/>
        <v>0</v>
      </c>
      <c r="AH377" s="226"/>
      <c r="AL377" s="136"/>
    </row>
    <row r="378" spans="1:38" ht="15" hidden="1" customHeight="1">
      <c r="A378" s="301" t="s">
        <v>1199</v>
      </c>
      <c r="B378" s="353" t="str">
        <f t="shared" si="210"/>
        <v>101045761170</v>
      </c>
      <c r="C378" s="537" t="s">
        <v>1325</v>
      </c>
      <c r="D378" s="326" t="s">
        <v>775</v>
      </c>
      <c r="E378" s="123">
        <v>0</v>
      </c>
      <c r="F378" s="406">
        <v>0</v>
      </c>
      <c r="G378" s="215">
        <f t="shared" ref="G378:G387" si="219">+E378+F378</f>
        <v>0</v>
      </c>
      <c r="H378" s="303" t="s">
        <v>427</v>
      </c>
      <c r="I378" s="303" t="s">
        <v>1326</v>
      </c>
      <c r="J378" s="122"/>
      <c r="K378" s="305">
        <v>1</v>
      </c>
      <c r="L378" s="122">
        <v>1</v>
      </c>
      <c r="M378" s="122" t="s">
        <v>26</v>
      </c>
      <c r="N378" s="305">
        <f t="shared" si="200"/>
        <v>0</v>
      </c>
      <c r="O378" s="123">
        <v>0</v>
      </c>
      <c r="P378" s="362" t="str">
        <f t="shared" si="203"/>
        <v/>
      </c>
      <c r="Q378" s="123">
        <v>0</v>
      </c>
      <c r="R378" s="123">
        <v>0</v>
      </c>
      <c r="S378" s="305">
        <f>VLOOKUP(C378,'Working Hours'!A:I,9,0)*G378</f>
        <v>0</v>
      </c>
      <c r="T378" s="349">
        <f t="shared" si="204"/>
        <v>0</v>
      </c>
      <c r="U378" s="123">
        <f>SUMIFS('Manufacturing Cost.'!N:N,'Manufacturing Cost.'!G:G,"622",'Manufacturing Cost.'!H:H,"0503")*T378</f>
        <v>0</v>
      </c>
      <c r="V378" s="123">
        <f>SUMIFS('Manufacturing Cost.'!N:N,'Manufacturing Cost.'!G:G,"627",'Manufacturing Cost.'!H:H,"0503")*T378</f>
        <v>0</v>
      </c>
      <c r="W378" s="308">
        <f t="shared" si="216"/>
        <v>0</v>
      </c>
      <c r="X378" s="123">
        <f>SUMIFS('Manufacturing Cost.'!N:N,'Manufacturing Cost.'!H:H,"indirect",'Manufacturing Cost.'!G:G,"627")*W378</f>
        <v>0</v>
      </c>
      <c r="Y378" s="123">
        <f>SUMIF(Outsoucing!D:D,C378,Outsoucing!J:J)</f>
        <v>0</v>
      </c>
      <c r="Z378" s="309">
        <f t="shared" si="207"/>
        <v>0</v>
      </c>
      <c r="AA378" s="306">
        <f t="shared" si="201"/>
        <v>0</v>
      </c>
      <c r="AB378" s="123"/>
      <c r="AC378" s="3">
        <v>0</v>
      </c>
      <c r="AD378" s="136">
        <f t="shared" si="206"/>
        <v>0</v>
      </c>
      <c r="AH378" s="226"/>
      <c r="AL378" s="136"/>
    </row>
    <row r="379" spans="1:38" ht="15" hidden="1" customHeight="1">
      <c r="A379" s="301" t="s">
        <v>1199</v>
      </c>
      <c r="B379" s="353" t="str">
        <f t="shared" si="210"/>
        <v>101171762913</v>
      </c>
      <c r="C379" s="326" t="s">
        <v>455</v>
      </c>
      <c r="D379" s="326" t="s">
        <v>1327</v>
      </c>
      <c r="E379" s="123">
        <v>0</v>
      </c>
      <c r="F379" s="215">
        <v>0</v>
      </c>
      <c r="G379" s="215">
        <f t="shared" si="219"/>
        <v>0</v>
      </c>
      <c r="H379" s="303" t="s">
        <v>457</v>
      </c>
      <c r="I379" s="303" t="s">
        <v>858</v>
      </c>
      <c r="J379" s="122"/>
      <c r="K379" s="305">
        <v>1</v>
      </c>
      <c r="L379" s="122">
        <v>1</v>
      </c>
      <c r="M379" s="122" t="s">
        <v>26</v>
      </c>
      <c r="N379" s="305">
        <f t="shared" si="200"/>
        <v>0</v>
      </c>
      <c r="O379" s="123">
        <v>0</v>
      </c>
      <c r="P379" s="362" t="str">
        <f t="shared" si="203"/>
        <v/>
      </c>
      <c r="Q379" s="123">
        <v>0</v>
      </c>
      <c r="R379" s="123">
        <v>0</v>
      </c>
      <c r="S379" s="305">
        <f>VLOOKUP(C379,'Working Hours'!A:I,9,0)*G379</f>
        <v>0</v>
      </c>
      <c r="T379" s="349">
        <f t="shared" si="204"/>
        <v>0</v>
      </c>
      <c r="U379" s="123">
        <f>SUMIFS('Manufacturing Cost.'!N:N,'Manufacturing Cost.'!G:G,"622",'Manufacturing Cost.'!H:H,"0503")*T379</f>
        <v>0</v>
      </c>
      <c r="V379" s="123">
        <f>SUMIFS('Manufacturing Cost.'!N:N,'Manufacturing Cost.'!G:G,"627",'Manufacturing Cost.'!H:H,"0503")*T379</f>
        <v>0</v>
      </c>
      <c r="W379" s="308">
        <f t="shared" si="216"/>
        <v>0</v>
      </c>
      <c r="X379" s="123">
        <f>SUMIFS('Manufacturing Cost.'!N:N,'Manufacturing Cost.'!H:H,"indirect",'Manufacturing Cost.'!G:G,"627")*W379</f>
        <v>0</v>
      </c>
      <c r="Y379" s="123">
        <f>SUMIF(Outsoucing!D:D,C379,Outsoucing!J:J)</f>
        <v>0</v>
      </c>
      <c r="Z379" s="309">
        <f t="shared" si="207"/>
        <v>0</v>
      </c>
      <c r="AA379" s="306">
        <f t="shared" si="201"/>
        <v>0</v>
      </c>
      <c r="AB379" s="123"/>
      <c r="AC379" s="3">
        <v>0</v>
      </c>
      <c r="AD379" s="136">
        <f t="shared" si="206"/>
        <v>0</v>
      </c>
      <c r="AH379" s="226"/>
      <c r="AL379" s="136"/>
    </row>
    <row r="380" spans="1:38" ht="15" hidden="1" customHeight="1">
      <c r="A380" s="301" t="s">
        <v>1199</v>
      </c>
      <c r="B380" s="353" t="str">
        <f t="shared" ref="B380:B390" si="220">C380&amp;H380</f>
        <v>100626800450</v>
      </c>
      <c r="C380" s="326" t="s">
        <v>1328</v>
      </c>
      <c r="D380" s="326" t="s">
        <v>1329</v>
      </c>
      <c r="E380" s="123">
        <v>0</v>
      </c>
      <c r="F380" s="215">
        <v>0</v>
      </c>
      <c r="G380" s="215">
        <f t="shared" si="219"/>
        <v>0</v>
      </c>
      <c r="H380" s="303" t="s">
        <v>371</v>
      </c>
      <c r="I380" s="303" t="s">
        <v>852</v>
      </c>
      <c r="J380" s="122"/>
      <c r="K380" s="305">
        <v>1</v>
      </c>
      <c r="L380" s="122">
        <v>1</v>
      </c>
      <c r="M380" s="122" t="s">
        <v>26</v>
      </c>
      <c r="N380" s="305">
        <f t="shared" si="200"/>
        <v>0</v>
      </c>
      <c r="O380" s="123">
        <v>0</v>
      </c>
      <c r="P380" s="362" t="str">
        <f t="shared" si="203"/>
        <v/>
      </c>
      <c r="Q380" s="123">
        <v>0</v>
      </c>
      <c r="R380" s="123">
        <v>0</v>
      </c>
      <c r="S380" s="305">
        <f>VLOOKUP(C380,'Working Hours'!A:I,9,0)*G380</f>
        <v>0</v>
      </c>
      <c r="T380" s="349">
        <f t="shared" si="204"/>
        <v>0</v>
      </c>
      <c r="U380" s="123">
        <f>SUMIFS('Manufacturing Cost.'!N:N,'Manufacturing Cost.'!G:G,"622",'Manufacturing Cost.'!H:H,"0503")*T380</f>
        <v>0</v>
      </c>
      <c r="V380" s="123">
        <f>SUMIFS('Manufacturing Cost.'!N:N,'Manufacturing Cost.'!G:G,"627",'Manufacturing Cost.'!H:H,"0503")*T380</f>
        <v>0</v>
      </c>
      <c r="W380" s="308">
        <f t="shared" si="216"/>
        <v>0</v>
      </c>
      <c r="X380" s="123">
        <f>SUMIFS('Manufacturing Cost.'!N:N,'Manufacturing Cost.'!H:H,"indirect",'Manufacturing Cost.'!G:G,"627")*W380</f>
        <v>0</v>
      </c>
      <c r="Y380" s="123">
        <f>SUMIF(Outsoucing!D:D,C380,Outsoucing!J:J)</f>
        <v>0</v>
      </c>
      <c r="Z380" s="309">
        <f t="shared" si="207"/>
        <v>0</v>
      </c>
      <c r="AA380" s="306">
        <f t="shared" si="201"/>
        <v>0</v>
      </c>
      <c r="AB380" s="123"/>
      <c r="AC380" s="3">
        <v>0</v>
      </c>
      <c r="AD380" s="136">
        <f t="shared" si="206"/>
        <v>0</v>
      </c>
      <c r="AH380" s="226"/>
      <c r="AL380" s="136"/>
    </row>
    <row r="381" spans="1:38">
      <c r="A381" s="301" t="s">
        <v>1199</v>
      </c>
      <c r="B381" s="353" t="str">
        <f t="shared" si="220"/>
        <v>101275301726</v>
      </c>
      <c r="C381" s="416" t="s">
        <v>1330</v>
      </c>
      <c r="D381" s="122" t="s">
        <v>1331</v>
      </c>
      <c r="E381" s="123">
        <v>19</v>
      </c>
      <c r="F381" s="215">
        <v>94</v>
      </c>
      <c r="G381" s="215">
        <f t="shared" si="219"/>
        <v>113</v>
      </c>
      <c r="H381" s="303" t="s">
        <v>1035</v>
      </c>
      <c r="I381" s="303" t="s">
        <v>1036</v>
      </c>
      <c r="J381" s="122"/>
      <c r="K381" s="305">
        <v>1</v>
      </c>
      <c r="L381" s="122">
        <v>1</v>
      </c>
      <c r="M381" s="122" t="s">
        <v>26</v>
      </c>
      <c r="N381" s="305">
        <f t="shared" si="200"/>
        <v>113</v>
      </c>
      <c r="O381" s="123">
        <v>0</v>
      </c>
      <c r="P381" s="362">
        <f t="shared" si="203"/>
        <v>52055.075477284016</v>
      </c>
      <c r="Q381" s="123">
        <v>4151838.1221352583</v>
      </c>
      <c r="R381" s="123">
        <v>25845.484271664613</v>
      </c>
      <c r="S381" s="305">
        <f>VLOOKUP(C381,'Working Hours'!A:I,9,0)*G381</f>
        <v>2.2713000000000001</v>
      </c>
      <c r="T381" s="349">
        <f t="shared" si="204"/>
        <v>4.6837424717005874E-5</v>
      </c>
      <c r="U381" s="123">
        <f>SUMIFS('Manufacturing Cost.'!N:N,'Manufacturing Cost.'!G:G,"622",'Manufacturing Cost.'!H:H,"0503")*T381</f>
        <v>123233.87402927082</v>
      </c>
      <c r="V381" s="123">
        <f>SUMIFS('Manufacturing Cost.'!N:N,'Manufacturing Cost.'!G:G,"627",'Manufacturing Cost.'!H:H,"0503")*T381</f>
        <v>143762.44491781059</v>
      </c>
      <c r="W381" s="308">
        <f t="shared" si="216"/>
        <v>8.274245054937677E-6</v>
      </c>
      <c r="X381" s="123">
        <f>SUMIFS('Manufacturing Cost.'!N:N,'Manufacturing Cost.'!H:H,"indirect",'Manufacturing Cost.'!G:G,"627")*W381</f>
        <v>93543.603579090137</v>
      </c>
      <c r="Y381" s="123">
        <f>SUMIF(Outsoucing!D:D,C381,Outsoucing!J:J)</f>
        <v>1344000</v>
      </c>
      <c r="Z381" s="309">
        <f t="shared" si="207"/>
        <v>5882223.5289330939</v>
      </c>
      <c r="AA381" s="306">
        <f t="shared" si="201"/>
        <v>52055.075477284016</v>
      </c>
      <c r="AB381" s="123"/>
      <c r="AC381" s="3">
        <v>5882223.5289330939</v>
      </c>
      <c r="AD381" s="136">
        <f t="shared" si="206"/>
        <v>0</v>
      </c>
      <c r="AH381" s="226"/>
      <c r="AL381" s="136"/>
    </row>
    <row r="382" spans="1:38" ht="15" hidden="1" customHeight="1">
      <c r="A382" s="301" t="s">
        <v>1199</v>
      </c>
      <c r="B382" s="353" t="str">
        <f t="shared" si="220"/>
        <v>101277301727</v>
      </c>
      <c r="C382" s="416" t="s">
        <v>1332</v>
      </c>
      <c r="D382" s="122" t="s">
        <v>1333</v>
      </c>
      <c r="E382" s="123">
        <v>0</v>
      </c>
      <c r="F382" s="215">
        <v>0</v>
      </c>
      <c r="G382" s="215">
        <f t="shared" si="219"/>
        <v>0</v>
      </c>
      <c r="H382" s="303" t="s">
        <v>1037</v>
      </c>
      <c r="I382" s="303" t="s">
        <v>1038</v>
      </c>
      <c r="J382" s="122"/>
      <c r="K382" s="305">
        <v>1</v>
      </c>
      <c r="L382" s="122">
        <v>1</v>
      </c>
      <c r="M382" s="122" t="s">
        <v>26</v>
      </c>
      <c r="N382" s="305">
        <f t="shared" si="200"/>
        <v>0</v>
      </c>
      <c r="O382" s="123">
        <v>0</v>
      </c>
      <c r="P382" s="362" t="str">
        <f t="shared" si="203"/>
        <v/>
      </c>
      <c r="Q382" s="123">
        <v>0</v>
      </c>
      <c r="R382" s="123">
        <v>0</v>
      </c>
      <c r="S382" s="305">
        <f>VLOOKUP(C382,'Working Hours'!A:I,9,0)*G382</f>
        <v>0</v>
      </c>
      <c r="T382" s="349">
        <f t="shared" si="204"/>
        <v>0</v>
      </c>
      <c r="U382" s="123">
        <f>SUMIFS('Manufacturing Cost.'!N:N,'Manufacturing Cost.'!G:G,"622",'Manufacturing Cost.'!H:H,"0503")*T382</f>
        <v>0</v>
      </c>
      <c r="V382" s="123">
        <f>SUMIFS('Manufacturing Cost.'!N:N,'Manufacturing Cost.'!G:G,"627",'Manufacturing Cost.'!H:H,"0503")*T382</f>
        <v>0</v>
      </c>
      <c r="W382" s="308">
        <f t="shared" si="216"/>
        <v>0</v>
      </c>
      <c r="X382" s="123">
        <f>SUMIFS('Manufacturing Cost.'!N:N,'Manufacturing Cost.'!H:H,"indirect",'Manufacturing Cost.'!G:G,"627")*W382</f>
        <v>0</v>
      </c>
      <c r="Y382" s="123">
        <f>SUMIF(Outsoucing!D:D,C382,Outsoucing!J:J)</f>
        <v>0</v>
      </c>
      <c r="Z382" s="309">
        <f t="shared" si="207"/>
        <v>0</v>
      </c>
      <c r="AA382" s="306">
        <f t="shared" si="201"/>
        <v>0</v>
      </c>
      <c r="AB382" s="123"/>
      <c r="AC382" s="3">
        <v>0</v>
      </c>
      <c r="AD382" s="136">
        <f t="shared" si="206"/>
        <v>0</v>
      </c>
      <c r="AH382" s="226"/>
      <c r="AL382" s="136"/>
    </row>
    <row r="383" spans="1:38" ht="15" hidden="1" customHeight="1">
      <c r="A383" s="301" t="s">
        <v>1199</v>
      </c>
      <c r="B383" s="353" t="str">
        <f t="shared" si="220"/>
        <v>101279301729</v>
      </c>
      <c r="C383" s="416" t="s">
        <v>1334</v>
      </c>
      <c r="D383" s="122" t="s">
        <v>1335</v>
      </c>
      <c r="E383" s="123">
        <v>0</v>
      </c>
      <c r="F383" s="215">
        <v>0</v>
      </c>
      <c r="G383" s="215">
        <f t="shared" si="219"/>
        <v>0</v>
      </c>
      <c r="H383" s="303" t="s">
        <v>1043</v>
      </c>
      <c r="I383" s="303" t="s">
        <v>1044</v>
      </c>
      <c r="J383" s="122"/>
      <c r="K383" s="305">
        <v>1</v>
      </c>
      <c r="L383" s="122">
        <v>1</v>
      </c>
      <c r="M383" s="122" t="s">
        <v>26</v>
      </c>
      <c r="N383" s="305">
        <f t="shared" si="200"/>
        <v>0</v>
      </c>
      <c r="O383" s="123">
        <v>0</v>
      </c>
      <c r="P383" s="362" t="str">
        <f t="shared" si="203"/>
        <v/>
      </c>
      <c r="Q383" s="123">
        <v>0</v>
      </c>
      <c r="R383" s="123">
        <v>0</v>
      </c>
      <c r="S383" s="305">
        <f>VLOOKUP(C383,'Working Hours'!A:I,9,0)*G383</f>
        <v>0</v>
      </c>
      <c r="T383" s="349">
        <f t="shared" si="204"/>
        <v>0</v>
      </c>
      <c r="U383" s="123">
        <f>SUMIFS('Manufacturing Cost.'!N:N,'Manufacturing Cost.'!G:G,"622",'Manufacturing Cost.'!H:H,"0503")*T383</f>
        <v>0</v>
      </c>
      <c r="V383" s="123">
        <f>SUMIFS('Manufacturing Cost.'!N:N,'Manufacturing Cost.'!G:G,"627",'Manufacturing Cost.'!H:H,"0503")*T383</f>
        <v>0</v>
      </c>
      <c r="W383" s="308">
        <f t="shared" si="216"/>
        <v>0</v>
      </c>
      <c r="X383" s="123">
        <f>SUMIFS('Manufacturing Cost.'!N:N,'Manufacturing Cost.'!H:H,"indirect",'Manufacturing Cost.'!G:G,"627")*W383</f>
        <v>0</v>
      </c>
      <c r="Y383" s="123">
        <f>SUMIF(Outsoucing!D:D,C383,Outsoucing!J:J)</f>
        <v>0</v>
      </c>
      <c r="Z383" s="309">
        <f t="shared" si="207"/>
        <v>0</v>
      </c>
      <c r="AA383" s="306">
        <f t="shared" si="201"/>
        <v>0</v>
      </c>
      <c r="AB383" s="123"/>
      <c r="AC383" s="3">
        <v>0</v>
      </c>
      <c r="AD383" s="136">
        <f t="shared" si="206"/>
        <v>0</v>
      </c>
      <c r="AH383" s="226"/>
      <c r="AL383" s="136"/>
    </row>
    <row r="384" spans="1:38" ht="15" hidden="1" customHeight="1">
      <c r="A384" s="301" t="s">
        <v>1199</v>
      </c>
      <c r="B384" s="353" t="str">
        <f t="shared" si="220"/>
        <v>120178301314</v>
      </c>
      <c r="C384" s="416" t="s">
        <v>78</v>
      </c>
      <c r="D384" s="122" t="s">
        <v>79</v>
      </c>
      <c r="E384" s="123">
        <v>0</v>
      </c>
      <c r="F384" s="215">
        <v>0</v>
      </c>
      <c r="G384" s="215">
        <f t="shared" si="219"/>
        <v>0</v>
      </c>
      <c r="H384" s="303" t="s">
        <v>80</v>
      </c>
      <c r="I384" s="303" t="s">
        <v>81</v>
      </c>
      <c r="J384" s="122"/>
      <c r="K384" s="305">
        <v>1</v>
      </c>
      <c r="L384" s="122">
        <v>1</v>
      </c>
      <c r="M384" s="122" t="s">
        <v>26</v>
      </c>
      <c r="N384" s="305">
        <f t="shared" si="200"/>
        <v>0</v>
      </c>
      <c r="O384" s="123">
        <v>0</v>
      </c>
      <c r="P384" s="362" t="str">
        <f t="shared" si="203"/>
        <v/>
      </c>
      <c r="Q384" s="123">
        <v>0</v>
      </c>
      <c r="R384" s="123">
        <v>0</v>
      </c>
      <c r="S384" s="305">
        <f>VLOOKUP(C384,'Working Hours'!A:I,9,0)*G384</f>
        <v>0</v>
      </c>
      <c r="T384" s="349">
        <f t="shared" si="204"/>
        <v>0</v>
      </c>
      <c r="U384" s="123">
        <f>SUMIFS('Manufacturing Cost.'!N:N,'Manufacturing Cost.'!G:G,"622",'Manufacturing Cost.'!H:H,"0503")*T384</f>
        <v>0</v>
      </c>
      <c r="V384" s="123">
        <f>SUMIFS('Manufacturing Cost.'!N:N,'Manufacturing Cost.'!G:G,"627",'Manufacturing Cost.'!H:H,"0503")*T384</f>
        <v>0</v>
      </c>
      <c r="W384" s="308">
        <f t="shared" si="216"/>
        <v>0</v>
      </c>
      <c r="X384" s="123">
        <f>SUMIFS('Manufacturing Cost.'!N:N,'Manufacturing Cost.'!H:H,"indirect",'Manufacturing Cost.'!G:G,"627")*W384</f>
        <v>0</v>
      </c>
      <c r="Y384" s="123">
        <f>SUMIF(Outsoucing!D:D,C384,Outsoucing!J:J)</f>
        <v>0</v>
      </c>
      <c r="Z384" s="309">
        <f t="shared" si="207"/>
        <v>0</v>
      </c>
      <c r="AA384" s="306">
        <f t="shared" si="201"/>
        <v>0</v>
      </c>
      <c r="AB384" s="123"/>
      <c r="AC384" s="3">
        <v>0</v>
      </c>
      <c r="AD384" s="136">
        <f t="shared" si="206"/>
        <v>0</v>
      </c>
      <c r="AH384" s="226"/>
      <c r="AL384" s="136"/>
    </row>
    <row r="385" spans="1:38" ht="15" hidden="1" customHeight="1">
      <c r="A385" s="301" t="s">
        <v>1199</v>
      </c>
      <c r="B385" s="353" t="str">
        <f t="shared" si="220"/>
        <v>101273762762</v>
      </c>
      <c r="C385" s="416" t="s">
        <v>1336</v>
      </c>
      <c r="D385" s="122" t="s">
        <v>1337</v>
      </c>
      <c r="E385" s="123">
        <v>0</v>
      </c>
      <c r="F385" s="215">
        <v>0</v>
      </c>
      <c r="G385" s="215">
        <f t="shared" si="219"/>
        <v>0</v>
      </c>
      <c r="H385" s="303" t="s">
        <v>435</v>
      </c>
      <c r="I385" s="303" t="s">
        <v>894</v>
      </c>
      <c r="J385" s="122"/>
      <c r="K385" s="305">
        <v>1</v>
      </c>
      <c r="L385" s="122">
        <v>1</v>
      </c>
      <c r="M385" s="122" t="s">
        <v>26</v>
      </c>
      <c r="N385" s="305">
        <f t="shared" si="200"/>
        <v>0</v>
      </c>
      <c r="O385" s="123">
        <v>0</v>
      </c>
      <c r="P385" s="362" t="str">
        <f t="shared" si="203"/>
        <v/>
      </c>
      <c r="Q385" s="123">
        <v>0</v>
      </c>
      <c r="R385" s="123">
        <v>0</v>
      </c>
      <c r="S385" s="305">
        <f>VLOOKUP(C385,'Working Hours'!A:I,9,0)*G385</f>
        <v>0</v>
      </c>
      <c r="T385" s="349">
        <f t="shared" si="204"/>
        <v>0</v>
      </c>
      <c r="U385" s="123">
        <f>SUMIFS('Manufacturing Cost.'!N:N,'Manufacturing Cost.'!G:G,"622",'Manufacturing Cost.'!H:H,"0503")*T385</f>
        <v>0</v>
      </c>
      <c r="V385" s="123">
        <f>SUMIFS('Manufacturing Cost.'!N:N,'Manufacturing Cost.'!G:G,"627",'Manufacturing Cost.'!H:H,"0503")*T385</f>
        <v>0</v>
      </c>
      <c r="W385" s="308">
        <f t="shared" si="216"/>
        <v>0</v>
      </c>
      <c r="X385" s="123">
        <f>SUMIFS('Manufacturing Cost.'!N:N,'Manufacturing Cost.'!H:H,"indirect",'Manufacturing Cost.'!G:G,"627")*W385</f>
        <v>0</v>
      </c>
      <c r="Y385" s="123">
        <f>SUMIF(Outsoucing!D:D,C385,Outsoucing!J:J)</f>
        <v>0</v>
      </c>
      <c r="Z385" s="309">
        <f t="shared" si="207"/>
        <v>0</v>
      </c>
      <c r="AA385" s="306">
        <f t="shared" si="201"/>
        <v>0</v>
      </c>
      <c r="AB385" s="123"/>
      <c r="AC385" s="3">
        <v>0</v>
      </c>
      <c r="AD385" s="136">
        <f t="shared" si="206"/>
        <v>0</v>
      </c>
      <c r="AH385" s="226"/>
      <c r="AL385" s="136"/>
    </row>
    <row r="386" spans="1:38" ht="15" hidden="1" customHeight="1">
      <c r="A386" s="301" t="s">
        <v>1199</v>
      </c>
      <c r="B386" s="353" t="str">
        <f t="shared" si="220"/>
        <v>101274301725</v>
      </c>
      <c r="C386" s="416" t="s">
        <v>1338</v>
      </c>
      <c r="D386" s="122" t="s">
        <v>1339</v>
      </c>
      <c r="E386" s="123">
        <v>0</v>
      </c>
      <c r="F386" s="215">
        <v>0</v>
      </c>
      <c r="G386" s="215">
        <f t="shared" si="219"/>
        <v>0</v>
      </c>
      <c r="H386" s="303" t="s">
        <v>1033</v>
      </c>
      <c r="I386" s="303" t="s">
        <v>1034</v>
      </c>
      <c r="J386" s="122"/>
      <c r="K386" s="305">
        <v>1</v>
      </c>
      <c r="L386" s="122">
        <v>1</v>
      </c>
      <c r="M386" s="122" t="s">
        <v>26</v>
      </c>
      <c r="N386" s="305">
        <f t="shared" si="200"/>
        <v>0</v>
      </c>
      <c r="O386" s="123">
        <v>0</v>
      </c>
      <c r="P386" s="362" t="str">
        <f t="shared" si="203"/>
        <v/>
      </c>
      <c r="Q386" s="123">
        <v>0</v>
      </c>
      <c r="R386" s="123">
        <v>0</v>
      </c>
      <c r="S386" s="305">
        <f>VLOOKUP(C386,'Working Hours'!A:I,9,0)*G386</f>
        <v>0</v>
      </c>
      <c r="T386" s="349">
        <f t="shared" si="204"/>
        <v>0</v>
      </c>
      <c r="U386" s="123">
        <f>SUMIFS('Manufacturing Cost.'!N:N,'Manufacturing Cost.'!G:G,"622",'Manufacturing Cost.'!H:H,"0503")*T386</f>
        <v>0</v>
      </c>
      <c r="V386" s="123">
        <f>SUMIFS('Manufacturing Cost.'!N:N,'Manufacturing Cost.'!G:G,"627",'Manufacturing Cost.'!H:H,"0503")*T386</f>
        <v>0</v>
      </c>
      <c r="W386" s="308">
        <f t="shared" si="216"/>
        <v>0</v>
      </c>
      <c r="X386" s="123">
        <f>SUMIFS('Manufacturing Cost.'!N:N,'Manufacturing Cost.'!H:H,"indirect",'Manufacturing Cost.'!G:G,"627")*W386</f>
        <v>0</v>
      </c>
      <c r="Y386" s="123">
        <f>SUMIF(Outsoucing!D:D,C386,Outsoucing!J:J)</f>
        <v>0</v>
      </c>
      <c r="Z386" s="309">
        <f t="shared" si="207"/>
        <v>0</v>
      </c>
      <c r="AA386" s="306">
        <f t="shared" si="201"/>
        <v>0</v>
      </c>
      <c r="AB386" s="123"/>
      <c r="AC386" s="3">
        <v>0</v>
      </c>
      <c r="AD386" s="136">
        <f t="shared" si="206"/>
        <v>0</v>
      </c>
      <c r="AH386" s="226"/>
      <c r="AL386" s="136"/>
    </row>
    <row r="387" spans="1:38" ht="15" hidden="1" customHeight="1">
      <c r="A387" s="301" t="s">
        <v>1199</v>
      </c>
      <c r="B387" s="353" t="str">
        <f t="shared" si="220"/>
        <v>101278301728</v>
      </c>
      <c r="C387" s="416" t="s">
        <v>1340</v>
      </c>
      <c r="D387" s="122" t="s">
        <v>1341</v>
      </c>
      <c r="E387" s="123">
        <v>0</v>
      </c>
      <c r="F387" s="215">
        <v>0</v>
      </c>
      <c r="G387" s="215">
        <f t="shared" si="219"/>
        <v>0</v>
      </c>
      <c r="H387" s="303" t="s">
        <v>1039</v>
      </c>
      <c r="I387" s="303" t="s">
        <v>1040</v>
      </c>
      <c r="J387" s="122"/>
      <c r="K387" s="305">
        <v>1</v>
      </c>
      <c r="L387" s="122">
        <v>1</v>
      </c>
      <c r="M387" s="122" t="s">
        <v>26</v>
      </c>
      <c r="N387" s="305">
        <f t="shared" si="200"/>
        <v>0</v>
      </c>
      <c r="O387" s="123">
        <v>0</v>
      </c>
      <c r="P387" s="362" t="str">
        <f t="shared" si="203"/>
        <v/>
      </c>
      <c r="Q387" s="123">
        <v>0</v>
      </c>
      <c r="R387" s="123">
        <v>0</v>
      </c>
      <c r="S387" s="305">
        <f>VLOOKUP(C387,'Working Hours'!A:I,9,0)*G387</f>
        <v>0</v>
      </c>
      <c r="T387" s="349">
        <f t="shared" si="204"/>
        <v>0</v>
      </c>
      <c r="U387" s="123">
        <f>SUMIFS('Manufacturing Cost.'!N:N,'Manufacturing Cost.'!G:G,"622",'Manufacturing Cost.'!H:H,"0503")*T387</f>
        <v>0</v>
      </c>
      <c r="V387" s="123">
        <f>SUMIFS('Manufacturing Cost.'!N:N,'Manufacturing Cost.'!G:G,"627",'Manufacturing Cost.'!H:H,"0503")*T387</f>
        <v>0</v>
      </c>
      <c r="W387" s="308">
        <f t="shared" si="216"/>
        <v>0</v>
      </c>
      <c r="X387" s="123">
        <f>SUMIFS('Manufacturing Cost.'!N:N,'Manufacturing Cost.'!H:H,"indirect",'Manufacturing Cost.'!G:G,"627")*W387</f>
        <v>0</v>
      </c>
      <c r="Y387" s="123">
        <f>SUMIF(Outsoucing!D:D,C387,Outsoucing!J:J)</f>
        <v>0</v>
      </c>
      <c r="Z387" s="309">
        <f t="shared" si="207"/>
        <v>0</v>
      </c>
      <c r="AA387" s="306">
        <f t="shared" si="201"/>
        <v>0</v>
      </c>
      <c r="AB387" s="123"/>
      <c r="AC387" s="3">
        <v>0</v>
      </c>
      <c r="AD387" s="136">
        <f t="shared" si="206"/>
        <v>0</v>
      </c>
      <c r="AH387" s="226"/>
      <c r="AL387" s="136"/>
    </row>
    <row r="388" spans="1:38" ht="15" hidden="1" customHeight="1">
      <c r="A388" s="301" t="s">
        <v>1199</v>
      </c>
      <c r="B388" s="353" t="str">
        <f t="shared" si="220"/>
        <v>120189301346</v>
      </c>
      <c r="C388" s="122" t="s">
        <v>1342</v>
      </c>
      <c r="D388" s="122" t="s">
        <v>1343</v>
      </c>
      <c r="E388" s="118">
        <v>0</v>
      </c>
      <c r="F388" s="406">
        <v>0</v>
      </c>
      <c r="G388" s="406">
        <f t="shared" ref="G388:G396" si="221">+E388+F388</f>
        <v>0</v>
      </c>
      <c r="H388" s="325" t="s">
        <v>1031</v>
      </c>
      <c r="I388" s="325" t="s">
        <v>1032</v>
      </c>
      <c r="J388" s="122"/>
      <c r="K388" s="305">
        <v>1</v>
      </c>
      <c r="L388" s="122">
        <v>1</v>
      </c>
      <c r="M388" s="122" t="s">
        <v>26</v>
      </c>
      <c r="N388" s="305">
        <f t="shared" si="200"/>
        <v>0</v>
      </c>
      <c r="O388" s="123">
        <v>0</v>
      </c>
      <c r="P388" s="306" t="str">
        <f t="shared" si="203"/>
        <v/>
      </c>
      <c r="Q388" s="123">
        <v>0</v>
      </c>
      <c r="R388" s="123">
        <v>0</v>
      </c>
      <c r="S388" s="305">
        <f>VLOOKUP(C388,'Working Hours'!A:I,9,0)*G388</f>
        <v>0</v>
      </c>
      <c r="T388" s="349">
        <f t="shared" si="204"/>
        <v>0</v>
      </c>
      <c r="U388" s="123">
        <f>SUMIFS('Manufacturing Cost.'!N:N,'Manufacturing Cost.'!G:G,"622",'Manufacturing Cost.'!H:H,"0503")*T388</f>
        <v>0</v>
      </c>
      <c r="V388" s="123">
        <f>SUMIFS('Manufacturing Cost.'!N:N,'Manufacturing Cost.'!G:G,"627",'Manufacturing Cost.'!H:H,"0503")*T388</f>
        <v>0</v>
      </c>
      <c r="W388" s="308">
        <f t="shared" si="216"/>
        <v>0</v>
      </c>
      <c r="X388" s="123">
        <f>SUMIFS('Manufacturing Cost.'!N:N,'Manufacturing Cost.'!H:H,"indirect",'Manufacturing Cost.'!G:G,"627")*W388</f>
        <v>0</v>
      </c>
      <c r="Y388" s="123">
        <f>SUMIF(Outsoucing!D:D,C388,Outsoucing!J:J)</f>
        <v>0</v>
      </c>
      <c r="Z388" s="309">
        <f t="shared" si="207"/>
        <v>0</v>
      </c>
      <c r="AA388" s="306">
        <f t="shared" si="201"/>
        <v>0</v>
      </c>
      <c r="AB388" s="123"/>
      <c r="AC388" s="3">
        <v>0</v>
      </c>
      <c r="AD388" s="136">
        <f t="shared" si="206"/>
        <v>0</v>
      </c>
      <c r="AH388" s="226"/>
      <c r="AI388" s="3"/>
      <c r="AL388" s="136"/>
    </row>
    <row r="389" spans="1:38" ht="15" hidden="1" customHeight="1">
      <c r="A389" s="301" t="s">
        <v>1199</v>
      </c>
      <c r="B389" s="353" t="str">
        <f t="shared" si="220"/>
        <v>120301301399</v>
      </c>
      <c r="C389" s="210" t="s">
        <v>1344</v>
      </c>
      <c r="D389" s="122" t="s">
        <v>780</v>
      </c>
      <c r="E389" s="118">
        <v>0</v>
      </c>
      <c r="F389" s="406">
        <v>0</v>
      </c>
      <c r="G389" s="406">
        <f t="shared" si="221"/>
        <v>0</v>
      </c>
      <c r="H389" s="325" t="s">
        <v>1047</v>
      </c>
      <c r="I389" s="325" t="s">
        <v>1048</v>
      </c>
      <c r="J389" s="122"/>
      <c r="K389" s="305">
        <v>1</v>
      </c>
      <c r="L389" s="122">
        <v>1</v>
      </c>
      <c r="M389" s="122" t="s">
        <v>26</v>
      </c>
      <c r="N389" s="305">
        <f t="shared" si="200"/>
        <v>0</v>
      </c>
      <c r="O389" s="123">
        <v>0</v>
      </c>
      <c r="P389" s="362" t="str">
        <f t="shared" si="203"/>
        <v/>
      </c>
      <c r="Q389" s="123">
        <v>0</v>
      </c>
      <c r="R389" s="123">
        <v>0</v>
      </c>
      <c r="S389" s="305">
        <f>VLOOKUP(C389,'Working Hours'!A:I,9,0)*G389</f>
        <v>0</v>
      </c>
      <c r="T389" s="349">
        <f t="shared" si="204"/>
        <v>0</v>
      </c>
      <c r="U389" s="123">
        <f>SUMIFS('Manufacturing Cost.'!N:N,'Manufacturing Cost.'!G:G,"622",'Manufacturing Cost.'!H:H,"0503")*T389</f>
        <v>0</v>
      </c>
      <c r="V389" s="123">
        <f>SUMIFS('Manufacturing Cost.'!N:N,'Manufacturing Cost.'!G:G,"627",'Manufacturing Cost.'!H:H,"0503")*T389</f>
        <v>0</v>
      </c>
      <c r="W389" s="308">
        <f t="shared" si="216"/>
        <v>0</v>
      </c>
      <c r="X389" s="123">
        <f>SUMIFS('Manufacturing Cost.'!N:N,'Manufacturing Cost.'!H:H,"indirect",'Manufacturing Cost.'!G:G,"627")*W389</f>
        <v>0</v>
      </c>
      <c r="Y389" s="123">
        <f>SUMIF(Outsoucing!D:D,C389,Outsoucing!J:J)</f>
        <v>0</v>
      </c>
      <c r="Z389" s="309">
        <f t="shared" si="207"/>
        <v>0</v>
      </c>
      <c r="AA389" s="306">
        <f t="shared" si="201"/>
        <v>0</v>
      </c>
      <c r="AB389" s="123"/>
      <c r="AC389" s="3">
        <v>0</v>
      </c>
      <c r="AD389" s="136">
        <f t="shared" si="206"/>
        <v>0</v>
      </c>
      <c r="AH389" s="226"/>
      <c r="AI389" s="3"/>
      <c r="AL389" s="136"/>
    </row>
    <row r="390" spans="1:38" ht="15" hidden="1" customHeight="1">
      <c r="A390" s="301" t="s">
        <v>1199</v>
      </c>
      <c r="B390" s="353" t="str">
        <f t="shared" si="220"/>
        <v>120400301396</v>
      </c>
      <c r="C390" s="210" t="s">
        <v>1345</v>
      </c>
      <c r="D390" s="122" t="s">
        <v>1346</v>
      </c>
      <c r="E390" s="118">
        <v>0</v>
      </c>
      <c r="F390" s="406">
        <v>0</v>
      </c>
      <c r="G390" s="406">
        <f t="shared" si="221"/>
        <v>0</v>
      </c>
      <c r="H390" s="325" t="s">
        <v>1045</v>
      </c>
      <c r="I390" s="325" t="s">
        <v>1046</v>
      </c>
      <c r="J390" s="122"/>
      <c r="K390" s="305">
        <v>1</v>
      </c>
      <c r="L390" s="122">
        <v>1</v>
      </c>
      <c r="M390" s="122" t="s">
        <v>26</v>
      </c>
      <c r="N390" s="305">
        <f t="shared" si="200"/>
        <v>0</v>
      </c>
      <c r="O390" s="123">
        <v>0</v>
      </c>
      <c r="P390" s="362" t="str">
        <f t="shared" si="203"/>
        <v/>
      </c>
      <c r="Q390" s="123">
        <v>0</v>
      </c>
      <c r="R390" s="123">
        <v>0</v>
      </c>
      <c r="S390" s="305">
        <f>VLOOKUP(C390,'Working Hours'!A:I,9,0)*G390</f>
        <v>0</v>
      </c>
      <c r="T390" s="349">
        <f t="shared" si="204"/>
        <v>0</v>
      </c>
      <c r="U390" s="123">
        <f>SUMIFS('Manufacturing Cost.'!N:N,'Manufacturing Cost.'!G:G,"622",'Manufacturing Cost.'!H:H,"0503")*T390</f>
        <v>0</v>
      </c>
      <c r="V390" s="123">
        <f>SUMIFS('Manufacturing Cost.'!N:N,'Manufacturing Cost.'!G:G,"627",'Manufacturing Cost.'!H:H,"0503")*T390</f>
        <v>0</v>
      </c>
      <c r="W390" s="308">
        <f t="shared" si="216"/>
        <v>0</v>
      </c>
      <c r="X390" s="123">
        <f>SUMIFS('Manufacturing Cost.'!N:N,'Manufacturing Cost.'!H:H,"indirect",'Manufacturing Cost.'!G:G,"627")*W390</f>
        <v>0</v>
      </c>
      <c r="Y390" s="123">
        <f>SUMIF(Outsoucing!D:D,C390,Outsoucing!J:J)</f>
        <v>0</v>
      </c>
      <c r="Z390" s="309">
        <f t="shared" si="207"/>
        <v>0</v>
      </c>
      <c r="AA390" s="306">
        <f t="shared" si="201"/>
        <v>0</v>
      </c>
      <c r="AB390" s="123"/>
      <c r="AC390" s="3">
        <v>0</v>
      </c>
      <c r="AD390" s="136">
        <f t="shared" si="206"/>
        <v>0</v>
      </c>
      <c r="AH390" s="226"/>
      <c r="AI390" s="3"/>
      <c r="AL390" s="136"/>
    </row>
    <row r="391" spans="1:38">
      <c r="A391" s="301" t="s">
        <v>1199</v>
      </c>
      <c r="B391" s="353" t="str">
        <f t="shared" ref="B391:B392" si="222">C391&amp;H391</f>
        <v>101282301673</v>
      </c>
      <c r="C391" s="210" t="s">
        <v>1347</v>
      </c>
      <c r="D391" s="122" t="s">
        <v>1348</v>
      </c>
      <c r="E391" s="118">
        <v>0</v>
      </c>
      <c r="F391" s="406">
        <v>15</v>
      </c>
      <c r="G391" s="406">
        <f t="shared" ref="G391:G393" si="223">+E391+F391</f>
        <v>15</v>
      </c>
      <c r="H391" s="325" t="s">
        <v>969</v>
      </c>
      <c r="I391" s="325" t="s">
        <v>1228</v>
      </c>
      <c r="J391" s="122"/>
      <c r="K391" s="305">
        <v>1</v>
      </c>
      <c r="L391" s="122">
        <v>1</v>
      </c>
      <c r="M391" s="122" t="s">
        <v>26</v>
      </c>
      <c r="N391" s="305">
        <f t="shared" si="200"/>
        <v>15</v>
      </c>
      <c r="O391" s="123">
        <v>0</v>
      </c>
      <c r="P391" s="362">
        <f t="shared" si="203"/>
        <v>168839.00398483826</v>
      </c>
      <c r="Q391" s="123">
        <v>0</v>
      </c>
      <c r="R391" s="123">
        <v>2421389.6141116819</v>
      </c>
      <c r="S391" s="305">
        <f>VLOOKUP(C391,'Working Hours'!A:I,9,0)*G391</f>
        <v>0.70050000000000001</v>
      </c>
      <c r="T391" s="349">
        <f t="shared" si="204"/>
        <v>1.4445302696368868E-5</v>
      </c>
      <c r="U391" s="123">
        <f>SUMIFS('Manufacturing Cost.'!N:N,'Manufacturing Cost.'!G:G,"622",'Manufacturing Cost.'!H:H,"0503")*T391</f>
        <v>38007.013057501965</v>
      </c>
      <c r="V391" s="123">
        <f>SUMIFS('Manufacturing Cost.'!N:N,'Manufacturing Cost.'!G:G,"627",'Manufacturing Cost.'!H:H,"0503")*T391</f>
        <v>44338.305228250916</v>
      </c>
      <c r="W391" s="308">
        <f t="shared" si="216"/>
        <v>2.5518903980028365E-6</v>
      </c>
      <c r="X391" s="123">
        <f>SUMIFS('Manufacturing Cost.'!N:N,'Manufacturing Cost.'!H:H,"indirect",'Manufacturing Cost.'!G:G,"627")*W391</f>
        <v>28850.127375138749</v>
      </c>
      <c r="Y391" s="123">
        <f>SUMIF(Outsoucing!D:D,C391,Outsoucing!J:J)</f>
        <v>0</v>
      </c>
      <c r="Z391" s="309">
        <f t="shared" si="207"/>
        <v>2532585.0597725739</v>
      </c>
      <c r="AA391" s="306">
        <f t="shared" si="201"/>
        <v>168839.00398483826</v>
      </c>
      <c r="AB391" s="123"/>
      <c r="AC391" s="3">
        <v>2532585.0597725739</v>
      </c>
      <c r="AD391" s="136">
        <f t="shared" si="206"/>
        <v>0</v>
      </c>
      <c r="AH391" s="226"/>
      <c r="AI391" s="3"/>
      <c r="AL391" s="136"/>
    </row>
    <row r="392" spans="1:38">
      <c r="A392" s="301" t="s">
        <v>1199</v>
      </c>
      <c r="B392" s="353" t="str">
        <f t="shared" si="222"/>
        <v>120435301732</v>
      </c>
      <c r="C392" s="210" t="s">
        <v>1349</v>
      </c>
      <c r="D392" s="122" t="s">
        <v>1350</v>
      </c>
      <c r="E392" s="118">
        <v>4050</v>
      </c>
      <c r="F392" s="406">
        <v>1160</v>
      </c>
      <c r="G392" s="406">
        <f t="shared" si="223"/>
        <v>5210</v>
      </c>
      <c r="H392" s="325" t="s">
        <v>1055</v>
      </c>
      <c r="I392" s="325" t="s">
        <v>1056</v>
      </c>
      <c r="J392" s="122"/>
      <c r="K392" s="305">
        <v>1</v>
      </c>
      <c r="L392" s="122">
        <v>1</v>
      </c>
      <c r="M392" s="122" t="s">
        <v>26</v>
      </c>
      <c r="N392" s="305">
        <f t="shared" si="200"/>
        <v>5210</v>
      </c>
      <c r="O392" s="123"/>
      <c r="P392" s="362">
        <f t="shared" si="203"/>
        <v>21520.220642792599</v>
      </c>
      <c r="Q392" s="123">
        <v>95570291.036864042</v>
      </c>
      <c r="R392" s="123">
        <v>5467975.9376821145</v>
      </c>
      <c r="S392" s="305">
        <f>VLOOKUP(C392,'Working Hours'!A:I,9,0)*G392</f>
        <v>69.814000000000007</v>
      </c>
      <c r="T392" s="349">
        <f t="shared" si="204"/>
        <v>1.4396636151952839E-3</v>
      </c>
      <c r="U392" s="123">
        <f>SUMIFS('Manufacturing Cost.'!N:N,'Manufacturing Cost.'!G:G,"622",'Manufacturing Cost.'!H:H,"0503")*T392</f>
        <v>3787896.6589528085</v>
      </c>
      <c r="V392" s="123">
        <f>SUMIFS('Manufacturing Cost.'!N:N,'Manufacturing Cost.'!G:G,"627",'Manufacturing Cost.'!H:H,"0503")*T392</f>
        <v>4418892.8496860955</v>
      </c>
      <c r="W392" s="308">
        <f t="shared" si="216"/>
        <v>2.543293022786153E-4</v>
      </c>
      <c r="X392" s="123">
        <f>SUMIFS('Manufacturing Cost.'!N:N,'Manufacturing Cost.'!H:H,"indirect",'Manufacturing Cost.'!G:G,"627")*W392</f>
        <v>2875293.0657643634</v>
      </c>
      <c r="Y392" s="123">
        <f>SUMIF(Outsoucing!D:D,C392,Outsoucing!J:J)</f>
        <v>0</v>
      </c>
      <c r="Z392" s="309">
        <f t="shared" si="207"/>
        <v>112120349.54894944</v>
      </c>
      <c r="AA392" s="306">
        <f t="shared" si="201"/>
        <v>21520.220642792599</v>
      </c>
      <c r="AB392" s="123"/>
      <c r="AC392" s="3">
        <v>112120349.54894944</v>
      </c>
      <c r="AD392" s="136">
        <f t="shared" si="206"/>
        <v>0</v>
      </c>
      <c r="AH392" s="226"/>
      <c r="AI392" s="3"/>
      <c r="AL392" s="136"/>
    </row>
    <row r="393" spans="1:38" ht="15" hidden="1" customHeight="1">
      <c r="A393" s="301" t="s">
        <v>1199</v>
      </c>
      <c r="B393" s="353" t="str">
        <f t="shared" ref="B393:B396" si="224">C393&amp;H393</f>
        <v>100705</v>
      </c>
      <c r="C393" s="210" t="s">
        <v>1351</v>
      </c>
      <c r="D393" s="122" t="s">
        <v>1352</v>
      </c>
      <c r="E393" s="118">
        <v>0</v>
      </c>
      <c r="F393" s="406">
        <v>0</v>
      </c>
      <c r="G393" s="406">
        <f t="shared" si="223"/>
        <v>0</v>
      </c>
      <c r="H393" s="412"/>
      <c r="I393" s="412"/>
      <c r="J393" s="122"/>
      <c r="K393" s="305">
        <v>1</v>
      </c>
      <c r="L393" s="122">
        <v>1</v>
      </c>
      <c r="M393" s="122" t="s">
        <v>26</v>
      </c>
      <c r="N393" s="305">
        <f t="shared" si="200"/>
        <v>0</v>
      </c>
      <c r="O393" s="123">
        <v>0</v>
      </c>
      <c r="P393" s="362" t="str">
        <f t="shared" si="203"/>
        <v/>
      </c>
      <c r="Q393" s="123">
        <v>0</v>
      </c>
      <c r="R393" s="123">
        <v>0</v>
      </c>
      <c r="S393" s="305">
        <f>VLOOKUP(C393,'Working Hours'!A:I,9,0)*G393</f>
        <v>0</v>
      </c>
      <c r="T393" s="349">
        <f t="shared" si="204"/>
        <v>0</v>
      </c>
      <c r="U393" s="123">
        <f>SUMIFS('Manufacturing Cost.'!N:N,'Manufacturing Cost.'!G:G,"622",'Manufacturing Cost.'!H:H,"0503")*T393</f>
        <v>0</v>
      </c>
      <c r="V393" s="123">
        <f>SUMIFS('Manufacturing Cost.'!N:N,'Manufacturing Cost.'!G:G,"627",'Manufacturing Cost.'!H:H,"0503")*T393</f>
        <v>0</v>
      </c>
      <c r="W393" s="308">
        <f t="shared" si="216"/>
        <v>0</v>
      </c>
      <c r="X393" s="123">
        <f>SUMIFS('Manufacturing Cost.'!N:N,'Manufacturing Cost.'!H:H,"indirect",'Manufacturing Cost.'!G:G,"627")*W393</f>
        <v>0</v>
      </c>
      <c r="Y393" s="123">
        <f>SUMIF(Outsoucing!D:D,C393,Outsoucing!J:J)</f>
        <v>0</v>
      </c>
      <c r="Z393" s="309">
        <f t="shared" si="207"/>
        <v>0</v>
      </c>
      <c r="AA393" s="306">
        <f t="shared" si="201"/>
        <v>0</v>
      </c>
      <c r="AB393" s="123"/>
      <c r="AC393" s="3">
        <v>0</v>
      </c>
      <c r="AD393" s="136">
        <f t="shared" si="206"/>
        <v>0</v>
      </c>
      <c r="AH393" s="226"/>
      <c r="AI393" s="3"/>
      <c r="AL393" s="136"/>
    </row>
    <row r="394" spans="1:38" ht="15" hidden="1" customHeight="1">
      <c r="A394" s="301" t="s">
        <v>1199</v>
      </c>
      <c r="B394" s="353" t="str">
        <f t="shared" si="224"/>
        <v>100876</v>
      </c>
      <c r="C394" s="210" t="s">
        <v>1353</v>
      </c>
      <c r="D394" s="122" t="s">
        <v>1354</v>
      </c>
      <c r="E394" s="118">
        <v>0</v>
      </c>
      <c r="F394" s="406">
        <v>0</v>
      </c>
      <c r="G394" s="406">
        <f t="shared" si="221"/>
        <v>0</v>
      </c>
      <c r="H394" s="412"/>
      <c r="I394" s="412"/>
      <c r="J394" s="122"/>
      <c r="K394" s="305">
        <v>1</v>
      </c>
      <c r="L394" s="122">
        <v>1</v>
      </c>
      <c r="M394" s="122" t="s">
        <v>26</v>
      </c>
      <c r="N394" s="305">
        <f t="shared" si="200"/>
        <v>0</v>
      </c>
      <c r="O394" s="123">
        <v>0</v>
      </c>
      <c r="P394" s="362" t="str">
        <f t="shared" si="203"/>
        <v/>
      </c>
      <c r="Q394" s="123">
        <v>0</v>
      </c>
      <c r="R394" s="123">
        <v>0</v>
      </c>
      <c r="S394" s="305">
        <f>VLOOKUP(C394,'Working Hours'!A:I,9,0)*G394</f>
        <v>0</v>
      </c>
      <c r="T394" s="349">
        <f t="shared" si="204"/>
        <v>0</v>
      </c>
      <c r="U394" s="123">
        <f>SUMIFS('Manufacturing Cost.'!N:N,'Manufacturing Cost.'!G:G,"622",'Manufacturing Cost.'!H:H,"0503")*T394</f>
        <v>0</v>
      </c>
      <c r="V394" s="123">
        <f>SUMIFS('Manufacturing Cost.'!N:N,'Manufacturing Cost.'!G:G,"627",'Manufacturing Cost.'!H:H,"0503")*T394</f>
        <v>0</v>
      </c>
      <c r="W394" s="308">
        <f t="shared" si="216"/>
        <v>0</v>
      </c>
      <c r="X394" s="123">
        <f>SUMIFS('Manufacturing Cost.'!N:N,'Manufacturing Cost.'!H:H,"indirect",'Manufacturing Cost.'!G:G,"627")*W394</f>
        <v>0</v>
      </c>
      <c r="Y394" s="123">
        <f>SUMIF(Outsoucing!D:D,C394,Outsoucing!J:J)</f>
        <v>0</v>
      </c>
      <c r="Z394" s="309">
        <f t="shared" si="207"/>
        <v>0</v>
      </c>
      <c r="AA394" s="306">
        <f t="shared" si="201"/>
        <v>0</v>
      </c>
      <c r="AB394" s="123"/>
      <c r="AC394" s="3">
        <v>0</v>
      </c>
      <c r="AD394" s="136">
        <f t="shared" si="206"/>
        <v>0</v>
      </c>
      <c r="AH394" s="226"/>
      <c r="AI394" s="3"/>
      <c r="AL394" s="136"/>
    </row>
    <row r="395" spans="1:38" ht="15" hidden="1" customHeight="1">
      <c r="A395" s="301" t="s">
        <v>1199</v>
      </c>
      <c r="B395" s="353" t="str">
        <f t="shared" si="224"/>
        <v>101075</v>
      </c>
      <c r="C395" s="122" t="s">
        <v>1355</v>
      </c>
      <c r="D395" s="122" t="s">
        <v>1356</v>
      </c>
      <c r="E395" s="123">
        <v>0</v>
      </c>
      <c r="F395" s="215">
        <v>0</v>
      </c>
      <c r="G395" s="215">
        <f t="shared" si="221"/>
        <v>0</v>
      </c>
      <c r="H395" s="410"/>
      <c r="I395" s="410"/>
      <c r="J395" s="122"/>
      <c r="K395" s="305">
        <v>1</v>
      </c>
      <c r="L395" s="122">
        <v>1</v>
      </c>
      <c r="M395" s="122" t="s">
        <v>26</v>
      </c>
      <c r="N395" s="305">
        <f t="shared" si="200"/>
        <v>0</v>
      </c>
      <c r="O395" s="123">
        <v>0</v>
      </c>
      <c r="P395" s="362" t="str">
        <f t="shared" si="203"/>
        <v/>
      </c>
      <c r="Q395" s="123">
        <v>0</v>
      </c>
      <c r="R395" s="123">
        <v>0</v>
      </c>
      <c r="S395" s="305">
        <f>VLOOKUP(C395,'Working Hours'!A:I,9,0)*G395</f>
        <v>0</v>
      </c>
      <c r="T395" s="349">
        <f t="shared" si="204"/>
        <v>0</v>
      </c>
      <c r="U395" s="123">
        <f>SUMIFS('Manufacturing Cost.'!N:N,'Manufacturing Cost.'!G:G,"622",'Manufacturing Cost.'!H:H,"0503")*T395</f>
        <v>0</v>
      </c>
      <c r="V395" s="123">
        <f>SUMIFS('Manufacturing Cost.'!N:N,'Manufacturing Cost.'!G:G,"627",'Manufacturing Cost.'!H:H,"0503")*T395</f>
        <v>0</v>
      </c>
      <c r="W395" s="308">
        <f t="shared" si="216"/>
        <v>0</v>
      </c>
      <c r="X395" s="123">
        <f>SUMIFS('Manufacturing Cost.'!N:N,'Manufacturing Cost.'!H:H,"indirect",'Manufacturing Cost.'!G:G,"627")*W395</f>
        <v>0</v>
      </c>
      <c r="Y395" s="123">
        <f>SUMIF(Outsoucing!D:D,C395,Outsoucing!J:J)</f>
        <v>0</v>
      </c>
      <c r="Z395" s="309">
        <f t="shared" si="207"/>
        <v>0</v>
      </c>
      <c r="AA395" s="306">
        <f t="shared" si="201"/>
        <v>0</v>
      </c>
      <c r="AB395" s="123"/>
      <c r="AC395" s="3">
        <v>0</v>
      </c>
      <c r="AD395" s="136">
        <f t="shared" si="206"/>
        <v>0</v>
      </c>
      <c r="AH395" s="226"/>
      <c r="AI395" s="3"/>
      <c r="AL395" s="136"/>
    </row>
    <row r="396" spans="1:38" ht="15" hidden="1" customHeight="1">
      <c r="A396" s="301" t="s">
        <v>1199</v>
      </c>
      <c r="B396" s="353" t="str">
        <f t="shared" si="224"/>
        <v>101276</v>
      </c>
      <c r="C396" s="122" t="s">
        <v>1357</v>
      </c>
      <c r="D396" s="122" t="s">
        <v>1358</v>
      </c>
      <c r="E396" s="123">
        <v>0</v>
      </c>
      <c r="F396" s="215">
        <v>0</v>
      </c>
      <c r="G396" s="215">
        <f t="shared" si="221"/>
        <v>0</v>
      </c>
      <c r="H396" s="410"/>
      <c r="I396" s="410"/>
      <c r="J396" s="122"/>
      <c r="K396" s="305">
        <v>1</v>
      </c>
      <c r="L396" s="122">
        <v>1</v>
      </c>
      <c r="M396" s="122" t="s">
        <v>26</v>
      </c>
      <c r="N396" s="305">
        <f t="shared" si="200"/>
        <v>0</v>
      </c>
      <c r="O396" s="123">
        <v>0</v>
      </c>
      <c r="P396" s="362" t="str">
        <f t="shared" si="203"/>
        <v/>
      </c>
      <c r="Q396" s="123">
        <v>0</v>
      </c>
      <c r="R396" s="123">
        <v>0</v>
      </c>
      <c r="S396" s="305">
        <f>VLOOKUP(C396,'Working Hours'!A:I,9,0)*G396</f>
        <v>0</v>
      </c>
      <c r="T396" s="349">
        <f t="shared" si="204"/>
        <v>0</v>
      </c>
      <c r="U396" s="123">
        <f>SUMIFS('Manufacturing Cost.'!N:N,'Manufacturing Cost.'!G:G,"622",'Manufacturing Cost.'!H:H,"0503")*T396</f>
        <v>0</v>
      </c>
      <c r="V396" s="123">
        <f>SUMIFS('Manufacturing Cost.'!N:N,'Manufacturing Cost.'!G:G,"627",'Manufacturing Cost.'!H:H,"0503")*T396</f>
        <v>0</v>
      </c>
      <c r="W396" s="308">
        <f t="shared" si="216"/>
        <v>0</v>
      </c>
      <c r="X396" s="123">
        <f>SUMIFS('Manufacturing Cost.'!N:N,'Manufacturing Cost.'!H:H,"indirect",'Manufacturing Cost.'!G:G,"627")*W396</f>
        <v>0</v>
      </c>
      <c r="Y396" s="123">
        <f>SUMIF(Outsoucing!D:D,C396,Outsoucing!J:J)</f>
        <v>0</v>
      </c>
      <c r="Z396" s="309">
        <f t="shared" si="207"/>
        <v>0</v>
      </c>
      <c r="AA396" s="306">
        <f t="shared" si="201"/>
        <v>0</v>
      </c>
      <c r="AB396" s="123"/>
      <c r="AC396" s="3">
        <v>0</v>
      </c>
      <c r="AD396" s="136">
        <f t="shared" si="206"/>
        <v>0</v>
      </c>
      <c r="AH396" s="226"/>
      <c r="AI396" s="3"/>
      <c r="AL396" s="136"/>
    </row>
    <row r="397" spans="1:38" ht="15" hidden="1" customHeight="1">
      <c r="A397" s="301" t="s">
        <v>1199</v>
      </c>
      <c r="B397" s="353" t="str">
        <f t="shared" ref="B397:B400" si="225">C397&amp;H397</f>
        <v>100709</v>
      </c>
      <c r="C397" s="122" t="s">
        <v>1359</v>
      </c>
      <c r="D397" s="122" t="s">
        <v>1360</v>
      </c>
      <c r="E397" s="123">
        <v>0</v>
      </c>
      <c r="F397" s="215">
        <v>0</v>
      </c>
      <c r="G397" s="215">
        <f t="shared" ref="G397:G400" si="226">+E397+F397</f>
        <v>0</v>
      </c>
      <c r="H397" s="410"/>
      <c r="I397" s="410"/>
      <c r="J397" s="122"/>
      <c r="K397" s="305">
        <v>1</v>
      </c>
      <c r="L397" s="122">
        <v>1</v>
      </c>
      <c r="M397" s="122" t="s">
        <v>26</v>
      </c>
      <c r="N397" s="305">
        <f t="shared" ref="N397:N462" si="227">K397*(E397+F397)</f>
        <v>0</v>
      </c>
      <c r="O397" s="123">
        <v>0</v>
      </c>
      <c r="P397" s="362" t="str">
        <f t="shared" si="203"/>
        <v/>
      </c>
      <c r="Q397" s="123">
        <v>0</v>
      </c>
      <c r="R397" s="123">
        <v>0</v>
      </c>
      <c r="S397" s="305">
        <f>VLOOKUP(C397,'Working Hours'!A:I,9,0)*G397</f>
        <v>0</v>
      </c>
      <c r="T397" s="349">
        <f t="shared" si="204"/>
        <v>0</v>
      </c>
      <c r="U397" s="123">
        <f>SUMIFS('Manufacturing Cost.'!N:N,'Manufacturing Cost.'!G:G,"622",'Manufacturing Cost.'!H:H,"0503")*T397</f>
        <v>0</v>
      </c>
      <c r="V397" s="123">
        <f>SUMIFS('Manufacturing Cost.'!N:N,'Manufacturing Cost.'!G:G,"627",'Manufacturing Cost.'!H:H,"0503")*T397</f>
        <v>0</v>
      </c>
      <c r="W397" s="308">
        <f t="shared" si="216"/>
        <v>0</v>
      </c>
      <c r="X397" s="123">
        <f>SUMIFS('Manufacturing Cost.'!N:N,'Manufacturing Cost.'!H:H,"indirect",'Manufacturing Cost.'!G:G,"627")*W397</f>
        <v>0</v>
      </c>
      <c r="Y397" s="123">
        <f>SUMIF(Outsoucing!D:D,C397,Outsoucing!J:J)</f>
        <v>0</v>
      </c>
      <c r="Z397" s="309">
        <f t="shared" si="207"/>
        <v>0</v>
      </c>
      <c r="AA397" s="306">
        <f t="shared" ref="AA397:AA449" si="228">IF(Z397&lt;&gt;0,(Z397/(E397+F397)),0)</f>
        <v>0</v>
      </c>
      <c r="AB397" s="123"/>
      <c r="AC397" s="3">
        <v>0</v>
      </c>
      <c r="AD397" s="136">
        <f t="shared" si="206"/>
        <v>0</v>
      </c>
      <c r="AH397" s="226"/>
      <c r="AI397" s="3"/>
      <c r="AL397" s="136"/>
    </row>
    <row r="398" spans="1:38" ht="15" hidden="1" customHeight="1">
      <c r="A398" s="301" t="s">
        <v>1199</v>
      </c>
      <c r="B398" s="353" t="str">
        <f t="shared" si="225"/>
        <v>101059</v>
      </c>
      <c r="C398" s="122" t="s">
        <v>1361</v>
      </c>
      <c r="D398" s="122" t="s">
        <v>1362</v>
      </c>
      <c r="E398" s="123">
        <v>0</v>
      </c>
      <c r="F398" s="215">
        <v>0</v>
      </c>
      <c r="G398" s="215">
        <f t="shared" si="226"/>
        <v>0</v>
      </c>
      <c r="H398" s="410"/>
      <c r="I398" s="410"/>
      <c r="J398" s="122"/>
      <c r="K398" s="305">
        <v>1</v>
      </c>
      <c r="L398" s="122">
        <v>1</v>
      </c>
      <c r="M398" s="122" t="s">
        <v>26</v>
      </c>
      <c r="N398" s="305">
        <f t="shared" si="227"/>
        <v>0</v>
      </c>
      <c r="O398" s="123">
        <v>0</v>
      </c>
      <c r="P398" s="362" t="str">
        <f t="shared" si="203"/>
        <v/>
      </c>
      <c r="Q398" s="123">
        <v>0</v>
      </c>
      <c r="R398" s="123">
        <v>0</v>
      </c>
      <c r="S398" s="305">
        <f>VLOOKUP(C398,'Working Hours'!A:I,9,0)*G398</f>
        <v>0</v>
      </c>
      <c r="T398" s="349">
        <f t="shared" si="204"/>
        <v>0</v>
      </c>
      <c r="U398" s="123">
        <f>SUMIFS('Manufacturing Cost.'!N:N,'Manufacturing Cost.'!G:G,"622",'Manufacturing Cost.'!H:H,"0503")*T398</f>
        <v>0</v>
      </c>
      <c r="V398" s="123">
        <f>SUMIFS('Manufacturing Cost.'!N:N,'Manufacturing Cost.'!G:G,"627",'Manufacturing Cost.'!H:H,"0503")*T398</f>
        <v>0</v>
      </c>
      <c r="W398" s="308">
        <f t="shared" si="216"/>
        <v>0</v>
      </c>
      <c r="X398" s="123">
        <f>SUMIFS('Manufacturing Cost.'!N:N,'Manufacturing Cost.'!H:H,"indirect",'Manufacturing Cost.'!G:G,"627")*W398</f>
        <v>0</v>
      </c>
      <c r="Y398" s="123">
        <f>SUMIF(Outsoucing!D:D,C398,Outsoucing!J:J)</f>
        <v>0</v>
      </c>
      <c r="Z398" s="309">
        <f t="shared" si="207"/>
        <v>0</v>
      </c>
      <c r="AA398" s="306">
        <f t="shared" si="228"/>
        <v>0</v>
      </c>
      <c r="AB398" s="123"/>
      <c r="AC398" s="3">
        <v>0</v>
      </c>
      <c r="AD398" s="136">
        <f t="shared" si="206"/>
        <v>0</v>
      </c>
      <c r="AH398" s="226"/>
      <c r="AI398" s="3"/>
      <c r="AL398" s="136"/>
    </row>
    <row r="399" spans="1:38">
      <c r="A399" s="301" t="s">
        <v>1199</v>
      </c>
      <c r="B399" s="353" t="str">
        <f t="shared" ref="B399" si="229">C399&amp;H399</f>
        <v>101051</v>
      </c>
      <c r="C399" s="122" t="s">
        <v>1363</v>
      </c>
      <c r="D399" s="122" t="s">
        <v>1364</v>
      </c>
      <c r="E399" s="123">
        <v>551</v>
      </c>
      <c r="F399" s="215">
        <v>30</v>
      </c>
      <c r="G399" s="215">
        <f t="shared" ref="G399" si="230">+E399+F399</f>
        <v>581</v>
      </c>
      <c r="H399" s="410"/>
      <c r="I399" s="410"/>
      <c r="J399" s="122"/>
      <c r="K399" s="305">
        <v>1</v>
      </c>
      <c r="L399" s="122">
        <v>1</v>
      </c>
      <c r="M399" s="122" t="s">
        <v>26</v>
      </c>
      <c r="N399" s="305">
        <f t="shared" ref="N399" si="231">K399*(E399+F399)</f>
        <v>581</v>
      </c>
      <c r="O399" s="123">
        <v>0</v>
      </c>
      <c r="P399" s="362">
        <f t="shared" ref="P399" si="232">IF(AND(Z399&lt;&gt;0,G399&lt;&gt;0),Z399/G399,"")</f>
        <v>74466.214176651614</v>
      </c>
      <c r="Q399" s="123">
        <v>0</v>
      </c>
      <c r="R399" s="123">
        <v>10816842.645904306</v>
      </c>
      <c r="S399" s="305">
        <f>VLOOKUP(C399,'Working Hours'!A:I,9,0)*G399</f>
        <v>19.579699999999999</v>
      </c>
      <c r="T399" s="349">
        <f t="shared" ref="T399:T462" si="233">S399/SUM($S$270:$S$507)</f>
        <v>4.0376116089092578E-4</v>
      </c>
      <c r="U399" s="123">
        <f>SUMIFS('Manufacturing Cost.'!N:N,'Manufacturing Cost.'!G:G,"622",'Manufacturing Cost.'!H:H,"0503")*T399</f>
        <v>1062335.3512661972</v>
      </c>
      <c r="V399" s="123">
        <f>SUMIFS('Manufacturing Cost.'!N:N,'Manufacturing Cost.'!G:G,"627",'Manufacturing Cost.'!H:H,"0503")*T399</f>
        <v>1239301.5201678576</v>
      </c>
      <c r="W399" s="308">
        <f t="shared" si="216"/>
        <v>7.1327977766989475E-5</v>
      </c>
      <c r="X399" s="123">
        <f>SUMIFS('Manufacturing Cost.'!N:N,'Manufacturing Cost.'!H:H,"indirect",'Manufacturing Cost.'!G:G,"627")*W399</f>
        <v>806390.91929622274</v>
      </c>
      <c r="Y399" s="123">
        <f>SUMIF(Outsoucing!D:D,C399,Outsoucing!J:J)</f>
        <v>29340000</v>
      </c>
      <c r="Z399" s="309">
        <f t="shared" ref="Z399" si="234">Q399+R399+U399+V399+X399+Y399</f>
        <v>43264870.436634585</v>
      </c>
      <c r="AA399" s="306">
        <f t="shared" ref="AA399" si="235">IF(Z399&lt;&gt;0,(Z399/(E399+F399)),0)</f>
        <v>74466.214176651614</v>
      </c>
      <c r="AB399" s="123"/>
      <c r="AD399" s="136"/>
      <c r="AH399" s="226"/>
      <c r="AI399" s="3"/>
      <c r="AL399" s="136"/>
    </row>
    <row r="400" spans="1:38" ht="15" hidden="1" customHeight="1">
      <c r="A400" s="301" t="s">
        <v>1199</v>
      </c>
      <c r="B400" s="353" t="str">
        <f t="shared" si="225"/>
        <v>100822</v>
      </c>
      <c r="C400" s="122" t="s">
        <v>1365</v>
      </c>
      <c r="D400" s="122" t="s">
        <v>1366</v>
      </c>
      <c r="E400" s="123">
        <v>0</v>
      </c>
      <c r="F400" s="215">
        <v>0</v>
      </c>
      <c r="G400" s="215">
        <f t="shared" si="226"/>
        <v>0</v>
      </c>
      <c r="H400" s="410"/>
      <c r="I400" s="410"/>
      <c r="J400" s="122"/>
      <c r="K400" s="305">
        <v>1</v>
      </c>
      <c r="L400" s="122">
        <v>1</v>
      </c>
      <c r="M400" s="122" t="s">
        <v>26</v>
      </c>
      <c r="N400" s="305">
        <f t="shared" si="227"/>
        <v>0</v>
      </c>
      <c r="O400" s="123">
        <v>0</v>
      </c>
      <c r="P400" s="362" t="str">
        <f t="shared" si="203"/>
        <v/>
      </c>
      <c r="Q400" s="123">
        <v>0</v>
      </c>
      <c r="R400" s="123">
        <v>0</v>
      </c>
      <c r="S400" s="305"/>
      <c r="T400" s="349">
        <f t="shared" si="233"/>
        <v>0</v>
      </c>
      <c r="U400" s="123">
        <f>SUMIFS('Manufacturing Cost.'!N:N,'Manufacturing Cost.'!G:G,"622",'Manufacturing Cost.'!H:H,"0503")*T400</f>
        <v>0</v>
      </c>
      <c r="V400" s="123">
        <f>SUMIFS('Manufacturing Cost.'!N:N,'Manufacturing Cost.'!G:G,"627",'Manufacturing Cost.'!H:H,"0503")*T400</f>
        <v>0</v>
      </c>
      <c r="W400" s="308">
        <f t="shared" si="216"/>
        <v>0</v>
      </c>
      <c r="X400" s="123">
        <f>SUMIFS('Manufacturing Cost.'!N:N,'Manufacturing Cost.'!H:H,"indirect",'Manufacturing Cost.'!G:G,"627")*W400</f>
        <v>0</v>
      </c>
      <c r="Y400" s="123">
        <f>SUMIF(Outsoucing!D:D,C400,Outsoucing!J:J)</f>
        <v>0</v>
      </c>
      <c r="Z400" s="309">
        <f t="shared" si="207"/>
        <v>0</v>
      </c>
      <c r="AA400" s="306">
        <f t="shared" si="228"/>
        <v>0</v>
      </c>
      <c r="AB400" s="123"/>
      <c r="AC400" s="3">
        <v>0</v>
      </c>
      <c r="AD400" s="136">
        <f t="shared" si="206"/>
        <v>0</v>
      </c>
      <c r="AH400" s="226"/>
      <c r="AI400" s="3"/>
      <c r="AL400" s="136"/>
    </row>
    <row r="401" spans="1:38" ht="15" hidden="1" customHeight="1">
      <c r="A401" s="301" t="s">
        <v>1199</v>
      </c>
      <c r="B401" s="353" t="str">
        <f t="shared" ref="B401:B403" si="236">C401&amp;H401</f>
        <v>100819301181</v>
      </c>
      <c r="C401" s="122" t="s">
        <v>1367</v>
      </c>
      <c r="D401" s="122" t="s">
        <v>1368</v>
      </c>
      <c r="E401" s="123">
        <v>0</v>
      </c>
      <c r="F401" s="215">
        <v>0</v>
      </c>
      <c r="G401" s="215">
        <f t="shared" ref="G401:G403" si="237">+E401+F401</f>
        <v>0</v>
      </c>
      <c r="H401" s="417" t="s">
        <v>1057</v>
      </c>
      <c r="I401" s="417" t="s">
        <v>1058</v>
      </c>
      <c r="J401" s="122"/>
      <c r="K401" s="305">
        <v>1</v>
      </c>
      <c r="L401" s="122">
        <v>1</v>
      </c>
      <c r="M401" s="122" t="s">
        <v>26</v>
      </c>
      <c r="N401" s="305">
        <f t="shared" si="227"/>
        <v>0</v>
      </c>
      <c r="O401" s="123">
        <v>0</v>
      </c>
      <c r="P401" s="362" t="str">
        <f t="shared" ref="P401:P402" si="238">IF(AND(Z401&lt;&gt;0,G401&lt;&gt;0),Z401/G401,"")</f>
        <v/>
      </c>
      <c r="Q401" s="123">
        <v>0</v>
      </c>
      <c r="R401" s="123">
        <v>0</v>
      </c>
      <c r="S401" s="305">
        <f>VLOOKUP(C401,'Working Hours'!A:I,9,0)*G401</f>
        <v>0</v>
      </c>
      <c r="T401" s="349">
        <f t="shared" si="233"/>
        <v>0</v>
      </c>
      <c r="U401" s="123">
        <f>SUMIFS('Manufacturing Cost.'!N:N,'Manufacturing Cost.'!G:G,"622",'Manufacturing Cost.'!H:H,"0503")*T401</f>
        <v>0</v>
      </c>
      <c r="V401" s="123">
        <f>SUMIFS('Manufacturing Cost.'!N:N,'Manufacturing Cost.'!G:G,"627",'Manufacturing Cost.'!H:H,"0503")*T401</f>
        <v>0</v>
      </c>
      <c r="W401" s="308">
        <f t="shared" si="216"/>
        <v>0</v>
      </c>
      <c r="X401" s="123">
        <f>SUMIFS('Manufacturing Cost.'!N:N,'Manufacturing Cost.'!H:H,"indirect",'Manufacturing Cost.'!G:G,"627")*W401</f>
        <v>0</v>
      </c>
      <c r="Y401" s="123">
        <f>SUMIF(Outsoucing!D:D,C401,Outsoucing!J:J)</f>
        <v>0</v>
      </c>
      <c r="Z401" s="309">
        <f t="shared" si="207"/>
        <v>0</v>
      </c>
      <c r="AA401" s="306">
        <f t="shared" si="228"/>
        <v>0</v>
      </c>
      <c r="AB401" s="123"/>
      <c r="AC401" s="3">
        <v>0</v>
      </c>
      <c r="AD401" s="136">
        <f t="shared" ref="AD401:AD402" si="239">+Z401-AC401</f>
        <v>0</v>
      </c>
      <c r="AH401" s="226"/>
      <c r="AI401" s="3"/>
      <c r="AL401" s="136"/>
    </row>
    <row r="402" spans="1:38">
      <c r="A402" s="301" t="s">
        <v>1199</v>
      </c>
      <c r="B402" s="353" t="str">
        <f t="shared" si="236"/>
        <v>120436301734</v>
      </c>
      <c r="C402" s="122" t="s">
        <v>1369</v>
      </c>
      <c r="D402" s="122" t="s">
        <v>1370</v>
      </c>
      <c r="E402" s="123">
        <v>900</v>
      </c>
      <c r="F402" s="215">
        <v>0</v>
      </c>
      <c r="G402" s="215">
        <f t="shared" si="237"/>
        <v>900</v>
      </c>
      <c r="H402" s="417" t="s">
        <v>1059</v>
      </c>
      <c r="I402" s="417" t="s">
        <v>1060</v>
      </c>
      <c r="J402" s="122"/>
      <c r="K402" s="305">
        <v>1</v>
      </c>
      <c r="L402" s="122">
        <v>1</v>
      </c>
      <c r="M402" s="122" t="s">
        <v>26</v>
      </c>
      <c r="N402" s="305">
        <f t="shared" si="227"/>
        <v>900</v>
      </c>
      <c r="O402" s="123">
        <v>0</v>
      </c>
      <c r="P402" s="362">
        <f t="shared" si="238"/>
        <v>2967.8485947387635</v>
      </c>
      <c r="Q402" s="123">
        <v>0</v>
      </c>
      <c r="R402" s="123">
        <v>1128137.6370152561</v>
      </c>
      <c r="S402" s="305">
        <f>VLOOKUP(C402,'Working Hours'!A:I,9,0)*G402</f>
        <v>9.7200000000000006</v>
      </c>
      <c r="T402" s="349">
        <f t="shared" si="233"/>
        <v>2.0044017445925113E-4</v>
      </c>
      <c r="U402" s="123">
        <f>SUMIFS('Manufacturing Cost.'!N:N,'Manufacturing Cost.'!G:G,"622",'Manufacturing Cost.'!H:H,"0503")*T402</f>
        <v>527377.82572293945</v>
      </c>
      <c r="V402" s="123">
        <f>SUMIFS('Manufacturing Cost.'!N:N,'Manufacturing Cost.'!G:G,"627",'Manufacturing Cost.'!H:H,"0503")*T402</f>
        <v>615229.58860613697</v>
      </c>
      <c r="W402" s="308">
        <f t="shared" si="216"/>
        <v>3.5409528434814521E-5</v>
      </c>
      <c r="X402" s="123">
        <f>SUMIFS('Manufacturing Cost.'!N:N,'Manufacturing Cost.'!H:H,"indirect",'Manufacturing Cost.'!G:G,"627")*W402</f>
        <v>400318.68392055482</v>
      </c>
      <c r="Y402" s="123">
        <f>SUMIF(Outsoucing!D:D,C402,Outsoucing!J:J)</f>
        <v>0</v>
      </c>
      <c r="Z402" s="309">
        <f t="shared" si="207"/>
        <v>2671063.7352648871</v>
      </c>
      <c r="AA402" s="306">
        <f t="shared" si="228"/>
        <v>2967.8485947387635</v>
      </c>
      <c r="AB402" s="123"/>
      <c r="AC402" s="3">
        <v>2671063.7352648871</v>
      </c>
      <c r="AD402" s="136">
        <f t="shared" si="239"/>
        <v>0</v>
      </c>
      <c r="AH402" s="226"/>
      <c r="AI402" s="3"/>
      <c r="AL402" s="136"/>
    </row>
    <row r="403" spans="1:38">
      <c r="A403" s="301" t="s">
        <v>1199</v>
      </c>
      <c r="B403" s="353" t="str">
        <f t="shared" si="236"/>
        <v>120437301735</v>
      </c>
      <c r="C403" s="122" t="s">
        <v>1371</v>
      </c>
      <c r="D403" s="122" t="s">
        <v>1372</v>
      </c>
      <c r="E403" s="123">
        <v>370</v>
      </c>
      <c r="F403" s="215">
        <v>0</v>
      </c>
      <c r="G403" s="215">
        <f t="shared" si="237"/>
        <v>370</v>
      </c>
      <c r="H403" s="417" t="s">
        <v>1061</v>
      </c>
      <c r="I403" s="417" t="s">
        <v>1062</v>
      </c>
      <c r="J403" s="122"/>
      <c r="K403" s="305">
        <v>1</v>
      </c>
      <c r="L403" s="122">
        <v>1</v>
      </c>
      <c r="M403" s="122" t="s">
        <v>26</v>
      </c>
      <c r="N403" s="305">
        <f t="shared" si="227"/>
        <v>370</v>
      </c>
      <c r="O403" s="123">
        <v>0</v>
      </c>
      <c r="P403" s="362">
        <f t="shared" ref="P403:P408" si="240">IF(AND(Z403&lt;&gt;0,G403&lt;&gt;0),Z403/G403,"")</f>
        <v>39265.19509253127</v>
      </c>
      <c r="Q403" s="123">
        <v>13270719.326077949</v>
      </c>
      <c r="R403" s="123">
        <v>570229.29032707307</v>
      </c>
      <c r="S403" s="305">
        <f>VLOOKUP(C403,'Working Hours'!A:I,9,0)*G403</f>
        <v>4.3289999999999997</v>
      </c>
      <c r="T403" s="349">
        <f t="shared" si="233"/>
        <v>8.9270114736018311E-5</v>
      </c>
      <c r="U403" s="123">
        <f>SUMIFS('Manufacturing Cost.'!N:N,'Manufacturing Cost.'!G:G,"622",'Manufacturing Cost.'!H:H,"0503")*T403</f>
        <v>234878.45756734617</v>
      </c>
      <c r="V403" s="123">
        <f>SUMIFS('Manufacturing Cost.'!N:N,'Manufacturing Cost.'!G:G,"627",'Manufacturing Cost.'!H:H,"0503")*T403</f>
        <v>274005.02974032576</v>
      </c>
      <c r="W403" s="308">
        <f t="shared" si="216"/>
        <v>1.5770354793653502E-5</v>
      </c>
      <c r="X403" s="123">
        <f>SUMIFS('Manufacturing Cost.'!N:N,'Manufacturing Cost.'!H:H,"indirect",'Manufacturing Cost.'!G:G,"627")*W403</f>
        <v>178290.08052387671</v>
      </c>
      <c r="Y403" s="123">
        <f>SUMIF(Outsoucing!D:D,C403,Outsoucing!J:J)</f>
        <v>0</v>
      </c>
      <c r="Z403" s="309">
        <f t="shared" si="207"/>
        <v>14528122.184236569</v>
      </c>
      <c r="AA403" s="306">
        <f t="shared" si="228"/>
        <v>39265.19509253127</v>
      </c>
      <c r="AB403" s="123"/>
      <c r="AC403" s="3">
        <v>14528122.184236569</v>
      </c>
      <c r="AD403" s="136">
        <f t="shared" ref="AD403:AD404" si="241">+Z403-AC403</f>
        <v>0</v>
      </c>
      <c r="AH403" s="226"/>
      <c r="AI403" s="3"/>
      <c r="AL403" s="136"/>
    </row>
    <row r="404" spans="1:38" ht="15" hidden="1" customHeight="1">
      <c r="A404" s="301" t="s">
        <v>1199</v>
      </c>
      <c r="B404" s="353" t="str">
        <f t="shared" ref="B404:B408" si="242">C404&amp;H404</f>
        <v>101289301737</v>
      </c>
      <c r="C404" s="210" t="s">
        <v>1373</v>
      </c>
      <c r="D404" s="210" t="s">
        <v>1374</v>
      </c>
      <c r="E404" s="123">
        <v>0</v>
      </c>
      <c r="F404" s="215">
        <v>0</v>
      </c>
      <c r="G404" s="215">
        <f t="shared" ref="G404:G406" si="243">+E404+F404</f>
        <v>0</v>
      </c>
      <c r="H404" s="417" t="s">
        <v>1065</v>
      </c>
      <c r="I404" s="418" t="s">
        <v>1066</v>
      </c>
      <c r="J404" s="210"/>
      <c r="K404" s="305">
        <v>1</v>
      </c>
      <c r="L404" s="122">
        <v>1</v>
      </c>
      <c r="M404" s="122" t="s">
        <v>26</v>
      </c>
      <c r="N404" s="305">
        <f t="shared" si="227"/>
        <v>0</v>
      </c>
      <c r="O404" s="123">
        <v>0</v>
      </c>
      <c r="P404" s="362" t="str">
        <f t="shared" si="240"/>
        <v/>
      </c>
      <c r="Q404" s="123">
        <v>0</v>
      </c>
      <c r="R404" s="123">
        <v>0</v>
      </c>
      <c r="S404" s="305">
        <f>VLOOKUP(C404,'Working Hours'!A:I,9,0)*G404</f>
        <v>0</v>
      </c>
      <c r="T404" s="349">
        <f t="shared" si="233"/>
        <v>0</v>
      </c>
      <c r="U404" s="123">
        <f>SUMIFS('Manufacturing Cost.'!N:N,'Manufacturing Cost.'!G:G,"622",'Manufacturing Cost.'!H:H,"0503")*T404</f>
        <v>0</v>
      </c>
      <c r="V404" s="123">
        <f>SUMIFS('Manufacturing Cost.'!N:N,'Manufacturing Cost.'!G:G,"627",'Manufacturing Cost.'!H:H,"0503")*T404</f>
        <v>0</v>
      </c>
      <c r="W404" s="308">
        <f t="shared" si="216"/>
        <v>0</v>
      </c>
      <c r="X404" s="123">
        <f>SUMIFS('Manufacturing Cost.'!N:N,'Manufacturing Cost.'!H:H,"indirect",'Manufacturing Cost.'!G:G,"627")*W404</f>
        <v>0</v>
      </c>
      <c r="Y404" s="123">
        <f>SUMIF(Outsoucing!D:D,C404,Outsoucing!J:J)</f>
        <v>0</v>
      </c>
      <c r="Z404" s="309">
        <f t="shared" si="207"/>
        <v>0</v>
      </c>
      <c r="AA404" s="306">
        <f t="shared" si="228"/>
        <v>0</v>
      </c>
      <c r="AB404" s="123"/>
      <c r="AC404" s="3">
        <v>0</v>
      </c>
      <c r="AD404" s="136">
        <f t="shared" si="241"/>
        <v>0</v>
      </c>
      <c r="AH404" s="226"/>
      <c r="AI404" s="3"/>
      <c r="AL404" s="136"/>
    </row>
    <row r="405" spans="1:38">
      <c r="A405" s="301" t="s">
        <v>1199</v>
      </c>
      <c r="B405" s="353" t="str">
        <f t="shared" si="242"/>
        <v>120438301736</v>
      </c>
      <c r="C405" s="210" t="s">
        <v>1375</v>
      </c>
      <c r="D405" s="210" t="s">
        <v>1376</v>
      </c>
      <c r="E405" s="123">
        <v>787450</v>
      </c>
      <c r="F405" s="215">
        <v>90710</v>
      </c>
      <c r="G405" s="215">
        <f t="shared" si="243"/>
        <v>878160</v>
      </c>
      <c r="H405" s="417" t="s">
        <v>1063</v>
      </c>
      <c r="I405" s="418" t="s">
        <v>1064</v>
      </c>
      <c r="J405" s="210"/>
      <c r="K405" s="305">
        <v>1</v>
      </c>
      <c r="L405" s="122">
        <v>1</v>
      </c>
      <c r="M405" s="122" t="s">
        <v>26</v>
      </c>
      <c r="N405" s="305">
        <f t="shared" si="227"/>
        <v>878160</v>
      </c>
      <c r="O405" s="123">
        <v>0</v>
      </c>
      <c r="P405" s="306">
        <f t="shared" si="240"/>
        <v>16226.775932121234</v>
      </c>
      <c r="Q405" s="123">
        <v>9750200060.2360687</v>
      </c>
      <c r="R405" s="123">
        <v>2032183795.8990035</v>
      </c>
      <c r="S405" s="305">
        <f>VLOOKUP(C405,'Working Hours'!A:I,9,0)*G405</f>
        <v>15543.432000000001</v>
      </c>
      <c r="T405" s="349">
        <f t="shared" si="233"/>
        <v>0.32052759483287108</v>
      </c>
      <c r="U405" s="123">
        <f>SUMIFS('Manufacturing Cost.'!N:N,'Manufacturing Cost.'!G:G,"622",'Manufacturing Cost.'!H:H,"0503")*T405</f>
        <v>843339647.36958444</v>
      </c>
      <c r="V405" s="123">
        <f>SUMIFS('Manufacturing Cost.'!N:N,'Manufacturing Cost.'!G:G,"627",'Manufacturing Cost.'!H:H,"0503")*T405</f>
        <v>983825028.28060341</v>
      </c>
      <c r="W405" s="308">
        <f t="shared" si="216"/>
        <v>5.6624032652119946E-2</v>
      </c>
      <c r="X405" s="123">
        <f>SUMIFS('Manufacturing Cost.'!N:N,'Manufacturing Cost.'!H:H,"indirect",'Manufacturing Cost.'!G:G,"627")*W405</f>
        <v>640157020.76632059</v>
      </c>
      <c r="Y405" s="123">
        <f>SUMIF(Outsoucing!D:D,C405,Outsoucing!J:J)</f>
        <v>0</v>
      </c>
      <c r="Z405" s="309">
        <f t="shared" si="207"/>
        <v>14249705552.551582</v>
      </c>
      <c r="AA405" s="306">
        <f t="shared" si="228"/>
        <v>16226.775932121234</v>
      </c>
      <c r="AB405" s="123"/>
      <c r="AC405" s="3">
        <v>14249705552.551582</v>
      </c>
      <c r="AD405" s="136">
        <f t="shared" ref="AD405:AD509" si="244">+Z405-AC405</f>
        <v>0</v>
      </c>
      <c r="AH405" s="226"/>
      <c r="AI405" s="3"/>
      <c r="AL405" s="136"/>
    </row>
    <row r="406" spans="1:38">
      <c r="A406" s="301" t="s">
        <v>1199</v>
      </c>
      <c r="B406" s="353" t="str">
        <f t="shared" si="242"/>
        <v>120439301738</v>
      </c>
      <c r="C406" s="210" t="s">
        <v>1377</v>
      </c>
      <c r="D406" s="210" t="s">
        <v>1378</v>
      </c>
      <c r="E406" s="123">
        <v>285</v>
      </c>
      <c r="F406" s="215">
        <v>0</v>
      </c>
      <c r="G406" s="215">
        <f t="shared" si="243"/>
        <v>285</v>
      </c>
      <c r="H406" s="417" t="s">
        <v>1073</v>
      </c>
      <c r="I406" s="418" t="s">
        <v>1074</v>
      </c>
      <c r="J406" s="210"/>
      <c r="K406" s="305">
        <v>1</v>
      </c>
      <c r="L406" s="122">
        <v>1</v>
      </c>
      <c r="M406" s="122" t="s">
        <v>26</v>
      </c>
      <c r="N406" s="305">
        <f t="shared" si="227"/>
        <v>285</v>
      </c>
      <c r="O406" s="123">
        <v>0</v>
      </c>
      <c r="P406" s="362">
        <f t="shared" si="240"/>
        <v>64417.196885509016</v>
      </c>
      <c r="Q406" s="123">
        <v>17395439.958465926</v>
      </c>
      <c r="R406" s="123">
        <v>357243.58505483111</v>
      </c>
      <c r="S406" s="305">
        <f>VLOOKUP(C406,'Working Hours'!A:I,9,0)*G406</f>
        <v>3.819</v>
      </c>
      <c r="T406" s="349">
        <f t="shared" si="233"/>
        <v>7.8753192002045268E-5</v>
      </c>
      <c r="U406" s="123">
        <f>SUMIFS('Manufacturing Cost.'!N:N,'Manufacturing Cost.'!G:G,"622",'Manufacturing Cost.'!H:H,"0503")*T406</f>
        <v>207207.39881027836</v>
      </c>
      <c r="V406" s="123">
        <f>SUMIFS('Manufacturing Cost.'!N:N,'Manufacturing Cost.'!G:G,"627",'Manufacturing Cost.'!H:H,"0503")*T406</f>
        <v>241724.46490605318</v>
      </c>
      <c r="W406" s="308">
        <f t="shared" si="216"/>
        <v>1.3912447437505827E-5</v>
      </c>
      <c r="X406" s="123">
        <f>SUMIFS('Manufacturing Cost.'!N:N,'Manufacturing Cost.'!H:H,"indirect",'Manufacturing Cost.'!G:G,"627")*W406</f>
        <v>157285.70513298339</v>
      </c>
      <c r="Y406" s="123">
        <f>SUMIF(Outsoucing!D:D,C406,Outsoucing!J:J)</f>
        <v>0</v>
      </c>
      <c r="Z406" s="309">
        <f t="shared" si="207"/>
        <v>18358901.11237007</v>
      </c>
      <c r="AA406" s="306">
        <f t="shared" si="228"/>
        <v>64417.196885509016</v>
      </c>
      <c r="AB406" s="123"/>
      <c r="AC406" s="3">
        <v>18358901.11237007</v>
      </c>
      <c r="AD406" s="136">
        <f t="shared" si="244"/>
        <v>0</v>
      </c>
      <c r="AH406" s="226"/>
      <c r="AI406" s="3"/>
      <c r="AL406" s="136"/>
    </row>
    <row r="407" spans="1:38">
      <c r="A407" s="301" t="s">
        <v>1199</v>
      </c>
      <c r="B407" s="353" t="str">
        <f t="shared" si="242"/>
        <v>120195301359</v>
      </c>
      <c r="C407" s="538" t="s">
        <v>1379</v>
      </c>
      <c r="D407" s="210" t="s">
        <v>1380</v>
      </c>
      <c r="E407" s="123">
        <v>373</v>
      </c>
      <c r="F407" s="215">
        <v>11</v>
      </c>
      <c r="G407" s="215">
        <f t="shared" ref="G407:G417" si="245">+E407+F407</f>
        <v>384</v>
      </c>
      <c r="H407" s="417">
        <v>301359</v>
      </c>
      <c r="I407" s="417" t="s">
        <v>1076</v>
      </c>
      <c r="J407" s="122"/>
      <c r="K407" s="305">
        <v>1</v>
      </c>
      <c r="L407" s="122">
        <v>1</v>
      </c>
      <c r="M407" s="122" t="s">
        <v>26</v>
      </c>
      <c r="N407" s="305">
        <f t="shared" si="227"/>
        <v>384</v>
      </c>
      <c r="O407" s="123">
        <v>0</v>
      </c>
      <c r="P407" s="362">
        <f t="shared" si="240"/>
        <v>157442.01147840344</v>
      </c>
      <c r="Q407" s="123">
        <v>52787278.769587651</v>
      </c>
      <c r="R407" s="123">
        <v>351689.05821945128</v>
      </c>
      <c r="S407" s="305">
        <f>VLOOKUP(C407,'Working Hours'!A:I,9,0)*G407</f>
        <v>11.251200000000001</v>
      </c>
      <c r="T407" s="349">
        <f t="shared" si="233"/>
        <v>2.3201568836172081E-4</v>
      </c>
      <c r="U407" s="123">
        <f>SUMIFS('Manufacturing Cost.'!N:N,'Manufacturing Cost.'!G:G,"622",'Manufacturing Cost.'!H:H,"0503")*T407</f>
        <v>610456.11036768893</v>
      </c>
      <c r="V407" s="123">
        <f>SUMIFS('Manufacturing Cost.'!N:N,'Manufacturing Cost.'!G:G,"627",'Manufacturing Cost.'!H:H,"0503")*T407</f>
        <v>712147.23737915303</v>
      </c>
      <c r="W407" s="308">
        <f t="shared" si="216"/>
        <v>4.0987622049977892E-5</v>
      </c>
      <c r="X407" s="123">
        <f>SUMIFS('Manufacturing Cost.'!N:N,'Manufacturing Cost.'!H:H,"indirect",'Manufacturing Cost.'!G:G,"627")*W407</f>
        <v>463381.23215297796</v>
      </c>
      <c r="Y407" s="123">
        <f>SUMIF(Outsoucing!D:D,C407,Outsoucing!J:J)</f>
        <v>5532780</v>
      </c>
      <c r="Z407" s="309">
        <f t="shared" si="207"/>
        <v>60457732.407706916</v>
      </c>
      <c r="AA407" s="306">
        <f t="shared" si="228"/>
        <v>157442.01147840344</v>
      </c>
      <c r="AB407" s="123"/>
      <c r="AC407" s="3">
        <v>60457732.407706916</v>
      </c>
      <c r="AD407" s="136">
        <f t="shared" si="244"/>
        <v>0</v>
      </c>
      <c r="AH407" s="226"/>
      <c r="AI407" s="3"/>
      <c r="AL407" s="136"/>
    </row>
    <row r="408" spans="1:38" ht="15" hidden="1" customHeight="1">
      <c r="A408" s="301" t="s">
        <v>1199</v>
      </c>
      <c r="B408" s="353" t="str">
        <f t="shared" si="242"/>
        <v>101287301733</v>
      </c>
      <c r="C408" s="538" t="s">
        <v>1381</v>
      </c>
      <c r="D408" s="210" t="s">
        <v>1382</v>
      </c>
      <c r="E408" s="123">
        <v>0</v>
      </c>
      <c r="F408" s="215">
        <v>0</v>
      </c>
      <c r="G408" s="215">
        <f t="shared" si="245"/>
        <v>0</v>
      </c>
      <c r="H408" s="417">
        <v>301733</v>
      </c>
      <c r="I408" s="417" t="s">
        <v>1383</v>
      </c>
      <c r="J408" s="122"/>
      <c r="K408" s="305">
        <v>1</v>
      </c>
      <c r="L408" s="122">
        <v>1</v>
      </c>
      <c r="M408" s="122" t="s">
        <v>26</v>
      </c>
      <c r="N408" s="305">
        <f t="shared" si="227"/>
        <v>0</v>
      </c>
      <c r="O408" s="123">
        <v>0</v>
      </c>
      <c r="P408" s="362" t="str">
        <f t="shared" si="240"/>
        <v/>
      </c>
      <c r="Q408" s="123">
        <v>0</v>
      </c>
      <c r="R408" s="123">
        <v>0</v>
      </c>
      <c r="S408" s="305">
        <f>VLOOKUP(C408,'Working Hours'!A:I,9,0)*G408</f>
        <v>0</v>
      </c>
      <c r="T408" s="349">
        <f t="shared" si="233"/>
        <v>0</v>
      </c>
      <c r="U408" s="123">
        <f>SUMIFS('Manufacturing Cost.'!N:N,'Manufacturing Cost.'!G:G,"622",'Manufacturing Cost.'!H:H,"0503")*T408</f>
        <v>0</v>
      </c>
      <c r="V408" s="123">
        <f>SUMIFS('Manufacturing Cost.'!N:N,'Manufacturing Cost.'!G:G,"627",'Manufacturing Cost.'!H:H,"0503")*T408</f>
        <v>0</v>
      </c>
      <c r="W408" s="308">
        <f t="shared" si="216"/>
        <v>0</v>
      </c>
      <c r="X408" s="123">
        <f>SUMIFS('Manufacturing Cost.'!N:N,'Manufacturing Cost.'!H:H,"indirect",'Manufacturing Cost.'!G:G,"627")*W408</f>
        <v>0</v>
      </c>
      <c r="Y408" s="123">
        <f>SUMIF(Outsoucing!D:D,C408,Outsoucing!J:J)</f>
        <v>0</v>
      </c>
      <c r="Z408" s="309">
        <f t="shared" si="207"/>
        <v>0</v>
      </c>
      <c r="AA408" s="306">
        <f t="shared" si="228"/>
        <v>0</v>
      </c>
      <c r="AB408" s="123"/>
      <c r="AC408" s="3">
        <v>0</v>
      </c>
      <c r="AD408" s="136">
        <f t="shared" si="244"/>
        <v>0</v>
      </c>
      <c r="AH408" s="226"/>
      <c r="AI408" s="3"/>
      <c r="AL408" s="136"/>
    </row>
    <row r="409" spans="1:38" ht="15" hidden="1" customHeight="1">
      <c r="A409" s="301" t="s">
        <v>1199</v>
      </c>
      <c r="B409" s="353" t="str">
        <f t="shared" ref="B409:B410" si="246">C409&amp;H409</f>
        <v>101293</v>
      </c>
      <c r="C409" s="538" t="s">
        <v>1384</v>
      </c>
      <c r="D409" s="210" t="s">
        <v>1385</v>
      </c>
      <c r="E409" s="123">
        <v>0</v>
      </c>
      <c r="F409" s="215">
        <v>0</v>
      </c>
      <c r="G409" s="215">
        <f t="shared" ref="G409:G410" si="247">+E409+F409</f>
        <v>0</v>
      </c>
      <c r="H409" s="419"/>
      <c r="I409" s="419"/>
      <c r="J409" s="122"/>
      <c r="K409" s="305">
        <v>1</v>
      </c>
      <c r="L409" s="122">
        <v>1</v>
      </c>
      <c r="M409" s="122" t="s">
        <v>26</v>
      </c>
      <c r="N409" s="305">
        <f t="shared" si="227"/>
        <v>0</v>
      </c>
      <c r="O409" s="123"/>
      <c r="P409" s="362"/>
      <c r="Q409" s="123">
        <v>0</v>
      </c>
      <c r="R409" s="123">
        <v>0</v>
      </c>
      <c r="S409" s="305">
        <f>VLOOKUP(C409,'Working Hours'!A:I,9,0)*G409</f>
        <v>0</v>
      </c>
      <c r="T409" s="349">
        <f t="shared" si="233"/>
        <v>0</v>
      </c>
      <c r="U409" s="123">
        <f>SUMIFS('Manufacturing Cost.'!N:N,'Manufacturing Cost.'!G:G,"622",'Manufacturing Cost.'!H:H,"0503")*T409</f>
        <v>0</v>
      </c>
      <c r="V409" s="123">
        <f>SUMIFS('Manufacturing Cost.'!N:N,'Manufacturing Cost.'!G:G,"627",'Manufacturing Cost.'!H:H,"0503")*T409</f>
        <v>0</v>
      </c>
      <c r="W409" s="308">
        <f t="shared" si="216"/>
        <v>0</v>
      </c>
      <c r="X409" s="123">
        <f>SUMIFS('Manufacturing Cost.'!N:N,'Manufacturing Cost.'!H:H,"indirect",'Manufacturing Cost.'!G:G,"627")*W409</f>
        <v>0</v>
      </c>
      <c r="Y409" s="123">
        <f>SUMIF(Outsoucing!D:D,C409,Outsoucing!J:J)</f>
        <v>0</v>
      </c>
      <c r="Z409" s="309">
        <f t="shared" si="207"/>
        <v>0</v>
      </c>
      <c r="AA409" s="306">
        <f t="shared" si="228"/>
        <v>0</v>
      </c>
      <c r="AB409" s="123"/>
      <c r="AC409" s="3">
        <v>0</v>
      </c>
      <c r="AD409" s="136">
        <f t="shared" ref="AD409:AD410" si="248">+Z409-AC409</f>
        <v>0</v>
      </c>
      <c r="AH409" s="226"/>
      <c r="AI409" s="3"/>
      <c r="AL409" s="136"/>
    </row>
    <row r="410" spans="1:38">
      <c r="A410" s="301" t="s">
        <v>1199</v>
      </c>
      <c r="B410" s="353" t="str">
        <f t="shared" si="246"/>
        <v>120440301742</v>
      </c>
      <c r="C410" s="535" t="s">
        <v>1386</v>
      </c>
      <c r="D410" s="122" t="s">
        <v>1387</v>
      </c>
      <c r="E410" s="123">
        <v>60</v>
      </c>
      <c r="F410" s="215">
        <v>0</v>
      </c>
      <c r="G410" s="215">
        <f t="shared" si="247"/>
        <v>60</v>
      </c>
      <c r="H410" s="417" t="s">
        <v>1077</v>
      </c>
      <c r="I410" s="417" t="s">
        <v>1078</v>
      </c>
      <c r="J410" s="122"/>
      <c r="K410" s="305">
        <v>1</v>
      </c>
      <c r="L410" s="122">
        <v>1</v>
      </c>
      <c r="M410" s="122" t="s">
        <v>26</v>
      </c>
      <c r="N410" s="305">
        <f t="shared" si="227"/>
        <v>60</v>
      </c>
      <c r="O410" s="123">
        <v>0</v>
      </c>
      <c r="P410" s="362">
        <f>IF(AND(Z410&lt;&gt;0,G410&lt;&gt;0),Z410/G410,"")</f>
        <v>226039.52432169468</v>
      </c>
      <c r="Q410" s="123">
        <v>13267587.107019315</v>
      </c>
      <c r="R410" s="123">
        <v>98585.107690130055</v>
      </c>
      <c r="S410" s="305">
        <f>VLOOKUP(C410,'Working Hours'!A:I,9,0)*G410</f>
        <v>1.236</v>
      </c>
      <c r="T410" s="349">
        <f t="shared" si="233"/>
        <v>2.5488071567040574E-5</v>
      </c>
      <c r="U410" s="123">
        <f>SUMIFS('Manufacturing Cost.'!N:N,'Manufacturing Cost.'!G:G,"622",'Manufacturing Cost.'!H:H,"0503")*T410</f>
        <v>67061.624752423158</v>
      </c>
      <c r="V410" s="123">
        <f>SUMIFS('Manufacturing Cost.'!N:N,'Manufacturing Cost.'!G:G,"627",'Manufacturing Cost.'!H:H,"0503")*T410</f>
        <v>78232.898304237155</v>
      </c>
      <c r="W410" s="308">
        <f t="shared" si="216"/>
        <v>4.5026931219578952E-6</v>
      </c>
      <c r="X410" s="123">
        <f>SUMIFS('Manufacturing Cost.'!N:N,'Manufacturing Cost.'!H:H,"indirect",'Manufacturing Cost.'!G:G,"627")*W410</f>
        <v>50904.721535576718</v>
      </c>
      <c r="Y410" s="123">
        <f>SUMIF(Outsoucing!D:D,C410,Outsoucing!J:J)</f>
        <v>0</v>
      </c>
      <c r="Z410" s="309">
        <f t="shared" si="207"/>
        <v>13562371.45930168</v>
      </c>
      <c r="AA410" s="306">
        <f t="shared" si="228"/>
        <v>226039.52432169468</v>
      </c>
      <c r="AB410" s="123"/>
      <c r="AC410" s="3">
        <v>13562371.45930168</v>
      </c>
      <c r="AD410" s="136">
        <f t="shared" si="248"/>
        <v>0</v>
      </c>
      <c r="AH410" s="226"/>
      <c r="AI410" s="3"/>
      <c r="AL410" s="136"/>
    </row>
    <row r="411" spans="1:38" ht="15" hidden="1" customHeight="1">
      <c r="A411" s="301" t="s">
        <v>1199</v>
      </c>
      <c r="B411" s="353" t="str">
        <f t="shared" ref="B411:B412" si="249">C411&amp;H411</f>
        <v>101290301739</v>
      </c>
      <c r="C411" s="535" t="s">
        <v>1388</v>
      </c>
      <c r="D411" s="122" t="s">
        <v>1389</v>
      </c>
      <c r="E411" s="123">
        <v>0</v>
      </c>
      <c r="F411" s="215">
        <v>0</v>
      </c>
      <c r="G411" s="215">
        <f t="shared" si="245"/>
        <v>0</v>
      </c>
      <c r="H411" s="417" t="s">
        <v>1390</v>
      </c>
      <c r="I411" s="417" t="s">
        <v>1391</v>
      </c>
      <c r="J411" s="122"/>
      <c r="K411" s="305">
        <v>1</v>
      </c>
      <c r="L411" s="122">
        <v>1</v>
      </c>
      <c r="M411" s="122" t="s">
        <v>26</v>
      </c>
      <c r="N411" s="305">
        <f t="shared" si="227"/>
        <v>0</v>
      </c>
      <c r="O411" s="123">
        <v>0</v>
      </c>
      <c r="P411" s="362" t="str">
        <f>IF(AND(Z411&lt;&gt;0,G411&lt;&gt;0),Z411/G411,"")</f>
        <v/>
      </c>
      <c r="Q411" s="123">
        <v>0</v>
      </c>
      <c r="R411" s="123">
        <v>0</v>
      </c>
      <c r="S411" s="305">
        <f>VLOOKUP(C411,'Working Hours'!A:I,9,0)*G411</f>
        <v>0</v>
      </c>
      <c r="T411" s="349">
        <f t="shared" si="233"/>
        <v>0</v>
      </c>
      <c r="U411" s="123">
        <f>SUMIFS('Manufacturing Cost.'!N:N,'Manufacturing Cost.'!G:G,"622",'Manufacturing Cost.'!H:H,"0503")*T411</f>
        <v>0</v>
      </c>
      <c r="V411" s="123">
        <f>SUMIFS('Manufacturing Cost.'!N:N,'Manufacturing Cost.'!G:G,"627",'Manufacturing Cost.'!H:H,"0503")*T411</f>
        <v>0</v>
      </c>
      <c r="W411" s="308">
        <f t="shared" si="216"/>
        <v>0</v>
      </c>
      <c r="X411" s="123">
        <f>SUMIFS('Manufacturing Cost.'!N:N,'Manufacturing Cost.'!H:H,"indirect",'Manufacturing Cost.'!G:G,"627")*W411</f>
        <v>0</v>
      </c>
      <c r="Y411" s="123">
        <f>SUMIF(Outsoucing!D:D,C411,Outsoucing!J:J)</f>
        <v>0</v>
      </c>
      <c r="Z411" s="309">
        <f t="shared" si="207"/>
        <v>0</v>
      </c>
      <c r="AA411" s="306">
        <f t="shared" si="228"/>
        <v>0</v>
      </c>
      <c r="AB411" s="123"/>
      <c r="AC411" s="3">
        <v>0</v>
      </c>
      <c r="AD411" s="136">
        <f t="shared" si="244"/>
        <v>0</v>
      </c>
      <c r="AH411" s="226"/>
      <c r="AI411" s="3"/>
      <c r="AL411" s="136"/>
    </row>
    <row r="412" spans="1:38" ht="15" hidden="1" customHeight="1">
      <c r="A412" s="301" t="s">
        <v>1199</v>
      </c>
      <c r="B412" s="353" t="str">
        <f t="shared" si="249"/>
        <v>101291301740</v>
      </c>
      <c r="C412" s="538" t="s">
        <v>1392</v>
      </c>
      <c r="D412" s="122" t="s">
        <v>1393</v>
      </c>
      <c r="E412" s="123">
        <v>0</v>
      </c>
      <c r="F412" s="215">
        <v>0</v>
      </c>
      <c r="G412" s="215">
        <f t="shared" si="245"/>
        <v>0</v>
      </c>
      <c r="H412" s="417" t="s">
        <v>1394</v>
      </c>
      <c r="I412" s="417" t="s">
        <v>1395</v>
      </c>
      <c r="J412" s="122"/>
      <c r="K412" s="305">
        <v>1</v>
      </c>
      <c r="L412" s="122">
        <v>1</v>
      </c>
      <c r="M412" s="122" t="s">
        <v>26</v>
      </c>
      <c r="N412" s="305">
        <f t="shared" si="227"/>
        <v>0</v>
      </c>
      <c r="O412" s="123">
        <v>0</v>
      </c>
      <c r="P412" s="362" t="str">
        <f>IF(AND(Z412&lt;&gt;0,G412&lt;&gt;0),Z412/G412,"")</f>
        <v/>
      </c>
      <c r="Q412" s="123">
        <v>0</v>
      </c>
      <c r="R412" s="123">
        <v>0</v>
      </c>
      <c r="S412" s="305">
        <f>VLOOKUP(C412,'Working Hours'!A:I,9,0)*G412</f>
        <v>0</v>
      </c>
      <c r="T412" s="349">
        <f t="shared" si="233"/>
        <v>0</v>
      </c>
      <c r="U412" s="123">
        <f>SUMIFS('Manufacturing Cost.'!N:N,'Manufacturing Cost.'!G:G,"622",'Manufacturing Cost.'!H:H,"0503")*T412</f>
        <v>0</v>
      </c>
      <c r="V412" s="123">
        <f>SUMIFS('Manufacturing Cost.'!N:N,'Manufacturing Cost.'!G:G,"627",'Manufacturing Cost.'!H:H,"0503")*T412</f>
        <v>0</v>
      </c>
      <c r="W412" s="308">
        <f t="shared" si="216"/>
        <v>0</v>
      </c>
      <c r="X412" s="123">
        <f>SUMIFS('Manufacturing Cost.'!N:N,'Manufacturing Cost.'!H:H,"indirect",'Manufacturing Cost.'!G:G,"627")*W412</f>
        <v>0</v>
      </c>
      <c r="Y412" s="123">
        <f>SUMIF(Outsoucing!D:D,C412,Outsoucing!J:J)</f>
        <v>0</v>
      </c>
      <c r="Z412" s="309">
        <f t="shared" si="207"/>
        <v>0</v>
      </c>
      <c r="AA412" s="306">
        <f t="shared" si="228"/>
        <v>0</v>
      </c>
      <c r="AB412" s="123"/>
      <c r="AC412" s="3">
        <v>0</v>
      </c>
      <c r="AD412" s="136">
        <f t="shared" si="244"/>
        <v>0</v>
      </c>
      <c r="AH412" s="226"/>
      <c r="AI412" s="3"/>
      <c r="AL412" s="136"/>
    </row>
    <row r="413" spans="1:38" ht="15" hidden="1" customHeight="1">
      <c r="A413" s="301" t="s">
        <v>1199</v>
      </c>
      <c r="B413" s="353" t="str">
        <f t="shared" ref="B413:B436" si="250">C413&amp;H413</f>
        <v>101292301741</v>
      </c>
      <c r="C413" s="539" t="s">
        <v>1396</v>
      </c>
      <c r="D413" s="122" t="s">
        <v>1397</v>
      </c>
      <c r="E413" s="113">
        <v>0</v>
      </c>
      <c r="F413" s="221">
        <v>0</v>
      </c>
      <c r="G413" s="221">
        <f t="shared" si="245"/>
        <v>0</v>
      </c>
      <c r="H413" s="420" t="s">
        <v>1398</v>
      </c>
      <c r="I413" s="420" t="s">
        <v>1399</v>
      </c>
      <c r="J413" s="112"/>
      <c r="K413" s="305">
        <v>1</v>
      </c>
      <c r="L413" s="122">
        <v>1</v>
      </c>
      <c r="M413" s="122" t="s">
        <v>26</v>
      </c>
      <c r="N413" s="305">
        <f t="shared" si="227"/>
        <v>0</v>
      </c>
      <c r="O413" s="123">
        <v>0</v>
      </c>
      <c r="P413" s="362" t="str">
        <f>IF(AND(Z413&lt;&gt;0,G413&lt;&gt;0),Z413/G413,"")</f>
        <v/>
      </c>
      <c r="Q413" s="123">
        <v>0</v>
      </c>
      <c r="R413" s="123">
        <v>0</v>
      </c>
      <c r="S413" s="305">
        <f>VLOOKUP(C413,'Working Hours'!A:I,9,0)*G413</f>
        <v>0</v>
      </c>
      <c r="T413" s="349">
        <f t="shared" si="233"/>
        <v>0</v>
      </c>
      <c r="U413" s="123">
        <f>SUMIFS('Manufacturing Cost.'!N:N,'Manufacturing Cost.'!G:G,"622",'Manufacturing Cost.'!H:H,"0503")*T413</f>
        <v>0</v>
      </c>
      <c r="V413" s="123">
        <f>SUMIFS('Manufacturing Cost.'!N:N,'Manufacturing Cost.'!G:G,"627",'Manufacturing Cost.'!H:H,"0503")*T413</f>
        <v>0</v>
      </c>
      <c r="W413" s="308">
        <f t="shared" si="216"/>
        <v>0</v>
      </c>
      <c r="X413" s="123">
        <f>SUMIFS('Manufacturing Cost.'!N:N,'Manufacturing Cost.'!H:H,"indirect",'Manufacturing Cost.'!G:G,"627")*W413</f>
        <v>0</v>
      </c>
      <c r="Y413" s="123">
        <f>SUMIF(Outsoucing!D:D,C413,Outsoucing!J:J)</f>
        <v>0</v>
      </c>
      <c r="Z413" s="309">
        <f t="shared" ref="Z413:Z445" si="251">Q413+R413+U413+V413+X413+Y413</f>
        <v>0</v>
      </c>
      <c r="AA413" s="306">
        <f t="shared" si="228"/>
        <v>0</v>
      </c>
      <c r="AB413" s="123"/>
      <c r="AC413" s="421">
        <v>0</v>
      </c>
      <c r="AD413" s="422">
        <f t="shared" si="244"/>
        <v>0</v>
      </c>
      <c r="AE413" s="423"/>
      <c r="AG413" s="421"/>
      <c r="AH413" s="226"/>
      <c r="AI413" s="3"/>
      <c r="AL413" s="136"/>
    </row>
    <row r="414" spans="1:38" ht="15" hidden="1" customHeight="1">
      <c r="A414" s="301" t="s">
        <v>1199</v>
      </c>
      <c r="B414" s="353" t="str">
        <f t="shared" si="250"/>
        <v>101296301744</v>
      </c>
      <c r="C414" s="535" t="s">
        <v>1400</v>
      </c>
      <c r="D414" s="117" t="s">
        <v>1401</v>
      </c>
      <c r="E414" s="123">
        <v>0</v>
      </c>
      <c r="F414" s="215">
        <v>0</v>
      </c>
      <c r="G414" s="215">
        <f t="shared" si="245"/>
        <v>0</v>
      </c>
      <c r="H414" s="417" t="s">
        <v>1081</v>
      </c>
      <c r="I414" s="417" t="s">
        <v>1082</v>
      </c>
      <c r="J414" s="122"/>
      <c r="K414" s="305">
        <v>1</v>
      </c>
      <c r="L414" s="122">
        <v>1</v>
      </c>
      <c r="M414" s="122" t="s">
        <v>26</v>
      </c>
      <c r="N414" s="305">
        <f t="shared" si="227"/>
        <v>0</v>
      </c>
      <c r="O414" s="123">
        <v>0</v>
      </c>
      <c r="P414" s="306" t="str">
        <f t="shared" ref="P414" si="252">IF(AND(Z414&lt;&gt;0,G414&lt;&gt;0),Z414/G414,"")</f>
        <v/>
      </c>
      <c r="Q414" s="123">
        <v>0</v>
      </c>
      <c r="R414" s="123">
        <v>0</v>
      </c>
      <c r="S414" s="305">
        <f>VLOOKUP(C414,'Working Hours'!A:I,9,0)*G414</f>
        <v>0</v>
      </c>
      <c r="T414" s="349">
        <f t="shared" si="233"/>
        <v>0</v>
      </c>
      <c r="U414" s="123">
        <f>SUMIFS('Manufacturing Cost.'!N:N,'Manufacturing Cost.'!G:G,"622",'Manufacturing Cost.'!H:H,"0503")*T414</f>
        <v>0</v>
      </c>
      <c r="V414" s="123">
        <f>SUMIFS('Manufacturing Cost.'!N:N,'Manufacturing Cost.'!G:G,"627",'Manufacturing Cost.'!H:H,"0503")*T414</f>
        <v>0</v>
      </c>
      <c r="W414" s="308">
        <f t="shared" si="216"/>
        <v>0</v>
      </c>
      <c r="X414" s="123">
        <f>SUMIFS('Manufacturing Cost.'!N:N,'Manufacturing Cost.'!H:H,"indirect",'Manufacturing Cost.'!G:G,"627")*W414</f>
        <v>0</v>
      </c>
      <c r="Y414" s="123">
        <f>SUMIF(Outsoucing!D:D,C414,Outsoucing!J:J)</f>
        <v>0</v>
      </c>
      <c r="Z414" s="309">
        <f t="shared" si="251"/>
        <v>0</v>
      </c>
      <c r="AA414" s="306">
        <f t="shared" si="228"/>
        <v>0</v>
      </c>
      <c r="AB414" s="123"/>
      <c r="AC414" s="424">
        <v>0</v>
      </c>
      <c r="AD414" s="425">
        <f t="shared" ref="AD414:AD435" si="253">+Z414-AC414</f>
        <v>0</v>
      </c>
      <c r="AE414" s="426"/>
      <c r="AG414" s="424"/>
      <c r="AH414" s="226"/>
      <c r="AI414" s="3"/>
      <c r="AL414" s="136"/>
    </row>
    <row r="415" spans="1:38" ht="15" hidden="1" customHeight="1">
      <c r="A415" s="301" t="s">
        <v>1199</v>
      </c>
      <c r="B415" s="353" t="str">
        <f t="shared" si="250"/>
        <v>101297301745</v>
      </c>
      <c r="C415" s="535" t="s">
        <v>1402</v>
      </c>
      <c r="D415" s="122" t="s">
        <v>1403</v>
      </c>
      <c r="E415" s="123">
        <v>0</v>
      </c>
      <c r="F415" s="215">
        <v>0</v>
      </c>
      <c r="G415" s="215">
        <f t="shared" si="245"/>
        <v>0</v>
      </c>
      <c r="H415" s="417" t="s">
        <v>1083</v>
      </c>
      <c r="I415" s="417" t="s">
        <v>1084</v>
      </c>
      <c r="J415" s="122"/>
      <c r="K415" s="305">
        <v>1</v>
      </c>
      <c r="L415" s="122">
        <v>1</v>
      </c>
      <c r="M415" s="122" t="s">
        <v>26</v>
      </c>
      <c r="N415" s="305">
        <f t="shared" si="227"/>
        <v>0</v>
      </c>
      <c r="O415" s="123">
        <v>0</v>
      </c>
      <c r="P415" s="362" t="str">
        <f t="shared" ref="P415:P435" si="254">IF(AND(Z415&lt;&gt;0,G415&lt;&gt;0),Z415/G415,"")</f>
        <v/>
      </c>
      <c r="Q415" s="123">
        <v>0</v>
      </c>
      <c r="R415" s="123">
        <v>0</v>
      </c>
      <c r="S415" s="305">
        <f>VLOOKUP(C415,'Working Hours'!A:I,9,0)*G415</f>
        <v>0</v>
      </c>
      <c r="T415" s="349">
        <f t="shared" si="233"/>
        <v>0</v>
      </c>
      <c r="U415" s="123">
        <f>SUMIFS('Manufacturing Cost.'!N:N,'Manufacturing Cost.'!G:G,"622",'Manufacturing Cost.'!H:H,"0503")*T415</f>
        <v>0</v>
      </c>
      <c r="V415" s="123">
        <f>SUMIFS('Manufacturing Cost.'!N:N,'Manufacturing Cost.'!G:G,"627",'Manufacturing Cost.'!H:H,"0503")*T415</f>
        <v>0</v>
      </c>
      <c r="W415" s="308">
        <f t="shared" si="216"/>
        <v>0</v>
      </c>
      <c r="X415" s="123">
        <f>SUMIFS('Manufacturing Cost.'!N:N,'Manufacturing Cost.'!H:H,"indirect",'Manufacturing Cost.'!G:G,"627")*W415</f>
        <v>0</v>
      </c>
      <c r="Y415" s="123">
        <f>SUMIF(Outsoucing!D:D,C415,Outsoucing!J:J)</f>
        <v>0</v>
      </c>
      <c r="Z415" s="309">
        <f t="shared" si="251"/>
        <v>0</v>
      </c>
      <c r="AA415" s="306">
        <f t="shared" si="228"/>
        <v>0</v>
      </c>
      <c r="AB415" s="123"/>
      <c r="AC415" s="424">
        <v>0</v>
      </c>
      <c r="AD415" s="425">
        <f t="shared" si="253"/>
        <v>0</v>
      </c>
      <c r="AE415" s="426"/>
      <c r="AG415" s="424"/>
      <c r="AH415" s="226"/>
      <c r="AI415" s="3"/>
      <c r="AL415" s="136"/>
    </row>
    <row r="416" spans="1:38" ht="15" hidden="1" customHeight="1">
      <c r="A416" s="301" t="s">
        <v>1199</v>
      </c>
      <c r="B416" s="353" t="str">
        <f t="shared" si="250"/>
        <v>101298301746</v>
      </c>
      <c r="C416" s="535" t="s">
        <v>1404</v>
      </c>
      <c r="D416" s="122" t="s">
        <v>1405</v>
      </c>
      <c r="E416" s="123">
        <v>0</v>
      </c>
      <c r="F416" s="215">
        <v>0</v>
      </c>
      <c r="G416" s="215">
        <f t="shared" si="245"/>
        <v>0</v>
      </c>
      <c r="H416" s="417" t="s">
        <v>1069</v>
      </c>
      <c r="I416" s="417" t="s">
        <v>1070</v>
      </c>
      <c r="J416" s="122"/>
      <c r="K416" s="305">
        <v>1</v>
      </c>
      <c r="L416" s="122">
        <v>1</v>
      </c>
      <c r="M416" s="122" t="s">
        <v>26</v>
      </c>
      <c r="N416" s="305">
        <f t="shared" si="227"/>
        <v>0</v>
      </c>
      <c r="O416" s="123">
        <v>0</v>
      </c>
      <c r="P416" s="362" t="str">
        <f t="shared" si="254"/>
        <v/>
      </c>
      <c r="Q416" s="123">
        <v>0</v>
      </c>
      <c r="R416" s="123">
        <v>0</v>
      </c>
      <c r="S416" s="305">
        <f>VLOOKUP(C416,'Working Hours'!A:I,9,0)*G416</f>
        <v>0</v>
      </c>
      <c r="T416" s="349">
        <f t="shared" si="233"/>
        <v>0</v>
      </c>
      <c r="U416" s="123">
        <f>SUMIFS('Manufacturing Cost.'!N:N,'Manufacturing Cost.'!G:G,"622",'Manufacturing Cost.'!H:H,"0503")*T416</f>
        <v>0</v>
      </c>
      <c r="V416" s="123">
        <f>SUMIFS('Manufacturing Cost.'!N:N,'Manufacturing Cost.'!G:G,"627",'Manufacturing Cost.'!H:H,"0503")*T416</f>
        <v>0</v>
      </c>
      <c r="W416" s="308">
        <f t="shared" si="216"/>
        <v>0</v>
      </c>
      <c r="X416" s="123">
        <f>SUMIFS('Manufacturing Cost.'!N:N,'Manufacturing Cost.'!H:H,"indirect",'Manufacturing Cost.'!G:G,"627")*W416</f>
        <v>0</v>
      </c>
      <c r="Y416" s="123">
        <f>SUMIF(Outsoucing!D:D,C416,Outsoucing!J:J)</f>
        <v>0</v>
      </c>
      <c r="Z416" s="309">
        <f t="shared" si="251"/>
        <v>0</v>
      </c>
      <c r="AA416" s="306">
        <f t="shared" si="228"/>
        <v>0</v>
      </c>
      <c r="AB416" s="123"/>
      <c r="AC416" s="424">
        <v>0</v>
      </c>
      <c r="AD416" s="425">
        <f t="shared" si="253"/>
        <v>0</v>
      </c>
      <c r="AE416" s="426"/>
      <c r="AG416" s="424"/>
      <c r="AH416" s="226"/>
      <c r="AI416" s="3"/>
      <c r="AL416" s="136"/>
    </row>
    <row r="417" spans="1:38" ht="15" hidden="1" customHeight="1">
      <c r="A417" s="301" t="s">
        <v>1199</v>
      </c>
      <c r="B417" s="353" t="str">
        <f t="shared" si="250"/>
        <v>120441301743</v>
      </c>
      <c r="C417" s="535" t="s">
        <v>1406</v>
      </c>
      <c r="D417" s="122" t="s">
        <v>1407</v>
      </c>
      <c r="E417" s="123">
        <v>0</v>
      </c>
      <c r="F417" s="215">
        <v>0</v>
      </c>
      <c r="G417" s="215">
        <f t="shared" si="245"/>
        <v>0</v>
      </c>
      <c r="H417" s="417" t="s">
        <v>1079</v>
      </c>
      <c r="I417" s="417" t="s">
        <v>1080</v>
      </c>
      <c r="J417" s="122"/>
      <c r="K417" s="305">
        <v>1</v>
      </c>
      <c r="L417" s="122">
        <v>1</v>
      </c>
      <c r="M417" s="122" t="s">
        <v>26</v>
      </c>
      <c r="N417" s="305">
        <f t="shared" si="227"/>
        <v>0</v>
      </c>
      <c r="O417" s="123">
        <v>0</v>
      </c>
      <c r="P417" s="362" t="str">
        <f t="shared" si="254"/>
        <v/>
      </c>
      <c r="Q417" s="123">
        <v>0</v>
      </c>
      <c r="R417" s="123">
        <v>0</v>
      </c>
      <c r="S417" s="305">
        <f>VLOOKUP(C417,'Working Hours'!A:I,9,0)*G417</f>
        <v>0</v>
      </c>
      <c r="T417" s="349">
        <f t="shared" si="233"/>
        <v>0</v>
      </c>
      <c r="U417" s="123">
        <f>SUMIFS('Manufacturing Cost.'!N:N,'Manufacturing Cost.'!G:G,"622",'Manufacturing Cost.'!H:H,"0503")*T417</f>
        <v>0</v>
      </c>
      <c r="V417" s="123">
        <f>SUMIFS('Manufacturing Cost.'!N:N,'Manufacturing Cost.'!G:G,"627",'Manufacturing Cost.'!H:H,"0503")*T417</f>
        <v>0</v>
      </c>
      <c r="W417" s="308">
        <f t="shared" si="216"/>
        <v>0</v>
      </c>
      <c r="X417" s="123">
        <f>SUMIFS('Manufacturing Cost.'!N:N,'Manufacturing Cost.'!H:H,"indirect",'Manufacturing Cost.'!G:G,"627")*W417</f>
        <v>0</v>
      </c>
      <c r="Y417" s="123">
        <f>SUMIF(Outsoucing!D:D,C417,Outsoucing!J:J)</f>
        <v>0</v>
      </c>
      <c r="Z417" s="309">
        <f t="shared" si="251"/>
        <v>0</v>
      </c>
      <c r="AA417" s="306">
        <f t="shared" si="228"/>
        <v>0</v>
      </c>
      <c r="AB417" s="123"/>
      <c r="AC417" s="424">
        <v>0</v>
      </c>
      <c r="AD417" s="425">
        <f t="shared" si="253"/>
        <v>0</v>
      </c>
      <c r="AE417" s="426"/>
      <c r="AG417" s="424"/>
      <c r="AH417" s="226"/>
      <c r="AI417" s="3"/>
      <c r="AL417" s="136"/>
    </row>
    <row r="418" spans="1:38" ht="15" hidden="1" customHeight="1">
      <c r="A418" s="301" t="s">
        <v>1199</v>
      </c>
      <c r="B418" s="353" t="str">
        <f t="shared" ref="B418" si="255">C418&amp;H418</f>
        <v>120165301186</v>
      </c>
      <c r="C418" s="540" t="s">
        <v>94</v>
      </c>
      <c r="D418" s="122" t="s">
        <v>95</v>
      </c>
      <c r="E418" s="123">
        <v>0</v>
      </c>
      <c r="F418" s="215">
        <v>0</v>
      </c>
      <c r="G418" s="215">
        <f t="shared" ref="G418:G420" si="256">+E418+F418</f>
        <v>0</v>
      </c>
      <c r="H418" s="417" t="s">
        <v>96</v>
      </c>
      <c r="I418" s="417" t="s">
        <v>97</v>
      </c>
      <c r="J418" s="208"/>
      <c r="K418" s="305">
        <v>1</v>
      </c>
      <c r="L418" s="122">
        <v>1</v>
      </c>
      <c r="M418" s="122" t="s">
        <v>26</v>
      </c>
      <c r="N418" s="305">
        <f t="shared" si="227"/>
        <v>0</v>
      </c>
      <c r="O418" s="123">
        <v>0</v>
      </c>
      <c r="P418" s="362" t="str">
        <f t="shared" ref="P418:P423" si="257">IF(AND(Z418&lt;&gt;0,G418&lt;&gt;0),Z418/G418,"")</f>
        <v/>
      </c>
      <c r="Q418" s="123">
        <v>0</v>
      </c>
      <c r="R418" s="123">
        <v>0</v>
      </c>
      <c r="S418" s="305">
        <f>VLOOKUP(C418,'Working Hours'!A:I,9,0)*G418</f>
        <v>0</v>
      </c>
      <c r="T418" s="349">
        <f t="shared" si="233"/>
        <v>0</v>
      </c>
      <c r="U418" s="123">
        <f>SUMIFS('Manufacturing Cost.'!N:N,'Manufacturing Cost.'!G:G,"622",'Manufacturing Cost.'!H:H,"0503")*T418</f>
        <v>0</v>
      </c>
      <c r="V418" s="123">
        <f>SUMIFS('Manufacturing Cost.'!N:N,'Manufacturing Cost.'!G:G,"627",'Manufacturing Cost.'!H:H,"0503")*T418</f>
        <v>0</v>
      </c>
      <c r="W418" s="308">
        <f t="shared" si="216"/>
        <v>0</v>
      </c>
      <c r="X418" s="123">
        <f>SUMIFS('Manufacturing Cost.'!N:N,'Manufacturing Cost.'!H:H,"indirect",'Manufacturing Cost.'!G:G,"627")*W418</f>
        <v>0</v>
      </c>
      <c r="Y418" s="123">
        <f>SUMIF(Outsoucing!D:D,C418,Outsoucing!J:J)</f>
        <v>0</v>
      </c>
      <c r="Z418" s="309">
        <f t="shared" ref="Z418:Z423" si="258">Q418+R418+U418+V418+X418+Y418</f>
        <v>0</v>
      </c>
      <c r="AA418" s="306">
        <f t="shared" ref="AA418:AA423" si="259">IF(Z418&lt;&gt;0,(Z418/(E418+F418)),0)</f>
        <v>0</v>
      </c>
      <c r="AB418" s="123"/>
      <c r="AC418" s="424">
        <v>0</v>
      </c>
      <c r="AD418" s="425">
        <f t="shared" ref="AD418:AD423" si="260">+Z418-AC418</f>
        <v>0</v>
      </c>
      <c r="AE418" s="426"/>
      <c r="AG418" s="424"/>
      <c r="AH418" s="226"/>
      <c r="AI418" s="3"/>
      <c r="AL418" s="136"/>
    </row>
    <row r="419" spans="1:38">
      <c r="A419" s="301" t="s">
        <v>1199</v>
      </c>
      <c r="B419" s="353" t="str">
        <f t="shared" ref="B419:B420" si="261">C419&amp;H419</f>
        <v>101134301747</v>
      </c>
      <c r="C419" s="540" t="s">
        <v>1408</v>
      </c>
      <c r="D419" s="122" t="s">
        <v>1409</v>
      </c>
      <c r="E419" s="123">
        <v>1081</v>
      </c>
      <c r="F419" s="215">
        <v>19</v>
      </c>
      <c r="G419" s="215">
        <f t="shared" si="256"/>
        <v>1100</v>
      </c>
      <c r="H419" s="417" t="s">
        <v>1087</v>
      </c>
      <c r="I419" s="417" t="s">
        <v>1088</v>
      </c>
      <c r="J419" s="208"/>
      <c r="K419" s="305">
        <v>1</v>
      </c>
      <c r="L419" s="122">
        <v>1</v>
      </c>
      <c r="M419" s="122" t="s">
        <v>26</v>
      </c>
      <c r="N419" s="305">
        <f t="shared" si="227"/>
        <v>1100</v>
      </c>
      <c r="O419" s="123">
        <v>0</v>
      </c>
      <c r="P419" s="362">
        <f t="shared" si="257"/>
        <v>26782.976033961339</v>
      </c>
      <c r="Q419" s="123">
        <v>26762769.630407371</v>
      </c>
      <c r="R419" s="123">
        <v>1930215.7028834166</v>
      </c>
      <c r="S419" s="305">
        <f>VLOOKUP(C419,'Working Hours'!A:I,9,0)*G419</f>
        <v>4.84</v>
      </c>
      <c r="T419" s="349">
        <f t="shared" si="233"/>
        <v>9.9807658887116811E-5</v>
      </c>
      <c r="U419" s="123">
        <f>SUMIFS('Manufacturing Cost.'!N:N,'Manufacturing Cost.'!G:G,"622",'Manufacturing Cost.'!H:H,"0503")*T419</f>
        <v>262603.77330236905</v>
      </c>
      <c r="V419" s="123">
        <f>SUMIFS('Manufacturing Cost.'!N:N,'Manufacturing Cost.'!G:G,"627",'Manufacturing Cost.'!H:H,"0503")*T419</f>
        <v>306348.88979976362</v>
      </c>
      <c r="W419" s="308">
        <f t="shared" si="216"/>
        <v>1.7631905105401466E-5</v>
      </c>
      <c r="X419" s="123">
        <f>SUMIFS('Manufacturing Cost.'!N:N,'Manufacturing Cost.'!H:H,"indirect",'Manufacturing Cost.'!G:G,"627")*W419</f>
        <v>199335.64096455608</v>
      </c>
      <c r="Y419" s="123">
        <f>SUMIF(Outsoucing!D:D,C419,Outsoucing!J:J)</f>
        <v>0</v>
      </c>
      <c r="Z419" s="309">
        <f t="shared" si="258"/>
        <v>29461273.637357473</v>
      </c>
      <c r="AA419" s="306">
        <f t="shared" si="259"/>
        <v>26782.976033961339</v>
      </c>
      <c r="AB419" s="123"/>
      <c r="AC419" s="424">
        <v>29461273.637357473</v>
      </c>
      <c r="AD419" s="425">
        <f t="shared" si="260"/>
        <v>0</v>
      </c>
      <c r="AE419" s="426"/>
      <c r="AH419" s="226"/>
      <c r="AI419" s="3"/>
      <c r="AL419" s="136"/>
    </row>
    <row r="420" spans="1:38" ht="15" hidden="1" customHeight="1">
      <c r="A420" s="301" t="s">
        <v>1199</v>
      </c>
      <c r="B420" s="353" t="str">
        <f t="shared" si="261"/>
        <v>120166301187</v>
      </c>
      <c r="C420" s="541" t="s">
        <v>107</v>
      </c>
      <c r="D420" s="122" t="s">
        <v>108</v>
      </c>
      <c r="E420" s="123">
        <v>0</v>
      </c>
      <c r="F420" s="215">
        <v>0</v>
      </c>
      <c r="G420" s="215">
        <f t="shared" si="256"/>
        <v>0</v>
      </c>
      <c r="H420" s="417" t="s">
        <v>109</v>
      </c>
      <c r="I420" s="417" t="s">
        <v>110</v>
      </c>
      <c r="J420" s="208"/>
      <c r="K420" s="305">
        <v>1</v>
      </c>
      <c r="L420" s="122">
        <v>1</v>
      </c>
      <c r="M420" s="122" t="s">
        <v>26</v>
      </c>
      <c r="N420" s="305">
        <f t="shared" si="227"/>
        <v>0</v>
      </c>
      <c r="O420" s="123">
        <v>0</v>
      </c>
      <c r="P420" s="362" t="str">
        <f t="shared" si="257"/>
        <v/>
      </c>
      <c r="Q420" s="123">
        <v>0</v>
      </c>
      <c r="R420" s="123">
        <v>0</v>
      </c>
      <c r="S420" s="305">
        <f>VLOOKUP(C420,'Working Hours'!A:I,9,0)*G420</f>
        <v>0</v>
      </c>
      <c r="T420" s="349">
        <f t="shared" si="233"/>
        <v>0</v>
      </c>
      <c r="U420" s="123">
        <f>SUMIFS('Manufacturing Cost.'!N:N,'Manufacturing Cost.'!G:G,"622",'Manufacturing Cost.'!H:H,"0503")*T420</f>
        <v>0</v>
      </c>
      <c r="V420" s="123">
        <f>SUMIFS('Manufacturing Cost.'!N:N,'Manufacturing Cost.'!G:G,"627",'Manufacturing Cost.'!H:H,"0503")*T420</f>
        <v>0</v>
      </c>
      <c r="W420" s="308">
        <f t="shared" si="216"/>
        <v>0</v>
      </c>
      <c r="X420" s="123">
        <f>SUMIFS('Manufacturing Cost.'!N:N,'Manufacturing Cost.'!H:H,"indirect",'Manufacturing Cost.'!G:G,"627")*W420</f>
        <v>0</v>
      </c>
      <c r="Y420" s="123">
        <f>SUMIF(Outsoucing!D:D,C420,Outsoucing!J:J)</f>
        <v>0</v>
      </c>
      <c r="Z420" s="309">
        <f t="shared" si="258"/>
        <v>0</v>
      </c>
      <c r="AA420" s="306">
        <f t="shared" si="259"/>
        <v>0</v>
      </c>
      <c r="AB420" s="123"/>
      <c r="AC420" s="424">
        <v>0</v>
      </c>
      <c r="AD420" s="425">
        <f t="shared" si="260"/>
        <v>0</v>
      </c>
      <c r="AE420" s="426"/>
      <c r="AG420" s="424"/>
      <c r="AH420" s="226"/>
      <c r="AI420" s="3"/>
      <c r="AL420" s="136"/>
    </row>
    <row r="421" spans="1:38" ht="15" hidden="1" customHeight="1">
      <c r="A421" s="301" t="s">
        <v>1199</v>
      </c>
      <c r="B421" s="353" t="str">
        <f t="shared" ref="B421:B423" si="262">C421&amp;H421</f>
        <v>101114301595</v>
      </c>
      <c r="C421" s="541" t="s">
        <v>1410</v>
      </c>
      <c r="D421" s="122" t="s">
        <v>1411</v>
      </c>
      <c r="E421" s="123">
        <v>0</v>
      </c>
      <c r="F421" s="215">
        <v>0</v>
      </c>
      <c r="G421" s="215">
        <f t="shared" ref="G421:G423" si="263">+E421+F421</f>
        <v>0</v>
      </c>
      <c r="H421" s="417" t="s">
        <v>1089</v>
      </c>
      <c r="I421" s="417" t="s">
        <v>1090</v>
      </c>
      <c r="J421" s="208"/>
      <c r="K421" s="305">
        <v>1</v>
      </c>
      <c r="L421" s="122">
        <v>1</v>
      </c>
      <c r="M421" s="122" t="s">
        <v>26</v>
      </c>
      <c r="N421" s="305">
        <f t="shared" si="227"/>
        <v>0</v>
      </c>
      <c r="O421" s="123">
        <v>0</v>
      </c>
      <c r="P421" s="362" t="str">
        <f t="shared" si="257"/>
        <v/>
      </c>
      <c r="Q421" s="123">
        <v>0</v>
      </c>
      <c r="R421" s="123">
        <v>0</v>
      </c>
      <c r="S421" s="305">
        <f>VLOOKUP(C421,'Working Hours'!A:I,9,0)*G421</f>
        <v>0</v>
      </c>
      <c r="T421" s="349">
        <f t="shared" si="233"/>
        <v>0</v>
      </c>
      <c r="U421" s="123">
        <f>SUMIFS('Manufacturing Cost.'!N:N,'Manufacturing Cost.'!G:G,"622",'Manufacturing Cost.'!H:H,"0503")*T421</f>
        <v>0</v>
      </c>
      <c r="V421" s="123">
        <f>SUMIFS('Manufacturing Cost.'!N:N,'Manufacturing Cost.'!G:G,"627",'Manufacturing Cost.'!H:H,"0503")*T421</f>
        <v>0</v>
      </c>
      <c r="W421" s="308">
        <f t="shared" si="216"/>
        <v>0</v>
      </c>
      <c r="X421" s="123">
        <f>SUMIFS('Manufacturing Cost.'!N:N,'Manufacturing Cost.'!H:H,"indirect",'Manufacturing Cost.'!G:G,"627")*W421</f>
        <v>0</v>
      </c>
      <c r="Y421" s="123">
        <f>SUMIF(Outsoucing!D:D,C421,Outsoucing!J:J)</f>
        <v>0</v>
      </c>
      <c r="Z421" s="309">
        <f t="shared" si="258"/>
        <v>0</v>
      </c>
      <c r="AA421" s="306">
        <f t="shared" si="259"/>
        <v>0</v>
      </c>
      <c r="AB421" s="123"/>
      <c r="AC421" s="424">
        <v>0</v>
      </c>
      <c r="AD421" s="425">
        <f t="shared" si="260"/>
        <v>0</v>
      </c>
      <c r="AE421" s="426"/>
      <c r="AG421" s="424"/>
      <c r="AH421" s="226"/>
      <c r="AI421" s="3"/>
      <c r="AL421" s="136"/>
    </row>
    <row r="422" spans="1:38" ht="15" hidden="1" customHeight="1">
      <c r="A422" s="301" t="s">
        <v>1199</v>
      </c>
      <c r="B422" s="353" t="str">
        <f t="shared" si="262"/>
        <v>101141301622</v>
      </c>
      <c r="C422" s="541" t="s">
        <v>1412</v>
      </c>
      <c r="D422" s="122" t="s">
        <v>1413</v>
      </c>
      <c r="E422" s="123">
        <v>0</v>
      </c>
      <c r="F422" s="215">
        <v>0</v>
      </c>
      <c r="G422" s="215">
        <f t="shared" si="263"/>
        <v>0</v>
      </c>
      <c r="H422" s="417" t="s">
        <v>1091</v>
      </c>
      <c r="I422" s="417" t="s">
        <v>1092</v>
      </c>
      <c r="J422" s="208"/>
      <c r="K422" s="305">
        <v>1</v>
      </c>
      <c r="L422" s="122">
        <v>1</v>
      </c>
      <c r="M422" s="122" t="s">
        <v>26</v>
      </c>
      <c r="N422" s="305">
        <f t="shared" si="227"/>
        <v>0</v>
      </c>
      <c r="O422" s="123">
        <v>0</v>
      </c>
      <c r="P422" s="362" t="str">
        <f t="shared" si="257"/>
        <v/>
      </c>
      <c r="Q422" s="123">
        <v>0</v>
      </c>
      <c r="R422" s="123">
        <v>0</v>
      </c>
      <c r="S422" s="305">
        <f>VLOOKUP(C422,'Working Hours'!A:I,9,0)*G422</f>
        <v>0</v>
      </c>
      <c r="T422" s="349">
        <f t="shared" si="233"/>
        <v>0</v>
      </c>
      <c r="U422" s="123">
        <f>SUMIFS('Manufacturing Cost.'!N:N,'Manufacturing Cost.'!G:G,"622",'Manufacturing Cost.'!H:H,"0503")*T422</f>
        <v>0</v>
      </c>
      <c r="V422" s="123">
        <f>SUMIFS('Manufacturing Cost.'!N:N,'Manufacturing Cost.'!G:G,"627",'Manufacturing Cost.'!H:H,"0503")*T422</f>
        <v>0</v>
      </c>
      <c r="W422" s="308">
        <f t="shared" si="216"/>
        <v>0</v>
      </c>
      <c r="X422" s="123">
        <f>SUMIFS('Manufacturing Cost.'!N:N,'Manufacturing Cost.'!H:H,"indirect",'Manufacturing Cost.'!G:G,"627")*W422</f>
        <v>0</v>
      </c>
      <c r="Y422" s="123">
        <f>SUMIF(Outsoucing!D:D,C422,Outsoucing!J:J)</f>
        <v>0</v>
      </c>
      <c r="Z422" s="309">
        <f t="shared" si="258"/>
        <v>0</v>
      </c>
      <c r="AA422" s="306">
        <f t="shared" si="259"/>
        <v>0</v>
      </c>
      <c r="AB422" s="123"/>
      <c r="AC422" s="424">
        <v>0</v>
      </c>
      <c r="AD422" s="425">
        <f t="shared" si="260"/>
        <v>0</v>
      </c>
      <c r="AE422" s="426"/>
      <c r="AG422" s="424"/>
      <c r="AH422" s="226"/>
      <c r="AI422" s="3"/>
      <c r="AL422" s="136"/>
    </row>
    <row r="423" spans="1:38">
      <c r="A423" s="427" t="s">
        <v>1199</v>
      </c>
      <c r="B423" s="428" t="str">
        <f t="shared" si="262"/>
        <v>101142301623</v>
      </c>
      <c r="C423" s="541" t="s">
        <v>1414</v>
      </c>
      <c r="D423" s="122" t="s">
        <v>1415</v>
      </c>
      <c r="E423" s="113">
        <v>193</v>
      </c>
      <c r="F423" s="221">
        <v>4</v>
      </c>
      <c r="G423" s="221">
        <f t="shared" si="263"/>
        <v>197</v>
      </c>
      <c r="H423" s="417" t="s">
        <v>1093</v>
      </c>
      <c r="I423" s="417" t="s">
        <v>1094</v>
      </c>
      <c r="J423" s="208"/>
      <c r="K423" s="305">
        <v>1</v>
      </c>
      <c r="L423" s="122">
        <v>1</v>
      </c>
      <c r="M423" s="122" t="s">
        <v>26</v>
      </c>
      <c r="N423" s="305">
        <f t="shared" si="227"/>
        <v>197</v>
      </c>
      <c r="O423" s="123">
        <v>0</v>
      </c>
      <c r="P423" s="362">
        <f t="shared" si="257"/>
        <v>79210.924133828259</v>
      </c>
      <c r="Q423" s="123">
        <v>12702016.524491951</v>
      </c>
      <c r="R423" s="123">
        <v>2761814.9551707446</v>
      </c>
      <c r="S423" s="305">
        <f>VLOOKUP(C423,'Working Hours'!A:I,9,0)*G423</f>
        <v>0.88649999999999995</v>
      </c>
      <c r="T423" s="349">
        <f t="shared" si="233"/>
        <v>1.8280886281700215E-5</v>
      </c>
      <c r="U423" s="123">
        <f>SUMIFS('Manufacturing Cost.'!N:N,'Manufacturing Cost.'!G:G,"622",'Manufacturing Cost.'!H:H,"0503")*T423</f>
        <v>48098.810957138456</v>
      </c>
      <c r="V423" s="123">
        <f>SUMIFS('Manufacturing Cost.'!N:N,'Manufacturing Cost.'!G:G,"627",'Manufacturing Cost.'!H:H,"0503")*T423</f>
        <v>56111.217108985627</v>
      </c>
      <c r="W423" s="308">
        <f t="shared" si="216"/>
        <v>3.2294801396566943E-6</v>
      </c>
      <c r="X423" s="123">
        <f>SUMIFS('Manufacturing Cost.'!N:N,'Manufacturing Cost.'!H:H,"indirect",'Manufacturing Cost.'!G:G,"627")*W423</f>
        <v>36510.546635346895</v>
      </c>
      <c r="Y423" s="123">
        <f>SUMIF(Outsoucing!D:D,C423,Outsoucing!J:J)</f>
        <v>0</v>
      </c>
      <c r="Z423" s="309">
        <f t="shared" si="258"/>
        <v>15604552.054364167</v>
      </c>
      <c r="AA423" s="306">
        <f t="shared" si="259"/>
        <v>79210.924133828259</v>
      </c>
      <c r="AB423" s="123"/>
      <c r="AC423" s="424">
        <v>15604552.054364167</v>
      </c>
      <c r="AD423" s="425">
        <f t="shared" si="260"/>
        <v>0</v>
      </c>
      <c r="AE423" s="426"/>
      <c r="AH423" s="226"/>
      <c r="AI423" s="3"/>
      <c r="AL423" s="136"/>
    </row>
    <row r="424" spans="1:38" ht="15" hidden="1" customHeight="1">
      <c r="A424" s="301" t="s">
        <v>1199</v>
      </c>
      <c r="B424" s="353" t="str">
        <f t="shared" si="250"/>
        <v>101064</v>
      </c>
      <c r="C424" s="535" t="s">
        <v>1416</v>
      </c>
      <c r="D424" s="122" t="s">
        <v>1417</v>
      </c>
      <c r="E424" s="123">
        <v>0</v>
      </c>
      <c r="F424" s="215">
        <v>0</v>
      </c>
      <c r="G424" s="215">
        <f t="shared" ref="G424:G436" si="264">+E424+F424</f>
        <v>0</v>
      </c>
      <c r="H424" s="419"/>
      <c r="I424" s="419"/>
      <c r="J424" s="122"/>
      <c r="K424" s="305">
        <v>1</v>
      </c>
      <c r="L424" s="122">
        <v>1</v>
      </c>
      <c r="M424" s="122" t="s">
        <v>26</v>
      </c>
      <c r="N424" s="305">
        <f t="shared" si="227"/>
        <v>0</v>
      </c>
      <c r="O424" s="123">
        <v>0</v>
      </c>
      <c r="P424" s="362" t="str">
        <f t="shared" si="254"/>
        <v/>
      </c>
      <c r="Q424" s="123">
        <v>0</v>
      </c>
      <c r="R424" s="123">
        <v>0</v>
      </c>
      <c r="S424" s="305">
        <f>VLOOKUP(C424,'Working Hours'!A:I,9,0)*G424</f>
        <v>0</v>
      </c>
      <c r="T424" s="349">
        <f t="shared" si="233"/>
        <v>0</v>
      </c>
      <c r="U424" s="123">
        <f>SUMIFS('Manufacturing Cost.'!N:N,'Manufacturing Cost.'!G:G,"622",'Manufacturing Cost.'!H:H,"0503")*T424</f>
        <v>0</v>
      </c>
      <c r="V424" s="123">
        <f>SUMIFS('Manufacturing Cost.'!N:N,'Manufacturing Cost.'!G:G,"627",'Manufacturing Cost.'!H:H,"0503")*T424</f>
        <v>0</v>
      </c>
      <c r="W424" s="308">
        <f t="shared" si="216"/>
        <v>0</v>
      </c>
      <c r="X424" s="123">
        <f>SUMIFS('Manufacturing Cost.'!N:N,'Manufacturing Cost.'!H:H,"indirect",'Manufacturing Cost.'!G:G,"627")*W424</f>
        <v>0</v>
      </c>
      <c r="Y424" s="123">
        <f>SUMIF(Outsoucing!D:D,C424,Outsoucing!J:J)</f>
        <v>0</v>
      </c>
      <c r="Z424" s="309">
        <f t="shared" si="251"/>
        <v>0</v>
      </c>
      <c r="AA424" s="306">
        <f t="shared" si="228"/>
        <v>0</v>
      </c>
      <c r="AB424" s="123"/>
      <c r="AC424" s="424">
        <v>0</v>
      </c>
      <c r="AD424" s="425">
        <f t="shared" si="253"/>
        <v>0</v>
      </c>
      <c r="AE424" s="426"/>
      <c r="AG424" s="424"/>
      <c r="AH424" s="226"/>
      <c r="AI424" s="3"/>
      <c r="AL424" s="136"/>
    </row>
    <row r="425" spans="1:38" ht="15" hidden="1" customHeight="1">
      <c r="A425" s="301" t="s">
        <v>1199</v>
      </c>
      <c r="B425" s="353" t="str">
        <f t="shared" si="250"/>
        <v>101132</v>
      </c>
      <c r="C425" s="535" t="s">
        <v>1418</v>
      </c>
      <c r="D425" s="122" t="s">
        <v>1419</v>
      </c>
      <c r="E425" s="123">
        <v>0</v>
      </c>
      <c r="F425" s="215">
        <v>0</v>
      </c>
      <c r="G425" s="215">
        <f t="shared" si="264"/>
        <v>0</v>
      </c>
      <c r="H425" s="419"/>
      <c r="I425" s="419"/>
      <c r="J425" s="122"/>
      <c r="K425" s="305">
        <v>1</v>
      </c>
      <c r="L425" s="122">
        <v>1</v>
      </c>
      <c r="M425" s="122" t="s">
        <v>26</v>
      </c>
      <c r="N425" s="305">
        <f t="shared" si="227"/>
        <v>0</v>
      </c>
      <c r="O425" s="123">
        <v>0</v>
      </c>
      <c r="P425" s="362" t="str">
        <f t="shared" si="254"/>
        <v/>
      </c>
      <c r="Q425" s="123">
        <v>0</v>
      </c>
      <c r="R425" s="123">
        <v>0</v>
      </c>
      <c r="S425" s="305">
        <f>VLOOKUP(C425,'Working Hours'!A:I,9,0)*G425</f>
        <v>0</v>
      </c>
      <c r="T425" s="349">
        <f t="shared" si="233"/>
        <v>0</v>
      </c>
      <c r="U425" s="123">
        <f>SUMIFS('Manufacturing Cost.'!N:N,'Manufacturing Cost.'!G:G,"622",'Manufacturing Cost.'!H:H,"0503")*T425</f>
        <v>0</v>
      </c>
      <c r="V425" s="123">
        <f>SUMIFS('Manufacturing Cost.'!N:N,'Manufacturing Cost.'!G:G,"627",'Manufacturing Cost.'!H:H,"0503")*T425</f>
        <v>0</v>
      </c>
      <c r="W425" s="308">
        <f t="shared" si="216"/>
        <v>0</v>
      </c>
      <c r="X425" s="123">
        <f>SUMIFS('Manufacturing Cost.'!N:N,'Manufacturing Cost.'!H:H,"indirect",'Manufacturing Cost.'!G:G,"627")*W425</f>
        <v>0</v>
      </c>
      <c r="Y425" s="123">
        <f>SUMIF(Outsoucing!D:D,C425,Outsoucing!J:J)</f>
        <v>0</v>
      </c>
      <c r="Z425" s="309">
        <f t="shared" si="251"/>
        <v>0</v>
      </c>
      <c r="AA425" s="306">
        <f t="shared" si="228"/>
        <v>0</v>
      </c>
      <c r="AB425" s="123"/>
      <c r="AC425" s="424">
        <v>0</v>
      </c>
      <c r="AD425" s="425">
        <f t="shared" si="253"/>
        <v>0</v>
      </c>
      <c r="AE425" s="426"/>
      <c r="AG425" s="424"/>
      <c r="AH425" s="226"/>
      <c r="AI425" s="3"/>
      <c r="AL425" s="136"/>
    </row>
    <row r="426" spans="1:38" ht="15" hidden="1" customHeight="1">
      <c r="A426" s="301" t="s">
        <v>1199</v>
      </c>
      <c r="B426" s="353" t="str">
        <f t="shared" si="250"/>
        <v>101299</v>
      </c>
      <c r="C426" s="535" t="s">
        <v>1420</v>
      </c>
      <c r="D426" s="122" t="s">
        <v>1421</v>
      </c>
      <c r="E426" s="123">
        <v>0</v>
      </c>
      <c r="F426" s="215">
        <v>0</v>
      </c>
      <c r="G426" s="215">
        <f t="shared" si="264"/>
        <v>0</v>
      </c>
      <c r="H426" s="419"/>
      <c r="I426" s="419"/>
      <c r="J426" s="122"/>
      <c r="K426" s="305">
        <v>1</v>
      </c>
      <c r="L426" s="122">
        <v>1</v>
      </c>
      <c r="M426" s="122" t="s">
        <v>26</v>
      </c>
      <c r="N426" s="305">
        <f t="shared" si="227"/>
        <v>0</v>
      </c>
      <c r="O426" s="123">
        <v>0</v>
      </c>
      <c r="P426" s="362" t="str">
        <f t="shared" si="254"/>
        <v/>
      </c>
      <c r="Q426" s="123">
        <v>0</v>
      </c>
      <c r="R426" s="123">
        <v>0</v>
      </c>
      <c r="S426" s="305">
        <f>VLOOKUP(C426,'Working Hours'!A:I,9,0)*G426</f>
        <v>0</v>
      </c>
      <c r="T426" s="349">
        <f t="shared" si="233"/>
        <v>0</v>
      </c>
      <c r="U426" s="123">
        <f>SUMIFS('Manufacturing Cost.'!N:N,'Manufacturing Cost.'!G:G,"622",'Manufacturing Cost.'!H:H,"0503")*T426</f>
        <v>0</v>
      </c>
      <c r="V426" s="123">
        <f>SUMIFS('Manufacturing Cost.'!N:N,'Manufacturing Cost.'!G:G,"627",'Manufacturing Cost.'!H:H,"0503")*T426</f>
        <v>0</v>
      </c>
      <c r="W426" s="308">
        <f t="shared" si="216"/>
        <v>0</v>
      </c>
      <c r="X426" s="123">
        <f>SUMIFS('Manufacturing Cost.'!N:N,'Manufacturing Cost.'!H:H,"indirect",'Manufacturing Cost.'!G:G,"627")*W426</f>
        <v>0</v>
      </c>
      <c r="Y426" s="123">
        <f>SUMIF(Outsoucing!D:D,C426,Outsoucing!J:J)</f>
        <v>0</v>
      </c>
      <c r="Z426" s="309">
        <f t="shared" si="251"/>
        <v>0</v>
      </c>
      <c r="AA426" s="306">
        <f t="shared" si="228"/>
        <v>0</v>
      </c>
      <c r="AB426" s="123"/>
      <c r="AC426" s="424">
        <v>0</v>
      </c>
      <c r="AD426" s="425">
        <f t="shared" si="253"/>
        <v>0</v>
      </c>
      <c r="AE426" s="426"/>
      <c r="AG426" s="424"/>
      <c r="AH426" s="226"/>
      <c r="AI426" s="3"/>
      <c r="AL426" s="136"/>
    </row>
    <row r="427" spans="1:38" ht="15" hidden="1" customHeight="1">
      <c r="A427" s="301" t="s">
        <v>1199</v>
      </c>
      <c r="B427" s="353" t="str">
        <f t="shared" si="250"/>
        <v>101300</v>
      </c>
      <c r="C427" s="535" t="s">
        <v>1422</v>
      </c>
      <c r="D427" s="122" t="s">
        <v>1423</v>
      </c>
      <c r="E427" s="123">
        <v>0</v>
      </c>
      <c r="F427" s="215">
        <v>0</v>
      </c>
      <c r="G427" s="215">
        <f t="shared" si="264"/>
        <v>0</v>
      </c>
      <c r="H427" s="419"/>
      <c r="I427" s="419"/>
      <c r="J427" s="122"/>
      <c r="K427" s="305">
        <v>1</v>
      </c>
      <c r="L427" s="122">
        <v>1</v>
      </c>
      <c r="M427" s="122" t="s">
        <v>26</v>
      </c>
      <c r="N427" s="305">
        <f t="shared" si="227"/>
        <v>0</v>
      </c>
      <c r="O427" s="123">
        <v>0</v>
      </c>
      <c r="P427" s="362" t="str">
        <f t="shared" si="254"/>
        <v/>
      </c>
      <c r="Q427" s="123">
        <v>0</v>
      </c>
      <c r="R427" s="123">
        <v>0</v>
      </c>
      <c r="S427" s="305">
        <f>VLOOKUP(C427,'Working Hours'!A:I,9,0)*G427</f>
        <v>0</v>
      </c>
      <c r="T427" s="349">
        <f t="shared" si="233"/>
        <v>0</v>
      </c>
      <c r="U427" s="123">
        <f>SUMIFS('Manufacturing Cost.'!N:N,'Manufacturing Cost.'!G:G,"622",'Manufacturing Cost.'!H:H,"0503")*T427</f>
        <v>0</v>
      </c>
      <c r="V427" s="123">
        <f>SUMIFS('Manufacturing Cost.'!N:N,'Manufacturing Cost.'!G:G,"627",'Manufacturing Cost.'!H:H,"0503")*T427</f>
        <v>0</v>
      </c>
      <c r="W427" s="308">
        <f t="shared" si="216"/>
        <v>0</v>
      </c>
      <c r="X427" s="123">
        <f>SUMIFS('Manufacturing Cost.'!N:N,'Manufacturing Cost.'!H:H,"indirect",'Manufacturing Cost.'!G:G,"627")*W427</f>
        <v>0</v>
      </c>
      <c r="Y427" s="123">
        <f>SUMIF(Outsoucing!D:D,C427,Outsoucing!J:J)</f>
        <v>0</v>
      </c>
      <c r="Z427" s="309">
        <f t="shared" si="251"/>
        <v>0</v>
      </c>
      <c r="AA427" s="306">
        <f t="shared" si="228"/>
        <v>0</v>
      </c>
      <c r="AB427" s="123"/>
      <c r="AC427" s="424">
        <v>0</v>
      </c>
      <c r="AD427" s="425">
        <f t="shared" si="253"/>
        <v>0</v>
      </c>
      <c r="AE427" s="426"/>
      <c r="AG427" s="424"/>
      <c r="AH427" s="226"/>
      <c r="AI427" s="3"/>
      <c r="AL427" s="136"/>
    </row>
    <row r="428" spans="1:38" ht="15" hidden="1" customHeight="1">
      <c r="A428" s="301" t="s">
        <v>1199</v>
      </c>
      <c r="B428" s="353" t="str">
        <f t="shared" si="250"/>
        <v>101301</v>
      </c>
      <c r="C428" s="535" t="s">
        <v>1424</v>
      </c>
      <c r="D428" s="122" t="s">
        <v>1425</v>
      </c>
      <c r="E428" s="123">
        <v>0</v>
      </c>
      <c r="F428" s="215">
        <v>0</v>
      </c>
      <c r="G428" s="215">
        <f t="shared" si="264"/>
        <v>0</v>
      </c>
      <c r="H428" s="419"/>
      <c r="I428" s="419"/>
      <c r="J428" s="122"/>
      <c r="K428" s="305">
        <v>1</v>
      </c>
      <c r="L428" s="122">
        <v>1</v>
      </c>
      <c r="M428" s="122" t="s">
        <v>26</v>
      </c>
      <c r="N428" s="305">
        <f t="shared" si="227"/>
        <v>0</v>
      </c>
      <c r="O428" s="123">
        <v>0</v>
      </c>
      <c r="P428" s="362" t="str">
        <f t="shared" si="254"/>
        <v/>
      </c>
      <c r="Q428" s="123">
        <v>0</v>
      </c>
      <c r="R428" s="123">
        <v>0</v>
      </c>
      <c r="S428" s="305">
        <f>VLOOKUP(C428,'Working Hours'!A:I,9,0)*G428</f>
        <v>0</v>
      </c>
      <c r="T428" s="349">
        <f t="shared" si="233"/>
        <v>0</v>
      </c>
      <c r="U428" s="123">
        <f>SUMIFS('Manufacturing Cost.'!N:N,'Manufacturing Cost.'!G:G,"622",'Manufacturing Cost.'!H:H,"0503")*T428</f>
        <v>0</v>
      </c>
      <c r="V428" s="123">
        <f>SUMIFS('Manufacturing Cost.'!N:N,'Manufacturing Cost.'!G:G,"627",'Manufacturing Cost.'!H:H,"0503")*T428</f>
        <v>0</v>
      </c>
      <c r="W428" s="308">
        <f t="shared" si="216"/>
        <v>0</v>
      </c>
      <c r="X428" s="123">
        <f>SUMIFS('Manufacturing Cost.'!N:N,'Manufacturing Cost.'!H:H,"indirect",'Manufacturing Cost.'!G:G,"627")*W428</f>
        <v>0</v>
      </c>
      <c r="Y428" s="123">
        <f>SUMIF(Outsoucing!D:D,C428,Outsoucing!J:J)</f>
        <v>0</v>
      </c>
      <c r="Z428" s="309">
        <f t="shared" si="251"/>
        <v>0</v>
      </c>
      <c r="AA428" s="306">
        <f t="shared" si="228"/>
        <v>0</v>
      </c>
      <c r="AB428" s="123"/>
      <c r="AC428" s="424">
        <v>0</v>
      </c>
      <c r="AD428" s="425">
        <f t="shared" si="253"/>
        <v>0</v>
      </c>
      <c r="AE428" s="426"/>
      <c r="AG428" s="424"/>
      <c r="AH428" s="226"/>
      <c r="AI428" s="3"/>
      <c r="AL428" s="136"/>
    </row>
    <row r="429" spans="1:38" ht="15" hidden="1" customHeight="1">
      <c r="A429" s="301" t="s">
        <v>1199</v>
      </c>
      <c r="B429" s="353" t="str">
        <f t="shared" si="250"/>
        <v>101302</v>
      </c>
      <c r="C429" s="535" t="s">
        <v>1426</v>
      </c>
      <c r="D429" s="122" t="s">
        <v>1427</v>
      </c>
      <c r="E429" s="123">
        <v>0</v>
      </c>
      <c r="F429" s="215">
        <v>0</v>
      </c>
      <c r="G429" s="215">
        <f t="shared" si="264"/>
        <v>0</v>
      </c>
      <c r="H429" s="419"/>
      <c r="I429" s="419"/>
      <c r="J429" s="122"/>
      <c r="K429" s="305">
        <v>1</v>
      </c>
      <c r="L429" s="122">
        <v>1</v>
      </c>
      <c r="M429" s="122" t="s">
        <v>26</v>
      </c>
      <c r="N429" s="305">
        <f t="shared" si="227"/>
        <v>0</v>
      </c>
      <c r="O429" s="123">
        <v>0</v>
      </c>
      <c r="P429" s="362" t="str">
        <f t="shared" si="254"/>
        <v/>
      </c>
      <c r="Q429" s="123">
        <v>0</v>
      </c>
      <c r="R429" s="123">
        <v>0</v>
      </c>
      <c r="S429" s="305">
        <f>VLOOKUP(C429,'Working Hours'!A:I,9,0)*G429</f>
        <v>0</v>
      </c>
      <c r="T429" s="349">
        <f t="shared" si="233"/>
        <v>0</v>
      </c>
      <c r="U429" s="123">
        <f>SUMIFS('Manufacturing Cost.'!N:N,'Manufacturing Cost.'!G:G,"622",'Manufacturing Cost.'!H:H,"0503")*T429</f>
        <v>0</v>
      </c>
      <c r="V429" s="123">
        <f>SUMIFS('Manufacturing Cost.'!N:N,'Manufacturing Cost.'!G:G,"627",'Manufacturing Cost.'!H:H,"0503")*T429</f>
        <v>0</v>
      </c>
      <c r="W429" s="308">
        <f t="shared" si="216"/>
        <v>0</v>
      </c>
      <c r="X429" s="123">
        <f>SUMIFS('Manufacturing Cost.'!N:N,'Manufacturing Cost.'!H:H,"indirect",'Manufacturing Cost.'!G:G,"627")*W429</f>
        <v>0</v>
      </c>
      <c r="Y429" s="123">
        <f>SUMIF(Outsoucing!D:D,C429,Outsoucing!J:J)</f>
        <v>0</v>
      </c>
      <c r="Z429" s="309">
        <f t="shared" si="251"/>
        <v>0</v>
      </c>
      <c r="AA429" s="306">
        <f t="shared" si="228"/>
        <v>0</v>
      </c>
      <c r="AB429" s="123"/>
      <c r="AC429" s="424">
        <v>0</v>
      </c>
      <c r="AD429" s="425">
        <f t="shared" si="253"/>
        <v>0</v>
      </c>
      <c r="AE429" s="426"/>
      <c r="AG429" s="424"/>
      <c r="AH429" s="226"/>
      <c r="AI429" s="3"/>
      <c r="AL429" s="136"/>
    </row>
    <row r="430" spans="1:38" ht="15" hidden="1" customHeight="1">
      <c r="A430" s="301" t="s">
        <v>1199</v>
      </c>
      <c r="B430" s="353" t="str">
        <f t="shared" si="250"/>
        <v>101303</v>
      </c>
      <c r="C430" s="535" t="s">
        <v>1428</v>
      </c>
      <c r="D430" s="122" t="s">
        <v>1429</v>
      </c>
      <c r="E430" s="123">
        <v>0</v>
      </c>
      <c r="F430" s="215">
        <v>0</v>
      </c>
      <c r="G430" s="215">
        <f t="shared" si="264"/>
        <v>0</v>
      </c>
      <c r="H430" s="419"/>
      <c r="I430" s="419"/>
      <c r="J430" s="122"/>
      <c r="K430" s="305">
        <v>1</v>
      </c>
      <c r="L430" s="122">
        <v>1</v>
      </c>
      <c r="M430" s="122" t="s">
        <v>26</v>
      </c>
      <c r="N430" s="305">
        <f t="shared" si="227"/>
        <v>0</v>
      </c>
      <c r="O430" s="123">
        <v>0</v>
      </c>
      <c r="P430" s="362" t="str">
        <f t="shared" si="254"/>
        <v/>
      </c>
      <c r="Q430" s="123">
        <v>0</v>
      </c>
      <c r="R430" s="123">
        <v>0</v>
      </c>
      <c r="S430" s="305">
        <f>VLOOKUP(C430,'Working Hours'!A:I,9,0)*G430</f>
        <v>0</v>
      </c>
      <c r="T430" s="349">
        <f t="shared" si="233"/>
        <v>0</v>
      </c>
      <c r="U430" s="123">
        <f>SUMIFS('Manufacturing Cost.'!N:N,'Manufacturing Cost.'!G:G,"622",'Manufacturing Cost.'!H:H,"0503")*T430</f>
        <v>0</v>
      </c>
      <c r="V430" s="123">
        <f>SUMIFS('Manufacturing Cost.'!N:N,'Manufacturing Cost.'!G:G,"627",'Manufacturing Cost.'!H:H,"0503")*T430</f>
        <v>0</v>
      </c>
      <c r="W430" s="308">
        <f t="shared" si="216"/>
        <v>0</v>
      </c>
      <c r="X430" s="123">
        <f>SUMIFS('Manufacturing Cost.'!N:N,'Manufacturing Cost.'!H:H,"indirect",'Manufacturing Cost.'!G:G,"627")*W430</f>
        <v>0</v>
      </c>
      <c r="Y430" s="123">
        <f>SUMIF(Outsoucing!D:D,C430,Outsoucing!J:J)</f>
        <v>0</v>
      </c>
      <c r="Z430" s="309">
        <f t="shared" si="251"/>
        <v>0</v>
      </c>
      <c r="AA430" s="306">
        <f t="shared" si="228"/>
        <v>0</v>
      </c>
      <c r="AB430" s="123"/>
      <c r="AC430" s="424">
        <v>0</v>
      </c>
      <c r="AD430" s="425">
        <f t="shared" si="253"/>
        <v>0</v>
      </c>
      <c r="AE430" s="426"/>
      <c r="AG430" s="424"/>
      <c r="AH430" s="226"/>
      <c r="AI430" s="3"/>
      <c r="AL430" s="136"/>
    </row>
    <row r="431" spans="1:38">
      <c r="A431" s="301" t="s">
        <v>1199</v>
      </c>
      <c r="B431" s="353" t="str">
        <f t="shared" si="250"/>
        <v>101304</v>
      </c>
      <c r="C431" s="535" t="s">
        <v>1430</v>
      </c>
      <c r="D431" s="122" t="s">
        <v>1431</v>
      </c>
      <c r="E431" s="123">
        <v>2880</v>
      </c>
      <c r="F431" s="215">
        <v>0</v>
      </c>
      <c r="G431" s="215">
        <f t="shared" si="264"/>
        <v>2880</v>
      </c>
      <c r="H431" s="419"/>
      <c r="I431" s="419"/>
      <c r="J431" s="122"/>
      <c r="K431" s="305">
        <v>1</v>
      </c>
      <c r="L431" s="122">
        <v>1</v>
      </c>
      <c r="M431" s="122" t="s">
        <v>26</v>
      </c>
      <c r="N431" s="305">
        <f t="shared" si="227"/>
        <v>2880</v>
      </c>
      <c r="O431" s="123">
        <v>0</v>
      </c>
      <c r="P431" s="362">
        <f t="shared" si="254"/>
        <v>3755.6025014956585</v>
      </c>
      <c r="Q431" s="123">
        <v>0</v>
      </c>
      <c r="R431" s="123">
        <v>4461565.495960868</v>
      </c>
      <c r="S431" s="305">
        <f>VLOOKUP(C431,'Working Hours'!A:I,9,0)*G431</f>
        <v>40.031999999999996</v>
      </c>
      <c r="T431" s="349">
        <f t="shared" si="233"/>
        <v>8.2551657036550828E-4</v>
      </c>
      <c r="U431" s="123">
        <f>SUMIFS('Manufacturing Cost.'!N:N,'Manufacturing Cost.'!G:G,"622",'Manufacturing Cost.'!H:H,"0503")*T431</f>
        <v>2172015.3414959582</v>
      </c>
      <c r="V431" s="123">
        <f>SUMIFS('Manufacturing Cost.'!N:N,'Manufacturing Cost.'!G:G,"627",'Manufacturing Cost.'!H:H,"0503")*T431</f>
        <v>2533834.4538149047</v>
      </c>
      <c r="W431" s="308">
        <f t="shared" si="216"/>
        <v>1.4583479859079163E-4</v>
      </c>
      <c r="X431" s="123">
        <f>SUMIFS('Manufacturing Cost.'!N:N,'Manufacturing Cost.'!H:H,"indirect",'Manufacturing Cost.'!G:G,"627")*W431</f>
        <v>1648719.9130357662</v>
      </c>
      <c r="Y431" s="123">
        <f>SUMIF(Outsoucing!D:D,C431,Outsoucing!J:J)</f>
        <v>0</v>
      </c>
      <c r="Z431" s="309">
        <f t="shared" si="251"/>
        <v>10816135.204307497</v>
      </c>
      <c r="AA431" s="306">
        <f t="shared" si="228"/>
        <v>3755.6025014956585</v>
      </c>
      <c r="AB431" s="123"/>
      <c r="AC431" s="424">
        <v>10816135.204307497</v>
      </c>
      <c r="AD431" s="425">
        <f t="shared" si="253"/>
        <v>0</v>
      </c>
      <c r="AE431" s="426"/>
      <c r="AH431" s="226"/>
      <c r="AI431" s="3"/>
      <c r="AL431" s="136"/>
    </row>
    <row r="432" spans="1:38" ht="15" hidden="1" customHeight="1">
      <c r="A432" s="301" t="s">
        <v>1199</v>
      </c>
      <c r="B432" s="353" t="str">
        <f t="shared" si="250"/>
        <v>101305</v>
      </c>
      <c r="C432" s="535" t="s">
        <v>1432</v>
      </c>
      <c r="D432" s="122" t="s">
        <v>1433</v>
      </c>
      <c r="E432" s="123">
        <v>0</v>
      </c>
      <c r="F432" s="215">
        <v>0</v>
      </c>
      <c r="G432" s="215">
        <f t="shared" si="264"/>
        <v>0</v>
      </c>
      <c r="H432" s="419"/>
      <c r="I432" s="419"/>
      <c r="J432" s="122"/>
      <c r="K432" s="305">
        <v>1</v>
      </c>
      <c r="L432" s="122">
        <v>1</v>
      </c>
      <c r="M432" s="122" t="s">
        <v>26</v>
      </c>
      <c r="N432" s="305">
        <f t="shared" si="227"/>
        <v>0</v>
      </c>
      <c r="O432" s="123">
        <v>0</v>
      </c>
      <c r="P432" s="362" t="str">
        <f t="shared" si="254"/>
        <v/>
      </c>
      <c r="Q432" s="123">
        <v>0</v>
      </c>
      <c r="R432" s="123">
        <v>0</v>
      </c>
      <c r="S432" s="305">
        <f>VLOOKUP(C432,'Working Hours'!A:I,9,0)*G432</f>
        <v>0</v>
      </c>
      <c r="T432" s="349">
        <f t="shared" si="233"/>
        <v>0</v>
      </c>
      <c r="U432" s="123">
        <f>SUMIFS('Manufacturing Cost.'!N:N,'Manufacturing Cost.'!G:G,"622",'Manufacturing Cost.'!H:H,"0503")*T432</f>
        <v>0</v>
      </c>
      <c r="V432" s="123">
        <f>SUMIFS('Manufacturing Cost.'!N:N,'Manufacturing Cost.'!G:G,"627",'Manufacturing Cost.'!H:H,"0503")*T432</f>
        <v>0</v>
      </c>
      <c r="W432" s="308">
        <f t="shared" si="216"/>
        <v>0</v>
      </c>
      <c r="X432" s="123">
        <f>SUMIFS('Manufacturing Cost.'!N:N,'Manufacturing Cost.'!H:H,"indirect",'Manufacturing Cost.'!G:G,"627")*W432</f>
        <v>0</v>
      </c>
      <c r="Y432" s="123">
        <f>SUMIF(Outsoucing!D:D,C432,Outsoucing!J:J)</f>
        <v>0</v>
      </c>
      <c r="Z432" s="309">
        <f t="shared" si="251"/>
        <v>0</v>
      </c>
      <c r="AA432" s="306">
        <f t="shared" si="228"/>
        <v>0</v>
      </c>
      <c r="AB432" s="123"/>
      <c r="AC432" s="424">
        <v>0</v>
      </c>
      <c r="AD432" s="425">
        <f t="shared" si="253"/>
        <v>0</v>
      </c>
      <c r="AE432" s="426"/>
      <c r="AG432" s="424"/>
      <c r="AH432" s="226"/>
      <c r="AI432" s="3"/>
      <c r="AL432" s="136"/>
    </row>
    <row r="433" spans="1:38" ht="15" hidden="1" customHeight="1">
      <c r="A433" s="301" t="s">
        <v>1199</v>
      </c>
      <c r="B433" s="353" t="str">
        <f t="shared" si="250"/>
        <v>101306</v>
      </c>
      <c r="C433" s="535" t="s">
        <v>1434</v>
      </c>
      <c r="D433" s="122" t="s">
        <v>1435</v>
      </c>
      <c r="E433" s="123">
        <v>0</v>
      </c>
      <c r="F433" s="215">
        <v>0</v>
      </c>
      <c r="G433" s="215">
        <f t="shared" si="264"/>
        <v>0</v>
      </c>
      <c r="H433" s="419"/>
      <c r="I433" s="419"/>
      <c r="J433" s="122"/>
      <c r="K433" s="305">
        <v>1</v>
      </c>
      <c r="L433" s="122">
        <v>1</v>
      </c>
      <c r="M433" s="122" t="s">
        <v>26</v>
      </c>
      <c r="N433" s="305">
        <f t="shared" si="227"/>
        <v>0</v>
      </c>
      <c r="O433" s="123">
        <v>0</v>
      </c>
      <c r="P433" s="362" t="str">
        <f t="shared" si="254"/>
        <v/>
      </c>
      <c r="Q433" s="123">
        <v>0</v>
      </c>
      <c r="R433" s="123">
        <v>0</v>
      </c>
      <c r="S433" s="305">
        <f>VLOOKUP(C433,'Working Hours'!A:I,9,0)*G433</f>
        <v>0</v>
      </c>
      <c r="T433" s="349">
        <f t="shared" si="233"/>
        <v>0</v>
      </c>
      <c r="U433" s="123">
        <f>SUMIFS('Manufacturing Cost.'!N:N,'Manufacturing Cost.'!G:G,"622",'Manufacturing Cost.'!H:H,"0503")*T433</f>
        <v>0</v>
      </c>
      <c r="V433" s="123">
        <f>SUMIFS('Manufacturing Cost.'!N:N,'Manufacturing Cost.'!G:G,"627",'Manufacturing Cost.'!H:H,"0503")*T433</f>
        <v>0</v>
      </c>
      <c r="W433" s="308">
        <f t="shared" si="216"/>
        <v>0</v>
      </c>
      <c r="X433" s="123">
        <f>SUMIFS('Manufacturing Cost.'!N:N,'Manufacturing Cost.'!H:H,"indirect",'Manufacturing Cost.'!G:G,"627")*W433</f>
        <v>0</v>
      </c>
      <c r="Y433" s="123">
        <f>SUMIF(Outsoucing!D:D,C433,Outsoucing!J:J)</f>
        <v>0</v>
      </c>
      <c r="Z433" s="309">
        <f t="shared" si="251"/>
        <v>0</v>
      </c>
      <c r="AA433" s="306">
        <f t="shared" si="228"/>
        <v>0</v>
      </c>
      <c r="AB433" s="123"/>
      <c r="AC433" s="424">
        <v>0</v>
      </c>
      <c r="AD433" s="425">
        <f t="shared" si="253"/>
        <v>0</v>
      </c>
      <c r="AE433" s="426"/>
      <c r="AG433" s="424"/>
      <c r="AH433" s="226"/>
      <c r="AI433" s="3"/>
      <c r="AL433" s="136"/>
    </row>
    <row r="434" spans="1:38" ht="15" hidden="1" customHeight="1">
      <c r="A434" s="301" t="s">
        <v>1199</v>
      </c>
      <c r="B434" s="353" t="str">
        <f t="shared" si="250"/>
        <v>101307</v>
      </c>
      <c r="C434" s="535" t="s">
        <v>1436</v>
      </c>
      <c r="D434" s="122" t="s">
        <v>1437</v>
      </c>
      <c r="E434" s="123">
        <v>0</v>
      </c>
      <c r="F434" s="215">
        <v>0</v>
      </c>
      <c r="G434" s="215">
        <f t="shared" si="264"/>
        <v>0</v>
      </c>
      <c r="H434" s="419"/>
      <c r="I434" s="419"/>
      <c r="J434" s="122"/>
      <c r="K434" s="305">
        <v>1</v>
      </c>
      <c r="L434" s="122">
        <v>1</v>
      </c>
      <c r="M434" s="122" t="s">
        <v>26</v>
      </c>
      <c r="N434" s="305">
        <f t="shared" si="227"/>
        <v>0</v>
      </c>
      <c r="O434" s="123">
        <v>0</v>
      </c>
      <c r="P434" s="362" t="str">
        <f t="shared" si="254"/>
        <v/>
      </c>
      <c r="Q434" s="123">
        <v>0</v>
      </c>
      <c r="R434" s="123">
        <v>0</v>
      </c>
      <c r="S434" s="305">
        <f>VLOOKUP(C434,'Working Hours'!A:I,9,0)*G434</f>
        <v>0</v>
      </c>
      <c r="T434" s="349">
        <f t="shared" si="233"/>
        <v>0</v>
      </c>
      <c r="U434" s="123">
        <f>SUMIFS('Manufacturing Cost.'!N:N,'Manufacturing Cost.'!G:G,"622",'Manufacturing Cost.'!H:H,"0503")*T434</f>
        <v>0</v>
      </c>
      <c r="V434" s="123">
        <f>SUMIFS('Manufacturing Cost.'!N:N,'Manufacturing Cost.'!G:G,"627",'Manufacturing Cost.'!H:H,"0503")*T434</f>
        <v>0</v>
      </c>
      <c r="W434" s="308">
        <f t="shared" ref="W434:W497" si="265">S434/SUM($S$7:$S$507)</f>
        <v>0</v>
      </c>
      <c r="X434" s="123">
        <f>SUMIFS('Manufacturing Cost.'!N:N,'Manufacturing Cost.'!H:H,"indirect",'Manufacturing Cost.'!G:G,"627")*W434</f>
        <v>0</v>
      </c>
      <c r="Y434" s="123">
        <f>SUMIF(Outsoucing!D:D,C434,Outsoucing!J:J)</f>
        <v>0</v>
      </c>
      <c r="Z434" s="309">
        <f t="shared" si="251"/>
        <v>0</v>
      </c>
      <c r="AA434" s="306">
        <f t="shared" si="228"/>
        <v>0</v>
      </c>
      <c r="AB434" s="123"/>
      <c r="AC434" s="424">
        <v>0</v>
      </c>
      <c r="AD434" s="425">
        <f t="shared" si="253"/>
        <v>0</v>
      </c>
      <c r="AE434" s="426"/>
      <c r="AG434" s="424"/>
      <c r="AH434" s="226"/>
      <c r="AI434" s="3"/>
      <c r="AL434" s="136"/>
    </row>
    <row r="435" spans="1:38" ht="15" hidden="1" customHeight="1">
      <c r="A435" s="301" t="s">
        <v>1199</v>
      </c>
      <c r="B435" s="353" t="str">
        <f t="shared" si="250"/>
        <v>101308</v>
      </c>
      <c r="C435" s="535" t="s">
        <v>1438</v>
      </c>
      <c r="D435" s="122" t="s">
        <v>1439</v>
      </c>
      <c r="E435" s="123">
        <v>0</v>
      </c>
      <c r="F435" s="215">
        <v>0</v>
      </c>
      <c r="G435" s="215">
        <f t="shared" si="264"/>
        <v>0</v>
      </c>
      <c r="H435" s="419"/>
      <c r="I435" s="419"/>
      <c r="J435" s="122"/>
      <c r="K435" s="305">
        <v>1</v>
      </c>
      <c r="L435" s="122">
        <v>1</v>
      </c>
      <c r="M435" s="122" t="s">
        <v>26</v>
      </c>
      <c r="N435" s="305">
        <f t="shared" si="227"/>
        <v>0</v>
      </c>
      <c r="O435" s="123">
        <v>0</v>
      </c>
      <c r="P435" s="362" t="str">
        <f t="shared" si="254"/>
        <v/>
      </c>
      <c r="Q435" s="123">
        <v>0</v>
      </c>
      <c r="R435" s="123">
        <v>0</v>
      </c>
      <c r="S435" s="305">
        <f>VLOOKUP(C435,'Working Hours'!A:I,9,0)*G435</f>
        <v>0</v>
      </c>
      <c r="T435" s="349">
        <f t="shared" si="233"/>
        <v>0</v>
      </c>
      <c r="U435" s="123">
        <f>SUMIFS('Manufacturing Cost.'!N:N,'Manufacturing Cost.'!G:G,"622",'Manufacturing Cost.'!H:H,"0503")*T435</f>
        <v>0</v>
      </c>
      <c r="V435" s="123">
        <f>SUMIFS('Manufacturing Cost.'!N:N,'Manufacturing Cost.'!G:G,"627",'Manufacturing Cost.'!H:H,"0503")*T435</f>
        <v>0</v>
      </c>
      <c r="W435" s="308">
        <f t="shared" si="265"/>
        <v>0</v>
      </c>
      <c r="X435" s="123">
        <f>SUMIFS('Manufacturing Cost.'!N:N,'Manufacturing Cost.'!H:H,"indirect",'Manufacturing Cost.'!G:G,"627")*W435</f>
        <v>0</v>
      </c>
      <c r="Y435" s="123">
        <f>SUMIF(Outsoucing!D:D,C435,Outsoucing!J:J)</f>
        <v>0</v>
      </c>
      <c r="Z435" s="309">
        <f t="shared" si="251"/>
        <v>0</v>
      </c>
      <c r="AA435" s="306">
        <f t="shared" si="228"/>
        <v>0</v>
      </c>
      <c r="AB435" s="123"/>
      <c r="AC435" s="424">
        <v>0</v>
      </c>
      <c r="AD435" s="425">
        <f t="shared" si="253"/>
        <v>0</v>
      </c>
      <c r="AE435" s="426"/>
      <c r="AG435" s="424"/>
      <c r="AH435" s="226"/>
      <c r="AI435" s="3"/>
      <c r="AL435" s="136"/>
    </row>
    <row r="436" spans="1:38" ht="15" hidden="1" customHeight="1">
      <c r="A436" s="427" t="s">
        <v>1199</v>
      </c>
      <c r="B436" s="428" t="str">
        <f t="shared" si="250"/>
        <v>101309</v>
      </c>
      <c r="C436" s="539" t="s">
        <v>1440</v>
      </c>
      <c r="D436" s="112" t="s">
        <v>1441</v>
      </c>
      <c r="E436" s="113">
        <v>0</v>
      </c>
      <c r="F436" s="221">
        <v>0</v>
      </c>
      <c r="G436" s="221">
        <f t="shared" si="264"/>
        <v>0</v>
      </c>
      <c r="H436" s="419"/>
      <c r="I436" s="419"/>
      <c r="J436" s="112"/>
      <c r="K436" s="305">
        <v>1</v>
      </c>
      <c r="L436" s="122">
        <v>1</v>
      </c>
      <c r="M436" s="122" t="s">
        <v>26</v>
      </c>
      <c r="N436" s="305">
        <f t="shared" si="227"/>
        <v>0</v>
      </c>
      <c r="O436" s="123">
        <v>0</v>
      </c>
      <c r="P436" s="362" t="str">
        <f t="shared" ref="P436:P449" si="266">IF(AND(Z436&lt;&gt;0,G436&lt;&gt;0),Z436/G436,"")</f>
        <v/>
      </c>
      <c r="Q436" s="123">
        <v>0</v>
      </c>
      <c r="R436" s="123">
        <v>0</v>
      </c>
      <c r="S436" s="305">
        <f>VLOOKUP(C436,'Working Hours'!A:I,9,0)*G436</f>
        <v>0</v>
      </c>
      <c r="T436" s="349">
        <f t="shared" si="233"/>
        <v>0</v>
      </c>
      <c r="U436" s="123">
        <f>SUMIFS('Manufacturing Cost.'!N:N,'Manufacturing Cost.'!G:G,"622",'Manufacturing Cost.'!H:H,"0503")*T436</f>
        <v>0</v>
      </c>
      <c r="V436" s="123">
        <f>SUMIFS('Manufacturing Cost.'!N:N,'Manufacturing Cost.'!G:G,"627",'Manufacturing Cost.'!H:H,"0503")*T436</f>
        <v>0</v>
      </c>
      <c r="W436" s="308">
        <f t="shared" si="265"/>
        <v>0</v>
      </c>
      <c r="X436" s="123">
        <f>SUMIFS('Manufacturing Cost.'!N:N,'Manufacturing Cost.'!H:H,"indirect",'Manufacturing Cost.'!G:G,"627")*W436</f>
        <v>0</v>
      </c>
      <c r="Y436" s="123">
        <f>SUMIF(Outsoucing!D:D,C436,Outsoucing!J:J)</f>
        <v>0</v>
      </c>
      <c r="Z436" s="309">
        <f t="shared" si="251"/>
        <v>0</v>
      </c>
      <c r="AA436" s="306">
        <f t="shared" si="228"/>
        <v>0</v>
      </c>
      <c r="AB436" s="123"/>
      <c r="AC436" s="424">
        <v>0</v>
      </c>
      <c r="AD436" s="425">
        <f t="shared" ref="AD436:AD445" si="267">+Z436-AC436</f>
        <v>0</v>
      </c>
      <c r="AE436" s="426"/>
      <c r="AG436" s="424"/>
      <c r="AH436" s="226"/>
      <c r="AI436" s="3"/>
      <c r="AL436" s="136"/>
    </row>
    <row r="437" spans="1:38" ht="15" hidden="1" customHeight="1">
      <c r="A437" s="301" t="s">
        <v>1199</v>
      </c>
      <c r="B437" s="353" t="str">
        <f t="shared" ref="B437:B445" si="268">C437&amp;H437</f>
        <v>100810</v>
      </c>
      <c r="C437" s="542" t="s">
        <v>1442</v>
      </c>
      <c r="D437" s="122" t="s">
        <v>1443</v>
      </c>
      <c r="E437" s="123">
        <v>0</v>
      </c>
      <c r="F437" s="215">
        <v>0</v>
      </c>
      <c r="G437" s="215">
        <f t="shared" ref="G437:G445" si="269">+E437+F437</f>
        <v>0</v>
      </c>
      <c r="H437" s="419"/>
      <c r="I437" s="419"/>
      <c r="J437" s="117"/>
      <c r="K437" s="305">
        <v>1</v>
      </c>
      <c r="L437" s="122">
        <v>1</v>
      </c>
      <c r="M437" s="122" t="s">
        <v>26</v>
      </c>
      <c r="N437" s="305">
        <f t="shared" si="227"/>
        <v>0</v>
      </c>
      <c r="O437" s="123">
        <v>0</v>
      </c>
      <c r="P437" s="362" t="str">
        <f t="shared" si="266"/>
        <v/>
      </c>
      <c r="Q437" s="123">
        <v>0</v>
      </c>
      <c r="R437" s="123">
        <v>0</v>
      </c>
      <c r="S437" s="305">
        <f>VLOOKUP(C437,'Working Hours'!A:I,9,0)*G437</f>
        <v>0</v>
      </c>
      <c r="T437" s="349">
        <f t="shared" si="233"/>
        <v>0</v>
      </c>
      <c r="U437" s="123">
        <f>SUMIFS('Manufacturing Cost.'!N:N,'Manufacturing Cost.'!G:G,"622",'Manufacturing Cost.'!H:H,"0503")*T437</f>
        <v>0</v>
      </c>
      <c r="V437" s="123">
        <f>SUMIFS('Manufacturing Cost.'!N:N,'Manufacturing Cost.'!G:G,"627",'Manufacturing Cost.'!H:H,"0503")*T437</f>
        <v>0</v>
      </c>
      <c r="W437" s="308">
        <f t="shared" si="265"/>
        <v>0</v>
      </c>
      <c r="X437" s="123">
        <f>SUMIFS('Manufacturing Cost.'!N:N,'Manufacturing Cost.'!H:H,"indirect",'Manufacturing Cost.'!G:G,"627")*W437</f>
        <v>0</v>
      </c>
      <c r="Y437" s="123">
        <f>SUMIF(Outsoucing!D:D,C437,Outsoucing!J:J)</f>
        <v>0</v>
      </c>
      <c r="Z437" s="309">
        <f t="shared" si="251"/>
        <v>0</v>
      </c>
      <c r="AA437" s="306">
        <f t="shared" si="228"/>
        <v>0</v>
      </c>
      <c r="AB437" s="123"/>
      <c r="AC437" s="424">
        <v>0</v>
      </c>
      <c r="AD437" s="425">
        <f t="shared" si="267"/>
        <v>0</v>
      </c>
      <c r="AE437" s="426"/>
      <c r="AG437" s="424"/>
      <c r="AH437" s="226"/>
      <c r="AI437" s="3"/>
      <c r="AL437" s="136"/>
    </row>
    <row r="438" spans="1:38" ht="15" hidden="1" customHeight="1">
      <c r="A438" s="301" t="s">
        <v>1199</v>
      </c>
      <c r="B438" s="353" t="str">
        <f t="shared" si="268"/>
        <v>100951</v>
      </c>
      <c r="C438" s="543" t="s">
        <v>1444</v>
      </c>
      <c r="D438" s="122" t="s">
        <v>1445</v>
      </c>
      <c r="E438" s="123">
        <v>0</v>
      </c>
      <c r="F438" s="215">
        <v>0</v>
      </c>
      <c r="G438" s="215">
        <f t="shared" si="269"/>
        <v>0</v>
      </c>
      <c r="H438" s="419"/>
      <c r="I438" s="419"/>
      <c r="J438" s="122"/>
      <c r="K438" s="305">
        <v>1</v>
      </c>
      <c r="L438" s="122">
        <v>1</v>
      </c>
      <c r="M438" s="122" t="s">
        <v>26</v>
      </c>
      <c r="N438" s="305">
        <f t="shared" si="227"/>
        <v>0</v>
      </c>
      <c r="O438" s="123">
        <v>0</v>
      </c>
      <c r="P438" s="362" t="str">
        <f t="shared" si="266"/>
        <v/>
      </c>
      <c r="Q438" s="123">
        <v>0</v>
      </c>
      <c r="R438" s="123">
        <v>0</v>
      </c>
      <c r="S438" s="305">
        <f>VLOOKUP(C438,'Working Hours'!A:I,9,0)*G438</f>
        <v>0</v>
      </c>
      <c r="T438" s="349">
        <f t="shared" si="233"/>
        <v>0</v>
      </c>
      <c r="U438" s="123">
        <f>SUMIFS('Manufacturing Cost.'!N:N,'Manufacturing Cost.'!G:G,"622",'Manufacturing Cost.'!H:H,"0503")*T438</f>
        <v>0</v>
      </c>
      <c r="V438" s="123">
        <f>SUMIFS('Manufacturing Cost.'!N:N,'Manufacturing Cost.'!G:G,"627",'Manufacturing Cost.'!H:H,"0503")*T438</f>
        <v>0</v>
      </c>
      <c r="W438" s="308">
        <f t="shared" si="265"/>
        <v>0</v>
      </c>
      <c r="X438" s="123">
        <f>SUMIFS('Manufacturing Cost.'!N:N,'Manufacturing Cost.'!H:H,"indirect",'Manufacturing Cost.'!G:G,"627")*W438</f>
        <v>0</v>
      </c>
      <c r="Y438" s="123">
        <f>SUMIF(Outsoucing!D:D,C438,Outsoucing!J:J)</f>
        <v>0</v>
      </c>
      <c r="Z438" s="309">
        <f t="shared" si="251"/>
        <v>0</v>
      </c>
      <c r="AA438" s="306">
        <f t="shared" si="228"/>
        <v>0</v>
      </c>
      <c r="AB438" s="123"/>
      <c r="AC438" s="424">
        <v>0</v>
      </c>
      <c r="AD438" s="425">
        <f t="shared" si="267"/>
        <v>0</v>
      </c>
      <c r="AE438" s="426"/>
      <c r="AG438" s="424"/>
      <c r="AH438" s="226"/>
      <c r="AI438" s="3"/>
      <c r="AL438" s="136"/>
    </row>
    <row r="439" spans="1:38" ht="15" hidden="1" customHeight="1">
      <c r="A439" s="301" t="s">
        <v>1199</v>
      </c>
      <c r="B439" s="353" t="str">
        <f t="shared" si="268"/>
        <v>100811</v>
      </c>
      <c r="C439" s="543" t="s">
        <v>1446</v>
      </c>
      <c r="D439" s="122" t="s">
        <v>1447</v>
      </c>
      <c r="E439" s="123">
        <v>0</v>
      </c>
      <c r="F439" s="215">
        <v>0</v>
      </c>
      <c r="G439" s="215">
        <f t="shared" si="269"/>
        <v>0</v>
      </c>
      <c r="H439" s="419"/>
      <c r="I439" s="419"/>
      <c r="J439" s="122"/>
      <c r="K439" s="305">
        <v>1</v>
      </c>
      <c r="L439" s="122">
        <v>1</v>
      </c>
      <c r="M439" s="122" t="s">
        <v>26</v>
      </c>
      <c r="N439" s="305">
        <f t="shared" si="227"/>
        <v>0</v>
      </c>
      <c r="O439" s="123">
        <v>0</v>
      </c>
      <c r="P439" s="362" t="str">
        <f t="shared" si="266"/>
        <v/>
      </c>
      <c r="Q439" s="123">
        <v>0</v>
      </c>
      <c r="R439" s="123">
        <v>0</v>
      </c>
      <c r="S439" s="305">
        <f>VLOOKUP(C439,'Working Hours'!A:I,9,0)*G439</f>
        <v>0</v>
      </c>
      <c r="T439" s="349">
        <f t="shared" si="233"/>
        <v>0</v>
      </c>
      <c r="U439" s="123">
        <f>SUMIFS('Manufacturing Cost.'!N:N,'Manufacturing Cost.'!G:G,"622",'Manufacturing Cost.'!H:H,"0503")*T439</f>
        <v>0</v>
      </c>
      <c r="V439" s="123">
        <f>SUMIFS('Manufacturing Cost.'!N:N,'Manufacturing Cost.'!G:G,"627",'Manufacturing Cost.'!H:H,"0503")*T439</f>
        <v>0</v>
      </c>
      <c r="W439" s="308">
        <f t="shared" si="265"/>
        <v>0</v>
      </c>
      <c r="X439" s="123">
        <f>SUMIFS('Manufacturing Cost.'!N:N,'Manufacturing Cost.'!H:H,"indirect",'Manufacturing Cost.'!G:G,"627")*W439</f>
        <v>0</v>
      </c>
      <c r="Y439" s="123">
        <f>SUMIF(Outsoucing!D:D,C439,Outsoucing!J:J)</f>
        <v>0</v>
      </c>
      <c r="Z439" s="309">
        <f t="shared" si="251"/>
        <v>0</v>
      </c>
      <c r="AA439" s="306">
        <f t="shared" si="228"/>
        <v>0</v>
      </c>
      <c r="AB439" s="123"/>
      <c r="AC439" s="424">
        <v>0</v>
      </c>
      <c r="AD439" s="425">
        <f t="shared" si="267"/>
        <v>0</v>
      </c>
      <c r="AE439" s="426"/>
      <c r="AG439" s="424"/>
      <c r="AH439" s="226"/>
      <c r="AI439" s="3"/>
      <c r="AL439" s="136"/>
    </row>
    <row r="440" spans="1:38" ht="15" hidden="1" customHeight="1">
      <c r="A440" s="301" t="s">
        <v>1199</v>
      </c>
      <c r="B440" s="353" t="str">
        <f t="shared" si="268"/>
        <v>100885301412</v>
      </c>
      <c r="C440" s="543" t="s">
        <v>1448</v>
      </c>
      <c r="D440" s="122" t="s">
        <v>1449</v>
      </c>
      <c r="E440" s="123">
        <v>0</v>
      </c>
      <c r="F440" s="215">
        <v>0</v>
      </c>
      <c r="G440" s="215">
        <f t="shared" si="269"/>
        <v>0</v>
      </c>
      <c r="H440" s="303" t="s">
        <v>1085</v>
      </c>
      <c r="I440" s="303" t="s">
        <v>1086</v>
      </c>
      <c r="J440" s="122"/>
      <c r="K440" s="305">
        <v>1</v>
      </c>
      <c r="L440" s="122">
        <v>1</v>
      </c>
      <c r="M440" s="122" t="s">
        <v>26</v>
      </c>
      <c r="N440" s="305">
        <f t="shared" si="227"/>
        <v>0</v>
      </c>
      <c r="O440" s="123">
        <v>0</v>
      </c>
      <c r="P440" s="362" t="str">
        <f t="shared" si="266"/>
        <v/>
      </c>
      <c r="Q440" s="123">
        <v>0</v>
      </c>
      <c r="R440" s="123">
        <v>0</v>
      </c>
      <c r="S440" s="305">
        <f>VLOOKUP(C440,'Working Hours'!A:I,9,0)*G440</f>
        <v>0</v>
      </c>
      <c r="T440" s="349">
        <f t="shared" si="233"/>
        <v>0</v>
      </c>
      <c r="U440" s="123">
        <f>SUMIFS('Manufacturing Cost.'!N:N,'Manufacturing Cost.'!G:G,"622",'Manufacturing Cost.'!H:H,"0503")*T440</f>
        <v>0</v>
      </c>
      <c r="V440" s="123">
        <f>SUMIFS('Manufacturing Cost.'!N:N,'Manufacturing Cost.'!G:G,"627",'Manufacturing Cost.'!H:H,"0503")*T440</f>
        <v>0</v>
      </c>
      <c r="W440" s="308">
        <f t="shared" si="265"/>
        <v>0</v>
      </c>
      <c r="X440" s="123">
        <f>SUMIFS('Manufacturing Cost.'!N:N,'Manufacturing Cost.'!H:H,"indirect",'Manufacturing Cost.'!G:G,"627")*W440</f>
        <v>0</v>
      </c>
      <c r="Y440" s="123">
        <f>SUMIF(Outsoucing!D:D,C440,Outsoucing!J:J)</f>
        <v>0</v>
      </c>
      <c r="Z440" s="309">
        <f t="shared" si="251"/>
        <v>0</v>
      </c>
      <c r="AA440" s="306">
        <f t="shared" si="228"/>
        <v>0</v>
      </c>
      <c r="AB440" s="123"/>
      <c r="AC440" s="424">
        <v>0</v>
      </c>
      <c r="AD440" s="425">
        <f t="shared" si="267"/>
        <v>0</v>
      </c>
      <c r="AE440" s="426"/>
      <c r="AG440" s="424"/>
      <c r="AH440" s="226"/>
      <c r="AI440" s="3"/>
      <c r="AL440" s="136"/>
    </row>
    <row r="441" spans="1:38" ht="15" hidden="1" customHeight="1">
      <c r="A441" s="301" t="s">
        <v>1199</v>
      </c>
      <c r="B441" s="353" t="str">
        <f t="shared" si="268"/>
        <v>100957</v>
      </c>
      <c r="C441" s="543" t="s">
        <v>1450</v>
      </c>
      <c r="D441" s="122" t="s">
        <v>1451</v>
      </c>
      <c r="E441" s="123">
        <v>0</v>
      </c>
      <c r="F441" s="215">
        <v>0</v>
      </c>
      <c r="G441" s="215">
        <f t="shared" si="269"/>
        <v>0</v>
      </c>
      <c r="H441" s="419"/>
      <c r="I441" s="419"/>
      <c r="J441" s="122"/>
      <c r="K441" s="305">
        <v>1</v>
      </c>
      <c r="L441" s="122">
        <v>1</v>
      </c>
      <c r="M441" s="122" t="s">
        <v>26</v>
      </c>
      <c r="N441" s="305">
        <f t="shared" si="227"/>
        <v>0</v>
      </c>
      <c r="O441" s="123">
        <v>0</v>
      </c>
      <c r="P441" s="362" t="str">
        <f t="shared" si="266"/>
        <v/>
      </c>
      <c r="Q441" s="123">
        <v>0</v>
      </c>
      <c r="R441" s="123">
        <v>0</v>
      </c>
      <c r="S441" s="305">
        <f>VLOOKUP(C441,'Working Hours'!A:I,9,0)*G441</f>
        <v>0</v>
      </c>
      <c r="T441" s="349">
        <f t="shared" si="233"/>
        <v>0</v>
      </c>
      <c r="U441" s="123">
        <f>SUMIFS('Manufacturing Cost.'!N:N,'Manufacturing Cost.'!G:G,"622",'Manufacturing Cost.'!H:H,"0503")*T441</f>
        <v>0</v>
      </c>
      <c r="V441" s="123">
        <f>SUMIFS('Manufacturing Cost.'!N:N,'Manufacturing Cost.'!G:G,"627",'Manufacturing Cost.'!H:H,"0503")*T441</f>
        <v>0</v>
      </c>
      <c r="W441" s="308">
        <f t="shared" si="265"/>
        <v>0</v>
      </c>
      <c r="X441" s="123">
        <f>SUMIFS('Manufacturing Cost.'!N:N,'Manufacturing Cost.'!H:H,"indirect",'Manufacturing Cost.'!G:G,"627")*W441</f>
        <v>0</v>
      </c>
      <c r="Y441" s="123">
        <f>SUMIF(Outsoucing!D:D,C441,Outsoucing!J:J)</f>
        <v>0</v>
      </c>
      <c r="Z441" s="309">
        <f t="shared" si="251"/>
        <v>0</v>
      </c>
      <c r="AA441" s="306">
        <f t="shared" si="228"/>
        <v>0</v>
      </c>
      <c r="AB441" s="123"/>
      <c r="AC441" s="424">
        <v>0</v>
      </c>
      <c r="AD441" s="425">
        <f t="shared" si="267"/>
        <v>0</v>
      </c>
      <c r="AE441" s="426"/>
      <c r="AG441" s="424"/>
      <c r="AH441" s="226"/>
      <c r="AI441" s="3"/>
      <c r="AL441" s="136"/>
    </row>
    <row r="442" spans="1:38" ht="15" hidden="1" customHeight="1">
      <c r="A442" s="301" t="s">
        <v>1199</v>
      </c>
      <c r="B442" s="353" t="str">
        <f t="shared" si="268"/>
        <v>101311</v>
      </c>
      <c r="C442" s="543" t="s">
        <v>1452</v>
      </c>
      <c r="D442" s="122" t="s">
        <v>1453</v>
      </c>
      <c r="E442" s="123">
        <v>0</v>
      </c>
      <c r="F442" s="215">
        <v>0</v>
      </c>
      <c r="G442" s="215">
        <f t="shared" si="269"/>
        <v>0</v>
      </c>
      <c r="H442" s="419"/>
      <c r="I442" s="419"/>
      <c r="J442" s="122"/>
      <c r="K442" s="305">
        <v>1</v>
      </c>
      <c r="L442" s="122">
        <v>1</v>
      </c>
      <c r="M442" s="122" t="s">
        <v>26</v>
      </c>
      <c r="N442" s="305">
        <f t="shared" si="227"/>
        <v>0</v>
      </c>
      <c r="O442" s="123">
        <v>0</v>
      </c>
      <c r="P442" s="362" t="str">
        <f t="shared" si="266"/>
        <v/>
      </c>
      <c r="Q442" s="123">
        <v>0</v>
      </c>
      <c r="R442" s="123">
        <v>0</v>
      </c>
      <c r="S442" s="305">
        <f>VLOOKUP(C442,'Working Hours'!A:I,9,0)*G442</f>
        <v>0</v>
      </c>
      <c r="T442" s="349">
        <f t="shared" si="233"/>
        <v>0</v>
      </c>
      <c r="U442" s="123">
        <f>SUMIFS('Manufacturing Cost.'!N:N,'Manufacturing Cost.'!G:G,"622",'Manufacturing Cost.'!H:H,"0503")*T442</f>
        <v>0</v>
      </c>
      <c r="V442" s="123">
        <f>SUMIFS('Manufacturing Cost.'!N:N,'Manufacturing Cost.'!G:G,"627",'Manufacturing Cost.'!H:H,"0503")*T442</f>
        <v>0</v>
      </c>
      <c r="W442" s="308">
        <f t="shared" si="265"/>
        <v>0</v>
      </c>
      <c r="X442" s="123">
        <f>SUMIFS('Manufacturing Cost.'!N:N,'Manufacturing Cost.'!H:H,"indirect",'Manufacturing Cost.'!G:G,"627")*W442</f>
        <v>0</v>
      </c>
      <c r="Y442" s="123">
        <f>SUMIF(Outsoucing!D:D,C442,Outsoucing!J:J)</f>
        <v>0</v>
      </c>
      <c r="Z442" s="309">
        <f t="shared" si="251"/>
        <v>0</v>
      </c>
      <c r="AA442" s="306">
        <f t="shared" si="228"/>
        <v>0</v>
      </c>
      <c r="AB442" s="123"/>
      <c r="AC442" s="424">
        <v>0</v>
      </c>
      <c r="AD442" s="425">
        <f t="shared" si="267"/>
        <v>0</v>
      </c>
      <c r="AE442" s="426"/>
      <c r="AG442" s="424"/>
      <c r="AH442" s="226"/>
      <c r="AI442" s="3"/>
      <c r="AL442" s="136"/>
    </row>
    <row r="443" spans="1:38" ht="15" hidden="1" customHeight="1">
      <c r="A443" s="301" t="s">
        <v>1199</v>
      </c>
      <c r="B443" s="353" t="str">
        <f t="shared" si="268"/>
        <v>101312</v>
      </c>
      <c r="C443" s="543" t="s">
        <v>1454</v>
      </c>
      <c r="D443" s="122" t="s">
        <v>1455</v>
      </c>
      <c r="E443" s="123">
        <v>0</v>
      </c>
      <c r="F443" s="215">
        <v>0</v>
      </c>
      <c r="G443" s="215">
        <f t="shared" si="269"/>
        <v>0</v>
      </c>
      <c r="H443" s="419"/>
      <c r="I443" s="419"/>
      <c r="J443" s="122"/>
      <c r="K443" s="305">
        <v>1</v>
      </c>
      <c r="L443" s="122">
        <v>1</v>
      </c>
      <c r="M443" s="122" t="s">
        <v>26</v>
      </c>
      <c r="N443" s="305">
        <f t="shared" si="227"/>
        <v>0</v>
      </c>
      <c r="O443" s="123">
        <v>0</v>
      </c>
      <c r="P443" s="362" t="str">
        <f t="shared" si="266"/>
        <v/>
      </c>
      <c r="Q443" s="123">
        <v>0</v>
      </c>
      <c r="R443" s="123">
        <v>0</v>
      </c>
      <c r="S443" s="305">
        <f>VLOOKUP(C443,'Working Hours'!A:I,9,0)*G443</f>
        <v>0</v>
      </c>
      <c r="T443" s="349">
        <f t="shared" si="233"/>
        <v>0</v>
      </c>
      <c r="U443" s="123">
        <f>SUMIFS('Manufacturing Cost.'!N:N,'Manufacturing Cost.'!G:G,"622",'Manufacturing Cost.'!H:H,"0503")*T443</f>
        <v>0</v>
      </c>
      <c r="V443" s="123">
        <f>SUMIFS('Manufacturing Cost.'!N:N,'Manufacturing Cost.'!G:G,"627",'Manufacturing Cost.'!H:H,"0503")*T443</f>
        <v>0</v>
      </c>
      <c r="W443" s="308">
        <f t="shared" si="265"/>
        <v>0</v>
      </c>
      <c r="X443" s="123">
        <f>SUMIFS('Manufacturing Cost.'!N:N,'Manufacturing Cost.'!H:H,"indirect",'Manufacturing Cost.'!G:G,"627")*W443</f>
        <v>0</v>
      </c>
      <c r="Y443" s="123">
        <f>SUMIF(Outsoucing!D:D,C443,Outsoucing!J:J)</f>
        <v>0</v>
      </c>
      <c r="Z443" s="309">
        <f t="shared" si="251"/>
        <v>0</v>
      </c>
      <c r="AA443" s="306">
        <f t="shared" si="228"/>
        <v>0</v>
      </c>
      <c r="AB443" s="123"/>
      <c r="AC443" s="424">
        <v>0</v>
      </c>
      <c r="AD443" s="425">
        <f t="shared" si="267"/>
        <v>0</v>
      </c>
      <c r="AE443" s="426"/>
      <c r="AG443" s="424"/>
      <c r="AH443" s="226"/>
      <c r="AI443" s="3"/>
      <c r="AL443" s="136"/>
    </row>
    <row r="444" spans="1:38" ht="15" hidden="1" customHeight="1">
      <c r="A444" s="301" t="s">
        <v>1199</v>
      </c>
      <c r="B444" s="353" t="str">
        <f t="shared" si="268"/>
        <v>101313</v>
      </c>
      <c r="C444" s="543" t="s">
        <v>1456</v>
      </c>
      <c r="D444" s="122" t="s">
        <v>1457</v>
      </c>
      <c r="E444" s="123">
        <v>0</v>
      </c>
      <c r="F444" s="215">
        <v>0</v>
      </c>
      <c r="G444" s="215">
        <f t="shared" si="269"/>
        <v>0</v>
      </c>
      <c r="H444" s="419"/>
      <c r="I444" s="419"/>
      <c r="J444" s="122"/>
      <c r="K444" s="305">
        <v>1</v>
      </c>
      <c r="L444" s="122">
        <v>1</v>
      </c>
      <c r="M444" s="122" t="s">
        <v>26</v>
      </c>
      <c r="N444" s="305">
        <f t="shared" si="227"/>
        <v>0</v>
      </c>
      <c r="O444" s="123">
        <v>0</v>
      </c>
      <c r="P444" s="362" t="str">
        <f t="shared" si="266"/>
        <v/>
      </c>
      <c r="Q444" s="123">
        <v>0</v>
      </c>
      <c r="R444" s="123">
        <v>0</v>
      </c>
      <c r="S444" s="305">
        <f>VLOOKUP(C444,'Working Hours'!A:I,9,0)*G444</f>
        <v>0</v>
      </c>
      <c r="T444" s="349">
        <f t="shared" si="233"/>
        <v>0</v>
      </c>
      <c r="U444" s="123">
        <f>SUMIFS('Manufacturing Cost.'!N:N,'Manufacturing Cost.'!G:G,"622",'Manufacturing Cost.'!H:H,"0503")*T444</f>
        <v>0</v>
      </c>
      <c r="V444" s="123">
        <f>SUMIFS('Manufacturing Cost.'!N:N,'Manufacturing Cost.'!G:G,"627",'Manufacturing Cost.'!H:H,"0503")*T444</f>
        <v>0</v>
      </c>
      <c r="W444" s="308">
        <f t="shared" si="265"/>
        <v>0</v>
      </c>
      <c r="X444" s="123">
        <f>SUMIFS('Manufacturing Cost.'!N:N,'Manufacturing Cost.'!H:H,"indirect",'Manufacturing Cost.'!G:G,"627")*W444</f>
        <v>0</v>
      </c>
      <c r="Y444" s="123">
        <f>SUMIF(Outsoucing!D:D,C444,Outsoucing!J:J)</f>
        <v>0</v>
      </c>
      <c r="Z444" s="309">
        <f t="shared" si="251"/>
        <v>0</v>
      </c>
      <c r="AA444" s="306">
        <f t="shared" si="228"/>
        <v>0</v>
      </c>
      <c r="AB444" s="123"/>
      <c r="AC444" s="424">
        <v>0</v>
      </c>
      <c r="AD444" s="425">
        <f t="shared" si="267"/>
        <v>0</v>
      </c>
      <c r="AE444" s="426"/>
      <c r="AG444" s="424"/>
      <c r="AH444" s="226"/>
      <c r="AI444" s="3"/>
      <c r="AL444" s="136"/>
    </row>
    <row r="445" spans="1:38" ht="15" hidden="1" customHeight="1">
      <c r="A445" s="301" t="s">
        <v>1199</v>
      </c>
      <c r="B445" s="353" t="str">
        <f t="shared" si="268"/>
        <v>101314</v>
      </c>
      <c r="C445" s="543" t="s">
        <v>1458</v>
      </c>
      <c r="D445" s="122" t="s">
        <v>1459</v>
      </c>
      <c r="E445" s="123">
        <v>0</v>
      </c>
      <c r="F445" s="215">
        <v>0</v>
      </c>
      <c r="G445" s="215">
        <f t="shared" si="269"/>
        <v>0</v>
      </c>
      <c r="H445" s="419"/>
      <c r="I445" s="419"/>
      <c r="J445" s="122"/>
      <c r="K445" s="305">
        <v>1</v>
      </c>
      <c r="L445" s="122">
        <v>1</v>
      </c>
      <c r="M445" s="122" t="s">
        <v>26</v>
      </c>
      <c r="N445" s="305">
        <f t="shared" si="227"/>
        <v>0</v>
      </c>
      <c r="O445" s="123">
        <v>0</v>
      </c>
      <c r="P445" s="362" t="str">
        <f t="shared" si="266"/>
        <v/>
      </c>
      <c r="Q445" s="123">
        <v>0</v>
      </c>
      <c r="R445" s="123">
        <v>0</v>
      </c>
      <c r="S445" s="305">
        <f>VLOOKUP(C445,'Working Hours'!A:I,9,0)*G445</f>
        <v>0</v>
      </c>
      <c r="T445" s="349">
        <f t="shared" si="233"/>
        <v>0</v>
      </c>
      <c r="U445" s="123">
        <f>SUMIFS('Manufacturing Cost.'!N:N,'Manufacturing Cost.'!G:G,"622",'Manufacturing Cost.'!H:H,"0503")*T445</f>
        <v>0</v>
      </c>
      <c r="V445" s="123">
        <f>SUMIFS('Manufacturing Cost.'!N:N,'Manufacturing Cost.'!G:G,"627",'Manufacturing Cost.'!H:H,"0503")*T445</f>
        <v>0</v>
      </c>
      <c r="W445" s="308">
        <f t="shared" si="265"/>
        <v>0</v>
      </c>
      <c r="X445" s="123">
        <f>SUMIFS('Manufacturing Cost.'!N:N,'Manufacturing Cost.'!H:H,"indirect",'Manufacturing Cost.'!G:G,"627")*W445</f>
        <v>0</v>
      </c>
      <c r="Y445" s="123">
        <f>SUMIF(Outsoucing!D:D,C445,Outsoucing!J:J)</f>
        <v>0</v>
      </c>
      <c r="Z445" s="309">
        <f t="shared" si="251"/>
        <v>0</v>
      </c>
      <c r="AA445" s="306">
        <f t="shared" si="228"/>
        <v>0</v>
      </c>
      <c r="AB445" s="123"/>
      <c r="AC445" s="424">
        <v>0</v>
      </c>
      <c r="AD445" s="425">
        <f t="shared" si="267"/>
        <v>0</v>
      </c>
      <c r="AE445" s="426"/>
      <c r="AG445" s="424"/>
      <c r="AH445" s="226"/>
      <c r="AI445" s="3"/>
      <c r="AL445" s="136"/>
    </row>
    <row r="446" spans="1:38" ht="15" hidden="1" customHeight="1">
      <c r="A446" s="301" t="s">
        <v>1199</v>
      </c>
      <c r="B446" s="353" t="str">
        <f t="shared" ref="B446:B449" si="270">C446&amp;H446</f>
        <v>101034</v>
      </c>
      <c r="C446" s="543" t="s">
        <v>1460</v>
      </c>
      <c r="D446" s="122" t="s">
        <v>1461</v>
      </c>
      <c r="E446" s="123">
        <v>0</v>
      </c>
      <c r="F446" s="215">
        <v>0</v>
      </c>
      <c r="G446" s="215">
        <f t="shared" ref="G446:G449" si="271">+E446+F446</f>
        <v>0</v>
      </c>
      <c r="H446" s="419"/>
      <c r="I446" s="419"/>
      <c r="J446" s="122"/>
      <c r="K446" s="305">
        <v>1</v>
      </c>
      <c r="L446" s="122">
        <v>1</v>
      </c>
      <c r="M446" s="122" t="s">
        <v>26</v>
      </c>
      <c r="N446" s="305">
        <f t="shared" si="227"/>
        <v>0</v>
      </c>
      <c r="O446" s="123">
        <v>0</v>
      </c>
      <c r="P446" s="362" t="str">
        <f t="shared" si="266"/>
        <v/>
      </c>
      <c r="Q446" s="123">
        <v>0</v>
      </c>
      <c r="R446" s="123">
        <v>0</v>
      </c>
      <c r="S446" s="305">
        <f>VLOOKUP(C446,'Working Hours'!A:I,9,0)*G446</f>
        <v>0</v>
      </c>
      <c r="T446" s="349">
        <f t="shared" si="233"/>
        <v>0</v>
      </c>
      <c r="U446" s="123">
        <f>SUMIFS('Manufacturing Cost.'!N:N,'Manufacturing Cost.'!G:G,"622",'Manufacturing Cost.'!H:H,"0503")*T446</f>
        <v>0</v>
      </c>
      <c r="V446" s="123">
        <f>SUMIFS('Manufacturing Cost.'!N:N,'Manufacturing Cost.'!G:G,"627",'Manufacturing Cost.'!H:H,"0503")*T446</f>
        <v>0</v>
      </c>
      <c r="W446" s="308">
        <f t="shared" si="265"/>
        <v>0</v>
      </c>
      <c r="X446" s="123">
        <f>SUMIFS('Manufacturing Cost.'!N:N,'Manufacturing Cost.'!H:H,"indirect",'Manufacturing Cost.'!G:G,"627")*W446</f>
        <v>0</v>
      </c>
      <c r="Y446" s="123">
        <f>SUMIF(Outsoucing!D:D,C446,Outsoucing!J:J)</f>
        <v>0</v>
      </c>
      <c r="Z446" s="309">
        <f t="shared" ref="Z446:Z449" si="272">Q446+R446+U446+V446+X446+Y446</f>
        <v>0</v>
      </c>
      <c r="AA446" s="306">
        <f t="shared" si="228"/>
        <v>0</v>
      </c>
      <c r="AB446" s="123"/>
      <c r="AC446" s="424">
        <v>0</v>
      </c>
      <c r="AD446" s="425">
        <f t="shared" ref="AD446:AD449" si="273">+Z446-AC446</f>
        <v>0</v>
      </c>
      <c r="AE446" s="426"/>
      <c r="AG446" s="424"/>
      <c r="AH446" s="226"/>
      <c r="AI446" s="3"/>
      <c r="AL446" s="136"/>
    </row>
    <row r="447" spans="1:38" ht="15" hidden="1" customHeight="1">
      <c r="A447" s="301" t="s">
        <v>1199</v>
      </c>
      <c r="B447" s="353" t="str">
        <f t="shared" si="270"/>
        <v>100855</v>
      </c>
      <c r="C447" s="543" t="s">
        <v>425</v>
      </c>
      <c r="D447" s="122" t="s">
        <v>426</v>
      </c>
      <c r="E447" s="123">
        <v>0</v>
      </c>
      <c r="F447" s="215">
        <v>0</v>
      </c>
      <c r="G447" s="215">
        <f t="shared" si="271"/>
        <v>0</v>
      </c>
      <c r="H447" s="419"/>
      <c r="I447" s="419"/>
      <c r="J447" s="122"/>
      <c r="K447" s="305">
        <v>1</v>
      </c>
      <c r="L447" s="122">
        <v>1</v>
      </c>
      <c r="M447" s="122" t="s">
        <v>26</v>
      </c>
      <c r="N447" s="305">
        <f t="shared" si="227"/>
        <v>0</v>
      </c>
      <c r="O447" s="123">
        <v>0</v>
      </c>
      <c r="P447" s="362" t="str">
        <f t="shared" si="266"/>
        <v/>
      </c>
      <c r="Q447" s="123">
        <v>0</v>
      </c>
      <c r="R447" s="123">
        <v>0</v>
      </c>
      <c r="S447" s="305">
        <f>VLOOKUP(C447,'Working Hours'!A:I,9,0)*G447</f>
        <v>0</v>
      </c>
      <c r="T447" s="349">
        <f t="shared" si="233"/>
        <v>0</v>
      </c>
      <c r="U447" s="123">
        <f>SUMIFS('Manufacturing Cost.'!N:N,'Manufacturing Cost.'!G:G,"622",'Manufacturing Cost.'!H:H,"0503")*T447</f>
        <v>0</v>
      </c>
      <c r="V447" s="123">
        <f>SUMIFS('Manufacturing Cost.'!N:N,'Manufacturing Cost.'!G:G,"627",'Manufacturing Cost.'!H:H,"0503")*T447</f>
        <v>0</v>
      </c>
      <c r="W447" s="308">
        <f t="shared" si="265"/>
        <v>0</v>
      </c>
      <c r="X447" s="123">
        <f>SUMIFS('Manufacturing Cost.'!N:N,'Manufacturing Cost.'!H:H,"indirect",'Manufacturing Cost.'!G:G,"627")*W447</f>
        <v>0</v>
      </c>
      <c r="Y447" s="123">
        <f>SUMIF(Outsoucing!D:D,C447,Outsoucing!J:J)</f>
        <v>0</v>
      </c>
      <c r="Z447" s="309">
        <f t="shared" si="272"/>
        <v>0</v>
      </c>
      <c r="AA447" s="306">
        <f t="shared" si="228"/>
        <v>0</v>
      </c>
      <c r="AB447" s="123"/>
      <c r="AC447" s="424">
        <v>0</v>
      </c>
      <c r="AD447" s="425">
        <f t="shared" si="273"/>
        <v>0</v>
      </c>
      <c r="AE447" s="426"/>
      <c r="AG447" s="424"/>
      <c r="AH447" s="226"/>
      <c r="AI447" s="3"/>
      <c r="AL447" s="136"/>
    </row>
    <row r="448" spans="1:38" ht="15" hidden="1" customHeight="1">
      <c r="A448" s="301" t="s">
        <v>1199</v>
      </c>
      <c r="B448" s="353" t="str">
        <f t="shared" si="270"/>
        <v>100978</v>
      </c>
      <c r="C448" s="543" t="s">
        <v>1462</v>
      </c>
      <c r="D448" s="122" t="s">
        <v>1463</v>
      </c>
      <c r="E448" s="123">
        <v>0</v>
      </c>
      <c r="F448" s="215">
        <v>0</v>
      </c>
      <c r="G448" s="215">
        <f t="shared" si="271"/>
        <v>0</v>
      </c>
      <c r="H448" s="419"/>
      <c r="I448" s="419"/>
      <c r="J448" s="122"/>
      <c r="K448" s="305">
        <v>1</v>
      </c>
      <c r="L448" s="122">
        <v>1</v>
      </c>
      <c r="M448" s="122" t="s">
        <v>26</v>
      </c>
      <c r="N448" s="305">
        <f t="shared" si="227"/>
        <v>0</v>
      </c>
      <c r="O448" s="123">
        <v>0</v>
      </c>
      <c r="P448" s="362" t="str">
        <f t="shared" si="266"/>
        <v/>
      </c>
      <c r="Q448" s="123">
        <v>0</v>
      </c>
      <c r="R448" s="123">
        <v>0</v>
      </c>
      <c r="S448" s="305">
        <f>VLOOKUP(C448,'Working Hours'!A:I,9,0)*G448</f>
        <v>0</v>
      </c>
      <c r="T448" s="349">
        <f t="shared" si="233"/>
        <v>0</v>
      </c>
      <c r="U448" s="123">
        <f>SUMIFS('Manufacturing Cost.'!N:N,'Manufacturing Cost.'!G:G,"622",'Manufacturing Cost.'!H:H,"0503")*T448</f>
        <v>0</v>
      </c>
      <c r="V448" s="123">
        <f>SUMIFS('Manufacturing Cost.'!N:N,'Manufacturing Cost.'!G:G,"627",'Manufacturing Cost.'!H:H,"0503")*T448</f>
        <v>0</v>
      </c>
      <c r="W448" s="308">
        <f t="shared" si="265"/>
        <v>0</v>
      </c>
      <c r="X448" s="123">
        <f>SUMIFS('Manufacturing Cost.'!N:N,'Manufacturing Cost.'!H:H,"indirect",'Manufacturing Cost.'!G:G,"627")*W448</f>
        <v>0</v>
      </c>
      <c r="Y448" s="123">
        <f>SUMIF(Outsoucing!D:D,C448,Outsoucing!J:J)</f>
        <v>0</v>
      </c>
      <c r="Z448" s="309">
        <f t="shared" si="272"/>
        <v>0</v>
      </c>
      <c r="AA448" s="306">
        <f t="shared" si="228"/>
        <v>0</v>
      </c>
      <c r="AB448" s="123"/>
      <c r="AC448" s="424">
        <v>0</v>
      </c>
      <c r="AD448" s="425">
        <f t="shared" si="273"/>
        <v>0</v>
      </c>
      <c r="AE448" s="426"/>
      <c r="AG448" s="424"/>
      <c r="AH448" s="226"/>
      <c r="AI448" s="3"/>
      <c r="AL448" s="136"/>
    </row>
    <row r="449" spans="1:38">
      <c r="A449" s="301" t="s">
        <v>1199</v>
      </c>
      <c r="B449" s="353" t="str">
        <f t="shared" si="270"/>
        <v>100923</v>
      </c>
      <c r="C449" s="543" t="s">
        <v>430</v>
      </c>
      <c r="D449" s="122" t="s">
        <v>431</v>
      </c>
      <c r="E449" s="123">
        <v>100</v>
      </c>
      <c r="F449" s="215">
        <v>0</v>
      </c>
      <c r="G449" s="215">
        <f t="shared" si="271"/>
        <v>100</v>
      </c>
      <c r="H449" s="419"/>
      <c r="I449" s="419"/>
      <c r="J449" s="122"/>
      <c r="K449" s="305">
        <v>1</v>
      </c>
      <c r="L449" s="122">
        <v>1</v>
      </c>
      <c r="M449" s="122" t="s">
        <v>26</v>
      </c>
      <c r="N449" s="305">
        <f t="shared" si="227"/>
        <v>100</v>
      </c>
      <c r="O449" s="123">
        <v>0</v>
      </c>
      <c r="P449" s="362">
        <f t="shared" si="266"/>
        <v>167285.36554252985</v>
      </c>
      <c r="Q449" s="123">
        <v>0</v>
      </c>
      <c r="R449" s="123">
        <v>28813.968352566688</v>
      </c>
      <c r="S449" s="305">
        <f>VLOOKUP(C449,'Working Hours'!A:I,9,0)*G449</f>
        <v>1.17</v>
      </c>
      <c r="T449" s="349">
        <f t="shared" si="233"/>
        <v>2.4127058036761708E-5</v>
      </c>
      <c r="U449" s="123">
        <f>SUMIFS('Manufacturing Cost.'!N:N,'Manufacturing Cost.'!G:G,"622",'Manufacturing Cost.'!H:H,"0503")*T449</f>
        <v>63480.664207390859</v>
      </c>
      <c r="V449" s="123">
        <f>SUMIFS('Manufacturing Cost.'!N:N,'Manufacturing Cost.'!G:G,"627",'Manufacturing Cost.'!H:H,"0503")*T449</f>
        <v>74055.413443331287</v>
      </c>
      <c r="W449" s="308">
        <f t="shared" si="265"/>
        <v>4.2622580523387841E-6</v>
      </c>
      <c r="X449" s="123">
        <f>SUMIFS('Manufacturing Cost.'!N:N,'Manufacturing Cost.'!H:H,"indirect",'Manufacturing Cost.'!G:G,"627")*W449</f>
        <v>48186.508249696402</v>
      </c>
      <c r="Y449" s="123">
        <f>SUMIF(Outsoucing!D:D,C449,Outsoucing!J:J)</f>
        <v>16514000</v>
      </c>
      <c r="Z449" s="309">
        <f t="shared" si="272"/>
        <v>16728536.554252986</v>
      </c>
      <c r="AA449" s="306">
        <f t="shared" si="228"/>
        <v>167285.36554252985</v>
      </c>
      <c r="AB449" s="123"/>
      <c r="AC449" s="424">
        <v>16728536.554252986</v>
      </c>
      <c r="AD449" s="425">
        <f t="shared" si="273"/>
        <v>0</v>
      </c>
      <c r="AE449" s="426"/>
      <c r="AH449" s="226"/>
      <c r="AI449" s="3"/>
      <c r="AL449" s="136"/>
    </row>
    <row r="450" spans="1:38">
      <c r="A450" s="301" t="s">
        <v>1199</v>
      </c>
      <c r="B450" s="353" t="str">
        <f t="shared" ref="B450:B453" si="274">C450&amp;H450</f>
        <v>100907</v>
      </c>
      <c r="C450" s="543" t="s">
        <v>1464</v>
      </c>
      <c r="D450" s="122" t="s">
        <v>1465</v>
      </c>
      <c r="E450" s="123">
        <v>150</v>
      </c>
      <c r="F450" s="215">
        <v>0</v>
      </c>
      <c r="G450" s="215">
        <f t="shared" ref="G450:G451" si="275">+E450+F450</f>
        <v>150</v>
      </c>
      <c r="H450" s="419"/>
      <c r="I450" s="419"/>
      <c r="J450" s="122"/>
      <c r="K450" s="305">
        <v>1</v>
      </c>
      <c r="L450" s="122">
        <v>1</v>
      </c>
      <c r="M450" s="122" t="s">
        <v>26</v>
      </c>
      <c r="N450" s="305">
        <f t="shared" si="227"/>
        <v>150</v>
      </c>
      <c r="O450" s="123">
        <v>0</v>
      </c>
      <c r="P450" s="362">
        <f t="shared" ref="P450:P459" si="276">IF(AND(Z450&lt;&gt;0,G450&lt;&gt;0),Z450/G450,"")</f>
        <v>32213.88186042097</v>
      </c>
      <c r="Q450" s="123">
        <v>0</v>
      </c>
      <c r="R450" s="123">
        <v>4698742.9866218204</v>
      </c>
      <c r="S450" s="305">
        <f>VLOOKUP(C450,'Working Hours'!A:I,9,0)*G450</f>
        <v>0.84</v>
      </c>
      <c r="T450" s="349">
        <f t="shared" si="233"/>
        <v>1.7321990385367381E-5</v>
      </c>
      <c r="U450" s="123">
        <f>SUMIFS('Manufacturing Cost.'!N:N,'Manufacturing Cost.'!G:G,"622",'Manufacturing Cost.'!H:H,"0503")*T450</f>
        <v>45575.861482229338</v>
      </c>
      <c r="V450" s="123">
        <f>SUMIFS('Manufacturing Cost.'!N:N,'Manufacturing Cost.'!G:G,"627",'Manufacturing Cost.'!H:H,"0503")*T450</f>
        <v>53167.989138801953</v>
      </c>
      <c r="W450" s="308">
        <f t="shared" si="265"/>
        <v>3.0600827042432298E-6</v>
      </c>
      <c r="X450" s="123">
        <f>SUMIFS('Manufacturing Cost.'!N:N,'Manufacturing Cost.'!H:H,"indirect",'Manufacturing Cost.'!G:G,"627")*W450</f>
        <v>34595.441820294858</v>
      </c>
      <c r="Y450" s="123">
        <f>SUMIF(Outsoucing!D:D,C450,Outsoucing!J:J)</f>
        <v>0</v>
      </c>
      <c r="Z450" s="309">
        <f t="shared" ref="Z450:Z452" si="277">Q450+R450+U450+V450+X450+Y450</f>
        <v>4832082.2790631456</v>
      </c>
      <c r="AA450" s="306">
        <f t="shared" ref="AA450:AA452" si="278">IF(Z450&lt;&gt;0,(Z450/(E450+F450)),0)</f>
        <v>32213.88186042097</v>
      </c>
      <c r="AB450" s="123"/>
      <c r="AC450" s="424">
        <v>4832082.2790631456</v>
      </c>
      <c r="AD450" s="425">
        <f t="shared" ref="AD450:AD452" si="279">+Z450-AC450</f>
        <v>0</v>
      </c>
      <c r="AE450" s="426"/>
      <c r="AH450" s="226"/>
      <c r="AI450" s="3"/>
      <c r="AL450" s="136"/>
    </row>
    <row r="451" spans="1:38" ht="15" hidden="1" customHeight="1">
      <c r="A451" s="301" t="s">
        <v>1199</v>
      </c>
      <c r="B451" s="353" t="str">
        <f t="shared" si="274"/>
        <v>101149301630</v>
      </c>
      <c r="C451" s="543" t="s">
        <v>1466</v>
      </c>
      <c r="D451" s="122" t="s">
        <v>1467</v>
      </c>
      <c r="E451" s="123">
        <v>0</v>
      </c>
      <c r="F451" s="215">
        <v>0</v>
      </c>
      <c r="G451" s="215">
        <f t="shared" si="275"/>
        <v>0</v>
      </c>
      <c r="H451" s="303" t="s">
        <v>973</v>
      </c>
      <c r="I451" s="303" t="s">
        <v>974</v>
      </c>
      <c r="J451" s="122"/>
      <c r="K451" s="305">
        <v>1</v>
      </c>
      <c r="L451" s="122">
        <v>1</v>
      </c>
      <c r="M451" s="122" t="s">
        <v>26</v>
      </c>
      <c r="N451" s="305">
        <f t="shared" si="227"/>
        <v>0</v>
      </c>
      <c r="O451" s="123">
        <v>0</v>
      </c>
      <c r="P451" s="362" t="str">
        <f t="shared" si="276"/>
        <v/>
      </c>
      <c r="Q451" s="123">
        <v>0</v>
      </c>
      <c r="R451" s="123">
        <v>0</v>
      </c>
      <c r="S451" s="305">
        <f>VLOOKUP(C451,'Working Hours'!A:I,9,0)*G451</f>
        <v>0</v>
      </c>
      <c r="T451" s="349">
        <f t="shared" si="233"/>
        <v>0</v>
      </c>
      <c r="U451" s="123">
        <f>SUMIFS('Manufacturing Cost.'!N:N,'Manufacturing Cost.'!G:G,"622",'Manufacturing Cost.'!H:H,"0503")*T451</f>
        <v>0</v>
      </c>
      <c r="V451" s="123">
        <f>SUMIFS('Manufacturing Cost.'!N:N,'Manufacturing Cost.'!G:G,"627",'Manufacturing Cost.'!H:H,"0503")*T451</f>
        <v>0</v>
      </c>
      <c r="W451" s="308">
        <f t="shared" si="265"/>
        <v>0</v>
      </c>
      <c r="X451" s="123">
        <f>SUMIFS('Manufacturing Cost.'!N:N,'Manufacturing Cost.'!H:H,"indirect",'Manufacturing Cost.'!G:G,"627")*W451</f>
        <v>0</v>
      </c>
      <c r="Y451" s="123">
        <f>SUMIF(Outsoucing!D:D,C451,Outsoucing!J:J)</f>
        <v>0</v>
      </c>
      <c r="Z451" s="309">
        <f t="shared" si="277"/>
        <v>0</v>
      </c>
      <c r="AA451" s="306">
        <f t="shared" si="278"/>
        <v>0</v>
      </c>
      <c r="AB451" s="123"/>
      <c r="AC451" s="424">
        <v>0</v>
      </c>
      <c r="AD451" s="425">
        <f t="shared" si="279"/>
        <v>0</v>
      </c>
      <c r="AE451" s="426"/>
      <c r="AG451" s="424"/>
      <c r="AH451" s="226"/>
      <c r="AI451" s="3"/>
      <c r="AL451" s="136"/>
    </row>
    <row r="452" spans="1:38">
      <c r="A452" s="301" t="s">
        <v>1199</v>
      </c>
      <c r="B452" s="353" t="str">
        <f t="shared" si="274"/>
        <v>120442301749</v>
      </c>
      <c r="C452" s="543" t="s">
        <v>1468</v>
      </c>
      <c r="D452" s="122" t="s">
        <v>1469</v>
      </c>
      <c r="E452" s="123">
        <v>150</v>
      </c>
      <c r="F452" s="215">
        <v>0</v>
      </c>
      <c r="G452" s="215">
        <f t="shared" ref="G452:G508" si="280">+E452+F452</f>
        <v>150</v>
      </c>
      <c r="H452" s="303" t="s">
        <v>1095</v>
      </c>
      <c r="I452" s="303" t="s">
        <v>1096</v>
      </c>
      <c r="J452" s="122"/>
      <c r="K452" s="305">
        <v>1</v>
      </c>
      <c r="L452" s="122">
        <v>1</v>
      </c>
      <c r="M452" s="122" t="s">
        <v>26</v>
      </c>
      <c r="N452" s="305">
        <f t="shared" si="227"/>
        <v>150</v>
      </c>
      <c r="O452" s="123">
        <v>0</v>
      </c>
      <c r="P452" s="362">
        <f t="shared" si="276"/>
        <v>108010.81661501776</v>
      </c>
      <c r="Q452" s="123">
        <v>5232044.6485025883</v>
      </c>
      <c r="R452" s="123">
        <v>9269501.8651231676</v>
      </c>
      <c r="S452" s="305">
        <f>VLOOKUP(C452,'Working Hours'!A:I,9,0)*G452</f>
        <v>10.71</v>
      </c>
      <c r="T452" s="349">
        <f t="shared" si="233"/>
        <v>2.2085537741343411E-4</v>
      </c>
      <c r="U452" s="123">
        <f>SUMIFS('Manufacturing Cost.'!N:N,'Manufacturing Cost.'!G:G,"622",'Manufacturing Cost.'!H:H,"0503")*T452</f>
        <v>581092.23389842408</v>
      </c>
      <c r="V452" s="123">
        <f>SUMIFS('Manufacturing Cost.'!N:N,'Manufacturing Cost.'!G:G,"627",'Manufacturing Cost.'!H:H,"0503")*T452</f>
        <v>677891.86151972495</v>
      </c>
      <c r="W452" s="308">
        <f t="shared" si="265"/>
        <v>3.9016054479101183E-5</v>
      </c>
      <c r="X452" s="123">
        <f>SUMIFS('Manufacturing Cost.'!N:N,'Manufacturing Cost.'!H:H,"indirect",'Manufacturing Cost.'!G:G,"627")*W452</f>
        <v>441091.88320875942</v>
      </c>
      <c r="Y452" s="123">
        <f>SUMIF(Outsoucing!D:D,C452,Outsoucing!J:J)</f>
        <v>0</v>
      </c>
      <c r="Z452" s="309">
        <f t="shared" si="277"/>
        <v>16201622.492252663</v>
      </c>
      <c r="AA452" s="306">
        <f t="shared" si="278"/>
        <v>108010.81661501776</v>
      </c>
      <c r="AB452" s="123"/>
      <c r="AC452" s="424">
        <v>16201622.492252663</v>
      </c>
      <c r="AD452" s="425">
        <f t="shared" si="279"/>
        <v>0</v>
      </c>
      <c r="AE452" s="426"/>
      <c r="AH452" s="226"/>
      <c r="AI452" s="3"/>
      <c r="AL452" s="136"/>
    </row>
    <row r="453" spans="1:38">
      <c r="A453" s="301" t="s">
        <v>1199</v>
      </c>
      <c r="B453" s="353" t="str">
        <f t="shared" si="274"/>
        <v>120443301750</v>
      </c>
      <c r="C453" s="543" t="s">
        <v>1470</v>
      </c>
      <c r="D453" s="122" t="s">
        <v>2053</v>
      </c>
      <c r="E453" s="123">
        <v>503</v>
      </c>
      <c r="F453" s="215">
        <v>11</v>
      </c>
      <c r="G453" s="215">
        <f t="shared" si="280"/>
        <v>514</v>
      </c>
      <c r="H453" s="303" t="s">
        <v>1099</v>
      </c>
      <c r="I453" s="303" t="s">
        <v>1471</v>
      </c>
      <c r="J453" s="122"/>
      <c r="K453" s="305">
        <v>1</v>
      </c>
      <c r="L453" s="122">
        <v>1</v>
      </c>
      <c r="M453" s="122" t="s">
        <v>26</v>
      </c>
      <c r="N453" s="305">
        <f t="shared" si="227"/>
        <v>514</v>
      </c>
      <c r="O453" s="123">
        <v>0</v>
      </c>
      <c r="P453" s="306">
        <f t="shared" si="276"/>
        <v>194388.53134408323</v>
      </c>
      <c r="Q453" s="123">
        <v>97518850.297852874</v>
      </c>
      <c r="R453" s="123">
        <v>879263.18032012333</v>
      </c>
      <c r="S453" s="305">
        <f>VLOOKUP(C453,'Working Hours'!A:I,9,0)*G453</f>
        <v>9.5603999999999996</v>
      </c>
      <c r="T453" s="349">
        <f t="shared" si="233"/>
        <v>1.9714899628603131E-4</v>
      </c>
      <c r="U453" s="123">
        <f>SUMIFS('Manufacturing Cost.'!N:N,'Manufacturing Cost.'!G:G,"622",'Manufacturing Cost.'!H:H,"0503")*T453</f>
        <v>518718.41204131587</v>
      </c>
      <c r="V453" s="123">
        <f>SUMIFS('Manufacturing Cost.'!N:N,'Manufacturing Cost.'!G:G,"627",'Manufacturing Cost.'!H:H,"0503")*T453</f>
        <v>605127.67066976451</v>
      </c>
      <c r="W453" s="308">
        <f t="shared" si="265"/>
        <v>3.4828112721008301E-5</v>
      </c>
      <c r="X453" s="123">
        <f>SUMIFS('Manufacturing Cost.'!N:N,'Manufacturing Cost.'!H:H,"indirect",'Manufacturing Cost.'!G:G,"627")*W453</f>
        <v>393745.54997469875</v>
      </c>
      <c r="Y453" s="123">
        <f>SUMIF(Outsoucing!D:D,C453,Outsoucing!J:J)</f>
        <v>0</v>
      </c>
      <c r="Z453" s="309">
        <f t="shared" ref="Z453:Z458" si="281">Q453+R453+U453+V453+X453+Y453</f>
        <v>99915705.110858783</v>
      </c>
      <c r="AA453" s="306">
        <f t="shared" ref="AA453:AA458" si="282">IF(Z453&lt;&gt;0,(Z453/(E453+F453)),0)</f>
        <v>194388.53134408323</v>
      </c>
      <c r="AB453" s="123"/>
      <c r="AC453" s="424">
        <v>99915705.110858783</v>
      </c>
      <c r="AD453" s="425">
        <f t="shared" ref="AD453:AD458" si="283">+Z453-AC453</f>
        <v>0</v>
      </c>
      <c r="AE453" s="426"/>
      <c r="AH453" s="226"/>
      <c r="AI453" s="3"/>
      <c r="AL453" s="136"/>
    </row>
    <row r="454" spans="1:38" ht="15" hidden="1" customHeight="1">
      <c r="A454" s="301" t="s">
        <v>1199</v>
      </c>
      <c r="B454" s="353" t="str">
        <f t="shared" ref="B454:B459" si="284">C454&amp;H454</f>
        <v>101165301748</v>
      </c>
      <c r="C454" s="543" t="s">
        <v>1472</v>
      </c>
      <c r="D454" s="122" t="s">
        <v>1473</v>
      </c>
      <c r="E454" s="123">
        <v>0</v>
      </c>
      <c r="F454" s="215">
        <v>0</v>
      </c>
      <c r="G454" s="215">
        <f t="shared" si="280"/>
        <v>0</v>
      </c>
      <c r="H454" s="303" t="s">
        <v>975</v>
      </c>
      <c r="I454" s="303" t="s">
        <v>976</v>
      </c>
      <c r="J454" s="122"/>
      <c r="K454" s="305">
        <v>1</v>
      </c>
      <c r="L454" s="122">
        <v>1</v>
      </c>
      <c r="M454" s="122" t="s">
        <v>26</v>
      </c>
      <c r="N454" s="305">
        <f t="shared" si="227"/>
        <v>0</v>
      </c>
      <c r="O454" s="123">
        <v>0</v>
      </c>
      <c r="P454" s="362" t="str">
        <f t="shared" ref="P454:P458" si="285">IF(AND(Z454&lt;&gt;0,G454&lt;&gt;0),Z454/G454,"")</f>
        <v/>
      </c>
      <c r="Q454" s="123">
        <v>0</v>
      </c>
      <c r="R454" s="123">
        <v>0</v>
      </c>
      <c r="S454" s="305">
        <f>VLOOKUP(C454,'Working Hours'!A:I,9,0)*G454</f>
        <v>0</v>
      </c>
      <c r="T454" s="349">
        <f t="shared" si="233"/>
        <v>0</v>
      </c>
      <c r="U454" s="123">
        <f>SUMIFS('Manufacturing Cost.'!N:N,'Manufacturing Cost.'!G:G,"622",'Manufacturing Cost.'!H:H,"0503")*T454</f>
        <v>0</v>
      </c>
      <c r="V454" s="123">
        <f>SUMIFS('Manufacturing Cost.'!N:N,'Manufacturing Cost.'!G:G,"627",'Manufacturing Cost.'!H:H,"0503")*T454</f>
        <v>0</v>
      </c>
      <c r="W454" s="308">
        <f t="shared" si="265"/>
        <v>0</v>
      </c>
      <c r="X454" s="123">
        <f>SUMIFS('Manufacturing Cost.'!N:N,'Manufacturing Cost.'!H:H,"indirect",'Manufacturing Cost.'!G:G,"627")*W454</f>
        <v>0</v>
      </c>
      <c r="Y454" s="123">
        <f>SUMIF(Outsoucing!D:D,C454,Outsoucing!J:J)</f>
        <v>0</v>
      </c>
      <c r="Z454" s="309">
        <f t="shared" si="281"/>
        <v>0</v>
      </c>
      <c r="AA454" s="306">
        <f t="shared" si="282"/>
        <v>0</v>
      </c>
      <c r="AB454" s="123"/>
      <c r="AC454" s="424">
        <v>0</v>
      </c>
      <c r="AD454" s="425">
        <f t="shared" si="283"/>
        <v>0</v>
      </c>
      <c r="AE454" s="426"/>
      <c r="AG454" s="424"/>
      <c r="AH454" s="226"/>
      <c r="AI454" s="3"/>
      <c r="AL454" s="136"/>
    </row>
    <row r="455" spans="1:38">
      <c r="A455" s="301" t="s">
        <v>1199</v>
      </c>
      <c r="B455" s="353" t="str">
        <f t="shared" ref="B455" si="286">C455&amp;H455</f>
        <v>101049301556</v>
      </c>
      <c r="C455" s="543" t="s">
        <v>1474</v>
      </c>
      <c r="D455" s="122" t="s">
        <v>1475</v>
      </c>
      <c r="E455" s="123">
        <v>1101</v>
      </c>
      <c r="F455" s="215">
        <v>43</v>
      </c>
      <c r="G455" s="215">
        <f t="shared" ref="G455" si="287">+E455+F455</f>
        <v>1144</v>
      </c>
      <c r="H455" s="303" t="s">
        <v>1097</v>
      </c>
      <c r="I455" s="303" t="s">
        <v>1098</v>
      </c>
      <c r="J455" s="122"/>
      <c r="K455" s="305">
        <v>1</v>
      </c>
      <c r="L455" s="122">
        <v>1</v>
      </c>
      <c r="M455" s="122" t="s">
        <v>26</v>
      </c>
      <c r="N455" s="305">
        <f t="shared" ref="N455" si="288">K455*(E455+F455)</f>
        <v>1144</v>
      </c>
      <c r="O455" s="123">
        <v>0</v>
      </c>
      <c r="P455" s="362">
        <f t="shared" ref="P455" si="289">IF(AND(Z455&lt;&gt;0,G455&lt;&gt;0),Z455/G455,"")</f>
        <v>48841.423055583327</v>
      </c>
      <c r="Q455" s="123">
        <v>52517338.679590739</v>
      </c>
      <c r="R455" s="123">
        <v>1977124.1243276959</v>
      </c>
      <c r="S455" s="305">
        <f>VLOOKUP(C455,'Working Hours'!A:I,9,0)*G455</f>
        <v>8.6943999999999999</v>
      </c>
      <c r="T455" s="349">
        <f t="shared" si="233"/>
        <v>1.7929084905540256E-4</v>
      </c>
      <c r="U455" s="123">
        <f>SUMIFS('Manufacturing Cost.'!N:N,'Manufacturing Cost.'!G:G,"622",'Manufacturing Cost.'!H:H,"0503")*T455</f>
        <v>471731.86913225561</v>
      </c>
      <c r="V455" s="123">
        <f>SUMIFS('Manufacturing Cost.'!N:N,'Manufacturing Cost.'!G:G,"627",'Manufacturing Cost.'!H:H,"0503")*T455</f>
        <v>550314.00567666627</v>
      </c>
      <c r="W455" s="308">
        <f t="shared" si="265"/>
        <v>3.1673313171157545E-5</v>
      </c>
      <c r="X455" s="123">
        <f>SUMIFS('Manufacturing Cost.'!N:N,'Manufacturing Cost.'!H:H,"indirect",'Manufacturing Cost.'!G:G,"627")*W455</f>
        <v>358079.29685996618</v>
      </c>
      <c r="Y455" s="123">
        <f>SUMIF(Outsoucing!D:D,C455,Outsoucing!J:J)</f>
        <v>0</v>
      </c>
      <c r="Z455" s="309">
        <f t="shared" ref="Z455" si="290">Q455+R455+U455+V455+X455+Y455</f>
        <v>55874587.975587323</v>
      </c>
      <c r="AA455" s="306">
        <f t="shared" ref="AA455" si="291">IF(Z455&lt;&gt;0,(Z455/(E455+F455)),0)</f>
        <v>48841.423055583327</v>
      </c>
      <c r="AB455" s="123"/>
      <c r="AC455" s="424">
        <v>55874587.975587323</v>
      </c>
      <c r="AD455" s="425">
        <f t="shared" ref="AD455" si="292">+Z455-AC455</f>
        <v>0</v>
      </c>
      <c r="AE455" s="426"/>
      <c r="AH455" s="226"/>
      <c r="AI455" s="3"/>
      <c r="AL455" s="136"/>
    </row>
    <row r="456" spans="1:38">
      <c r="A456" s="301" t="s">
        <v>1199</v>
      </c>
      <c r="B456" s="353" t="str">
        <f t="shared" si="284"/>
        <v>101315</v>
      </c>
      <c r="C456" s="543" t="s">
        <v>1476</v>
      </c>
      <c r="D456" s="122" t="s">
        <v>1477</v>
      </c>
      <c r="E456" s="123">
        <v>0</v>
      </c>
      <c r="F456" s="215">
        <v>0</v>
      </c>
      <c r="G456" s="215">
        <f t="shared" si="280"/>
        <v>0</v>
      </c>
      <c r="H456" s="429"/>
      <c r="I456" s="429"/>
      <c r="J456" s="122"/>
      <c r="K456" s="305">
        <v>1</v>
      </c>
      <c r="L456" s="122">
        <v>1</v>
      </c>
      <c r="M456" s="122" t="s">
        <v>26</v>
      </c>
      <c r="N456" s="305">
        <f t="shared" si="227"/>
        <v>0</v>
      </c>
      <c r="O456" s="123">
        <v>0</v>
      </c>
      <c r="P456" s="362" t="str">
        <f t="shared" si="285"/>
        <v/>
      </c>
      <c r="Q456" s="123">
        <v>0</v>
      </c>
      <c r="R456" s="123">
        <v>0</v>
      </c>
      <c r="S456" s="305">
        <f>VLOOKUP(C456,'Working Hours'!A:I,9,0)*G456</f>
        <v>0</v>
      </c>
      <c r="T456" s="349">
        <f t="shared" si="233"/>
        <v>0</v>
      </c>
      <c r="U456" s="123">
        <f>SUMIFS('Manufacturing Cost.'!N:N,'Manufacturing Cost.'!G:G,"622",'Manufacturing Cost.'!H:H,"0503")*T456</f>
        <v>0</v>
      </c>
      <c r="V456" s="123">
        <f>SUMIFS('Manufacturing Cost.'!N:N,'Manufacturing Cost.'!G:G,"627",'Manufacturing Cost.'!H:H,"0503")*T456</f>
        <v>0</v>
      </c>
      <c r="W456" s="308">
        <f t="shared" si="265"/>
        <v>0</v>
      </c>
      <c r="X456" s="123">
        <f>SUMIFS('Manufacturing Cost.'!N:N,'Manufacturing Cost.'!H:H,"indirect",'Manufacturing Cost.'!G:G,"627")*W456</f>
        <v>0</v>
      </c>
      <c r="Y456" s="123">
        <f>SUMIF(Outsoucing!D:D,C456,Outsoucing!J:J)</f>
        <v>3314200</v>
      </c>
      <c r="Z456" s="309">
        <f t="shared" si="281"/>
        <v>3314200</v>
      </c>
      <c r="AA456" s="306" t="e">
        <f t="shared" si="282"/>
        <v>#DIV/0!</v>
      </c>
      <c r="AB456" s="123"/>
      <c r="AC456" s="424">
        <v>3314200</v>
      </c>
      <c r="AD456" s="425">
        <f t="shared" si="283"/>
        <v>0</v>
      </c>
      <c r="AE456" s="426"/>
      <c r="AG456" s="424"/>
      <c r="AH456" s="226"/>
      <c r="AI456" s="3"/>
      <c r="AL456" s="136"/>
    </row>
    <row r="457" spans="1:38" ht="15" hidden="1" customHeight="1">
      <c r="A457" s="301" t="s">
        <v>1199</v>
      </c>
      <c r="B457" s="353" t="str">
        <f t="shared" si="284"/>
        <v>101316</v>
      </c>
      <c r="C457" s="543" t="s">
        <v>1478</v>
      </c>
      <c r="D457" s="122" t="s">
        <v>1479</v>
      </c>
      <c r="E457" s="123">
        <v>0</v>
      </c>
      <c r="F457" s="215">
        <v>0</v>
      </c>
      <c r="G457" s="215">
        <f t="shared" si="280"/>
        <v>0</v>
      </c>
      <c r="H457" s="429"/>
      <c r="I457" s="429"/>
      <c r="J457" s="122"/>
      <c r="K457" s="305">
        <v>1</v>
      </c>
      <c r="L457" s="122">
        <v>1</v>
      </c>
      <c r="M457" s="122" t="s">
        <v>26</v>
      </c>
      <c r="N457" s="305">
        <f t="shared" si="227"/>
        <v>0</v>
      </c>
      <c r="O457" s="123">
        <v>0</v>
      </c>
      <c r="P457" s="362" t="str">
        <f t="shared" si="285"/>
        <v/>
      </c>
      <c r="Q457" s="123">
        <v>0</v>
      </c>
      <c r="R457" s="123">
        <v>0</v>
      </c>
      <c r="S457" s="305">
        <f>VLOOKUP(C457,'Working Hours'!A:I,9,0)*G457</f>
        <v>0</v>
      </c>
      <c r="T457" s="349">
        <f t="shared" si="233"/>
        <v>0</v>
      </c>
      <c r="U457" s="123">
        <f>SUMIFS('Manufacturing Cost.'!N:N,'Manufacturing Cost.'!G:G,"622",'Manufacturing Cost.'!H:H,"0503")*T457</f>
        <v>0</v>
      </c>
      <c r="V457" s="123">
        <f>SUMIFS('Manufacturing Cost.'!N:N,'Manufacturing Cost.'!G:G,"627",'Manufacturing Cost.'!H:H,"0503")*T457</f>
        <v>0</v>
      </c>
      <c r="W457" s="308">
        <f t="shared" si="265"/>
        <v>0</v>
      </c>
      <c r="X457" s="123">
        <f>SUMIFS('Manufacturing Cost.'!N:N,'Manufacturing Cost.'!H:H,"indirect",'Manufacturing Cost.'!G:G,"627")*W457</f>
        <v>0</v>
      </c>
      <c r="Y457" s="123">
        <f>SUMIF(Outsoucing!D:D,C457,Outsoucing!J:J)</f>
        <v>0</v>
      </c>
      <c r="Z457" s="309">
        <f t="shared" si="281"/>
        <v>0</v>
      </c>
      <c r="AA457" s="306">
        <f t="shared" si="282"/>
        <v>0</v>
      </c>
      <c r="AB457" s="123"/>
      <c r="AC457" s="424">
        <v>0</v>
      </c>
      <c r="AD457" s="425">
        <f t="shared" si="283"/>
        <v>0</v>
      </c>
      <c r="AE457" s="426"/>
      <c r="AG457" s="424"/>
      <c r="AH457" s="226"/>
      <c r="AI457" s="3"/>
      <c r="AL457" s="136"/>
    </row>
    <row r="458" spans="1:38" ht="15" hidden="1" customHeight="1">
      <c r="A458" s="301" t="s">
        <v>1199</v>
      </c>
      <c r="B458" s="353" t="str">
        <f t="shared" si="284"/>
        <v>101317</v>
      </c>
      <c r="C458" s="543" t="s">
        <v>1480</v>
      </c>
      <c r="D458" s="122" t="s">
        <v>1481</v>
      </c>
      <c r="E458" s="123">
        <v>0</v>
      </c>
      <c r="F458" s="215">
        <v>0</v>
      </c>
      <c r="G458" s="215">
        <f t="shared" si="280"/>
        <v>0</v>
      </c>
      <c r="H458" s="429"/>
      <c r="I458" s="429"/>
      <c r="J458" s="122"/>
      <c r="K458" s="305">
        <v>1</v>
      </c>
      <c r="L458" s="122">
        <v>1</v>
      </c>
      <c r="M458" s="122" t="s">
        <v>26</v>
      </c>
      <c r="N458" s="305">
        <f t="shared" si="227"/>
        <v>0</v>
      </c>
      <c r="O458" s="123">
        <v>0</v>
      </c>
      <c r="P458" s="362" t="str">
        <f t="shared" si="285"/>
        <v/>
      </c>
      <c r="Q458" s="123">
        <v>0</v>
      </c>
      <c r="R458" s="123">
        <v>0</v>
      </c>
      <c r="S458" s="305">
        <f>VLOOKUP(C458,'Working Hours'!A:I,9,0)*G458</f>
        <v>0</v>
      </c>
      <c r="T458" s="349">
        <f t="shared" si="233"/>
        <v>0</v>
      </c>
      <c r="U458" s="123">
        <f>SUMIFS('Manufacturing Cost.'!N:N,'Manufacturing Cost.'!G:G,"622",'Manufacturing Cost.'!H:H,"0503")*T458</f>
        <v>0</v>
      </c>
      <c r="V458" s="123">
        <f>SUMIFS('Manufacturing Cost.'!N:N,'Manufacturing Cost.'!G:G,"627",'Manufacturing Cost.'!H:H,"0503")*T458</f>
        <v>0</v>
      </c>
      <c r="W458" s="308">
        <f t="shared" si="265"/>
        <v>0</v>
      </c>
      <c r="X458" s="123">
        <f>SUMIFS('Manufacturing Cost.'!N:N,'Manufacturing Cost.'!H:H,"indirect",'Manufacturing Cost.'!G:G,"627")*W458</f>
        <v>0</v>
      </c>
      <c r="Y458" s="123">
        <f>SUMIF(Outsoucing!D:D,C458,Outsoucing!J:J)</f>
        <v>0</v>
      </c>
      <c r="Z458" s="309">
        <f t="shared" si="281"/>
        <v>0</v>
      </c>
      <c r="AA458" s="306">
        <f t="shared" si="282"/>
        <v>0</v>
      </c>
      <c r="AB458" s="123"/>
      <c r="AC458" s="424">
        <v>0</v>
      </c>
      <c r="AD458" s="425">
        <f t="shared" si="283"/>
        <v>0</v>
      </c>
      <c r="AE458" s="426"/>
      <c r="AG458" s="424"/>
      <c r="AH458" s="226"/>
      <c r="AI458" s="3"/>
      <c r="AL458" s="136"/>
    </row>
    <row r="459" spans="1:38">
      <c r="A459" s="301" t="s">
        <v>1199</v>
      </c>
      <c r="B459" s="353" t="str">
        <f t="shared" si="284"/>
        <v>100543</v>
      </c>
      <c r="C459" s="543" t="s">
        <v>1482</v>
      </c>
      <c r="D459" s="122" t="s">
        <v>1483</v>
      </c>
      <c r="E459" s="123">
        <v>0</v>
      </c>
      <c r="F459" s="215">
        <v>1</v>
      </c>
      <c r="G459" s="215">
        <f t="shared" si="280"/>
        <v>1</v>
      </c>
      <c r="H459" s="429"/>
      <c r="I459" s="429"/>
      <c r="J459" s="122"/>
      <c r="K459" s="305">
        <v>1</v>
      </c>
      <c r="L459" s="122">
        <v>1</v>
      </c>
      <c r="M459" s="122" t="s">
        <v>26</v>
      </c>
      <c r="N459" s="305">
        <f t="shared" si="227"/>
        <v>1</v>
      </c>
      <c r="O459" s="123">
        <v>0</v>
      </c>
      <c r="P459" s="362">
        <f t="shared" si="276"/>
        <v>18256780.743777316</v>
      </c>
      <c r="Q459" s="123">
        <v>0</v>
      </c>
      <c r="R459" s="123">
        <v>18251240.813650884</v>
      </c>
      <c r="S459" s="305">
        <f>VLOOKUP(C459,'Working Hours'!A:I,9,0)*G459</f>
        <v>3.49E-2</v>
      </c>
      <c r="T459" s="349">
        <f t="shared" si="233"/>
        <v>7.1968745767776378E-7</v>
      </c>
      <c r="U459" s="123">
        <f>SUMIFS('Manufacturing Cost.'!N:N,'Manufacturing Cost.'!G:G,"622",'Manufacturing Cost.'!H:H,"0503")*T459</f>
        <v>1893.5685306307189</v>
      </c>
      <c r="V459" s="123">
        <f>SUMIFS('Manufacturing Cost.'!N:N,'Manufacturing Cost.'!G:G,"627",'Manufacturing Cost.'!H:H,"0503")*T459</f>
        <v>2209.0033582668907</v>
      </c>
      <c r="W459" s="308">
        <f t="shared" si="265"/>
        <v>1.2713915045010563E-7</v>
      </c>
      <c r="X459" s="123">
        <f>SUMIFS('Manufacturing Cost.'!N:N,'Manufacturing Cost.'!H:H,"indirect",'Manufacturing Cost.'!G:G,"627")*W459</f>
        <v>1437.3582375336794</v>
      </c>
      <c r="Y459" s="123">
        <f>SUMIF(Outsoucing!D:D,C459,Outsoucing!J:J)</f>
        <v>0</v>
      </c>
      <c r="Z459" s="309">
        <f t="shared" ref="Z459" si="293">Q459+R459+U459+V459+X459+Y459</f>
        <v>18256780.743777316</v>
      </c>
      <c r="AA459" s="306">
        <f t="shared" ref="AA459" si="294">IF(Z459&lt;&gt;0,(Z459/(E459+F459)),0)</f>
        <v>18256780.743777316</v>
      </c>
      <c r="AB459" s="123"/>
      <c r="AC459" s="3">
        <v>18256780.743777316</v>
      </c>
      <c r="AD459" s="136">
        <f t="shared" si="244"/>
        <v>0</v>
      </c>
      <c r="AH459" s="226"/>
      <c r="AI459" s="3"/>
      <c r="AL459" s="136"/>
    </row>
    <row r="460" spans="1:38" ht="15" hidden="1" customHeight="1">
      <c r="A460" s="301" t="s">
        <v>1199</v>
      </c>
      <c r="B460" s="353" t="str">
        <f t="shared" ref="B460:B462" si="295">C460&amp;H460</f>
        <v>100882</v>
      </c>
      <c r="C460" s="543" t="s">
        <v>1484</v>
      </c>
      <c r="D460" s="122" t="s">
        <v>1485</v>
      </c>
      <c r="E460" s="123">
        <v>0</v>
      </c>
      <c r="F460" s="215">
        <v>0</v>
      </c>
      <c r="G460" s="215">
        <f t="shared" si="280"/>
        <v>0</v>
      </c>
      <c r="H460" s="429"/>
      <c r="I460" s="429"/>
      <c r="J460" s="122"/>
      <c r="K460" s="305">
        <v>1</v>
      </c>
      <c r="L460" s="122">
        <v>1</v>
      </c>
      <c r="M460" s="122" t="s">
        <v>26</v>
      </c>
      <c r="N460" s="305">
        <f t="shared" si="227"/>
        <v>0</v>
      </c>
      <c r="O460" s="123">
        <v>0</v>
      </c>
      <c r="P460" s="362" t="str">
        <f t="shared" ref="P460:P467" si="296">IF(AND(Z460&lt;&gt;0,G460&lt;&gt;0),Z460/G460,"")</f>
        <v/>
      </c>
      <c r="Q460" s="123">
        <v>0</v>
      </c>
      <c r="R460" s="123">
        <v>0</v>
      </c>
      <c r="S460" s="305"/>
      <c r="T460" s="349">
        <f t="shared" si="233"/>
        <v>0</v>
      </c>
      <c r="U460" s="123">
        <f>SUMIFS('Manufacturing Cost.'!N:N,'Manufacturing Cost.'!G:G,"622",'Manufacturing Cost.'!H:H,"0503")*T460</f>
        <v>0</v>
      </c>
      <c r="V460" s="123">
        <f>SUMIFS('Manufacturing Cost.'!N:N,'Manufacturing Cost.'!G:G,"627",'Manufacturing Cost.'!H:H,"0503")*T460</f>
        <v>0</v>
      </c>
      <c r="W460" s="308">
        <f t="shared" si="265"/>
        <v>0</v>
      </c>
      <c r="X460" s="123">
        <f>SUMIFS('Manufacturing Cost.'!N:N,'Manufacturing Cost.'!H:H,"indirect",'Manufacturing Cost.'!G:G,"627")*W460</f>
        <v>0</v>
      </c>
      <c r="Y460" s="123">
        <f>SUMIF(Outsoucing!D:D,C460,Outsoucing!J:J)</f>
        <v>0</v>
      </c>
      <c r="Z460" s="309">
        <f t="shared" ref="Z460:Z467" si="297">Q460+R460+U460+V460+X460+Y460</f>
        <v>0</v>
      </c>
      <c r="AA460" s="306">
        <f t="shared" ref="AA460:AA467" si="298">IF(Z460&lt;&gt;0,(Z460/(E460+F460)),0)</f>
        <v>0</v>
      </c>
      <c r="AB460" s="123"/>
      <c r="AC460" s="3">
        <v>0</v>
      </c>
      <c r="AD460" s="136">
        <f t="shared" ref="AD460:AD467" si="299">+Z460-AC460</f>
        <v>0</v>
      </c>
      <c r="AH460" s="226"/>
      <c r="AI460" s="3"/>
      <c r="AL460" s="136"/>
    </row>
    <row r="461" spans="1:38" ht="15" hidden="1" customHeight="1">
      <c r="A461" s="301" t="s">
        <v>1199</v>
      </c>
      <c r="B461" s="353" t="str">
        <f t="shared" si="295"/>
        <v>101063</v>
      </c>
      <c r="C461" s="543" t="s">
        <v>1486</v>
      </c>
      <c r="D461" s="122" t="s">
        <v>1487</v>
      </c>
      <c r="E461" s="123">
        <v>0</v>
      </c>
      <c r="F461" s="215">
        <v>0</v>
      </c>
      <c r="G461" s="215">
        <f t="shared" si="280"/>
        <v>0</v>
      </c>
      <c r="H461" s="429"/>
      <c r="I461" s="429"/>
      <c r="J461" s="122"/>
      <c r="K461" s="305">
        <v>1</v>
      </c>
      <c r="L461" s="122">
        <v>1</v>
      </c>
      <c r="M461" s="122" t="s">
        <v>26</v>
      </c>
      <c r="N461" s="305">
        <f t="shared" si="227"/>
        <v>0</v>
      </c>
      <c r="O461" s="123">
        <v>0</v>
      </c>
      <c r="P461" s="362" t="str">
        <f t="shared" si="296"/>
        <v/>
      </c>
      <c r="Q461" s="123">
        <v>0</v>
      </c>
      <c r="R461" s="123">
        <v>0</v>
      </c>
      <c r="S461" s="305"/>
      <c r="T461" s="349">
        <f t="shared" si="233"/>
        <v>0</v>
      </c>
      <c r="U461" s="123">
        <f>SUMIFS('Manufacturing Cost.'!N:N,'Manufacturing Cost.'!G:G,"622",'Manufacturing Cost.'!H:H,"0503")*T461</f>
        <v>0</v>
      </c>
      <c r="V461" s="123">
        <f>SUMIFS('Manufacturing Cost.'!N:N,'Manufacturing Cost.'!G:G,"627",'Manufacturing Cost.'!H:H,"0503")*T461</f>
        <v>0</v>
      </c>
      <c r="W461" s="308">
        <f t="shared" si="265"/>
        <v>0</v>
      </c>
      <c r="X461" s="123">
        <f>SUMIFS('Manufacturing Cost.'!N:N,'Manufacturing Cost.'!H:H,"indirect",'Manufacturing Cost.'!G:G,"627")*W461</f>
        <v>0</v>
      </c>
      <c r="Y461" s="123">
        <f>SUMIF(Outsoucing!D:D,C461,Outsoucing!J:J)</f>
        <v>0</v>
      </c>
      <c r="Z461" s="309">
        <f t="shared" si="297"/>
        <v>0</v>
      </c>
      <c r="AA461" s="306">
        <f t="shared" si="298"/>
        <v>0</v>
      </c>
      <c r="AB461" s="123"/>
      <c r="AC461" s="3">
        <v>0</v>
      </c>
      <c r="AD461" s="136">
        <f t="shared" si="299"/>
        <v>0</v>
      </c>
      <c r="AH461" s="226"/>
      <c r="AI461" s="3"/>
      <c r="AL461" s="136"/>
    </row>
    <row r="462" spans="1:38" ht="15" hidden="1" customHeight="1">
      <c r="A462" s="301" t="s">
        <v>1199</v>
      </c>
      <c r="B462" s="353" t="str">
        <f t="shared" si="295"/>
        <v>101111</v>
      </c>
      <c r="C462" s="543" t="s">
        <v>1488</v>
      </c>
      <c r="D462" s="122" t="s">
        <v>1489</v>
      </c>
      <c r="E462" s="123">
        <v>0</v>
      </c>
      <c r="F462" s="215">
        <v>0</v>
      </c>
      <c r="G462" s="215">
        <f t="shared" si="280"/>
        <v>0</v>
      </c>
      <c r="H462" s="429"/>
      <c r="I462" s="429"/>
      <c r="J462" s="122"/>
      <c r="K462" s="305">
        <v>1</v>
      </c>
      <c r="L462" s="122">
        <v>1</v>
      </c>
      <c r="M462" s="122" t="s">
        <v>26</v>
      </c>
      <c r="N462" s="305">
        <f t="shared" si="227"/>
        <v>0</v>
      </c>
      <c r="O462" s="123">
        <v>0</v>
      </c>
      <c r="P462" s="362" t="str">
        <f t="shared" si="296"/>
        <v/>
      </c>
      <c r="Q462" s="123">
        <v>0</v>
      </c>
      <c r="R462" s="123">
        <v>0</v>
      </c>
      <c r="S462" s="305"/>
      <c r="T462" s="349">
        <f t="shared" si="233"/>
        <v>0</v>
      </c>
      <c r="U462" s="123">
        <f>SUMIFS('Manufacturing Cost.'!N:N,'Manufacturing Cost.'!G:G,"622",'Manufacturing Cost.'!H:H,"0503")*T462</f>
        <v>0</v>
      </c>
      <c r="V462" s="123">
        <f>SUMIFS('Manufacturing Cost.'!N:N,'Manufacturing Cost.'!G:G,"627",'Manufacturing Cost.'!H:H,"0503")*T462</f>
        <v>0</v>
      </c>
      <c r="W462" s="308">
        <f t="shared" si="265"/>
        <v>0</v>
      </c>
      <c r="X462" s="123">
        <f>SUMIFS('Manufacturing Cost.'!N:N,'Manufacturing Cost.'!H:H,"indirect",'Manufacturing Cost.'!G:G,"627")*W462</f>
        <v>0</v>
      </c>
      <c r="Y462" s="123">
        <f>SUMIF(Outsoucing!D:D,C462,Outsoucing!J:J)</f>
        <v>0</v>
      </c>
      <c r="Z462" s="309">
        <f t="shared" si="297"/>
        <v>0</v>
      </c>
      <c r="AA462" s="306">
        <f t="shared" si="298"/>
        <v>0</v>
      </c>
      <c r="AB462" s="123"/>
      <c r="AC462" s="3">
        <v>0</v>
      </c>
      <c r="AD462" s="136">
        <f t="shared" si="299"/>
        <v>0</v>
      </c>
      <c r="AH462" s="226"/>
      <c r="AI462" s="3"/>
      <c r="AL462" s="136"/>
    </row>
    <row r="463" spans="1:38">
      <c r="A463" s="301" t="s">
        <v>1199</v>
      </c>
      <c r="B463" s="353" t="str">
        <f t="shared" ref="B463:B467" si="300">C463&amp;H463</f>
        <v>120430320118</v>
      </c>
      <c r="C463" s="543" t="s">
        <v>226</v>
      </c>
      <c r="D463" s="122" t="s">
        <v>227</v>
      </c>
      <c r="E463" s="123">
        <v>4538</v>
      </c>
      <c r="F463" s="215">
        <v>9</v>
      </c>
      <c r="G463" s="215">
        <f t="shared" si="280"/>
        <v>4547</v>
      </c>
      <c r="H463" s="303" t="s">
        <v>228</v>
      </c>
      <c r="I463" s="303" t="s">
        <v>1490</v>
      </c>
      <c r="J463" s="122"/>
      <c r="K463" s="305">
        <v>1</v>
      </c>
      <c r="L463" s="122">
        <v>1</v>
      </c>
      <c r="M463" s="122" t="s">
        <v>26</v>
      </c>
      <c r="N463" s="305">
        <f t="shared" ref="N463:N467" si="301">K463*(E463+F463)</f>
        <v>4547</v>
      </c>
      <c r="O463" s="123">
        <v>0</v>
      </c>
      <c r="P463" s="362">
        <f t="shared" si="296"/>
        <v>39276.391904985401</v>
      </c>
      <c r="Q463" s="123">
        <v>113781961.430281</v>
      </c>
      <c r="R463" s="123">
        <v>819991.25383157586</v>
      </c>
      <c r="S463" s="305">
        <f>VLOOKUP(C463,'Working Hours'!A:I,9,0)*G463</f>
        <v>70.933199999999999</v>
      </c>
      <c r="T463" s="349">
        <f t="shared" ref="T463:T507" si="302">S463/SUM($S$270:$S$507)</f>
        <v>1.4627431052420732E-3</v>
      </c>
      <c r="U463" s="123">
        <f>SUMIFS('Manufacturing Cost.'!N:N,'Manufacturing Cost.'!G:G,"622",'Manufacturing Cost.'!H:H,"0503")*T463</f>
        <v>3848621.0686800829</v>
      </c>
      <c r="V463" s="123">
        <f>SUMIFS('Manufacturing Cost.'!N:N,'Manufacturing Cost.'!G:G,"627",'Manufacturing Cost.'!H:H,"0503")*T463</f>
        <v>4489732.8656910323</v>
      </c>
      <c r="W463" s="308">
        <f t="shared" si="265"/>
        <v>2.5840649818645935E-4</v>
      </c>
      <c r="X463" s="123">
        <f>SUMIFS('Manufacturing Cost.'!N:N,'Manufacturing Cost.'!H:H,"indirect",'Manufacturing Cost.'!G:G,"627")*W463</f>
        <v>2921387.3734849272</v>
      </c>
      <c r="Y463" s="123">
        <f>SUMIF(Outsoucing!D:D,C463,Outsoucing!J:J)</f>
        <v>52728060</v>
      </c>
      <c r="Z463" s="309">
        <f t="shared" si="297"/>
        <v>178589753.99196863</v>
      </c>
      <c r="AA463" s="306">
        <f t="shared" si="298"/>
        <v>39276.391904985401</v>
      </c>
      <c r="AB463" s="123"/>
      <c r="AC463" s="3">
        <v>178589753.99196863</v>
      </c>
      <c r="AD463" s="136">
        <f t="shared" si="299"/>
        <v>0</v>
      </c>
      <c r="AH463" s="226"/>
      <c r="AI463" s="3"/>
      <c r="AL463" s="136"/>
    </row>
    <row r="464" spans="1:38" ht="15" hidden="1" customHeight="1">
      <c r="A464" s="301" t="s">
        <v>1199</v>
      </c>
      <c r="B464" s="353" t="str">
        <f t="shared" si="300"/>
        <v>120444301758</v>
      </c>
      <c r="C464" s="543" t="s">
        <v>1491</v>
      </c>
      <c r="D464" s="122" t="s">
        <v>1492</v>
      </c>
      <c r="E464" s="123">
        <v>0</v>
      </c>
      <c r="F464" s="215">
        <v>0</v>
      </c>
      <c r="G464" s="215">
        <f t="shared" si="280"/>
        <v>0</v>
      </c>
      <c r="H464" s="303" t="s">
        <v>1112</v>
      </c>
      <c r="I464" s="303" t="s">
        <v>1113</v>
      </c>
      <c r="J464" s="122"/>
      <c r="K464" s="305">
        <v>1</v>
      </c>
      <c r="L464" s="122">
        <v>1</v>
      </c>
      <c r="M464" s="122" t="s">
        <v>26</v>
      </c>
      <c r="N464" s="305">
        <f t="shared" si="301"/>
        <v>0</v>
      </c>
      <c r="O464" s="123">
        <v>0</v>
      </c>
      <c r="P464" s="362" t="str">
        <f t="shared" si="296"/>
        <v/>
      </c>
      <c r="Q464" s="123">
        <v>0</v>
      </c>
      <c r="R464" s="123">
        <v>0</v>
      </c>
      <c r="S464" s="305">
        <f>VLOOKUP(C464,'Working Hours'!A:I,9,0)*G464</f>
        <v>0</v>
      </c>
      <c r="T464" s="349">
        <f t="shared" si="302"/>
        <v>0</v>
      </c>
      <c r="U464" s="123">
        <f>SUMIFS('Manufacturing Cost.'!N:N,'Manufacturing Cost.'!G:G,"622",'Manufacturing Cost.'!H:H,"0503")*T464</f>
        <v>0</v>
      </c>
      <c r="V464" s="123">
        <f>SUMIFS('Manufacturing Cost.'!N:N,'Manufacturing Cost.'!G:G,"627",'Manufacturing Cost.'!H:H,"0503")*T464</f>
        <v>0</v>
      </c>
      <c r="W464" s="308">
        <f t="shared" si="265"/>
        <v>0</v>
      </c>
      <c r="X464" s="123">
        <f>SUMIFS('Manufacturing Cost.'!N:N,'Manufacturing Cost.'!H:H,"indirect",'Manufacturing Cost.'!G:G,"627")*W464</f>
        <v>0</v>
      </c>
      <c r="Y464" s="123">
        <f>SUMIF(Outsoucing!D:D,C464,Outsoucing!J:J)</f>
        <v>0</v>
      </c>
      <c r="Z464" s="309">
        <f t="shared" si="297"/>
        <v>0</v>
      </c>
      <c r="AA464" s="306">
        <f t="shared" si="298"/>
        <v>0</v>
      </c>
      <c r="AB464" s="123"/>
      <c r="AC464" s="3">
        <v>0</v>
      </c>
      <c r="AD464" s="136">
        <f t="shared" si="299"/>
        <v>0</v>
      </c>
      <c r="AH464" s="226"/>
      <c r="AI464" s="3"/>
      <c r="AL464" s="136"/>
    </row>
    <row r="465" spans="1:38" ht="15" hidden="1" customHeight="1">
      <c r="A465" s="301" t="s">
        <v>1199</v>
      </c>
      <c r="B465" s="353" t="str">
        <f t="shared" si="300"/>
        <v>101319301751</v>
      </c>
      <c r="C465" s="543" t="s">
        <v>1493</v>
      </c>
      <c r="D465" s="122" t="s">
        <v>1494</v>
      </c>
      <c r="E465" s="123">
        <v>0</v>
      </c>
      <c r="F465" s="215">
        <v>0</v>
      </c>
      <c r="G465" s="215">
        <f t="shared" si="280"/>
        <v>0</v>
      </c>
      <c r="H465" s="303" t="s">
        <v>1100</v>
      </c>
      <c r="I465" s="303" t="s">
        <v>1101</v>
      </c>
      <c r="J465" s="122"/>
      <c r="K465" s="305">
        <v>1</v>
      </c>
      <c r="L465" s="122">
        <v>1</v>
      </c>
      <c r="M465" s="122" t="s">
        <v>26</v>
      </c>
      <c r="N465" s="305">
        <f t="shared" si="301"/>
        <v>0</v>
      </c>
      <c r="O465" s="123">
        <v>0</v>
      </c>
      <c r="P465" s="362" t="str">
        <f t="shared" si="296"/>
        <v/>
      </c>
      <c r="Q465" s="123">
        <v>0</v>
      </c>
      <c r="R465" s="123">
        <v>0</v>
      </c>
      <c r="S465" s="305">
        <f>VLOOKUP(C465,'Working Hours'!A:I,9,0)*G465</f>
        <v>0</v>
      </c>
      <c r="T465" s="349">
        <f t="shared" si="302"/>
        <v>0</v>
      </c>
      <c r="U465" s="123">
        <f>SUMIFS('Manufacturing Cost.'!N:N,'Manufacturing Cost.'!G:G,"622",'Manufacturing Cost.'!H:H,"0503")*T465</f>
        <v>0</v>
      </c>
      <c r="V465" s="123">
        <f>SUMIFS('Manufacturing Cost.'!N:N,'Manufacturing Cost.'!G:G,"627",'Manufacturing Cost.'!H:H,"0503")*T465</f>
        <v>0</v>
      </c>
      <c r="W465" s="308">
        <f t="shared" si="265"/>
        <v>0</v>
      </c>
      <c r="X465" s="123">
        <f>SUMIFS('Manufacturing Cost.'!N:N,'Manufacturing Cost.'!H:H,"indirect",'Manufacturing Cost.'!G:G,"627")*W465</f>
        <v>0</v>
      </c>
      <c r="Y465" s="123">
        <f>SUMIF(Outsoucing!D:D,C465,Outsoucing!J:J)</f>
        <v>0</v>
      </c>
      <c r="Z465" s="309">
        <f t="shared" si="297"/>
        <v>0</v>
      </c>
      <c r="AA465" s="306">
        <f t="shared" si="298"/>
        <v>0</v>
      </c>
      <c r="AB465" s="123"/>
      <c r="AC465" s="3">
        <v>0</v>
      </c>
      <c r="AD465" s="136">
        <f t="shared" si="299"/>
        <v>0</v>
      </c>
      <c r="AH465" s="226"/>
      <c r="AI465" s="3"/>
      <c r="AL465" s="136"/>
    </row>
    <row r="466" spans="1:38" ht="15" hidden="1" customHeight="1">
      <c r="A466" s="301" t="s">
        <v>1199</v>
      </c>
      <c r="B466" s="353" t="str">
        <f t="shared" si="300"/>
        <v>101320301752</v>
      </c>
      <c r="C466" s="543" t="s">
        <v>1495</v>
      </c>
      <c r="D466" s="122" t="s">
        <v>1496</v>
      </c>
      <c r="E466" s="123">
        <v>0</v>
      </c>
      <c r="F466" s="215">
        <v>0</v>
      </c>
      <c r="G466" s="215">
        <f t="shared" si="280"/>
        <v>0</v>
      </c>
      <c r="H466" s="303" t="s">
        <v>1103</v>
      </c>
      <c r="I466" s="303" t="s">
        <v>1104</v>
      </c>
      <c r="J466" s="122"/>
      <c r="K466" s="305">
        <v>1</v>
      </c>
      <c r="L466" s="122">
        <v>1</v>
      </c>
      <c r="M466" s="122" t="s">
        <v>26</v>
      </c>
      <c r="N466" s="305">
        <f t="shared" si="301"/>
        <v>0</v>
      </c>
      <c r="O466" s="123">
        <v>0</v>
      </c>
      <c r="P466" s="362" t="str">
        <f t="shared" si="296"/>
        <v/>
      </c>
      <c r="Q466" s="123">
        <v>0</v>
      </c>
      <c r="R466" s="123">
        <v>0</v>
      </c>
      <c r="S466" s="305">
        <f>VLOOKUP(C466,'Working Hours'!A:I,9,0)*G466</f>
        <v>0</v>
      </c>
      <c r="T466" s="349">
        <f t="shared" si="302"/>
        <v>0</v>
      </c>
      <c r="U466" s="123">
        <f>SUMIFS('Manufacturing Cost.'!N:N,'Manufacturing Cost.'!G:G,"622",'Manufacturing Cost.'!H:H,"0503")*T466</f>
        <v>0</v>
      </c>
      <c r="V466" s="123">
        <f>SUMIFS('Manufacturing Cost.'!N:N,'Manufacturing Cost.'!G:G,"627",'Manufacturing Cost.'!H:H,"0503")*T466</f>
        <v>0</v>
      </c>
      <c r="W466" s="308">
        <f t="shared" si="265"/>
        <v>0</v>
      </c>
      <c r="X466" s="123">
        <f>SUMIFS('Manufacturing Cost.'!N:N,'Manufacturing Cost.'!H:H,"indirect",'Manufacturing Cost.'!G:G,"627")*W466</f>
        <v>0</v>
      </c>
      <c r="Y466" s="123">
        <f>SUMIF(Outsoucing!D:D,C466,Outsoucing!J:J)</f>
        <v>0</v>
      </c>
      <c r="Z466" s="309">
        <f t="shared" si="297"/>
        <v>0</v>
      </c>
      <c r="AA466" s="306">
        <f t="shared" si="298"/>
        <v>0</v>
      </c>
      <c r="AB466" s="123"/>
      <c r="AC466" s="3">
        <v>0</v>
      </c>
      <c r="AD466" s="136">
        <f t="shared" si="299"/>
        <v>0</v>
      </c>
      <c r="AH466" s="226"/>
      <c r="AI466" s="3"/>
      <c r="AL466" s="136"/>
    </row>
    <row r="467" spans="1:38" ht="15" hidden="1" customHeight="1">
      <c r="A467" s="301" t="s">
        <v>1199</v>
      </c>
      <c r="B467" s="353" t="str">
        <f t="shared" si="300"/>
        <v>101321301753</v>
      </c>
      <c r="C467" s="543" t="s">
        <v>1497</v>
      </c>
      <c r="D467" s="122" t="s">
        <v>1498</v>
      </c>
      <c r="E467" s="123">
        <v>0</v>
      </c>
      <c r="F467" s="215">
        <v>0</v>
      </c>
      <c r="G467" s="215">
        <f t="shared" si="280"/>
        <v>0</v>
      </c>
      <c r="H467" s="303" t="s">
        <v>1105</v>
      </c>
      <c r="I467" s="303" t="s">
        <v>1106</v>
      </c>
      <c r="J467" s="122"/>
      <c r="K467" s="305">
        <v>1</v>
      </c>
      <c r="L467" s="122">
        <v>1</v>
      </c>
      <c r="M467" s="122" t="s">
        <v>26</v>
      </c>
      <c r="N467" s="305">
        <f t="shared" si="301"/>
        <v>0</v>
      </c>
      <c r="O467" s="123">
        <v>0</v>
      </c>
      <c r="P467" s="362" t="str">
        <f t="shared" si="296"/>
        <v/>
      </c>
      <c r="Q467" s="123">
        <v>0</v>
      </c>
      <c r="R467" s="123">
        <v>0</v>
      </c>
      <c r="S467" s="305">
        <f>VLOOKUP(C467,'Working Hours'!A:I,9,0)*G467</f>
        <v>0</v>
      </c>
      <c r="T467" s="349">
        <f t="shared" si="302"/>
        <v>0</v>
      </c>
      <c r="U467" s="123">
        <f>SUMIFS('Manufacturing Cost.'!N:N,'Manufacturing Cost.'!G:G,"622",'Manufacturing Cost.'!H:H,"0503")*T467</f>
        <v>0</v>
      </c>
      <c r="V467" s="123">
        <f>SUMIFS('Manufacturing Cost.'!N:N,'Manufacturing Cost.'!G:G,"627",'Manufacturing Cost.'!H:H,"0503")*T467</f>
        <v>0</v>
      </c>
      <c r="W467" s="308">
        <f t="shared" si="265"/>
        <v>0</v>
      </c>
      <c r="X467" s="123">
        <f>SUMIFS('Manufacturing Cost.'!N:N,'Manufacturing Cost.'!H:H,"indirect",'Manufacturing Cost.'!G:G,"627")*W467</f>
        <v>0</v>
      </c>
      <c r="Y467" s="123">
        <f>SUMIF(Outsoucing!D:D,C467,Outsoucing!J:J)</f>
        <v>0</v>
      </c>
      <c r="Z467" s="309">
        <f t="shared" si="297"/>
        <v>0</v>
      </c>
      <c r="AA467" s="306">
        <f t="shared" si="298"/>
        <v>0</v>
      </c>
      <c r="AB467" s="123"/>
      <c r="AC467" s="3">
        <v>0</v>
      </c>
      <c r="AD467" s="136">
        <f t="shared" si="299"/>
        <v>0</v>
      </c>
      <c r="AH467" s="226"/>
      <c r="AI467" s="3"/>
      <c r="AL467" s="136"/>
    </row>
    <row r="468" spans="1:38" ht="15" hidden="1" customHeight="1">
      <c r="A468" s="301" t="s">
        <v>1199</v>
      </c>
      <c r="B468" s="353" t="str">
        <f t="shared" ref="B468:B475" si="303">C468&amp;H468</f>
        <v>101322301754</v>
      </c>
      <c r="C468" s="543" t="s">
        <v>1499</v>
      </c>
      <c r="D468" s="122" t="s">
        <v>1500</v>
      </c>
      <c r="E468" s="123">
        <v>0</v>
      </c>
      <c r="F468" s="215">
        <v>0</v>
      </c>
      <c r="G468" s="215">
        <f t="shared" si="280"/>
        <v>0</v>
      </c>
      <c r="H468" s="303" t="s">
        <v>1107</v>
      </c>
      <c r="I468" s="303" t="s">
        <v>1108</v>
      </c>
      <c r="J468" s="122"/>
      <c r="K468" s="305">
        <v>1</v>
      </c>
      <c r="L468" s="122">
        <v>1</v>
      </c>
      <c r="M468" s="122" t="s">
        <v>26</v>
      </c>
      <c r="N468" s="305">
        <f t="shared" ref="N468:N474" si="304">K468*(E468+F468)</f>
        <v>0</v>
      </c>
      <c r="O468" s="123">
        <v>0</v>
      </c>
      <c r="P468" s="362" t="str">
        <f t="shared" ref="P468:P474" si="305">IF(AND(Z468&lt;&gt;0,G468&lt;&gt;0),Z468/G468,"")</f>
        <v/>
      </c>
      <c r="Q468" s="123">
        <v>0</v>
      </c>
      <c r="R468" s="123">
        <v>0</v>
      </c>
      <c r="S468" s="305">
        <f>VLOOKUP(C468,'Working Hours'!A:I,9,0)*G468</f>
        <v>0</v>
      </c>
      <c r="T468" s="349">
        <f t="shared" si="302"/>
        <v>0</v>
      </c>
      <c r="U468" s="123">
        <f>SUMIFS('Manufacturing Cost.'!N:N,'Manufacturing Cost.'!G:G,"622",'Manufacturing Cost.'!H:H,"0503")*T468</f>
        <v>0</v>
      </c>
      <c r="V468" s="123">
        <f>SUMIFS('Manufacturing Cost.'!N:N,'Manufacturing Cost.'!G:G,"627",'Manufacturing Cost.'!H:H,"0503")*T468</f>
        <v>0</v>
      </c>
      <c r="W468" s="308">
        <f t="shared" si="265"/>
        <v>0</v>
      </c>
      <c r="X468" s="123">
        <f>SUMIFS('Manufacturing Cost.'!N:N,'Manufacturing Cost.'!H:H,"indirect",'Manufacturing Cost.'!G:G,"627")*W468</f>
        <v>0</v>
      </c>
      <c r="Y468" s="123">
        <f>SUMIF(Outsoucing!D:D,C468,Outsoucing!J:J)</f>
        <v>0</v>
      </c>
      <c r="Z468" s="309">
        <f t="shared" ref="Z468:Z474" si="306">Q468+R468+U468+V468+X468+Y468</f>
        <v>0</v>
      </c>
      <c r="AA468" s="306">
        <f t="shared" ref="AA468:AA474" si="307">IF(Z468&lt;&gt;0,(Z468/(E468+F468)),0)</f>
        <v>0</v>
      </c>
      <c r="AB468" s="123"/>
      <c r="AC468" s="3">
        <v>0</v>
      </c>
      <c r="AD468" s="136">
        <f t="shared" ref="AD468:AD474" si="308">+Z468-AC468</f>
        <v>0</v>
      </c>
      <c r="AH468" s="226"/>
      <c r="AI468" s="3"/>
      <c r="AL468" s="136"/>
    </row>
    <row r="469" spans="1:38" ht="15" hidden="1" customHeight="1">
      <c r="A469" s="301" t="s">
        <v>1199</v>
      </c>
      <c r="B469" s="353" t="str">
        <f t="shared" si="303"/>
        <v>101323301755</v>
      </c>
      <c r="C469" s="543" t="s">
        <v>1501</v>
      </c>
      <c r="D469" s="122" t="s">
        <v>1502</v>
      </c>
      <c r="E469" s="123">
        <v>0</v>
      </c>
      <c r="F469" s="215">
        <v>0</v>
      </c>
      <c r="G469" s="215">
        <f t="shared" si="280"/>
        <v>0</v>
      </c>
      <c r="H469" s="303" t="s">
        <v>1110</v>
      </c>
      <c r="I469" s="303" t="s">
        <v>1111</v>
      </c>
      <c r="J469" s="122"/>
      <c r="K469" s="305">
        <v>1</v>
      </c>
      <c r="L469" s="122">
        <v>1</v>
      </c>
      <c r="M469" s="122" t="s">
        <v>26</v>
      </c>
      <c r="N469" s="305">
        <f t="shared" si="304"/>
        <v>0</v>
      </c>
      <c r="O469" s="123">
        <v>0</v>
      </c>
      <c r="P469" s="362" t="str">
        <f t="shared" si="305"/>
        <v/>
      </c>
      <c r="Q469" s="123">
        <v>0</v>
      </c>
      <c r="R469" s="123">
        <v>0</v>
      </c>
      <c r="S469" s="305">
        <f>VLOOKUP(C469,'Working Hours'!A:I,9,0)*G469</f>
        <v>0</v>
      </c>
      <c r="T469" s="349">
        <f t="shared" si="302"/>
        <v>0</v>
      </c>
      <c r="U469" s="123">
        <f>SUMIFS('Manufacturing Cost.'!N:N,'Manufacturing Cost.'!G:G,"622",'Manufacturing Cost.'!H:H,"0503")*T469</f>
        <v>0</v>
      </c>
      <c r="V469" s="123">
        <f>SUMIFS('Manufacturing Cost.'!N:N,'Manufacturing Cost.'!G:G,"627",'Manufacturing Cost.'!H:H,"0503")*T469</f>
        <v>0</v>
      </c>
      <c r="W469" s="308">
        <f t="shared" si="265"/>
        <v>0</v>
      </c>
      <c r="X469" s="123">
        <f>SUMIFS('Manufacturing Cost.'!N:N,'Manufacturing Cost.'!H:H,"indirect",'Manufacturing Cost.'!G:G,"627")*W469</f>
        <v>0</v>
      </c>
      <c r="Y469" s="123">
        <f>SUMIF(Outsoucing!D:D,C469,Outsoucing!J:J)</f>
        <v>0</v>
      </c>
      <c r="Z469" s="309">
        <f t="shared" si="306"/>
        <v>0</v>
      </c>
      <c r="AA469" s="306">
        <f t="shared" si="307"/>
        <v>0</v>
      </c>
      <c r="AB469" s="123"/>
      <c r="AC469" s="3">
        <v>0</v>
      </c>
      <c r="AD469" s="136">
        <f t="shared" si="308"/>
        <v>0</v>
      </c>
      <c r="AH469" s="226"/>
      <c r="AI469" s="3"/>
      <c r="AL469" s="136"/>
    </row>
    <row r="470" spans="1:38" ht="15" hidden="1" customHeight="1">
      <c r="A470" s="301" t="s">
        <v>1199</v>
      </c>
      <c r="B470" s="353" t="str">
        <f t="shared" si="303"/>
        <v>101324301756</v>
      </c>
      <c r="C470" s="543" t="s">
        <v>1503</v>
      </c>
      <c r="D470" s="122" t="s">
        <v>1504</v>
      </c>
      <c r="E470" s="123">
        <v>0</v>
      </c>
      <c r="F470" s="215">
        <v>0</v>
      </c>
      <c r="G470" s="215">
        <f t="shared" si="280"/>
        <v>0</v>
      </c>
      <c r="H470" s="303" t="s">
        <v>1071</v>
      </c>
      <c r="I470" s="303" t="s">
        <v>1072</v>
      </c>
      <c r="J470" s="122"/>
      <c r="K470" s="305">
        <v>1</v>
      </c>
      <c r="L470" s="122">
        <v>1</v>
      </c>
      <c r="M470" s="122" t="s">
        <v>26</v>
      </c>
      <c r="N470" s="305">
        <f t="shared" si="304"/>
        <v>0</v>
      </c>
      <c r="O470" s="123">
        <v>0</v>
      </c>
      <c r="P470" s="362" t="str">
        <f t="shared" si="305"/>
        <v/>
      </c>
      <c r="Q470" s="123">
        <v>0</v>
      </c>
      <c r="R470" s="123">
        <v>0</v>
      </c>
      <c r="S470" s="305">
        <f>VLOOKUP(C470,'Working Hours'!A:I,9,0)*G470</f>
        <v>0</v>
      </c>
      <c r="T470" s="349">
        <f t="shared" si="302"/>
        <v>0</v>
      </c>
      <c r="U470" s="123">
        <f>SUMIFS('Manufacturing Cost.'!N:N,'Manufacturing Cost.'!G:G,"622",'Manufacturing Cost.'!H:H,"0503")*T470</f>
        <v>0</v>
      </c>
      <c r="V470" s="123">
        <f>SUMIFS('Manufacturing Cost.'!N:N,'Manufacturing Cost.'!G:G,"627",'Manufacturing Cost.'!H:H,"0503")*T470</f>
        <v>0</v>
      </c>
      <c r="W470" s="308">
        <f t="shared" si="265"/>
        <v>0</v>
      </c>
      <c r="X470" s="123">
        <f>SUMIFS('Manufacturing Cost.'!N:N,'Manufacturing Cost.'!H:H,"indirect",'Manufacturing Cost.'!G:G,"627")*W470</f>
        <v>0</v>
      </c>
      <c r="Y470" s="123">
        <f>SUMIF(Outsoucing!D:D,C470,Outsoucing!J:J)</f>
        <v>0</v>
      </c>
      <c r="Z470" s="309">
        <f t="shared" si="306"/>
        <v>0</v>
      </c>
      <c r="AA470" s="306">
        <f t="shared" si="307"/>
        <v>0</v>
      </c>
      <c r="AB470" s="123"/>
      <c r="AC470" s="3">
        <v>0</v>
      </c>
      <c r="AD470" s="136">
        <f t="shared" si="308"/>
        <v>0</v>
      </c>
      <c r="AH470" s="226"/>
      <c r="AI470" s="3"/>
      <c r="AL470" s="136"/>
    </row>
    <row r="471" spans="1:38" ht="15" hidden="1" customHeight="1">
      <c r="A471" s="301" t="s">
        <v>1199</v>
      </c>
      <c r="B471" s="353" t="str">
        <f t="shared" si="303"/>
        <v>101325301757</v>
      </c>
      <c r="C471" s="543" t="s">
        <v>1505</v>
      </c>
      <c r="D471" s="122" t="s">
        <v>1506</v>
      </c>
      <c r="E471" s="123">
        <v>0</v>
      </c>
      <c r="F471" s="215">
        <v>0</v>
      </c>
      <c r="G471" s="215">
        <f t="shared" ref="G471:G474" si="309">+E471+F471</f>
        <v>0</v>
      </c>
      <c r="H471" s="303" t="s">
        <v>1067</v>
      </c>
      <c r="I471" s="303" t="s">
        <v>1068</v>
      </c>
      <c r="J471" s="122"/>
      <c r="K471" s="305">
        <v>1</v>
      </c>
      <c r="L471" s="122">
        <v>1</v>
      </c>
      <c r="M471" s="122" t="s">
        <v>26</v>
      </c>
      <c r="N471" s="305">
        <f t="shared" si="304"/>
        <v>0</v>
      </c>
      <c r="O471" s="123">
        <v>0</v>
      </c>
      <c r="P471" s="362" t="str">
        <f t="shared" si="305"/>
        <v/>
      </c>
      <c r="Q471" s="123">
        <v>0</v>
      </c>
      <c r="R471" s="123">
        <v>0</v>
      </c>
      <c r="S471" s="305">
        <f>VLOOKUP(C471,'Working Hours'!A:I,9,0)*G471</f>
        <v>0</v>
      </c>
      <c r="T471" s="349">
        <f t="shared" si="302"/>
        <v>0</v>
      </c>
      <c r="U471" s="123">
        <f>SUMIFS('Manufacturing Cost.'!N:N,'Manufacturing Cost.'!G:G,"622",'Manufacturing Cost.'!H:H,"0503")*T471</f>
        <v>0</v>
      </c>
      <c r="V471" s="123">
        <f>SUMIFS('Manufacturing Cost.'!N:N,'Manufacturing Cost.'!G:G,"627",'Manufacturing Cost.'!H:H,"0503")*T471</f>
        <v>0</v>
      </c>
      <c r="W471" s="308">
        <f t="shared" si="265"/>
        <v>0</v>
      </c>
      <c r="X471" s="123">
        <f>SUMIFS('Manufacturing Cost.'!N:N,'Manufacturing Cost.'!H:H,"indirect",'Manufacturing Cost.'!G:G,"627")*W471</f>
        <v>0</v>
      </c>
      <c r="Y471" s="123">
        <f>SUMIF(Outsoucing!D:D,C471,Outsoucing!J:J)</f>
        <v>0</v>
      </c>
      <c r="Z471" s="309">
        <f t="shared" si="306"/>
        <v>0</v>
      </c>
      <c r="AA471" s="306">
        <f t="shared" si="307"/>
        <v>0</v>
      </c>
      <c r="AB471" s="123"/>
      <c r="AC471" s="3">
        <v>0</v>
      </c>
      <c r="AD471" s="136">
        <f t="shared" si="308"/>
        <v>0</v>
      </c>
      <c r="AH471" s="226"/>
      <c r="AI471" s="3"/>
      <c r="AL471" s="136"/>
    </row>
    <row r="472" spans="1:38">
      <c r="A472" s="301" t="s">
        <v>1199</v>
      </c>
      <c r="B472" s="353" t="str">
        <f t="shared" si="303"/>
        <v>101330</v>
      </c>
      <c r="C472" s="543" t="s">
        <v>1507</v>
      </c>
      <c r="D472" s="122" t="s">
        <v>1508</v>
      </c>
      <c r="E472" s="123">
        <v>1616</v>
      </c>
      <c r="F472" s="215">
        <v>9</v>
      </c>
      <c r="G472" s="215">
        <f t="shared" si="309"/>
        <v>1625</v>
      </c>
      <c r="H472" s="429"/>
      <c r="I472" s="429"/>
      <c r="J472" s="122"/>
      <c r="K472" s="305">
        <v>1</v>
      </c>
      <c r="L472" s="122">
        <v>1</v>
      </c>
      <c r="M472" s="122" t="s">
        <v>26</v>
      </c>
      <c r="N472" s="305">
        <f t="shared" si="304"/>
        <v>1625</v>
      </c>
      <c r="O472" s="123">
        <v>0</v>
      </c>
      <c r="P472" s="362">
        <f t="shared" si="305"/>
        <v>53997.607275465838</v>
      </c>
      <c r="Q472" s="123">
        <v>0</v>
      </c>
      <c r="R472" s="123">
        <v>3519436.9053254998</v>
      </c>
      <c r="S472" s="305">
        <f>VLOOKUP(C472,'Working Hours'!A:I,9,0)*G472</f>
        <v>41.4375</v>
      </c>
      <c r="T472" s="349">
        <f t="shared" si="302"/>
        <v>8.544999721353105E-4</v>
      </c>
      <c r="U472" s="123">
        <f>SUMIFS('Manufacturing Cost.'!N:N,'Manufacturing Cost.'!G:G,"622",'Manufacturing Cost.'!H:H,"0503")*T472</f>
        <v>2248273.5240117596</v>
      </c>
      <c r="V472" s="123">
        <f>SUMIFS('Manufacturing Cost.'!N:N,'Manufacturing Cost.'!G:G,"627",'Manufacturing Cost.'!H:H,"0503")*T472</f>
        <v>2622795.89278465</v>
      </c>
      <c r="W472" s="308">
        <f t="shared" si="265"/>
        <v>1.5095497268699862E-4</v>
      </c>
      <c r="X472" s="123">
        <f>SUMIFS('Manufacturing Cost.'!N:N,'Manufacturing Cost.'!H:H,"indirect",'Manufacturing Cost.'!G:G,"627")*W472</f>
        <v>1706605.5005100812</v>
      </c>
      <c r="Y472" s="123">
        <f>SUMIF(Outsoucing!D:D,C472,Outsoucing!J:J)</f>
        <v>77649000</v>
      </c>
      <c r="Z472" s="309">
        <f t="shared" si="306"/>
        <v>87746111.822631985</v>
      </c>
      <c r="AA472" s="306">
        <f t="shared" si="307"/>
        <v>53997.607275465838</v>
      </c>
      <c r="AB472" s="123"/>
      <c r="AC472" s="3">
        <v>87746111.822631985</v>
      </c>
      <c r="AD472" s="136">
        <f t="shared" si="308"/>
        <v>0</v>
      </c>
      <c r="AH472" s="226"/>
      <c r="AI472" s="3"/>
      <c r="AL472" s="136"/>
    </row>
    <row r="473" spans="1:38">
      <c r="A473" s="301" t="s">
        <v>1199</v>
      </c>
      <c r="B473" s="353" t="str">
        <f t="shared" si="303"/>
        <v>101331</v>
      </c>
      <c r="C473" s="542" t="s">
        <v>1509</v>
      </c>
      <c r="D473" s="122" t="s">
        <v>1510</v>
      </c>
      <c r="E473" s="123">
        <v>554</v>
      </c>
      <c r="F473" s="215">
        <v>17</v>
      </c>
      <c r="G473" s="215">
        <f t="shared" si="309"/>
        <v>571</v>
      </c>
      <c r="H473" s="429"/>
      <c r="I473" s="429"/>
      <c r="J473" s="122"/>
      <c r="K473" s="305">
        <v>1</v>
      </c>
      <c r="L473" s="122">
        <v>1</v>
      </c>
      <c r="M473" s="122" t="s">
        <v>26</v>
      </c>
      <c r="N473" s="305">
        <f t="shared" si="304"/>
        <v>571</v>
      </c>
      <c r="O473" s="123">
        <v>0</v>
      </c>
      <c r="P473" s="362">
        <f t="shared" si="305"/>
        <v>33571.768402817557</v>
      </c>
      <c r="Q473" s="123">
        <v>0</v>
      </c>
      <c r="R473" s="123">
        <v>1441441.5756298602</v>
      </c>
      <c r="S473" s="305">
        <f>VLOOKUP(C473,'Working Hours'!A:I,9,0)*G473</f>
        <v>14.332100000000001</v>
      </c>
      <c r="T473" s="349">
        <f t="shared" si="302"/>
        <v>2.9554821238348078E-4</v>
      </c>
      <c r="U473" s="123">
        <f>SUMIFS('Manufacturing Cost.'!N:N,'Manufacturing Cost.'!G:G,"622",'Manufacturing Cost.'!H:H,"0503")*T473</f>
        <v>777616.43374935607</v>
      </c>
      <c r="V473" s="123">
        <f>SUMIFS('Manufacturing Cost.'!N:N,'Manufacturing Cost.'!G:G,"627",'Manufacturing Cost.'!H:H,"0503")*T473</f>
        <v>907153.49659074238</v>
      </c>
      <c r="W473" s="308">
        <f t="shared" si="265"/>
        <v>5.2211203958909995E-5</v>
      </c>
      <c r="X473" s="123">
        <f>SUMIFS('Manufacturing Cost.'!N:N,'Manufacturing Cost.'!H:H,"indirect",'Manufacturing Cost.'!G:G,"627")*W473</f>
        <v>590268.25203886663</v>
      </c>
      <c r="Y473" s="123">
        <f>SUMIF(Outsoucing!D:D,C473,Outsoucing!J:J)</f>
        <v>15453000</v>
      </c>
      <c r="Z473" s="309">
        <f t="shared" si="306"/>
        <v>19169479.758008827</v>
      </c>
      <c r="AA473" s="306">
        <f t="shared" si="307"/>
        <v>33571.768402817557</v>
      </c>
      <c r="AB473" s="123"/>
      <c r="AC473" s="3">
        <v>19169479.758008827</v>
      </c>
      <c r="AD473" s="136">
        <f t="shared" si="308"/>
        <v>0</v>
      </c>
      <c r="AH473" s="226"/>
      <c r="AI473" s="3"/>
      <c r="AL473" s="136"/>
    </row>
    <row r="474" spans="1:38">
      <c r="A474" s="301" t="s">
        <v>1199</v>
      </c>
      <c r="B474" s="353" t="str">
        <f t="shared" si="303"/>
        <v>101332</v>
      </c>
      <c r="C474" s="543" t="s">
        <v>1511</v>
      </c>
      <c r="D474" s="122" t="s">
        <v>1512</v>
      </c>
      <c r="E474" s="123">
        <v>3200</v>
      </c>
      <c r="F474" s="215">
        <v>29</v>
      </c>
      <c r="G474" s="215">
        <f t="shared" si="309"/>
        <v>3229</v>
      </c>
      <c r="H474" s="429"/>
      <c r="I474" s="429"/>
      <c r="J474" s="122"/>
      <c r="K474" s="305">
        <v>1</v>
      </c>
      <c r="L474" s="122">
        <v>1</v>
      </c>
      <c r="M474" s="122" t="s">
        <v>26</v>
      </c>
      <c r="N474" s="305">
        <f t="shared" si="304"/>
        <v>3229</v>
      </c>
      <c r="O474" s="123">
        <v>0</v>
      </c>
      <c r="P474" s="362">
        <f t="shared" si="305"/>
        <v>97638.648014744525</v>
      </c>
      <c r="Q474" s="123">
        <v>0</v>
      </c>
      <c r="R474" s="123">
        <v>9865873.4397822581</v>
      </c>
      <c r="S474" s="305">
        <f>VLOOKUP(C474,'Working Hours'!A:I,9,0)*G474</f>
        <v>81.047899999999998</v>
      </c>
      <c r="T474" s="349">
        <f t="shared" si="302"/>
        <v>1.6713225530407343E-3</v>
      </c>
      <c r="U474" s="123">
        <f>SUMIFS('Manufacturing Cost.'!N:N,'Manufacturing Cost.'!G:G,"622",'Manufacturing Cost.'!H:H,"0503")*T474</f>
        <v>4397414.1236018743</v>
      </c>
      <c r="V474" s="123">
        <f>SUMIFS('Manufacturing Cost.'!N:N,'Manufacturing Cost.'!G:G,"627",'Manufacturing Cost.'!H:H,"0503")*T474</f>
        <v>5129945.0796698891</v>
      </c>
      <c r="W474" s="308">
        <f t="shared" si="265"/>
        <v>2.9525390119670817E-4</v>
      </c>
      <c r="X474" s="123">
        <f>SUMIFS('Manufacturing Cost.'!N:N,'Manufacturing Cost.'!H:H,"indirect",'Manufacturing Cost.'!G:G,"627")*W474</f>
        <v>3337961.796556042</v>
      </c>
      <c r="Y474" s="123">
        <f>SUMIF(Outsoucing!D:D,C474,Outsoucing!J:J)</f>
        <v>292544000</v>
      </c>
      <c r="Z474" s="309">
        <f t="shared" si="306"/>
        <v>315275194.43961006</v>
      </c>
      <c r="AA474" s="306">
        <f t="shared" si="307"/>
        <v>97638.648014744525</v>
      </c>
      <c r="AB474" s="123"/>
      <c r="AC474" s="3">
        <v>315275194.43961006</v>
      </c>
      <c r="AD474" s="136">
        <f t="shared" si="308"/>
        <v>0</v>
      </c>
      <c r="AH474" s="226"/>
      <c r="AI474" s="3"/>
      <c r="AL474" s="136"/>
    </row>
    <row r="475" spans="1:38" ht="15" hidden="1" customHeight="1">
      <c r="A475" s="301" t="s">
        <v>1199</v>
      </c>
      <c r="B475" s="353" t="str">
        <f t="shared" si="303"/>
        <v>101333301759</v>
      </c>
      <c r="C475" s="543" t="s">
        <v>1513</v>
      </c>
      <c r="D475" s="122" t="s">
        <v>1514</v>
      </c>
      <c r="E475" s="123">
        <v>0</v>
      </c>
      <c r="F475" s="215">
        <v>0</v>
      </c>
      <c r="G475" s="215">
        <f t="shared" ref="G475:G484" si="310">+E475+F475</f>
        <v>0</v>
      </c>
      <c r="H475" s="303" t="s">
        <v>1116</v>
      </c>
      <c r="I475" s="303" t="s">
        <v>1117</v>
      </c>
      <c r="J475" s="122"/>
      <c r="K475" s="305">
        <v>1</v>
      </c>
      <c r="L475" s="122">
        <v>1</v>
      </c>
      <c r="M475" s="122" t="s">
        <v>26</v>
      </c>
      <c r="N475" s="305">
        <f t="shared" ref="N475:N484" si="311">K475*(E475+F475)</f>
        <v>0</v>
      </c>
      <c r="O475" s="123">
        <v>0</v>
      </c>
      <c r="P475" s="362" t="str">
        <f t="shared" ref="P475:P484" si="312">IF(AND(Z475&lt;&gt;0,G475&lt;&gt;0),Z475/G475,"")</f>
        <v/>
      </c>
      <c r="Q475" s="123">
        <v>0</v>
      </c>
      <c r="R475" s="123">
        <v>0</v>
      </c>
      <c r="S475" s="305">
        <f>VLOOKUP(C475,'Working Hours'!A:I,9,0)*G475</f>
        <v>0</v>
      </c>
      <c r="T475" s="349">
        <f t="shared" si="302"/>
        <v>0</v>
      </c>
      <c r="U475" s="123">
        <f>SUMIFS('Manufacturing Cost.'!N:N,'Manufacturing Cost.'!G:G,"622",'Manufacturing Cost.'!H:H,"0503")*T475</f>
        <v>0</v>
      </c>
      <c r="V475" s="123">
        <f>SUMIFS('Manufacturing Cost.'!N:N,'Manufacturing Cost.'!G:G,"627",'Manufacturing Cost.'!H:H,"0503")*T475</f>
        <v>0</v>
      </c>
      <c r="W475" s="308">
        <f t="shared" si="265"/>
        <v>0</v>
      </c>
      <c r="X475" s="123">
        <f>SUMIFS('Manufacturing Cost.'!N:N,'Manufacturing Cost.'!H:H,"indirect",'Manufacturing Cost.'!G:G,"627")*W475</f>
        <v>0</v>
      </c>
      <c r="Y475" s="123">
        <f>SUMIF(Outsoucing!D:D,C475,Outsoucing!J:J)</f>
        <v>0</v>
      </c>
      <c r="Z475" s="309">
        <f t="shared" ref="Z475:Z484" si="313">Q475+R475+U475+V475+X475+Y475</f>
        <v>0</v>
      </c>
      <c r="AA475" s="306">
        <f t="shared" ref="AA475:AA484" si="314">IF(Z475&lt;&gt;0,(Z475/(E475+F475)),0)</f>
        <v>0</v>
      </c>
      <c r="AB475" s="123"/>
      <c r="AC475" s="3">
        <v>0</v>
      </c>
      <c r="AD475" s="136">
        <f t="shared" ref="AD475:AD484" si="315">+Z475-AC475</f>
        <v>0</v>
      </c>
      <c r="AH475" s="226"/>
      <c r="AI475" s="3"/>
      <c r="AL475" s="136"/>
    </row>
    <row r="476" spans="1:38">
      <c r="A476" s="301" t="s">
        <v>1199</v>
      </c>
      <c r="B476" s="353" t="str">
        <f t="shared" ref="B476:B484" si="316">C476&amp;H476</f>
        <v>101334763962</v>
      </c>
      <c r="C476" s="543" t="s">
        <v>1515</v>
      </c>
      <c r="D476" s="122" t="s">
        <v>1516</v>
      </c>
      <c r="E476" s="123">
        <v>75</v>
      </c>
      <c r="F476" s="215">
        <v>0</v>
      </c>
      <c r="G476" s="215">
        <f t="shared" si="310"/>
        <v>75</v>
      </c>
      <c r="H476" s="303">
        <v>763962</v>
      </c>
      <c r="I476" s="303" t="s">
        <v>955</v>
      </c>
      <c r="J476" s="122"/>
      <c r="K476" s="305">
        <v>1</v>
      </c>
      <c r="L476" s="122">
        <v>1</v>
      </c>
      <c r="M476" s="122" t="s">
        <v>26</v>
      </c>
      <c r="N476" s="305">
        <f t="shared" si="311"/>
        <v>75</v>
      </c>
      <c r="O476" s="123">
        <v>0</v>
      </c>
      <c r="P476" s="362">
        <f t="shared" si="312"/>
        <v>27322.670142752733</v>
      </c>
      <c r="Q476" s="123">
        <v>0</v>
      </c>
      <c r="R476" s="123">
        <v>1302545.9109981833</v>
      </c>
      <c r="S476" s="305">
        <f>VLOOKUP(C476,'Working Hours'!A:I,9,0)*G476</f>
        <v>1.62</v>
      </c>
      <c r="T476" s="349">
        <f t="shared" si="302"/>
        <v>3.340669574320852E-5</v>
      </c>
      <c r="U476" s="123">
        <f>SUMIFS('Manufacturing Cost.'!N:N,'Manufacturing Cost.'!G:G,"622",'Manufacturing Cost.'!H:H,"0503")*T476</f>
        <v>87896.30428715657</v>
      </c>
      <c r="V476" s="123">
        <f>SUMIFS('Manufacturing Cost.'!N:N,'Manufacturing Cost.'!G:G,"627",'Manufacturing Cost.'!H:H,"0503")*T476</f>
        <v>102538.26476768948</v>
      </c>
      <c r="W476" s="308">
        <f t="shared" si="265"/>
        <v>5.9015880724690863E-6</v>
      </c>
      <c r="X476" s="123">
        <f>SUMIFS('Manufacturing Cost.'!N:N,'Manufacturing Cost.'!H:H,"indirect",'Manufacturing Cost.'!G:G,"627")*W476</f>
        <v>66719.780653425798</v>
      </c>
      <c r="Y476" s="123">
        <f>SUMIF(Outsoucing!D:D,C476,Outsoucing!J:J)</f>
        <v>489500</v>
      </c>
      <c r="Z476" s="309">
        <f t="shared" si="313"/>
        <v>2049200.260706455</v>
      </c>
      <c r="AA476" s="306">
        <f t="shared" si="314"/>
        <v>27322.670142752733</v>
      </c>
      <c r="AB476" s="123"/>
      <c r="AC476" s="3">
        <v>2049200.260706455</v>
      </c>
      <c r="AD476" s="136">
        <f t="shared" si="315"/>
        <v>0</v>
      </c>
      <c r="AH476" s="226"/>
      <c r="AI476" s="3"/>
      <c r="AL476" s="136"/>
    </row>
    <row r="477" spans="1:38">
      <c r="A477" s="301" t="s">
        <v>1199</v>
      </c>
      <c r="B477" s="353" t="str">
        <f t="shared" si="316"/>
        <v>101335763962</v>
      </c>
      <c r="C477" s="543" t="s">
        <v>1517</v>
      </c>
      <c r="D477" s="122" t="s">
        <v>1518</v>
      </c>
      <c r="E477" s="123">
        <v>132</v>
      </c>
      <c r="F477" s="215">
        <v>0</v>
      </c>
      <c r="G477" s="215">
        <f t="shared" si="310"/>
        <v>132</v>
      </c>
      <c r="H477" s="303">
        <v>763962</v>
      </c>
      <c r="I477" s="303" t="s">
        <v>955</v>
      </c>
      <c r="J477" s="122"/>
      <c r="K477" s="305">
        <v>1</v>
      </c>
      <c r="L477" s="122">
        <v>1</v>
      </c>
      <c r="M477" s="122" t="s">
        <v>26</v>
      </c>
      <c r="N477" s="305">
        <f t="shared" si="311"/>
        <v>132</v>
      </c>
      <c r="O477" s="123">
        <v>0</v>
      </c>
      <c r="P477" s="362">
        <f t="shared" si="312"/>
        <v>270342.20357225393</v>
      </c>
      <c r="Q477" s="123">
        <v>0</v>
      </c>
      <c r="R477" s="123">
        <v>34506579.21605096</v>
      </c>
      <c r="S477" s="305">
        <f>VLOOKUP(C477,'Working Hours'!A:I,9,0)*G477</f>
        <v>2.8512</v>
      </c>
      <c r="T477" s="349">
        <f t="shared" si="302"/>
        <v>5.8795784508046994E-5</v>
      </c>
      <c r="U477" s="123">
        <f>SUMIFS('Manufacturing Cost.'!N:N,'Manufacturing Cost.'!G:G,"622",'Manufacturing Cost.'!H:H,"0503")*T477</f>
        <v>154697.49554539556</v>
      </c>
      <c r="V477" s="123">
        <f>SUMIFS('Manufacturing Cost.'!N:N,'Manufacturing Cost.'!G:G,"627",'Manufacturing Cost.'!H:H,"0503")*T477</f>
        <v>180467.34599113348</v>
      </c>
      <c r="W477" s="308">
        <f t="shared" si="265"/>
        <v>1.0386795007545591E-5</v>
      </c>
      <c r="X477" s="123">
        <f>SUMIFS('Manufacturing Cost.'!N:N,'Manufacturing Cost.'!H:H,"indirect",'Manufacturing Cost.'!G:G,"627")*W477</f>
        <v>117426.81395002939</v>
      </c>
      <c r="Y477" s="123">
        <f>SUMIF(Outsoucing!D:D,C477,Outsoucing!J:J)</f>
        <v>726000</v>
      </c>
      <c r="Z477" s="309">
        <f t="shared" si="313"/>
        <v>35685170.871537521</v>
      </c>
      <c r="AA477" s="306">
        <f t="shared" si="314"/>
        <v>270342.20357225393</v>
      </c>
      <c r="AB477" s="123"/>
      <c r="AC477" s="3">
        <v>35685170.871537521</v>
      </c>
      <c r="AD477" s="136">
        <f t="shared" si="315"/>
        <v>0</v>
      </c>
      <c r="AH477" s="226"/>
      <c r="AI477" s="3"/>
      <c r="AL477" s="136"/>
    </row>
    <row r="478" spans="1:38" ht="15" hidden="1" customHeight="1">
      <c r="A478" s="301" t="s">
        <v>1199</v>
      </c>
      <c r="B478" s="353" t="str">
        <f t="shared" si="316"/>
        <v>101336301760</v>
      </c>
      <c r="C478" s="543" t="s">
        <v>1519</v>
      </c>
      <c r="D478" s="122" t="s">
        <v>1520</v>
      </c>
      <c r="E478" s="123">
        <v>0</v>
      </c>
      <c r="F478" s="215">
        <v>0</v>
      </c>
      <c r="G478" s="215">
        <f t="shared" si="310"/>
        <v>0</v>
      </c>
      <c r="H478" s="303" t="s">
        <v>1118</v>
      </c>
      <c r="I478" s="303" t="s">
        <v>1119</v>
      </c>
      <c r="J478" s="122"/>
      <c r="K478" s="305">
        <v>1</v>
      </c>
      <c r="L478" s="122">
        <v>1</v>
      </c>
      <c r="M478" s="122" t="s">
        <v>26</v>
      </c>
      <c r="N478" s="305">
        <f t="shared" si="311"/>
        <v>0</v>
      </c>
      <c r="O478" s="123">
        <v>0</v>
      </c>
      <c r="P478" s="362" t="str">
        <f t="shared" si="312"/>
        <v/>
      </c>
      <c r="Q478" s="123">
        <v>0</v>
      </c>
      <c r="R478" s="123">
        <v>0</v>
      </c>
      <c r="S478" s="305">
        <f>VLOOKUP(C478,'Working Hours'!A:I,9,0)*G478</f>
        <v>0</v>
      </c>
      <c r="T478" s="349">
        <f t="shared" si="302"/>
        <v>0</v>
      </c>
      <c r="U478" s="123">
        <f>SUMIFS('Manufacturing Cost.'!N:N,'Manufacturing Cost.'!G:G,"622",'Manufacturing Cost.'!H:H,"0503")*T478</f>
        <v>0</v>
      </c>
      <c r="V478" s="123">
        <f>SUMIFS('Manufacturing Cost.'!N:N,'Manufacturing Cost.'!G:G,"627",'Manufacturing Cost.'!H:H,"0503")*T478</f>
        <v>0</v>
      </c>
      <c r="W478" s="308">
        <f t="shared" si="265"/>
        <v>0</v>
      </c>
      <c r="X478" s="123">
        <f>SUMIFS('Manufacturing Cost.'!N:N,'Manufacturing Cost.'!H:H,"indirect",'Manufacturing Cost.'!G:G,"627")*W478</f>
        <v>0</v>
      </c>
      <c r="Y478" s="123">
        <f>SUMIF(Outsoucing!D:D,C478,Outsoucing!J:J)</f>
        <v>0</v>
      </c>
      <c r="Z478" s="309">
        <f t="shared" si="313"/>
        <v>0</v>
      </c>
      <c r="AA478" s="306">
        <f t="shared" si="314"/>
        <v>0</v>
      </c>
      <c r="AB478" s="123"/>
      <c r="AC478" s="3">
        <v>0</v>
      </c>
      <c r="AD478" s="136">
        <f t="shared" si="315"/>
        <v>0</v>
      </c>
      <c r="AH478" s="226"/>
      <c r="AI478" s="3"/>
      <c r="AL478" s="136"/>
    </row>
    <row r="479" spans="1:38" ht="15" hidden="1" customHeight="1">
      <c r="A479" s="301" t="s">
        <v>1199</v>
      </c>
      <c r="B479" s="353" t="str">
        <f t="shared" si="316"/>
        <v>101337763962</v>
      </c>
      <c r="C479" s="543" t="s">
        <v>1521</v>
      </c>
      <c r="D479" s="122" t="s">
        <v>1522</v>
      </c>
      <c r="E479" s="123">
        <v>0</v>
      </c>
      <c r="F479" s="215">
        <v>0</v>
      </c>
      <c r="G479" s="215">
        <f t="shared" si="310"/>
        <v>0</v>
      </c>
      <c r="H479" s="303" t="s">
        <v>954</v>
      </c>
      <c r="I479" s="303" t="s">
        <v>955</v>
      </c>
      <c r="J479" s="122"/>
      <c r="K479" s="305">
        <v>1</v>
      </c>
      <c r="L479" s="122">
        <v>1</v>
      </c>
      <c r="M479" s="122" t="s">
        <v>26</v>
      </c>
      <c r="N479" s="305">
        <f t="shared" si="311"/>
        <v>0</v>
      </c>
      <c r="O479" s="123">
        <v>0</v>
      </c>
      <c r="P479" s="362" t="str">
        <f t="shared" si="312"/>
        <v/>
      </c>
      <c r="Q479" s="123">
        <v>0</v>
      </c>
      <c r="R479" s="123">
        <v>0</v>
      </c>
      <c r="S479" s="305">
        <f>VLOOKUP(C479,'Working Hours'!A:I,9,0)*G479</f>
        <v>0</v>
      </c>
      <c r="T479" s="349">
        <f t="shared" si="302"/>
        <v>0</v>
      </c>
      <c r="U479" s="123">
        <f>SUMIFS('Manufacturing Cost.'!N:N,'Manufacturing Cost.'!G:G,"622",'Manufacturing Cost.'!H:H,"0503")*T479</f>
        <v>0</v>
      </c>
      <c r="V479" s="123">
        <f>SUMIFS('Manufacturing Cost.'!N:N,'Manufacturing Cost.'!G:G,"627",'Manufacturing Cost.'!H:H,"0503")*T479</f>
        <v>0</v>
      </c>
      <c r="W479" s="308">
        <f t="shared" si="265"/>
        <v>0</v>
      </c>
      <c r="X479" s="123">
        <f>SUMIFS('Manufacturing Cost.'!N:N,'Manufacturing Cost.'!H:H,"indirect",'Manufacturing Cost.'!G:G,"627")*W479</f>
        <v>0</v>
      </c>
      <c r="Y479" s="123">
        <f>SUMIF(Outsoucing!D:D,C479,Outsoucing!J:J)</f>
        <v>0</v>
      </c>
      <c r="Z479" s="309">
        <f t="shared" si="313"/>
        <v>0</v>
      </c>
      <c r="AA479" s="306">
        <f t="shared" si="314"/>
        <v>0</v>
      </c>
      <c r="AB479" s="123"/>
      <c r="AC479" s="3">
        <v>0</v>
      </c>
      <c r="AD479" s="136">
        <f t="shared" si="315"/>
        <v>0</v>
      </c>
      <c r="AH479" s="226"/>
      <c r="AI479" s="3"/>
      <c r="AL479" s="136"/>
    </row>
    <row r="480" spans="1:38" ht="15" hidden="1" customHeight="1">
      <c r="A480" s="301" t="s">
        <v>1199</v>
      </c>
      <c r="B480" s="353" t="str">
        <f t="shared" si="316"/>
        <v>101338301761</v>
      </c>
      <c r="C480" s="543" t="s">
        <v>1523</v>
      </c>
      <c r="D480" s="122" t="s">
        <v>1524</v>
      </c>
      <c r="E480" s="123">
        <v>0</v>
      </c>
      <c r="F480" s="215">
        <v>0</v>
      </c>
      <c r="G480" s="215">
        <f t="shared" si="310"/>
        <v>0</v>
      </c>
      <c r="H480" s="303" t="s">
        <v>1120</v>
      </c>
      <c r="I480" s="303" t="s">
        <v>1121</v>
      </c>
      <c r="J480" s="122"/>
      <c r="K480" s="305">
        <v>1</v>
      </c>
      <c r="L480" s="122">
        <v>1</v>
      </c>
      <c r="M480" s="122" t="s">
        <v>26</v>
      </c>
      <c r="N480" s="305">
        <f t="shared" si="311"/>
        <v>0</v>
      </c>
      <c r="O480" s="123">
        <v>0</v>
      </c>
      <c r="P480" s="362" t="str">
        <f t="shared" si="312"/>
        <v/>
      </c>
      <c r="Q480" s="123">
        <v>0</v>
      </c>
      <c r="R480" s="123">
        <v>0</v>
      </c>
      <c r="S480" s="305">
        <f>VLOOKUP(C480,'Working Hours'!A:I,9,0)*G480</f>
        <v>0</v>
      </c>
      <c r="T480" s="349">
        <f t="shared" si="302"/>
        <v>0</v>
      </c>
      <c r="U480" s="123">
        <f>SUMIFS('Manufacturing Cost.'!N:N,'Manufacturing Cost.'!G:G,"622",'Manufacturing Cost.'!H:H,"0503")*T480</f>
        <v>0</v>
      </c>
      <c r="V480" s="123">
        <f>SUMIFS('Manufacturing Cost.'!N:N,'Manufacturing Cost.'!G:G,"627",'Manufacturing Cost.'!H:H,"0503")*T480</f>
        <v>0</v>
      </c>
      <c r="W480" s="308">
        <f t="shared" si="265"/>
        <v>0</v>
      </c>
      <c r="X480" s="123">
        <f>SUMIFS('Manufacturing Cost.'!N:N,'Manufacturing Cost.'!H:H,"indirect",'Manufacturing Cost.'!G:G,"627")*W480</f>
        <v>0</v>
      </c>
      <c r="Y480" s="123">
        <f>SUMIF(Outsoucing!D:D,C480,Outsoucing!J:J)</f>
        <v>0</v>
      </c>
      <c r="Z480" s="309">
        <f t="shared" si="313"/>
        <v>0</v>
      </c>
      <c r="AA480" s="306">
        <f t="shared" si="314"/>
        <v>0</v>
      </c>
      <c r="AB480" s="123"/>
      <c r="AC480" s="3">
        <v>0</v>
      </c>
      <c r="AD480" s="136">
        <f t="shared" si="315"/>
        <v>0</v>
      </c>
      <c r="AH480" s="226"/>
      <c r="AI480" s="3"/>
      <c r="AL480" s="136"/>
    </row>
    <row r="481" spans="1:38" ht="15" hidden="1" customHeight="1">
      <c r="A481" s="301" t="s">
        <v>1199</v>
      </c>
      <c r="B481" s="353" t="str">
        <f t="shared" si="316"/>
        <v>101339301762</v>
      </c>
      <c r="C481" s="543" t="s">
        <v>1525</v>
      </c>
      <c r="D481" s="122" t="s">
        <v>1526</v>
      </c>
      <c r="E481" s="123">
        <v>0</v>
      </c>
      <c r="F481" s="215">
        <v>0</v>
      </c>
      <c r="G481" s="215">
        <f t="shared" si="310"/>
        <v>0</v>
      </c>
      <c r="H481" s="303" t="s">
        <v>1122</v>
      </c>
      <c r="I481" s="303" t="s">
        <v>1123</v>
      </c>
      <c r="J481" s="122"/>
      <c r="K481" s="305">
        <v>1</v>
      </c>
      <c r="L481" s="122">
        <v>1</v>
      </c>
      <c r="M481" s="122" t="s">
        <v>26</v>
      </c>
      <c r="N481" s="305">
        <f t="shared" si="311"/>
        <v>0</v>
      </c>
      <c r="O481" s="123">
        <v>0</v>
      </c>
      <c r="P481" s="362" t="str">
        <f t="shared" si="312"/>
        <v/>
      </c>
      <c r="Q481" s="123">
        <v>0</v>
      </c>
      <c r="R481" s="123">
        <v>0</v>
      </c>
      <c r="S481" s="305">
        <f>VLOOKUP(C481,'Working Hours'!A:I,9,0)*G481</f>
        <v>0</v>
      </c>
      <c r="T481" s="349">
        <f t="shared" si="302"/>
        <v>0</v>
      </c>
      <c r="U481" s="123">
        <f>SUMIFS('Manufacturing Cost.'!N:N,'Manufacturing Cost.'!G:G,"622",'Manufacturing Cost.'!H:H,"0503")*T481</f>
        <v>0</v>
      </c>
      <c r="V481" s="123">
        <f>SUMIFS('Manufacturing Cost.'!N:N,'Manufacturing Cost.'!G:G,"627",'Manufacturing Cost.'!H:H,"0503")*T481</f>
        <v>0</v>
      </c>
      <c r="W481" s="308">
        <f t="shared" si="265"/>
        <v>0</v>
      </c>
      <c r="X481" s="123">
        <f>SUMIFS('Manufacturing Cost.'!N:N,'Manufacturing Cost.'!H:H,"indirect",'Manufacturing Cost.'!G:G,"627")*W481</f>
        <v>0</v>
      </c>
      <c r="Y481" s="123">
        <f>SUMIF(Outsoucing!D:D,C481,Outsoucing!J:J)</f>
        <v>0</v>
      </c>
      <c r="Z481" s="309">
        <f t="shared" si="313"/>
        <v>0</v>
      </c>
      <c r="AA481" s="306">
        <f t="shared" si="314"/>
        <v>0</v>
      </c>
      <c r="AB481" s="123"/>
      <c r="AC481" s="3">
        <v>0</v>
      </c>
      <c r="AD481" s="136">
        <f t="shared" si="315"/>
        <v>0</v>
      </c>
      <c r="AH481" s="226"/>
      <c r="AI481" s="3"/>
      <c r="AL481" s="136"/>
    </row>
    <row r="482" spans="1:38" ht="15" hidden="1" customHeight="1">
      <c r="A482" s="301" t="s">
        <v>1199</v>
      </c>
      <c r="B482" s="353" t="str">
        <f t="shared" si="316"/>
        <v>101340301763</v>
      </c>
      <c r="C482" s="543" t="s">
        <v>1527</v>
      </c>
      <c r="D482" s="122" t="s">
        <v>1528</v>
      </c>
      <c r="E482" s="123">
        <v>0</v>
      </c>
      <c r="F482" s="215">
        <v>0</v>
      </c>
      <c r="G482" s="215">
        <f t="shared" si="310"/>
        <v>0</v>
      </c>
      <c r="H482" s="303" t="s">
        <v>1124</v>
      </c>
      <c r="I482" s="303" t="s">
        <v>1125</v>
      </c>
      <c r="J482" s="122"/>
      <c r="K482" s="305">
        <v>1</v>
      </c>
      <c r="L482" s="122">
        <v>1</v>
      </c>
      <c r="M482" s="122" t="s">
        <v>26</v>
      </c>
      <c r="N482" s="305">
        <f t="shared" si="311"/>
        <v>0</v>
      </c>
      <c r="O482" s="123">
        <v>0</v>
      </c>
      <c r="P482" s="362" t="str">
        <f t="shared" si="312"/>
        <v/>
      </c>
      <c r="Q482" s="123">
        <v>0</v>
      </c>
      <c r="R482" s="123">
        <v>0</v>
      </c>
      <c r="S482" s="305">
        <f>VLOOKUP(C482,'Working Hours'!A:I,9,0)*G482</f>
        <v>0</v>
      </c>
      <c r="T482" s="349">
        <f t="shared" si="302"/>
        <v>0</v>
      </c>
      <c r="U482" s="123">
        <f>SUMIFS('Manufacturing Cost.'!N:N,'Manufacturing Cost.'!G:G,"622",'Manufacturing Cost.'!H:H,"0503")*T482</f>
        <v>0</v>
      </c>
      <c r="V482" s="123">
        <f>SUMIFS('Manufacturing Cost.'!N:N,'Manufacturing Cost.'!G:G,"627",'Manufacturing Cost.'!H:H,"0503")*T482</f>
        <v>0</v>
      </c>
      <c r="W482" s="308">
        <f t="shared" si="265"/>
        <v>0</v>
      </c>
      <c r="X482" s="123">
        <f>SUMIFS('Manufacturing Cost.'!N:N,'Manufacturing Cost.'!H:H,"indirect",'Manufacturing Cost.'!G:G,"627")*W482</f>
        <v>0</v>
      </c>
      <c r="Y482" s="123">
        <f>SUMIF(Outsoucing!D:D,C482,Outsoucing!J:J)</f>
        <v>0</v>
      </c>
      <c r="Z482" s="309">
        <f t="shared" si="313"/>
        <v>0</v>
      </c>
      <c r="AA482" s="306">
        <f t="shared" si="314"/>
        <v>0</v>
      </c>
      <c r="AB482" s="123"/>
      <c r="AC482" s="3">
        <v>0</v>
      </c>
      <c r="AD482" s="136">
        <f t="shared" si="315"/>
        <v>0</v>
      </c>
      <c r="AH482" s="226"/>
      <c r="AI482" s="3"/>
      <c r="AL482" s="136"/>
    </row>
    <row r="483" spans="1:38" ht="15" hidden="1" customHeight="1">
      <c r="A483" s="301" t="s">
        <v>1199</v>
      </c>
      <c r="B483" s="353" t="str">
        <f t="shared" si="316"/>
        <v>101341301764</v>
      </c>
      <c r="C483" s="543" t="s">
        <v>1529</v>
      </c>
      <c r="D483" s="122" t="s">
        <v>1530</v>
      </c>
      <c r="E483" s="123">
        <v>0</v>
      </c>
      <c r="F483" s="215">
        <v>0</v>
      </c>
      <c r="G483" s="215">
        <f t="shared" si="310"/>
        <v>0</v>
      </c>
      <c r="H483" s="303" t="s">
        <v>1126</v>
      </c>
      <c r="I483" s="303" t="s">
        <v>1127</v>
      </c>
      <c r="J483" s="122"/>
      <c r="K483" s="305">
        <v>1</v>
      </c>
      <c r="L483" s="122">
        <v>1</v>
      </c>
      <c r="M483" s="122" t="s">
        <v>26</v>
      </c>
      <c r="N483" s="305">
        <f t="shared" si="311"/>
        <v>0</v>
      </c>
      <c r="O483" s="123">
        <v>0</v>
      </c>
      <c r="P483" s="362" t="str">
        <f t="shared" si="312"/>
        <v/>
      </c>
      <c r="Q483" s="123">
        <v>0</v>
      </c>
      <c r="R483" s="123">
        <v>0</v>
      </c>
      <c r="S483" s="305">
        <f>VLOOKUP(C483,'Working Hours'!A:I,9,0)*G483</f>
        <v>0</v>
      </c>
      <c r="T483" s="349">
        <f t="shared" si="302"/>
        <v>0</v>
      </c>
      <c r="U483" s="123">
        <f>SUMIFS('Manufacturing Cost.'!N:N,'Manufacturing Cost.'!G:G,"622",'Manufacturing Cost.'!H:H,"0503")*T483</f>
        <v>0</v>
      </c>
      <c r="V483" s="123">
        <f>SUMIFS('Manufacturing Cost.'!N:N,'Manufacturing Cost.'!G:G,"627",'Manufacturing Cost.'!H:H,"0503")*T483</f>
        <v>0</v>
      </c>
      <c r="W483" s="308">
        <f t="shared" si="265"/>
        <v>0</v>
      </c>
      <c r="X483" s="123">
        <f>SUMIFS('Manufacturing Cost.'!N:N,'Manufacturing Cost.'!H:H,"indirect",'Manufacturing Cost.'!G:G,"627")*W483</f>
        <v>0</v>
      </c>
      <c r="Y483" s="123">
        <f>SUMIF(Outsoucing!D:D,C483,Outsoucing!J:J)</f>
        <v>0</v>
      </c>
      <c r="Z483" s="309">
        <f t="shared" si="313"/>
        <v>0</v>
      </c>
      <c r="AA483" s="306">
        <f t="shared" si="314"/>
        <v>0</v>
      </c>
      <c r="AB483" s="123"/>
      <c r="AC483" s="3">
        <v>0</v>
      </c>
      <c r="AD483" s="136">
        <f t="shared" si="315"/>
        <v>0</v>
      </c>
      <c r="AH483" s="226"/>
      <c r="AI483" s="3"/>
      <c r="AL483" s="136"/>
    </row>
    <row r="484" spans="1:38" ht="15" hidden="1" customHeight="1">
      <c r="A484" s="301" t="s">
        <v>1199</v>
      </c>
      <c r="B484" s="353" t="str">
        <f t="shared" si="316"/>
        <v>101342301765</v>
      </c>
      <c r="C484" s="543" t="s">
        <v>1531</v>
      </c>
      <c r="D484" s="122" t="s">
        <v>1532</v>
      </c>
      <c r="E484" s="123">
        <v>0</v>
      </c>
      <c r="F484" s="215">
        <v>0</v>
      </c>
      <c r="G484" s="215">
        <f t="shared" si="310"/>
        <v>0</v>
      </c>
      <c r="H484" s="303" t="s">
        <v>1129</v>
      </c>
      <c r="I484" s="303" t="s">
        <v>1130</v>
      </c>
      <c r="J484" s="122"/>
      <c r="K484" s="305">
        <v>1</v>
      </c>
      <c r="L484" s="122">
        <v>1</v>
      </c>
      <c r="M484" s="122" t="s">
        <v>26</v>
      </c>
      <c r="N484" s="305">
        <f t="shared" si="311"/>
        <v>0</v>
      </c>
      <c r="O484" s="123">
        <v>0</v>
      </c>
      <c r="P484" s="362" t="str">
        <f t="shared" si="312"/>
        <v/>
      </c>
      <c r="Q484" s="123">
        <v>0</v>
      </c>
      <c r="R484" s="123">
        <v>0</v>
      </c>
      <c r="S484" s="305">
        <f>VLOOKUP(C484,'Working Hours'!A:I,9,0)*G484</f>
        <v>0</v>
      </c>
      <c r="T484" s="349">
        <f t="shared" si="302"/>
        <v>0</v>
      </c>
      <c r="U484" s="123">
        <f>SUMIFS('Manufacturing Cost.'!N:N,'Manufacturing Cost.'!G:G,"622",'Manufacturing Cost.'!H:H,"0503")*T484</f>
        <v>0</v>
      </c>
      <c r="V484" s="123">
        <f>SUMIFS('Manufacturing Cost.'!N:N,'Manufacturing Cost.'!G:G,"627",'Manufacturing Cost.'!H:H,"0503")*T484</f>
        <v>0</v>
      </c>
      <c r="W484" s="308">
        <f t="shared" si="265"/>
        <v>0</v>
      </c>
      <c r="X484" s="123">
        <f>SUMIFS('Manufacturing Cost.'!N:N,'Manufacturing Cost.'!H:H,"indirect",'Manufacturing Cost.'!G:G,"627")*W484</f>
        <v>0</v>
      </c>
      <c r="Y484" s="123">
        <f>SUMIF(Outsoucing!D:D,C484,Outsoucing!J:J)</f>
        <v>0</v>
      </c>
      <c r="Z484" s="309">
        <f t="shared" si="313"/>
        <v>0</v>
      </c>
      <c r="AA484" s="306">
        <f t="shared" si="314"/>
        <v>0</v>
      </c>
      <c r="AB484" s="123"/>
      <c r="AC484" s="3">
        <v>0</v>
      </c>
      <c r="AD484" s="136">
        <f t="shared" si="315"/>
        <v>0</v>
      </c>
      <c r="AH484" s="226"/>
      <c r="AI484" s="3"/>
      <c r="AL484" s="136"/>
    </row>
    <row r="485" spans="1:38" ht="15" hidden="1" customHeight="1">
      <c r="A485" s="301" t="s">
        <v>1199</v>
      </c>
      <c r="B485" s="353" t="str">
        <f t="shared" ref="B485:B488" si="317">C485&amp;H485</f>
        <v>101346301769</v>
      </c>
      <c r="C485" s="543" t="s">
        <v>1533</v>
      </c>
      <c r="D485" s="122" t="s">
        <v>1534</v>
      </c>
      <c r="E485" s="123">
        <v>0</v>
      </c>
      <c r="F485" s="215">
        <v>0</v>
      </c>
      <c r="G485" s="215">
        <f t="shared" ref="G485" si="318">+E485+F485</f>
        <v>0</v>
      </c>
      <c r="H485" s="303" t="s">
        <v>1136</v>
      </c>
      <c r="I485" s="303" t="s">
        <v>1137</v>
      </c>
      <c r="J485" s="122"/>
      <c r="K485" s="305">
        <v>1</v>
      </c>
      <c r="L485" s="122">
        <v>1</v>
      </c>
      <c r="M485" s="122" t="s">
        <v>26</v>
      </c>
      <c r="N485" s="305">
        <f t="shared" ref="N485:N488" si="319">K485*(E485+F485)</f>
        <v>0</v>
      </c>
      <c r="O485" s="123">
        <v>0</v>
      </c>
      <c r="P485" s="362" t="str">
        <f t="shared" ref="P485:P488" si="320">IF(AND(Z485&lt;&gt;0,G485&lt;&gt;0),Z485/G485,"")</f>
        <v/>
      </c>
      <c r="Q485" s="123">
        <v>0</v>
      </c>
      <c r="R485" s="123">
        <v>0</v>
      </c>
      <c r="S485" s="305">
        <f>VLOOKUP(C485,'Working Hours'!A:I,9,0)*G485</f>
        <v>0</v>
      </c>
      <c r="T485" s="349">
        <f t="shared" si="302"/>
        <v>0</v>
      </c>
      <c r="U485" s="123">
        <f>SUMIFS('Manufacturing Cost.'!N:N,'Manufacturing Cost.'!G:G,"622",'Manufacturing Cost.'!H:H,"0503")*T485</f>
        <v>0</v>
      </c>
      <c r="V485" s="123">
        <f>SUMIFS('Manufacturing Cost.'!N:N,'Manufacturing Cost.'!G:G,"627",'Manufacturing Cost.'!H:H,"0503")*T485</f>
        <v>0</v>
      </c>
      <c r="W485" s="308">
        <f t="shared" si="265"/>
        <v>0</v>
      </c>
      <c r="X485" s="123">
        <f>SUMIFS('Manufacturing Cost.'!N:N,'Manufacturing Cost.'!H:H,"indirect",'Manufacturing Cost.'!G:G,"627")*W485</f>
        <v>0</v>
      </c>
      <c r="Y485" s="123">
        <f>SUMIF(Outsoucing!D:D,C485,Outsoucing!J:J)</f>
        <v>0</v>
      </c>
      <c r="Z485" s="309">
        <f t="shared" ref="Z485:Z488" si="321">Q485+R485+U485+V485+X485+Y485</f>
        <v>0</v>
      </c>
      <c r="AA485" s="306">
        <f t="shared" ref="AA485:AA488" si="322">IF(Z485&lt;&gt;0,(Z485/(E485+F485)),0)</f>
        <v>0</v>
      </c>
      <c r="AB485" s="123"/>
      <c r="AC485" s="3">
        <v>0</v>
      </c>
      <c r="AD485" s="136">
        <f t="shared" ref="AD485:AD488" si="323">+Z485-AC485</f>
        <v>0</v>
      </c>
      <c r="AH485" s="226"/>
      <c r="AI485" s="3"/>
      <c r="AL485" s="136"/>
    </row>
    <row r="486" spans="1:38" ht="15" hidden="1" customHeight="1">
      <c r="A486" s="301" t="s">
        <v>1199</v>
      </c>
      <c r="B486" s="353" t="str">
        <f t="shared" si="317"/>
        <v>101347301770</v>
      </c>
      <c r="C486" s="543" t="s">
        <v>1535</v>
      </c>
      <c r="D486" s="122" t="s">
        <v>1536</v>
      </c>
      <c r="E486" s="123">
        <v>0</v>
      </c>
      <c r="F486" s="215">
        <v>0</v>
      </c>
      <c r="G486" s="215">
        <f t="shared" ref="G486:G488" si="324">+E486+F486</f>
        <v>0</v>
      </c>
      <c r="H486" s="303" t="s">
        <v>1140</v>
      </c>
      <c r="I486" s="303" t="s">
        <v>1141</v>
      </c>
      <c r="J486" s="122"/>
      <c r="K486" s="305">
        <v>1</v>
      </c>
      <c r="L486" s="122">
        <v>1</v>
      </c>
      <c r="M486" s="122" t="s">
        <v>26</v>
      </c>
      <c r="N486" s="305">
        <f t="shared" si="319"/>
        <v>0</v>
      </c>
      <c r="O486" s="123">
        <v>0</v>
      </c>
      <c r="P486" s="362" t="str">
        <f t="shared" si="320"/>
        <v/>
      </c>
      <c r="Q486" s="123">
        <v>0</v>
      </c>
      <c r="R486" s="123">
        <v>0</v>
      </c>
      <c r="S486" s="305">
        <f>VLOOKUP(C486,'Working Hours'!A:I,9,0)*G486</f>
        <v>0</v>
      </c>
      <c r="T486" s="349">
        <f t="shared" si="302"/>
        <v>0</v>
      </c>
      <c r="U486" s="123">
        <f>SUMIFS('Manufacturing Cost.'!N:N,'Manufacturing Cost.'!G:G,"622",'Manufacturing Cost.'!H:H,"0503")*T486</f>
        <v>0</v>
      </c>
      <c r="V486" s="123">
        <f>SUMIFS('Manufacturing Cost.'!N:N,'Manufacturing Cost.'!G:G,"627",'Manufacturing Cost.'!H:H,"0503")*T486</f>
        <v>0</v>
      </c>
      <c r="W486" s="308">
        <f t="shared" si="265"/>
        <v>0</v>
      </c>
      <c r="X486" s="123">
        <f>SUMIFS('Manufacturing Cost.'!N:N,'Manufacturing Cost.'!H:H,"indirect",'Manufacturing Cost.'!G:G,"627")*W486</f>
        <v>0</v>
      </c>
      <c r="Y486" s="123">
        <f>SUMIF(Outsoucing!D:D,C486,Outsoucing!J:J)</f>
        <v>0</v>
      </c>
      <c r="Z486" s="309">
        <f t="shared" si="321"/>
        <v>0</v>
      </c>
      <c r="AA486" s="306">
        <f t="shared" si="322"/>
        <v>0</v>
      </c>
      <c r="AB486" s="123"/>
      <c r="AC486" s="3">
        <v>0</v>
      </c>
      <c r="AD486" s="136">
        <f t="shared" si="323"/>
        <v>0</v>
      </c>
      <c r="AH486" s="226"/>
      <c r="AI486" s="3"/>
      <c r="AL486" s="136"/>
    </row>
    <row r="487" spans="1:38">
      <c r="A487" s="301" t="s">
        <v>1199</v>
      </c>
      <c r="B487" s="353" t="str">
        <f t="shared" si="317"/>
        <v>101348301771</v>
      </c>
      <c r="C487" s="543" t="s">
        <v>1537</v>
      </c>
      <c r="D487" s="122" t="s">
        <v>1538</v>
      </c>
      <c r="E487" s="123">
        <v>0</v>
      </c>
      <c r="F487" s="215">
        <v>50</v>
      </c>
      <c r="G487" s="215">
        <f t="shared" si="324"/>
        <v>50</v>
      </c>
      <c r="H487" s="303" t="s">
        <v>1132</v>
      </c>
      <c r="I487" s="303" t="s">
        <v>1133</v>
      </c>
      <c r="J487" s="122"/>
      <c r="K487" s="305">
        <v>1</v>
      </c>
      <c r="L487" s="122">
        <v>1</v>
      </c>
      <c r="M487" s="122" t="s">
        <v>26</v>
      </c>
      <c r="N487" s="305">
        <f t="shared" si="319"/>
        <v>50</v>
      </c>
      <c r="O487" s="123">
        <v>0</v>
      </c>
      <c r="P487" s="362">
        <f t="shared" si="320"/>
        <v>55982.39076862044</v>
      </c>
      <c r="Q487" s="123">
        <v>2603563.9717951785</v>
      </c>
      <c r="R487" s="123">
        <v>8245.6082063612284</v>
      </c>
      <c r="S487" s="305">
        <f>VLOOKUP(C487,'Working Hours'!A:I,9,0)*G487</f>
        <v>1.18</v>
      </c>
      <c r="T487" s="349">
        <f t="shared" si="302"/>
        <v>2.4333272208016082E-5</v>
      </c>
      <c r="U487" s="123">
        <f>SUMIFS('Manufacturing Cost.'!N:N,'Manufacturing Cost.'!G:G,"622",'Manufacturing Cost.'!H:H,"0503")*T487</f>
        <v>64023.23398694121</v>
      </c>
      <c r="V487" s="123">
        <f>SUMIFS('Manufacturing Cost.'!N:N,'Manufacturing Cost.'!G:G,"627",'Manufacturing Cost.'!H:H,"0503")*T487</f>
        <v>74688.365694983702</v>
      </c>
      <c r="W487" s="308">
        <f t="shared" si="265"/>
        <v>4.2986876083416795E-6</v>
      </c>
      <c r="X487" s="123">
        <f>SUMIFS('Manufacturing Cost.'!N:N,'Manufacturing Cost.'!H:H,"indirect",'Manufacturing Cost.'!G:G,"627")*W487</f>
        <v>48598.358747557053</v>
      </c>
      <c r="Y487" s="123">
        <f>SUMIF(Outsoucing!D:D,C487,Outsoucing!J:J)</f>
        <v>0</v>
      </c>
      <c r="Z487" s="309">
        <f t="shared" si="321"/>
        <v>2799119.5384310219</v>
      </c>
      <c r="AA487" s="306">
        <f t="shared" si="322"/>
        <v>55982.39076862044</v>
      </c>
      <c r="AB487" s="123"/>
      <c r="AC487" s="3">
        <v>2799119.5384310219</v>
      </c>
      <c r="AD487" s="136">
        <f t="shared" si="323"/>
        <v>0</v>
      </c>
      <c r="AH487" s="226"/>
      <c r="AI487" s="3"/>
      <c r="AL487" s="136"/>
    </row>
    <row r="488" spans="1:38">
      <c r="A488" s="301" t="s">
        <v>1199</v>
      </c>
      <c r="B488" s="353" t="str">
        <f t="shared" si="317"/>
        <v>120446301773</v>
      </c>
      <c r="C488" s="543" t="s">
        <v>1539</v>
      </c>
      <c r="D488" s="122" t="s">
        <v>1540</v>
      </c>
      <c r="E488" s="123">
        <v>496</v>
      </c>
      <c r="F488" s="215">
        <v>0</v>
      </c>
      <c r="G488" s="215">
        <f t="shared" si="324"/>
        <v>496</v>
      </c>
      <c r="H488" s="303" t="s">
        <v>1134</v>
      </c>
      <c r="I488" s="303" t="s">
        <v>1135</v>
      </c>
      <c r="J488" s="122"/>
      <c r="K488" s="305">
        <v>1</v>
      </c>
      <c r="L488" s="122">
        <v>1</v>
      </c>
      <c r="M488" s="122" t="s">
        <v>26</v>
      </c>
      <c r="N488" s="305">
        <f t="shared" si="319"/>
        <v>496</v>
      </c>
      <c r="O488" s="123">
        <v>0</v>
      </c>
      <c r="P488" s="362">
        <f t="shared" si="320"/>
        <v>69849.977030342183</v>
      </c>
      <c r="Q488" s="123">
        <v>32209678.428662304</v>
      </c>
      <c r="R488" s="123">
        <v>813996.42309159215</v>
      </c>
      <c r="S488" s="305">
        <f>VLOOKUP(C488,'Working Hours'!A:I,9,0)*G488</f>
        <v>10.217600000000001</v>
      </c>
      <c r="T488" s="349">
        <f t="shared" si="302"/>
        <v>2.1070139162086878E-4</v>
      </c>
      <c r="U488" s="123">
        <f>SUMIFS('Manufacturing Cost.'!N:N,'Manufacturing Cost.'!G:G,"622",'Manufacturing Cost.'!H:H,"0503")*T488</f>
        <v>554376.09795336495</v>
      </c>
      <c r="V488" s="123">
        <f>SUMIFS('Manufacturing Cost.'!N:N,'Manufacturing Cost.'!G:G,"627",'Manufacturing Cost.'!H:H,"0503")*T488</f>
        <v>646725.2926483606</v>
      </c>
      <c r="W488" s="308">
        <f t="shared" si="265"/>
        <v>3.7222263141518602E-5</v>
      </c>
      <c r="X488" s="123">
        <f>SUMIFS('Manufacturing Cost.'!N:N,'Manufacturing Cost.'!H:H,"indirect",'Manufacturing Cost.'!G:G,"627")*W488</f>
        <v>420812.36469410086</v>
      </c>
      <c r="Y488" s="123">
        <f>SUMIF(Outsoucing!D:D,C488,Outsoucing!J:J)</f>
        <v>0</v>
      </c>
      <c r="Z488" s="309">
        <f t="shared" si="321"/>
        <v>34645588.607049726</v>
      </c>
      <c r="AA488" s="306">
        <f t="shared" si="322"/>
        <v>69849.977030342183</v>
      </c>
      <c r="AB488" s="123"/>
      <c r="AC488" s="3">
        <v>34645588.607049726</v>
      </c>
      <c r="AD488" s="136">
        <f t="shared" si="323"/>
        <v>0</v>
      </c>
      <c r="AH488" s="226"/>
      <c r="AI488" s="3"/>
      <c r="AL488" s="136"/>
    </row>
    <row r="489" spans="1:38">
      <c r="A489" s="301" t="s">
        <v>1199</v>
      </c>
      <c r="B489" s="353" t="str">
        <f>C489&amp;H489</f>
        <v>120445301772</v>
      </c>
      <c r="C489" s="558" t="s">
        <v>2512</v>
      </c>
      <c r="D489" s="321" t="s">
        <v>2513</v>
      </c>
      <c r="E489" s="123">
        <v>1000</v>
      </c>
      <c r="F489" s="215">
        <v>0</v>
      </c>
      <c r="G489" s="215">
        <f>+E489+F489</f>
        <v>1000</v>
      </c>
      <c r="H489" s="324" t="s">
        <v>2480</v>
      </c>
      <c r="I489" s="324" t="s">
        <v>2481</v>
      </c>
      <c r="J489" s="122"/>
      <c r="K489" s="305">
        <v>1</v>
      </c>
      <c r="L489" s="122">
        <v>1</v>
      </c>
      <c r="M489" s="122" t="s">
        <v>26</v>
      </c>
      <c r="N489" s="305">
        <f>K489*(E489+F489)</f>
        <v>1000</v>
      </c>
      <c r="O489" s="123">
        <v>0</v>
      </c>
      <c r="P489" s="362">
        <f>IF(AND(Z489&lt;&gt;0,G489&lt;&gt;0),Z489/G489,"")</f>
        <v>25972.733900024385</v>
      </c>
      <c r="Q489" s="123">
        <v>23508867.393131159</v>
      </c>
      <c r="R489" s="123">
        <v>781251.62608601141</v>
      </c>
      <c r="S489" s="305">
        <f>VLOOKUP(C489,'Working Hours'!A:I,9,0)*G489</f>
        <v>10.6</v>
      </c>
      <c r="T489" s="349">
        <f t="shared" si="302"/>
        <v>2.18587021529636E-4</v>
      </c>
      <c r="U489" s="123">
        <f>SUMIFS('Manufacturing Cost.'!N:N,'Manufacturing Cost.'!G:G,"622",'Manufacturing Cost.'!H:H,"0503")*T489</f>
        <v>575123.96632337023</v>
      </c>
      <c r="V489" s="123">
        <f>SUMIFS('Manufacturing Cost.'!N:N,'Manufacturing Cost.'!G:G,"627",'Manufacturing Cost.'!H:H,"0503")*T489</f>
        <v>670929.3867515485</v>
      </c>
      <c r="W489" s="308">
        <f t="shared" si="265"/>
        <v>3.8615329363069325E-5</v>
      </c>
      <c r="X489" s="123">
        <f>SUMIFS('Manufacturing Cost.'!N:N,'Manufacturing Cost.'!H:H,"indirect",'Manufacturing Cost.'!G:G,"627")*W489</f>
        <v>436561.52773229219</v>
      </c>
      <c r="Y489" s="123">
        <f>SUMIF(Outsoucing!D:D,C489,Outsoucing!J:J)</f>
        <v>0</v>
      </c>
      <c r="Z489" s="309">
        <f>Q489+R489+U489+V489+X489+Y489</f>
        <v>25972733.900024384</v>
      </c>
      <c r="AA489" s="306">
        <f>IF(Z489&lt;&gt;0,(Z489/(E489+F489)),0)</f>
        <v>25972.733900024385</v>
      </c>
      <c r="AB489" s="123"/>
      <c r="AC489" s="3">
        <v>25972733.900024384</v>
      </c>
      <c r="AD489" s="136">
        <f>+Z489-AC489</f>
        <v>0</v>
      </c>
      <c r="AH489" s="226"/>
      <c r="AI489" s="3"/>
      <c r="AL489" s="136"/>
    </row>
    <row r="490" spans="1:38">
      <c r="A490" s="301" t="s">
        <v>1199</v>
      </c>
      <c r="B490" s="353" t="str">
        <f t="shared" ref="B490:B507" si="325">C490&amp;H490</f>
        <v>101343301766</v>
      </c>
      <c r="C490" s="558" t="s">
        <v>2043</v>
      </c>
      <c r="D490" s="321" t="s">
        <v>2044</v>
      </c>
      <c r="E490" s="123">
        <v>20</v>
      </c>
      <c r="F490" s="215">
        <v>0</v>
      </c>
      <c r="G490" s="215">
        <f t="shared" ref="G490:G507" si="326">+E490+F490</f>
        <v>20</v>
      </c>
      <c r="H490" s="324" t="s">
        <v>2421</v>
      </c>
      <c r="I490" s="324" t="s">
        <v>2422</v>
      </c>
      <c r="J490" s="122"/>
      <c r="K490" s="305">
        <v>1</v>
      </c>
      <c r="L490" s="122">
        <v>1</v>
      </c>
      <c r="M490" s="122" t="s">
        <v>26</v>
      </c>
      <c r="N490" s="305">
        <f t="shared" ref="N490:N507" si="327">K490*(E490+F490)</f>
        <v>20</v>
      </c>
      <c r="O490" s="123">
        <v>0</v>
      </c>
      <c r="P490" s="362">
        <f t="shared" ref="P490:P507" si="328">IF(AND(Z490&lt;&gt;0,G490&lt;&gt;0),Z490/G490,"")</f>
        <v>4146232.8530100137</v>
      </c>
      <c r="Q490" s="123">
        <v>63810627.178715497</v>
      </c>
      <c r="R490" s="123">
        <v>16350.984322941684</v>
      </c>
      <c r="S490" s="305">
        <f>VLOOKUP(C490,'Working Hours'!A:I,9,0)*G490</f>
        <v>120.31</v>
      </c>
      <c r="T490" s="349">
        <f t="shared" si="302"/>
        <v>2.4809626943613685E-3</v>
      </c>
      <c r="U490" s="123">
        <f>SUMIFS('Manufacturing Cost.'!N:N,'Manufacturing Cost.'!G:G,"622",'Manufacturing Cost.'!H:H,"0503")*T490</f>
        <v>6527657.0177702513</v>
      </c>
      <c r="V490" s="123">
        <f>SUMIFS('Manufacturing Cost.'!N:N,'Manufacturing Cost.'!G:G,"627",'Manufacturing Cost.'!H:H,"0503")*T490</f>
        <v>7615048.539630075</v>
      </c>
      <c r="W490" s="308">
        <f t="shared" si="265"/>
        <v>4.3828398827083689E-4</v>
      </c>
      <c r="X490" s="123">
        <f>SUMIFS('Manufacturing Cost.'!N:N,'Manufacturing Cost.'!H:H,"indirect",'Manufacturing Cost.'!G:G,"627")*W490</f>
        <v>4954973.339761517</v>
      </c>
      <c r="Y490" s="123">
        <f>SUMIF(Outsoucing!D:D,C490,Outsoucing!J:J)</f>
        <v>0</v>
      </c>
      <c r="Z490" s="309">
        <f t="shared" ref="Z490:Z507" si="329">Q490+R490+U490+V490+X490+Y490</f>
        <v>82924657.060200274</v>
      </c>
      <c r="AA490" s="306">
        <f t="shared" ref="AA490:AA507" si="330">IF(Z490&lt;&gt;0,(Z490/(E490+F490)),0)</f>
        <v>4146232.8530100137</v>
      </c>
      <c r="AB490" s="123"/>
      <c r="AC490" s="3">
        <v>82924657.060200274</v>
      </c>
      <c r="AD490" s="136">
        <f t="shared" ref="AD490:AD507" si="331">+Z490-AC490</f>
        <v>0</v>
      </c>
      <c r="AH490" s="226"/>
      <c r="AI490" s="3"/>
      <c r="AL490" s="136"/>
    </row>
    <row r="491" spans="1:38">
      <c r="A491" s="301" t="s">
        <v>1199</v>
      </c>
      <c r="B491" s="353" t="str">
        <f t="shared" si="325"/>
        <v>101344301767</v>
      </c>
      <c r="C491" s="558" t="s">
        <v>2045</v>
      </c>
      <c r="D491" s="321" t="s">
        <v>2046</v>
      </c>
      <c r="E491" s="123">
        <v>73</v>
      </c>
      <c r="F491" s="215">
        <v>0</v>
      </c>
      <c r="G491" s="215">
        <f t="shared" si="326"/>
        <v>73</v>
      </c>
      <c r="H491" s="324" t="s">
        <v>2423</v>
      </c>
      <c r="I491" s="324" t="s">
        <v>2424</v>
      </c>
      <c r="J491" s="122"/>
      <c r="K491" s="305">
        <v>1</v>
      </c>
      <c r="L491" s="122">
        <v>1</v>
      </c>
      <c r="M491" s="122" t="s">
        <v>26</v>
      </c>
      <c r="N491" s="305">
        <f t="shared" si="327"/>
        <v>73</v>
      </c>
      <c r="O491" s="123">
        <v>0</v>
      </c>
      <c r="P491" s="362">
        <f t="shared" si="328"/>
        <v>3003153.6766977422</v>
      </c>
      <c r="Q491" s="123">
        <v>172694111.00731358</v>
      </c>
      <c r="R491" s="123">
        <v>59681.092778737133</v>
      </c>
      <c r="S491" s="305">
        <f>VLOOKUP(C491,'Working Hours'!A:I,9,0)*G491</f>
        <v>292.78839999999997</v>
      </c>
      <c r="T491" s="349">
        <f t="shared" si="302"/>
        <v>6.0377117258894027E-3</v>
      </c>
      <c r="U491" s="123">
        <f>SUMIFS('Manufacturing Cost.'!N:N,'Manufacturing Cost.'!G:G,"622",'Manufacturing Cost.'!H:H,"0503")*T491</f>
        <v>15885813.764289945</v>
      </c>
      <c r="V491" s="123">
        <f>SUMIFS('Manufacturing Cost.'!N:N,'Manufacturing Cost.'!G:G,"627",'Manufacturing Cost.'!H:H,"0503")*T491</f>
        <v>18532107.703770477</v>
      </c>
      <c r="W491" s="308">
        <f t="shared" si="265"/>
        <v>1.0666151414798195E-3</v>
      </c>
      <c r="X491" s="123">
        <f>SUMIFS('Manufacturing Cost.'!N:N,'Manufacturing Cost.'!H:H,"indirect",'Manufacturing Cost.'!G:G,"627")*W491</f>
        <v>12058504.830782402</v>
      </c>
      <c r="Y491" s="123">
        <f>SUMIF(Outsoucing!D:D,C491,Outsoucing!J:J)</f>
        <v>0</v>
      </c>
      <c r="Z491" s="309">
        <f t="shared" si="329"/>
        <v>219230218.39893517</v>
      </c>
      <c r="AA491" s="306">
        <f t="shared" si="330"/>
        <v>3003153.6766977422</v>
      </c>
      <c r="AB491" s="123"/>
      <c r="AC491" s="3">
        <v>219230218.39893517</v>
      </c>
      <c r="AD491" s="136">
        <f t="shared" si="331"/>
        <v>0</v>
      </c>
      <c r="AH491" s="226"/>
      <c r="AI491" s="3"/>
      <c r="AL491" s="136"/>
    </row>
    <row r="492" spans="1:38">
      <c r="A492" s="301" t="s">
        <v>1199</v>
      </c>
      <c r="B492" s="353" t="str">
        <f t="shared" si="325"/>
        <v>101345301768</v>
      </c>
      <c r="C492" s="558" t="s">
        <v>2492</v>
      </c>
      <c r="D492" s="321" t="s">
        <v>2493</v>
      </c>
      <c r="E492" s="123">
        <v>210</v>
      </c>
      <c r="F492" s="215">
        <v>6</v>
      </c>
      <c r="G492" s="215">
        <f t="shared" si="326"/>
        <v>216</v>
      </c>
      <c r="H492" s="324" t="s">
        <v>2478</v>
      </c>
      <c r="I492" s="324" t="s">
        <v>2479</v>
      </c>
      <c r="J492" s="122"/>
      <c r="K492" s="305">
        <v>1</v>
      </c>
      <c r="L492" s="122">
        <v>1</v>
      </c>
      <c r="M492" s="122" t="s">
        <v>26</v>
      </c>
      <c r="N492" s="305">
        <f t="shared" si="327"/>
        <v>216</v>
      </c>
      <c r="O492" s="123">
        <v>0</v>
      </c>
      <c r="P492" s="362">
        <f t="shared" si="328"/>
        <v>45620.429914993081</v>
      </c>
      <c r="Q492" s="123">
        <v>9218185.7955098562</v>
      </c>
      <c r="R492" s="123">
        <v>375243.99175760022</v>
      </c>
      <c r="S492" s="305">
        <f>VLOOKUP(C492,'Working Hours'!A:I,9,0)*G492</f>
        <v>1.6415999999999999</v>
      </c>
      <c r="T492" s="349">
        <f t="shared" si="302"/>
        <v>3.3852118353117963E-5</v>
      </c>
      <c r="U492" s="123">
        <f>SUMIFS('Manufacturing Cost.'!N:N,'Manufacturing Cost.'!G:G,"622",'Manufacturing Cost.'!H:H,"0503")*T492</f>
        <v>89068.255010985318</v>
      </c>
      <c r="V492" s="123">
        <f>SUMIFS('Manufacturing Cost.'!N:N,'Manufacturing Cost.'!G:G,"627",'Manufacturing Cost.'!H:H,"0503")*T492</f>
        <v>103905.44163125867</v>
      </c>
      <c r="W492" s="308">
        <f t="shared" si="265"/>
        <v>5.9802759134353405E-6</v>
      </c>
      <c r="X492" s="123">
        <f>SUMIFS('Manufacturing Cost.'!N:N,'Manufacturing Cost.'!H:H,"indirect",'Manufacturing Cost.'!G:G,"627")*W492</f>
        <v>67609.3777288048</v>
      </c>
      <c r="Y492" s="123">
        <f>SUMIF(Outsoucing!D:D,C492,Outsoucing!J:J)</f>
        <v>0</v>
      </c>
      <c r="Z492" s="309">
        <f t="shared" si="329"/>
        <v>9854012.861638505</v>
      </c>
      <c r="AA492" s="306">
        <f t="shared" si="330"/>
        <v>45620.429914993081</v>
      </c>
      <c r="AB492" s="123"/>
      <c r="AC492" s="3">
        <v>9854012.861638505</v>
      </c>
      <c r="AD492" s="136">
        <f t="shared" si="331"/>
        <v>0</v>
      </c>
      <c r="AH492" s="226"/>
      <c r="AI492" s="3"/>
      <c r="AL492" s="136"/>
    </row>
    <row r="493" spans="1:38">
      <c r="A493" s="301" t="s">
        <v>1199</v>
      </c>
      <c r="B493" s="353" t="str">
        <f>C493&amp;H493</f>
        <v>101349301774</v>
      </c>
      <c r="C493" s="558" t="s">
        <v>2494</v>
      </c>
      <c r="D493" s="321" t="s">
        <v>2495</v>
      </c>
      <c r="E493" s="123">
        <v>53</v>
      </c>
      <c r="F493" s="215">
        <v>0</v>
      </c>
      <c r="G493" s="215">
        <f>+E493+F493</f>
        <v>53</v>
      </c>
      <c r="H493" s="324" t="s">
        <v>2482</v>
      </c>
      <c r="I493" s="324" t="s">
        <v>2483</v>
      </c>
      <c r="J493" s="122"/>
      <c r="K493" s="305">
        <v>1</v>
      </c>
      <c r="L493" s="122">
        <v>1</v>
      </c>
      <c r="M493" s="122" t="s">
        <v>26</v>
      </c>
      <c r="N493" s="305">
        <f>K493*(E493+F493)</f>
        <v>53</v>
      </c>
      <c r="O493" s="123">
        <v>0</v>
      </c>
      <c r="P493" s="362">
        <f>IF(AND(Z493&lt;&gt;0,G493&lt;&gt;0),Z493/G493,"")</f>
        <v>4142015.7307746881</v>
      </c>
      <c r="Q493" s="123">
        <v>168874654.54512379</v>
      </c>
      <c r="R493" s="123">
        <v>43330.10845579546</v>
      </c>
      <c r="S493" s="305">
        <f>VLOOKUP(C493,'Working Hours'!A:I,9,0)*G493</f>
        <v>318.82150000000001</v>
      </c>
      <c r="T493" s="349">
        <f t="shared" si="302"/>
        <v>6.5745511400576266E-3</v>
      </c>
      <c r="U493" s="123">
        <f>SUMIFS('Manufacturing Cost.'!N:N,'Manufacturing Cost.'!G:G,"622",'Manufacturing Cost.'!H:H,"0503")*T493</f>
        <v>17298291.097091168</v>
      </c>
      <c r="V493" s="123">
        <f>SUMIFS('Manufacturing Cost.'!N:N,'Manufacturing Cost.'!G:G,"627",'Manufacturing Cost.'!H:H,"0503")*T493</f>
        <v>20179878.630019698</v>
      </c>
      <c r="W493" s="308">
        <f t="shared" si="265"/>
        <v>1.1614525689177177E-3</v>
      </c>
      <c r="X493" s="123">
        <f>SUMIFS('Manufacturing Cost.'!N:N,'Manufacturing Cost.'!H:H,"indirect",'Manufacturing Cost.'!G:G,"627")*W493</f>
        <v>13130679.350368019</v>
      </c>
      <c r="Y493" s="123">
        <f>SUMIF(Outsoucing!D:D,C493,Outsoucing!J:J)</f>
        <v>0</v>
      </c>
      <c r="Z493" s="309">
        <f>Q493+R493+U493+V493+X493+Y493</f>
        <v>219526833.73105848</v>
      </c>
      <c r="AA493" s="306">
        <f>IF(Z493&lt;&gt;0,(Z493/(E493+F493)),0)</f>
        <v>4142015.7307746881</v>
      </c>
      <c r="AB493" s="123"/>
      <c r="AC493" s="3">
        <v>219526833.73105848</v>
      </c>
      <c r="AD493" s="136">
        <f>+Z493-AC493</f>
        <v>0</v>
      </c>
      <c r="AH493" s="226"/>
      <c r="AI493" s="3"/>
      <c r="AL493" s="136"/>
    </row>
    <row r="494" spans="1:38">
      <c r="A494" s="301" t="s">
        <v>1199</v>
      </c>
      <c r="B494" s="353" t="str">
        <f t="shared" si="325"/>
        <v>101350301775</v>
      </c>
      <c r="C494" s="558" t="s">
        <v>2496</v>
      </c>
      <c r="D494" s="321" t="s">
        <v>2497</v>
      </c>
      <c r="E494" s="123">
        <v>20</v>
      </c>
      <c r="F494" s="215">
        <v>0</v>
      </c>
      <c r="G494" s="215">
        <f t="shared" si="326"/>
        <v>20</v>
      </c>
      <c r="H494" s="324" t="s">
        <v>2484</v>
      </c>
      <c r="I494" s="324" t="s">
        <v>2485</v>
      </c>
      <c r="J494" s="122"/>
      <c r="K494" s="305">
        <v>1</v>
      </c>
      <c r="L494" s="122">
        <v>1</v>
      </c>
      <c r="M494" s="122" t="s">
        <v>26</v>
      </c>
      <c r="N494" s="305">
        <f t="shared" si="327"/>
        <v>20</v>
      </c>
      <c r="O494" s="123">
        <v>0</v>
      </c>
      <c r="P494" s="362">
        <f t="shared" si="328"/>
        <v>318099.49311985064</v>
      </c>
      <c r="Q494" s="123">
        <v>6278394.2546367319</v>
      </c>
      <c r="R494" s="123">
        <v>61372.392353394178</v>
      </c>
      <c r="S494" s="305">
        <f>VLOOKUP(C494,'Working Hours'!A:I,9,0)*G494</f>
        <v>0.14000000000000001</v>
      </c>
      <c r="T494" s="349">
        <f t="shared" si="302"/>
        <v>2.8869983975612305E-6</v>
      </c>
      <c r="U494" s="123">
        <f>SUMIFS('Manufacturing Cost.'!N:N,'Manufacturing Cost.'!G:G,"622",'Manufacturing Cost.'!H:H,"0503")*T494</f>
        <v>7595.9769137048906</v>
      </c>
      <c r="V494" s="123">
        <f>SUMIFS('Manufacturing Cost.'!N:N,'Manufacturing Cost.'!G:G,"627",'Manufacturing Cost.'!H:H,"0503")*T494</f>
        <v>8861.3315231336601</v>
      </c>
      <c r="W494" s="308">
        <f t="shared" si="265"/>
        <v>5.1001378404053838E-7</v>
      </c>
      <c r="X494" s="123">
        <f>SUMIFS('Manufacturing Cost.'!N:N,'Manufacturing Cost.'!H:H,"indirect",'Manufacturing Cost.'!G:G,"627")*W494</f>
        <v>5765.9069700491436</v>
      </c>
      <c r="Y494" s="123">
        <f>SUMIF(Outsoucing!D:D,C494,Outsoucing!J:J)</f>
        <v>0</v>
      </c>
      <c r="Z494" s="309">
        <f t="shared" si="329"/>
        <v>6361989.8623970132</v>
      </c>
      <c r="AA494" s="306">
        <f t="shared" si="330"/>
        <v>318099.49311985064</v>
      </c>
      <c r="AB494" s="123"/>
      <c r="AC494" s="3">
        <v>6361989.8623970132</v>
      </c>
      <c r="AD494" s="136">
        <f t="shared" si="331"/>
        <v>0</v>
      </c>
      <c r="AH494" s="226"/>
      <c r="AI494" s="3"/>
      <c r="AL494" s="136"/>
    </row>
    <row r="495" spans="1:38">
      <c r="A495" s="301" t="s">
        <v>1199</v>
      </c>
      <c r="B495" s="353" t="str">
        <f t="shared" si="325"/>
        <v>101351301776</v>
      </c>
      <c r="C495" s="558" t="s">
        <v>2498</v>
      </c>
      <c r="D495" s="321" t="s">
        <v>2499</v>
      </c>
      <c r="E495" s="123">
        <v>20</v>
      </c>
      <c r="F495" s="215">
        <v>0</v>
      </c>
      <c r="G495" s="215">
        <f t="shared" si="326"/>
        <v>20</v>
      </c>
      <c r="H495" s="324" t="s">
        <v>2486</v>
      </c>
      <c r="I495" s="324" t="s">
        <v>2487</v>
      </c>
      <c r="J495" s="122"/>
      <c r="K495" s="305">
        <v>1</v>
      </c>
      <c r="L495" s="122">
        <v>1</v>
      </c>
      <c r="M495" s="122" t="s">
        <v>26</v>
      </c>
      <c r="N495" s="305">
        <f t="shared" si="327"/>
        <v>20</v>
      </c>
      <c r="O495" s="123">
        <v>0</v>
      </c>
      <c r="P495" s="362">
        <f t="shared" si="328"/>
        <v>319183.26998053363</v>
      </c>
      <c r="Q495" s="123">
        <v>6300069.7918503918</v>
      </c>
      <c r="R495" s="123">
        <v>61372.392353394178</v>
      </c>
      <c r="S495" s="305">
        <f>VLOOKUP(C495,'Working Hours'!A:I,9,0)*G495</f>
        <v>0.14000000000000001</v>
      </c>
      <c r="T495" s="349">
        <f t="shared" si="302"/>
        <v>2.8869983975612305E-6</v>
      </c>
      <c r="U495" s="123">
        <f>SUMIFS('Manufacturing Cost.'!N:N,'Manufacturing Cost.'!G:G,"622",'Manufacturing Cost.'!H:H,"0503")*T495</f>
        <v>7595.9769137048906</v>
      </c>
      <c r="V495" s="123">
        <f>SUMIFS('Manufacturing Cost.'!N:N,'Manufacturing Cost.'!G:G,"627",'Manufacturing Cost.'!H:H,"0503")*T495</f>
        <v>8861.3315231336601</v>
      </c>
      <c r="W495" s="308">
        <f t="shared" si="265"/>
        <v>5.1001378404053838E-7</v>
      </c>
      <c r="X495" s="123">
        <f>SUMIFS('Manufacturing Cost.'!N:N,'Manufacturing Cost.'!H:H,"indirect",'Manufacturing Cost.'!G:G,"627")*W495</f>
        <v>5765.9069700491436</v>
      </c>
      <c r="Y495" s="123">
        <f>SUMIF(Outsoucing!D:D,C495,Outsoucing!J:J)</f>
        <v>0</v>
      </c>
      <c r="Z495" s="309">
        <f t="shared" si="329"/>
        <v>6383665.3996106731</v>
      </c>
      <c r="AA495" s="306">
        <f t="shared" si="330"/>
        <v>319183.26998053363</v>
      </c>
      <c r="AB495" s="123"/>
      <c r="AC495" s="3">
        <v>6383665.3996106731</v>
      </c>
      <c r="AD495" s="136">
        <f t="shared" si="331"/>
        <v>0</v>
      </c>
      <c r="AH495" s="226"/>
      <c r="AI495" s="3"/>
      <c r="AL495" s="136"/>
    </row>
    <row r="496" spans="1:38">
      <c r="A496" s="301" t="s">
        <v>1199</v>
      </c>
      <c r="B496" s="353" t="str">
        <f t="shared" si="325"/>
        <v>101352301777</v>
      </c>
      <c r="C496" s="558" t="s">
        <v>2500</v>
      </c>
      <c r="D496" s="321" t="s">
        <v>2501</v>
      </c>
      <c r="E496" s="123">
        <v>20</v>
      </c>
      <c r="F496" s="215">
        <v>0</v>
      </c>
      <c r="G496" s="215">
        <f t="shared" si="326"/>
        <v>20</v>
      </c>
      <c r="H496" s="324" t="s">
        <v>2488</v>
      </c>
      <c r="I496" s="324" t="s">
        <v>2489</v>
      </c>
      <c r="J496" s="122"/>
      <c r="K496" s="305">
        <v>1</v>
      </c>
      <c r="L496" s="122">
        <v>1</v>
      </c>
      <c r="M496" s="122" t="s">
        <v>26</v>
      </c>
      <c r="N496" s="305">
        <f t="shared" si="327"/>
        <v>20</v>
      </c>
      <c r="O496" s="123">
        <v>0</v>
      </c>
      <c r="P496" s="362">
        <f t="shared" si="328"/>
        <v>314336.46277269023</v>
      </c>
      <c r="Q496" s="123">
        <v>6200913.2632926106</v>
      </c>
      <c r="R496" s="123">
        <v>85498.517655381365</v>
      </c>
      <c r="S496" s="305">
        <f>VLOOKUP(C496,'Working Hours'!A:I,9,0)*G496</f>
        <v>2E-3</v>
      </c>
      <c r="T496" s="349">
        <f t="shared" si="302"/>
        <v>4.1242834250874715E-8</v>
      </c>
      <c r="U496" s="123">
        <f>SUMIFS('Manufacturing Cost.'!N:N,'Manufacturing Cost.'!G:G,"622",'Manufacturing Cost.'!H:H,"0503")*T496</f>
        <v>108.51395591006984</v>
      </c>
      <c r="V496" s="123">
        <f>SUMIFS('Manufacturing Cost.'!N:N,'Manufacturing Cost.'!G:G,"627",'Manufacturing Cost.'!H:H,"0503")*T496</f>
        <v>126.59045033048085</v>
      </c>
      <c r="W496" s="308">
        <f t="shared" si="265"/>
        <v>7.2859112005791188E-9</v>
      </c>
      <c r="X496" s="123">
        <f>SUMIFS('Manufacturing Cost.'!N:N,'Manufacturing Cost.'!H:H,"indirect",'Manufacturing Cost.'!G:G,"627")*W496</f>
        <v>82.370099572130613</v>
      </c>
      <c r="Y496" s="123">
        <f>SUMIF(Outsoucing!D:D,C496,Outsoucing!J:J)</f>
        <v>0</v>
      </c>
      <c r="Z496" s="309">
        <f t="shared" si="329"/>
        <v>6286729.2554538045</v>
      </c>
      <c r="AA496" s="306">
        <f t="shared" si="330"/>
        <v>314336.46277269023</v>
      </c>
      <c r="AB496" s="123"/>
      <c r="AC496" s="3">
        <v>6286729.2554538045</v>
      </c>
      <c r="AD496" s="136">
        <f t="shared" si="331"/>
        <v>0</v>
      </c>
      <c r="AH496" s="226"/>
      <c r="AI496" s="3"/>
      <c r="AL496" s="136"/>
    </row>
    <row r="497" spans="1:38">
      <c r="A497" s="301" t="s">
        <v>1199</v>
      </c>
      <c r="B497" s="353" t="str">
        <f t="shared" si="325"/>
        <v>101353301778</v>
      </c>
      <c r="C497" s="558" t="s">
        <v>2502</v>
      </c>
      <c r="D497" s="321" t="s">
        <v>2503</v>
      </c>
      <c r="E497" s="123">
        <v>20</v>
      </c>
      <c r="F497" s="215">
        <v>0</v>
      </c>
      <c r="G497" s="215">
        <f t="shared" si="326"/>
        <v>20</v>
      </c>
      <c r="H497" s="324" t="s">
        <v>2490</v>
      </c>
      <c r="I497" s="324" t="s">
        <v>2491</v>
      </c>
      <c r="J497" s="122"/>
      <c r="K497" s="305">
        <v>1</v>
      </c>
      <c r="L497" s="122">
        <v>1</v>
      </c>
      <c r="M497" s="122" t="s">
        <v>26</v>
      </c>
      <c r="N497" s="305">
        <f t="shared" si="327"/>
        <v>20</v>
      </c>
      <c r="O497" s="123">
        <v>0</v>
      </c>
      <c r="P497" s="362">
        <f t="shared" si="328"/>
        <v>314936.46277246578</v>
      </c>
      <c r="Q497" s="123">
        <v>6212913.2632881217</v>
      </c>
      <c r="R497" s="123">
        <v>85498.517655381365</v>
      </c>
      <c r="S497" s="305">
        <f>VLOOKUP(C497,'Working Hours'!A:I,9,0)*G497</f>
        <v>2E-3</v>
      </c>
      <c r="T497" s="349">
        <f t="shared" si="302"/>
        <v>4.1242834250874715E-8</v>
      </c>
      <c r="U497" s="123">
        <f>SUMIFS('Manufacturing Cost.'!N:N,'Manufacturing Cost.'!G:G,"622",'Manufacturing Cost.'!H:H,"0503")*T497</f>
        <v>108.51395591006984</v>
      </c>
      <c r="V497" s="123">
        <f>SUMIFS('Manufacturing Cost.'!N:N,'Manufacturing Cost.'!G:G,"627",'Manufacturing Cost.'!H:H,"0503")*T497</f>
        <v>126.59045033048085</v>
      </c>
      <c r="W497" s="308">
        <f t="shared" si="265"/>
        <v>7.2859112005791188E-9</v>
      </c>
      <c r="X497" s="123">
        <f>SUMIFS('Manufacturing Cost.'!N:N,'Manufacturing Cost.'!H:H,"indirect",'Manufacturing Cost.'!G:G,"627")*W497</f>
        <v>82.370099572130613</v>
      </c>
      <c r="Y497" s="123">
        <f>SUMIF(Outsoucing!D:D,C497,Outsoucing!J:J)</f>
        <v>0</v>
      </c>
      <c r="Z497" s="309">
        <f t="shared" si="329"/>
        <v>6298729.2554493155</v>
      </c>
      <c r="AA497" s="306">
        <f t="shared" si="330"/>
        <v>314936.46277246578</v>
      </c>
      <c r="AB497" s="123"/>
      <c r="AC497" s="3">
        <v>6298729.2554493155</v>
      </c>
      <c r="AD497" s="136">
        <f t="shared" si="331"/>
        <v>0</v>
      </c>
      <c r="AH497" s="226"/>
      <c r="AI497" s="3"/>
      <c r="AL497" s="136"/>
    </row>
    <row r="498" spans="1:38">
      <c r="A498" s="301" t="s">
        <v>1199</v>
      </c>
      <c r="B498" s="353" t="str">
        <f t="shared" si="325"/>
        <v>101356763980</v>
      </c>
      <c r="C498" s="558" t="s">
        <v>2504</v>
      </c>
      <c r="D498" s="321" t="s">
        <v>2505</v>
      </c>
      <c r="E498" s="123">
        <v>20</v>
      </c>
      <c r="F498" s="215">
        <v>0</v>
      </c>
      <c r="G498" s="215">
        <f t="shared" si="326"/>
        <v>20</v>
      </c>
      <c r="H498" s="324" t="s">
        <v>2584</v>
      </c>
      <c r="I498" s="324" t="s">
        <v>2585</v>
      </c>
      <c r="J498" s="122"/>
      <c r="K498" s="305">
        <v>1</v>
      </c>
      <c r="L498" s="122">
        <v>1</v>
      </c>
      <c r="M498" s="122" t="s">
        <v>26</v>
      </c>
      <c r="N498" s="305">
        <f t="shared" si="327"/>
        <v>20</v>
      </c>
      <c r="O498" s="123">
        <v>0</v>
      </c>
      <c r="P498" s="362">
        <f t="shared" si="328"/>
        <v>266297.15374611632</v>
      </c>
      <c r="Q498" s="123">
        <v>0</v>
      </c>
      <c r="R498" s="123">
        <v>5202128.017655381</v>
      </c>
      <c r="S498" s="305">
        <f>VLOOKUP(C498,'Working Hours'!A:I,9,0)*G498</f>
        <v>0.78</v>
      </c>
      <c r="T498" s="349">
        <f t="shared" si="302"/>
        <v>1.6084705357841139E-5</v>
      </c>
      <c r="U498" s="123">
        <f>SUMIFS('Manufacturing Cost.'!N:N,'Manufacturing Cost.'!G:G,"622",'Manufacturing Cost.'!H:H,"0503")*T498</f>
        <v>42320.442804927239</v>
      </c>
      <c r="V498" s="123">
        <f>SUMIFS('Manufacturing Cost.'!N:N,'Manufacturing Cost.'!G:G,"627",'Manufacturing Cost.'!H:H,"0503")*T498</f>
        <v>49370.275628887532</v>
      </c>
      <c r="W498" s="308">
        <f t="shared" ref="W498:W507" si="332">S498/SUM($S$7:$S$507)</f>
        <v>2.8415053682258565E-6</v>
      </c>
      <c r="X498" s="123">
        <f>SUMIFS('Manufacturing Cost.'!N:N,'Manufacturing Cost.'!H:H,"indirect",'Manufacturing Cost.'!G:G,"627")*W498</f>
        <v>32124.33883313094</v>
      </c>
      <c r="Y498" s="123">
        <f>SUMIF(Outsoucing!D:D,C498,Outsoucing!J:J)</f>
        <v>0</v>
      </c>
      <c r="Z498" s="309">
        <f t="shared" si="329"/>
        <v>5325943.074922326</v>
      </c>
      <c r="AA498" s="306">
        <f t="shared" si="330"/>
        <v>266297.15374611632</v>
      </c>
      <c r="AB498" s="123"/>
      <c r="AC498" s="3">
        <v>5325943.074922326</v>
      </c>
      <c r="AD498" s="136">
        <f t="shared" si="331"/>
        <v>0</v>
      </c>
      <c r="AH498" s="226"/>
      <c r="AI498" s="3"/>
      <c r="AL498" s="136"/>
    </row>
    <row r="499" spans="1:38">
      <c r="A499" s="301" t="s">
        <v>1199</v>
      </c>
      <c r="B499" s="353" t="str">
        <f t="shared" si="325"/>
        <v>101357</v>
      </c>
      <c r="C499" s="558" t="s">
        <v>2506</v>
      </c>
      <c r="D499" s="321" t="s">
        <v>2507</v>
      </c>
      <c r="E499" s="123">
        <v>20</v>
      </c>
      <c r="F499" s="215">
        <v>0</v>
      </c>
      <c r="G499" s="215">
        <f t="shared" si="326"/>
        <v>20</v>
      </c>
      <c r="H499" s="557"/>
      <c r="I499" s="557"/>
      <c r="J499" s="122"/>
      <c r="K499" s="305">
        <v>1</v>
      </c>
      <c r="L499" s="122">
        <v>1</v>
      </c>
      <c r="M499" s="122" t="s">
        <v>26</v>
      </c>
      <c r="N499" s="305">
        <f t="shared" si="327"/>
        <v>20</v>
      </c>
      <c r="O499" s="123">
        <v>0</v>
      </c>
      <c r="P499" s="362">
        <f t="shared" si="328"/>
        <v>3363.7946866606362</v>
      </c>
      <c r="Q499" s="123">
        <v>0</v>
      </c>
      <c r="R499" s="123">
        <v>27591.580506627568</v>
      </c>
      <c r="S499" s="305">
        <f>VLOOKUP(C499,'Working Hours'!A:I,9,0)*G499</f>
        <v>0.25</v>
      </c>
      <c r="T499" s="349">
        <f t="shared" si="302"/>
        <v>5.1553542813593396E-6</v>
      </c>
      <c r="U499" s="123">
        <f>SUMIFS('Manufacturing Cost.'!N:N,'Manufacturing Cost.'!G:G,"622",'Manufacturing Cost.'!H:H,"0503")*T499</f>
        <v>13564.244488758732</v>
      </c>
      <c r="V499" s="123">
        <f>SUMIFS('Manufacturing Cost.'!N:N,'Manufacturing Cost.'!G:G,"627",'Manufacturing Cost.'!H:H,"0503")*T499</f>
        <v>15823.806291310106</v>
      </c>
      <c r="W499" s="308">
        <f t="shared" si="332"/>
        <v>9.1073890007238976E-7</v>
      </c>
      <c r="X499" s="123">
        <f>SUMIFS('Manufacturing Cost.'!N:N,'Manufacturing Cost.'!H:H,"indirect",'Manufacturing Cost.'!G:G,"627")*W499</f>
        <v>10296.262446516326</v>
      </c>
      <c r="Y499" s="123">
        <f>SUMIF(Outsoucing!D:D,C499,Outsoucing!J:J)</f>
        <v>0</v>
      </c>
      <c r="Z499" s="309">
        <f t="shared" si="329"/>
        <v>67275.893733212724</v>
      </c>
      <c r="AA499" s="306">
        <f t="shared" si="330"/>
        <v>3363.7946866606362</v>
      </c>
      <c r="AB499" s="123"/>
      <c r="AC499" s="3">
        <v>67275.893733212724</v>
      </c>
      <c r="AD499" s="136">
        <f t="shared" si="331"/>
        <v>0</v>
      </c>
      <c r="AH499" s="226"/>
      <c r="AI499" s="3"/>
      <c r="AL499" s="136"/>
    </row>
    <row r="500" spans="1:38">
      <c r="A500" s="301" t="s">
        <v>1199</v>
      </c>
      <c r="B500" s="353" t="str">
        <f t="shared" si="325"/>
        <v>101358</v>
      </c>
      <c r="C500" s="558" t="s">
        <v>2508</v>
      </c>
      <c r="D500" s="321" t="s">
        <v>2509</v>
      </c>
      <c r="E500" s="123">
        <v>20</v>
      </c>
      <c r="F500" s="215">
        <v>0</v>
      </c>
      <c r="G500" s="215">
        <f t="shared" si="326"/>
        <v>20</v>
      </c>
      <c r="H500" s="557"/>
      <c r="I500" s="557"/>
      <c r="J500" s="122"/>
      <c r="K500" s="305">
        <v>1</v>
      </c>
      <c r="L500" s="122">
        <v>1</v>
      </c>
      <c r="M500" s="122" t="s">
        <v>26</v>
      </c>
      <c r="N500" s="305">
        <f t="shared" si="327"/>
        <v>20</v>
      </c>
      <c r="O500" s="123">
        <v>0</v>
      </c>
      <c r="P500" s="362">
        <f t="shared" si="328"/>
        <v>3363.7946866606362</v>
      </c>
      <c r="Q500" s="123">
        <v>0</v>
      </c>
      <c r="R500" s="123">
        <v>27591.580506627568</v>
      </c>
      <c r="S500" s="305">
        <f>VLOOKUP(C500,'Working Hours'!A:I,9,0)*G500</f>
        <v>0.25</v>
      </c>
      <c r="T500" s="349">
        <f t="shared" si="302"/>
        <v>5.1553542813593396E-6</v>
      </c>
      <c r="U500" s="123">
        <f>SUMIFS('Manufacturing Cost.'!N:N,'Manufacturing Cost.'!G:G,"622",'Manufacturing Cost.'!H:H,"0503")*T500</f>
        <v>13564.244488758732</v>
      </c>
      <c r="V500" s="123">
        <f>SUMIFS('Manufacturing Cost.'!N:N,'Manufacturing Cost.'!G:G,"627",'Manufacturing Cost.'!H:H,"0503")*T500</f>
        <v>15823.806291310106</v>
      </c>
      <c r="W500" s="308">
        <f t="shared" si="332"/>
        <v>9.1073890007238976E-7</v>
      </c>
      <c r="X500" s="123">
        <f>SUMIFS('Manufacturing Cost.'!N:N,'Manufacturing Cost.'!H:H,"indirect",'Manufacturing Cost.'!G:G,"627")*W500</f>
        <v>10296.262446516326</v>
      </c>
      <c r="Y500" s="123">
        <f>SUMIF(Outsoucing!D:D,C500,Outsoucing!J:J)</f>
        <v>0</v>
      </c>
      <c r="Z500" s="309">
        <f t="shared" si="329"/>
        <v>67275.893733212724</v>
      </c>
      <c r="AA500" s="306">
        <f t="shared" si="330"/>
        <v>3363.7946866606362</v>
      </c>
      <c r="AB500" s="123"/>
      <c r="AC500" s="3">
        <v>67275.893733212724</v>
      </c>
      <c r="AD500" s="136">
        <f t="shared" si="331"/>
        <v>0</v>
      </c>
      <c r="AH500" s="226"/>
      <c r="AI500" s="3"/>
      <c r="AL500" s="136"/>
    </row>
    <row r="501" spans="1:38">
      <c r="A501" s="301" t="s">
        <v>1199</v>
      </c>
      <c r="B501" s="353" t="str">
        <f t="shared" si="325"/>
        <v>101359</v>
      </c>
      <c r="C501" s="558" t="s">
        <v>2510</v>
      </c>
      <c r="D501" s="321" t="s">
        <v>2511</v>
      </c>
      <c r="E501" s="123">
        <v>20</v>
      </c>
      <c r="F501" s="215">
        <v>0</v>
      </c>
      <c r="G501" s="215">
        <f t="shared" si="326"/>
        <v>20</v>
      </c>
      <c r="H501" s="557"/>
      <c r="I501" s="557"/>
      <c r="J501" s="122"/>
      <c r="K501" s="305">
        <v>1</v>
      </c>
      <c r="L501" s="122">
        <v>1</v>
      </c>
      <c r="M501" s="122" t="s">
        <v>26</v>
      </c>
      <c r="N501" s="305">
        <f t="shared" si="327"/>
        <v>20</v>
      </c>
      <c r="O501" s="123">
        <v>0</v>
      </c>
      <c r="P501" s="362">
        <f t="shared" si="328"/>
        <v>4032.6447635350496</v>
      </c>
      <c r="Q501" s="123">
        <v>0</v>
      </c>
      <c r="R501" s="123">
        <v>40968.582044115828</v>
      </c>
      <c r="S501" s="305">
        <f>VLOOKUP(C501,'Working Hours'!A:I,9,0)*G501</f>
        <v>0.25</v>
      </c>
      <c r="T501" s="349">
        <f t="shared" si="302"/>
        <v>5.1553542813593396E-6</v>
      </c>
      <c r="U501" s="123">
        <f>SUMIFS('Manufacturing Cost.'!N:N,'Manufacturing Cost.'!G:G,"622",'Manufacturing Cost.'!H:H,"0503")*T501</f>
        <v>13564.244488758732</v>
      </c>
      <c r="V501" s="123">
        <f>SUMIFS('Manufacturing Cost.'!N:N,'Manufacturing Cost.'!G:G,"627",'Manufacturing Cost.'!H:H,"0503")*T501</f>
        <v>15823.806291310106</v>
      </c>
      <c r="W501" s="308">
        <f t="shared" si="332"/>
        <v>9.1073890007238976E-7</v>
      </c>
      <c r="X501" s="123">
        <f>SUMIFS('Manufacturing Cost.'!N:N,'Manufacturing Cost.'!H:H,"indirect",'Manufacturing Cost.'!G:G,"627")*W501</f>
        <v>10296.262446516326</v>
      </c>
      <c r="Y501" s="123">
        <f>SUMIF(Outsoucing!D:D,C501,Outsoucing!J:J)</f>
        <v>0</v>
      </c>
      <c r="Z501" s="309">
        <f t="shared" si="329"/>
        <v>80652.895270700988</v>
      </c>
      <c r="AA501" s="306">
        <f t="shared" si="330"/>
        <v>4032.6447635350496</v>
      </c>
      <c r="AB501" s="123"/>
      <c r="AC501" s="3">
        <v>80652.895270700988</v>
      </c>
      <c r="AD501" s="136">
        <f t="shared" si="331"/>
        <v>0</v>
      </c>
      <c r="AH501" s="226"/>
      <c r="AI501" s="3"/>
      <c r="AL501" s="136"/>
    </row>
    <row r="502" spans="1:38">
      <c r="A502" s="301" t="s">
        <v>1199</v>
      </c>
      <c r="B502" s="353" t="str">
        <f t="shared" ref="B502:B503" si="333">C502&amp;H502</f>
        <v>100593</v>
      </c>
      <c r="C502" s="558" t="s">
        <v>2523</v>
      </c>
      <c r="D502" s="321" t="s">
        <v>2524</v>
      </c>
      <c r="E502" s="123">
        <v>500</v>
      </c>
      <c r="F502" s="215">
        <v>0</v>
      </c>
      <c r="G502" s="215">
        <f t="shared" ref="G502:G503" si="334">+E502+F502</f>
        <v>500</v>
      </c>
      <c r="H502" s="557"/>
      <c r="I502" s="557"/>
      <c r="J502" s="122"/>
      <c r="K502" s="305">
        <v>1</v>
      </c>
      <c r="L502" s="122">
        <v>1</v>
      </c>
      <c r="M502" s="122" t="s">
        <v>26</v>
      </c>
      <c r="N502" s="305">
        <f t="shared" ref="N502:N503" si="335">K502*(E502+F502)</f>
        <v>500</v>
      </c>
      <c r="O502" s="123">
        <v>0</v>
      </c>
      <c r="P502" s="362">
        <f t="shared" ref="P502:P503" si="336">IF(AND(Z502&lt;&gt;0,G502&lt;&gt;0),Z502/G502,"")</f>
        <v>2418.9811553972618</v>
      </c>
      <c r="Q502" s="123">
        <v>0</v>
      </c>
      <c r="R502" s="123">
        <v>82456.082063612281</v>
      </c>
      <c r="S502" s="305">
        <f>VLOOKUP(C502,'Working Hours'!A:I,9,0)*G502</f>
        <v>7.1000000000000005</v>
      </c>
      <c r="T502" s="349">
        <f t="shared" si="302"/>
        <v>1.4641206159060526E-4</v>
      </c>
      <c r="U502" s="123">
        <f>SUMIFS('Manufacturing Cost.'!N:N,'Manufacturing Cost.'!G:G,"622",'Manufacturing Cost.'!H:H,"0503")*T502</f>
        <v>385224.54348074802</v>
      </c>
      <c r="V502" s="123">
        <f>SUMIFS('Manufacturing Cost.'!N:N,'Manufacturing Cost.'!G:G,"627",'Manufacturing Cost.'!H:H,"0503")*T502</f>
        <v>449396.09867320705</v>
      </c>
      <c r="W502" s="308">
        <f t="shared" si="332"/>
        <v>2.5864984762055871E-5</v>
      </c>
      <c r="X502" s="123">
        <f>SUMIFS('Manufacturing Cost.'!N:N,'Manufacturing Cost.'!H:H,"indirect",'Manufacturing Cost.'!G:G,"627")*W502</f>
        <v>292413.85348106368</v>
      </c>
      <c r="Y502" s="123">
        <f>SUMIF(Outsoucing!D:D,C502,Outsoucing!J:J)</f>
        <v>0</v>
      </c>
      <c r="Z502" s="309">
        <f t="shared" ref="Z502:Z503" si="337">Q502+R502+U502+V502+X502+Y502</f>
        <v>1209490.577698631</v>
      </c>
      <c r="AA502" s="306">
        <f t="shared" ref="AA502:AA503" si="338">IF(Z502&lt;&gt;0,(Z502/(E502+F502)),0)</f>
        <v>2418.9811553972618</v>
      </c>
      <c r="AB502" s="123"/>
      <c r="AC502" s="3">
        <v>1209490.577698631</v>
      </c>
      <c r="AD502" s="136">
        <f t="shared" ref="AD502:AD503" si="339">+Z502-AC502</f>
        <v>0</v>
      </c>
      <c r="AH502" s="226"/>
      <c r="AI502" s="3"/>
      <c r="AL502" s="136"/>
    </row>
    <row r="503" spans="1:38">
      <c r="A503" s="301" t="s">
        <v>1199</v>
      </c>
      <c r="B503" s="353" t="str">
        <f t="shared" si="333"/>
        <v>100637800450</v>
      </c>
      <c r="C503" s="562" t="s">
        <v>2527</v>
      </c>
      <c r="D503" s="321" t="s">
        <v>2528</v>
      </c>
      <c r="E503" s="123">
        <v>110</v>
      </c>
      <c r="F503" s="215">
        <v>0</v>
      </c>
      <c r="G503" s="215">
        <f t="shared" si="334"/>
        <v>110</v>
      </c>
      <c r="H503" s="324" t="s">
        <v>371</v>
      </c>
      <c r="I503" s="324" t="s">
        <v>852</v>
      </c>
      <c r="J503" s="122" t="s">
        <v>373</v>
      </c>
      <c r="K503" s="305">
        <v>5.1499999999999997E-2</v>
      </c>
      <c r="L503" s="122">
        <v>1</v>
      </c>
      <c r="M503" s="122" t="s">
        <v>26</v>
      </c>
      <c r="N503" s="305">
        <f t="shared" si="335"/>
        <v>5.665</v>
      </c>
      <c r="O503" s="305">
        <v>5.665</v>
      </c>
      <c r="P503" s="362">
        <f t="shared" si="336"/>
        <v>8786.1856378186621</v>
      </c>
      <c r="Q503" s="123">
        <v>0</v>
      </c>
      <c r="R503" s="123">
        <v>575351.82899882959</v>
      </c>
      <c r="S503" s="305">
        <f>VLOOKUP(C503,'Working Hours'!A:I,9,0)*G503</f>
        <v>2.464</v>
      </c>
      <c r="T503" s="349">
        <f t="shared" si="302"/>
        <v>5.0811171797077647E-5</v>
      </c>
      <c r="U503" s="123">
        <f>SUMIFS('Manufacturing Cost.'!N:N,'Manufacturing Cost.'!G:G,"622",'Manufacturing Cost.'!H:H,"0503")*T503</f>
        <v>133689.19368120603</v>
      </c>
      <c r="V503" s="123">
        <f>SUMIFS('Manufacturing Cost.'!N:N,'Manufacturing Cost.'!G:G,"627",'Manufacturing Cost.'!H:H,"0503")*T503</f>
        <v>155959.4348071524</v>
      </c>
      <c r="W503" s="308">
        <f t="shared" si="332"/>
        <v>8.9762425991134734E-6</v>
      </c>
      <c r="X503" s="123">
        <f>SUMIFS('Manufacturing Cost.'!N:N,'Manufacturing Cost.'!H:H,"indirect",'Manufacturing Cost.'!G:G,"627")*W503</f>
        <v>101479.9626728649</v>
      </c>
      <c r="Y503" s="123">
        <f>SUMIF(Outsoucing!D:D,C503,Outsoucing!J:J)</f>
        <v>0</v>
      </c>
      <c r="Z503" s="309">
        <f t="shared" si="337"/>
        <v>966480.42016005283</v>
      </c>
      <c r="AA503" s="306">
        <f t="shared" si="338"/>
        <v>8786.1856378186621</v>
      </c>
      <c r="AB503" s="123"/>
      <c r="AC503" s="3">
        <v>966480.42016005283</v>
      </c>
      <c r="AD503" s="136">
        <f t="shared" si="339"/>
        <v>0</v>
      </c>
      <c r="AH503" s="226"/>
      <c r="AI503" s="3"/>
      <c r="AL503" s="136"/>
    </row>
    <row r="504" spans="1:38">
      <c r="A504" s="301" t="s">
        <v>1199</v>
      </c>
      <c r="B504" s="353" t="str">
        <f t="shared" si="325"/>
        <v>140418</v>
      </c>
      <c r="C504" s="558" t="s">
        <v>2514</v>
      </c>
      <c r="D504" s="321" t="s">
        <v>2515</v>
      </c>
      <c r="E504" s="123">
        <v>1</v>
      </c>
      <c r="F504" s="215">
        <v>0</v>
      </c>
      <c r="G504" s="215">
        <f t="shared" si="326"/>
        <v>1</v>
      </c>
      <c r="H504" s="557"/>
      <c r="I504" s="557"/>
      <c r="J504" s="122"/>
      <c r="K504" s="305">
        <v>1</v>
      </c>
      <c r="L504" s="122">
        <v>1</v>
      </c>
      <c r="M504" s="122" t="s">
        <v>26</v>
      </c>
      <c r="N504" s="305">
        <f t="shared" si="327"/>
        <v>1</v>
      </c>
      <c r="O504" s="123">
        <v>0</v>
      </c>
      <c r="P504" s="362">
        <f t="shared" si="328"/>
        <v>12691118.626453171</v>
      </c>
      <c r="Q504" s="123"/>
      <c r="R504" s="123">
        <v>12611750</v>
      </c>
      <c r="S504" s="305">
        <f>VLOOKUP(C504,'Working Hours'!A:I,9,0)*G504</f>
        <v>0.5</v>
      </c>
      <c r="T504" s="349">
        <f t="shared" si="302"/>
        <v>1.0310708562718679E-5</v>
      </c>
      <c r="U504" s="123">
        <f>SUMIFS('Manufacturing Cost.'!N:N,'Manufacturing Cost.'!G:G,"622",'Manufacturing Cost.'!H:H,"0503")*T504</f>
        <v>27128.488977517463</v>
      </c>
      <c r="V504" s="123">
        <f>SUMIFS('Manufacturing Cost.'!N:N,'Manufacturing Cost.'!G:G,"627",'Manufacturing Cost.'!H:H,"0503")*T504</f>
        <v>31647.612582620211</v>
      </c>
      <c r="W504" s="308">
        <f t="shared" si="332"/>
        <v>1.8214778001447795E-6</v>
      </c>
      <c r="X504" s="123">
        <f>SUMIFS('Manufacturing Cost.'!N:N,'Manufacturing Cost.'!H:H,"indirect",'Manufacturing Cost.'!G:G,"627")*W504</f>
        <v>20592.524893032652</v>
      </c>
      <c r="Y504" s="123">
        <f>SUMIF(Outsoucing!D:D,C504,Outsoucing!J:J)</f>
        <v>0</v>
      </c>
      <c r="Z504" s="309">
        <f t="shared" si="329"/>
        <v>12691118.626453171</v>
      </c>
      <c r="AA504" s="306">
        <f t="shared" si="330"/>
        <v>12691118.626453171</v>
      </c>
      <c r="AB504" s="123"/>
      <c r="AC504" s="3">
        <v>12691118.626453171</v>
      </c>
      <c r="AD504" s="136">
        <f t="shared" si="331"/>
        <v>0</v>
      </c>
      <c r="AH504" s="226"/>
      <c r="AI504" s="3"/>
      <c r="AL504" s="136"/>
    </row>
    <row r="505" spans="1:38">
      <c r="A505" s="301" t="s">
        <v>1199</v>
      </c>
      <c r="B505" s="353" t="str">
        <f t="shared" si="325"/>
        <v>140419</v>
      </c>
      <c r="C505" s="558" t="s">
        <v>2516</v>
      </c>
      <c r="D505" s="321" t="s">
        <v>2517</v>
      </c>
      <c r="E505" s="123">
        <v>1</v>
      </c>
      <c r="F505" s="215">
        <v>0</v>
      </c>
      <c r="G505" s="215">
        <f t="shared" si="326"/>
        <v>1</v>
      </c>
      <c r="H505" s="557"/>
      <c r="I505" s="557"/>
      <c r="J505" s="122"/>
      <c r="K505" s="305">
        <v>1</v>
      </c>
      <c r="L505" s="122">
        <v>1</v>
      </c>
      <c r="M505" s="122" t="s">
        <v>26</v>
      </c>
      <c r="N505" s="305">
        <f t="shared" si="327"/>
        <v>1</v>
      </c>
      <c r="O505" s="123">
        <v>0</v>
      </c>
      <c r="P505" s="362">
        <f t="shared" si="328"/>
        <v>7522368.6264531696</v>
      </c>
      <c r="Q505" s="123"/>
      <c r="R505" s="123">
        <v>7443000</v>
      </c>
      <c r="S505" s="305">
        <f>VLOOKUP(C505,'Working Hours'!A:I,9,0)*G505</f>
        <v>0.5</v>
      </c>
      <c r="T505" s="349">
        <f t="shared" si="302"/>
        <v>1.0310708562718679E-5</v>
      </c>
      <c r="U505" s="123">
        <f>SUMIFS('Manufacturing Cost.'!N:N,'Manufacturing Cost.'!G:G,"622",'Manufacturing Cost.'!H:H,"0503")*T505</f>
        <v>27128.488977517463</v>
      </c>
      <c r="V505" s="123">
        <f>SUMIFS('Manufacturing Cost.'!N:N,'Manufacturing Cost.'!G:G,"627",'Manufacturing Cost.'!H:H,"0503")*T505</f>
        <v>31647.612582620211</v>
      </c>
      <c r="W505" s="308">
        <f t="shared" si="332"/>
        <v>1.8214778001447795E-6</v>
      </c>
      <c r="X505" s="123">
        <f>SUMIFS('Manufacturing Cost.'!N:N,'Manufacturing Cost.'!H:H,"indirect",'Manufacturing Cost.'!G:G,"627")*W505</f>
        <v>20592.524893032652</v>
      </c>
      <c r="Y505" s="123">
        <f>SUMIF(Outsoucing!D:D,C505,Outsoucing!J:J)</f>
        <v>0</v>
      </c>
      <c r="Z505" s="309">
        <f t="shared" si="329"/>
        <v>7522368.6264531696</v>
      </c>
      <c r="AA505" s="306">
        <f t="shared" si="330"/>
        <v>7522368.6264531696</v>
      </c>
      <c r="AB505" s="123"/>
      <c r="AC505" s="3">
        <v>7522368.6264531696</v>
      </c>
      <c r="AD505" s="136">
        <f t="shared" si="331"/>
        <v>0</v>
      </c>
      <c r="AH505" s="226"/>
      <c r="AI505" s="3"/>
      <c r="AL505" s="136"/>
    </row>
    <row r="506" spans="1:38">
      <c r="A506" s="301" t="s">
        <v>1199</v>
      </c>
      <c r="B506" s="353" t="str">
        <f t="shared" si="325"/>
        <v>140420</v>
      </c>
      <c r="C506" s="558" t="s">
        <v>2518</v>
      </c>
      <c r="D506" s="321" t="s">
        <v>2519</v>
      </c>
      <c r="E506" s="123">
        <v>1</v>
      </c>
      <c r="F506" s="215">
        <v>0</v>
      </c>
      <c r="G506" s="215">
        <f t="shared" si="326"/>
        <v>1</v>
      </c>
      <c r="H506" s="557"/>
      <c r="I506" s="557"/>
      <c r="J506" s="122"/>
      <c r="K506" s="305">
        <v>1</v>
      </c>
      <c r="L506" s="122">
        <v>1</v>
      </c>
      <c r="M506" s="122" t="s">
        <v>26</v>
      </c>
      <c r="N506" s="305">
        <f t="shared" si="327"/>
        <v>1</v>
      </c>
      <c r="O506" s="123">
        <v>0</v>
      </c>
      <c r="P506" s="362">
        <f t="shared" si="328"/>
        <v>73708868.626453176</v>
      </c>
      <c r="Q506" s="123"/>
      <c r="R506" s="123">
        <v>73629500</v>
      </c>
      <c r="S506" s="305">
        <f>VLOOKUP(C506,'Working Hours'!A:I,9,0)*G506</f>
        <v>0.5</v>
      </c>
      <c r="T506" s="349">
        <f t="shared" si="302"/>
        <v>1.0310708562718679E-5</v>
      </c>
      <c r="U506" s="123">
        <f>SUMIFS('Manufacturing Cost.'!N:N,'Manufacturing Cost.'!G:G,"622",'Manufacturing Cost.'!H:H,"0503")*T506</f>
        <v>27128.488977517463</v>
      </c>
      <c r="V506" s="123">
        <f>SUMIFS('Manufacturing Cost.'!N:N,'Manufacturing Cost.'!G:G,"627",'Manufacturing Cost.'!H:H,"0503")*T506</f>
        <v>31647.612582620211</v>
      </c>
      <c r="W506" s="308">
        <f t="shared" si="332"/>
        <v>1.8214778001447795E-6</v>
      </c>
      <c r="X506" s="123">
        <f>SUMIFS('Manufacturing Cost.'!N:N,'Manufacturing Cost.'!H:H,"indirect",'Manufacturing Cost.'!G:G,"627")*W506</f>
        <v>20592.524893032652</v>
      </c>
      <c r="Y506" s="123">
        <f>SUMIF(Outsoucing!D:D,C506,Outsoucing!J:J)</f>
        <v>0</v>
      </c>
      <c r="Z506" s="309">
        <f t="shared" si="329"/>
        <v>73708868.626453176</v>
      </c>
      <c r="AA506" s="306">
        <f t="shared" si="330"/>
        <v>73708868.626453176</v>
      </c>
      <c r="AB506" s="123"/>
      <c r="AC506" s="3">
        <v>73708868.626453176</v>
      </c>
      <c r="AD506" s="136">
        <f t="shared" si="331"/>
        <v>0</v>
      </c>
      <c r="AH506" s="226"/>
      <c r="AI506" s="3"/>
      <c r="AL506" s="136"/>
    </row>
    <row r="507" spans="1:38">
      <c r="A507" s="301" t="s">
        <v>1199</v>
      </c>
      <c r="B507" s="353" t="str">
        <f t="shared" si="325"/>
        <v>140421</v>
      </c>
      <c r="C507" s="558" t="s">
        <v>2520</v>
      </c>
      <c r="D507" s="321" t="s">
        <v>2521</v>
      </c>
      <c r="E507" s="123">
        <v>1</v>
      </c>
      <c r="F507" s="215">
        <v>0</v>
      </c>
      <c r="G507" s="215">
        <f t="shared" si="326"/>
        <v>1</v>
      </c>
      <c r="H507" s="557"/>
      <c r="I507" s="557"/>
      <c r="J507" s="122"/>
      <c r="K507" s="305">
        <v>1</v>
      </c>
      <c r="L507" s="122">
        <v>1</v>
      </c>
      <c r="M507" s="122" t="s">
        <v>26</v>
      </c>
      <c r="N507" s="305">
        <f t="shared" si="327"/>
        <v>1</v>
      </c>
      <c r="O507" s="123">
        <v>0</v>
      </c>
      <c r="P507" s="362">
        <f t="shared" si="328"/>
        <v>76025631.126453176</v>
      </c>
      <c r="Q507" s="123"/>
      <c r="R507" s="123">
        <v>75946262.5</v>
      </c>
      <c r="S507" s="305">
        <f>VLOOKUP(C507,'Working Hours'!A:I,9,0)*G507</f>
        <v>0.5</v>
      </c>
      <c r="T507" s="349">
        <f t="shared" si="302"/>
        <v>1.0310708562718679E-5</v>
      </c>
      <c r="U507" s="123">
        <f>SUMIFS('Manufacturing Cost.'!N:N,'Manufacturing Cost.'!G:G,"622",'Manufacturing Cost.'!H:H,"0503")*T507</f>
        <v>27128.488977517463</v>
      </c>
      <c r="V507" s="123">
        <f>SUMIFS('Manufacturing Cost.'!N:N,'Manufacturing Cost.'!G:G,"627",'Manufacturing Cost.'!H:H,"0503")*T507</f>
        <v>31647.612582620211</v>
      </c>
      <c r="W507" s="308">
        <f t="shared" si="332"/>
        <v>1.8214778001447795E-6</v>
      </c>
      <c r="X507" s="123">
        <f>SUMIFS('Manufacturing Cost.'!N:N,'Manufacturing Cost.'!H:H,"indirect",'Manufacturing Cost.'!G:G,"627")*W507</f>
        <v>20592.524893032652</v>
      </c>
      <c r="Y507" s="123">
        <f>SUMIF(Outsoucing!D:D,C507,Outsoucing!J:J)</f>
        <v>0</v>
      </c>
      <c r="Z507" s="309">
        <f t="shared" si="329"/>
        <v>76025631.126453176</v>
      </c>
      <c r="AA507" s="306">
        <f t="shared" si="330"/>
        <v>76025631.126453176</v>
      </c>
      <c r="AB507" s="123"/>
      <c r="AC507" s="3">
        <v>76025631.126453176</v>
      </c>
      <c r="AD507" s="136">
        <f t="shared" si="331"/>
        <v>0</v>
      </c>
      <c r="AH507" s="226"/>
      <c r="AI507" s="3"/>
      <c r="AL507" s="136"/>
    </row>
    <row r="508" spans="1:38" ht="15" hidden="1" customHeight="1">
      <c r="A508" s="408" t="s">
        <v>1199</v>
      </c>
      <c r="B508" s="409" t="str">
        <f t="shared" ref="B508:B511" si="340">C508&amp;H508</f>
        <v>100719310102</v>
      </c>
      <c r="C508" s="432" t="s">
        <v>1546</v>
      </c>
      <c r="D508" s="432" t="s">
        <v>1547</v>
      </c>
      <c r="E508" s="433">
        <v>0</v>
      </c>
      <c r="F508" s="434">
        <v>0</v>
      </c>
      <c r="G508" s="434">
        <f t="shared" si="280"/>
        <v>0</v>
      </c>
      <c r="H508" s="544" t="s">
        <v>1154</v>
      </c>
      <c r="I508" s="432" t="s">
        <v>1155</v>
      </c>
      <c r="J508" s="435" t="s">
        <v>29</v>
      </c>
      <c r="K508" s="436">
        <v>1</v>
      </c>
      <c r="L508" s="435">
        <v>1</v>
      </c>
      <c r="M508" s="435" t="s">
        <v>26</v>
      </c>
      <c r="N508" s="437">
        <f t="shared" ref="N508:N509" si="341">K508*(E508+F508)</f>
        <v>0</v>
      </c>
      <c r="O508" s="437">
        <v>0</v>
      </c>
      <c r="P508" s="438" t="str">
        <f t="shared" ref="P508" si="342">IF(AND(Z508&lt;&gt;0,G508&lt;&gt;0),Z508/G508,"")</f>
        <v/>
      </c>
      <c r="Q508" s="437">
        <v>0</v>
      </c>
      <c r="R508" s="437"/>
      <c r="S508" s="436">
        <f>VLOOKUP(C508,'Working Hours'!A:I,9,0)*G508</f>
        <v>0</v>
      </c>
      <c r="T508" s="439">
        <f t="shared" ref="T508:T530" si="343">S508/SUM($S$508:$S$535)</f>
        <v>0</v>
      </c>
      <c r="U508" s="437"/>
      <c r="V508" s="437"/>
      <c r="W508" s="439">
        <f t="shared" ref="W508:W530" si="344">V508/SUM($S$508:$S$535)</f>
        <v>0</v>
      </c>
      <c r="X508" s="437"/>
      <c r="Y508" s="437">
        <f>SUMIF(Outsoucing!D:D,C508,Outsoucing!J:J)</f>
        <v>0</v>
      </c>
      <c r="Z508" s="437">
        <f t="shared" ref="Z508:Z530" si="345">Q508+R508+U508+V508+X508+Y508</f>
        <v>0</v>
      </c>
      <c r="AA508" s="440">
        <f t="shared" ref="AA508:AA530" si="346">IF(Z508&lt;&gt;0,(Z508/(E508+F508)),0)</f>
        <v>0</v>
      </c>
      <c r="AB508" s="437"/>
      <c r="AC508" s="3">
        <v>0</v>
      </c>
      <c r="AD508" s="136">
        <f t="shared" si="244"/>
        <v>0</v>
      </c>
      <c r="AL508" s="136"/>
    </row>
    <row r="509" spans="1:38" ht="15" hidden="1" customHeight="1">
      <c r="A509" s="301" t="s">
        <v>1199</v>
      </c>
      <c r="B509" s="353" t="str">
        <f t="shared" si="340"/>
        <v>101310310158</v>
      </c>
      <c r="C509" s="432" t="s">
        <v>1548</v>
      </c>
      <c r="D509" s="432" t="s">
        <v>1549</v>
      </c>
      <c r="E509" s="433">
        <v>0</v>
      </c>
      <c r="F509" s="434">
        <v>0</v>
      </c>
      <c r="G509" s="434">
        <f t="shared" ref="G509:G535" si="347">+E509+F509</f>
        <v>0</v>
      </c>
      <c r="H509" s="544" t="s">
        <v>1158</v>
      </c>
      <c r="I509" s="432" t="s">
        <v>1159</v>
      </c>
      <c r="J509" s="435" t="s">
        <v>29</v>
      </c>
      <c r="K509" s="436">
        <v>1</v>
      </c>
      <c r="L509" s="435">
        <v>1</v>
      </c>
      <c r="M509" s="435" t="s">
        <v>26</v>
      </c>
      <c r="N509" s="437">
        <f t="shared" si="341"/>
        <v>0</v>
      </c>
      <c r="O509" s="437">
        <v>0</v>
      </c>
      <c r="P509" s="438" t="str">
        <f t="shared" ref="P509:P530" si="348">IF(AND(Z509&lt;&gt;0,G509&lt;&gt;0),Z509/G509,"")</f>
        <v/>
      </c>
      <c r="Q509" s="437">
        <v>0</v>
      </c>
      <c r="R509" s="437"/>
      <c r="S509" s="436">
        <f>VLOOKUP(C509,'Working Hours'!A:I,9,0)*G509</f>
        <v>0</v>
      </c>
      <c r="T509" s="439">
        <f t="shared" si="343"/>
        <v>0</v>
      </c>
      <c r="U509" s="437"/>
      <c r="V509" s="437"/>
      <c r="W509" s="439">
        <f t="shared" si="344"/>
        <v>0</v>
      </c>
      <c r="X509" s="437"/>
      <c r="Y509" s="437">
        <f>SUMIF(Outsoucing!D:D,C509,Outsoucing!J:J)</f>
        <v>0</v>
      </c>
      <c r="Z509" s="437">
        <f t="shared" si="345"/>
        <v>0</v>
      </c>
      <c r="AA509" s="440">
        <f t="shared" si="346"/>
        <v>0</v>
      </c>
      <c r="AB509" s="437"/>
      <c r="AC509" s="3">
        <v>0</v>
      </c>
      <c r="AD509" s="136">
        <f t="shared" si="244"/>
        <v>0</v>
      </c>
      <c r="AL509" s="136"/>
    </row>
    <row r="510" spans="1:38" ht="15" hidden="1" customHeight="1">
      <c r="A510" s="408" t="s">
        <v>1199</v>
      </c>
      <c r="B510" s="409" t="str">
        <f t="shared" si="340"/>
        <v>101196310133</v>
      </c>
      <c r="C510" s="432" t="s">
        <v>665</v>
      </c>
      <c r="D510" s="432" t="s">
        <v>1550</v>
      </c>
      <c r="E510" s="433">
        <v>0</v>
      </c>
      <c r="F510" s="434">
        <v>0</v>
      </c>
      <c r="G510" s="434">
        <f t="shared" si="347"/>
        <v>0</v>
      </c>
      <c r="H510" s="544" t="s">
        <v>667</v>
      </c>
      <c r="I510" s="432" t="s">
        <v>1182</v>
      </c>
      <c r="J510" s="435" t="s">
        <v>29</v>
      </c>
      <c r="K510" s="436">
        <v>1</v>
      </c>
      <c r="L510" s="435">
        <v>1</v>
      </c>
      <c r="M510" s="435" t="s">
        <v>26</v>
      </c>
      <c r="N510" s="437">
        <f t="shared" ref="N510:N519" si="349">K510*(E510+F510)</f>
        <v>0</v>
      </c>
      <c r="O510" s="437">
        <v>0</v>
      </c>
      <c r="P510" s="438" t="str">
        <f t="shared" si="348"/>
        <v/>
      </c>
      <c r="Q510" s="437">
        <v>0</v>
      </c>
      <c r="R510" s="437"/>
      <c r="S510" s="436">
        <f>VLOOKUP(C510,'Working Hours'!A:I,9,0)*G510</f>
        <v>0</v>
      </c>
      <c r="T510" s="439">
        <f t="shared" si="343"/>
        <v>0</v>
      </c>
      <c r="U510" s="437"/>
      <c r="V510" s="437"/>
      <c r="W510" s="439">
        <f t="shared" si="344"/>
        <v>0</v>
      </c>
      <c r="X510" s="437"/>
      <c r="Y510" s="437">
        <f>SUMIF(Outsoucing!D:D,C510,Outsoucing!J:J)</f>
        <v>0</v>
      </c>
      <c r="Z510" s="437">
        <f t="shared" si="345"/>
        <v>0</v>
      </c>
      <c r="AA510" s="440">
        <f t="shared" si="346"/>
        <v>0</v>
      </c>
      <c r="AB510" s="437"/>
      <c r="AC510" s="3">
        <v>0</v>
      </c>
      <c r="AD510" s="136">
        <f t="shared" ref="AD510" si="350">+Z510-AC510</f>
        <v>0</v>
      </c>
      <c r="AL510" s="136"/>
    </row>
    <row r="511" spans="1:38" ht="15" hidden="1" customHeight="1">
      <c r="A511" s="301" t="s">
        <v>1199</v>
      </c>
      <c r="B511" s="353" t="str">
        <f t="shared" si="340"/>
        <v>101198310135</v>
      </c>
      <c r="C511" s="435" t="s">
        <v>673</v>
      </c>
      <c r="D511" s="435" t="s">
        <v>1551</v>
      </c>
      <c r="E511" s="437">
        <v>0</v>
      </c>
      <c r="F511" s="441">
        <v>0</v>
      </c>
      <c r="G511" s="441">
        <f t="shared" si="347"/>
        <v>0</v>
      </c>
      <c r="H511" s="545" t="s">
        <v>675</v>
      </c>
      <c r="I511" s="435" t="s">
        <v>1552</v>
      </c>
      <c r="J511" s="435" t="s">
        <v>1246</v>
      </c>
      <c r="K511" s="436">
        <v>1</v>
      </c>
      <c r="L511" s="435">
        <v>1</v>
      </c>
      <c r="M511" s="435" t="s">
        <v>26</v>
      </c>
      <c r="N511" s="437">
        <f t="shared" si="349"/>
        <v>0</v>
      </c>
      <c r="O511" s="437">
        <v>0</v>
      </c>
      <c r="P511" s="438" t="str">
        <f t="shared" si="348"/>
        <v/>
      </c>
      <c r="Q511" s="437">
        <v>0</v>
      </c>
      <c r="R511" s="437"/>
      <c r="S511" s="436">
        <f>VLOOKUP(C511,'Working Hours'!A:I,9,0)*G511</f>
        <v>0</v>
      </c>
      <c r="T511" s="439">
        <f t="shared" si="343"/>
        <v>0</v>
      </c>
      <c r="U511" s="437"/>
      <c r="V511" s="437"/>
      <c r="W511" s="439">
        <f t="shared" si="344"/>
        <v>0</v>
      </c>
      <c r="X511" s="437"/>
      <c r="Y511" s="437">
        <f>SUMIF(Outsoucing!D:D,C511,Outsoucing!J:J)</f>
        <v>0</v>
      </c>
      <c r="Z511" s="437">
        <f t="shared" si="345"/>
        <v>0</v>
      </c>
      <c r="AA511" s="440">
        <f t="shared" si="346"/>
        <v>0</v>
      </c>
      <c r="AB511" s="437"/>
      <c r="AC511" s="3">
        <v>0</v>
      </c>
      <c r="AD511" s="136">
        <f t="shared" ref="AD511:AD513" si="351">+Z511-AC511</f>
        <v>0</v>
      </c>
      <c r="AL511" s="136"/>
    </row>
    <row r="512" spans="1:38" ht="15" hidden="1" customHeight="1">
      <c r="A512" s="301" t="s">
        <v>1199</v>
      </c>
      <c r="B512" s="353" t="str">
        <f t="shared" ref="B512:B519" si="352">C512&amp;H512</f>
        <v>100823310111</v>
      </c>
      <c r="C512" s="443" t="s">
        <v>1553</v>
      </c>
      <c r="D512" s="443" t="s">
        <v>1554</v>
      </c>
      <c r="E512" s="444">
        <v>0</v>
      </c>
      <c r="F512" s="445">
        <v>0</v>
      </c>
      <c r="G512" s="441">
        <f t="shared" si="347"/>
        <v>0</v>
      </c>
      <c r="H512" s="442" t="s">
        <v>1555</v>
      </c>
      <c r="I512" s="435" t="s">
        <v>1556</v>
      </c>
      <c r="J512" s="435" t="s">
        <v>29</v>
      </c>
      <c r="K512" s="436">
        <v>1</v>
      </c>
      <c r="L512" s="435">
        <v>1</v>
      </c>
      <c r="M512" s="435" t="s">
        <v>26</v>
      </c>
      <c r="N512" s="437">
        <f t="shared" si="349"/>
        <v>0</v>
      </c>
      <c r="O512" s="437">
        <v>0</v>
      </c>
      <c r="P512" s="438" t="str">
        <f t="shared" si="348"/>
        <v/>
      </c>
      <c r="Q512" s="437">
        <v>0</v>
      </c>
      <c r="R512" s="437"/>
      <c r="S512" s="436">
        <f>VLOOKUP(C512,'Working Hours'!A:I,9,0)*G512</f>
        <v>0</v>
      </c>
      <c r="T512" s="439">
        <f t="shared" si="343"/>
        <v>0</v>
      </c>
      <c r="U512" s="437"/>
      <c r="V512" s="437"/>
      <c r="W512" s="439">
        <f t="shared" si="344"/>
        <v>0</v>
      </c>
      <c r="X512" s="437"/>
      <c r="Y512" s="437">
        <f>SUMIF(Outsoucing!D:D,C512,Outsoucing!J:J)</f>
        <v>0</v>
      </c>
      <c r="Z512" s="437">
        <f t="shared" si="345"/>
        <v>0</v>
      </c>
      <c r="AA512" s="440">
        <f t="shared" si="346"/>
        <v>0</v>
      </c>
      <c r="AB512" s="437"/>
      <c r="AC512" s="3">
        <v>0</v>
      </c>
      <c r="AD512" s="136">
        <f t="shared" si="351"/>
        <v>0</v>
      </c>
      <c r="AL512" s="136"/>
    </row>
    <row r="513" spans="1:38">
      <c r="A513" s="301" t="s">
        <v>1199</v>
      </c>
      <c r="B513" s="353" t="str">
        <f t="shared" si="352"/>
        <v>101066310125</v>
      </c>
      <c r="C513" s="435" t="s">
        <v>762</v>
      </c>
      <c r="D513" s="435" t="s">
        <v>1557</v>
      </c>
      <c r="E513" s="437">
        <v>46000</v>
      </c>
      <c r="F513" s="445">
        <v>0</v>
      </c>
      <c r="G513" s="441">
        <f t="shared" si="347"/>
        <v>46000</v>
      </c>
      <c r="H513" s="545" t="s">
        <v>764</v>
      </c>
      <c r="I513" s="435" t="s">
        <v>1558</v>
      </c>
      <c r="J513" s="435" t="s">
        <v>29</v>
      </c>
      <c r="K513" s="436">
        <v>1</v>
      </c>
      <c r="L513" s="435">
        <v>1</v>
      </c>
      <c r="M513" s="435" t="s">
        <v>26</v>
      </c>
      <c r="N513" s="437">
        <f t="shared" si="349"/>
        <v>46000</v>
      </c>
      <c r="O513" s="437">
        <v>0</v>
      </c>
      <c r="P513" s="438">
        <f t="shared" si="348"/>
        <v>36335.014457265781</v>
      </c>
      <c r="Q513" s="437">
        <v>1671410665.0342259</v>
      </c>
      <c r="R513" s="437"/>
      <c r="S513" s="436">
        <f>VLOOKUP(C513,'Working Hours'!A:I,9,0)*G513</f>
        <v>128.80000000000001</v>
      </c>
      <c r="T513" s="439">
        <f t="shared" si="343"/>
        <v>0.11140766000319693</v>
      </c>
      <c r="U513" s="437"/>
      <c r="V513" s="437"/>
      <c r="W513" s="439">
        <f t="shared" si="344"/>
        <v>0</v>
      </c>
      <c r="X513" s="437"/>
      <c r="Y513" s="437">
        <f>SUMIF(Outsoucing!D:D,C513,Outsoucing!J:J)</f>
        <v>0</v>
      </c>
      <c r="Z513" s="437">
        <f t="shared" si="345"/>
        <v>1671410665.0342259</v>
      </c>
      <c r="AA513" s="440">
        <f t="shared" si="346"/>
        <v>36335.014457265781</v>
      </c>
      <c r="AB513" s="437"/>
      <c r="AC513" s="3">
        <v>1671410665.0342259</v>
      </c>
      <c r="AD513" s="136">
        <f t="shared" si="351"/>
        <v>0</v>
      </c>
      <c r="AL513" s="136"/>
    </row>
    <row r="514" spans="1:38">
      <c r="A514" s="301" t="s">
        <v>1199</v>
      </c>
      <c r="B514" s="353" t="str">
        <f t="shared" si="352"/>
        <v>101271310150</v>
      </c>
      <c r="C514" s="435" t="s">
        <v>1559</v>
      </c>
      <c r="D514" s="435" t="s">
        <v>1560</v>
      </c>
      <c r="E514" s="437">
        <v>43540</v>
      </c>
      <c r="F514" s="445">
        <v>0</v>
      </c>
      <c r="G514" s="441">
        <f t="shared" si="347"/>
        <v>43540</v>
      </c>
      <c r="H514" s="442" t="s">
        <v>1162</v>
      </c>
      <c r="I514" s="435" t="s">
        <v>1163</v>
      </c>
      <c r="J514" s="435" t="s">
        <v>29</v>
      </c>
      <c r="K514" s="436">
        <v>1</v>
      </c>
      <c r="L514" s="435">
        <v>1</v>
      </c>
      <c r="M514" s="435" t="s">
        <v>26</v>
      </c>
      <c r="N514" s="437">
        <f t="shared" si="349"/>
        <v>43540</v>
      </c>
      <c r="O514" s="437">
        <v>0</v>
      </c>
      <c r="P514" s="438">
        <f t="shared" si="348"/>
        <v>54153.126490486662</v>
      </c>
      <c r="Q514" s="437">
        <v>2357827127.3957891</v>
      </c>
      <c r="R514" s="437"/>
      <c r="S514" s="436">
        <f>VLOOKUP(C514,'Working Hours'!A:I,9,0)*G514</f>
        <v>243.82399999999998</v>
      </c>
      <c r="T514" s="439">
        <f t="shared" si="343"/>
        <v>0.21089954419735624</v>
      </c>
      <c r="U514" s="437"/>
      <c r="V514" s="437"/>
      <c r="W514" s="439">
        <f t="shared" si="344"/>
        <v>0</v>
      </c>
      <c r="X514" s="437"/>
      <c r="Y514" s="437">
        <f>SUMIF(Outsoucing!D:D,C514,Outsoucing!J:J)</f>
        <v>0</v>
      </c>
      <c r="Z514" s="437">
        <f t="shared" si="345"/>
        <v>2357827127.3957891</v>
      </c>
      <c r="AA514" s="440">
        <f t="shared" si="346"/>
        <v>54153.126490486662</v>
      </c>
      <c r="AB514" s="437"/>
      <c r="AC514" s="3">
        <v>2357827127.3957891</v>
      </c>
      <c r="AD514" s="136">
        <f t="shared" ref="AD514:AD530" si="353">+Z514-AC514</f>
        <v>0</v>
      </c>
      <c r="AL514" s="136"/>
    </row>
    <row r="515" spans="1:38" ht="15" hidden="1" customHeight="1">
      <c r="A515" s="301" t="s">
        <v>1199</v>
      </c>
      <c r="B515" s="353" t="str">
        <f t="shared" si="352"/>
        <v>101197310134</v>
      </c>
      <c r="C515" s="435" t="s">
        <v>684</v>
      </c>
      <c r="D515" s="435" t="s">
        <v>1561</v>
      </c>
      <c r="E515" s="437">
        <v>0</v>
      </c>
      <c r="F515" s="445">
        <v>0</v>
      </c>
      <c r="G515" s="441">
        <f t="shared" si="347"/>
        <v>0</v>
      </c>
      <c r="H515" s="442" t="s">
        <v>686</v>
      </c>
      <c r="I515" s="435" t="s">
        <v>1562</v>
      </c>
      <c r="J515" s="435" t="s">
        <v>29</v>
      </c>
      <c r="K515" s="436">
        <v>1</v>
      </c>
      <c r="L515" s="435">
        <v>1</v>
      </c>
      <c r="M515" s="435" t="s">
        <v>26</v>
      </c>
      <c r="N515" s="437">
        <f t="shared" si="349"/>
        <v>0</v>
      </c>
      <c r="O515" s="437">
        <v>0</v>
      </c>
      <c r="P515" s="438" t="str">
        <f t="shared" si="348"/>
        <v/>
      </c>
      <c r="Q515" s="437">
        <v>0</v>
      </c>
      <c r="R515" s="437"/>
      <c r="S515" s="436">
        <f>VLOOKUP(C515,'Working Hours'!A:I,9,0)*G515</f>
        <v>0</v>
      </c>
      <c r="T515" s="439">
        <f t="shared" si="343"/>
        <v>0</v>
      </c>
      <c r="U515" s="437"/>
      <c r="V515" s="437"/>
      <c r="W515" s="439">
        <f t="shared" si="344"/>
        <v>0</v>
      </c>
      <c r="X515" s="437"/>
      <c r="Y515" s="437">
        <f>SUMIF(Outsoucing!D:D,C515,Outsoucing!J:J)</f>
        <v>0</v>
      </c>
      <c r="Z515" s="437">
        <f t="shared" si="345"/>
        <v>0</v>
      </c>
      <c r="AA515" s="440">
        <f t="shared" si="346"/>
        <v>0</v>
      </c>
      <c r="AB515" s="437"/>
      <c r="AC515" s="3">
        <v>0</v>
      </c>
      <c r="AD515" s="136">
        <f t="shared" si="353"/>
        <v>0</v>
      </c>
      <c r="AL515" s="136"/>
    </row>
    <row r="516" spans="1:38" ht="15" hidden="1" customHeight="1">
      <c r="A516" s="301" t="s">
        <v>1199</v>
      </c>
      <c r="B516" s="353" t="str">
        <f t="shared" si="352"/>
        <v>101272310151</v>
      </c>
      <c r="C516" s="443" t="s">
        <v>1563</v>
      </c>
      <c r="D516" s="443" t="s">
        <v>1564</v>
      </c>
      <c r="E516" s="437">
        <v>0</v>
      </c>
      <c r="F516" s="445">
        <v>0</v>
      </c>
      <c r="G516" s="441">
        <f t="shared" si="347"/>
        <v>0</v>
      </c>
      <c r="H516" s="446" t="s">
        <v>1166</v>
      </c>
      <c r="I516" s="435" t="s">
        <v>1167</v>
      </c>
      <c r="J516" s="435" t="s">
        <v>29</v>
      </c>
      <c r="K516" s="436">
        <v>1</v>
      </c>
      <c r="L516" s="435">
        <v>1</v>
      </c>
      <c r="M516" s="435" t="s">
        <v>26</v>
      </c>
      <c r="N516" s="437">
        <f t="shared" si="349"/>
        <v>0</v>
      </c>
      <c r="O516" s="437">
        <v>0</v>
      </c>
      <c r="P516" s="438" t="str">
        <f t="shared" si="348"/>
        <v/>
      </c>
      <c r="Q516" s="437">
        <v>0</v>
      </c>
      <c r="R516" s="437"/>
      <c r="S516" s="436">
        <f>VLOOKUP(C516,'Working Hours'!A:I,9,0)*G516</f>
        <v>0</v>
      </c>
      <c r="T516" s="439">
        <f t="shared" si="343"/>
        <v>0</v>
      </c>
      <c r="U516" s="437"/>
      <c r="V516" s="437"/>
      <c r="W516" s="439">
        <f t="shared" si="344"/>
        <v>0</v>
      </c>
      <c r="X516" s="437"/>
      <c r="Y516" s="437">
        <f>SUMIF(Outsoucing!D:D,C516,Outsoucing!J:J)</f>
        <v>0</v>
      </c>
      <c r="Z516" s="437">
        <f t="shared" si="345"/>
        <v>0</v>
      </c>
      <c r="AA516" s="440">
        <f t="shared" si="346"/>
        <v>0</v>
      </c>
      <c r="AB516" s="437"/>
      <c r="AC516" s="3">
        <v>0</v>
      </c>
      <c r="AD516" s="136">
        <f t="shared" si="353"/>
        <v>0</v>
      </c>
      <c r="AL516" s="136"/>
    </row>
    <row r="517" spans="1:38" ht="15" hidden="1" customHeight="1">
      <c r="A517" s="301" t="s">
        <v>1199</v>
      </c>
      <c r="B517" s="353" t="str">
        <f t="shared" si="352"/>
        <v>101189310132</v>
      </c>
      <c r="C517" s="443" t="s">
        <v>1565</v>
      </c>
      <c r="D517" s="443" t="s">
        <v>678</v>
      </c>
      <c r="E517" s="437">
        <v>0</v>
      </c>
      <c r="F517" s="445">
        <v>0</v>
      </c>
      <c r="G517" s="441">
        <f t="shared" si="347"/>
        <v>0</v>
      </c>
      <c r="H517" s="447" t="s">
        <v>679</v>
      </c>
      <c r="I517" s="443" t="s">
        <v>1147</v>
      </c>
      <c r="J517" s="435" t="s">
        <v>29</v>
      </c>
      <c r="K517" s="436">
        <v>1</v>
      </c>
      <c r="L517" s="435">
        <v>1</v>
      </c>
      <c r="M517" s="435" t="s">
        <v>26</v>
      </c>
      <c r="N517" s="437">
        <f t="shared" si="349"/>
        <v>0</v>
      </c>
      <c r="O517" s="437">
        <v>0</v>
      </c>
      <c r="P517" s="438" t="str">
        <f t="shared" si="348"/>
        <v/>
      </c>
      <c r="Q517" s="437">
        <v>0</v>
      </c>
      <c r="R517" s="437"/>
      <c r="S517" s="436">
        <f>VLOOKUP(C517,'Working Hours'!A:I,9,0)*G517</f>
        <v>0</v>
      </c>
      <c r="T517" s="439">
        <f t="shared" si="343"/>
        <v>0</v>
      </c>
      <c r="U517" s="437"/>
      <c r="V517" s="437"/>
      <c r="W517" s="439">
        <f t="shared" si="344"/>
        <v>0</v>
      </c>
      <c r="X517" s="437"/>
      <c r="Y517" s="437">
        <f>SUMIF(Outsoucing!D:D,C517,Outsoucing!J:J)</f>
        <v>0</v>
      </c>
      <c r="Z517" s="437">
        <f t="shared" si="345"/>
        <v>0</v>
      </c>
      <c r="AA517" s="440">
        <f t="shared" si="346"/>
        <v>0</v>
      </c>
      <c r="AB517" s="437"/>
      <c r="AC517" s="3">
        <v>0</v>
      </c>
      <c r="AD517" s="136">
        <f t="shared" si="353"/>
        <v>0</v>
      </c>
      <c r="AL517" s="136"/>
    </row>
    <row r="518" spans="1:38" ht="15" hidden="1" customHeight="1">
      <c r="A518" s="301" t="s">
        <v>1199</v>
      </c>
      <c r="B518" s="353" t="str">
        <f t="shared" si="352"/>
        <v>101203310140</v>
      </c>
      <c r="C518" s="443" t="s">
        <v>728</v>
      </c>
      <c r="D518" s="443" t="s">
        <v>729</v>
      </c>
      <c r="E518" s="437">
        <v>0</v>
      </c>
      <c r="F518" s="445">
        <v>0</v>
      </c>
      <c r="G518" s="441">
        <f t="shared" si="347"/>
        <v>0</v>
      </c>
      <c r="H518" s="442" t="s">
        <v>730</v>
      </c>
      <c r="I518" s="435" t="s">
        <v>1145</v>
      </c>
      <c r="J518" s="435" t="s">
        <v>29</v>
      </c>
      <c r="K518" s="436">
        <v>1</v>
      </c>
      <c r="L518" s="435">
        <v>1</v>
      </c>
      <c r="M518" s="435" t="s">
        <v>26</v>
      </c>
      <c r="N518" s="437">
        <f t="shared" si="349"/>
        <v>0</v>
      </c>
      <c r="O518" s="437">
        <v>0</v>
      </c>
      <c r="P518" s="438" t="str">
        <f t="shared" si="348"/>
        <v/>
      </c>
      <c r="Q518" s="437">
        <v>0</v>
      </c>
      <c r="R518" s="437"/>
      <c r="S518" s="436">
        <f>VLOOKUP(C518,'Working Hours'!A:I,9,0)*G518</f>
        <v>0</v>
      </c>
      <c r="T518" s="439">
        <f t="shared" si="343"/>
        <v>0</v>
      </c>
      <c r="U518" s="437"/>
      <c r="V518" s="437"/>
      <c r="W518" s="439">
        <f t="shared" si="344"/>
        <v>0</v>
      </c>
      <c r="X518" s="437"/>
      <c r="Y518" s="437">
        <f>SUMIF(Outsoucing!D:D,C518,Outsoucing!J:J)</f>
        <v>0</v>
      </c>
      <c r="Z518" s="437">
        <f t="shared" si="345"/>
        <v>0</v>
      </c>
      <c r="AA518" s="440">
        <f t="shared" si="346"/>
        <v>0</v>
      </c>
      <c r="AB518" s="437"/>
      <c r="AC518" s="3">
        <v>0</v>
      </c>
      <c r="AD518" s="136">
        <f t="shared" si="353"/>
        <v>0</v>
      </c>
      <c r="AL518" s="136"/>
    </row>
    <row r="519" spans="1:38" ht="15" hidden="1" customHeight="1">
      <c r="A519" s="301" t="s">
        <v>1199</v>
      </c>
      <c r="B519" s="353" t="str">
        <f t="shared" si="352"/>
        <v>101206310141</v>
      </c>
      <c r="C519" s="435" t="s">
        <v>1566</v>
      </c>
      <c r="D519" s="435" t="s">
        <v>691</v>
      </c>
      <c r="E519" s="437">
        <v>0</v>
      </c>
      <c r="F519" s="445">
        <v>0</v>
      </c>
      <c r="G519" s="441">
        <f t="shared" si="347"/>
        <v>0</v>
      </c>
      <c r="H519" s="442" t="s">
        <v>1151</v>
      </c>
      <c r="I519" s="435" t="s">
        <v>692</v>
      </c>
      <c r="J519" s="435" t="s">
        <v>29</v>
      </c>
      <c r="K519" s="436">
        <v>1</v>
      </c>
      <c r="L519" s="435">
        <v>1</v>
      </c>
      <c r="M519" s="435" t="s">
        <v>26</v>
      </c>
      <c r="N519" s="437">
        <f t="shared" si="349"/>
        <v>0</v>
      </c>
      <c r="O519" s="437">
        <v>0</v>
      </c>
      <c r="P519" s="438" t="str">
        <f t="shared" si="348"/>
        <v/>
      </c>
      <c r="Q519" s="437">
        <v>0</v>
      </c>
      <c r="R519" s="437"/>
      <c r="S519" s="436">
        <f>VLOOKUP(C519,'Working Hours'!A:I,9,0)*G519</f>
        <v>0</v>
      </c>
      <c r="T519" s="439">
        <f t="shared" si="343"/>
        <v>0</v>
      </c>
      <c r="U519" s="437"/>
      <c r="V519" s="437"/>
      <c r="W519" s="439">
        <f t="shared" si="344"/>
        <v>0</v>
      </c>
      <c r="X519" s="437"/>
      <c r="Y519" s="437">
        <f>SUMIF(Outsoucing!D:D,C519,Outsoucing!J:J)</f>
        <v>0</v>
      </c>
      <c r="Z519" s="437">
        <f t="shared" si="345"/>
        <v>0</v>
      </c>
      <c r="AA519" s="440">
        <f t="shared" si="346"/>
        <v>0</v>
      </c>
      <c r="AB519" s="437"/>
      <c r="AC519" s="3">
        <v>0</v>
      </c>
      <c r="AD519" s="136">
        <f t="shared" si="353"/>
        <v>0</v>
      </c>
      <c r="AL519" s="136"/>
    </row>
    <row r="520" spans="1:38" ht="15" hidden="1" customHeight="1">
      <c r="A520" s="301" t="s">
        <v>1199</v>
      </c>
      <c r="B520" s="353" t="str">
        <f t="shared" ref="B520:B523" si="354">C520&amp;H520</f>
        <v>101284310152</v>
      </c>
      <c r="C520" s="435" t="s">
        <v>1567</v>
      </c>
      <c r="D520" s="435" t="s">
        <v>1568</v>
      </c>
      <c r="E520" s="437">
        <v>0</v>
      </c>
      <c r="F520" s="445">
        <v>0</v>
      </c>
      <c r="G520" s="441">
        <f t="shared" si="347"/>
        <v>0</v>
      </c>
      <c r="H520" s="442" t="s">
        <v>1170</v>
      </c>
      <c r="I520" s="435" t="s">
        <v>1171</v>
      </c>
      <c r="J520" s="435" t="s">
        <v>29</v>
      </c>
      <c r="K520" s="436">
        <v>1</v>
      </c>
      <c r="L520" s="435">
        <v>1</v>
      </c>
      <c r="M520" s="435" t="s">
        <v>26</v>
      </c>
      <c r="N520" s="437">
        <f t="shared" ref="N520:N523" si="355">K520*(E520+F520)</f>
        <v>0</v>
      </c>
      <c r="O520" s="437">
        <v>0</v>
      </c>
      <c r="P520" s="438" t="str">
        <f t="shared" si="348"/>
        <v/>
      </c>
      <c r="Q520" s="437">
        <v>0</v>
      </c>
      <c r="R520" s="437"/>
      <c r="S520" s="436">
        <f>VLOOKUP(C520,'Working Hours'!A:I,9,0)*G520</f>
        <v>0</v>
      </c>
      <c r="T520" s="439">
        <f t="shared" si="343"/>
        <v>0</v>
      </c>
      <c r="U520" s="437"/>
      <c r="V520" s="437"/>
      <c r="W520" s="439">
        <f t="shared" si="344"/>
        <v>0</v>
      </c>
      <c r="X520" s="437"/>
      <c r="Y520" s="437">
        <f>SUMIF(Outsoucing!D:D,C520,Outsoucing!J:J)</f>
        <v>0</v>
      </c>
      <c r="Z520" s="437">
        <f t="shared" si="345"/>
        <v>0</v>
      </c>
      <c r="AA520" s="440">
        <f t="shared" si="346"/>
        <v>0</v>
      </c>
      <c r="AB520" s="437"/>
      <c r="AC520" s="3">
        <v>0</v>
      </c>
      <c r="AD520" s="136">
        <f t="shared" ref="AD520:AD523" si="356">+Z520-AC520</f>
        <v>0</v>
      </c>
      <c r="AL520" s="136"/>
    </row>
    <row r="521" spans="1:38">
      <c r="A521" s="301" t="s">
        <v>1199</v>
      </c>
      <c r="B521" s="353" t="str">
        <f t="shared" si="354"/>
        <v>101285310153</v>
      </c>
      <c r="C521" s="435" t="s">
        <v>1569</v>
      </c>
      <c r="D521" s="435" t="s">
        <v>1570</v>
      </c>
      <c r="E521" s="437">
        <v>17896</v>
      </c>
      <c r="F521" s="445">
        <v>0</v>
      </c>
      <c r="G521" s="441">
        <f t="shared" si="347"/>
        <v>17896</v>
      </c>
      <c r="H521" s="442" t="s">
        <v>1174</v>
      </c>
      <c r="I521" s="435" t="s">
        <v>1175</v>
      </c>
      <c r="J521" s="435" t="s">
        <v>29</v>
      </c>
      <c r="K521" s="436">
        <v>1</v>
      </c>
      <c r="L521" s="435">
        <v>1</v>
      </c>
      <c r="M521" s="435" t="s">
        <v>26</v>
      </c>
      <c r="N521" s="437">
        <f t="shared" si="355"/>
        <v>17896</v>
      </c>
      <c r="O521" s="437">
        <v>0</v>
      </c>
      <c r="P521" s="438">
        <f t="shared" si="348"/>
        <v>43472.335488485143</v>
      </c>
      <c r="Q521" s="437">
        <v>777980915.90193009</v>
      </c>
      <c r="R521" s="437"/>
      <c r="S521" s="436">
        <f>VLOOKUP(C521,'Working Hours'!A:I,9,0)*G521</f>
        <v>50.108800000000002</v>
      </c>
      <c r="T521" s="439">
        <f t="shared" si="343"/>
        <v>4.3342423552548089E-2</v>
      </c>
      <c r="U521" s="437"/>
      <c r="V521" s="437"/>
      <c r="W521" s="439">
        <f t="shared" si="344"/>
        <v>0</v>
      </c>
      <c r="X521" s="437"/>
      <c r="Y521" s="437">
        <f>SUMIF(Outsoucing!D:D,C521,Outsoucing!J:J)</f>
        <v>0</v>
      </c>
      <c r="Z521" s="437">
        <f t="shared" si="345"/>
        <v>777980915.90193009</v>
      </c>
      <c r="AA521" s="440">
        <f t="shared" si="346"/>
        <v>43472.335488485143</v>
      </c>
      <c r="AB521" s="437"/>
      <c r="AC521" s="3">
        <v>777980915.90193009</v>
      </c>
      <c r="AD521" s="136">
        <f t="shared" si="356"/>
        <v>0</v>
      </c>
      <c r="AL521" s="136"/>
    </row>
    <row r="522" spans="1:38">
      <c r="A522" s="301" t="s">
        <v>1199</v>
      </c>
      <c r="B522" s="353" t="str">
        <f t="shared" si="354"/>
        <v>101286310154</v>
      </c>
      <c r="C522" s="435" t="s">
        <v>1571</v>
      </c>
      <c r="D522" s="435" t="s">
        <v>1572</v>
      </c>
      <c r="E522" s="437">
        <v>95756</v>
      </c>
      <c r="F522" s="445">
        <v>0</v>
      </c>
      <c r="G522" s="441">
        <f t="shared" si="347"/>
        <v>95756</v>
      </c>
      <c r="H522" s="442" t="s">
        <v>1176</v>
      </c>
      <c r="I522" s="435" t="s">
        <v>1177</v>
      </c>
      <c r="J522" s="435" t="s">
        <v>29</v>
      </c>
      <c r="K522" s="436">
        <v>1</v>
      </c>
      <c r="L522" s="435">
        <v>1</v>
      </c>
      <c r="M522" s="435" t="s">
        <v>26</v>
      </c>
      <c r="N522" s="437">
        <f t="shared" si="355"/>
        <v>95756</v>
      </c>
      <c r="O522" s="437">
        <v>0</v>
      </c>
      <c r="P522" s="438">
        <f t="shared" si="348"/>
        <v>18936.744837646693</v>
      </c>
      <c r="Q522" s="437">
        <v>1813306938.6736968</v>
      </c>
      <c r="R522" s="437"/>
      <c r="S522" s="436">
        <f>VLOOKUP(C522,'Working Hours'!A:I,9,0)*G522</f>
        <v>268.11680000000001</v>
      </c>
      <c r="T522" s="439">
        <f t="shared" si="343"/>
        <v>0.23191199763622011</v>
      </c>
      <c r="U522" s="437"/>
      <c r="V522" s="437"/>
      <c r="W522" s="439">
        <f t="shared" si="344"/>
        <v>0</v>
      </c>
      <c r="X522" s="437"/>
      <c r="Y522" s="437">
        <f>SUMIF(Outsoucing!D:D,C522,Outsoucing!J:J)</f>
        <v>0</v>
      </c>
      <c r="Z522" s="437">
        <f t="shared" si="345"/>
        <v>1813306938.6736968</v>
      </c>
      <c r="AA522" s="440">
        <f t="shared" si="346"/>
        <v>18936.744837646693</v>
      </c>
      <c r="AB522" s="437"/>
      <c r="AC522" s="3">
        <v>1813306938.6736968</v>
      </c>
      <c r="AD522" s="136">
        <f t="shared" si="356"/>
        <v>0</v>
      </c>
      <c r="AL522" s="136"/>
    </row>
    <row r="523" spans="1:38" ht="15" hidden="1" customHeight="1">
      <c r="A523" s="301" t="s">
        <v>1199</v>
      </c>
      <c r="B523" s="353" t="str">
        <f t="shared" si="354"/>
        <v>101288310155</v>
      </c>
      <c r="C523" s="435" t="s">
        <v>1573</v>
      </c>
      <c r="D523" s="435" t="s">
        <v>1574</v>
      </c>
      <c r="E523" s="437">
        <v>0</v>
      </c>
      <c r="F523" s="445">
        <v>0</v>
      </c>
      <c r="G523" s="441">
        <f t="shared" si="347"/>
        <v>0</v>
      </c>
      <c r="H523" s="442" t="s">
        <v>1180</v>
      </c>
      <c r="I523" s="435" t="s">
        <v>1181</v>
      </c>
      <c r="J523" s="435" t="s">
        <v>29</v>
      </c>
      <c r="K523" s="436">
        <v>1</v>
      </c>
      <c r="L523" s="435">
        <v>1</v>
      </c>
      <c r="M523" s="435" t="s">
        <v>26</v>
      </c>
      <c r="N523" s="437">
        <f t="shared" si="355"/>
        <v>0</v>
      </c>
      <c r="O523" s="437">
        <v>0</v>
      </c>
      <c r="P523" s="438" t="str">
        <f t="shared" si="348"/>
        <v/>
      </c>
      <c r="Q523" s="437">
        <v>0</v>
      </c>
      <c r="R523" s="437"/>
      <c r="S523" s="436">
        <f>VLOOKUP(C523,'Working Hours'!A:I,9,0)*G523</f>
        <v>0</v>
      </c>
      <c r="T523" s="439">
        <f t="shared" si="343"/>
        <v>0</v>
      </c>
      <c r="U523" s="437"/>
      <c r="V523" s="437"/>
      <c r="W523" s="439">
        <f t="shared" si="344"/>
        <v>0</v>
      </c>
      <c r="X523" s="437"/>
      <c r="Y523" s="437">
        <f>SUMIF(Outsoucing!D:D,C523,Outsoucing!J:J)</f>
        <v>0</v>
      </c>
      <c r="Z523" s="437">
        <f t="shared" si="345"/>
        <v>0</v>
      </c>
      <c r="AA523" s="440">
        <f t="shared" si="346"/>
        <v>0</v>
      </c>
      <c r="AB523" s="437"/>
      <c r="AC523" s="3">
        <v>0</v>
      </c>
      <c r="AD523" s="136">
        <f t="shared" si="356"/>
        <v>0</v>
      </c>
      <c r="AL523" s="136"/>
    </row>
    <row r="524" spans="1:38">
      <c r="A524" s="301" t="s">
        <v>1199</v>
      </c>
      <c r="B524" s="353" t="str">
        <f t="shared" ref="B524:B525" si="357">C524&amp;H524</f>
        <v>101294310156</v>
      </c>
      <c r="C524" s="435" t="s">
        <v>1575</v>
      </c>
      <c r="D524" s="435" t="s">
        <v>1576</v>
      </c>
      <c r="E524" s="437">
        <v>27900</v>
      </c>
      <c r="F524" s="445">
        <v>0</v>
      </c>
      <c r="G524" s="441">
        <f t="shared" si="347"/>
        <v>27900</v>
      </c>
      <c r="H524" s="442" t="s">
        <v>1183</v>
      </c>
      <c r="I524" s="435" t="s">
        <v>1184</v>
      </c>
      <c r="J524" s="435" t="s">
        <v>29</v>
      </c>
      <c r="K524" s="436">
        <v>1</v>
      </c>
      <c r="L524" s="435">
        <v>1</v>
      </c>
      <c r="M524" s="435" t="s">
        <v>26</v>
      </c>
      <c r="N524" s="437">
        <f t="shared" ref="N524:N525" si="358">K524*(E524+F524)</f>
        <v>27900</v>
      </c>
      <c r="O524" s="437">
        <v>0</v>
      </c>
      <c r="P524" s="438">
        <f t="shared" si="348"/>
        <v>30297.680549690049</v>
      </c>
      <c r="Q524" s="437">
        <v>845305287.33635235</v>
      </c>
      <c r="R524" s="437"/>
      <c r="S524" s="436">
        <f>VLOOKUP(C524,'Working Hours'!A:I,9,0)*G524</f>
        <v>78.12</v>
      </c>
      <c r="T524" s="439">
        <f t="shared" si="343"/>
        <v>6.7571167697591181E-2</v>
      </c>
      <c r="U524" s="437"/>
      <c r="V524" s="437"/>
      <c r="W524" s="439">
        <f t="shared" si="344"/>
        <v>0</v>
      </c>
      <c r="X524" s="437"/>
      <c r="Y524" s="437">
        <f>SUMIF(Outsoucing!D:D,C524,Outsoucing!J:J)</f>
        <v>0</v>
      </c>
      <c r="Z524" s="437">
        <f t="shared" si="345"/>
        <v>845305287.33635235</v>
      </c>
      <c r="AA524" s="440">
        <f t="shared" si="346"/>
        <v>30297.680549690049</v>
      </c>
      <c r="AB524" s="437"/>
      <c r="AC524" s="3">
        <v>845305287.33635235</v>
      </c>
      <c r="AD524" s="136">
        <f t="shared" ref="AD524:AD525" si="359">+Z524-AC524</f>
        <v>0</v>
      </c>
      <c r="AL524" s="136"/>
    </row>
    <row r="525" spans="1:38" ht="15" hidden="1" customHeight="1">
      <c r="A525" s="301" t="s">
        <v>1199</v>
      </c>
      <c r="B525" s="353" t="str">
        <f t="shared" si="357"/>
        <v>101295310157</v>
      </c>
      <c r="C525" s="435" t="s">
        <v>1577</v>
      </c>
      <c r="D525" s="435" t="s">
        <v>1578</v>
      </c>
      <c r="E525" s="437">
        <v>0</v>
      </c>
      <c r="F525" s="445">
        <v>0</v>
      </c>
      <c r="G525" s="441">
        <f t="shared" si="347"/>
        <v>0</v>
      </c>
      <c r="H525" s="442" t="s">
        <v>1193</v>
      </c>
      <c r="I525" s="435" t="s">
        <v>1194</v>
      </c>
      <c r="J525" s="435" t="s">
        <v>29</v>
      </c>
      <c r="K525" s="436">
        <v>1</v>
      </c>
      <c r="L525" s="435">
        <v>1</v>
      </c>
      <c r="M525" s="435" t="s">
        <v>26</v>
      </c>
      <c r="N525" s="437">
        <f t="shared" si="358"/>
        <v>0</v>
      </c>
      <c r="O525" s="437">
        <v>0</v>
      </c>
      <c r="P525" s="438" t="str">
        <f t="shared" si="348"/>
        <v/>
      </c>
      <c r="Q525" s="437">
        <v>0</v>
      </c>
      <c r="R525" s="437"/>
      <c r="S525" s="436">
        <f>VLOOKUP(C525,'Working Hours'!A:I,9,0)*G525</f>
        <v>0</v>
      </c>
      <c r="T525" s="439">
        <f t="shared" si="343"/>
        <v>0</v>
      </c>
      <c r="U525" s="437"/>
      <c r="V525" s="437"/>
      <c r="W525" s="439">
        <f t="shared" si="344"/>
        <v>0</v>
      </c>
      <c r="X525" s="437"/>
      <c r="Y525" s="437">
        <f>SUMIF(Outsoucing!D:D,C525,Outsoucing!J:J)</f>
        <v>0</v>
      </c>
      <c r="Z525" s="437">
        <f t="shared" si="345"/>
        <v>0</v>
      </c>
      <c r="AA525" s="440">
        <f t="shared" si="346"/>
        <v>0</v>
      </c>
      <c r="AB525" s="437"/>
      <c r="AC525" s="3">
        <v>0</v>
      </c>
      <c r="AD525" s="136">
        <f t="shared" si="359"/>
        <v>0</v>
      </c>
      <c r="AL525" s="136"/>
    </row>
    <row r="526" spans="1:38" ht="15" hidden="1" customHeight="1">
      <c r="A526" s="301" t="s">
        <v>1199</v>
      </c>
      <c r="B526" s="353" t="str">
        <f t="shared" ref="B526:B531" si="360">C526&amp;H526</f>
        <v>101227310149</v>
      </c>
      <c r="C526" s="443" t="s">
        <v>1579</v>
      </c>
      <c r="D526" s="443" t="s">
        <v>1580</v>
      </c>
      <c r="E526" s="437">
        <v>0</v>
      </c>
      <c r="F526" s="445">
        <v>0</v>
      </c>
      <c r="G526" s="445">
        <f t="shared" si="347"/>
        <v>0</v>
      </c>
      <c r="H526" s="442" t="s">
        <v>1581</v>
      </c>
      <c r="I526" s="435" t="s">
        <v>1582</v>
      </c>
      <c r="J526" s="435" t="s">
        <v>29</v>
      </c>
      <c r="K526" s="436">
        <v>1</v>
      </c>
      <c r="L526" s="435">
        <v>1</v>
      </c>
      <c r="M526" s="435" t="s">
        <v>26</v>
      </c>
      <c r="N526" s="437">
        <f t="shared" ref="N526:N530" si="361">K526*(E526+F526)</f>
        <v>0</v>
      </c>
      <c r="O526" s="437">
        <v>0</v>
      </c>
      <c r="P526" s="438" t="str">
        <f t="shared" si="348"/>
        <v/>
      </c>
      <c r="Q526" s="437">
        <v>0</v>
      </c>
      <c r="R526" s="437"/>
      <c r="S526" s="436">
        <f>VLOOKUP(C526,'Working Hours'!A:I,9,0)*G526</f>
        <v>0</v>
      </c>
      <c r="T526" s="439">
        <f t="shared" si="343"/>
        <v>0</v>
      </c>
      <c r="U526" s="437"/>
      <c r="V526" s="437"/>
      <c r="W526" s="439">
        <f t="shared" si="344"/>
        <v>0</v>
      </c>
      <c r="X526" s="437"/>
      <c r="Y526" s="437">
        <f>SUMIF(Outsoucing!D:D,C526,Outsoucing!J:J)</f>
        <v>0</v>
      </c>
      <c r="Z526" s="437">
        <f t="shared" si="345"/>
        <v>0</v>
      </c>
      <c r="AA526" s="440">
        <f t="shared" si="346"/>
        <v>0</v>
      </c>
      <c r="AB526" s="437"/>
      <c r="AC526" s="3">
        <v>0</v>
      </c>
      <c r="AD526" s="136">
        <f t="shared" si="353"/>
        <v>0</v>
      </c>
      <c r="AL526" s="136"/>
    </row>
    <row r="527" spans="1:38" ht="15" hidden="1" customHeight="1">
      <c r="A527" s="301" t="s">
        <v>1199</v>
      </c>
      <c r="B527" s="353" t="str">
        <f t="shared" si="360"/>
        <v>101201310138</v>
      </c>
      <c r="C527" s="435" t="s">
        <v>719</v>
      </c>
      <c r="D527" s="435" t="s">
        <v>1583</v>
      </c>
      <c r="E527" s="437">
        <v>0</v>
      </c>
      <c r="F527" s="441">
        <v>0</v>
      </c>
      <c r="G527" s="441">
        <f t="shared" si="347"/>
        <v>0</v>
      </c>
      <c r="H527" s="442" t="s">
        <v>721</v>
      </c>
      <c r="I527" s="435" t="s">
        <v>1149</v>
      </c>
      <c r="J527" s="435" t="s">
        <v>29</v>
      </c>
      <c r="K527" s="436">
        <v>1</v>
      </c>
      <c r="L527" s="435">
        <v>1</v>
      </c>
      <c r="M527" s="435" t="s">
        <v>26</v>
      </c>
      <c r="N527" s="437">
        <f t="shared" si="361"/>
        <v>0</v>
      </c>
      <c r="O527" s="437">
        <v>0</v>
      </c>
      <c r="P527" s="438" t="str">
        <f t="shared" si="348"/>
        <v/>
      </c>
      <c r="Q527" s="437">
        <v>0</v>
      </c>
      <c r="R527" s="437"/>
      <c r="S527" s="436">
        <f>VLOOKUP(C527,'Working Hours'!A:I,9,0)*G527</f>
        <v>0</v>
      </c>
      <c r="T527" s="439">
        <f t="shared" si="343"/>
        <v>0</v>
      </c>
      <c r="U527" s="437"/>
      <c r="V527" s="437"/>
      <c r="W527" s="439">
        <f t="shared" si="344"/>
        <v>0</v>
      </c>
      <c r="X527" s="437"/>
      <c r="Y527" s="437">
        <f>SUMIF(Outsoucing!D:D,C527,Outsoucing!J:J)</f>
        <v>0</v>
      </c>
      <c r="Z527" s="437">
        <f t="shared" si="345"/>
        <v>0</v>
      </c>
      <c r="AA527" s="440">
        <f t="shared" si="346"/>
        <v>0</v>
      </c>
      <c r="AB527" s="437"/>
      <c r="AC527" s="3">
        <v>0</v>
      </c>
      <c r="AD527" s="136">
        <f t="shared" si="353"/>
        <v>0</v>
      </c>
      <c r="AL527" s="136"/>
    </row>
    <row r="528" spans="1:38" ht="15" hidden="1" customHeight="1">
      <c r="A528" s="301" t="s">
        <v>1199</v>
      </c>
      <c r="B528" s="353" t="str">
        <f t="shared" si="360"/>
        <v>101207310142</v>
      </c>
      <c r="C528" s="435" t="s">
        <v>695</v>
      </c>
      <c r="D528" s="435" t="s">
        <v>696</v>
      </c>
      <c r="E528" s="437">
        <v>0</v>
      </c>
      <c r="F528" s="441">
        <v>0</v>
      </c>
      <c r="G528" s="441">
        <f t="shared" si="347"/>
        <v>0</v>
      </c>
      <c r="H528" s="442" t="s">
        <v>697</v>
      </c>
      <c r="I528" s="435" t="s">
        <v>698</v>
      </c>
      <c r="J528" s="435" t="s">
        <v>29</v>
      </c>
      <c r="K528" s="436">
        <v>1</v>
      </c>
      <c r="L528" s="435">
        <v>1</v>
      </c>
      <c r="M528" s="435" t="s">
        <v>26</v>
      </c>
      <c r="N528" s="437">
        <f t="shared" si="361"/>
        <v>0</v>
      </c>
      <c r="O528" s="437">
        <v>0</v>
      </c>
      <c r="P528" s="438" t="str">
        <f t="shared" si="348"/>
        <v/>
      </c>
      <c r="Q528" s="437">
        <v>0</v>
      </c>
      <c r="R528" s="437"/>
      <c r="S528" s="436">
        <f>VLOOKUP(C528,'Working Hours'!A:I,9,0)*G528</f>
        <v>0</v>
      </c>
      <c r="T528" s="439">
        <f t="shared" si="343"/>
        <v>0</v>
      </c>
      <c r="U528" s="437"/>
      <c r="V528" s="437"/>
      <c r="W528" s="439">
        <f t="shared" si="344"/>
        <v>0</v>
      </c>
      <c r="X528" s="437"/>
      <c r="Y528" s="437">
        <f>SUMIF(Outsoucing!D:D,C528,Outsoucing!J:J)</f>
        <v>0</v>
      </c>
      <c r="Z528" s="437">
        <f t="shared" si="345"/>
        <v>0</v>
      </c>
      <c r="AA528" s="440">
        <f t="shared" si="346"/>
        <v>0</v>
      </c>
      <c r="AB528" s="437"/>
      <c r="AC528" s="3">
        <v>0</v>
      </c>
      <c r="AD528" s="136">
        <f t="shared" si="353"/>
        <v>0</v>
      </c>
      <c r="AL528" s="136"/>
    </row>
    <row r="529" spans="1:38" ht="15" hidden="1" customHeight="1">
      <c r="A529" s="301" t="s">
        <v>1199</v>
      </c>
      <c r="B529" s="353" t="str">
        <f t="shared" si="360"/>
        <v>101226310148</v>
      </c>
      <c r="C529" s="443" t="s">
        <v>1584</v>
      </c>
      <c r="D529" s="443" t="s">
        <v>1585</v>
      </c>
      <c r="E529" s="444">
        <v>0</v>
      </c>
      <c r="F529" s="445">
        <v>0</v>
      </c>
      <c r="G529" s="441">
        <f t="shared" si="347"/>
        <v>0</v>
      </c>
      <c r="H529" s="442" t="s">
        <v>1586</v>
      </c>
      <c r="I529" s="435" t="s">
        <v>1587</v>
      </c>
      <c r="J529" s="435" t="s">
        <v>29</v>
      </c>
      <c r="K529" s="436">
        <v>1</v>
      </c>
      <c r="L529" s="435">
        <v>1</v>
      </c>
      <c r="M529" s="435" t="s">
        <v>26</v>
      </c>
      <c r="N529" s="437">
        <f t="shared" si="361"/>
        <v>0</v>
      </c>
      <c r="O529" s="437">
        <v>0</v>
      </c>
      <c r="P529" s="438" t="str">
        <f t="shared" si="348"/>
        <v/>
      </c>
      <c r="Q529" s="437">
        <v>0</v>
      </c>
      <c r="R529" s="437"/>
      <c r="S529" s="436">
        <f>VLOOKUP(C529,'Working Hours'!A:I,9,0)*G529</f>
        <v>0</v>
      </c>
      <c r="T529" s="439">
        <f t="shared" si="343"/>
        <v>0</v>
      </c>
      <c r="U529" s="437"/>
      <c r="V529" s="437"/>
      <c r="W529" s="439">
        <f t="shared" si="344"/>
        <v>0</v>
      </c>
      <c r="X529" s="437"/>
      <c r="Y529" s="437">
        <f>SUMIF(Outsoucing!D:D,C529,Outsoucing!J:J)</f>
        <v>0</v>
      </c>
      <c r="Z529" s="437">
        <f t="shared" si="345"/>
        <v>0</v>
      </c>
      <c r="AA529" s="440">
        <f t="shared" si="346"/>
        <v>0</v>
      </c>
      <c r="AB529" s="437"/>
      <c r="AC529" s="3">
        <v>0</v>
      </c>
      <c r="AD529" s="136">
        <f t="shared" si="353"/>
        <v>0</v>
      </c>
      <c r="AL529" s="136"/>
    </row>
    <row r="530" spans="1:38" ht="15" hidden="1" customHeight="1">
      <c r="A530" s="301" t="s">
        <v>1199</v>
      </c>
      <c r="B530" s="353" t="str">
        <f t="shared" si="360"/>
        <v>101199310136</v>
      </c>
      <c r="C530" s="443" t="s">
        <v>1588</v>
      </c>
      <c r="D530" s="443" t="s">
        <v>1589</v>
      </c>
      <c r="E530" s="444">
        <v>0</v>
      </c>
      <c r="F530" s="445">
        <v>0</v>
      </c>
      <c r="G530" s="441">
        <f t="shared" si="347"/>
        <v>0</v>
      </c>
      <c r="H530" s="442" t="s">
        <v>725</v>
      </c>
      <c r="I530" s="435" t="s">
        <v>1590</v>
      </c>
      <c r="J530" s="435" t="s">
        <v>29</v>
      </c>
      <c r="K530" s="436">
        <v>1</v>
      </c>
      <c r="L530" s="435">
        <v>1</v>
      </c>
      <c r="M530" s="435" t="s">
        <v>26</v>
      </c>
      <c r="N530" s="437">
        <f t="shared" si="361"/>
        <v>0</v>
      </c>
      <c r="O530" s="437">
        <v>0</v>
      </c>
      <c r="P530" s="438" t="str">
        <f t="shared" si="348"/>
        <v/>
      </c>
      <c r="Q530" s="437">
        <v>0</v>
      </c>
      <c r="R530" s="437"/>
      <c r="S530" s="436">
        <f>VLOOKUP(C530,'Working Hours'!A:I,9,0)*G530</f>
        <v>0</v>
      </c>
      <c r="T530" s="439">
        <f t="shared" si="343"/>
        <v>0</v>
      </c>
      <c r="U530" s="437"/>
      <c r="V530" s="437"/>
      <c r="W530" s="439">
        <f t="shared" si="344"/>
        <v>0</v>
      </c>
      <c r="X530" s="437"/>
      <c r="Y530" s="437">
        <f>SUMIF(Outsoucing!D:D,C530,Outsoucing!J:J)</f>
        <v>0</v>
      </c>
      <c r="Z530" s="437">
        <f t="shared" si="345"/>
        <v>0</v>
      </c>
      <c r="AA530" s="440">
        <f t="shared" si="346"/>
        <v>0</v>
      </c>
      <c r="AB530" s="437"/>
      <c r="AC530" s="3">
        <v>0</v>
      </c>
      <c r="AD530" s="136">
        <f t="shared" si="353"/>
        <v>0</v>
      </c>
      <c r="AL530" s="136"/>
    </row>
    <row r="531" spans="1:38" ht="15" hidden="1" customHeight="1">
      <c r="A531" s="301" t="s">
        <v>1199</v>
      </c>
      <c r="B531" s="353" t="str">
        <f t="shared" si="360"/>
        <v>101200310137</v>
      </c>
      <c r="C531" s="443" t="s">
        <v>712</v>
      </c>
      <c r="D531" s="443" t="s">
        <v>1591</v>
      </c>
      <c r="E531" s="444">
        <v>0</v>
      </c>
      <c r="F531" s="445">
        <v>0</v>
      </c>
      <c r="G531" s="441">
        <f t="shared" si="347"/>
        <v>0</v>
      </c>
      <c r="H531" s="442" t="s">
        <v>714</v>
      </c>
      <c r="I531" s="435" t="s">
        <v>1153</v>
      </c>
      <c r="J531" s="435" t="s">
        <v>29</v>
      </c>
      <c r="K531" s="436">
        <v>1</v>
      </c>
      <c r="L531" s="435">
        <v>1</v>
      </c>
      <c r="M531" s="435" t="s">
        <v>26</v>
      </c>
      <c r="N531" s="437">
        <f t="shared" ref="N531:N535" si="362">K531*(E531+F531)</f>
        <v>0</v>
      </c>
      <c r="O531" s="437">
        <v>0</v>
      </c>
      <c r="P531" s="438" t="str">
        <f t="shared" ref="P531:P535" si="363">IF(AND(Z531&lt;&gt;0,G531&lt;&gt;0),Z531/G531,"")</f>
        <v/>
      </c>
      <c r="Q531" s="437">
        <v>0</v>
      </c>
      <c r="R531" s="437"/>
      <c r="S531" s="436">
        <f>VLOOKUP(C531,'Working Hours'!A:I,9,0)*G531</f>
        <v>0</v>
      </c>
      <c r="T531" s="439">
        <f t="shared" ref="T531:T535" si="364">S531/SUM($S$508:$S$535)</f>
        <v>0</v>
      </c>
      <c r="U531" s="437"/>
      <c r="V531" s="437"/>
      <c r="W531" s="439">
        <f t="shared" ref="W531:W535" si="365">V531/SUM($S$508:$S$535)</f>
        <v>0</v>
      </c>
      <c r="X531" s="437"/>
      <c r="Y531" s="437">
        <f>SUMIF(Outsoucing!D:D,C531,Outsoucing!J:J)</f>
        <v>0</v>
      </c>
      <c r="Z531" s="437">
        <f t="shared" ref="Z531:Z535" si="366">Q531+R531+U531+V531+X531+Y531</f>
        <v>0</v>
      </c>
      <c r="AA531" s="440">
        <f t="shared" ref="AA531:AA535" si="367">IF(Z531&lt;&gt;0,(Z531/(E531+F531)),0)</f>
        <v>0</v>
      </c>
      <c r="AB531" s="437"/>
      <c r="AC531" s="3">
        <v>0</v>
      </c>
      <c r="AD531" s="136">
        <f t="shared" ref="AD531:AD535" si="368">+Z531-AC531</f>
        <v>0</v>
      </c>
      <c r="AL531" s="136"/>
    </row>
    <row r="532" spans="1:38">
      <c r="A532" s="301" t="s">
        <v>1199</v>
      </c>
      <c r="B532" s="353" t="str">
        <f t="shared" ref="B532:B535" si="369">C532&amp;H532</f>
        <v>101328310160</v>
      </c>
      <c r="C532" s="448" t="s">
        <v>1592</v>
      </c>
      <c r="D532" s="448" t="s">
        <v>1593</v>
      </c>
      <c r="E532" s="444">
        <v>112600</v>
      </c>
      <c r="F532" s="445">
        <v>0</v>
      </c>
      <c r="G532" s="441">
        <f t="shared" si="347"/>
        <v>112600</v>
      </c>
      <c r="H532" s="449" t="s">
        <v>1185</v>
      </c>
      <c r="I532" s="443" t="s">
        <v>1186</v>
      </c>
      <c r="J532" s="435" t="s">
        <v>29</v>
      </c>
      <c r="K532" s="436">
        <v>1</v>
      </c>
      <c r="L532" s="435">
        <v>1</v>
      </c>
      <c r="M532" s="435" t="s">
        <v>26</v>
      </c>
      <c r="N532" s="437">
        <f t="shared" si="362"/>
        <v>112600</v>
      </c>
      <c r="O532" s="437">
        <v>0</v>
      </c>
      <c r="P532" s="438">
        <f t="shared" si="363"/>
        <v>30390.045880677844</v>
      </c>
      <c r="Q532" s="437">
        <v>3421919166.1643252</v>
      </c>
      <c r="R532" s="437"/>
      <c r="S532" s="436">
        <f>VLOOKUP(C532,'Working Hours'!A:I,9,0)*G532</f>
        <v>315.27999999999997</v>
      </c>
      <c r="T532" s="439">
        <f t="shared" si="364"/>
        <v>0.2727065764426081</v>
      </c>
      <c r="U532" s="437"/>
      <c r="V532" s="437"/>
      <c r="W532" s="439">
        <f t="shared" si="365"/>
        <v>0</v>
      </c>
      <c r="X532" s="437"/>
      <c r="Y532" s="437">
        <f>SUMIF(Outsoucing!D:D,C532,Outsoucing!J:J)</f>
        <v>0</v>
      </c>
      <c r="Z532" s="437">
        <f t="shared" si="366"/>
        <v>3421919166.1643252</v>
      </c>
      <c r="AA532" s="440">
        <f t="shared" si="367"/>
        <v>30390.045880677844</v>
      </c>
      <c r="AB532" s="437"/>
      <c r="AC532" s="3">
        <v>3421919166.1643252</v>
      </c>
      <c r="AD532" s="136">
        <f t="shared" si="368"/>
        <v>0</v>
      </c>
      <c r="AL532" s="136"/>
    </row>
    <row r="533" spans="1:38" ht="15" hidden="1" customHeight="1">
      <c r="A533" s="301" t="s">
        <v>1199</v>
      </c>
      <c r="B533" s="353" t="str">
        <f t="shared" si="369"/>
        <v>101329310161</v>
      </c>
      <c r="C533" s="448" t="s">
        <v>1594</v>
      </c>
      <c r="D533" s="448" t="s">
        <v>1595</v>
      </c>
      <c r="E533" s="444">
        <v>0</v>
      </c>
      <c r="F533" s="445">
        <v>0</v>
      </c>
      <c r="G533" s="441">
        <f t="shared" si="347"/>
        <v>0</v>
      </c>
      <c r="H533" s="449" t="s">
        <v>1189</v>
      </c>
      <c r="I533" s="443" t="s">
        <v>1190</v>
      </c>
      <c r="J533" s="435" t="s">
        <v>29</v>
      </c>
      <c r="K533" s="436">
        <v>1</v>
      </c>
      <c r="L533" s="435">
        <v>1</v>
      </c>
      <c r="M533" s="435" t="s">
        <v>26</v>
      </c>
      <c r="N533" s="437">
        <f t="shared" si="362"/>
        <v>0</v>
      </c>
      <c r="O533" s="437">
        <v>0</v>
      </c>
      <c r="P533" s="438" t="str">
        <f t="shared" si="363"/>
        <v/>
      </c>
      <c r="Q533" s="437">
        <v>0</v>
      </c>
      <c r="R533" s="437"/>
      <c r="S533" s="436">
        <f>VLOOKUP(C533,'Working Hours'!A:I,9,0)*G533</f>
        <v>0</v>
      </c>
      <c r="T533" s="439">
        <f t="shared" si="364"/>
        <v>0</v>
      </c>
      <c r="U533" s="437"/>
      <c r="V533" s="437"/>
      <c r="W533" s="439">
        <f t="shared" si="365"/>
        <v>0</v>
      </c>
      <c r="X533" s="437"/>
      <c r="Y533" s="437">
        <f>SUMIF(Outsoucing!D:D,C533,Outsoucing!J:J)</f>
        <v>0</v>
      </c>
      <c r="Z533" s="437">
        <f t="shared" si="366"/>
        <v>0</v>
      </c>
      <c r="AA533" s="440">
        <f t="shared" si="367"/>
        <v>0</v>
      </c>
      <c r="AB533" s="437"/>
      <c r="AC533" s="3">
        <v>0</v>
      </c>
      <c r="AD533" s="136">
        <f t="shared" si="368"/>
        <v>0</v>
      </c>
      <c r="AL533" s="136"/>
    </row>
    <row r="534" spans="1:38">
      <c r="A534" s="301" t="s">
        <v>1199</v>
      </c>
      <c r="B534" s="353" t="str">
        <f t="shared" si="369"/>
        <v>101202310139</v>
      </c>
      <c r="C534" s="443" t="s">
        <v>734</v>
      </c>
      <c r="D534" s="443" t="s">
        <v>1596</v>
      </c>
      <c r="E534" s="444">
        <v>7800</v>
      </c>
      <c r="F534" s="445">
        <v>0</v>
      </c>
      <c r="G534" s="441">
        <f t="shared" si="347"/>
        <v>7800</v>
      </c>
      <c r="H534" s="449" t="s">
        <v>736</v>
      </c>
      <c r="I534" s="443" t="s">
        <v>1597</v>
      </c>
      <c r="J534" s="435" t="s">
        <v>29</v>
      </c>
      <c r="K534" s="436">
        <v>1</v>
      </c>
      <c r="L534" s="435">
        <v>1</v>
      </c>
      <c r="M534" s="435" t="s">
        <v>26</v>
      </c>
      <c r="N534" s="437">
        <f t="shared" si="362"/>
        <v>7800</v>
      </c>
      <c r="O534" s="437">
        <v>0</v>
      </c>
      <c r="P534" s="438">
        <f t="shared" si="363"/>
        <v>23294.709090890716</v>
      </c>
      <c r="Q534" s="437">
        <v>181698730.90894759</v>
      </c>
      <c r="R534" s="437"/>
      <c r="S534" s="436">
        <f>VLOOKUP(C534,'Working Hours'!A:I,9,0)*G534</f>
        <v>21.84</v>
      </c>
      <c r="T534" s="439">
        <f t="shared" si="364"/>
        <v>1.8890864087498609E-2</v>
      </c>
      <c r="U534" s="437"/>
      <c r="V534" s="437"/>
      <c r="W534" s="439">
        <f t="shared" si="365"/>
        <v>0</v>
      </c>
      <c r="X534" s="437"/>
      <c r="Y534" s="437">
        <f>SUMIF(Outsoucing!D:D,C534,Outsoucing!J:J)</f>
        <v>0</v>
      </c>
      <c r="Z534" s="437">
        <f t="shared" si="366"/>
        <v>181698730.90894759</v>
      </c>
      <c r="AA534" s="440">
        <f t="shared" si="367"/>
        <v>23294.709090890716</v>
      </c>
      <c r="AB534" s="437"/>
      <c r="AC534" s="3">
        <v>181698730.90894759</v>
      </c>
      <c r="AD534" s="136">
        <f t="shared" si="368"/>
        <v>0</v>
      </c>
      <c r="AL534" s="136"/>
    </row>
    <row r="535" spans="1:38" ht="15.75" thickBot="1">
      <c r="A535" s="301" t="s">
        <v>1199</v>
      </c>
      <c r="B535" s="353" t="str">
        <f t="shared" si="369"/>
        <v>101318310159</v>
      </c>
      <c r="C535" s="443" t="s">
        <v>1598</v>
      </c>
      <c r="D535" s="443" t="s">
        <v>1599</v>
      </c>
      <c r="E535" s="444">
        <v>17866</v>
      </c>
      <c r="F535" s="445">
        <v>0</v>
      </c>
      <c r="G535" s="445">
        <f t="shared" si="347"/>
        <v>17866</v>
      </c>
      <c r="H535" s="449" t="s">
        <v>1195</v>
      </c>
      <c r="I535" s="443" t="s">
        <v>1196</v>
      </c>
      <c r="J535" s="435" t="s">
        <v>29</v>
      </c>
      <c r="K535" s="436">
        <v>1</v>
      </c>
      <c r="L535" s="435">
        <v>1</v>
      </c>
      <c r="M535" s="435" t="s">
        <v>26</v>
      </c>
      <c r="N535" s="437">
        <f t="shared" si="362"/>
        <v>17866</v>
      </c>
      <c r="O535" s="437">
        <v>0</v>
      </c>
      <c r="P535" s="438">
        <f t="shared" si="363"/>
        <v>44421.179343218995</v>
      </c>
      <c r="Q535" s="437">
        <v>793628790.14595056</v>
      </c>
      <c r="R535" s="437"/>
      <c r="S535" s="436">
        <f>VLOOKUP(C535,'Working Hours'!A:I,9,0)*G535</f>
        <v>50.024799999999999</v>
      </c>
      <c r="T535" s="439">
        <f t="shared" si="364"/>
        <v>4.3269766382980787E-2</v>
      </c>
      <c r="U535" s="437"/>
      <c r="V535" s="437"/>
      <c r="W535" s="439">
        <f t="shared" si="365"/>
        <v>0</v>
      </c>
      <c r="X535" s="437"/>
      <c r="Y535" s="437">
        <f>SUMIF(Outsoucing!D:D,C535,Outsoucing!J:J)</f>
        <v>0</v>
      </c>
      <c r="Z535" s="437">
        <f t="shared" si="366"/>
        <v>793628790.14595056</v>
      </c>
      <c r="AA535" s="440">
        <f t="shared" si="367"/>
        <v>44421.179343218995</v>
      </c>
      <c r="AB535" s="437"/>
      <c r="AC535" s="3">
        <v>793628790.14595056</v>
      </c>
      <c r="AD535" s="136">
        <f t="shared" si="368"/>
        <v>0</v>
      </c>
      <c r="AL535" s="136"/>
    </row>
    <row r="536" spans="1:38" ht="39.75" customHeight="1" thickTop="1" thickBot="1">
      <c r="A536" s="450" t="s">
        <v>1600</v>
      </c>
      <c r="B536" s="335"/>
      <c r="C536" s="336"/>
      <c r="D536" s="336"/>
      <c r="E536" s="337">
        <f>SUM(E270:E535)</f>
        <v>2676257</v>
      </c>
      <c r="F536" s="337">
        <f>SUM(F270:F535)</f>
        <v>265061</v>
      </c>
      <c r="G536" s="337">
        <f>SUM(G270:G535)</f>
        <v>2941318</v>
      </c>
      <c r="H536" s="336"/>
      <c r="I536" s="336"/>
      <c r="J536" s="336"/>
      <c r="K536" s="338"/>
      <c r="L536" s="336"/>
      <c r="M536" s="336"/>
      <c r="N536" s="336"/>
      <c r="O536" s="337">
        <f>SUM(O270:O535)</f>
        <v>9.3650000000000002</v>
      </c>
      <c r="P536" s="339"/>
      <c r="Q536" s="337">
        <f>SUM(Q270:Q535)</f>
        <v>57005333148.276131</v>
      </c>
      <c r="R536" s="337">
        <f>SUM(R270:R535)</f>
        <v>5023113027.3158789</v>
      </c>
      <c r="S536" s="338"/>
      <c r="T536" s="336"/>
      <c r="U536" s="402">
        <f>SUM(U270:U535)</f>
        <v>2631098417.0000014</v>
      </c>
      <c r="V536" s="402">
        <f>SUM(V270:V535)</f>
        <v>3069392601.8868623</v>
      </c>
      <c r="W536" s="336"/>
      <c r="X536" s="402">
        <f>SUM(X270:X535)</f>
        <v>1997197842.2017317</v>
      </c>
      <c r="Y536" s="402">
        <f>SUM(Y270:Y535)</f>
        <v>920251140</v>
      </c>
      <c r="Z536" s="402">
        <f>SUM(Z270:Z535)</f>
        <v>70646386176.680603</v>
      </c>
      <c r="AA536" s="451"/>
      <c r="AB536" s="402">
        <f>SUM(AB270:AB535)</f>
        <v>0</v>
      </c>
      <c r="AD536" s="136"/>
      <c r="AF536" s="226"/>
      <c r="AI536" s="3"/>
    </row>
    <row r="537" spans="1:38" ht="15.75" thickTop="1">
      <c r="O537" t="s">
        <v>1601</v>
      </c>
      <c r="P537" s="247" t="s">
        <v>1602</v>
      </c>
      <c r="Q537" s="3">
        <v>32874474516.139801</v>
      </c>
      <c r="R537" s="136" t="b">
        <f>ROUND(Z113,-2)=ROUND(Q537,-2)</f>
        <v>1</v>
      </c>
      <c r="Z537" s="3">
        <v>70646386176.680603</v>
      </c>
      <c r="AD537" s="136"/>
    </row>
    <row r="538" spans="1:38">
      <c r="F538" s="3"/>
      <c r="G538" s="3"/>
      <c r="P538" s="247" t="s">
        <v>965</v>
      </c>
      <c r="Q538" s="3">
        <v>54795074215.874939</v>
      </c>
      <c r="R538" s="136" t="b">
        <f>ROUND(Z269,0)=ROUND(Q538,0)</f>
        <v>1</v>
      </c>
      <c r="Z538" s="3" t="b">
        <f>+Z536=Z537</f>
        <v>1</v>
      </c>
      <c r="AD538" s="136"/>
    </row>
    <row r="539" spans="1:38">
      <c r="R539" s="136"/>
      <c r="AD539" s="136"/>
    </row>
    <row r="540" spans="1:38">
      <c r="R540" s="136"/>
      <c r="AD540" s="136"/>
    </row>
    <row r="541" spans="1:38">
      <c r="G541" s="136"/>
      <c r="R541" s="136"/>
      <c r="AI541" s="3"/>
      <c r="AL541" s="3"/>
    </row>
    <row r="542" spans="1:38">
      <c r="R542" s="136"/>
    </row>
    <row r="543" spans="1:38">
      <c r="O543" s="231"/>
    </row>
    <row r="544" spans="1:38">
      <c r="F544" s="3"/>
      <c r="G544" s="3"/>
      <c r="H544" s="624"/>
      <c r="I544" s="3"/>
    </row>
    <row r="545" spans="6:16">
      <c r="F545" s="3"/>
      <c r="G545" s="3"/>
      <c r="H545" s="624"/>
      <c r="I545" s="3"/>
    </row>
    <row r="546" spans="6:16">
      <c r="F546" s="3"/>
      <c r="G546" s="3"/>
      <c r="H546" s="624"/>
      <c r="I546" s="3"/>
      <c r="N546" s="226"/>
      <c r="O546" s="226"/>
      <c r="P546" s="619"/>
    </row>
    <row r="547" spans="6:16">
      <c r="F547" s="3"/>
      <c r="G547" s="3"/>
      <c r="H547" s="625"/>
      <c r="I547" s="3"/>
      <c r="N547" s="226"/>
      <c r="O547" s="226"/>
      <c r="P547" s="619"/>
    </row>
    <row r="548" spans="6:16">
      <c r="F548" s="3"/>
      <c r="G548" s="3"/>
      <c r="H548" s="624"/>
      <c r="I548" s="3"/>
      <c r="O548" s="231"/>
    </row>
    <row r="549" spans="6:16">
      <c r="F549" s="3"/>
      <c r="G549" s="3"/>
      <c r="H549" s="624"/>
      <c r="I549" s="3"/>
    </row>
    <row r="550" spans="6:16">
      <c r="F550" s="3"/>
      <c r="G550" s="3"/>
      <c r="H550" s="624"/>
      <c r="I550" s="3"/>
    </row>
    <row r="551" spans="6:16">
      <c r="F551" s="3"/>
      <c r="G551" s="3"/>
      <c r="H551" s="624"/>
      <c r="I551" s="3"/>
    </row>
  </sheetData>
  <autoFilter ref="A6:AD542">
    <filterColumn colId="25">
      <filters blank="1">
        <filter val="1,015,735,650"/>
        <filter val="1,135,228,587"/>
        <filter val="1,140,578,481"/>
        <filter val="1,209,491"/>
        <filter val="1,221,733,265"/>
        <filter val="1,250,631"/>
        <filter val="1,321,018,345"/>
        <filter val="1,341,441,907"/>
        <filter val="1,369,676,201"/>
        <filter val="1,407,793,445"/>
        <filter val="1,585,808,794"/>
        <filter val="1,611,716"/>
        <filter val="1,646,607,262"/>
        <filter val="1,661,147,381"/>
        <filter val="1,671,410,665"/>
        <filter val="1,671,835,617"/>
        <filter val="1,675,089,338"/>
        <filter val="1,718,060,311"/>
        <filter val="1,741,670,078"/>
        <filter val="1,813,306,939"/>
        <filter val="1,815,350,702"/>
        <filter val="1,902,613"/>
        <filter val="1,959,375,371"/>
        <filter val="1,977,426,188"/>
        <filter val="10,137,213"/>
        <filter val="10,816,135"/>
        <filter val="11,975,609"/>
        <filter val="112,120,350"/>
        <filter val="113,781,961"/>
        <filter val="12,171,372"/>
        <filter val="12,554,063"/>
        <filter val="12,691,119"/>
        <filter val="12,702,017"/>
        <filter val="123,041,827"/>
        <filter val="124,305,578"/>
        <filter val="13,267,587"/>
        <filter val="13,270,719"/>
        <filter val="13,562,371"/>
        <filter val="14,249,705,553"/>
        <filter val="14,528,122"/>
        <filter val="14,706,000"/>
        <filter val="14,987,087"/>
        <filter val="145,439"/>
        <filter val="15,604,552"/>
        <filter val="16,201,622"/>
        <filter val="16,550,439"/>
        <filter val="16,728,537"/>
        <filter val="16,866,388"/>
        <filter val="168,874,655"/>
        <filter val="169,755,493"/>
        <filter val="17,395,440"/>
        <filter val="17,565,792"/>
        <filter val="170,746,569"/>
        <filter val="172,694,111"/>
        <filter val="173,050,323"/>
        <filter val="178,589,754"/>
        <filter val="18,256,781"/>
        <filter val="18,358,901"/>
        <filter val="18,485,124"/>
        <filter val="181,698,731"/>
        <filter val="19,169,480"/>
        <filter val="2,024,459,336"/>
        <filter val="2,049,200"/>
        <filter val="2,123,282,275"/>
        <filter val="2,172,827,523"/>
        <filter val="2,220,129,333"/>
        <filter val="2,357,827,127"/>
        <filter val="2,376,737,319"/>
        <filter val="2,532,585"/>
        <filter val="2,545,903,804"/>
        <filter val="2,554,098,502"/>
        <filter val="2,657,065,763"/>
        <filter val="2,671,064"/>
        <filter val="2,750,995,692"/>
        <filter val="2,799,120"/>
        <filter val="2,837,013"/>
        <filter val="2,876,319,682"/>
        <filter val="2,892,430,585"/>
        <filter val="2,942,653,639"/>
        <filter val="2,949,476"/>
        <filter val="21,677,142"/>
        <filter val="21,770,000"/>
        <filter val="219,230,218"/>
        <filter val="219,526,834"/>
        <filter val="22,487,570"/>
        <filter val="227,531,083"/>
        <filter val="23,508,867"/>
        <filter val="236,304,985"/>
        <filter val="239,304,890"/>
        <filter val="25,012,142"/>
        <filter val="25,812,157"/>
        <filter val="25,972,734"/>
        <filter val="26,762,770"/>
        <filter val="26,957,952"/>
        <filter val="261,370,174"/>
        <filter val="27,427,922"/>
        <filter val="27,904,110"/>
        <filter val="27,958,110"/>
        <filter val="271,388,627"/>
        <filter val="277,173,036"/>
        <filter val="284,900,397"/>
        <filter val="29,461,274"/>
        <filter val="29,941,366"/>
        <filter val="3,125,449,091"/>
        <filter val="3,176,366,319"/>
        <filter val="3,257,253,188"/>
        <filter val="3,314,200"/>
        <filter val="3,390,254"/>
        <filter val="3,421,919,166"/>
        <filter val="3,630,710"/>
        <filter val="3,808,222,287"/>
        <filter val="30,145,287"/>
        <filter val="30,600,448"/>
        <filter val="31,391,971"/>
        <filter val="315,275,194"/>
        <filter val="32,209,678"/>
        <filter val="32,874,474,516"/>
        <filter val="322,039,365"/>
        <filter val="323,581,285"/>
        <filter val="325,626,664"/>
        <filter val="326,171,101"/>
        <filter val="332,809,821"/>
        <filter val="34,645,589"/>
        <filter val="35,685,171"/>
        <filter val="351,427,908"/>
        <filter val="357,083,794"/>
        <filter val="364,844,592"/>
        <filter val="38,601,455"/>
        <filter val="386,444,341"/>
        <filter val="397,528,972"/>
        <filter val="4,112,728,063"/>
        <filter val="4,151,838"/>
        <filter val="4,424,260"/>
        <filter val="4,559,086"/>
        <filter val="4,832,082"/>
        <filter val="40,280,641"/>
        <filter val="405,201,656"/>
        <filter val="415,656,872"/>
        <filter val="43,264,870"/>
        <filter val="44,100,489"/>
        <filter val="446,449,065"/>
        <filter val="45,935,418"/>
        <filter val="468,989,570"/>
        <filter val="470,050,609"/>
        <filter val="471,294"/>
        <filter val="472,798,318"/>
        <filter val="49,048,759"/>
        <filter val="49,580,647"/>
        <filter val="49,652,814"/>
        <filter val="490,479,965"/>
        <filter val="490,650,767"/>
        <filter val="490,919,427"/>
        <filter val="5,232,045"/>
        <filter val="5,325,943"/>
        <filter val="5,617,350"/>
        <filter val="5,811,473"/>
        <filter val="5,882,224"/>
        <filter val="512,443,092"/>
        <filter val="52,927,767"/>
        <filter val="523,290,380"/>
        <filter val="523,326"/>
        <filter val="525,294"/>
        <filter val="54,795,074,216"/>
        <filter val="548,442,504"/>
        <filter val="55,874,588"/>
        <filter val="550,028,964"/>
        <filter val="551,337"/>
        <filter val="6,286,729"/>
        <filter val="6,288,226"/>
        <filter val="6,298,729"/>
        <filter val="6,361,990"/>
        <filter val="6,383,665"/>
        <filter val="6,914,614"/>
        <filter val="60,457,732"/>
        <filter val="63,122,792"/>
        <filter val="63,810,627"/>
        <filter val="634,817,449"/>
        <filter val="635,030,650"/>
        <filter val="654,783,908"/>
        <filter val="660,900,329"/>
        <filter val="666,189,059"/>
        <filter val="67,276"/>
        <filter val="685,392,378"/>
        <filter val="69,015,012"/>
        <filter val="7,522,369"/>
        <filter val="70,646,386,177"/>
        <filter val="718,086,209"/>
        <filter val="73,708,869"/>
        <filter val="76,025,631"/>
        <filter val="76,095,414"/>
        <filter val="777,980,916"/>
        <filter val="793,628,790"/>
        <filter val="8,308,000"/>
        <filter val="8,324,522"/>
        <filter val="8,370,615"/>
        <filter val="8,664,625"/>
        <filter val="80,653"/>
        <filter val="816,423,087"/>
        <filter val="82,924,657"/>
        <filter val="845,305,287"/>
        <filter val="87,746,112"/>
        <filter val="894,377,103"/>
        <filter val="9,112,181,754"/>
        <filter val="9,218,186"/>
        <filter val="9,795,263,446"/>
        <filter val="9,854,013"/>
        <filter val="9,887,193"/>
        <filter val="916,968,836"/>
        <filter val="949,999,954"/>
        <filter val="958,532,042"/>
        <filter val="960,079,054"/>
        <filter val="966,480"/>
        <filter val="98,583,488"/>
        <filter val="99,915,705"/>
        <filter val="TRUE"/>
      </filters>
    </filterColumn>
  </autoFilter>
  <sortState ref="A2:F123">
    <sortCondition descending="1" ref="A2:A123"/>
  </sortState>
  <conditionalFormatting sqref="C86">
    <cfRule type="duplicateValues" dxfId="85" priority="38"/>
  </conditionalFormatting>
  <conditionalFormatting sqref="C99">
    <cfRule type="duplicateValues" dxfId="84" priority="37"/>
  </conditionalFormatting>
  <conditionalFormatting sqref="C216">
    <cfRule type="duplicateValues" dxfId="83" priority="23"/>
  </conditionalFormatting>
  <conditionalFormatting sqref="C247">
    <cfRule type="duplicateValues" dxfId="82" priority="5"/>
  </conditionalFormatting>
  <conditionalFormatting sqref="C254">
    <cfRule type="duplicateValues" dxfId="81" priority="29"/>
  </conditionalFormatting>
  <conditionalFormatting sqref="C267">
    <cfRule type="duplicateValues" dxfId="80" priority="25"/>
    <cfRule type="duplicateValues" dxfId="79" priority="27"/>
  </conditionalFormatting>
  <conditionalFormatting sqref="C268">
    <cfRule type="duplicateValues" dxfId="78" priority="24"/>
    <cfRule type="duplicateValues" dxfId="77" priority="26"/>
  </conditionalFormatting>
  <conditionalFormatting sqref="C373">
    <cfRule type="duplicateValues" dxfId="76" priority="66"/>
  </conditionalFormatting>
  <conditionalFormatting sqref="C470">
    <cfRule type="duplicateValues" dxfId="75" priority="8"/>
  </conditionalFormatting>
  <conditionalFormatting sqref="C527">
    <cfRule type="duplicateValues" dxfId="74" priority="20"/>
  </conditionalFormatting>
  <conditionalFormatting sqref="C530">
    <cfRule type="duplicateValues" dxfId="73" priority="18"/>
  </conditionalFormatting>
  <conditionalFormatting sqref="B5:B6">
    <cfRule type="duplicateValues" dxfId="72" priority="243"/>
  </conditionalFormatting>
  <conditionalFormatting sqref="C46:C49">
    <cfRule type="duplicateValues" dxfId="71" priority="84"/>
  </conditionalFormatting>
  <conditionalFormatting sqref="C89:C90">
    <cfRule type="duplicateValues" dxfId="70" priority="46"/>
  </conditionalFormatting>
  <conditionalFormatting sqref="C248:C249">
    <cfRule type="duplicateValues" dxfId="69" priority="28"/>
  </conditionalFormatting>
  <conditionalFormatting sqref="C255:C257">
    <cfRule type="duplicateValues" dxfId="68" priority="34"/>
  </conditionalFormatting>
  <conditionalFormatting sqref="C258:C261">
    <cfRule type="duplicateValues" dxfId="67" priority="32"/>
    <cfRule type="duplicateValues" dxfId="66" priority="33"/>
  </conditionalFormatting>
  <conditionalFormatting sqref="C264:C265">
    <cfRule type="duplicateValues" dxfId="65" priority="6"/>
    <cfRule type="duplicateValues" dxfId="64" priority="7"/>
  </conditionalFormatting>
  <conditionalFormatting sqref="C310:C318">
    <cfRule type="duplicateValues" dxfId="63" priority="422"/>
  </conditionalFormatting>
  <conditionalFormatting sqref="C361:C362">
    <cfRule type="duplicateValues" dxfId="62" priority="71"/>
  </conditionalFormatting>
  <conditionalFormatting sqref="C459:C469">
    <cfRule type="duplicateValues" dxfId="61" priority="9"/>
  </conditionalFormatting>
  <conditionalFormatting sqref="C508:C509">
    <cfRule type="duplicateValues" dxfId="60" priority="14"/>
  </conditionalFormatting>
  <conditionalFormatting sqref="C510:C511">
    <cfRule type="duplicateValues" dxfId="59" priority="19"/>
  </conditionalFormatting>
  <conditionalFormatting sqref="C519:C523">
    <cfRule type="duplicateValues" dxfId="58" priority="16"/>
  </conditionalFormatting>
  <conditionalFormatting sqref="C524:C525">
    <cfRule type="duplicateValues" dxfId="57" priority="15"/>
  </conditionalFormatting>
  <conditionalFormatting sqref="C531:C533">
    <cfRule type="duplicateValues" dxfId="56" priority="17"/>
  </conditionalFormatting>
  <conditionalFormatting sqref="C534:C535">
    <cfRule type="duplicateValues" dxfId="55" priority="13"/>
  </conditionalFormatting>
  <conditionalFormatting sqref="C536 C269 C1:C45 C113">
    <cfRule type="duplicateValues" dxfId="54" priority="335"/>
  </conditionalFormatting>
  <conditionalFormatting sqref="C536 C269 C7:C45 C113">
    <cfRule type="duplicateValues" dxfId="53" priority="339"/>
  </conditionalFormatting>
  <conditionalFormatting sqref="C112 C87 C46:C49">
    <cfRule type="duplicateValues" dxfId="52" priority="334"/>
  </conditionalFormatting>
  <conditionalFormatting sqref="C50:C85 C91:C98">
    <cfRule type="duplicateValues" dxfId="51" priority="242"/>
  </conditionalFormatting>
  <conditionalFormatting sqref="C255:C257 C114:C138 C151:C152 C146:C148 C141:C144">
    <cfRule type="duplicateValues" dxfId="50" priority="35"/>
  </conditionalFormatting>
  <conditionalFormatting sqref="C250:C253 C149:C150 C145 C153:C198 C139:C140 C202:C215 C200">
    <cfRule type="duplicateValues" dxfId="49" priority="36"/>
  </conditionalFormatting>
  <conditionalFormatting sqref="C262:C263 C266">
    <cfRule type="duplicateValues" dxfId="48" priority="30"/>
    <cfRule type="duplicateValues" dxfId="47" priority="31"/>
  </conditionalFormatting>
  <conditionalFormatting sqref="C270:C309 C363:C372 C319:C360 C374:C458">
    <cfRule type="duplicateValues" dxfId="46" priority="340"/>
  </conditionalFormatting>
  <conditionalFormatting sqref="C528:C529 C526 C512:C518">
    <cfRule type="duplicateValues" dxfId="45" priority="21"/>
  </conditionalFormatting>
  <conditionalFormatting sqref="C106:C111">
    <cfRule type="duplicateValues" dxfId="44" priority="4"/>
  </conditionalFormatting>
  <conditionalFormatting sqref="C100:C105 C88">
    <cfRule type="duplicateValues" dxfId="43" priority="432"/>
  </conditionalFormatting>
  <conditionalFormatting sqref="C201 C199 C217:C245">
    <cfRule type="duplicateValues" dxfId="42" priority="449"/>
  </conditionalFormatting>
  <conditionalFormatting sqref="C246">
    <cfRule type="duplicateValues" dxfId="41" priority="3"/>
  </conditionalFormatting>
  <conditionalFormatting sqref="C471:C507">
    <cfRule type="duplicateValues" dxfId="40" priority="450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5"/>
  <sheetViews>
    <sheetView workbookViewId="0">
      <selection activeCell="B5" sqref="B5:D22"/>
    </sheetView>
  </sheetViews>
  <sheetFormatPr defaultColWidth="9" defaultRowHeight="15"/>
  <cols>
    <col min="1" max="1" width="23.5703125" customWidth="1"/>
    <col min="2" max="2" width="25.42578125" style="244" customWidth="1"/>
    <col min="3" max="3" width="29.7109375" style="3" customWidth="1"/>
    <col min="4" max="4" width="14" customWidth="1"/>
    <col min="5" max="5" width="14.28515625" customWidth="1"/>
    <col min="6" max="6" width="15.28515625" customWidth="1"/>
    <col min="7" max="7" width="15.28515625" bestFit="1" customWidth="1"/>
    <col min="8" max="8" width="11.28515625" customWidth="1"/>
    <col min="9" max="10" width="26.140625" customWidth="1"/>
    <col min="11" max="11" width="23.85546875" customWidth="1"/>
    <col min="12" max="12" width="21.5703125" bestFit="1" customWidth="1"/>
  </cols>
  <sheetData>
    <row r="1" spans="1:5">
      <c r="B1" s="618" t="s">
        <v>1603</v>
      </c>
      <c r="C1" s="2">
        <v>622</v>
      </c>
    </row>
    <row r="2" spans="1:5">
      <c r="B2" s="2"/>
      <c r="C2"/>
    </row>
    <row r="3" spans="1:5">
      <c r="A3" t="str">
        <f>C3&amp;D3</f>
        <v/>
      </c>
      <c r="B3" s="612" t="s">
        <v>2610</v>
      </c>
      <c r="C3" s="244"/>
      <c r="D3" s="244"/>
    </row>
    <row r="4" spans="1:5">
      <c r="B4" s="618" t="s">
        <v>1605</v>
      </c>
      <c r="C4" s="611" t="s">
        <v>1606</v>
      </c>
      <c r="D4" s="611" t="s">
        <v>1607</v>
      </c>
      <c r="E4" t="s">
        <v>2609</v>
      </c>
    </row>
    <row r="5" spans="1:5">
      <c r="B5" t="s">
        <v>1871</v>
      </c>
      <c r="C5" t="s">
        <v>1740</v>
      </c>
      <c r="D5" t="s">
        <v>1613</v>
      </c>
      <c r="E5" s="136">
        <v>874420444</v>
      </c>
    </row>
    <row r="6" spans="1:5">
      <c r="B6" t="s">
        <v>1871</v>
      </c>
      <c r="C6" t="s">
        <v>1740</v>
      </c>
      <c r="D6" t="s">
        <v>1614</v>
      </c>
      <c r="E6" s="136">
        <v>1507469792</v>
      </c>
    </row>
    <row r="7" spans="1:5">
      <c r="B7" t="s">
        <v>1871</v>
      </c>
      <c r="C7" t="s">
        <v>1740</v>
      </c>
      <c r="D7" t="s">
        <v>1615</v>
      </c>
      <c r="E7" s="136">
        <v>1225735086</v>
      </c>
    </row>
    <row r="8" spans="1:5">
      <c r="B8" t="s">
        <v>1872</v>
      </c>
      <c r="C8" t="s">
        <v>1741</v>
      </c>
      <c r="D8" t="s">
        <v>1613</v>
      </c>
      <c r="E8" s="136">
        <v>816675102</v>
      </c>
    </row>
    <row r="9" spans="1:5">
      <c r="B9" t="s">
        <v>1872</v>
      </c>
      <c r="C9" t="s">
        <v>1741</v>
      </c>
      <c r="D9" t="s">
        <v>1614</v>
      </c>
      <c r="E9" s="136">
        <v>1161826090</v>
      </c>
    </row>
    <row r="10" spans="1:5">
      <c r="B10" t="s">
        <v>1872</v>
      </c>
      <c r="C10" t="s">
        <v>1741</v>
      </c>
      <c r="D10" t="s">
        <v>1615</v>
      </c>
      <c r="E10" s="136">
        <v>1021161665</v>
      </c>
    </row>
    <row r="11" spans="1:5">
      <c r="B11" t="s">
        <v>1873</v>
      </c>
      <c r="C11" t="s">
        <v>1743</v>
      </c>
      <c r="D11" t="s">
        <v>1613</v>
      </c>
      <c r="E11" s="136">
        <v>14993000</v>
      </c>
    </row>
    <row r="12" spans="1:5">
      <c r="B12" t="s">
        <v>1873</v>
      </c>
      <c r="C12" t="s">
        <v>1743</v>
      </c>
      <c r="D12" t="s">
        <v>1614</v>
      </c>
      <c r="E12" s="136">
        <v>24378000</v>
      </c>
    </row>
    <row r="13" spans="1:5">
      <c r="B13" t="s">
        <v>1873</v>
      </c>
      <c r="C13" t="s">
        <v>1743</v>
      </c>
      <c r="D13" t="s">
        <v>1615</v>
      </c>
      <c r="E13" s="136">
        <v>21494900</v>
      </c>
    </row>
    <row r="14" spans="1:5">
      <c r="B14" t="s">
        <v>1874</v>
      </c>
      <c r="C14" t="s">
        <v>1745</v>
      </c>
      <c r="D14" t="s">
        <v>1613</v>
      </c>
      <c r="E14" s="136">
        <v>163158750</v>
      </c>
    </row>
    <row r="15" spans="1:5">
      <c r="B15" t="s">
        <v>1874</v>
      </c>
      <c r="C15" t="s">
        <v>1745</v>
      </c>
      <c r="D15" t="s">
        <v>1614</v>
      </c>
      <c r="E15" s="136">
        <v>261853500</v>
      </c>
    </row>
    <row r="16" spans="1:5">
      <c r="B16" t="s">
        <v>1874</v>
      </c>
      <c r="C16" t="s">
        <v>1745</v>
      </c>
      <c r="D16" t="s">
        <v>1615</v>
      </c>
      <c r="E16" s="136">
        <v>231664188</v>
      </c>
    </row>
    <row r="17" spans="2:5">
      <c r="B17" t="s">
        <v>1875</v>
      </c>
      <c r="C17" t="s">
        <v>1744</v>
      </c>
      <c r="D17" t="s">
        <v>1613</v>
      </c>
      <c r="E17" s="136">
        <v>48495799</v>
      </c>
    </row>
    <row r="18" spans="2:5">
      <c r="B18" t="s">
        <v>1875</v>
      </c>
      <c r="C18" t="s">
        <v>1744</v>
      </c>
      <c r="D18" t="s">
        <v>1614</v>
      </c>
      <c r="E18" s="136">
        <v>88516604</v>
      </c>
    </row>
    <row r="19" spans="2:5">
      <c r="B19" t="s">
        <v>1875</v>
      </c>
      <c r="C19" t="s">
        <v>1744</v>
      </c>
      <c r="D19" t="s">
        <v>1615</v>
      </c>
      <c r="E19" s="136">
        <v>78158278</v>
      </c>
    </row>
    <row r="20" spans="2:5">
      <c r="B20" t="s">
        <v>1746</v>
      </c>
      <c r="C20" t="s">
        <v>1747</v>
      </c>
      <c r="D20" t="s">
        <v>1613</v>
      </c>
      <c r="E20" s="136">
        <v>71072400</v>
      </c>
    </row>
    <row r="21" spans="2:5">
      <c r="B21" t="s">
        <v>1746</v>
      </c>
      <c r="C21" t="s">
        <v>1747</v>
      </c>
      <c r="D21" t="s">
        <v>1614</v>
      </c>
      <c r="E21" s="136">
        <v>148253700</v>
      </c>
    </row>
    <row r="22" spans="2:5">
      <c r="B22" t="s">
        <v>1746</v>
      </c>
      <c r="C22" t="s">
        <v>1747</v>
      </c>
      <c r="D22" t="s">
        <v>1615</v>
      </c>
      <c r="E22" s="136">
        <v>52884300</v>
      </c>
    </row>
    <row r="23" spans="2:5">
      <c r="B23" s="244" t="s">
        <v>1610</v>
      </c>
      <c r="C23" s="244"/>
      <c r="D23" s="244"/>
      <c r="E23" s="136">
        <v>7812211598</v>
      </c>
    </row>
    <row r="24" spans="2:5">
      <c r="B24"/>
      <c r="C24"/>
    </row>
    <row r="25" spans="2:5">
      <c r="B25"/>
      <c r="C25"/>
    </row>
    <row r="26" spans="2:5">
      <c r="B26"/>
      <c r="C26"/>
    </row>
    <row r="27" spans="2:5">
      <c r="B27"/>
      <c r="C27"/>
    </row>
    <row r="28" spans="2:5">
      <c r="B28"/>
      <c r="C28"/>
    </row>
    <row r="29" spans="2:5">
      <c r="B29"/>
      <c r="C29"/>
    </row>
    <row r="30" spans="2:5">
      <c r="B30"/>
      <c r="C30"/>
    </row>
    <row r="31" spans="2:5">
      <c r="B31"/>
      <c r="C31"/>
    </row>
    <row r="32" spans="2:5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10">
      <c r="B209"/>
      <c r="C209"/>
    </row>
    <row r="210" spans="2:10">
      <c r="B210"/>
      <c r="C210"/>
    </row>
    <row r="211" spans="2:10">
      <c r="B211"/>
      <c r="C211"/>
    </row>
    <row r="212" spans="2:10">
      <c r="B212"/>
      <c r="C212"/>
    </row>
    <row r="213" spans="2:10">
      <c r="B213"/>
      <c r="C213"/>
      <c r="J213">
        <v>33839429141.5373</v>
      </c>
    </row>
    <row r="214" spans="2:10">
      <c r="B214"/>
      <c r="C214"/>
      <c r="J214" s="136">
        <f>+J213-G214</f>
        <v>33839429141.5373</v>
      </c>
    </row>
    <row r="215" spans="2:10">
      <c r="B215"/>
      <c r="C215"/>
    </row>
    <row r="216" spans="2:10">
      <c r="B216"/>
      <c r="C216"/>
    </row>
    <row r="217" spans="2:10">
      <c r="B217"/>
      <c r="C217"/>
    </row>
    <row r="218" spans="2:10">
      <c r="B218"/>
      <c r="C218"/>
    </row>
    <row r="219" spans="2:10">
      <c r="B219"/>
      <c r="C219"/>
    </row>
    <row r="220" spans="2:10">
      <c r="B220"/>
      <c r="C220"/>
    </row>
    <row r="221" spans="2:10">
      <c r="B221"/>
      <c r="C221"/>
    </row>
    <row r="222" spans="2:10">
      <c r="B222"/>
      <c r="C222"/>
    </row>
    <row r="223" spans="2:10">
      <c r="B223"/>
      <c r="C223"/>
    </row>
    <row r="224" spans="2:10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>
      <c r="B532"/>
      <c r="C532"/>
    </row>
    <row r="533" spans="2:3">
      <c r="B533"/>
      <c r="C533"/>
    </row>
    <row r="534" spans="2:3">
      <c r="B534"/>
      <c r="C534"/>
    </row>
    <row r="535" spans="2:3">
      <c r="B535"/>
      <c r="C535"/>
    </row>
    <row r="536" spans="2:3">
      <c r="B536"/>
      <c r="C536"/>
    </row>
    <row r="537" spans="2:3">
      <c r="B537"/>
      <c r="C537"/>
    </row>
    <row r="538" spans="2:3">
      <c r="B538"/>
      <c r="C538"/>
    </row>
    <row r="539" spans="2:3">
      <c r="B539"/>
      <c r="C539"/>
    </row>
    <row r="540" spans="2:3">
      <c r="B540"/>
      <c r="C540"/>
    </row>
    <row r="541" spans="2:3">
      <c r="B541"/>
      <c r="C541"/>
    </row>
    <row r="542" spans="2:3">
      <c r="B542"/>
      <c r="C542"/>
    </row>
    <row r="543" spans="2:3">
      <c r="B543"/>
      <c r="C543"/>
    </row>
    <row r="544" spans="2:3">
      <c r="B544"/>
      <c r="C544"/>
    </row>
    <row r="545" spans="2:3">
      <c r="B545"/>
      <c r="C545"/>
    </row>
    <row r="546" spans="2:3">
      <c r="B546"/>
      <c r="C546"/>
    </row>
    <row r="547" spans="2:3">
      <c r="B547"/>
      <c r="C547"/>
    </row>
    <row r="548" spans="2:3">
      <c r="B548"/>
      <c r="C548"/>
    </row>
    <row r="549" spans="2:3">
      <c r="B549"/>
      <c r="C549"/>
    </row>
    <row r="550" spans="2:3">
      <c r="B550"/>
      <c r="C550"/>
    </row>
    <row r="551" spans="2:3">
      <c r="B551"/>
      <c r="C551"/>
    </row>
    <row r="552" spans="2:3">
      <c r="B552"/>
      <c r="C552"/>
    </row>
    <row r="553" spans="2:3">
      <c r="B553"/>
      <c r="C553"/>
    </row>
    <row r="554" spans="2:3">
      <c r="B554"/>
      <c r="C554"/>
    </row>
    <row r="555" spans="2:3">
      <c r="B555"/>
      <c r="C555"/>
    </row>
    <row r="556" spans="2:3">
      <c r="B556"/>
      <c r="C556"/>
    </row>
    <row r="557" spans="2:3">
      <c r="B557"/>
      <c r="C557"/>
    </row>
    <row r="558" spans="2:3">
      <c r="B558"/>
      <c r="C558"/>
    </row>
    <row r="559" spans="2:3">
      <c r="B559"/>
      <c r="C559"/>
    </row>
    <row r="560" spans="2:3">
      <c r="B560"/>
      <c r="C560"/>
    </row>
    <row r="561" spans="2:3">
      <c r="B561"/>
      <c r="C561"/>
    </row>
    <row r="562" spans="2:3">
      <c r="B562"/>
      <c r="C562"/>
    </row>
    <row r="563" spans="2:3">
      <c r="B563"/>
      <c r="C563"/>
    </row>
    <row r="564" spans="2:3">
      <c r="B564"/>
      <c r="C564"/>
    </row>
    <row r="565" spans="2:3">
      <c r="B565"/>
      <c r="C565"/>
    </row>
    <row r="566" spans="2:3">
      <c r="B566"/>
      <c r="C566"/>
    </row>
    <row r="567" spans="2:3">
      <c r="B567"/>
      <c r="C567"/>
    </row>
    <row r="568" spans="2:3">
      <c r="B568"/>
      <c r="C568"/>
    </row>
    <row r="569" spans="2:3">
      <c r="B569"/>
      <c r="C569"/>
    </row>
    <row r="570" spans="2:3">
      <c r="B570"/>
      <c r="C570"/>
    </row>
    <row r="571" spans="2:3">
      <c r="B571"/>
      <c r="C571"/>
    </row>
    <row r="572" spans="2:3">
      <c r="B572"/>
      <c r="C572"/>
    </row>
    <row r="573" spans="2:3">
      <c r="B573"/>
      <c r="C573"/>
    </row>
    <row r="574" spans="2:3">
      <c r="B574"/>
      <c r="C574"/>
    </row>
    <row r="575" spans="2:3">
      <c r="B575"/>
      <c r="C575"/>
    </row>
    <row r="576" spans="2:3">
      <c r="B576"/>
      <c r="C576"/>
    </row>
    <row r="577" spans="2:3">
      <c r="B577"/>
      <c r="C577"/>
    </row>
    <row r="578" spans="2:3">
      <c r="B578"/>
      <c r="C578"/>
    </row>
    <row r="579" spans="2:3">
      <c r="B579"/>
      <c r="C579"/>
    </row>
    <row r="580" spans="2:3">
      <c r="B580"/>
      <c r="C580"/>
    </row>
    <row r="581" spans="2:3">
      <c r="B581"/>
      <c r="C581"/>
    </row>
    <row r="582" spans="2:3">
      <c r="B582"/>
      <c r="C582"/>
    </row>
    <row r="583" spans="2:3">
      <c r="B583"/>
      <c r="C583"/>
    </row>
    <row r="584" spans="2:3">
      <c r="B584"/>
      <c r="C584"/>
    </row>
    <row r="585" spans="2:3">
      <c r="B585"/>
      <c r="C585"/>
    </row>
    <row r="586" spans="2:3">
      <c r="B586"/>
      <c r="C586"/>
    </row>
    <row r="587" spans="2:3">
      <c r="B587"/>
      <c r="C587"/>
    </row>
    <row r="588" spans="2:3">
      <c r="B588"/>
      <c r="C588"/>
    </row>
    <row r="589" spans="2:3">
      <c r="B589"/>
      <c r="C589"/>
    </row>
    <row r="590" spans="2:3">
      <c r="B590"/>
      <c r="C590"/>
    </row>
    <row r="591" spans="2:3">
      <c r="B591"/>
      <c r="C591"/>
    </row>
    <row r="592" spans="2:3">
      <c r="B592"/>
      <c r="C592"/>
    </row>
    <row r="593" spans="2:3">
      <c r="B593"/>
      <c r="C593"/>
    </row>
    <row r="594" spans="2:3">
      <c r="B594"/>
      <c r="C594"/>
    </row>
    <row r="595" spans="2:3">
      <c r="B595"/>
      <c r="C595"/>
    </row>
    <row r="596" spans="2:3">
      <c r="B596"/>
      <c r="C596"/>
    </row>
    <row r="597" spans="2:3">
      <c r="B597"/>
      <c r="C597"/>
    </row>
    <row r="598" spans="2:3">
      <c r="B598"/>
      <c r="C598"/>
    </row>
    <row r="599" spans="2:3">
      <c r="B599"/>
      <c r="C599"/>
    </row>
    <row r="600" spans="2:3">
      <c r="B600"/>
      <c r="C600"/>
    </row>
    <row r="601" spans="2:3">
      <c r="B601"/>
      <c r="C601"/>
    </row>
    <row r="602" spans="2:3">
      <c r="B602"/>
      <c r="C602"/>
    </row>
    <row r="603" spans="2:3">
      <c r="B603"/>
      <c r="C603"/>
    </row>
    <row r="604" spans="2:3">
      <c r="B604"/>
      <c r="C604"/>
    </row>
    <row r="605" spans="2:3">
      <c r="B605"/>
      <c r="C605"/>
    </row>
    <row r="606" spans="2:3">
      <c r="B606"/>
      <c r="C606"/>
    </row>
    <row r="607" spans="2:3">
      <c r="B607"/>
      <c r="C607"/>
    </row>
    <row r="608" spans="2:3">
      <c r="B608"/>
      <c r="C608"/>
    </row>
    <row r="609" spans="2:3">
      <c r="B609"/>
      <c r="C609"/>
    </row>
    <row r="610" spans="2:3">
      <c r="B610"/>
      <c r="C610"/>
    </row>
    <row r="611" spans="2:3">
      <c r="B611"/>
      <c r="C611"/>
    </row>
    <row r="612" spans="2:3">
      <c r="B612"/>
      <c r="C612"/>
    </row>
    <row r="613" spans="2:3">
      <c r="B613"/>
      <c r="C613"/>
    </row>
    <row r="614" spans="2:3">
      <c r="B614"/>
      <c r="C614"/>
    </row>
    <row r="615" spans="2:3">
      <c r="B615"/>
      <c r="C615"/>
    </row>
    <row r="616" spans="2:3">
      <c r="B616"/>
      <c r="C616"/>
    </row>
    <row r="617" spans="2:3">
      <c r="B617"/>
      <c r="C617"/>
    </row>
    <row r="618" spans="2:3">
      <c r="B618"/>
      <c r="C618"/>
    </row>
    <row r="619" spans="2:3">
      <c r="B619"/>
      <c r="C619"/>
    </row>
    <row r="620" spans="2:3">
      <c r="B620"/>
      <c r="C620"/>
    </row>
    <row r="621" spans="2:3">
      <c r="B621"/>
      <c r="C621"/>
    </row>
    <row r="622" spans="2:3">
      <c r="B622"/>
      <c r="C622"/>
    </row>
    <row r="623" spans="2:3">
      <c r="B623"/>
      <c r="C623"/>
    </row>
    <row r="624" spans="2:3">
      <c r="B624"/>
      <c r="C624"/>
    </row>
    <row r="625" spans="2:3">
      <c r="B625"/>
      <c r="C625"/>
    </row>
    <row r="626" spans="2:3">
      <c r="B626"/>
      <c r="C626"/>
    </row>
    <row r="627" spans="2:3">
      <c r="B627"/>
      <c r="C627"/>
    </row>
    <row r="628" spans="2:3">
      <c r="B628"/>
      <c r="C628"/>
    </row>
    <row r="629" spans="2:3">
      <c r="B629"/>
      <c r="C629"/>
    </row>
    <row r="630" spans="2:3">
      <c r="B630"/>
      <c r="C630"/>
    </row>
    <row r="631" spans="2:3">
      <c r="B631"/>
      <c r="C631"/>
    </row>
    <row r="632" spans="2:3">
      <c r="B632"/>
      <c r="C632"/>
    </row>
    <row r="633" spans="2:3">
      <c r="B633"/>
      <c r="C633"/>
    </row>
    <row r="634" spans="2:3">
      <c r="B634"/>
      <c r="C634"/>
    </row>
    <row r="635" spans="2:3">
      <c r="B635"/>
      <c r="C635"/>
    </row>
    <row r="636" spans="2:3">
      <c r="B636"/>
      <c r="C636"/>
    </row>
    <row r="637" spans="2:3">
      <c r="B637"/>
      <c r="C637"/>
    </row>
    <row r="638" spans="2:3">
      <c r="B638"/>
      <c r="C638"/>
    </row>
    <row r="639" spans="2:3">
      <c r="B639"/>
      <c r="C639"/>
    </row>
    <row r="640" spans="2:3">
      <c r="B640"/>
      <c r="C640"/>
    </row>
    <row r="641" spans="2:3">
      <c r="B641"/>
      <c r="C641"/>
    </row>
    <row r="642" spans="2:3">
      <c r="B642"/>
      <c r="C642"/>
    </row>
    <row r="643" spans="2:3">
      <c r="B643"/>
      <c r="C643"/>
    </row>
    <row r="644" spans="2:3">
      <c r="B644"/>
      <c r="C644"/>
    </row>
    <row r="645" spans="2:3">
      <c r="B645"/>
      <c r="C645"/>
    </row>
    <row r="646" spans="2:3">
      <c r="B646"/>
      <c r="C646"/>
    </row>
    <row r="647" spans="2:3">
      <c r="B647"/>
      <c r="C647"/>
    </row>
    <row r="648" spans="2:3">
      <c r="B648"/>
      <c r="C648"/>
    </row>
    <row r="649" spans="2:3">
      <c r="B649"/>
      <c r="C649"/>
    </row>
    <row r="650" spans="2:3">
      <c r="B650"/>
      <c r="C650"/>
    </row>
    <row r="651" spans="2:3">
      <c r="B651"/>
      <c r="C651"/>
    </row>
    <row r="652" spans="2:3">
      <c r="B652"/>
      <c r="C652"/>
    </row>
    <row r="653" spans="2:3">
      <c r="B653"/>
      <c r="C653"/>
    </row>
    <row r="654" spans="2:3">
      <c r="B654"/>
      <c r="C654"/>
    </row>
    <row r="655" spans="2:3">
      <c r="B655"/>
      <c r="C655"/>
    </row>
  </sheetData>
  <autoFilter ref="B2:I25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3"/>
  <sheetViews>
    <sheetView zoomScale="85" zoomScaleNormal="85" workbookViewId="0">
      <pane xSplit="5" ySplit="1" topLeftCell="F29" activePane="bottomRight" state="frozen"/>
      <selection pane="topRight"/>
      <selection pane="bottomLeft"/>
      <selection pane="bottomRight" activeCell="C1" sqref="C1:C1048576"/>
    </sheetView>
  </sheetViews>
  <sheetFormatPr defaultColWidth="9" defaultRowHeight="15"/>
  <cols>
    <col min="1" max="1" width="39.42578125" customWidth="1"/>
    <col min="2" max="2" width="32.140625" customWidth="1"/>
    <col min="3" max="3" width="12.140625" style="2" customWidth="1"/>
    <col min="4" max="4" width="50.42578125" customWidth="1"/>
    <col min="5" max="5" width="8.5703125" customWidth="1"/>
    <col min="6" max="7" width="18" style="3" customWidth="1"/>
    <col min="8" max="8" width="23.5703125" customWidth="1"/>
    <col min="9" max="9" width="18" customWidth="1"/>
    <col min="10" max="10" width="48.5703125" customWidth="1"/>
    <col min="11" max="11" width="18" customWidth="1"/>
    <col min="14" max="14" width="9.28515625" customWidth="1"/>
    <col min="15" max="15" width="56.7109375" customWidth="1"/>
    <col min="16" max="16" width="12.42578125" customWidth="1"/>
    <col min="18" max="18" width="12.28515625" customWidth="1"/>
  </cols>
  <sheetData>
    <row r="1" spans="1:9">
      <c r="A1" s="197" t="s">
        <v>1730</v>
      </c>
      <c r="B1" s="198" t="s">
        <v>1731</v>
      </c>
      <c r="C1" s="199" t="s">
        <v>1732</v>
      </c>
      <c r="D1" s="198" t="s">
        <v>1733</v>
      </c>
      <c r="E1" s="198" t="s">
        <v>1734</v>
      </c>
      <c r="F1" s="200" t="s">
        <v>1735</v>
      </c>
      <c r="G1" s="200" t="s">
        <v>1736</v>
      </c>
      <c r="H1" s="198" t="s">
        <v>1607</v>
      </c>
      <c r="I1" s="198" t="s">
        <v>1737</v>
      </c>
    </row>
    <row r="2" spans="1:9">
      <c r="A2" s="117" t="s">
        <v>1738</v>
      </c>
      <c r="B2" s="117" t="s">
        <v>1739</v>
      </c>
      <c r="C2" s="201" t="s">
        <v>1871</v>
      </c>
      <c r="D2" s="117" t="s">
        <v>1740</v>
      </c>
      <c r="E2" s="324">
        <v>622</v>
      </c>
      <c r="F2" s="118"/>
      <c r="G2" s="118">
        <v>874420444</v>
      </c>
      <c r="H2" s="118" t="s">
        <v>1613</v>
      </c>
      <c r="I2" s="117"/>
    </row>
    <row r="3" spans="1:9">
      <c r="A3" s="122"/>
      <c r="B3" s="122" t="s">
        <v>1739</v>
      </c>
      <c r="C3" s="202" t="s">
        <v>1871</v>
      </c>
      <c r="D3" s="117" t="s">
        <v>1740</v>
      </c>
      <c r="E3" s="324">
        <v>622</v>
      </c>
      <c r="F3" s="123"/>
      <c r="G3" s="118">
        <v>1507469792</v>
      </c>
      <c r="H3" s="118" t="s">
        <v>1614</v>
      </c>
      <c r="I3" s="122"/>
    </row>
    <row r="4" spans="1:9">
      <c r="A4" s="122"/>
      <c r="B4" s="122" t="s">
        <v>1739</v>
      </c>
      <c r="C4" s="202" t="s">
        <v>1871</v>
      </c>
      <c r="D4" s="117" t="s">
        <v>1740</v>
      </c>
      <c r="E4" s="324">
        <v>622</v>
      </c>
      <c r="F4" s="123"/>
      <c r="G4" s="118">
        <v>1225735086</v>
      </c>
      <c r="H4" s="118" t="s">
        <v>1615</v>
      </c>
      <c r="I4" s="122"/>
    </row>
    <row r="5" spans="1:9">
      <c r="A5" s="122"/>
      <c r="B5" s="122" t="s">
        <v>1739</v>
      </c>
      <c r="C5" s="202" t="s">
        <v>1872</v>
      </c>
      <c r="D5" s="117" t="s">
        <v>1741</v>
      </c>
      <c r="E5" s="324">
        <v>622</v>
      </c>
      <c r="F5" s="123"/>
      <c r="G5" s="118">
        <v>816675102</v>
      </c>
      <c r="H5" s="118" t="s">
        <v>1613</v>
      </c>
      <c r="I5" s="122"/>
    </row>
    <row r="6" spans="1:9">
      <c r="A6" s="122"/>
      <c r="B6" s="122" t="s">
        <v>1739</v>
      </c>
      <c r="C6" s="202" t="s">
        <v>1872</v>
      </c>
      <c r="D6" s="117" t="s">
        <v>1741</v>
      </c>
      <c r="E6" s="324">
        <v>622</v>
      </c>
      <c r="F6" s="123"/>
      <c r="G6" s="118">
        <v>1161826090</v>
      </c>
      <c r="H6" s="118" t="s">
        <v>1614</v>
      </c>
      <c r="I6" s="122"/>
    </row>
    <row r="7" spans="1:9">
      <c r="A7" s="122"/>
      <c r="B7" s="122" t="s">
        <v>1742</v>
      </c>
      <c r="C7" s="202" t="s">
        <v>1872</v>
      </c>
      <c r="D7" s="117" t="s">
        <v>1741</v>
      </c>
      <c r="E7" s="324">
        <v>622</v>
      </c>
      <c r="F7" s="123"/>
      <c r="G7" s="118">
        <v>1021161665</v>
      </c>
      <c r="H7" s="118" t="s">
        <v>1615</v>
      </c>
      <c r="I7" s="122"/>
    </row>
    <row r="8" spans="1:9">
      <c r="A8" s="122"/>
      <c r="B8" s="122" t="s">
        <v>1739</v>
      </c>
      <c r="C8" s="202" t="s">
        <v>1873</v>
      </c>
      <c r="D8" s="117" t="s">
        <v>1743</v>
      </c>
      <c r="E8" s="324">
        <v>622</v>
      </c>
      <c r="F8" s="123"/>
      <c r="G8" s="118">
        <v>14993000</v>
      </c>
      <c r="H8" s="118" t="s">
        <v>1613</v>
      </c>
      <c r="I8" s="122"/>
    </row>
    <row r="9" spans="1:9">
      <c r="A9" s="122"/>
      <c r="B9" s="122" t="s">
        <v>1739</v>
      </c>
      <c r="C9" s="202" t="s">
        <v>1873</v>
      </c>
      <c r="D9" s="117" t="s">
        <v>1743</v>
      </c>
      <c r="E9" s="324">
        <v>622</v>
      </c>
      <c r="F9" s="123"/>
      <c r="G9" s="118">
        <v>24378000</v>
      </c>
      <c r="H9" s="118" t="s">
        <v>1614</v>
      </c>
      <c r="I9" s="122"/>
    </row>
    <row r="10" spans="1:9">
      <c r="A10" s="122"/>
      <c r="B10" s="122" t="s">
        <v>1739</v>
      </c>
      <c r="C10" s="202" t="s">
        <v>1873</v>
      </c>
      <c r="D10" s="117" t="s">
        <v>1743</v>
      </c>
      <c r="E10" s="324">
        <v>622</v>
      </c>
      <c r="F10" s="123"/>
      <c r="G10" s="118">
        <v>21494900</v>
      </c>
      <c r="H10" s="118" t="s">
        <v>1615</v>
      </c>
      <c r="I10" s="122"/>
    </row>
    <row r="11" spans="1:9">
      <c r="A11" s="122"/>
      <c r="B11" s="122" t="s">
        <v>1739</v>
      </c>
      <c r="C11" s="202" t="s">
        <v>1874</v>
      </c>
      <c r="D11" s="117" t="s">
        <v>1745</v>
      </c>
      <c r="E11" s="324">
        <v>622</v>
      </c>
      <c r="F11" s="123"/>
      <c r="G11" s="118">
        <v>163158750</v>
      </c>
      <c r="H11" s="118" t="s">
        <v>1613</v>
      </c>
      <c r="I11" s="122"/>
    </row>
    <row r="12" spans="1:9">
      <c r="A12" s="122"/>
      <c r="B12" s="122" t="s">
        <v>1739</v>
      </c>
      <c r="C12" s="202" t="s">
        <v>1874</v>
      </c>
      <c r="D12" s="117" t="s">
        <v>1745</v>
      </c>
      <c r="E12" s="324">
        <v>622</v>
      </c>
      <c r="F12" s="123"/>
      <c r="G12" s="118">
        <v>261853500</v>
      </c>
      <c r="H12" s="118" t="s">
        <v>1614</v>
      </c>
      <c r="I12" s="122"/>
    </row>
    <row r="13" spans="1:9">
      <c r="A13" s="122"/>
      <c r="B13" s="122" t="s">
        <v>1739</v>
      </c>
      <c r="C13" s="202" t="s">
        <v>1874</v>
      </c>
      <c r="D13" s="117" t="s">
        <v>1745</v>
      </c>
      <c r="E13" s="324">
        <v>622</v>
      </c>
      <c r="F13" s="123"/>
      <c r="G13" s="118">
        <v>231664188</v>
      </c>
      <c r="H13" s="118" t="s">
        <v>1615</v>
      </c>
      <c r="I13" s="122"/>
    </row>
    <row r="14" spans="1:9">
      <c r="A14" s="122"/>
      <c r="B14" s="122" t="s">
        <v>1739</v>
      </c>
      <c r="C14" s="202" t="s">
        <v>1875</v>
      </c>
      <c r="D14" s="117" t="s">
        <v>1744</v>
      </c>
      <c r="E14" s="324">
        <v>622</v>
      </c>
      <c r="F14" s="123"/>
      <c r="G14" s="118">
        <v>48495799</v>
      </c>
      <c r="H14" s="118" t="s">
        <v>1613</v>
      </c>
      <c r="I14" s="122"/>
    </row>
    <row r="15" spans="1:9">
      <c r="A15" s="122"/>
      <c r="B15" s="122" t="s">
        <v>1739</v>
      </c>
      <c r="C15" s="202" t="s">
        <v>1875</v>
      </c>
      <c r="D15" s="117" t="s">
        <v>1744</v>
      </c>
      <c r="E15" s="324">
        <v>622</v>
      </c>
      <c r="F15" s="123"/>
      <c r="G15" s="118">
        <v>88516604</v>
      </c>
      <c r="H15" s="118" t="s">
        <v>1614</v>
      </c>
      <c r="I15" s="122"/>
    </row>
    <row r="16" spans="1:9">
      <c r="A16" s="122"/>
      <c r="B16" s="122" t="s">
        <v>1739</v>
      </c>
      <c r="C16" s="202" t="s">
        <v>1875</v>
      </c>
      <c r="D16" s="117" t="s">
        <v>1744</v>
      </c>
      <c r="E16" s="324">
        <v>622</v>
      </c>
      <c r="F16" s="123"/>
      <c r="G16" s="118">
        <v>78158278</v>
      </c>
      <c r="H16" s="118" t="s">
        <v>1615</v>
      </c>
      <c r="I16" s="122"/>
    </row>
    <row r="17" spans="1:10" hidden="1">
      <c r="A17" s="122"/>
      <c r="B17" s="122" t="s">
        <v>1739</v>
      </c>
      <c r="C17" s="202" t="s">
        <v>1746</v>
      </c>
      <c r="D17" s="117" t="s">
        <v>1747</v>
      </c>
      <c r="E17" s="324">
        <v>622</v>
      </c>
      <c r="F17" s="123"/>
      <c r="G17" s="118">
        <v>71072400</v>
      </c>
      <c r="H17" s="118" t="s">
        <v>1613</v>
      </c>
      <c r="I17" s="122"/>
    </row>
    <row r="18" spans="1:10" hidden="1">
      <c r="A18" s="122"/>
      <c r="B18" s="122" t="s">
        <v>1739</v>
      </c>
      <c r="C18" s="202" t="s">
        <v>1746</v>
      </c>
      <c r="D18" s="117" t="s">
        <v>1747</v>
      </c>
      <c r="E18" s="324">
        <v>622</v>
      </c>
      <c r="F18" s="123"/>
      <c r="G18" s="118">
        <v>148253700</v>
      </c>
      <c r="H18" s="118" t="s">
        <v>1614</v>
      </c>
      <c r="I18" s="122"/>
    </row>
    <row r="19" spans="1:10">
      <c r="A19" s="122"/>
      <c r="B19" s="122" t="s">
        <v>1739</v>
      </c>
      <c r="C19" s="202" t="s">
        <v>1746</v>
      </c>
      <c r="D19" s="117" t="s">
        <v>1747</v>
      </c>
      <c r="E19" s="324">
        <v>622</v>
      </c>
      <c r="F19" s="123"/>
      <c r="G19" s="118">
        <v>52884300</v>
      </c>
      <c r="H19" s="118" t="s">
        <v>1615</v>
      </c>
      <c r="I19" s="122"/>
    </row>
    <row r="20" spans="1:10">
      <c r="A20" s="122"/>
      <c r="B20" s="122" t="s">
        <v>1739</v>
      </c>
      <c r="C20" s="203">
        <v>41010201</v>
      </c>
      <c r="D20" s="122" t="s">
        <v>1748</v>
      </c>
      <c r="E20" s="122" t="s">
        <v>1749</v>
      </c>
      <c r="F20" s="123">
        <f>SUMIF($H$2:$H$19,H20,$G$2:$G$19)</f>
        <v>1988815495</v>
      </c>
      <c r="G20" s="123"/>
      <c r="H20" s="117" t="s">
        <v>1613</v>
      </c>
      <c r="I20" s="122"/>
    </row>
    <row r="21" spans="1:10">
      <c r="A21" s="122"/>
      <c r="B21" s="122" t="s">
        <v>1739</v>
      </c>
      <c r="C21" s="203">
        <v>41010201</v>
      </c>
      <c r="D21" s="122" t="s">
        <v>1748</v>
      </c>
      <c r="E21" s="122" t="s">
        <v>1749</v>
      </c>
      <c r="F21" s="123">
        <f t="shared" ref="F21:F22" si="0">SUMIF($H$2:$H$19,H21,$G$2:$G$19)</f>
        <v>3192297686</v>
      </c>
      <c r="G21" s="123"/>
      <c r="H21" s="122" t="s">
        <v>1614</v>
      </c>
      <c r="I21" s="122"/>
    </row>
    <row r="22" spans="1:10">
      <c r="A22" s="112"/>
      <c r="B22" s="112" t="s">
        <v>1739</v>
      </c>
      <c r="C22" s="204">
        <v>41010201</v>
      </c>
      <c r="D22" s="112" t="s">
        <v>1748</v>
      </c>
      <c r="E22" s="112" t="s">
        <v>1749</v>
      </c>
      <c r="F22" s="123">
        <f t="shared" si="0"/>
        <v>2631098417</v>
      </c>
      <c r="G22" s="113"/>
      <c r="H22" s="122" t="s">
        <v>1615</v>
      </c>
      <c r="I22" s="112"/>
    </row>
    <row r="23" spans="1:10" ht="17.25">
      <c r="A23" s="205"/>
      <c r="B23" s="205"/>
      <c r="C23" s="206"/>
      <c r="D23" s="205"/>
      <c r="E23" s="205"/>
      <c r="F23" s="207">
        <f>SUM(F20:F22)</f>
        <v>7812211598</v>
      </c>
      <c r="G23" s="207">
        <f>SUM(G2:G19)</f>
        <v>7812211598</v>
      </c>
      <c r="H23" s="205"/>
      <c r="I23" s="205"/>
    </row>
    <row r="24" spans="1:10">
      <c r="A24" s="117" t="s">
        <v>1750</v>
      </c>
    </row>
    <row r="25" spans="1:10">
      <c r="A25" s="122"/>
      <c r="B25" s="122" t="s">
        <v>1751</v>
      </c>
      <c r="C25" s="203">
        <v>12220100</v>
      </c>
      <c r="D25" s="122" t="s">
        <v>1752</v>
      </c>
      <c r="E25" s="122" t="s">
        <v>1753</v>
      </c>
      <c r="F25" s="123"/>
      <c r="G25" s="123">
        <f>+F31</f>
        <v>212278388</v>
      </c>
      <c r="H25" s="117" t="s">
        <v>1613</v>
      </c>
      <c r="I25" s="122"/>
    </row>
    <row r="26" spans="1:10">
      <c r="A26" s="122"/>
      <c r="B26" s="122" t="s">
        <v>1754</v>
      </c>
      <c r="C26" s="203">
        <v>12220100</v>
      </c>
      <c r="D26" s="122" t="s">
        <v>1752</v>
      </c>
      <c r="E26" s="122" t="s">
        <v>1753</v>
      </c>
      <c r="F26" s="123"/>
      <c r="G26" s="123"/>
      <c r="H26" s="122" t="s">
        <v>1614</v>
      </c>
      <c r="I26" s="122"/>
    </row>
    <row r="27" spans="1:10">
      <c r="A27" s="122"/>
      <c r="B27" s="122" t="s">
        <v>1755</v>
      </c>
      <c r="C27" s="203">
        <v>12220100</v>
      </c>
      <c r="D27" s="122" t="s">
        <v>1752</v>
      </c>
      <c r="E27" s="122" t="s">
        <v>1753</v>
      </c>
      <c r="F27" s="123"/>
      <c r="G27" s="123">
        <f>Outsoucing!J2-G30-G25</f>
        <v>1065490056</v>
      </c>
      <c r="H27" s="122" t="s">
        <v>1615</v>
      </c>
      <c r="I27" s="122"/>
    </row>
    <row r="28" spans="1:10">
      <c r="A28" s="122"/>
      <c r="B28" s="122" t="s">
        <v>1756</v>
      </c>
      <c r="C28" s="203">
        <v>12220100</v>
      </c>
      <c r="D28" s="122" t="s">
        <v>1752</v>
      </c>
      <c r="E28" s="122" t="s">
        <v>1753</v>
      </c>
      <c r="F28" s="123"/>
      <c r="G28" s="123"/>
      <c r="H28" s="123"/>
      <c r="I28" s="122"/>
    </row>
    <row r="29" spans="1:10">
      <c r="A29" s="122"/>
      <c r="B29" s="122" t="s">
        <v>1757</v>
      </c>
      <c r="C29" s="203">
        <v>12220100</v>
      </c>
      <c r="D29" s="122" t="s">
        <v>1752</v>
      </c>
      <c r="E29" s="122" t="s">
        <v>1753</v>
      </c>
      <c r="F29" s="123"/>
      <c r="G29" s="123"/>
      <c r="H29" s="123"/>
      <c r="I29" s="122"/>
    </row>
    <row r="30" spans="1:10">
      <c r="A30" s="122"/>
      <c r="B30" s="122" t="s">
        <v>1758</v>
      </c>
      <c r="C30" s="203">
        <v>41059802</v>
      </c>
      <c r="D30" s="122" t="s">
        <v>1759</v>
      </c>
      <c r="E30" s="122" t="s">
        <v>1760</v>
      </c>
      <c r="F30" s="123"/>
      <c r="G30" s="123">
        <v>61258284</v>
      </c>
      <c r="H30" s="122" t="s">
        <v>1615</v>
      </c>
      <c r="I30" s="122"/>
      <c r="J30" s="123"/>
    </row>
    <row r="31" spans="1:10">
      <c r="A31" s="122"/>
      <c r="B31" s="122" t="s">
        <v>1761</v>
      </c>
      <c r="C31" s="203">
        <v>41010400</v>
      </c>
      <c r="D31" s="122" t="s">
        <v>1762</v>
      </c>
      <c r="E31" s="122" t="s">
        <v>1749</v>
      </c>
      <c r="F31" s="123">
        <f>+COSTING!Y113</f>
        <v>212278388</v>
      </c>
      <c r="G31" s="123"/>
      <c r="H31" s="117" t="s">
        <v>1613</v>
      </c>
      <c r="I31" s="122"/>
    </row>
    <row r="32" spans="1:10">
      <c r="A32" s="122"/>
      <c r="B32" s="122" t="s">
        <v>1761</v>
      </c>
      <c r="C32" s="203">
        <v>41010400</v>
      </c>
      <c r="D32" s="122" t="s">
        <v>1762</v>
      </c>
      <c r="E32" s="122" t="s">
        <v>1749</v>
      </c>
      <c r="F32" s="123">
        <f>+COSTING!Y269</f>
        <v>206497200</v>
      </c>
      <c r="G32" s="123"/>
      <c r="H32" s="122" t="s">
        <v>1614</v>
      </c>
      <c r="I32" s="122"/>
    </row>
    <row r="33" spans="1:18">
      <c r="A33" s="208"/>
      <c r="B33" s="122" t="s">
        <v>1763</v>
      </c>
      <c r="C33" s="203">
        <v>41010400</v>
      </c>
      <c r="D33" s="122" t="s">
        <v>1762</v>
      </c>
      <c r="E33" s="122" t="s">
        <v>1749</v>
      </c>
      <c r="F33" s="123">
        <f>+COSTING!Y536</f>
        <v>920251140</v>
      </c>
      <c r="G33" s="123"/>
      <c r="H33" s="122" t="s">
        <v>1615</v>
      </c>
      <c r="I33" s="122"/>
    </row>
    <row r="34" spans="1:18" ht="17.25">
      <c r="A34" s="205"/>
      <c r="B34" s="205"/>
      <c r="C34" s="206"/>
      <c r="D34" s="205"/>
      <c r="E34" s="205"/>
      <c r="F34" s="207">
        <f>SUM(F25:F33)</f>
        <v>1339026728</v>
      </c>
      <c r="G34" s="207">
        <f>SUM(G25:G32)</f>
        <v>1339026728</v>
      </c>
      <c r="H34" s="205"/>
      <c r="I34" s="205"/>
    </row>
    <row r="35" spans="1:18">
      <c r="A35" s="117" t="s">
        <v>1764</v>
      </c>
    </row>
    <row r="36" spans="1:18">
      <c r="A36" s="122"/>
      <c r="B36" s="122" t="s">
        <v>1765</v>
      </c>
      <c r="C36" s="203">
        <v>41080100</v>
      </c>
      <c r="D36" s="122" t="s">
        <v>1766</v>
      </c>
      <c r="E36" s="122" t="s">
        <v>1767</v>
      </c>
      <c r="F36" s="123"/>
      <c r="G36" s="123">
        <f>COSTING!Q113+COSTING!R113</f>
        <v>17824560315.357147</v>
      </c>
      <c r="H36" s="123" t="s">
        <v>1613</v>
      </c>
      <c r="I36" s="122" t="s">
        <v>1768</v>
      </c>
    </row>
    <row r="37" spans="1:18">
      <c r="A37" s="122"/>
      <c r="B37" s="122" t="s">
        <v>1765</v>
      </c>
      <c r="C37" s="203">
        <v>41080100</v>
      </c>
      <c r="D37" s="122" t="s">
        <v>1766</v>
      </c>
      <c r="E37" s="122" t="s">
        <v>1767</v>
      </c>
      <c r="F37" s="123"/>
      <c r="G37" s="123">
        <f>COSTING!R269</f>
        <v>338427513.25469881</v>
      </c>
      <c r="H37" s="123" t="s">
        <v>1614</v>
      </c>
      <c r="I37" s="122" t="s">
        <v>1769</v>
      </c>
    </row>
    <row r="38" spans="1:18">
      <c r="A38" s="122"/>
      <c r="B38" s="122" t="s">
        <v>1765</v>
      </c>
      <c r="C38" s="203">
        <v>41080100</v>
      </c>
      <c r="D38" s="122" t="s">
        <v>1766</v>
      </c>
      <c r="E38" s="122" t="s">
        <v>1767</v>
      </c>
      <c r="F38" s="123"/>
      <c r="G38" s="123">
        <f>COSTING!R536-G39</f>
        <v>4853482514.8158789</v>
      </c>
      <c r="H38" s="123" t="s">
        <v>1615</v>
      </c>
      <c r="I38" s="122" t="s">
        <v>1770</v>
      </c>
    </row>
    <row r="39" spans="1:18">
      <c r="A39" s="122"/>
      <c r="B39" s="122" t="s">
        <v>1771</v>
      </c>
      <c r="C39" s="203">
        <v>41080100</v>
      </c>
      <c r="D39" s="122" t="s">
        <v>1766</v>
      </c>
      <c r="E39" s="122" t="s">
        <v>1767</v>
      </c>
      <c r="F39" s="123"/>
      <c r="G39" s="123">
        <v>169630512.5</v>
      </c>
      <c r="H39" s="123" t="s">
        <v>1615</v>
      </c>
      <c r="I39" s="122" t="s">
        <v>1770</v>
      </c>
      <c r="J39" s="209" t="s">
        <v>1772</v>
      </c>
    </row>
    <row r="40" spans="1:18">
      <c r="A40" s="122"/>
      <c r="B40" s="122" t="s">
        <v>1765</v>
      </c>
      <c r="C40" s="203">
        <v>41010100</v>
      </c>
      <c r="D40" s="122" t="s">
        <v>1773</v>
      </c>
      <c r="E40" s="122" t="s">
        <v>1749</v>
      </c>
      <c r="F40" s="123">
        <f>+G36</f>
        <v>17824560315.357147</v>
      </c>
      <c r="G40" s="123"/>
      <c r="H40" s="123" t="s">
        <v>1613</v>
      </c>
      <c r="I40" s="122" t="s">
        <v>1768</v>
      </c>
    </row>
    <row r="41" spans="1:18">
      <c r="A41" s="210"/>
      <c r="B41" s="122" t="s">
        <v>1765</v>
      </c>
      <c r="C41" s="203">
        <v>41010100</v>
      </c>
      <c r="D41" s="122" t="s">
        <v>1773</v>
      </c>
      <c r="E41" s="122" t="s">
        <v>1749</v>
      </c>
      <c r="F41" s="211">
        <f>+G37</f>
        <v>338427513.25469881</v>
      </c>
      <c r="G41" s="211">
        <f>+F37</f>
        <v>0</v>
      </c>
      <c r="H41" s="211" t="s">
        <v>1614</v>
      </c>
      <c r="I41" s="210" t="s">
        <v>1769</v>
      </c>
    </row>
    <row r="42" spans="1:18">
      <c r="A42" s="210"/>
      <c r="B42" s="122" t="s">
        <v>1765</v>
      </c>
      <c r="C42" s="203">
        <v>41010100</v>
      </c>
      <c r="D42" s="122" t="s">
        <v>1773</v>
      </c>
      <c r="E42" s="122" t="s">
        <v>1749</v>
      </c>
      <c r="F42" s="211">
        <f>+G38+G39</f>
        <v>5023113027.3158789</v>
      </c>
      <c r="G42" s="211">
        <f>+F38+F39</f>
        <v>0</v>
      </c>
      <c r="H42" s="211" t="s">
        <v>1615</v>
      </c>
      <c r="I42" s="210" t="s">
        <v>1770</v>
      </c>
      <c r="J42" s="136"/>
    </row>
    <row r="43" spans="1:18" ht="17.25">
      <c r="A43" s="205"/>
      <c r="B43" s="205"/>
      <c r="C43" s="206"/>
      <c r="D43" s="205"/>
      <c r="E43" s="205"/>
      <c r="F43" s="207">
        <f>SUM(F36:F42)</f>
        <v>23186100855.927727</v>
      </c>
      <c r="G43" s="207">
        <f>SUM(G36:G42)</f>
        <v>23186100855.927727</v>
      </c>
      <c r="H43" s="205"/>
      <c r="I43" s="205"/>
    </row>
    <row r="44" spans="1:18">
      <c r="A44" s="117" t="s">
        <v>1774</v>
      </c>
    </row>
    <row r="45" spans="1:18" hidden="1">
      <c r="A45" s="122"/>
      <c r="B45" s="122" t="s">
        <v>1775</v>
      </c>
      <c r="C45" s="203">
        <v>41051505</v>
      </c>
      <c r="D45" t="s">
        <v>1611</v>
      </c>
      <c r="E45" s="122" t="s">
        <v>1760</v>
      </c>
      <c r="F45" s="123"/>
      <c r="G45" s="123"/>
      <c r="H45" s="122"/>
      <c r="I45" s="122"/>
      <c r="N45">
        <v>41051505</v>
      </c>
      <c r="O45" t="s">
        <v>1611</v>
      </c>
      <c r="P45" t="s">
        <v>1627</v>
      </c>
      <c r="R45">
        <v>14699000.4708299</v>
      </c>
    </row>
    <row r="46" spans="1:18" hidden="1">
      <c r="A46" s="122"/>
      <c r="B46" s="122" t="s">
        <v>1775</v>
      </c>
      <c r="C46" s="203">
        <v>41051505</v>
      </c>
      <c r="D46" t="s">
        <v>1611</v>
      </c>
      <c r="E46" s="122" t="s">
        <v>1760</v>
      </c>
      <c r="F46" s="123"/>
      <c r="G46" s="123"/>
      <c r="H46" s="122"/>
      <c r="I46" s="122"/>
      <c r="N46">
        <v>41051505</v>
      </c>
      <c r="O46" t="s">
        <v>1611</v>
      </c>
      <c r="P46" t="s">
        <v>1617</v>
      </c>
      <c r="R46">
        <v>260000</v>
      </c>
    </row>
    <row r="47" spans="1:18" hidden="1">
      <c r="A47" s="122"/>
      <c r="B47" s="122" t="s">
        <v>1775</v>
      </c>
      <c r="C47" s="203">
        <v>41051401</v>
      </c>
      <c r="D47" t="s">
        <v>1622</v>
      </c>
      <c r="E47" s="122" t="s">
        <v>1760</v>
      </c>
      <c r="F47" s="123"/>
      <c r="G47" s="123"/>
      <c r="H47" s="122"/>
      <c r="I47" s="122"/>
      <c r="N47" t="s">
        <v>1678</v>
      </c>
      <c r="O47" t="s">
        <v>1622</v>
      </c>
      <c r="P47" t="s">
        <v>1612</v>
      </c>
      <c r="R47">
        <v>45600.003141971501</v>
      </c>
    </row>
    <row r="48" spans="1:18" hidden="1">
      <c r="A48" s="122"/>
      <c r="B48" s="122" t="s">
        <v>1775</v>
      </c>
      <c r="C48" s="203">
        <v>41051404</v>
      </c>
      <c r="D48" t="s">
        <v>1623</v>
      </c>
      <c r="E48" s="122" t="s">
        <v>1760</v>
      </c>
      <c r="F48" s="123"/>
      <c r="G48" s="123"/>
      <c r="H48" s="122"/>
      <c r="I48" s="122"/>
      <c r="N48" t="s">
        <v>1681</v>
      </c>
      <c r="O48" t="s">
        <v>1623</v>
      </c>
      <c r="P48" t="s">
        <v>1612</v>
      </c>
      <c r="R48">
        <v>442742171.34594399</v>
      </c>
    </row>
    <row r="49" spans="1:18" hidden="1">
      <c r="A49" s="122"/>
      <c r="B49" s="122" t="s">
        <v>1775</v>
      </c>
      <c r="C49" s="203">
        <v>41051404</v>
      </c>
      <c r="D49" t="s">
        <v>1623</v>
      </c>
      <c r="E49" s="122" t="s">
        <v>1760</v>
      </c>
      <c r="F49" s="123"/>
      <c r="G49" s="123"/>
      <c r="H49" s="122"/>
      <c r="I49" s="122"/>
      <c r="N49" t="s">
        <v>1681</v>
      </c>
      <c r="O49" t="s">
        <v>1623</v>
      </c>
      <c r="P49" t="s">
        <v>1613</v>
      </c>
      <c r="R49">
        <v>2430816998.6568699</v>
      </c>
    </row>
    <row r="50" spans="1:18" hidden="1">
      <c r="A50" s="122"/>
      <c r="B50" s="122" t="s">
        <v>1775</v>
      </c>
      <c r="C50" s="203">
        <v>41051404</v>
      </c>
      <c r="D50" t="s">
        <v>1623</v>
      </c>
      <c r="E50" s="122" t="s">
        <v>1760</v>
      </c>
      <c r="F50" s="123"/>
      <c r="G50" s="123"/>
      <c r="H50" s="122"/>
      <c r="I50" s="122"/>
      <c r="N50" t="s">
        <v>1681</v>
      </c>
      <c r="O50" t="s">
        <v>1623</v>
      </c>
      <c r="P50" t="s">
        <v>1614</v>
      </c>
      <c r="R50">
        <v>1427875631.2995601</v>
      </c>
    </row>
    <row r="51" spans="1:18" hidden="1">
      <c r="A51" s="122"/>
      <c r="B51" s="122" t="s">
        <v>1775</v>
      </c>
      <c r="C51" s="203">
        <v>41051404</v>
      </c>
      <c r="D51" t="s">
        <v>1623</v>
      </c>
      <c r="E51" s="122" t="s">
        <v>1760</v>
      </c>
      <c r="F51" s="123"/>
      <c r="G51" s="123"/>
      <c r="H51" s="122"/>
      <c r="I51" s="122"/>
      <c r="N51" t="s">
        <v>1681</v>
      </c>
      <c r="O51" t="s">
        <v>1623</v>
      </c>
      <c r="P51" t="s">
        <v>1615</v>
      </c>
      <c r="R51">
        <v>110735610.308221</v>
      </c>
    </row>
    <row r="52" spans="1:18" hidden="1">
      <c r="A52" s="122"/>
      <c r="B52" s="122" t="s">
        <v>1775</v>
      </c>
      <c r="C52" s="203">
        <v>41051404</v>
      </c>
      <c r="D52" t="s">
        <v>1623</v>
      </c>
      <c r="E52" s="122" t="s">
        <v>1760</v>
      </c>
      <c r="F52" s="123"/>
      <c r="G52" s="123"/>
      <c r="H52" s="122"/>
      <c r="I52" s="122"/>
      <c r="N52" t="s">
        <v>1681</v>
      </c>
      <c r="O52" t="s">
        <v>1623</v>
      </c>
      <c r="P52" t="s">
        <v>1616</v>
      </c>
      <c r="R52">
        <v>6294412.2692727204</v>
      </c>
    </row>
    <row r="53" spans="1:18" hidden="1">
      <c r="A53" s="122"/>
      <c r="B53" s="122" t="s">
        <v>1775</v>
      </c>
      <c r="C53" s="203">
        <v>41051404</v>
      </c>
      <c r="D53" t="s">
        <v>1623</v>
      </c>
      <c r="E53" s="122" t="s">
        <v>1760</v>
      </c>
      <c r="F53" s="123"/>
      <c r="G53" s="123"/>
      <c r="H53" s="122"/>
      <c r="I53" s="122"/>
      <c r="N53" t="s">
        <v>1681</v>
      </c>
      <c r="O53" t="s">
        <v>1623</v>
      </c>
      <c r="P53" t="s">
        <v>1617</v>
      </c>
      <c r="R53">
        <v>3630189.7392975301</v>
      </c>
    </row>
    <row r="54" spans="1:18" hidden="1">
      <c r="A54" s="122"/>
      <c r="B54" s="122" t="s">
        <v>1775</v>
      </c>
      <c r="C54" s="203">
        <v>41051404</v>
      </c>
      <c r="D54" t="s">
        <v>1623</v>
      </c>
      <c r="E54" s="122" t="s">
        <v>1760</v>
      </c>
      <c r="F54" s="123"/>
      <c r="G54" s="123"/>
      <c r="H54" s="122"/>
      <c r="I54" s="122"/>
      <c r="N54" t="s">
        <v>1681</v>
      </c>
      <c r="O54" t="s">
        <v>1623</v>
      </c>
      <c r="P54" t="s">
        <v>1618</v>
      </c>
      <c r="R54">
        <v>329657264.517694</v>
      </c>
    </row>
    <row r="55" spans="1:18" hidden="1">
      <c r="A55" s="122"/>
      <c r="B55" s="122" t="s">
        <v>1775</v>
      </c>
      <c r="C55" s="203">
        <v>41051505</v>
      </c>
      <c r="D55" t="s">
        <v>1619</v>
      </c>
      <c r="E55" s="122" t="s">
        <v>1760</v>
      </c>
      <c r="F55" s="123"/>
      <c r="G55" s="123"/>
      <c r="H55" s="122"/>
      <c r="I55" s="122"/>
      <c r="N55" t="s">
        <v>1776</v>
      </c>
      <c r="O55" t="s">
        <v>1619</v>
      </c>
      <c r="P55" t="s">
        <v>1612</v>
      </c>
      <c r="R55">
        <v>18881900.318457101</v>
      </c>
    </row>
    <row r="56" spans="1:18" hidden="1">
      <c r="A56" s="122"/>
      <c r="B56" s="122" t="s">
        <v>1775</v>
      </c>
      <c r="C56" s="203">
        <v>41051505</v>
      </c>
      <c r="D56" t="s">
        <v>1619</v>
      </c>
      <c r="E56" s="122" t="s">
        <v>1760</v>
      </c>
      <c r="F56" s="123"/>
      <c r="G56" s="123"/>
      <c r="H56" s="122"/>
      <c r="I56" s="122"/>
      <c r="N56" t="s">
        <v>1776</v>
      </c>
      <c r="O56" t="s">
        <v>1619</v>
      </c>
      <c r="P56" t="s">
        <v>1613</v>
      </c>
      <c r="R56">
        <v>116030934.888533</v>
      </c>
    </row>
    <row r="57" spans="1:18" hidden="1">
      <c r="A57" s="122"/>
      <c r="B57" s="122" t="s">
        <v>1775</v>
      </c>
      <c r="C57" s="203">
        <v>41051505</v>
      </c>
      <c r="D57" t="s">
        <v>1619</v>
      </c>
      <c r="E57" s="122" t="s">
        <v>1760</v>
      </c>
      <c r="F57" s="123"/>
      <c r="G57" s="123"/>
      <c r="H57" s="122"/>
      <c r="I57" s="122"/>
      <c r="N57" t="s">
        <v>1776</v>
      </c>
      <c r="O57" t="s">
        <v>1619</v>
      </c>
      <c r="P57" t="s">
        <v>1614</v>
      </c>
      <c r="R57">
        <v>86804197.319689304</v>
      </c>
    </row>
    <row r="58" spans="1:18" hidden="1">
      <c r="A58" s="122"/>
      <c r="B58" s="122" t="s">
        <v>1775</v>
      </c>
      <c r="C58" s="203">
        <v>41051505</v>
      </c>
      <c r="D58" t="s">
        <v>1619</v>
      </c>
      <c r="E58" s="122" t="s">
        <v>1760</v>
      </c>
      <c r="F58" s="123"/>
      <c r="G58" s="123"/>
      <c r="H58" s="122"/>
      <c r="I58" s="122"/>
      <c r="N58" t="s">
        <v>1776</v>
      </c>
      <c r="O58" t="s">
        <v>1619</v>
      </c>
      <c r="P58" t="s">
        <v>1615</v>
      </c>
      <c r="R58">
        <v>15675953.875675101</v>
      </c>
    </row>
    <row r="59" spans="1:18" hidden="1">
      <c r="A59" s="122"/>
      <c r="B59" s="122" t="s">
        <v>1775</v>
      </c>
      <c r="C59" s="203">
        <v>41051505</v>
      </c>
      <c r="D59" t="s">
        <v>1619</v>
      </c>
      <c r="E59" s="122" t="s">
        <v>1760</v>
      </c>
      <c r="F59" s="123"/>
      <c r="G59" s="123"/>
      <c r="H59" s="122"/>
      <c r="I59" s="122"/>
      <c r="N59" t="s">
        <v>1776</v>
      </c>
      <c r="O59" t="s">
        <v>1619</v>
      </c>
      <c r="P59" t="s">
        <v>1616</v>
      </c>
      <c r="R59">
        <v>103556582.649068</v>
      </c>
    </row>
    <row r="60" spans="1:18" hidden="1">
      <c r="A60" s="122"/>
      <c r="B60" s="122" t="s">
        <v>1775</v>
      </c>
      <c r="C60" s="203">
        <v>41051505</v>
      </c>
      <c r="D60" t="s">
        <v>1619</v>
      </c>
      <c r="E60" s="122" t="s">
        <v>1760</v>
      </c>
      <c r="F60" s="123"/>
      <c r="G60" s="123"/>
      <c r="H60" s="122"/>
      <c r="I60" s="122"/>
      <c r="N60" t="s">
        <v>1776</v>
      </c>
      <c r="O60" t="s">
        <v>1619</v>
      </c>
      <c r="P60" t="s">
        <v>1617</v>
      </c>
      <c r="R60">
        <v>3844917.4690101799</v>
      </c>
    </row>
    <row r="61" spans="1:18" hidden="1">
      <c r="A61" s="122"/>
      <c r="B61" s="122" t="s">
        <v>1775</v>
      </c>
      <c r="C61" s="203">
        <v>41051505</v>
      </c>
      <c r="D61" t="s">
        <v>1619</v>
      </c>
      <c r="E61" s="122" t="s">
        <v>1760</v>
      </c>
      <c r="F61" s="123"/>
      <c r="G61" s="123"/>
      <c r="H61" s="122"/>
      <c r="I61" s="122"/>
      <c r="N61" t="s">
        <v>1776</v>
      </c>
      <c r="O61" t="s">
        <v>1619</v>
      </c>
      <c r="P61" t="s">
        <v>1618</v>
      </c>
      <c r="R61">
        <v>5144075.5218527103</v>
      </c>
    </row>
    <row r="62" spans="1:18" hidden="1">
      <c r="A62" s="122"/>
      <c r="B62" s="122" t="s">
        <v>1775</v>
      </c>
      <c r="C62" s="203">
        <v>41052208</v>
      </c>
      <c r="D62" t="s">
        <v>1777</v>
      </c>
      <c r="E62" s="122" t="s">
        <v>1760</v>
      </c>
      <c r="F62" s="123"/>
      <c r="G62" s="123"/>
      <c r="H62" s="122"/>
      <c r="I62" s="122"/>
      <c r="N62" t="s">
        <v>1778</v>
      </c>
      <c r="O62" t="s">
        <v>1777</v>
      </c>
      <c r="P62" t="s">
        <v>1612</v>
      </c>
      <c r="R62">
        <v>56143580</v>
      </c>
    </row>
    <row r="63" spans="1:18" hidden="1">
      <c r="A63" s="122"/>
      <c r="B63" s="122" t="s">
        <v>1775</v>
      </c>
      <c r="C63" s="203">
        <v>41052208</v>
      </c>
      <c r="D63" t="s">
        <v>1777</v>
      </c>
      <c r="E63" s="122" t="s">
        <v>1760</v>
      </c>
      <c r="F63" s="123"/>
      <c r="G63" s="123"/>
      <c r="H63" s="122"/>
      <c r="I63" s="122"/>
      <c r="N63" t="s">
        <v>1778</v>
      </c>
      <c r="O63" t="s">
        <v>1777</v>
      </c>
      <c r="P63" t="s">
        <v>1614</v>
      </c>
      <c r="R63">
        <v>1535883174.05759</v>
      </c>
    </row>
    <row r="64" spans="1:18" hidden="1">
      <c r="A64" s="210"/>
      <c r="B64" s="122" t="s">
        <v>1775</v>
      </c>
      <c r="C64" s="212">
        <v>41059801</v>
      </c>
      <c r="D64" t="s">
        <v>1624</v>
      </c>
      <c r="E64" s="122" t="s">
        <v>1760</v>
      </c>
      <c r="F64" s="211"/>
      <c r="G64" s="211"/>
      <c r="I64" s="210"/>
      <c r="N64" t="s">
        <v>1718</v>
      </c>
      <c r="O64" t="s">
        <v>1624</v>
      </c>
      <c r="P64" t="s">
        <v>1613</v>
      </c>
      <c r="R64">
        <v>3965319.5956522599</v>
      </c>
    </row>
    <row r="65" spans="1:18" hidden="1">
      <c r="A65" s="210"/>
      <c r="B65" s="122" t="s">
        <v>1775</v>
      </c>
      <c r="C65" s="212">
        <v>41059801</v>
      </c>
      <c r="D65" t="s">
        <v>1624</v>
      </c>
      <c r="E65" s="122" t="s">
        <v>1760</v>
      </c>
      <c r="F65" s="211"/>
      <c r="G65" s="211"/>
      <c r="I65" s="210"/>
      <c r="N65" t="s">
        <v>1718</v>
      </c>
      <c r="O65" t="s">
        <v>1624</v>
      </c>
      <c r="P65" t="s">
        <v>1614</v>
      </c>
      <c r="R65">
        <v>60679380.701928303</v>
      </c>
    </row>
    <row r="66" spans="1:18" hidden="1">
      <c r="A66" s="210"/>
      <c r="B66" s="122" t="s">
        <v>1775</v>
      </c>
      <c r="C66" s="212">
        <v>41059801</v>
      </c>
      <c r="D66" t="s">
        <v>1624</v>
      </c>
      <c r="E66" s="122" t="s">
        <v>1760</v>
      </c>
      <c r="F66" s="211"/>
      <c r="G66" s="211"/>
      <c r="I66" s="210"/>
      <c r="N66" t="s">
        <v>1718</v>
      </c>
      <c r="O66" t="s">
        <v>1624</v>
      </c>
      <c r="P66" t="s">
        <v>1615</v>
      </c>
      <c r="R66">
        <v>11132291.5841983</v>
      </c>
    </row>
    <row r="67" spans="1:18" hidden="1">
      <c r="A67" s="210"/>
      <c r="B67" s="122" t="s">
        <v>1775</v>
      </c>
      <c r="C67" s="212">
        <v>41010300</v>
      </c>
      <c r="D67" s="210" t="s">
        <v>1779</v>
      </c>
      <c r="E67" s="210" t="s">
        <v>1749</v>
      </c>
      <c r="F67" s="211"/>
      <c r="G67" s="211"/>
      <c r="I67" s="210"/>
    </row>
    <row r="68" spans="1:18" hidden="1">
      <c r="A68" s="210"/>
      <c r="B68" s="122" t="s">
        <v>1775</v>
      </c>
      <c r="C68" s="212">
        <v>41010300</v>
      </c>
      <c r="D68" s="210" t="s">
        <v>1779</v>
      </c>
      <c r="E68" s="210" t="s">
        <v>1749</v>
      </c>
      <c r="F68" s="211"/>
      <c r="G68" s="211"/>
      <c r="I68" s="210"/>
    </row>
    <row r="69" spans="1:18" hidden="1">
      <c r="A69" s="210"/>
      <c r="B69" s="122" t="s">
        <v>1775</v>
      </c>
      <c r="C69" s="212">
        <v>41010300</v>
      </c>
      <c r="D69" s="210" t="s">
        <v>1779</v>
      </c>
      <c r="E69" s="210" t="s">
        <v>1749</v>
      </c>
      <c r="F69" s="211"/>
      <c r="G69" s="211"/>
      <c r="I69" s="210"/>
    </row>
    <row r="70" spans="1:18" hidden="1">
      <c r="A70" s="210"/>
      <c r="B70" s="122" t="s">
        <v>1775</v>
      </c>
      <c r="C70" s="212">
        <v>41010300</v>
      </c>
      <c r="D70" s="210" t="s">
        <v>1779</v>
      </c>
      <c r="E70" s="210" t="s">
        <v>1749</v>
      </c>
      <c r="F70" s="211"/>
      <c r="G70" s="211"/>
      <c r="I70" s="210"/>
    </row>
    <row r="71" spans="1:18" hidden="1">
      <c r="A71" s="210"/>
      <c r="B71" s="122" t="s">
        <v>1775</v>
      </c>
      <c r="C71" s="212">
        <v>41010300</v>
      </c>
      <c r="D71" s="210" t="s">
        <v>1779</v>
      </c>
      <c r="E71" s="210" t="s">
        <v>1749</v>
      </c>
      <c r="F71" s="211"/>
      <c r="G71" s="211"/>
      <c r="I71" s="210"/>
    </row>
    <row r="72" spans="1:18" hidden="1">
      <c r="A72" s="210"/>
      <c r="B72" s="122" t="s">
        <v>1775</v>
      </c>
      <c r="C72" s="212">
        <v>41010300</v>
      </c>
      <c r="D72" s="210" t="s">
        <v>1779</v>
      </c>
      <c r="E72" s="210" t="s">
        <v>1749</v>
      </c>
      <c r="F72" s="211"/>
      <c r="G72" s="211"/>
      <c r="I72" s="210"/>
    </row>
    <row r="73" spans="1:18" hidden="1">
      <c r="A73" s="210"/>
      <c r="B73" s="122" t="s">
        <v>1775</v>
      </c>
      <c r="C73" s="212">
        <v>41010300</v>
      </c>
      <c r="D73" s="210" t="s">
        <v>1779</v>
      </c>
      <c r="E73" s="210" t="s">
        <v>1749</v>
      </c>
      <c r="F73" s="211"/>
      <c r="G73" s="211"/>
      <c r="I73" s="210"/>
    </row>
    <row r="74" spans="1:18" hidden="1">
      <c r="A74" s="210"/>
      <c r="B74" s="122" t="s">
        <v>1775</v>
      </c>
      <c r="C74" s="212">
        <v>41010300</v>
      </c>
      <c r="D74" s="210" t="s">
        <v>1779</v>
      </c>
      <c r="E74" s="210" t="s">
        <v>1749</v>
      </c>
      <c r="F74" s="211"/>
      <c r="G74" s="211"/>
      <c r="I74" s="210"/>
    </row>
    <row r="75" spans="1:18" ht="17.25" hidden="1">
      <c r="A75" s="205"/>
      <c r="B75" s="205"/>
      <c r="C75" s="206"/>
      <c r="D75" s="205"/>
      <c r="E75" s="205"/>
      <c r="F75" s="207">
        <f>SUM(F45:F74)</f>
        <v>0</v>
      </c>
      <c r="G75" s="207">
        <f>SUM(G45:G74)</f>
        <v>0</v>
      </c>
      <c r="H75" s="205"/>
      <c r="I75" s="205"/>
    </row>
    <row r="76" spans="1:18">
      <c r="A76" s="107" t="s">
        <v>1780</v>
      </c>
      <c r="B76" s="107"/>
      <c r="C76" s="213"/>
      <c r="D76" s="107"/>
      <c r="E76" s="107"/>
      <c r="F76" s="108"/>
      <c r="G76" s="108"/>
      <c r="H76" s="107"/>
      <c r="I76" s="107"/>
      <c r="J76" s="136"/>
    </row>
    <row r="77" spans="1:18" hidden="1">
      <c r="A77" s="122"/>
      <c r="B77" s="122" t="s">
        <v>1781</v>
      </c>
      <c r="C77" s="203">
        <v>41051505</v>
      </c>
      <c r="D77" s="122" t="s">
        <v>1626</v>
      </c>
      <c r="F77" s="123"/>
      <c r="G77" s="123"/>
      <c r="H77" t="s">
        <v>1627</v>
      </c>
      <c r="I77" s="122"/>
    </row>
    <row r="78" spans="1:18" hidden="1">
      <c r="A78" s="122"/>
      <c r="B78" s="122" t="s">
        <v>1781</v>
      </c>
      <c r="C78" s="203">
        <v>41051505</v>
      </c>
      <c r="D78" s="122" t="s">
        <v>1626</v>
      </c>
      <c r="F78" s="123"/>
      <c r="G78" s="123"/>
      <c r="H78" t="s">
        <v>1613</v>
      </c>
      <c r="I78" s="122"/>
    </row>
    <row r="79" spans="1:18" hidden="1">
      <c r="A79" s="122"/>
      <c r="B79" s="122" t="s">
        <v>1781</v>
      </c>
      <c r="C79" s="203">
        <v>41051505</v>
      </c>
      <c r="D79" s="122" t="s">
        <v>1626</v>
      </c>
      <c r="F79" s="123"/>
      <c r="G79" s="123"/>
      <c r="H79" t="s">
        <v>1614</v>
      </c>
      <c r="I79" s="122"/>
    </row>
    <row r="80" spans="1:18" hidden="1">
      <c r="A80" s="122"/>
      <c r="B80" s="122" t="s">
        <v>1781</v>
      </c>
      <c r="C80" s="203">
        <v>41051505</v>
      </c>
      <c r="D80" s="122" t="s">
        <v>1626</v>
      </c>
      <c r="F80" s="123"/>
      <c r="G80" s="123"/>
      <c r="H80" t="s">
        <v>1615</v>
      </c>
      <c r="I80" s="122"/>
    </row>
    <row r="81" spans="1:9" hidden="1">
      <c r="A81" s="122"/>
      <c r="B81" s="122" t="s">
        <v>1781</v>
      </c>
      <c r="C81" s="203">
        <v>41051505</v>
      </c>
      <c r="D81" s="122" t="s">
        <v>1626</v>
      </c>
      <c r="F81" s="123"/>
      <c r="G81" s="123"/>
      <c r="H81" t="s">
        <v>1628</v>
      </c>
      <c r="I81" s="122"/>
    </row>
    <row r="82" spans="1:9" hidden="1">
      <c r="A82" s="122"/>
      <c r="B82" s="122" t="s">
        <v>1781</v>
      </c>
      <c r="C82" s="203">
        <v>41051505</v>
      </c>
      <c r="D82" s="122" t="s">
        <v>1626</v>
      </c>
      <c r="F82" s="123"/>
      <c r="G82" s="123"/>
      <c r="H82" t="s">
        <v>1616</v>
      </c>
      <c r="I82" s="122"/>
    </row>
    <row r="83" spans="1:9" hidden="1">
      <c r="A83" s="122"/>
      <c r="B83" s="122" t="s">
        <v>1781</v>
      </c>
      <c r="C83" s="203">
        <v>41052208</v>
      </c>
      <c r="D83" s="122" t="s">
        <v>1626</v>
      </c>
      <c r="F83" s="123"/>
      <c r="G83" s="123"/>
      <c r="H83" t="s">
        <v>1617</v>
      </c>
      <c r="I83" s="122"/>
    </row>
    <row r="84" spans="1:9" hidden="1">
      <c r="A84" s="122"/>
      <c r="B84" s="122" t="s">
        <v>1781</v>
      </c>
      <c r="C84" s="203">
        <v>41052208</v>
      </c>
      <c r="D84" s="122" t="s">
        <v>1626</v>
      </c>
      <c r="F84" s="123"/>
      <c r="G84" s="123"/>
      <c r="H84" t="s">
        <v>1618</v>
      </c>
      <c r="I84" s="122"/>
    </row>
    <row r="85" spans="1:9" hidden="1">
      <c r="A85" s="122"/>
      <c r="B85" s="122" t="s">
        <v>1781</v>
      </c>
      <c r="C85" s="203" t="s">
        <v>1625</v>
      </c>
      <c r="D85" s="122" t="s">
        <v>1630</v>
      </c>
      <c r="E85" s="122" t="s">
        <v>1760</v>
      </c>
      <c r="F85" s="123"/>
      <c r="G85" s="123"/>
      <c r="H85" t="s">
        <v>1627</v>
      </c>
      <c r="I85" s="122"/>
    </row>
    <row r="86" spans="1:9" hidden="1">
      <c r="A86" s="122"/>
      <c r="B86" s="122" t="s">
        <v>1781</v>
      </c>
      <c r="C86" s="203" t="s">
        <v>1625</v>
      </c>
      <c r="D86" s="122" t="s">
        <v>1630</v>
      </c>
      <c r="E86" s="122" t="s">
        <v>1760</v>
      </c>
      <c r="F86" s="123"/>
      <c r="G86" s="123"/>
      <c r="H86" t="s">
        <v>1613</v>
      </c>
      <c r="I86" s="122"/>
    </row>
    <row r="87" spans="1:9" hidden="1">
      <c r="A87" s="122"/>
      <c r="B87" s="122" t="s">
        <v>1781</v>
      </c>
      <c r="C87" s="203" t="s">
        <v>1625</v>
      </c>
      <c r="D87" s="122" t="s">
        <v>1630</v>
      </c>
      <c r="E87" s="122" t="s">
        <v>1760</v>
      </c>
      <c r="F87" s="123"/>
      <c r="G87" s="123"/>
      <c r="H87" t="s">
        <v>1614</v>
      </c>
      <c r="I87" s="122"/>
    </row>
    <row r="88" spans="1:9" hidden="1">
      <c r="A88" s="122"/>
      <c r="B88" s="122" t="s">
        <v>1781</v>
      </c>
      <c r="C88" s="203" t="s">
        <v>1625</v>
      </c>
      <c r="D88" s="122" t="s">
        <v>1630</v>
      </c>
      <c r="E88" s="122" t="s">
        <v>1760</v>
      </c>
      <c r="F88" s="123"/>
      <c r="G88" s="123"/>
      <c r="H88" t="s">
        <v>1615</v>
      </c>
      <c r="I88" s="122"/>
    </row>
    <row r="89" spans="1:9" hidden="1">
      <c r="A89" s="122"/>
      <c r="B89" s="122" t="s">
        <v>1781</v>
      </c>
      <c r="C89" s="203" t="s">
        <v>1625</v>
      </c>
      <c r="D89" s="122" t="s">
        <v>1630</v>
      </c>
      <c r="E89" s="122" t="s">
        <v>1760</v>
      </c>
      <c r="F89" s="123"/>
      <c r="G89" s="123"/>
      <c r="H89" t="s">
        <v>1628</v>
      </c>
      <c r="I89" s="122"/>
    </row>
    <row r="90" spans="1:9" hidden="1">
      <c r="A90" s="122"/>
      <c r="B90" s="122" t="s">
        <v>1781</v>
      </c>
      <c r="C90" s="203" t="s">
        <v>1625</v>
      </c>
      <c r="D90" s="122" t="s">
        <v>1630</v>
      </c>
      <c r="E90" s="122" t="s">
        <v>1760</v>
      </c>
      <c r="F90" s="123"/>
      <c r="G90" s="123"/>
      <c r="H90" t="s">
        <v>1616</v>
      </c>
      <c r="I90" s="122"/>
    </row>
    <row r="91" spans="1:9" hidden="1">
      <c r="A91" s="122"/>
      <c r="B91" s="122" t="s">
        <v>1781</v>
      </c>
      <c r="C91" s="203" t="s">
        <v>1625</v>
      </c>
      <c r="D91" s="122" t="s">
        <v>1630</v>
      </c>
      <c r="E91" s="122" t="s">
        <v>1760</v>
      </c>
      <c r="F91" s="123"/>
      <c r="G91" s="123"/>
      <c r="H91" t="s">
        <v>1617</v>
      </c>
      <c r="I91" s="122"/>
    </row>
    <row r="92" spans="1:9" hidden="1">
      <c r="A92" s="122"/>
      <c r="B92" s="122" t="s">
        <v>1781</v>
      </c>
      <c r="C92" s="203" t="s">
        <v>1625</v>
      </c>
      <c r="D92" s="122" t="s">
        <v>1630</v>
      </c>
      <c r="F92" s="123"/>
      <c r="G92" s="123"/>
      <c r="H92" t="s">
        <v>1618</v>
      </c>
      <c r="I92" s="122"/>
    </row>
    <row r="93" spans="1:9" hidden="1">
      <c r="A93" s="122"/>
      <c r="B93" s="122" t="s">
        <v>1781</v>
      </c>
      <c r="C93" s="203" t="s">
        <v>1629</v>
      </c>
      <c r="D93" s="122" t="s">
        <v>1729</v>
      </c>
      <c r="F93" s="123"/>
      <c r="G93" s="123"/>
      <c r="H93" t="s">
        <v>1627</v>
      </c>
      <c r="I93" s="122"/>
    </row>
    <row r="94" spans="1:9" hidden="1">
      <c r="A94" s="122"/>
      <c r="B94" s="122" t="s">
        <v>1781</v>
      </c>
      <c r="C94" s="203" t="s">
        <v>1629</v>
      </c>
      <c r="D94" s="122" t="s">
        <v>1729</v>
      </c>
      <c r="F94" s="123"/>
      <c r="G94" s="123"/>
      <c r="H94" t="s">
        <v>1613</v>
      </c>
      <c r="I94" s="122"/>
    </row>
    <row r="95" spans="1:9" hidden="1">
      <c r="A95" s="122"/>
      <c r="B95" s="122" t="s">
        <v>1781</v>
      </c>
      <c r="C95" s="203" t="s">
        <v>1629</v>
      </c>
      <c r="D95" s="122" t="s">
        <v>1729</v>
      </c>
      <c r="F95" s="123"/>
      <c r="G95" s="123"/>
      <c r="H95" t="s">
        <v>1614</v>
      </c>
      <c r="I95" s="122"/>
    </row>
    <row r="96" spans="1:9" hidden="1">
      <c r="A96" s="122"/>
      <c r="B96" s="122" t="s">
        <v>1781</v>
      </c>
      <c r="C96" s="203" t="s">
        <v>1629</v>
      </c>
      <c r="D96" s="122" t="s">
        <v>1729</v>
      </c>
      <c r="F96" s="123"/>
      <c r="G96" s="123"/>
      <c r="H96" t="s">
        <v>1615</v>
      </c>
      <c r="I96" s="122"/>
    </row>
    <row r="97" spans="1:9" hidden="1">
      <c r="A97" s="122"/>
      <c r="B97" s="122" t="s">
        <v>1781</v>
      </c>
      <c r="C97" s="203" t="s">
        <v>1629</v>
      </c>
      <c r="D97" s="122" t="s">
        <v>1729</v>
      </c>
      <c r="F97" s="123"/>
      <c r="G97" s="123"/>
      <c r="H97" t="s">
        <v>1628</v>
      </c>
      <c r="I97" s="122"/>
    </row>
    <row r="98" spans="1:9" hidden="1">
      <c r="A98" s="122"/>
      <c r="B98" s="122" t="s">
        <v>1781</v>
      </c>
      <c r="C98" s="203" t="s">
        <v>1629</v>
      </c>
      <c r="D98" s="122" t="s">
        <v>1729</v>
      </c>
      <c r="F98" s="123"/>
      <c r="G98" s="123"/>
      <c r="H98" t="s">
        <v>1616</v>
      </c>
      <c r="I98" s="122"/>
    </row>
    <row r="99" spans="1:9" hidden="1">
      <c r="A99" s="122"/>
      <c r="B99" s="122" t="s">
        <v>1781</v>
      </c>
      <c r="C99" s="203" t="s">
        <v>1629</v>
      </c>
      <c r="D99" s="122" t="s">
        <v>1729</v>
      </c>
      <c r="F99" s="123"/>
      <c r="G99" s="123"/>
      <c r="H99" t="s">
        <v>1617</v>
      </c>
      <c r="I99" s="122"/>
    </row>
    <row r="100" spans="1:9" hidden="1">
      <c r="A100" s="122"/>
      <c r="B100" s="122" t="s">
        <v>1781</v>
      </c>
      <c r="C100" s="203" t="s">
        <v>1629</v>
      </c>
      <c r="D100" s="122" t="s">
        <v>1729</v>
      </c>
      <c r="F100" s="123"/>
      <c r="G100" s="123"/>
      <c r="H100" t="s">
        <v>1618</v>
      </c>
      <c r="I100" s="122"/>
    </row>
    <row r="101" spans="1:9" hidden="1">
      <c r="A101" s="122"/>
      <c r="B101" s="122" t="s">
        <v>1781</v>
      </c>
      <c r="C101" s="203" t="s">
        <v>1728</v>
      </c>
      <c r="D101" s="122" t="s">
        <v>1632</v>
      </c>
      <c r="F101" s="123"/>
      <c r="G101" s="123"/>
      <c r="H101" t="s">
        <v>1613</v>
      </c>
      <c r="I101" s="122"/>
    </row>
    <row r="102" spans="1:9" hidden="1">
      <c r="A102" s="122"/>
      <c r="B102" s="122" t="s">
        <v>1781</v>
      </c>
      <c r="C102" s="203" t="s">
        <v>1728</v>
      </c>
      <c r="D102" s="122" t="s">
        <v>1632</v>
      </c>
      <c r="F102" s="123"/>
      <c r="G102" s="123"/>
      <c r="H102" t="s">
        <v>1615</v>
      </c>
      <c r="I102" s="122"/>
    </row>
    <row r="103" spans="1:9" hidden="1">
      <c r="A103" s="122"/>
      <c r="B103" s="122" t="s">
        <v>1781</v>
      </c>
      <c r="C103" s="203" t="s">
        <v>1728</v>
      </c>
      <c r="D103" s="122" t="s">
        <v>1632</v>
      </c>
      <c r="F103" s="123"/>
      <c r="G103" s="123"/>
      <c r="H103" t="s">
        <v>1616</v>
      </c>
      <c r="I103" s="122"/>
    </row>
    <row r="104" spans="1:9" hidden="1">
      <c r="A104" s="122"/>
      <c r="B104" s="122" t="s">
        <v>1781</v>
      </c>
      <c r="C104" s="203" t="s">
        <v>1728</v>
      </c>
      <c r="D104" s="122" t="s">
        <v>1634</v>
      </c>
      <c r="F104" s="123"/>
      <c r="G104" s="123"/>
      <c r="H104" t="s">
        <v>1613</v>
      </c>
      <c r="I104" s="122"/>
    </row>
    <row r="105" spans="1:9" hidden="1">
      <c r="A105" s="122"/>
      <c r="B105" s="122" t="s">
        <v>1781</v>
      </c>
      <c r="C105" s="203" t="s">
        <v>1728</v>
      </c>
      <c r="D105" s="122" t="s">
        <v>1634</v>
      </c>
      <c r="F105" s="123"/>
      <c r="G105" s="123"/>
      <c r="H105" t="s">
        <v>1615</v>
      </c>
      <c r="I105" s="122"/>
    </row>
    <row r="106" spans="1:9" hidden="1">
      <c r="A106" s="122"/>
      <c r="B106" s="122" t="s">
        <v>1781</v>
      </c>
      <c r="C106" s="203" t="s">
        <v>1728</v>
      </c>
      <c r="D106" s="122" t="s">
        <v>1634</v>
      </c>
      <c r="F106" s="123"/>
      <c r="G106" s="123"/>
      <c r="H106" t="s">
        <v>1616</v>
      </c>
      <c r="I106" s="122"/>
    </row>
    <row r="107" spans="1:9" hidden="1">
      <c r="A107" s="122"/>
      <c r="B107" s="122" t="s">
        <v>1781</v>
      </c>
      <c r="C107" s="203" t="s">
        <v>1728</v>
      </c>
      <c r="D107" s="122" t="s">
        <v>1636</v>
      </c>
      <c r="F107" s="123"/>
      <c r="G107" s="123"/>
      <c r="H107" t="s">
        <v>1613</v>
      </c>
      <c r="I107" s="122"/>
    </row>
    <row r="108" spans="1:9" hidden="1">
      <c r="A108" s="122"/>
      <c r="B108" s="122" t="s">
        <v>1781</v>
      </c>
      <c r="C108" s="203" t="s">
        <v>1728</v>
      </c>
      <c r="D108" s="122" t="s">
        <v>1636</v>
      </c>
      <c r="F108" s="123"/>
      <c r="G108" s="123"/>
      <c r="H108" t="s">
        <v>1615</v>
      </c>
      <c r="I108" s="122"/>
    </row>
    <row r="109" spans="1:9" hidden="1">
      <c r="A109" s="122"/>
      <c r="B109" s="122" t="s">
        <v>1781</v>
      </c>
      <c r="C109" s="203" t="s">
        <v>1631</v>
      </c>
      <c r="D109" s="122" t="s">
        <v>1636</v>
      </c>
      <c r="F109" s="123"/>
      <c r="G109" s="123"/>
      <c r="H109" t="s">
        <v>1616</v>
      </c>
      <c r="I109" s="122"/>
    </row>
    <row r="110" spans="1:9" hidden="1">
      <c r="A110" s="122"/>
      <c r="B110" s="122" t="s">
        <v>1781</v>
      </c>
      <c r="C110" s="203" t="s">
        <v>1631</v>
      </c>
      <c r="D110" s="122" t="s">
        <v>1782</v>
      </c>
      <c r="F110" s="123"/>
      <c r="G110" s="123"/>
      <c r="H110" t="s">
        <v>1627</v>
      </c>
      <c r="I110" s="122"/>
    </row>
    <row r="111" spans="1:9" hidden="1">
      <c r="A111" s="122"/>
      <c r="B111" s="122" t="s">
        <v>1781</v>
      </c>
      <c r="C111" s="203" t="s">
        <v>1631</v>
      </c>
      <c r="D111" s="122" t="s">
        <v>1640</v>
      </c>
      <c r="F111" s="123"/>
      <c r="G111" s="123"/>
      <c r="H111" t="s">
        <v>1627</v>
      </c>
      <c r="I111" s="122"/>
    </row>
    <row r="112" spans="1:9" hidden="1">
      <c r="A112" s="122"/>
      <c r="B112" s="122" t="s">
        <v>1781</v>
      </c>
      <c r="C112" s="203" t="s">
        <v>1633</v>
      </c>
      <c r="D112" s="122" t="s">
        <v>1640</v>
      </c>
      <c r="F112" s="123"/>
      <c r="G112" s="123"/>
      <c r="H112" t="s">
        <v>1613</v>
      </c>
      <c r="I112" s="122"/>
    </row>
    <row r="113" spans="1:9" hidden="1">
      <c r="A113" s="122"/>
      <c r="B113" s="122" t="s">
        <v>1781</v>
      </c>
      <c r="C113" s="203" t="s">
        <v>1633</v>
      </c>
      <c r="D113" s="122" t="s">
        <v>1640</v>
      </c>
      <c r="F113" s="123"/>
      <c r="G113" s="123"/>
      <c r="H113" t="s">
        <v>1614</v>
      </c>
      <c r="I113" s="122"/>
    </row>
    <row r="114" spans="1:9" hidden="1">
      <c r="A114" s="122"/>
      <c r="B114" s="122" t="s">
        <v>1781</v>
      </c>
      <c r="C114" s="203" t="s">
        <v>1633</v>
      </c>
      <c r="D114" s="122" t="s">
        <v>1640</v>
      </c>
      <c r="F114" s="123"/>
      <c r="G114" s="123"/>
      <c r="H114" t="s">
        <v>1615</v>
      </c>
      <c r="I114" s="122"/>
    </row>
    <row r="115" spans="1:9" hidden="1">
      <c r="A115" s="122"/>
      <c r="B115" s="122" t="s">
        <v>1781</v>
      </c>
      <c r="C115" s="203" t="s">
        <v>1637</v>
      </c>
      <c r="D115" s="122" t="s">
        <v>1640</v>
      </c>
      <c r="F115" s="123"/>
      <c r="G115" s="123"/>
      <c r="H115" t="s">
        <v>1628</v>
      </c>
      <c r="I115" s="122"/>
    </row>
    <row r="116" spans="1:9" hidden="1">
      <c r="A116" s="122"/>
      <c r="B116" s="122" t="s">
        <v>1781</v>
      </c>
      <c r="C116" s="203" t="s">
        <v>1783</v>
      </c>
      <c r="D116" s="122" t="s">
        <v>1640</v>
      </c>
      <c r="F116" s="123"/>
      <c r="G116" s="123"/>
      <c r="H116" t="s">
        <v>1618</v>
      </c>
      <c r="I116" s="122"/>
    </row>
    <row r="117" spans="1:9" hidden="1">
      <c r="A117" s="122"/>
      <c r="B117" s="122" t="s">
        <v>1781</v>
      </c>
      <c r="C117" s="203" t="s">
        <v>1639</v>
      </c>
      <c r="D117" s="122" t="s">
        <v>1643</v>
      </c>
      <c r="F117" s="123"/>
      <c r="G117" s="123"/>
      <c r="H117" t="s">
        <v>1627</v>
      </c>
      <c r="I117" s="122"/>
    </row>
    <row r="118" spans="1:9" hidden="1">
      <c r="A118" s="122"/>
      <c r="B118" s="122" t="s">
        <v>1781</v>
      </c>
      <c r="C118" s="203" t="s">
        <v>1639</v>
      </c>
      <c r="D118" s="122" t="s">
        <v>1643</v>
      </c>
      <c r="F118" s="123"/>
      <c r="G118" s="123"/>
      <c r="H118" t="s">
        <v>1615</v>
      </c>
      <c r="I118" s="122"/>
    </row>
    <row r="119" spans="1:9" hidden="1">
      <c r="A119" s="122"/>
      <c r="B119" s="122" t="s">
        <v>1781</v>
      </c>
      <c r="C119" s="203" t="s">
        <v>1639</v>
      </c>
      <c r="D119" s="122" t="s">
        <v>1784</v>
      </c>
      <c r="F119" s="123"/>
      <c r="G119" s="123"/>
      <c r="H119" t="s">
        <v>1613</v>
      </c>
      <c r="I119" s="122"/>
    </row>
    <row r="120" spans="1:9" hidden="1">
      <c r="A120" s="122"/>
      <c r="B120" s="122" t="s">
        <v>1781</v>
      </c>
      <c r="C120" s="203" t="s">
        <v>1639</v>
      </c>
      <c r="D120" s="122" t="s">
        <v>1647</v>
      </c>
      <c r="F120" s="123"/>
      <c r="G120" s="123"/>
      <c r="H120" t="s">
        <v>1613</v>
      </c>
      <c r="I120" s="122"/>
    </row>
    <row r="121" spans="1:9" hidden="1">
      <c r="A121" s="122"/>
      <c r="B121" s="122" t="s">
        <v>1781</v>
      </c>
      <c r="C121" s="203" t="s">
        <v>1639</v>
      </c>
      <c r="D121" s="122" t="s">
        <v>1647</v>
      </c>
      <c r="F121" s="123"/>
      <c r="G121" s="123"/>
      <c r="H121" t="s">
        <v>1615</v>
      </c>
      <c r="I121" s="122"/>
    </row>
    <row r="122" spans="1:9" hidden="1">
      <c r="A122" s="122"/>
      <c r="B122" s="122" t="s">
        <v>1781</v>
      </c>
      <c r="C122" s="203" t="s">
        <v>1639</v>
      </c>
      <c r="D122" s="122" t="s">
        <v>1785</v>
      </c>
      <c r="F122" s="123"/>
      <c r="G122" s="123"/>
      <c r="H122" t="s">
        <v>1627</v>
      </c>
      <c r="I122" s="122"/>
    </row>
    <row r="123" spans="1:9" hidden="1">
      <c r="A123" s="122"/>
      <c r="B123" s="122" t="s">
        <v>1781</v>
      </c>
      <c r="C123" s="203" t="s">
        <v>1639</v>
      </c>
      <c r="D123" s="122" t="s">
        <v>1651</v>
      </c>
      <c r="F123" s="123"/>
      <c r="G123" s="123"/>
      <c r="H123" t="s">
        <v>1613</v>
      </c>
      <c r="I123" s="122"/>
    </row>
    <row r="124" spans="1:9" hidden="1">
      <c r="A124" s="122"/>
      <c r="B124" s="122" t="s">
        <v>1781</v>
      </c>
      <c r="C124" s="203" t="s">
        <v>1639</v>
      </c>
      <c r="D124" s="122" t="s">
        <v>1651</v>
      </c>
      <c r="F124" s="123"/>
      <c r="G124" s="123"/>
      <c r="H124" t="s">
        <v>1614</v>
      </c>
      <c r="I124" s="122"/>
    </row>
    <row r="125" spans="1:9" hidden="1">
      <c r="A125" s="122"/>
      <c r="B125" s="122" t="s">
        <v>1781</v>
      </c>
      <c r="C125" s="203" t="s">
        <v>1639</v>
      </c>
      <c r="D125" s="122" t="s">
        <v>1651</v>
      </c>
      <c r="F125" s="123"/>
      <c r="G125" s="123"/>
      <c r="H125" t="s">
        <v>1615</v>
      </c>
      <c r="I125" s="122"/>
    </row>
    <row r="126" spans="1:9" hidden="1">
      <c r="A126" s="122"/>
      <c r="B126" s="122" t="s">
        <v>1781</v>
      </c>
      <c r="C126" s="203" t="s">
        <v>1642</v>
      </c>
      <c r="D126" s="122" t="s">
        <v>1651</v>
      </c>
      <c r="F126" s="123"/>
      <c r="G126" s="123"/>
      <c r="H126" t="s">
        <v>1616</v>
      </c>
      <c r="I126" s="122"/>
    </row>
    <row r="127" spans="1:9" hidden="1">
      <c r="A127" s="122"/>
      <c r="B127" s="122" t="s">
        <v>1781</v>
      </c>
      <c r="C127" s="203" t="s">
        <v>1642</v>
      </c>
      <c r="D127" s="122" t="s">
        <v>1653</v>
      </c>
      <c r="F127" s="123"/>
      <c r="G127" s="123"/>
      <c r="H127" t="s">
        <v>1627</v>
      </c>
      <c r="I127" s="122"/>
    </row>
    <row r="128" spans="1:9" hidden="1">
      <c r="A128" s="122"/>
      <c r="B128" s="122" t="s">
        <v>1781</v>
      </c>
      <c r="C128" s="203" t="s">
        <v>1726</v>
      </c>
      <c r="D128" s="122" t="s">
        <v>1655</v>
      </c>
      <c r="F128" s="123"/>
      <c r="G128" s="123"/>
      <c r="H128" t="s">
        <v>1627</v>
      </c>
      <c r="I128" s="122"/>
    </row>
    <row r="129" spans="1:9" hidden="1">
      <c r="A129" s="122"/>
      <c r="B129" s="122" t="s">
        <v>1781</v>
      </c>
      <c r="C129" s="203" t="s">
        <v>1644</v>
      </c>
      <c r="D129" s="122" t="s">
        <v>1655</v>
      </c>
      <c r="F129" s="123"/>
      <c r="G129" s="123"/>
      <c r="H129" t="s">
        <v>1616</v>
      </c>
      <c r="I129" s="122"/>
    </row>
    <row r="130" spans="1:9" hidden="1">
      <c r="A130" s="122"/>
      <c r="B130" s="122" t="s">
        <v>1781</v>
      </c>
      <c r="C130" s="203" t="s">
        <v>1644</v>
      </c>
      <c r="D130" s="122" t="s">
        <v>1657</v>
      </c>
      <c r="F130" s="123"/>
      <c r="G130" s="123"/>
      <c r="H130" t="s">
        <v>1627</v>
      </c>
      <c r="I130" s="122"/>
    </row>
    <row r="131" spans="1:9" hidden="1">
      <c r="A131" s="122"/>
      <c r="B131" s="122" t="s">
        <v>1781</v>
      </c>
      <c r="C131" s="203" t="s">
        <v>1646</v>
      </c>
      <c r="D131" s="122" t="s">
        <v>1657</v>
      </c>
      <c r="F131" s="123"/>
      <c r="G131" s="123"/>
      <c r="H131" t="s">
        <v>1613</v>
      </c>
      <c r="I131" s="122"/>
    </row>
    <row r="132" spans="1:9" hidden="1">
      <c r="A132" s="122"/>
      <c r="B132" s="122" t="s">
        <v>1781</v>
      </c>
      <c r="C132" s="203" t="s">
        <v>1648</v>
      </c>
      <c r="D132" s="122" t="s">
        <v>1657</v>
      </c>
      <c r="F132" s="123"/>
      <c r="G132" s="123"/>
      <c r="H132" t="s">
        <v>1614</v>
      </c>
      <c r="I132" s="122"/>
    </row>
    <row r="133" spans="1:9" hidden="1">
      <c r="A133" s="122"/>
      <c r="B133" s="122" t="s">
        <v>1781</v>
      </c>
      <c r="C133" s="203" t="s">
        <v>1648</v>
      </c>
      <c r="D133" s="122" t="s">
        <v>1657</v>
      </c>
      <c r="F133" s="123"/>
      <c r="G133" s="123"/>
      <c r="H133" t="s">
        <v>1615</v>
      </c>
      <c r="I133" s="122"/>
    </row>
    <row r="134" spans="1:9" hidden="1">
      <c r="A134" s="122"/>
      <c r="B134" s="122" t="s">
        <v>1781</v>
      </c>
      <c r="C134" s="203" t="s">
        <v>1648</v>
      </c>
      <c r="D134" s="122" t="s">
        <v>1657</v>
      </c>
      <c r="F134" s="123"/>
      <c r="G134" s="123"/>
      <c r="H134" t="s">
        <v>1616</v>
      </c>
      <c r="I134" s="122"/>
    </row>
    <row r="135" spans="1:9" hidden="1">
      <c r="A135" s="122"/>
      <c r="B135" s="122" t="s">
        <v>1781</v>
      </c>
      <c r="C135" s="203" t="s">
        <v>1786</v>
      </c>
      <c r="D135" s="122" t="s">
        <v>1657</v>
      </c>
      <c r="F135" s="123"/>
      <c r="G135" s="123"/>
      <c r="H135" t="s">
        <v>1618</v>
      </c>
      <c r="I135" s="122"/>
    </row>
    <row r="136" spans="1:9" hidden="1">
      <c r="A136" s="122"/>
      <c r="B136" s="122" t="s">
        <v>1781</v>
      </c>
      <c r="C136" s="203" t="s">
        <v>1786</v>
      </c>
      <c r="D136" s="122" t="s">
        <v>1659</v>
      </c>
      <c r="F136" s="123"/>
      <c r="G136" s="123"/>
      <c r="H136" t="s">
        <v>1612</v>
      </c>
      <c r="I136" s="122"/>
    </row>
    <row r="137" spans="1:9" hidden="1">
      <c r="A137" s="122"/>
      <c r="B137" s="122" t="s">
        <v>1781</v>
      </c>
      <c r="C137" s="203" t="s">
        <v>1786</v>
      </c>
      <c r="D137" s="122" t="s">
        <v>1659</v>
      </c>
      <c r="F137" s="123"/>
      <c r="G137" s="123"/>
      <c r="H137" t="s">
        <v>1613</v>
      </c>
      <c r="I137" s="122"/>
    </row>
    <row r="138" spans="1:9" hidden="1">
      <c r="A138" s="122"/>
      <c r="B138" s="122" t="s">
        <v>1781</v>
      </c>
      <c r="C138" s="203" t="s">
        <v>1787</v>
      </c>
      <c r="D138" s="122" t="s">
        <v>1659</v>
      </c>
      <c r="F138" s="123"/>
      <c r="G138" s="123"/>
      <c r="H138" t="s">
        <v>1614</v>
      </c>
      <c r="I138" s="122"/>
    </row>
    <row r="139" spans="1:9" hidden="1">
      <c r="A139" s="122"/>
      <c r="B139" s="122" t="s">
        <v>1781</v>
      </c>
      <c r="C139" s="203" t="s">
        <v>1650</v>
      </c>
      <c r="D139" s="122" t="s">
        <v>1659</v>
      </c>
      <c r="F139" s="123"/>
      <c r="G139" s="123"/>
      <c r="H139" t="s">
        <v>1615</v>
      </c>
      <c r="I139" s="122"/>
    </row>
    <row r="140" spans="1:9" hidden="1">
      <c r="A140" s="122"/>
      <c r="B140" s="122" t="s">
        <v>1781</v>
      </c>
      <c r="C140" s="203" t="s">
        <v>1650</v>
      </c>
      <c r="D140" s="122" t="s">
        <v>1659</v>
      </c>
      <c r="F140" s="123"/>
      <c r="G140" s="123"/>
      <c r="H140" t="s">
        <v>1616</v>
      </c>
      <c r="I140" s="122"/>
    </row>
    <row r="141" spans="1:9" hidden="1">
      <c r="A141" s="122"/>
      <c r="B141" s="122" t="s">
        <v>1781</v>
      </c>
      <c r="C141" s="203" t="s">
        <v>1650</v>
      </c>
      <c r="D141" s="122" t="s">
        <v>1659</v>
      </c>
      <c r="F141" s="123"/>
      <c r="G141" s="123"/>
      <c r="H141" t="s">
        <v>1618</v>
      </c>
      <c r="I141" s="122"/>
    </row>
    <row r="142" spans="1:9" hidden="1">
      <c r="A142" s="122"/>
      <c r="B142" s="122" t="s">
        <v>1781</v>
      </c>
      <c r="C142" s="203" t="s">
        <v>1652</v>
      </c>
      <c r="D142" s="122" t="s">
        <v>1661</v>
      </c>
      <c r="F142" s="123"/>
      <c r="G142" s="123"/>
      <c r="H142" t="s">
        <v>1627</v>
      </c>
      <c r="I142" s="122"/>
    </row>
    <row r="143" spans="1:9" hidden="1">
      <c r="A143" s="122"/>
      <c r="B143" s="122" t="s">
        <v>1781</v>
      </c>
      <c r="C143" s="203" t="s">
        <v>1654</v>
      </c>
      <c r="D143" s="122" t="s">
        <v>1663</v>
      </c>
      <c r="F143" s="123"/>
      <c r="G143" s="123"/>
      <c r="H143" t="s">
        <v>1627</v>
      </c>
      <c r="I143" s="122"/>
    </row>
    <row r="144" spans="1:9" hidden="1">
      <c r="A144" s="122"/>
      <c r="B144" s="122" t="s">
        <v>1781</v>
      </c>
      <c r="C144" s="203" t="s">
        <v>1656</v>
      </c>
      <c r="D144" s="122" t="s">
        <v>1663</v>
      </c>
      <c r="F144" s="123"/>
      <c r="G144" s="123"/>
      <c r="H144" t="s">
        <v>1613</v>
      </c>
      <c r="I144" s="122"/>
    </row>
    <row r="145" spans="1:9" hidden="1">
      <c r="A145" s="122"/>
      <c r="B145" s="122" t="s">
        <v>1781</v>
      </c>
      <c r="C145" s="203" t="s">
        <v>1656</v>
      </c>
      <c r="D145" s="122" t="s">
        <v>1663</v>
      </c>
      <c r="F145" s="123"/>
      <c r="G145" s="123"/>
      <c r="H145" t="s">
        <v>1614</v>
      </c>
      <c r="I145" s="122"/>
    </row>
    <row r="146" spans="1:9" hidden="1">
      <c r="A146" s="122"/>
      <c r="B146" s="122" t="s">
        <v>1781</v>
      </c>
      <c r="C146" s="203" t="s">
        <v>1656</v>
      </c>
      <c r="D146" s="122" t="s">
        <v>1663</v>
      </c>
      <c r="F146" s="123"/>
      <c r="G146" s="123"/>
      <c r="H146" t="s">
        <v>1615</v>
      </c>
      <c r="I146" s="122"/>
    </row>
    <row r="147" spans="1:9" hidden="1">
      <c r="A147" s="122"/>
      <c r="B147" s="122" t="s">
        <v>1781</v>
      </c>
      <c r="C147" s="203" t="s">
        <v>1656</v>
      </c>
      <c r="D147" s="122" t="s">
        <v>1663</v>
      </c>
      <c r="F147" s="123"/>
      <c r="G147" s="123"/>
      <c r="H147" t="s">
        <v>1616</v>
      </c>
      <c r="I147" s="122"/>
    </row>
    <row r="148" spans="1:9" hidden="1">
      <c r="A148" s="122"/>
      <c r="B148" s="122" t="s">
        <v>1781</v>
      </c>
      <c r="C148" s="203" t="s">
        <v>1656</v>
      </c>
      <c r="D148" s="122" t="s">
        <v>1665</v>
      </c>
      <c r="F148" s="123"/>
      <c r="G148" s="123"/>
      <c r="H148" t="s">
        <v>1627</v>
      </c>
      <c r="I148" s="122"/>
    </row>
    <row r="149" spans="1:9" hidden="1">
      <c r="A149" s="122"/>
      <c r="B149" s="122" t="s">
        <v>1781</v>
      </c>
      <c r="C149" s="203" t="s">
        <v>1656</v>
      </c>
      <c r="D149" s="122" t="s">
        <v>1665</v>
      </c>
      <c r="F149" s="123"/>
      <c r="G149" s="123"/>
      <c r="H149" t="s">
        <v>1613</v>
      </c>
      <c r="I149" s="122"/>
    </row>
    <row r="150" spans="1:9" hidden="1">
      <c r="A150" s="122"/>
      <c r="B150" s="122" t="s">
        <v>1781</v>
      </c>
      <c r="C150" s="203" t="s">
        <v>1658</v>
      </c>
      <c r="D150" s="122" t="s">
        <v>1665</v>
      </c>
      <c r="F150" s="123"/>
      <c r="G150" s="123"/>
      <c r="H150" t="s">
        <v>1614</v>
      </c>
      <c r="I150" s="122"/>
    </row>
    <row r="151" spans="1:9" hidden="1">
      <c r="A151" s="122"/>
      <c r="B151" s="122" t="s">
        <v>1781</v>
      </c>
      <c r="C151" s="203" t="s">
        <v>1658</v>
      </c>
      <c r="D151" s="122" t="s">
        <v>1665</v>
      </c>
      <c r="F151" s="123"/>
      <c r="G151" s="123"/>
      <c r="H151" t="s">
        <v>1616</v>
      </c>
      <c r="I151" s="122"/>
    </row>
    <row r="152" spans="1:9" hidden="1">
      <c r="A152" s="122"/>
      <c r="B152" s="122" t="s">
        <v>1781</v>
      </c>
      <c r="C152" s="203" t="s">
        <v>1658</v>
      </c>
      <c r="D152" s="122" t="s">
        <v>1667</v>
      </c>
      <c r="F152" s="123"/>
      <c r="G152" s="123"/>
      <c r="H152" t="s">
        <v>1627</v>
      </c>
      <c r="I152" s="122"/>
    </row>
    <row r="153" spans="1:9" hidden="1">
      <c r="A153" s="122"/>
      <c r="B153" s="122" t="s">
        <v>1781</v>
      </c>
      <c r="C153" s="203" t="s">
        <v>1658</v>
      </c>
      <c r="D153" s="122" t="s">
        <v>1667</v>
      </c>
      <c r="F153" s="123"/>
      <c r="G153" s="123"/>
      <c r="H153" t="s">
        <v>1613</v>
      </c>
      <c r="I153" s="122"/>
    </row>
    <row r="154" spans="1:9" hidden="1">
      <c r="A154" s="122"/>
      <c r="B154" s="122" t="s">
        <v>1781</v>
      </c>
      <c r="C154" s="203" t="s">
        <v>1658</v>
      </c>
      <c r="D154" s="122" t="s">
        <v>1667</v>
      </c>
      <c r="F154" s="123"/>
      <c r="G154" s="123"/>
      <c r="H154" t="s">
        <v>1614</v>
      </c>
      <c r="I154" s="122"/>
    </row>
    <row r="155" spans="1:9" hidden="1">
      <c r="A155" s="122"/>
      <c r="B155" s="122" t="s">
        <v>1781</v>
      </c>
      <c r="C155" s="203" t="s">
        <v>1658</v>
      </c>
      <c r="D155" s="122" t="s">
        <v>1667</v>
      </c>
      <c r="F155" s="123"/>
      <c r="G155" s="123"/>
      <c r="H155" t="s">
        <v>1617</v>
      </c>
      <c r="I155" s="122"/>
    </row>
    <row r="156" spans="1:9" hidden="1">
      <c r="A156" s="122"/>
      <c r="B156" s="122" t="s">
        <v>1781</v>
      </c>
      <c r="C156" s="203" t="s">
        <v>1660</v>
      </c>
      <c r="D156" s="122" t="s">
        <v>1669</v>
      </c>
      <c r="F156" s="123"/>
      <c r="G156" s="123"/>
      <c r="H156" t="s">
        <v>1612</v>
      </c>
      <c r="I156" s="122"/>
    </row>
    <row r="157" spans="1:9" hidden="1">
      <c r="A157" s="122"/>
      <c r="B157" s="122" t="s">
        <v>1781</v>
      </c>
      <c r="C157" s="203" t="s">
        <v>1662</v>
      </c>
      <c r="D157" s="122" t="s">
        <v>1671</v>
      </c>
      <c r="F157" s="123"/>
      <c r="G157" s="123"/>
      <c r="H157" t="s">
        <v>1627</v>
      </c>
      <c r="I157" s="122"/>
    </row>
    <row r="158" spans="1:9" hidden="1">
      <c r="A158" s="122"/>
      <c r="B158" s="122" t="s">
        <v>1781</v>
      </c>
      <c r="C158" s="203" t="s">
        <v>1662</v>
      </c>
      <c r="D158" s="122" t="s">
        <v>1723</v>
      </c>
      <c r="F158" s="123"/>
      <c r="G158" s="123"/>
      <c r="H158" t="s">
        <v>1616</v>
      </c>
      <c r="I158" s="122"/>
    </row>
    <row r="159" spans="1:9" hidden="1">
      <c r="A159" s="122"/>
      <c r="B159" s="122" t="s">
        <v>1781</v>
      </c>
      <c r="C159" s="203" t="s">
        <v>1662</v>
      </c>
      <c r="D159" s="122" t="s">
        <v>1673</v>
      </c>
      <c r="F159" s="123"/>
      <c r="G159" s="123"/>
      <c r="H159" t="s">
        <v>1627</v>
      </c>
      <c r="I159" s="122"/>
    </row>
    <row r="160" spans="1:9" hidden="1">
      <c r="A160" s="122"/>
      <c r="B160" s="122" t="s">
        <v>1781</v>
      </c>
      <c r="C160" s="203" t="s">
        <v>1664</v>
      </c>
      <c r="D160" s="122" t="s">
        <v>1675</v>
      </c>
      <c r="F160" s="123"/>
      <c r="G160" s="123"/>
      <c r="H160" t="s">
        <v>1627</v>
      </c>
      <c r="I160" s="122"/>
    </row>
    <row r="161" spans="1:9" hidden="1">
      <c r="A161" s="122"/>
      <c r="B161" s="122" t="s">
        <v>1781</v>
      </c>
      <c r="C161" s="203" t="s">
        <v>1664</v>
      </c>
      <c r="D161" s="122" t="s">
        <v>1675</v>
      </c>
      <c r="F161" s="123"/>
      <c r="G161" s="123"/>
      <c r="H161" t="s">
        <v>1613</v>
      </c>
      <c r="I161" s="122"/>
    </row>
    <row r="162" spans="1:9" hidden="1">
      <c r="A162" s="122"/>
      <c r="B162" s="122" t="s">
        <v>1781</v>
      </c>
      <c r="C162" s="203" t="s">
        <v>1664</v>
      </c>
      <c r="D162" s="122" t="s">
        <v>1675</v>
      </c>
      <c r="F162" s="123"/>
      <c r="G162" s="123"/>
      <c r="H162" t="s">
        <v>1614</v>
      </c>
      <c r="I162" s="122"/>
    </row>
    <row r="163" spans="1:9" hidden="1">
      <c r="A163" s="122"/>
      <c r="B163" s="122" t="s">
        <v>1781</v>
      </c>
      <c r="C163" s="203" t="s">
        <v>1664</v>
      </c>
      <c r="D163" s="122" t="s">
        <v>1675</v>
      </c>
      <c r="F163" s="123"/>
      <c r="G163" s="123"/>
      <c r="H163" t="s">
        <v>1615</v>
      </c>
      <c r="I163" s="122"/>
    </row>
    <row r="164" spans="1:9" hidden="1">
      <c r="A164" s="122"/>
      <c r="B164" s="122" t="s">
        <v>1781</v>
      </c>
      <c r="C164" s="203" t="s">
        <v>1664</v>
      </c>
      <c r="D164" s="122" t="s">
        <v>1675</v>
      </c>
      <c r="F164" s="123"/>
      <c r="G164" s="123"/>
      <c r="H164" t="s">
        <v>1616</v>
      </c>
      <c r="I164" s="122"/>
    </row>
    <row r="165" spans="1:9" hidden="1">
      <c r="A165" s="122"/>
      <c r="B165" s="122" t="s">
        <v>1781</v>
      </c>
      <c r="C165" s="214" t="s">
        <v>1666</v>
      </c>
      <c r="D165" s="122" t="s">
        <v>1677</v>
      </c>
      <c r="F165" s="122"/>
      <c r="G165" s="215"/>
      <c r="H165" t="s">
        <v>1627</v>
      </c>
      <c r="I165" s="216"/>
    </row>
    <row r="166" spans="1:9" hidden="1">
      <c r="A166" s="122"/>
      <c r="B166" s="122" t="s">
        <v>1781</v>
      </c>
      <c r="C166" s="214" t="s">
        <v>1666</v>
      </c>
      <c r="D166" s="122" t="s">
        <v>1677</v>
      </c>
      <c r="F166" s="123"/>
      <c r="G166" s="215"/>
      <c r="H166" t="s">
        <v>1613</v>
      </c>
      <c r="I166" s="216"/>
    </row>
    <row r="167" spans="1:9" hidden="1">
      <c r="A167" s="122"/>
      <c r="B167" s="122" t="s">
        <v>1781</v>
      </c>
      <c r="C167" s="214" t="s">
        <v>1666</v>
      </c>
      <c r="D167" s="122" t="s">
        <v>1677</v>
      </c>
      <c r="F167" s="123"/>
      <c r="G167" s="215"/>
      <c r="H167" t="s">
        <v>1614</v>
      </c>
      <c r="I167" s="216"/>
    </row>
    <row r="168" spans="1:9" hidden="1">
      <c r="A168" s="122"/>
      <c r="B168" s="122" t="s">
        <v>1781</v>
      </c>
      <c r="C168" s="214" t="s">
        <v>1668</v>
      </c>
      <c r="D168" s="122" t="s">
        <v>1677</v>
      </c>
      <c r="F168" s="123"/>
      <c r="G168" s="215"/>
      <c r="H168" t="s">
        <v>1615</v>
      </c>
      <c r="I168" s="216"/>
    </row>
    <row r="169" spans="1:9" hidden="1">
      <c r="A169" s="122"/>
      <c r="B169" s="122" t="s">
        <v>1781</v>
      </c>
      <c r="C169" s="214" t="s">
        <v>1670</v>
      </c>
      <c r="D169" s="122" t="s">
        <v>1677</v>
      </c>
      <c r="F169" s="123"/>
      <c r="G169" s="215"/>
      <c r="H169" t="s">
        <v>1618</v>
      </c>
      <c r="I169" s="216"/>
    </row>
    <row r="170" spans="1:9" hidden="1">
      <c r="A170" s="122"/>
      <c r="B170" s="122" t="s">
        <v>1781</v>
      </c>
      <c r="C170" s="214" t="s">
        <v>1722</v>
      </c>
      <c r="D170" s="122" t="s">
        <v>1721</v>
      </c>
      <c r="F170" s="123"/>
      <c r="G170" s="215"/>
      <c r="H170" t="s">
        <v>1613</v>
      </c>
      <c r="I170" s="216"/>
    </row>
    <row r="171" spans="1:9" hidden="1">
      <c r="A171" s="122"/>
      <c r="B171" s="122" t="s">
        <v>1781</v>
      </c>
      <c r="C171" s="214" t="s">
        <v>1672</v>
      </c>
      <c r="D171" s="122" t="s">
        <v>1622</v>
      </c>
      <c r="F171" s="123"/>
      <c r="G171" s="215"/>
      <c r="H171" t="s">
        <v>1627</v>
      </c>
      <c r="I171" s="216"/>
    </row>
    <row r="172" spans="1:9" hidden="1">
      <c r="A172" s="122"/>
      <c r="B172" s="122" t="s">
        <v>1781</v>
      </c>
      <c r="C172" s="214" t="s">
        <v>1674</v>
      </c>
      <c r="D172" s="122" t="s">
        <v>1680</v>
      </c>
      <c r="F172" s="123"/>
      <c r="G172" s="215"/>
      <c r="H172" t="s">
        <v>1612</v>
      </c>
      <c r="I172" s="216"/>
    </row>
    <row r="173" spans="1:9" hidden="1">
      <c r="A173" s="122"/>
      <c r="B173" s="122" t="s">
        <v>1781</v>
      </c>
      <c r="C173" s="214" t="s">
        <v>1674</v>
      </c>
      <c r="D173" s="122" t="s">
        <v>1680</v>
      </c>
      <c r="F173" s="123"/>
      <c r="G173" s="215"/>
      <c r="H173" t="s">
        <v>1627</v>
      </c>
      <c r="I173" s="216"/>
    </row>
    <row r="174" spans="1:9" hidden="1">
      <c r="A174" s="122"/>
      <c r="B174" s="122" t="s">
        <v>1781</v>
      </c>
      <c r="C174" s="214" t="s">
        <v>1674</v>
      </c>
      <c r="D174" s="122" t="s">
        <v>1680</v>
      </c>
      <c r="F174" s="123"/>
      <c r="G174" s="215"/>
      <c r="H174" t="s">
        <v>1613</v>
      </c>
      <c r="I174" s="216"/>
    </row>
    <row r="175" spans="1:9" hidden="1">
      <c r="A175" s="122"/>
      <c r="B175" s="122" t="s">
        <v>1781</v>
      </c>
      <c r="C175" s="214" t="s">
        <v>1676</v>
      </c>
      <c r="D175" s="122" t="s">
        <v>1680</v>
      </c>
      <c r="F175" s="123"/>
      <c r="G175" s="215"/>
      <c r="H175" t="s">
        <v>1615</v>
      </c>
      <c r="I175" s="216"/>
    </row>
    <row r="176" spans="1:9" hidden="1">
      <c r="A176" s="122"/>
      <c r="B176" s="122" t="s">
        <v>1781</v>
      </c>
      <c r="C176" s="214" t="s">
        <v>1678</v>
      </c>
      <c r="D176" s="122" t="s">
        <v>1680</v>
      </c>
      <c r="F176" s="123"/>
      <c r="G176" s="215"/>
      <c r="H176" t="s">
        <v>1616</v>
      </c>
      <c r="I176" s="216"/>
    </row>
    <row r="177" spans="1:9" hidden="1">
      <c r="A177" s="122"/>
      <c r="B177" s="122" t="s">
        <v>1781</v>
      </c>
      <c r="C177" s="214" t="s">
        <v>1678</v>
      </c>
      <c r="D177" s="122" t="s">
        <v>1623</v>
      </c>
      <c r="F177" s="123"/>
      <c r="G177" s="215"/>
      <c r="H177" t="s">
        <v>1627</v>
      </c>
      <c r="I177" s="216"/>
    </row>
    <row r="178" spans="1:9" hidden="1">
      <c r="A178" s="122"/>
      <c r="B178" s="122" t="s">
        <v>1781</v>
      </c>
      <c r="C178" s="214" t="s">
        <v>1678</v>
      </c>
      <c r="D178" s="122" t="s">
        <v>1683</v>
      </c>
      <c r="F178" s="123"/>
      <c r="G178" s="215"/>
      <c r="H178" t="s">
        <v>1615</v>
      </c>
      <c r="I178" s="216"/>
    </row>
    <row r="179" spans="1:9" hidden="1">
      <c r="A179" s="122"/>
      <c r="B179" s="122" t="s">
        <v>1781</v>
      </c>
      <c r="C179" s="214" t="s">
        <v>1678</v>
      </c>
      <c r="D179" s="122" t="s">
        <v>1683</v>
      </c>
      <c r="F179" s="123"/>
      <c r="G179" s="215"/>
      <c r="H179" t="s">
        <v>1616</v>
      </c>
      <c r="I179" s="216"/>
    </row>
    <row r="180" spans="1:9" hidden="1">
      <c r="A180" s="122"/>
      <c r="B180" s="122" t="s">
        <v>1781</v>
      </c>
      <c r="C180" s="214" t="s">
        <v>1678</v>
      </c>
      <c r="D180" s="122" t="s">
        <v>1683</v>
      </c>
      <c r="F180" s="123"/>
      <c r="G180" s="215"/>
      <c r="H180" t="s">
        <v>1641</v>
      </c>
      <c r="I180" s="216"/>
    </row>
    <row r="181" spans="1:9" hidden="1">
      <c r="A181" s="122"/>
      <c r="B181" s="122" t="s">
        <v>1781</v>
      </c>
      <c r="C181" s="214" t="s">
        <v>1678</v>
      </c>
      <c r="D181" s="122" t="s">
        <v>1687</v>
      </c>
      <c r="F181" s="123"/>
      <c r="G181" s="215"/>
      <c r="H181" t="s">
        <v>1627</v>
      </c>
      <c r="I181" s="216"/>
    </row>
    <row r="182" spans="1:9" hidden="1">
      <c r="A182" s="122"/>
      <c r="B182" s="122" t="s">
        <v>1781</v>
      </c>
      <c r="C182" s="214" t="s">
        <v>1679</v>
      </c>
      <c r="D182" s="122" t="s">
        <v>1689</v>
      </c>
      <c r="F182" s="123"/>
      <c r="G182" s="215"/>
      <c r="H182" t="s">
        <v>1627</v>
      </c>
      <c r="I182" s="216"/>
    </row>
    <row r="183" spans="1:9" hidden="1">
      <c r="A183" s="122"/>
      <c r="B183" s="122" t="s">
        <v>1781</v>
      </c>
      <c r="C183" s="214" t="s">
        <v>1679</v>
      </c>
      <c r="D183" s="122" t="s">
        <v>1691</v>
      </c>
      <c r="F183" s="123"/>
      <c r="G183" s="215"/>
      <c r="H183" t="s">
        <v>1613</v>
      </c>
      <c r="I183" s="216"/>
    </row>
    <row r="184" spans="1:9" hidden="1">
      <c r="A184" s="122"/>
      <c r="B184" s="122" t="s">
        <v>1781</v>
      </c>
      <c r="C184" s="214" t="s">
        <v>1679</v>
      </c>
      <c r="D184" s="122" t="s">
        <v>1693</v>
      </c>
      <c r="F184" s="123"/>
      <c r="G184" s="215"/>
      <c r="H184" t="s">
        <v>1612</v>
      </c>
      <c r="I184" s="216"/>
    </row>
    <row r="185" spans="1:9" hidden="1">
      <c r="A185" s="122"/>
      <c r="B185" s="122" t="s">
        <v>1781</v>
      </c>
      <c r="C185" s="214" t="s">
        <v>1679</v>
      </c>
      <c r="D185" s="122" t="s">
        <v>1693</v>
      </c>
      <c r="F185" s="123"/>
      <c r="G185" s="215"/>
      <c r="H185" t="s">
        <v>1613</v>
      </c>
      <c r="I185" s="216"/>
    </row>
    <row r="186" spans="1:9" hidden="1">
      <c r="A186" s="122"/>
      <c r="B186" s="122" t="s">
        <v>1781</v>
      </c>
      <c r="C186" s="214" t="s">
        <v>1681</v>
      </c>
      <c r="D186" s="122" t="s">
        <v>1693</v>
      </c>
      <c r="F186" s="123"/>
      <c r="G186" s="215"/>
      <c r="H186" t="s">
        <v>1614</v>
      </c>
      <c r="I186" s="216"/>
    </row>
    <row r="187" spans="1:9" hidden="1">
      <c r="A187" s="122"/>
      <c r="B187" s="122" t="s">
        <v>1781</v>
      </c>
      <c r="C187" s="214" t="s">
        <v>1681</v>
      </c>
      <c r="D187" s="122" t="s">
        <v>1693</v>
      </c>
      <c r="F187" s="123"/>
      <c r="G187" s="215"/>
      <c r="H187" t="s">
        <v>1616</v>
      </c>
      <c r="I187" s="216"/>
    </row>
    <row r="188" spans="1:9" hidden="1">
      <c r="A188" s="122"/>
      <c r="B188" s="122" t="s">
        <v>1781</v>
      </c>
      <c r="C188" s="214" t="s">
        <v>1681</v>
      </c>
      <c r="D188" s="122" t="s">
        <v>1695</v>
      </c>
      <c r="F188" s="123"/>
      <c r="G188" s="215"/>
      <c r="H188" t="s">
        <v>1613</v>
      </c>
      <c r="I188" s="216"/>
    </row>
    <row r="189" spans="1:9" hidden="1">
      <c r="A189" s="122"/>
      <c r="B189" s="122" t="s">
        <v>1781</v>
      </c>
      <c r="C189" s="214" t="s">
        <v>1681</v>
      </c>
      <c r="D189" s="122" t="s">
        <v>1695</v>
      </c>
      <c r="F189" s="123"/>
      <c r="G189" s="215"/>
      <c r="H189" t="s">
        <v>1614</v>
      </c>
      <c r="I189" s="216"/>
    </row>
    <row r="190" spans="1:9" hidden="1">
      <c r="A190" s="122"/>
      <c r="B190" s="122" t="s">
        <v>1781</v>
      </c>
      <c r="C190" s="214" t="s">
        <v>1681</v>
      </c>
      <c r="D190" s="122" t="s">
        <v>1697</v>
      </c>
      <c r="F190" s="123"/>
      <c r="G190" s="215"/>
      <c r="H190" t="s">
        <v>1613</v>
      </c>
      <c r="I190" s="216"/>
    </row>
    <row r="191" spans="1:9" hidden="1">
      <c r="A191" s="122"/>
      <c r="B191" s="122" t="s">
        <v>1781</v>
      </c>
      <c r="C191" s="214" t="s">
        <v>1681</v>
      </c>
      <c r="D191" s="122" t="s">
        <v>1699</v>
      </c>
      <c r="F191" s="123"/>
      <c r="G191" s="215"/>
      <c r="H191" t="s">
        <v>1627</v>
      </c>
      <c r="I191" s="216"/>
    </row>
    <row r="192" spans="1:9" hidden="1">
      <c r="A192" s="122"/>
      <c r="B192" s="122" t="s">
        <v>1781</v>
      </c>
      <c r="C192" s="214" t="s">
        <v>1681</v>
      </c>
      <c r="D192" s="122" t="s">
        <v>1699</v>
      </c>
      <c r="F192" s="123"/>
      <c r="G192" s="215"/>
      <c r="H192" t="s">
        <v>1613</v>
      </c>
      <c r="I192" s="216"/>
    </row>
    <row r="193" spans="1:9" hidden="1">
      <c r="A193" s="122"/>
      <c r="B193" s="122" t="s">
        <v>1781</v>
      </c>
      <c r="C193" s="214" t="s">
        <v>1684</v>
      </c>
      <c r="D193" s="122" t="s">
        <v>1699</v>
      </c>
      <c r="F193" s="123"/>
      <c r="G193" s="215"/>
      <c r="H193" t="s">
        <v>1614</v>
      </c>
      <c r="I193" s="216"/>
    </row>
    <row r="194" spans="1:9" hidden="1">
      <c r="A194" s="122"/>
      <c r="B194" s="122" t="s">
        <v>1781</v>
      </c>
      <c r="C194" s="214" t="s">
        <v>1684</v>
      </c>
      <c r="D194" s="122" t="s">
        <v>1699</v>
      </c>
      <c r="F194" s="123"/>
      <c r="G194" s="215"/>
      <c r="H194" t="s">
        <v>1615</v>
      </c>
      <c r="I194" s="216"/>
    </row>
    <row r="195" spans="1:9" hidden="1">
      <c r="A195" s="122"/>
      <c r="B195" s="122" t="s">
        <v>1781</v>
      </c>
      <c r="C195" s="214" t="s">
        <v>1686</v>
      </c>
      <c r="D195" s="122" t="s">
        <v>1699</v>
      </c>
      <c r="F195" s="123"/>
      <c r="G195" s="215"/>
      <c r="H195" t="s">
        <v>1628</v>
      </c>
      <c r="I195" s="216"/>
    </row>
    <row r="196" spans="1:9" hidden="1">
      <c r="A196" s="122"/>
      <c r="B196" s="122" t="s">
        <v>1781</v>
      </c>
      <c r="C196" s="214" t="s">
        <v>1688</v>
      </c>
      <c r="D196" s="122" t="s">
        <v>1699</v>
      </c>
      <c r="F196" s="123"/>
      <c r="G196" s="215"/>
      <c r="H196" t="s">
        <v>1616</v>
      </c>
      <c r="I196" s="216"/>
    </row>
    <row r="197" spans="1:9" hidden="1">
      <c r="A197" s="122"/>
      <c r="B197" s="122" t="s">
        <v>1781</v>
      </c>
      <c r="C197" s="214" t="s">
        <v>1692</v>
      </c>
      <c r="D197" s="122" t="s">
        <v>1699</v>
      </c>
      <c r="F197" s="123"/>
      <c r="G197" s="215"/>
      <c r="H197" t="s">
        <v>1617</v>
      </c>
      <c r="I197" s="216"/>
    </row>
    <row r="198" spans="1:9" hidden="1">
      <c r="A198" s="122"/>
      <c r="B198" s="122" t="s">
        <v>1781</v>
      </c>
      <c r="C198" s="214" t="s">
        <v>1692</v>
      </c>
      <c r="D198" s="122" t="s">
        <v>1699</v>
      </c>
      <c r="F198" s="123"/>
      <c r="G198" s="215"/>
      <c r="H198" t="s">
        <v>1618</v>
      </c>
      <c r="I198" s="216"/>
    </row>
    <row r="199" spans="1:9" hidden="1">
      <c r="A199" s="122"/>
      <c r="B199" s="122" t="s">
        <v>1781</v>
      </c>
      <c r="C199" s="214" t="s">
        <v>1692</v>
      </c>
      <c r="D199" s="122" t="s">
        <v>1701</v>
      </c>
      <c r="F199" s="123"/>
      <c r="G199" s="215"/>
      <c r="H199" t="s">
        <v>1627</v>
      </c>
      <c r="I199" s="216"/>
    </row>
    <row r="200" spans="1:9" hidden="1">
      <c r="A200" s="122"/>
      <c r="B200" s="122" t="s">
        <v>1781</v>
      </c>
      <c r="C200" s="214" t="s">
        <v>1692</v>
      </c>
      <c r="D200" s="122" t="s">
        <v>1701</v>
      </c>
      <c r="F200" s="123"/>
      <c r="G200" s="215"/>
      <c r="H200" t="s">
        <v>1613</v>
      </c>
      <c r="I200" s="216"/>
    </row>
    <row r="201" spans="1:9" hidden="1">
      <c r="A201" s="122"/>
      <c r="B201" s="122" t="s">
        <v>1781</v>
      </c>
      <c r="C201" s="214" t="s">
        <v>1692</v>
      </c>
      <c r="D201" s="122" t="s">
        <v>1701</v>
      </c>
      <c r="F201" s="123"/>
      <c r="G201" s="215"/>
      <c r="H201" t="s">
        <v>1614</v>
      </c>
      <c r="I201" s="216"/>
    </row>
    <row r="202" spans="1:9" hidden="1">
      <c r="A202" s="122"/>
      <c r="B202" s="122" t="s">
        <v>1781</v>
      </c>
      <c r="C202" s="214" t="s">
        <v>1692</v>
      </c>
      <c r="D202" s="122" t="s">
        <v>1701</v>
      </c>
      <c r="F202" s="123"/>
      <c r="G202" s="215"/>
      <c r="H202" t="s">
        <v>1615</v>
      </c>
      <c r="I202" s="216"/>
    </row>
    <row r="203" spans="1:9" hidden="1">
      <c r="A203" s="122"/>
      <c r="B203" s="122" t="s">
        <v>1781</v>
      </c>
      <c r="C203" s="214" t="s">
        <v>1694</v>
      </c>
      <c r="D203" s="122" t="s">
        <v>1701</v>
      </c>
      <c r="F203" s="123"/>
      <c r="G203" s="215"/>
      <c r="H203" t="s">
        <v>1616</v>
      </c>
      <c r="I203" s="216"/>
    </row>
    <row r="204" spans="1:9" hidden="1">
      <c r="A204" s="122"/>
      <c r="B204" s="122" t="s">
        <v>1781</v>
      </c>
      <c r="C204" s="203" t="s">
        <v>1694</v>
      </c>
      <c r="D204" s="122" t="s">
        <v>1701</v>
      </c>
      <c r="F204" s="123"/>
      <c r="G204" s="123"/>
      <c r="H204" t="s">
        <v>1617</v>
      </c>
      <c r="I204" s="216"/>
    </row>
    <row r="205" spans="1:9" hidden="1">
      <c r="A205" s="122"/>
      <c r="B205" s="122" t="s">
        <v>1781</v>
      </c>
      <c r="C205" s="214" t="s">
        <v>1696</v>
      </c>
      <c r="D205" s="122" t="s">
        <v>1701</v>
      </c>
      <c r="F205" s="123"/>
      <c r="G205" s="215"/>
      <c r="H205" t="s">
        <v>1618</v>
      </c>
      <c r="I205" s="216"/>
    </row>
    <row r="206" spans="1:9" hidden="1">
      <c r="A206" s="122"/>
      <c r="B206" s="122" t="s">
        <v>1781</v>
      </c>
      <c r="C206" s="214" t="s">
        <v>1696</v>
      </c>
      <c r="D206" s="122" t="s">
        <v>1703</v>
      </c>
      <c r="F206" s="123"/>
      <c r="G206" s="215"/>
      <c r="H206" t="s">
        <v>1627</v>
      </c>
      <c r="I206" s="216"/>
    </row>
    <row r="207" spans="1:9" hidden="1">
      <c r="A207" s="122"/>
      <c r="B207" s="122" t="s">
        <v>1781</v>
      </c>
      <c r="C207" s="214" t="s">
        <v>1698</v>
      </c>
      <c r="D207" s="122" t="s">
        <v>1703</v>
      </c>
      <c r="F207" s="123"/>
      <c r="G207" s="215"/>
      <c r="H207" t="s">
        <v>1613</v>
      </c>
      <c r="I207" s="216"/>
    </row>
    <row r="208" spans="1:9" hidden="1">
      <c r="A208" s="122"/>
      <c r="B208" s="122" t="s">
        <v>1781</v>
      </c>
      <c r="C208" s="214" t="s">
        <v>1698</v>
      </c>
      <c r="D208" s="122" t="s">
        <v>1703</v>
      </c>
      <c r="F208" s="123"/>
      <c r="G208" s="215"/>
      <c r="H208" t="s">
        <v>1614</v>
      </c>
      <c r="I208" s="216"/>
    </row>
    <row r="209" spans="1:9" hidden="1">
      <c r="A209" s="122"/>
      <c r="B209" s="122" t="s">
        <v>1781</v>
      </c>
      <c r="C209" s="214" t="s">
        <v>1698</v>
      </c>
      <c r="D209" s="122" t="s">
        <v>1703</v>
      </c>
      <c r="F209" s="123"/>
      <c r="G209" s="215"/>
      <c r="H209" t="s">
        <v>1615</v>
      </c>
      <c r="I209" s="216"/>
    </row>
    <row r="210" spans="1:9" hidden="1">
      <c r="A210" s="122"/>
      <c r="B210" s="122" t="s">
        <v>1781</v>
      </c>
      <c r="C210" s="214" t="s">
        <v>1698</v>
      </c>
      <c r="D210" s="122" t="s">
        <v>1705</v>
      </c>
      <c r="F210" s="123"/>
      <c r="G210" s="215"/>
      <c r="H210" t="s">
        <v>1627</v>
      </c>
      <c r="I210" s="216"/>
    </row>
    <row r="211" spans="1:9" hidden="1">
      <c r="A211" s="122"/>
      <c r="B211" s="122" t="s">
        <v>1781</v>
      </c>
      <c r="C211" s="214" t="s">
        <v>1698</v>
      </c>
      <c r="D211" s="122" t="s">
        <v>1707</v>
      </c>
      <c r="F211" s="123"/>
      <c r="G211" s="215"/>
      <c r="H211" t="s">
        <v>1614</v>
      </c>
      <c r="I211" s="216"/>
    </row>
    <row r="212" spans="1:9" hidden="1">
      <c r="A212" s="122"/>
      <c r="B212" s="122" t="s">
        <v>1781</v>
      </c>
      <c r="C212" s="203" t="s">
        <v>1698</v>
      </c>
      <c r="D212" s="122" t="s">
        <v>1709</v>
      </c>
      <c r="F212" s="123"/>
      <c r="G212" s="123"/>
      <c r="H212" t="s">
        <v>1627</v>
      </c>
      <c r="I212" s="216"/>
    </row>
    <row r="213" spans="1:9" hidden="1">
      <c r="A213" s="122"/>
      <c r="B213" s="122" t="s">
        <v>1781</v>
      </c>
      <c r="C213" s="214" t="s">
        <v>1698</v>
      </c>
      <c r="D213" s="122" t="s">
        <v>1709</v>
      </c>
      <c r="F213" s="123"/>
      <c r="G213" s="215"/>
      <c r="H213" t="s">
        <v>1613</v>
      </c>
      <c r="I213" s="216"/>
    </row>
    <row r="214" spans="1:9" hidden="1">
      <c r="A214" s="122"/>
      <c r="B214" s="122" t="s">
        <v>1781</v>
      </c>
      <c r="C214" s="214" t="s">
        <v>1698</v>
      </c>
      <c r="D214" s="122" t="s">
        <v>1709</v>
      </c>
      <c r="F214" s="123"/>
      <c r="G214" s="215"/>
      <c r="H214" t="s">
        <v>1614</v>
      </c>
      <c r="I214" s="216"/>
    </row>
    <row r="215" spans="1:9" hidden="1">
      <c r="A215" s="122"/>
      <c r="B215" s="122" t="s">
        <v>1781</v>
      </c>
      <c r="C215" s="214" t="s">
        <v>1700</v>
      </c>
      <c r="D215" s="122" t="s">
        <v>1709</v>
      </c>
      <c r="F215" s="123"/>
      <c r="G215" s="215"/>
      <c r="H215" t="s">
        <v>1615</v>
      </c>
      <c r="I215" s="216"/>
    </row>
    <row r="216" spans="1:9" hidden="1">
      <c r="A216" s="122"/>
      <c r="B216" s="122" t="s">
        <v>1781</v>
      </c>
      <c r="C216" s="214" t="s">
        <v>1700</v>
      </c>
      <c r="D216" s="122" t="s">
        <v>1709</v>
      </c>
      <c r="F216" s="123"/>
      <c r="G216" s="215"/>
      <c r="H216" t="s">
        <v>1628</v>
      </c>
      <c r="I216" s="216"/>
    </row>
    <row r="217" spans="1:9" hidden="1">
      <c r="A217" s="122"/>
      <c r="B217" s="122" t="s">
        <v>1781</v>
      </c>
      <c r="C217" s="214" t="s">
        <v>1700</v>
      </c>
      <c r="D217" s="122" t="s">
        <v>1711</v>
      </c>
      <c r="F217" s="123"/>
      <c r="G217" s="215"/>
      <c r="H217" t="s">
        <v>1627</v>
      </c>
      <c r="I217" s="216"/>
    </row>
    <row r="218" spans="1:9" hidden="1">
      <c r="A218" s="122"/>
      <c r="B218" s="122" t="s">
        <v>1781</v>
      </c>
      <c r="C218" s="214" t="s">
        <v>1700</v>
      </c>
      <c r="D218" s="122" t="s">
        <v>1713</v>
      </c>
      <c r="E218" s="122" t="s">
        <v>1760</v>
      </c>
      <c r="F218" s="123"/>
      <c r="G218" s="215"/>
      <c r="H218" t="s">
        <v>1612</v>
      </c>
      <c r="I218" s="216"/>
    </row>
    <row r="219" spans="1:9" hidden="1">
      <c r="A219" s="122"/>
      <c r="B219" s="122" t="s">
        <v>1781</v>
      </c>
      <c r="C219" s="214" t="s">
        <v>1700</v>
      </c>
      <c r="D219" s="122" t="s">
        <v>1713</v>
      </c>
      <c r="E219" s="122" t="s">
        <v>1760</v>
      </c>
      <c r="F219" s="123"/>
      <c r="G219" s="215"/>
      <c r="H219" t="s">
        <v>1627</v>
      </c>
      <c r="I219" s="216"/>
    </row>
    <row r="220" spans="1:9" hidden="1">
      <c r="A220" s="122"/>
      <c r="B220" s="122" t="s">
        <v>1781</v>
      </c>
      <c r="C220" s="214" t="s">
        <v>1700</v>
      </c>
      <c r="D220" s="122" t="s">
        <v>1713</v>
      </c>
      <c r="E220" s="122" t="s">
        <v>1760</v>
      </c>
      <c r="F220" s="123"/>
      <c r="G220" s="215"/>
      <c r="H220" t="s">
        <v>1613</v>
      </c>
      <c r="I220" s="216"/>
    </row>
    <row r="221" spans="1:9" hidden="1">
      <c r="A221" s="122"/>
      <c r="B221" s="122" t="s">
        <v>1781</v>
      </c>
      <c r="C221" s="214" t="s">
        <v>1700</v>
      </c>
      <c r="D221" s="122" t="s">
        <v>1713</v>
      </c>
      <c r="F221" s="123"/>
      <c r="G221" s="215"/>
      <c r="H221" t="s">
        <v>1614</v>
      </c>
      <c r="I221" s="216"/>
    </row>
    <row r="222" spans="1:9" hidden="1">
      <c r="A222" s="122"/>
      <c r="B222" s="122" t="s">
        <v>1781</v>
      </c>
      <c r="C222" s="214" t="s">
        <v>1702</v>
      </c>
      <c r="D222" s="122" t="s">
        <v>1713</v>
      </c>
      <c r="F222" s="123"/>
      <c r="G222" s="215"/>
      <c r="H222" t="s">
        <v>1615</v>
      </c>
      <c r="I222" s="216"/>
    </row>
    <row r="223" spans="1:9" hidden="1">
      <c r="A223" s="122"/>
      <c r="B223" s="122" t="s">
        <v>1781</v>
      </c>
      <c r="C223" s="214" t="s">
        <v>1702</v>
      </c>
      <c r="D223" s="122" t="s">
        <v>1713</v>
      </c>
      <c r="F223" s="123"/>
      <c r="G223" s="215"/>
      <c r="H223" t="s">
        <v>1616</v>
      </c>
      <c r="I223" s="216"/>
    </row>
    <row r="224" spans="1:9" hidden="1">
      <c r="A224" s="122"/>
      <c r="B224" s="122" t="s">
        <v>1781</v>
      </c>
      <c r="C224" s="214" t="s">
        <v>1702</v>
      </c>
      <c r="D224" s="122" t="s">
        <v>1713</v>
      </c>
      <c r="F224" s="123"/>
      <c r="G224" s="215"/>
      <c r="H224" t="s">
        <v>1618</v>
      </c>
      <c r="I224" s="216"/>
    </row>
    <row r="225" spans="1:9" hidden="1">
      <c r="A225" s="122"/>
      <c r="B225" s="122" t="s">
        <v>1781</v>
      </c>
      <c r="C225" s="214" t="s">
        <v>1702</v>
      </c>
      <c r="D225" s="122" t="s">
        <v>1715</v>
      </c>
      <c r="F225" s="123"/>
      <c r="G225" s="215"/>
      <c r="H225" t="s">
        <v>1627</v>
      </c>
      <c r="I225" s="216"/>
    </row>
    <row r="226" spans="1:9" hidden="1">
      <c r="A226" s="122"/>
      <c r="B226" s="122" t="s">
        <v>1781</v>
      </c>
      <c r="C226" s="214" t="s">
        <v>1704</v>
      </c>
      <c r="D226" s="122" t="s">
        <v>1715</v>
      </c>
      <c r="F226" s="123"/>
      <c r="G226" s="215"/>
      <c r="H226" t="s">
        <v>1613</v>
      </c>
      <c r="I226" s="216"/>
    </row>
    <row r="227" spans="1:9" hidden="1">
      <c r="A227" s="122"/>
      <c r="B227" s="122" t="s">
        <v>1781</v>
      </c>
      <c r="C227" s="214" t="s">
        <v>1706</v>
      </c>
      <c r="D227" s="122" t="s">
        <v>1715</v>
      </c>
      <c r="F227" s="123"/>
      <c r="G227" s="215"/>
      <c r="H227" t="s">
        <v>1614</v>
      </c>
      <c r="I227" s="216"/>
    </row>
    <row r="228" spans="1:9" hidden="1">
      <c r="A228" s="122"/>
      <c r="B228" s="122" t="s">
        <v>1781</v>
      </c>
      <c r="C228" s="214" t="s">
        <v>1708</v>
      </c>
      <c r="D228" s="122" t="s">
        <v>1715</v>
      </c>
      <c r="F228" s="123"/>
      <c r="G228" s="215"/>
      <c r="H228" t="s">
        <v>1615</v>
      </c>
      <c r="I228" s="216"/>
    </row>
    <row r="229" spans="1:9" hidden="1">
      <c r="A229" s="122"/>
      <c r="B229" s="122" t="s">
        <v>1781</v>
      </c>
      <c r="C229" s="214" t="s">
        <v>1708</v>
      </c>
      <c r="D229" s="122" t="s">
        <v>1715</v>
      </c>
      <c r="F229" s="123"/>
      <c r="G229" s="215"/>
      <c r="H229" t="s">
        <v>1616</v>
      </c>
      <c r="I229" s="216"/>
    </row>
    <row r="230" spans="1:9" hidden="1">
      <c r="A230" s="122"/>
      <c r="B230" s="122" t="s">
        <v>1781</v>
      </c>
      <c r="C230" s="214" t="s">
        <v>1708</v>
      </c>
      <c r="D230" s="122" t="s">
        <v>1715</v>
      </c>
      <c r="F230" s="123"/>
      <c r="G230" s="215"/>
      <c r="H230" t="s">
        <v>1641</v>
      </c>
      <c r="I230" s="216"/>
    </row>
    <row r="231" spans="1:9" hidden="1">
      <c r="A231" s="122"/>
      <c r="B231" s="122" t="s">
        <v>1781</v>
      </c>
      <c r="C231" s="214" t="s">
        <v>1708</v>
      </c>
      <c r="D231" s="122" t="s">
        <v>1717</v>
      </c>
      <c r="F231" s="123"/>
      <c r="G231" s="215"/>
      <c r="H231" t="s">
        <v>1627</v>
      </c>
      <c r="I231" s="216"/>
    </row>
    <row r="232" spans="1:9" hidden="1">
      <c r="A232" s="122"/>
      <c r="B232" s="122" t="s">
        <v>1781</v>
      </c>
      <c r="C232" s="214" t="s">
        <v>1708</v>
      </c>
      <c r="D232" s="122" t="s">
        <v>1717</v>
      </c>
      <c r="F232" s="123"/>
      <c r="G232" s="215"/>
      <c r="H232" t="s">
        <v>1613</v>
      </c>
      <c r="I232" s="216"/>
    </row>
    <row r="233" spans="1:9" hidden="1">
      <c r="A233" s="122"/>
      <c r="B233" s="122" t="s">
        <v>1781</v>
      </c>
      <c r="C233" s="214" t="s">
        <v>1710</v>
      </c>
      <c r="D233" s="122" t="s">
        <v>1717</v>
      </c>
      <c r="F233" s="123"/>
      <c r="G233" s="215"/>
      <c r="H233" t="s">
        <v>1614</v>
      </c>
      <c r="I233" s="216"/>
    </row>
    <row r="234" spans="1:9" hidden="1">
      <c r="A234" s="122"/>
      <c r="B234" s="122" t="s">
        <v>1781</v>
      </c>
      <c r="C234" s="214" t="s">
        <v>1712</v>
      </c>
      <c r="D234" s="122" t="s">
        <v>1717</v>
      </c>
      <c r="F234" s="123"/>
      <c r="G234" s="215"/>
      <c r="H234" t="s">
        <v>1615</v>
      </c>
      <c r="I234" s="216"/>
    </row>
    <row r="235" spans="1:9" hidden="1">
      <c r="A235" s="122"/>
      <c r="B235" s="122" t="s">
        <v>1781</v>
      </c>
      <c r="C235" s="214" t="s">
        <v>1712</v>
      </c>
      <c r="D235" s="122" t="s">
        <v>1717</v>
      </c>
      <c r="F235" s="123"/>
      <c r="G235" s="215"/>
      <c r="H235" t="s">
        <v>1628</v>
      </c>
      <c r="I235" s="216"/>
    </row>
    <row r="236" spans="1:9" hidden="1">
      <c r="A236" s="122"/>
      <c r="B236" s="122" t="s">
        <v>1781</v>
      </c>
      <c r="C236" s="214" t="s">
        <v>1712</v>
      </c>
      <c r="D236" s="122" t="s">
        <v>1717</v>
      </c>
      <c r="F236" s="123"/>
      <c r="G236" s="215"/>
      <c r="H236" t="s">
        <v>1616</v>
      </c>
      <c r="I236" s="216"/>
    </row>
    <row r="237" spans="1:9" hidden="1">
      <c r="A237" s="122"/>
      <c r="B237" s="122" t="s">
        <v>1781</v>
      </c>
      <c r="C237" s="214" t="s">
        <v>1712</v>
      </c>
      <c r="D237" s="122" t="s">
        <v>1717</v>
      </c>
      <c r="F237" s="123"/>
      <c r="G237" s="215"/>
      <c r="H237" t="s">
        <v>1617</v>
      </c>
      <c r="I237" s="216"/>
    </row>
    <row r="238" spans="1:9" hidden="1">
      <c r="A238" s="122"/>
      <c r="B238" s="122" t="s">
        <v>1781</v>
      </c>
      <c r="C238" s="214" t="s">
        <v>1712</v>
      </c>
      <c r="D238" s="122" t="s">
        <v>1717</v>
      </c>
      <c r="F238" s="123"/>
      <c r="G238" s="215"/>
      <c r="H238" t="s">
        <v>1618</v>
      </c>
      <c r="I238" s="216"/>
    </row>
    <row r="239" spans="1:9" hidden="1">
      <c r="A239" s="122"/>
      <c r="B239" s="122" t="s">
        <v>1781</v>
      </c>
      <c r="C239" s="214" t="s">
        <v>1712</v>
      </c>
      <c r="D239" s="122" t="s">
        <v>1624</v>
      </c>
      <c r="F239" s="123"/>
      <c r="G239" s="215"/>
      <c r="H239" t="s">
        <v>1612</v>
      </c>
      <c r="I239" s="216"/>
    </row>
    <row r="240" spans="1:9" hidden="1">
      <c r="A240" s="122"/>
      <c r="B240" s="122" t="s">
        <v>1781</v>
      </c>
      <c r="C240" s="214" t="s">
        <v>1712</v>
      </c>
      <c r="D240" s="122" t="s">
        <v>1624</v>
      </c>
      <c r="F240" s="123"/>
      <c r="G240" s="215"/>
      <c r="H240" t="s">
        <v>1627</v>
      </c>
      <c r="I240" s="216"/>
    </row>
    <row r="241" spans="1:9" hidden="1">
      <c r="A241" s="122"/>
      <c r="B241" s="122" t="s">
        <v>1781</v>
      </c>
      <c r="C241" s="214" t="s">
        <v>1714</v>
      </c>
      <c r="D241" s="122" t="s">
        <v>1624</v>
      </c>
      <c r="F241" s="123"/>
      <c r="G241" s="215"/>
      <c r="H241" t="s">
        <v>1613</v>
      </c>
      <c r="I241" s="216"/>
    </row>
    <row r="242" spans="1:9" hidden="1">
      <c r="A242" s="122"/>
      <c r="B242" s="122" t="s">
        <v>1781</v>
      </c>
      <c r="C242" s="203" t="s">
        <v>1714</v>
      </c>
      <c r="D242" s="122" t="s">
        <v>1624</v>
      </c>
      <c r="F242" s="123"/>
      <c r="G242" s="123"/>
      <c r="H242" t="s">
        <v>1615</v>
      </c>
      <c r="I242" s="216"/>
    </row>
    <row r="243" spans="1:9" hidden="1">
      <c r="A243" s="122"/>
      <c r="B243" s="122" t="s">
        <v>1781</v>
      </c>
      <c r="C243" s="214" t="s">
        <v>1714</v>
      </c>
      <c r="D243" s="122" t="s">
        <v>1788</v>
      </c>
      <c r="F243" s="123"/>
      <c r="G243" s="215"/>
      <c r="H243" t="s">
        <v>1613</v>
      </c>
      <c r="I243" s="216"/>
    </row>
    <row r="244" spans="1:9" hidden="1">
      <c r="A244" s="122"/>
      <c r="B244" s="122" t="s">
        <v>1781</v>
      </c>
      <c r="C244" s="214" t="s">
        <v>1714</v>
      </c>
      <c r="D244" s="122" t="s">
        <v>1788</v>
      </c>
      <c r="F244" s="123"/>
      <c r="G244" s="215"/>
      <c r="H244" t="s">
        <v>1616</v>
      </c>
      <c r="I244" s="216"/>
    </row>
    <row r="245" spans="1:9" hidden="1">
      <c r="A245" s="122"/>
      <c r="B245" s="122" t="s">
        <v>1781</v>
      </c>
      <c r="C245" s="203" t="s">
        <v>1714</v>
      </c>
      <c r="D245" s="122" t="s">
        <v>1789</v>
      </c>
      <c r="F245" s="123"/>
      <c r="G245" s="123"/>
      <c r="H245" t="s">
        <v>1613</v>
      </c>
      <c r="I245" s="216"/>
    </row>
    <row r="246" spans="1:9" hidden="1">
      <c r="A246" s="122"/>
      <c r="B246" s="122" t="s">
        <v>1781</v>
      </c>
      <c r="C246" s="214" t="s">
        <v>1716</v>
      </c>
      <c r="D246" s="122" t="s">
        <v>1789</v>
      </c>
      <c r="F246" s="123"/>
      <c r="G246" s="215"/>
      <c r="H246" t="s">
        <v>1614</v>
      </c>
      <c r="I246" s="216"/>
    </row>
    <row r="247" spans="1:9" hidden="1">
      <c r="A247" s="122"/>
      <c r="B247" s="122" t="s">
        <v>1781</v>
      </c>
      <c r="C247" s="214" t="s">
        <v>1716</v>
      </c>
      <c r="D247" s="122" t="s">
        <v>1645</v>
      </c>
      <c r="F247" s="123"/>
      <c r="G247" s="215"/>
      <c r="H247" t="s">
        <v>1613</v>
      </c>
      <c r="I247" s="216"/>
    </row>
    <row r="248" spans="1:9" hidden="1">
      <c r="A248" s="122"/>
      <c r="B248" s="122" t="s">
        <v>1781</v>
      </c>
      <c r="C248" s="214" t="s">
        <v>1716</v>
      </c>
      <c r="D248" s="122" t="s">
        <v>1649</v>
      </c>
      <c r="F248" s="123"/>
      <c r="G248" s="215"/>
      <c r="H248" t="s">
        <v>1613</v>
      </c>
      <c r="I248" s="216"/>
    </row>
    <row r="249" spans="1:9" hidden="1">
      <c r="A249" s="210"/>
      <c r="B249" s="122" t="s">
        <v>1781</v>
      </c>
      <c r="C249" s="217" t="s">
        <v>1716</v>
      </c>
      <c r="D249" s="122" t="s">
        <v>1649</v>
      </c>
      <c r="F249" s="211"/>
      <c r="G249" s="218"/>
      <c r="H249" t="s">
        <v>1615</v>
      </c>
      <c r="I249" s="219"/>
    </row>
    <row r="250" spans="1:9" hidden="1">
      <c r="A250" s="210"/>
      <c r="B250" s="122" t="s">
        <v>1781</v>
      </c>
      <c r="C250" s="217" t="s">
        <v>1716</v>
      </c>
      <c r="D250" s="122" t="s">
        <v>1649</v>
      </c>
      <c r="F250" s="211"/>
      <c r="G250" s="218"/>
      <c r="H250" t="s">
        <v>1616</v>
      </c>
      <c r="I250" s="219"/>
    </row>
    <row r="251" spans="1:9" hidden="1">
      <c r="A251" s="210"/>
      <c r="B251" s="122" t="s">
        <v>1781</v>
      </c>
      <c r="C251" s="217" t="s">
        <v>1716</v>
      </c>
      <c r="D251" s="122" t="s">
        <v>1685</v>
      </c>
      <c r="F251" s="211"/>
      <c r="G251" s="218"/>
      <c r="H251" t="s">
        <v>1627</v>
      </c>
      <c r="I251" s="219"/>
    </row>
    <row r="252" spans="1:9" hidden="1">
      <c r="A252" s="210"/>
      <c r="B252" s="122" t="s">
        <v>1781</v>
      </c>
      <c r="C252" s="217" t="s">
        <v>1716</v>
      </c>
      <c r="D252" s="122" t="s">
        <v>1685</v>
      </c>
      <c r="F252" s="211"/>
      <c r="G252" s="218"/>
      <c r="H252" t="s">
        <v>1616</v>
      </c>
      <c r="I252" s="219"/>
    </row>
    <row r="253" spans="1:9" hidden="1">
      <c r="A253" s="210"/>
      <c r="B253" s="122" t="s">
        <v>1781</v>
      </c>
      <c r="C253" s="217" t="s">
        <v>1716</v>
      </c>
      <c r="D253" s="122" t="s">
        <v>1727</v>
      </c>
      <c r="F253" s="211"/>
      <c r="G253" s="218"/>
      <c r="H253" t="s">
        <v>1627</v>
      </c>
      <c r="I253" s="219"/>
    </row>
    <row r="254" spans="1:9" hidden="1">
      <c r="A254" s="210"/>
      <c r="B254" s="122" t="s">
        <v>1781</v>
      </c>
      <c r="C254" s="204" t="s">
        <v>1718</v>
      </c>
      <c r="D254" s="122" t="s">
        <v>1638</v>
      </c>
      <c r="F254" s="211"/>
      <c r="G254" s="218"/>
      <c r="H254" t="s">
        <v>1616</v>
      </c>
      <c r="I254" s="219"/>
    </row>
    <row r="255" spans="1:9" hidden="1">
      <c r="A255" s="210"/>
      <c r="B255" s="122" t="s">
        <v>1781</v>
      </c>
      <c r="C255" s="217" t="s">
        <v>1718</v>
      </c>
      <c r="D255" s="122" t="s">
        <v>1790</v>
      </c>
      <c r="F255" s="211"/>
      <c r="G255" s="218"/>
      <c r="H255" t="s">
        <v>1616</v>
      </c>
      <c r="I255" s="219"/>
    </row>
    <row r="256" spans="1:9" hidden="1">
      <c r="A256" s="210"/>
      <c r="B256" s="112" t="s">
        <v>1781</v>
      </c>
      <c r="C256" s="220" t="s">
        <v>1718</v>
      </c>
      <c r="D256" s="112" t="s">
        <v>1779</v>
      </c>
      <c r="E256" s="112" t="s">
        <v>1749</v>
      </c>
      <c r="F256" s="113">
        <f>SUM(G77:G255)</f>
        <v>0</v>
      </c>
      <c r="G256" s="221"/>
      <c r="H256" s="222"/>
      <c r="I256" s="222"/>
    </row>
    <row r="257" spans="1:11" ht="17.25" hidden="1">
      <c r="A257" s="205"/>
      <c r="B257" s="205"/>
      <c r="C257" s="206" t="s">
        <v>1718</v>
      </c>
      <c r="D257" s="205"/>
      <c r="E257" s="205"/>
      <c r="F257" s="207">
        <f>SUM(F77:F256)</f>
        <v>0</v>
      </c>
      <c r="G257" s="207">
        <f>SUM(G77:G256)</f>
        <v>0</v>
      </c>
      <c r="H257" s="205"/>
      <c r="I257" s="205"/>
    </row>
    <row r="258" spans="1:11">
      <c r="C258" s="2" t="s">
        <v>1718</v>
      </c>
    </row>
    <row r="259" spans="1:11">
      <c r="A259" t="s">
        <v>1791</v>
      </c>
      <c r="B259" t="s">
        <v>1792</v>
      </c>
      <c r="C259" s="2">
        <v>12410101</v>
      </c>
      <c r="D259" s="223" t="s">
        <v>1793</v>
      </c>
      <c r="E259" s="122" t="s">
        <v>1794</v>
      </c>
      <c r="F259" s="3">
        <f>SUM(G260:G264)</f>
        <v>32874474516.139809</v>
      </c>
      <c r="G259" s="136"/>
      <c r="H259" s="224" t="s">
        <v>1613</v>
      </c>
    </row>
    <row r="260" spans="1:11">
      <c r="B260" t="s">
        <v>1792</v>
      </c>
      <c r="C260" s="2">
        <v>41010100</v>
      </c>
      <c r="D260" t="s">
        <v>1773</v>
      </c>
      <c r="E260" s="122" t="s">
        <v>1749</v>
      </c>
      <c r="G260" s="225">
        <f>+COSTING!Q113+COSTING!R113</f>
        <v>17824560315.357147</v>
      </c>
      <c r="H260" s="224" t="s">
        <v>1613</v>
      </c>
      <c r="I260" s="136"/>
    </row>
    <row r="261" spans="1:11">
      <c r="B261" t="s">
        <v>1792</v>
      </c>
      <c r="C261" s="2">
        <v>41010201</v>
      </c>
      <c r="D261" t="s">
        <v>1748</v>
      </c>
      <c r="E261" s="122" t="s">
        <v>1749</v>
      </c>
      <c r="G261" s="225">
        <f>+COSTING!U113</f>
        <v>1988815495.0000007</v>
      </c>
      <c r="H261" s="224" t="s">
        <v>1613</v>
      </c>
      <c r="I261" s="226"/>
    </row>
    <row r="262" spans="1:11">
      <c r="B262" t="s">
        <v>1792</v>
      </c>
      <c r="C262" s="2">
        <v>41010300</v>
      </c>
      <c r="D262" t="s">
        <v>1779</v>
      </c>
      <c r="E262" s="122" t="s">
        <v>1749</v>
      </c>
      <c r="G262" s="225">
        <f>+COSTING!V113</f>
        <v>11177327032.623569</v>
      </c>
      <c r="H262" s="224" t="s">
        <v>1613</v>
      </c>
      <c r="I262" s="226"/>
    </row>
    <row r="263" spans="1:11">
      <c r="B263" t="s">
        <v>1792</v>
      </c>
      <c r="C263" s="2">
        <v>41010300</v>
      </c>
      <c r="D263" t="s">
        <v>1779</v>
      </c>
      <c r="E263" s="122" t="s">
        <v>1749</v>
      </c>
      <c r="G263" s="227">
        <f>+COSTING!X113</f>
        <v>1671493285.1590903</v>
      </c>
      <c r="H263" s="224" t="s">
        <v>1613</v>
      </c>
      <c r="I263" s="226"/>
    </row>
    <row r="264" spans="1:11">
      <c r="B264" t="s">
        <v>1792</v>
      </c>
      <c r="C264" s="228">
        <v>41010400</v>
      </c>
      <c r="D264" t="s">
        <v>1762</v>
      </c>
      <c r="E264" s="122" t="s">
        <v>1749</v>
      </c>
      <c r="G264" s="227">
        <f>COSTING!Y113</f>
        <v>212278388</v>
      </c>
      <c r="H264" s="224"/>
      <c r="I264" s="226"/>
    </row>
    <row r="265" spans="1:11" ht="17.25">
      <c r="C265" s="228" t="s">
        <v>1719</v>
      </c>
      <c r="E265" s="122"/>
      <c r="F265" s="229">
        <f>SUM(F259:F263)</f>
        <v>32874474516.139809</v>
      </c>
      <c r="G265" s="230">
        <f>SUM(G259:G264)</f>
        <v>32874474516.139809</v>
      </c>
      <c r="H265" s="224"/>
      <c r="I265" s="226"/>
      <c r="J265" s="231"/>
    </row>
    <row r="266" spans="1:11">
      <c r="A266" t="s">
        <v>1795</v>
      </c>
      <c r="B266" t="s">
        <v>1796</v>
      </c>
      <c r="C266" s="232" t="s">
        <v>1797</v>
      </c>
      <c r="D266" s="223" t="s">
        <v>1793</v>
      </c>
      <c r="E266" s="122" t="s">
        <v>1794</v>
      </c>
      <c r="F266" s="3">
        <f>+G267</f>
        <v>31858063166.586933</v>
      </c>
      <c r="H266" s="224" t="s">
        <v>1614</v>
      </c>
      <c r="I266" s="226"/>
    </row>
    <row r="267" spans="1:11">
      <c r="B267" t="s">
        <v>1796</v>
      </c>
      <c r="C267" s="232" t="s">
        <v>1798</v>
      </c>
      <c r="D267" s="223" t="s">
        <v>1793</v>
      </c>
      <c r="E267" s="122" t="s">
        <v>1794</v>
      </c>
      <c r="G267" s="233">
        <f>COSTING!Q269</f>
        <v>31858063166.586933</v>
      </c>
      <c r="H267" s="224" t="s">
        <v>1613</v>
      </c>
      <c r="I267" s="226"/>
      <c r="K267" s="136"/>
    </row>
    <row r="268" spans="1:11" ht="17.25">
      <c r="C268" s="232"/>
      <c r="D268" s="223"/>
      <c r="E268" s="122"/>
      <c r="F268" s="229">
        <f>SUM(F266:F267)</f>
        <v>31858063166.586933</v>
      </c>
      <c r="G268" s="230">
        <f>SUM(G266:G267)</f>
        <v>31858063166.586933</v>
      </c>
      <c r="H268" s="224"/>
    </row>
    <row r="269" spans="1:11">
      <c r="A269" t="s">
        <v>1799</v>
      </c>
      <c r="B269" t="s">
        <v>1800</v>
      </c>
      <c r="C269" s="232">
        <v>12410101</v>
      </c>
      <c r="D269" s="223" t="s">
        <v>1793</v>
      </c>
      <c r="E269" s="122" t="s">
        <v>1794</v>
      </c>
      <c r="F269" s="3">
        <f>SUM(G270:G274)</f>
        <v>22937011049.288002</v>
      </c>
      <c r="G269" s="136"/>
      <c r="H269" s="224" t="s">
        <v>1614</v>
      </c>
    </row>
    <row r="270" spans="1:11">
      <c r="B270" t="s">
        <v>1800</v>
      </c>
      <c r="C270" s="228">
        <v>41010100</v>
      </c>
      <c r="D270" t="s">
        <v>1773</v>
      </c>
      <c r="E270" s="122" t="s">
        <v>1749</v>
      </c>
      <c r="G270" s="225">
        <f>COSTING!R269</f>
        <v>338427513.25469881</v>
      </c>
      <c r="H270" s="224" t="s">
        <v>1614</v>
      </c>
    </row>
    <row r="271" spans="1:11">
      <c r="B271" t="s">
        <v>1800</v>
      </c>
      <c r="C271" s="228">
        <v>41010201</v>
      </c>
      <c r="D271" t="s">
        <v>1748</v>
      </c>
      <c r="E271" s="122" t="s">
        <v>1749</v>
      </c>
      <c r="G271" s="225">
        <f>COSTING!U269</f>
        <v>3192297685.999999</v>
      </c>
      <c r="H271" s="224" t="s">
        <v>1614</v>
      </c>
      <c r="K271" s="231"/>
    </row>
    <row r="272" spans="1:11">
      <c r="B272" t="s">
        <v>1800</v>
      </c>
      <c r="C272" s="228">
        <v>41010300</v>
      </c>
      <c r="D272" t="s">
        <v>1779</v>
      </c>
      <c r="E272" s="122" t="s">
        <v>1749</v>
      </c>
      <c r="G272" s="225">
        <f>COSTING!V269</f>
        <v>11563085393.012468</v>
      </c>
      <c r="H272" s="224" t="s">
        <v>1614</v>
      </c>
    </row>
    <row r="273" spans="1:11">
      <c r="B273" t="s">
        <v>1800</v>
      </c>
      <c r="C273" s="228">
        <v>41010400</v>
      </c>
      <c r="D273" t="s">
        <v>1762</v>
      </c>
      <c r="E273" s="122" t="s">
        <v>1749</v>
      </c>
      <c r="G273" s="225">
        <f>COSTING!Y269</f>
        <v>206497200</v>
      </c>
      <c r="H273" s="224" t="s">
        <v>1614</v>
      </c>
    </row>
    <row r="274" spans="1:11">
      <c r="B274" t="s">
        <v>1800</v>
      </c>
      <c r="C274" s="228">
        <v>41010300</v>
      </c>
      <c r="D274" t="s">
        <v>1779</v>
      </c>
      <c r="E274" s="122" t="s">
        <v>1749</v>
      </c>
      <c r="G274" s="227">
        <f>COSTING!X269</f>
        <v>7636703257.0208359</v>
      </c>
      <c r="H274" s="224" t="s">
        <v>1614</v>
      </c>
    </row>
    <row r="275" spans="1:11" ht="17.25">
      <c r="C275" s="228"/>
      <c r="E275" s="122"/>
      <c r="F275" s="229">
        <f>SUM(F269:F274)</f>
        <v>22937011049.288002</v>
      </c>
      <c r="G275" s="230">
        <f>SUM(G269:G274)</f>
        <v>22937011049.288002</v>
      </c>
      <c r="H275" s="224"/>
      <c r="I275" s="234"/>
      <c r="J275" s="231"/>
    </row>
    <row r="276" spans="1:11">
      <c r="A276" t="s">
        <v>1801</v>
      </c>
      <c r="B276" t="s">
        <v>1802</v>
      </c>
      <c r="C276" s="235">
        <v>12430100</v>
      </c>
      <c r="D276" s="223" t="s">
        <v>1803</v>
      </c>
      <c r="E276" s="122" t="s">
        <v>1804</v>
      </c>
      <c r="F276" s="136">
        <f>SUM(G277:G279)</f>
        <v>57005333148.276138</v>
      </c>
      <c r="H276" s="224" t="s">
        <v>1615</v>
      </c>
      <c r="K276" s="3"/>
    </row>
    <row r="277" spans="1:11">
      <c r="B277" t="s">
        <v>1802</v>
      </c>
      <c r="C277" s="232">
        <v>12410101</v>
      </c>
      <c r="D277" s="223" t="s">
        <v>1793</v>
      </c>
      <c r="E277" s="122" t="s">
        <v>1794</v>
      </c>
      <c r="G277" s="236">
        <v>1946854778.8991423</v>
      </c>
      <c r="H277" s="224" t="s">
        <v>1613</v>
      </c>
      <c r="I277" s="226"/>
      <c r="K277" s="3"/>
    </row>
    <row r="278" spans="1:11">
      <c r="B278" t="s">
        <v>1802</v>
      </c>
      <c r="C278" s="232">
        <v>12410101</v>
      </c>
      <c r="D278" s="223" t="s">
        <v>1793</v>
      </c>
      <c r="E278" s="122" t="s">
        <v>1794</v>
      </c>
      <c r="G278" s="236">
        <v>43195400747.815781</v>
      </c>
      <c r="H278" s="224" t="s">
        <v>1614</v>
      </c>
      <c r="I278" s="136"/>
      <c r="K278" s="3"/>
    </row>
    <row r="279" spans="1:11">
      <c r="B279" t="s">
        <v>1802</v>
      </c>
      <c r="C279" s="232">
        <v>12410101</v>
      </c>
      <c r="D279" s="223" t="s">
        <v>1793</v>
      </c>
      <c r="E279" s="122" t="s">
        <v>1794</v>
      </c>
      <c r="F279" s="237"/>
      <c r="G279" s="236">
        <v>11863077621.561218</v>
      </c>
      <c r="H279" s="224" t="s">
        <v>1144</v>
      </c>
      <c r="I279" s="231"/>
      <c r="K279" s="3"/>
    </row>
    <row r="280" spans="1:11" ht="17.25">
      <c r="C280" s="232"/>
      <c r="D280" s="223"/>
      <c r="E280" s="122"/>
      <c r="F280" s="238">
        <f>SUM(F276:F279)</f>
        <v>57005333148.276138</v>
      </c>
      <c r="G280" s="238">
        <f>SUM(G276:G279)</f>
        <v>57005333148.276138</v>
      </c>
      <c r="H280" s="224"/>
      <c r="I280" s="231"/>
      <c r="K280" s="3"/>
    </row>
    <row r="281" spans="1:11">
      <c r="A281" t="s">
        <v>1805</v>
      </c>
      <c r="B281" t="s">
        <v>1806</v>
      </c>
      <c r="C281" s="235">
        <v>12430100</v>
      </c>
      <c r="D281" s="223" t="s">
        <v>1803</v>
      </c>
      <c r="E281" s="122" t="s">
        <v>1804</v>
      </c>
      <c r="F281" s="3">
        <f>SUM(G282:G286)</f>
        <v>13641053028.404472</v>
      </c>
      <c r="H281" s="224" t="s">
        <v>1615</v>
      </c>
      <c r="I281" s="231"/>
      <c r="J281" s="136"/>
      <c r="K281" s="3"/>
    </row>
    <row r="282" spans="1:11" s="196" customFormat="1">
      <c r="B282" t="s">
        <v>1806</v>
      </c>
      <c r="C282" s="228">
        <v>41010100</v>
      </c>
      <c r="D282" t="s">
        <v>1773</v>
      </c>
      <c r="E282" s="239" t="s">
        <v>1749</v>
      </c>
      <c r="F282" s="240"/>
      <c r="G282" s="225">
        <f>COSTING!R536</f>
        <v>5023113027.3158789</v>
      </c>
      <c r="H282" s="224" t="s">
        <v>1615</v>
      </c>
      <c r="I282" s="231"/>
      <c r="J282" s="241"/>
      <c r="K282" s="241"/>
    </row>
    <row r="283" spans="1:11" s="196" customFormat="1">
      <c r="B283" t="s">
        <v>1806</v>
      </c>
      <c r="C283" s="228">
        <v>41010201</v>
      </c>
      <c r="D283" t="s">
        <v>1748</v>
      </c>
      <c r="E283" s="239" t="s">
        <v>1749</v>
      </c>
      <c r="F283" s="240"/>
      <c r="G283" s="225">
        <f>COSTING!U536</f>
        <v>2631098417.0000014</v>
      </c>
      <c r="H283" s="224" t="s">
        <v>1615</v>
      </c>
      <c r="I283" s="231"/>
      <c r="J283" s="241"/>
    </row>
    <row r="284" spans="1:11" s="196" customFormat="1">
      <c r="B284" t="s">
        <v>1806</v>
      </c>
      <c r="C284" s="228">
        <v>41010300</v>
      </c>
      <c r="D284" t="s">
        <v>1779</v>
      </c>
      <c r="E284" s="239" t="s">
        <v>1749</v>
      </c>
      <c r="F284" s="240"/>
      <c r="G284" s="225">
        <f>COSTING!V536</f>
        <v>3069392601.8868623</v>
      </c>
      <c r="H284" s="224" t="s">
        <v>1615</v>
      </c>
      <c r="I284" s="231"/>
      <c r="J284" s="241"/>
    </row>
    <row r="285" spans="1:11" s="196" customFormat="1">
      <c r="B285" t="s">
        <v>1806</v>
      </c>
      <c r="C285" s="228">
        <v>41010400</v>
      </c>
      <c r="D285" t="s">
        <v>1762</v>
      </c>
      <c r="E285" s="239" t="s">
        <v>1749</v>
      </c>
      <c r="F285" s="240"/>
      <c r="G285" s="225">
        <f>COSTING!Y536</f>
        <v>920251140</v>
      </c>
      <c r="H285" s="224" t="s">
        <v>1615</v>
      </c>
      <c r="I285" s="231"/>
      <c r="J285" s="241"/>
      <c r="K285" s="241"/>
    </row>
    <row r="286" spans="1:11">
      <c r="B286" t="s">
        <v>1806</v>
      </c>
      <c r="C286" s="228">
        <v>41010300</v>
      </c>
      <c r="D286" t="s">
        <v>1779</v>
      </c>
      <c r="E286" s="122" t="s">
        <v>1749</v>
      </c>
      <c r="G286" s="227">
        <f>COSTING!X536</f>
        <v>1997197842.2017317</v>
      </c>
      <c r="H286" s="224" t="s">
        <v>1615</v>
      </c>
      <c r="I286" s="231"/>
      <c r="J286" s="241"/>
    </row>
    <row r="287" spans="1:11" ht="17.25">
      <c r="C287" s="228"/>
      <c r="E287" s="122"/>
      <c r="F287" s="229">
        <f>SUM(F281:F286)</f>
        <v>13641053028.404472</v>
      </c>
      <c r="G287" s="229">
        <f>SUM(G281:G286)</f>
        <v>13641053028.404472</v>
      </c>
      <c r="H287" s="224"/>
      <c r="I287" s="231"/>
    </row>
    <row r="288" spans="1:11">
      <c r="A288" t="s">
        <v>1807</v>
      </c>
      <c r="B288" t="s">
        <v>1808</v>
      </c>
      <c r="C288" s="2">
        <v>51030109</v>
      </c>
      <c r="D288" t="s">
        <v>1809</v>
      </c>
      <c r="E288" s="122" t="s">
        <v>1810</v>
      </c>
      <c r="F288" s="3">
        <v>1036460.9420013428</v>
      </c>
      <c r="I288" s="231"/>
    </row>
    <row r="289" spans="2:9">
      <c r="B289" t="s">
        <v>1811</v>
      </c>
      <c r="C289" s="242">
        <v>55022403</v>
      </c>
      <c r="D289" s="243" t="s">
        <v>1812</v>
      </c>
      <c r="H289" s="224"/>
      <c r="I289" s="231"/>
    </row>
    <row r="290" spans="2:9">
      <c r="B290" t="s">
        <v>1813</v>
      </c>
      <c r="C290" s="242">
        <v>55022002</v>
      </c>
      <c r="D290" s="243" t="s">
        <v>1814</v>
      </c>
      <c r="F290" s="3">
        <v>0</v>
      </c>
      <c r="H290" s="224"/>
      <c r="I290" s="231"/>
    </row>
    <row r="291" spans="2:9">
      <c r="B291" t="s">
        <v>1815</v>
      </c>
      <c r="C291" s="232">
        <v>12410101</v>
      </c>
      <c r="D291" s="223" t="s">
        <v>1793</v>
      </c>
      <c r="E291" s="122" t="s">
        <v>1794</v>
      </c>
      <c r="G291" s="233">
        <v>1036460.9420079703</v>
      </c>
      <c r="H291" s="224"/>
      <c r="I291" s="231"/>
    </row>
    <row r="292" spans="2:9" ht="17.25">
      <c r="F292" s="230">
        <f>SUM(F288:F291)</f>
        <v>1036460.9420013428</v>
      </c>
      <c r="G292" s="230">
        <f>SUM(G288:G291)</f>
        <v>1036460.9420079703</v>
      </c>
      <c r="H292" s="136"/>
      <c r="I292" s="231"/>
    </row>
    <row r="293" spans="2:9">
      <c r="B293" t="s">
        <v>1816</v>
      </c>
    </row>
  </sheetData>
  <autoFilter ref="B259:H293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2"/>
  <sheetViews>
    <sheetView zoomScale="85" zoomScaleNormal="85" workbookViewId="0">
      <pane xSplit="5" ySplit="9" topLeftCell="K264" activePane="bottomRight" state="frozen"/>
      <selection pane="topRight"/>
      <selection pane="bottomLeft"/>
      <selection pane="bottomRight" activeCell="R273" sqref="R273"/>
    </sheetView>
  </sheetViews>
  <sheetFormatPr defaultColWidth="9.140625" defaultRowHeight="15" outlineLevelCol="1"/>
  <cols>
    <col min="1" max="1" width="9.28515625" style="139" customWidth="1"/>
    <col min="2" max="2" width="9.140625" style="139"/>
    <col min="3" max="3" width="15" style="139" customWidth="1"/>
    <col min="4" max="4" width="10.140625" style="139" customWidth="1"/>
    <col min="5" max="5" width="49" style="139" customWidth="1"/>
    <col min="6" max="6" width="14.42578125" style="139" customWidth="1"/>
    <col min="7" max="7" width="13.85546875" style="140" customWidth="1"/>
    <col min="8" max="8" width="9.140625" style="139"/>
    <col min="9" max="9" width="15.42578125" style="141" customWidth="1" outlineLevel="1"/>
    <col min="10" max="10" width="20.28515625" style="139" customWidth="1" outlineLevel="1"/>
    <col min="11" max="11" width="15.140625" style="139" customWidth="1" outlineLevel="1"/>
    <col min="12" max="12" width="18.5703125" style="139" customWidth="1"/>
    <col min="13" max="13" width="16.28515625" style="139" customWidth="1"/>
    <col min="14" max="14" width="19.7109375" style="142" customWidth="1"/>
    <col min="15" max="15" width="25.7109375" style="139" customWidth="1"/>
    <col min="16" max="16" width="16.140625" style="139" customWidth="1"/>
    <col min="17" max="17" width="18.140625" style="139" customWidth="1"/>
    <col min="18" max="18" width="15.5703125" style="139" customWidth="1"/>
    <col min="19" max="16384" width="9.140625" style="139"/>
  </cols>
  <sheetData>
    <row r="1" spans="1:22">
      <c r="M1" s="143">
        <v>622</v>
      </c>
      <c r="N1" s="142">
        <v>627</v>
      </c>
      <c r="O1" s="144" t="s">
        <v>1609</v>
      </c>
    </row>
    <row r="2" spans="1:22">
      <c r="E2" s="143"/>
      <c r="F2" s="143"/>
      <c r="G2" s="145"/>
      <c r="I2" s="146"/>
      <c r="K2" s="147">
        <f>COSTING!U113-M2</f>
        <v>0</v>
      </c>
      <c r="L2" s="140" t="s">
        <v>1768</v>
      </c>
      <c r="M2" s="142">
        <f>+SUMIFS($N$10:$N$380,$G$10:$G$380,$M$1,$H$10:$H$380,$L2)</f>
        <v>1988815495</v>
      </c>
      <c r="N2" s="142">
        <f>+SUMIFS($N$10:$N$380,$G$10:$G$380,$N$1,$H$10:$H$380,$L2)</f>
        <v>9285936949.5900002</v>
      </c>
      <c r="O2" s="142">
        <f>SUMIFS($N$9:$N$421,$O$9:$O$421,$O$1,$H$9:$H$421,L2)</f>
        <v>1891390083.0335639</v>
      </c>
      <c r="P2" s="147">
        <f>SUBTOTAL(9,N2:O2)</f>
        <v>11177327032.623564</v>
      </c>
      <c r="Q2" s="147"/>
    </row>
    <row r="3" spans="1:22">
      <c r="E3" s="143"/>
      <c r="F3" s="143"/>
      <c r="G3" s="145"/>
      <c r="I3" s="146"/>
      <c r="K3" s="147">
        <f>M3-COSTING!U536</f>
        <v>0</v>
      </c>
      <c r="L3" s="140" t="s">
        <v>1770</v>
      </c>
      <c r="M3" s="142">
        <f>+SUMIFS($N$10:$N$380,$G$10:$G$380,$M$1,$H$10:$H$380,$L3)</f>
        <v>2631098417</v>
      </c>
      <c r="N3" s="142">
        <f>+SUMIFS($N$10:$N$380,$G$10:$G$380,$N$1,$H$10:$H$380,$L3)</f>
        <v>2761592328.1100001</v>
      </c>
      <c r="O3" s="142">
        <f>SUMIFS($N$9:$N$421,$O$9:$O$421,$O$1,$H$9:$H$421,L3)</f>
        <v>307800273.77686012</v>
      </c>
      <c r="P3" s="147">
        <f>SUBTOTAL(9,N3:O3)</f>
        <v>3069392601.8868604</v>
      </c>
      <c r="Q3" s="147"/>
    </row>
    <row r="4" spans="1:22">
      <c r="E4" s="143"/>
      <c r="F4" s="143"/>
      <c r="G4" s="145"/>
      <c r="I4" s="146"/>
      <c r="J4" s="147">
        <f>+J6-J5</f>
        <v>61258278.959300041</v>
      </c>
      <c r="K4" s="147">
        <f>M4+M5-COSTING!U269</f>
        <v>0</v>
      </c>
      <c r="L4" s="140" t="s">
        <v>1246</v>
      </c>
      <c r="M4" s="142">
        <f>+SUMIFS($M$10:$M$380,$G$10:$G$380,$M$1,$H$10:$H$380,$L4)</f>
        <v>1838795093</v>
      </c>
      <c r="N4" s="142">
        <f>+SUMIFS($N$10:$N$380,$G$10:$G$380,$N$1,$H$10:$H$380,$L4)</f>
        <v>3791911443</v>
      </c>
      <c r="O4" s="142">
        <f>SUMIFS($N$9:$N$421,$O$9:$O$421,$O$1,$H$9:$H$421,L4)</f>
        <v>1049956707.2852031</v>
      </c>
      <c r="P4" s="147">
        <f>SUBTOTAL(9,N4:O4)</f>
        <v>4841868150.285203</v>
      </c>
      <c r="Q4" s="147"/>
    </row>
    <row r="5" spans="1:22">
      <c r="E5" s="143"/>
      <c r="F5" s="143"/>
      <c r="G5" s="145"/>
      <c r="J5" s="139">
        <v>2292939566.9707003</v>
      </c>
      <c r="L5" s="140" t="s">
        <v>671</v>
      </c>
      <c r="M5" s="142">
        <f>+SUMIFS($N$10:$N$380,$G$10:$G$380,$M$1,$H$10:$H$380,$L5)</f>
        <v>1353502593</v>
      </c>
      <c r="N5" s="142">
        <f>+SUMIFS($N$10:$N$380,$G$10:$G$380,$N$1,$H$10:$H$380,$L5)</f>
        <v>3279187011</v>
      </c>
      <c r="O5" s="142">
        <f>SUMIFS($N$9:$N$421,$O$9:$O$421,$O$1,$H$9:$H$421,L5)</f>
        <v>1149090664.5247154</v>
      </c>
      <c r="P5" s="147">
        <f>SUBTOTAL(9,N5:O5)</f>
        <v>4428277675.5247154</v>
      </c>
    </row>
    <row r="6" spans="1:22">
      <c r="A6" s="148"/>
      <c r="B6" s="148"/>
      <c r="C6" s="148"/>
      <c r="D6" s="148"/>
      <c r="E6" s="149"/>
      <c r="F6" s="143"/>
      <c r="G6" s="145"/>
      <c r="I6" s="150"/>
      <c r="J6" s="617">
        <f>+J8-J7</f>
        <v>2354197845.9300003</v>
      </c>
      <c r="K6" s="147">
        <f>COSTING!X4-'Manufacturing Cost.'!N6-O6</f>
        <v>-5.4836273193359375E-6</v>
      </c>
      <c r="L6" s="140" t="s">
        <v>1817</v>
      </c>
      <c r="M6" s="142">
        <f>+SUMIFS($N$10:$N$380,$G$10:$G$380,$M$1,$H$10:$H$380,$L6)</f>
        <v>0</v>
      </c>
      <c r="N6" s="142">
        <f>+SUMIFS($N$10:$N$380,$G$10:$G$380,$N$1,$H$10:$H$380,$L6)</f>
        <v>10207614697.259998</v>
      </c>
      <c r="O6" s="142">
        <f>SUMIFS($N$9:$N$421,$O$9:$O$421,$O$1,$H$9:$H$421,L6)</f>
        <v>1097779687.1216638</v>
      </c>
      <c r="P6" s="147">
        <f>SUBTOTAL(9,M6:O6)</f>
        <v>11305394384.381662</v>
      </c>
    </row>
    <row r="7" spans="1:22" ht="16.5">
      <c r="A7" s="148"/>
      <c r="B7" s="148"/>
      <c r="C7" s="148"/>
      <c r="D7" s="148"/>
      <c r="E7" s="149"/>
      <c r="F7" s="143"/>
      <c r="G7" s="145"/>
      <c r="H7" s="140"/>
      <c r="I7" s="150"/>
      <c r="J7" s="148">
        <v>1277768444</v>
      </c>
      <c r="M7" s="151">
        <f>SUM(M2:M6)</f>
        <v>7812211598</v>
      </c>
      <c r="N7" s="151">
        <f>SUM(N2:N6)</f>
        <v>29326242428.959999</v>
      </c>
      <c r="O7" s="151">
        <f>SUM(O2:O6)</f>
        <v>5496017415.7420063</v>
      </c>
      <c r="P7" s="147">
        <f>SUBTOTAL(9,N7:O7)</f>
        <v>34822259844.702003</v>
      </c>
      <c r="Q7" s="142">
        <f>SUM(M7:O7)-COSTING!U4-COSTING!V4-COSTING!X4+'Re-allowcate'!J18</f>
        <v>-0.23185634613037109</v>
      </c>
      <c r="R7" s="147"/>
    </row>
    <row r="8" spans="1:22">
      <c r="A8" s="148"/>
      <c r="B8" s="148"/>
      <c r="C8" s="148"/>
      <c r="D8" s="148"/>
      <c r="E8" s="149"/>
      <c r="F8" s="149"/>
      <c r="G8" s="152"/>
      <c r="H8" s="153"/>
      <c r="I8" s="150">
        <v>32958208718.889999</v>
      </c>
      <c r="J8" s="617">
        <f>+I8-N7</f>
        <v>3631966289.9300003</v>
      </c>
      <c r="L8" s="147"/>
      <c r="M8" s="147">
        <f>SUM(M10:M421)-'Re-allowcate'!J27-'Re-allowcate'!N27</f>
        <v>-5.0406999588012695</v>
      </c>
      <c r="N8" s="154" t="b">
        <f>SUM(N10:N475)+SUMIF(G9:G379,"622",M9:M379)=(M7+N7+O7)</f>
        <v>1</v>
      </c>
      <c r="Q8" s="147"/>
    </row>
    <row r="9" spans="1:22" ht="38.25">
      <c r="A9" s="155" t="s">
        <v>1818</v>
      </c>
      <c r="B9" s="155" t="s">
        <v>1819</v>
      </c>
      <c r="C9" s="155" t="s">
        <v>1820</v>
      </c>
      <c r="D9" s="155" t="s">
        <v>1605</v>
      </c>
      <c r="E9" s="155" t="s">
        <v>1606</v>
      </c>
      <c r="F9" s="155" t="s">
        <v>1607</v>
      </c>
      <c r="G9" s="156" t="s">
        <v>1603</v>
      </c>
      <c r="H9" s="157" t="s">
        <v>1821</v>
      </c>
      <c r="I9" s="155" t="s">
        <v>1822</v>
      </c>
      <c r="J9" s="155" t="s">
        <v>1823</v>
      </c>
      <c r="K9" s="155" t="s">
        <v>1824</v>
      </c>
      <c r="L9" s="155" t="s">
        <v>1825</v>
      </c>
      <c r="M9" s="158" t="s">
        <v>1826</v>
      </c>
      <c r="N9" s="159" t="s">
        <v>1827</v>
      </c>
      <c r="O9" s="155" t="s">
        <v>1604</v>
      </c>
      <c r="P9" s="155" t="s">
        <v>1830</v>
      </c>
      <c r="Q9" s="155" t="s">
        <v>1828</v>
      </c>
      <c r="R9" s="160" t="s">
        <v>1829</v>
      </c>
    </row>
    <row r="10" spans="1:22" s="590" customFormat="1">
      <c r="A10" s="161"/>
      <c r="B10" s="162"/>
      <c r="C10" s="163" t="s">
        <v>1831</v>
      </c>
      <c r="D10" s="125" t="s">
        <v>1625</v>
      </c>
      <c r="E10" s="125" t="s">
        <v>1626</v>
      </c>
      <c r="F10" s="125" t="s">
        <v>1618</v>
      </c>
      <c r="G10" s="125">
        <v>627</v>
      </c>
      <c r="H10" s="589" t="s">
        <v>1817</v>
      </c>
      <c r="I10" s="125" t="s">
        <v>1832</v>
      </c>
      <c r="J10" s="125" t="s">
        <v>1618</v>
      </c>
      <c r="K10" s="166"/>
      <c r="L10" s="603"/>
      <c r="M10" s="167"/>
      <c r="N10" s="167">
        <v>112381706</v>
      </c>
      <c r="O10" s="168" t="s">
        <v>1608</v>
      </c>
      <c r="P10" s="169">
        <f>+M10+N10</f>
        <v>112381706</v>
      </c>
      <c r="Q10" s="168"/>
      <c r="R10" s="169"/>
      <c r="T10" s="591"/>
      <c r="U10" s="171"/>
      <c r="V10" s="171"/>
    </row>
    <row r="11" spans="1:22" s="590" customFormat="1">
      <c r="A11" s="161"/>
      <c r="B11" s="162"/>
      <c r="C11" s="163" t="s">
        <v>1831</v>
      </c>
      <c r="D11" s="125" t="s">
        <v>1625</v>
      </c>
      <c r="E11" s="125" t="s">
        <v>1626</v>
      </c>
      <c r="F11" s="125" t="s">
        <v>1617</v>
      </c>
      <c r="G11" s="125">
        <v>627</v>
      </c>
      <c r="H11" s="120" t="s">
        <v>1817</v>
      </c>
      <c r="I11" s="125" t="s">
        <v>1833</v>
      </c>
      <c r="J11" s="125" t="s">
        <v>1834</v>
      </c>
      <c r="K11" s="166"/>
      <c r="L11" s="603"/>
      <c r="M11" s="167"/>
      <c r="N11" s="167">
        <v>445206179</v>
      </c>
      <c r="O11" s="168" t="s">
        <v>1608</v>
      </c>
      <c r="P11" s="169">
        <f t="shared" ref="P11:P74" si="0">+M11+N11</f>
        <v>445206179</v>
      </c>
      <c r="Q11" s="168"/>
      <c r="R11" s="169"/>
      <c r="T11" s="591"/>
      <c r="U11" s="171"/>
      <c r="V11" s="171"/>
    </row>
    <row r="12" spans="1:22" s="590" customFormat="1">
      <c r="A12" s="161"/>
      <c r="B12" s="162"/>
      <c r="C12" s="163" t="s">
        <v>1831</v>
      </c>
      <c r="D12" s="125" t="s">
        <v>1625</v>
      </c>
      <c r="E12" s="125" t="s">
        <v>1626</v>
      </c>
      <c r="F12" s="125" t="s">
        <v>1616</v>
      </c>
      <c r="G12" s="125">
        <v>627</v>
      </c>
      <c r="H12" s="125" t="s">
        <v>1817</v>
      </c>
      <c r="I12" s="125" t="s">
        <v>1833</v>
      </c>
      <c r="J12" s="125" t="s">
        <v>1834</v>
      </c>
      <c r="K12" s="166"/>
      <c r="L12" s="603"/>
      <c r="M12" s="167"/>
      <c r="N12" s="167">
        <v>694735314</v>
      </c>
      <c r="O12" s="168" t="s">
        <v>1608</v>
      </c>
      <c r="P12" s="169">
        <f t="shared" si="0"/>
        <v>694735314</v>
      </c>
      <c r="Q12" s="168"/>
      <c r="R12" s="169"/>
      <c r="T12" s="591"/>
      <c r="U12" s="171"/>
      <c r="V12" s="171"/>
    </row>
    <row r="13" spans="1:22" s="590" customFormat="1">
      <c r="A13" s="161"/>
      <c r="B13" s="162"/>
      <c r="C13" s="163" t="s">
        <v>1831</v>
      </c>
      <c r="D13" s="125" t="s">
        <v>1625</v>
      </c>
      <c r="E13" s="125" t="s">
        <v>1626</v>
      </c>
      <c r="F13" s="125" t="s">
        <v>1628</v>
      </c>
      <c r="G13" s="125">
        <v>627</v>
      </c>
      <c r="H13" s="125" t="s">
        <v>1817</v>
      </c>
      <c r="I13" s="125" t="s">
        <v>1835</v>
      </c>
      <c r="J13" s="125" t="s">
        <v>1836</v>
      </c>
      <c r="K13" s="166"/>
      <c r="L13" s="603"/>
      <c r="M13" s="167"/>
      <c r="N13" s="167">
        <v>94708065</v>
      </c>
      <c r="O13" s="168" t="s">
        <v>1608</v>
      </c>
      <c r="P13" s="169">
        <f t="shared" si="0"/>
        <v>94708065</v>
      </c>
      <c r="Q13" s="168"/>
      <c r="R13" s="169"/>
      <c r="T13" s="591"/>
      <c r="U13" s="171"/>
      <c r="V13" s="171"/>
    </row>
    <row r="14" spans="1:22" s="590" customFormat="1">
      <c r="A14" s="161"/>
      <c r="B14" s="162"/>
      <c r="C14" s="163" t="s">
        <v>1831</v>
      </c>
      <c r="D14" s="125" t="s">
        <v>1625</v>
      </c>
      <c r="E14" s="125" t="s">
        <v>1626</v>
      </c>
      <c r="F14" s="125" t="s">
        <v>1615</v>
      </c>
      <c r="G14" s="125">
        <v>627</v>
      </c>
      <c r="H14" s="125" t="s">
        <v>1770</v>
      </c>
      <c r="I14" s="125" t="s">
        <v>1837</v>
      </c>
      <c r="J14" s="125" t="s">
        <v>25</v>
      </c>
      <c r="K14" s="166"/>
      <c r="L14" s="603"/>
      <c r="M14" s="167"/>
      <c r="N14" s="167">
        <v>118114436</v>
      </c>
      <c r="O14" s="168" t="s">
        <v>1608</v>
      </c>
      <c r="P14" s="169">
        <f t="shared" si="0"/>
        <v>118114436</v>
      </c>
      <c r="Q14" s="168"/>
      <c r="R14" s="169"/>
      <c r="T14" s="591"/>
      <c r="U14" s="171"/>
      <c r="V14" s="171"/>
    </row>
    <row r="15" spans="1:22" s="590" customFormat="1">
      <c r="A15" s="161"/>
      <c r="B15" s="162"/>
      <c r="C15" s="163" t="s">
        <v>1831</v>
      </c>
      <c r="D15" s="125" t="s">
        <v>1625</v>
      </c>
      <c r="E15" s="125" t="s">
        <v>1626</v>
      </c>
      <c r="F15" s="125" t="s">
        <v>1615</v>
      </c>
      <c r="G15" s="125">
        <v>627</v>
      </c>
      <c r="H15" s="125" t="s">
        <v>1770</v>
      </c>
      <c r="I15" s="125" t="s">
        <v>1838</v>
      </c>
      <c r="J15" s="125" t="s">
        <v>1839</v>
      </c>
      <c r="K15" s="166"/>
      <c r="L15" s="603"/>
      <c r="M15" s="167"/>
      <c r="N15" s="167">
        <v>22235962</v>
      </c>
      <c r="O15" s="168" t="s">
        <v>1608</v>
      </c>
      <c r="P15" s="169">
        <f t="shared" si="0"/>
        <v>22235962</v>
      </c>
      <c r="Q15" s="168"/>
      <c r="R15" s="169"/>
      <c r="T15" s="591"/>
      <c r="U15" s="171"/>
      <c r="V15" s="171"/>
    </row>
    <row r="16" spans="1:22" s="590" customFormat="1">
      <c r="A16" s="161"/>
      <c r="B16" s="162"/>
      <c r="C16" s="163" t="s">
        <v>1831</v>
      </c>
      <c r="D16" s="125" t="s">
        <v>1625</v>
      </c>
      <c r="E16" s="125" t="s">
        <v>1626</v>
      </c>
      <c r="F16" s="125" t="s">
        <v>1615</v>
      </c>
      <c r="G16" s="125">
        <v>627</v>
      </c>
      <c r="H16" s="125" t="s">
        <v>1770</v>
      </c>
      <c r="I16" s="125" t="s">
        <v>1840</v>
      </c>
      <c r="J16" s="125" t="s">
        <v>72</v>
      </c>
      <c r="K16" s="166"/>
      <c r="L16" s="603"/>
      <c r="M16" s="167"/>
      <c r="N16" s="167">
        <v>37878672</v>
      </c>
      <c r="O16" s="168" t="s">
        <v>1608</v>
      </c>
      <c r="P16" s="169">
        <f t="shared" si="0"/>
        <v>37878672</v>
      </c>
      <c r="Q16" s="168"/>
      <c r="R16" s="169"/>
      <c r="T16" s="591"/>
      <c r="U16" s="171"/>
      <c r="V16" s="171"/>
    </row>
    <row r="17" spans="1:22" s="590" customFormat="1">
      <c r="A17" s="161"/>
      <c r="B17" s="162"/>
      <c r="C17" s="163" t="s">
        <v>1831</v>
      </c>
      <c r="D17" s="125" t="s">
        <v>1625</v>
      </c>
      <c r="E17" s="125" t="s">
        <v>1626</v>
      </c>
      <c r="F17" s="125" t="s">
        <v>1615</v>
      </c>
      <c r="G17" s="125">
        <v>627</v>
      </c>
      <c r="H17" s="125" t="s">
        <v>1770</v>
      </c>
      <c r="I17" s="125" t="s">
        <v>1841</v>
      </c>
      <c r="J17" s="125" t="s">
        <v>373</v>
      </c>
      <c r="K17" s="166"/>
      <c r="L17" s="603"/>
      <c r="M17" s="167"/>
      <c r="N17" s="167">
        <v>45233627</v>
      </c>
      <c r="O17" s="168" t="s">
        <v>1608</v>
      </c>
      <c r="P17" s="169">
        <f t="shared" si="0"/>
        <v>45233627</v>
      </c>
      <c r="Q17" s="168"/>
      <c r="R17" s="169"/>
      <c r="T17" s="591"/>
      <c r="U17" s="171"/>
      <c r="V17" s="171"/>
    </row>
    <row r="18" spans="1:22" s="590" customFormat="1">
      <c r="A18" s="161"/>
      <c r="B18" s="162"/>
      <c r="C18" s="163" t="s">
        <v>1831</v>
      </c>
      <c r="D18" s="125" t="s">
        <v>1625</v>
      </c>
      <c r="E18" s="125" t="s">
        <v>1626</v>
      </c>
      <c r="F18" s="125" t="s">
        <v>1615</v>
      </c>
      <c r="G18" s="125">
        <v>627</v>
      </c>
      <c r="H18" s="125" t="s">
        <v>1770</v>
      </c>
      <c r="I18" s="125" t="s">
        <v>1842</v>
      </c>
      <c r="J18" s="165" t="s">
        <v>439</v>
      </c>
      <c r="K18" s="166"/>
      <c r="L18" s="603"/>
      <c r="M18" s="167"/>
      <c r="N18" s="167">
        <v>121371845</v>
      </c>
      <c r="O18" s="168" t="s">
        <v>1608</v>
      </c>
      <c r="P18" s="169">
        <f t="shared" si="0"/>
        <v>121371845</v>
      </c>
      <c r="Q18" s="168"/>
      <c r="R18" s="169"/>
      <c r="T18" s="591"/>
      <c r="U18" s="171"/>
      <c r="V18" s="171"/>
    </row>
    <row r="19" spans="1:22" s="590" customFormat="1">
      <c r="A19" s="161"/>
      <c r="B19" s="162"/>
      <c r="C19" s="163" t="s">
        <v>1831</v>
      </c>
      <c r="D19" s="125" t="s">
        <v>1625</v>
      </c>
      <c r="E19" s="125" t="s">
        <v>1626</v>
      </c>
      <c r="F19" s="125" t="s">
        <v>1614</v>
      </c>
      <c r="G19" s="125">
        <v>627</v>
      </c>
      <c r="H19" s="125" t="s">
        <v>1246</v>
      </c>
      <c r="I19" s="125" t="s">
        <v>1843</v>
      </c>
      <c r="J19" s="125" t="s">
        <v>1246</v>
      </c>
      <c r="K19" s="166"/>
      <c r="L19" s="603"/>
      <c r="M19" s="167"/>
      <c r="N19" s="167">
        <v>90115468</v>
      </c>
      <c r="O19" s="168" t="s">
        <v>1608</v>
      </c>
      <c r="P19" s="169">
        <f t="shared" si="0"/>
        <v>90115468</v>
      </c>
      <c r="Q19" s="168"/>
      <c r="R19" s="169"/>
      <c r="T19" s="591"/>
      <c r="U19" s="171"/>
      <c r="V19" s="171"/>
    </row>
    <row r="20" spans="1:22" s="590" customFormat="1">
      <c r="A20" s="161"/>
      <c r="B20" s="162"/>
      <c r="C20" s="163" t="s">
        <v>1831</v>
      </c>
      <c r="D20" s="125" t="s">
        <v>1625</v>
      </c>
      <c r="E20" s="125" t="s">
        <v>1626</v>
      </c>
      <c r="F20" s="125" t="s">
        <v>1614</v>
      </c>
      <c r="G20" s="125">
        <v>627</v>
      </c>
      <c r="H20" s="125" t="s">
        <v>671</v>
      </c>
      <c r="I20" s="125" t="s">
        <v>1844</v>
      </c>
      <c r="J20" s="125" t="s">
        <v>671</v>
      </c>
      <c r="K20" s="166"/>
      <c r="L20" s="603"/>
      <c r="M20" s="167"/>
      <c r="N20" s="167">
        <v>123913872</v>
      </c>
      <c r="O20" s="168" t="s">
        <v>1608</v>
      </c>
      <c r="P20" s="169">
        <f t="shared" si="0"/>
        <v>123913872</v>
      </c>
      <c r="Q20" s="168"/>
      <c r="R20" s="169"/>
      <c r="T20" s="591"/>
      <c r="U20" s="171"/>
      <c r="V20" s="171"/>
    </row>
    <row r="21" spans="1:22" s="590" customFormat="1">
      <c r="A21" s="161"/>
      <c r="B21" s="162"/>
      <c r="C21" s="163" t="s">
        <v>1831</v>
      </c>
      <c r="D21" s="125" t="s">
        <v>1625</v>
      </c>
      <c r="E21" s="125" t="s">
        <v>1626</v>
      </c>
      <c r="F21" s="125" t="s">
        <v>1614</v>
      </c>
      <c r="G21" s="125">
        <v>627</v>
      </c>
      <c r="H21" s="125" t="s">
        <v>1246</v>
      </c>
      <c r="I21" s="125" t="s">
        <v>1856</v>
      </c>
      <c r="J21" s="125" t="s">
        <v>1857</v>
      </c>
      <c r="K21" s="166"/>
      <c r="L21" s="603"/>
      <c r="M21" s="167"/>
      <c r="N21" s="167">
        <v>63425302</v>
      </c>
      <c r="O21" s="168" t="s">
        <v>1608</v>
      </c>
      <c r="P21" s="169">
        <f t="shared" si="0"/>
        <v>63425302</v>
      </c>
      <c r="Q21" s="168"/>
      <c r="R21" s="169"/>
      <c r="T21" s="591"/>
      <c r="U21" s="171"/>
      <c r="V21" s="171"/>
    </row>
    <row r="22" spans="1:22" s="590" customFormat="1">
      <c r="A22" s="161"/>
      <c r="B22" s="162"/>
      <c r="C22" s="163" t="s">
        <v>1831</v>
      </c>
      <c r="D22" s="125" t="s">
        <v>1625</v>
      </c>
      <c r="E22" s="125" t="s">
        <v>1626</v>
      </c>
      <c r="F22" s="125" t="s">
        <v>1614</v>
      </c>
      <c r="G22" s="125">
        <v>627</v>
      </c>
      <c r="H22" s="125" t="s">
        <v>1246</v>
      </c>
      <c r="I22" s="125" t="s">
        <v>1858</v>
      </c>
      <c r="J22" s="125" t="s">
        <v>1859</v>
      </c>
      <c r="K22" s="166"/>
      <c r="L22" s="603"/>
      <c r="M22" s="167"/>
      <c r="N22" s="167">
        <v>105381460</v>
      </c>
      <c r="O22" s="168" t="s">
        <v>1608</v>
      </c>
      <c r="P22" s="169">
        <f t="shared" si="0"/>
        <v>105381460</v>
      </c>
      <c r="Q22" s="168"/>
      <c r="R22" s="169"/>
      <c r="T22" s="591"/>
      <c r="U22" s="171"/>
      <c r="V22" s="171"/>
    </row>
    <row r="23" spans="1:22" s="590" customFormat="1">
      <c r="A23" s="161"/>
      <c r="B23" s="162"/>
      <c r="C23" s="163" t="s">
        <v>1831</v>
      </c>
      <c r="D23" s="125" t="s">
        <v>1625</v>
      </c>
      <c r="E23" s="125" t="s">
        <v>1626</v>
      </c>
      <c r="F23" s="125" t="s">
        <v>1614</v>
      </c>
      <c r="G23" s="125">
        <v>627</v>
      </c>
      <c r="H23" s="125" t="s">
        <v>1246</v>
      </c>
      <c r="I23" s="125" t="s">
        <v>1903</v>
      </c>
      <c r="J23" s="125" t="s">
        <v>1904</v>
      </c>
      <c r="K23" s="166"/>
      <c r="L23" s="603"/>
      <c r="M23" s="167"/>
      <c r="N23" s="167">
        <v>22178838</v>
      </c>
      <c r="O23" s="168" t="s">
        <v>1608</v>
      </c>
      <c r="P23" s="169">
        <f t="shared" si="0"/>
        <v>22178838</v>
      </c>
      <c r="Q23" s="168"/>
      <c r="R23" s="169"/>
      <c r="T23" s="591"/>
      <c r="U23" s="171"/>
      <c r="V23" s="171"/>
    </row>
    <row r="24" spans="1:22" s="590" customFormat="1">
      <c r="A24" s="161"/>
      <c r="B24" s="162"/>
      <c r="C24" s="163" t="s">
        <v>1831</v>
      </c>
      <c r="D24" s="125" t="s">
        <v>1625</v>
      </c>
      <c r="E24" s="125" t="s">
        <v>1626</v>
      </c>
      <c r="F24" s="125" t="s">
        <v>1614</v>
      </c>
      <c r="G24" s="125">
        <v>627</v>
      </c>
      <c r="H24" s="125" t="s">
        <v>1246</v>
      </c>
      <c r="I24" s="125" t="s">
        <v>1895</v>
      </c>
      <c r="J24" s="125" t="s">
        <v>1896</v>
      </c>
      <c r="K24" s="166"/>
      <c r="L24" s="603"/>
      <c r="M24" s="167"/>
      <c r="N24" s="167">
        <v>37606120</v>
      </c>
      <c r="O24" s="168" t="s">
        <v>1608</v>
      </c>
      <c r="P24" s="169">
        <f t="shared" si="0"/>
        <v>37606120</v>
      </c>
      <c r="Q24" s="168"/>
      <c r="R24" s="169"/>
      <c r="T24" s="591"/>
      <c r="U24" s="171"/>
      <c r="V24" s="171"/>
    </row>
    <row r="25" spans="1:22" s="590" customFormat="1">
      <c r="A25" s="161"/>
      <c r="B25" s="162"/>
      <c r="C25" s="163" t="s">
        <v>1831</v>
      </c>
      <c r="D25" s="125" t="s">
        <v>1625</v>
      </c>
      <c r="E25" s="125" t="s">
        <v>1626</v>
      </c>
      <c r="F25" s="125" t="s">
        <v>1613</v>
      </c>
      <c r="G25" s="125">
        <v>627</v>
      </c>
      <c r="H25" s="125" t="s">
        <v>1768</v>
      </c>
      <c r="I25" s="125" t="s">
        <v>1845</v>
      </c>
      <c r="J25" s="125" t="s">
        <v>36</v>
      </c>
      <c r="K25" s="166"/>
      <c r="L25" s="603"/>
      <c r="M25" s="167"/>
      <c r="N25" s="167">
        <v>510780206</v>
      </c>
      <c r="O25" s="168" t="s">
        <v>1608</v>
      </c>
      <c r="P25" s="169">
        <f t="shared" si="0"/>
        <v>510780206</v>
      </c>
      <c r="Q25" s="168"/>
      <c r="R25" s="169"/>
      <c r="T25" s="591"/>
      <c r="U25" s="171"/>
      <c r="V25" s="171"/>
    </row>
    <row r="26" spans="1:22" s="590" customFormat="1">
      <c r="A26" s="161"/>
      <c r="B26" s="162"/>
      <c r="C26" s="163" t="s">
        <v>1831</v>
      </c>
      <c r="D26" s="125" t="s">
        <v>1625</v>
      </c>
      <c r="E26" s="125" t="s">
        <v>1626</v>
      </c>
      <c r="F26" s="125" t="s">
        <v>1613</v>
      </c>
      <c r="G26" s="125">
        <v>627</v>
      </c>
      <c r="H26" s="125" t="s">
        <v>1768</v>
      </c>
      <c r="I26" s="125" t="s">
        <v>1846</v>
      </c>
      <c r="J26" s="125" t="s">
        <v>1847</v>
      </c>
      <c r="K26" s="166"/>
      <c r="L26" s="603"/>
      <c r="M26" s="167"/>
      <c r="N26" s="167">
        <v>125490904</v>
      </c>
      <c r="O26" s="168" t="s">
        <v>1608</v>
      </c>
      <c r="P26" s="169">
        <f t="shared" si="0"/>
        <v>125490904</v>
      </c>
      <c r="Q26" s="168"/>
      <c r="R26" s="169"/>
      <c r="T26" s="591"/>
      <c r="U26" s="171"/>
      <c r="V26" s="171"/>
    </row>
    <row r="27" spans="1:22" s="590" customFormat="1">
      <c r="A27" s="161"/>
      <c r="B27" s="162"/>
      <c r="C27" s="163" t="s">
        <v>1831</v>
      </c>
      <c r="D27" s="125" t="s">
        <v>1625</v>
      </c>
      <c r="E27" s="125" t="s">
        <v>1626</v>
      </c>
      <c r="F27" s="125" t="s">
        <v>1613</v>
      </c>
      <c r="G27" s="125">
        <v>627</v>
      </c>
      <c r="H27" s="125" t="s">
        <v>1768</v>
      </c>
      <c r="I27" s="125" t="s">
        <v>1848</v>
      </c>
      <c r="J27" s="125" t="s">
        <v>1849</v>
      </c>
      <c r="K27" s="166"/>
      <c r="L27" s="603"/>
      <c r="M27" s="167"/>
      <c r="N27" s="167">
        <v>44972804</v>
      </c>
      <c r="O27" s="168" t="s">
        <v>1608</v>
      </c>
      <c r="P27" s="169">
        <f t="shared" si="0"/>
        <v>44972804</v>
      </c>
      <c r="Q27" s="168"/>
      <c r="R27" s="169"/>
      <c r="T27" s="591"/>
      <c r="U27" s="171"/>
      <c r="V27" s="171"/>
    </row>
    <row r="28" spans="1:22" s="590" customFormat="1">
      <c r="A28" s="161"/>
      <c r="B28" s="162"/>
      <c r="C28" s="163" t="s">
        <v>1831</v>
      </c>
      <c r="D28" s="125" t="s">
        <v>1625</v>
      </c>
      <c r="E28" s="125" t="s">
        <v>1626</v>
      </c>
      <c r="F28" s="125" t="s">
        <v>1627</v>
      </c>
      <c r="G28" s="125">
        <v>627</v>
      </c>
      <c r="H28" s="125" t="s">
        <v>1817</v>
      </c>
      <c r="I28" s="125" t="s">
        <v>1833</v>
      </c>
      <c r="J28" s="125" t="s">
        <v>1834</v>
      </c>
      <c r="K28" s="166"/>
      <c r="L28" s="603"/>
      <c r="M28" s="167"/>
      <c r="N28" s="167">
        <v>142438870</v>
      </c>
      <c r="O28" s="168" t="s">
        <v>1608</v>
      </c>
      <c r="P28" s="169">
        <f t="shared" si="0"/>
        <v>142438870</v>
      </c>
      <c r="Q28" s="168"/>
      <c r="R28" s="169"/>
      <c r="T28" s="591"/>
      <c r="U28" s="171"/>
      <c r="V28" s="171"/>
    </row>
    <row r="29" spans="1:22" s="590" customFormat="1">
      <c r="A29" s="161"/>
      <c r="B29" s="162"/>
      <c r="C29" s="163" t="s">
        <v>1831</v>
      </c>
      <c r="D29" s="125" t="s">
        <v>1625</v>
      </c>
      <c r="E29" s="125" t="s">
        <v>1626</v>
      </c>
      <c r="F29" s="125" t="s">
        <v>1612</v>
      </c>
      <c r="G29" s="125">
        <v>627</v>
      </c>
      <c r="H29" s="125" t="s">
        <v>1817</v>
      </c>
      <c r="I29" s="125" t="s">
        <v>1850</v>
      </c>
      <c r="J29" s="165" t="s">
        <v>1851</v>
      </c>
      <c r="K29" s="166"/>
      <c r="L29" s="603"/>
      <c r="M29" s="167"/>
      <c r="N29" s="167">
        <v>362567784</v>
      </c>
      <c r="O29" s="163" t="s">
        <v>1608</v>
      </c>
      <c r="P29" s="169">
        <f t="shared" si="0"/>
        <v>362567784</v>
      </c>
      <c r="Q29" s="163"/>
      <c r="R29" s="169"/>
      <c r="T29" s="591"/>
      <c r="U29" s="171"/>
      <c r="V29" s="171"/>
    </row>
    <row r="30" spans="1:22" s="590" customFormat="1">
      <c r="A30" s="161"/>
      <c r="B30" s="162"/>
      <c r="C30" s="163" t="s">
        <v>1831</v>
      </c>
      <c r="D30" s="125" t="s">
        <v>1629</v>
      </c>
      <c r="E30" s="125" t="s">
        <v>1630</v>
      </c>
      <c r="F30" s="125" t="s">
        <v>1618</v>
      </c>
      <c r="G30" s="125">
        <v>627</v>
      </c>
      <c r="H30" s="125" t="s">
        <v>1817</v>
      </c>
      <c r="I30" s="125" t="s">
        <v>1832</v>
      </c>
      <c r="J30" s="125" t="s">
        <v>1618</v>
      </c>
      <c r="K30" s="166"/>
      <c r="L30" s="603"/>
      <c r="M30" s="167"/>
      <c r="N30" s="167">
        <v>84858567</v>
      </c>
      <c r="O30" s="163" t="s">
        <v>1608</v>
      </c>
      <c r="P30" s="169">
        <f t="shared" si="0"/>
        <v>84858567</v>
      </c>
      <c r="Q30" s="163"/>
      <c r="R30" s="169"/>
      <c r="T30" s="591"/>
      <c r="U30" s="171"/>
      <c r="V30" s="171"/>
    </row>
    <row r="31" spans="1:22" s="590" customFormat="1">
      <c r="A31" s="161"/>
      <c r="B31" s="162"/>
      <c r="C31" s="163" t="s">
        <v>1831</v>
      </c>
      <c r="D31" s="125" t="s">
        <v>1629</v>
      </c>
      <c r="E31" s="125" t="s">
        <v>1630</v>
      </c>
      <c r="F31" s="125" t="s">
        <v>1617</v>
      </c>
      <c r="G31" s="125">
        <v>627</v>
      </c>
      <c r="H31" s="125" t="s">
        <v>1817</v>
      </c>
      <c r="I31" s="125" t="s">
        <v>1833</v>
      </c>
      <c r="J31" s="125" t="s">
        <v>1834</v>
      </c>
      <c r="K31" s="166"/>
      <c r="L31" s="603"/>
      <c r="M31" s="167"/>
      <c r="N31" s="167">
        <v>323192024</v>
      </c>
      <c r="O31" s="163" t="s">
        <v>1608</v>
      </c>
      <c r="P31" s="169">
        <f t="shared" si="0"/>
        <v>323192024</v>
      </c>
      <c r="Q31" s="163"/>
      <c r="R31" s="169"/>
      <c r="T31" s="591"/>
      <c r="U31" s="171"/>
      <c r="V31" s="171"/>
    </row>
    <row r="32" spans="1:22" s="590" customFormat="1">
      <c r="A32" s="161"/>
      <c r="B32" s="162"/>
      <c r="C32" s="163" t="s">
        <v>1831</v>
      </c>
      <c r="D32" s="125" t="s">
        <v>1629</v>
      </c>
      <c r="E32" s="125" t="s">
        <v>1630</v>
      </c>
      <c r="F32" s="125" t="s">
        <v>1616</v>
      </c>
      <c r="G32" s="125">
        <v>627</v>
      </c>
      <c r="H32" s="125" t="s">
        <v>1817</v>
      </c>
      <c r="I32" s="125" t="s">
        <v>1833</v>
      </c>
      <c r="J32" s="125" t="s">
        <v>1834</v>
      </c>
      <c r="K32" s="166"/>
      <c r="L32" s="603"/>
      <c r="M32" s="167"/>
      <c r="N32" s="167">
        <v>523357891</v>
      </c>
      <c r="O32" s="168" t="s">
        <v>1608</v>
      </c>
      <c r="P32" s="169">
        <f t="shared" si="0"/>
        <v>523357891</v>
      </c>
      <c r="Q32" s="168"/>
      <c r="R32" s="169"/>
      <c r="T32" s="591"/>
      <c r="U32" s="171"/>
      <c r="V32" s="171"/>
    </row>
    <row r="33" spans="1:22" s="590" customFormat="1">
      <c r="A33" s="161"/>
      <c r="B33" s="162"/>
      <c r="C33" s="163" t="s">
        <v>1831</v>
      </c>
      <c r="D33" s="125" t="s">
        <v>1629</v>
      </c>
      <c r="E33" s="125" t="s">
        <v>1630</v>
      </c>
      <c r="F33" s="125" t="s">
        <v>1628</v>
      </c>
      <c r="G33" s="125">
        <v>627</v>
      </c>
      <c r="H33" s="125" t="s">
        <v>1817</v>
      </c>
      <c r="I33" s="125" t="s">
        <v>1835</v>
      </c>
      <c r="J33" s="125" t="s">
        <v>1836</v>
      </c>
      <c r="K33" s="166"/>
      <c r="L33" s="603"/>
      <c r="M33" s="167"/>
      <c r="N33" s="167">
        <v>4580953</v>
      </c>
      <c r="O33" s="163" t="s">
        <v>1608</v>
      </c>
      <c r="P33" s="169">
        <f t="shared" si="0"/>
        <v>4580953</v>
      </c>
      <c r="Q33" s="163"/>
      <c r="R33" s="169"/>
      <c r="T33" s="591"/>
      <c r="U33" s="171"/>
      <c r="V33" s="171"/>
    </row>
    <row r="34" spans="1:22" s="590" customFormat="1">
      <c r="A34" s="161"/>
      <c r="B34" s="162"/>
      <c r="C34" s="163" t="s">
        <v>1831</v>
      </c>
      <c r="D34" s="125" t="s">
        <v>1629</v>
      </c>
      <c r="E34" s="125" t="s">
        <v>1630</v>
      </c>
      <c r="F34" s="125" t="s">
        <v>1615</v>
      </c>
      <c r="G34" s="125">
        <v>627</v>
      </c>
      <c r="H34" s="125" t="s">
        <v>1770</v>
      </c>
      <c r="I34" s="125" t="s">
        <v>1837</v>
      </c>
      <c r="J34" s="125" t="s">
        <v>25</v>
      </c>
      <c r="K34" s="166"/>
      <c r="L34" s="603"/>
      <c r="M34" s="167"/>
      <c r="N34" s="167">
        <v>90456481</v>
      </c>
      <c r="O34" s="163" t="s">
        <v>1608</v>
      </c>
      <c r="P34" s="169">
        <f t="shared" si="0"/>
        <v>90456481</v>
      </c>
      <c r="Q34" s="163"/>
      <c r="R34" s="169"/>
      <c r="T34" s="591"/>
      <c r="U34" s="171"/>
      <c r="V34" s="171"/>
    </row>
    <row r="35" spans="1:22" s="590" customFormat="1">
      <c r="A35" s="161"/>
      <c r="B35" s="162"/>
      <c r="C35" s="163" t="s">
        <v>1831</v>
      </c>
      <c r="D35" s="125" t="s">
        <v>1629</v>
      </c>
      <c r="E35" s="125" t="s">
        <v>1630</v>
      </c>
      <c r="F35" s="125" t="s">
        <v>1615</v>
      </c>
      <c r="G35" s="125">
        <v>627</v>
      </c>
      <c r="H35" s="125" t="s">
        <v>1770</v>
      </c>
      <c r="I35" s="125" t="s">
        <v>1838</v>
      </c>
      <c r="J35" s="125" t="s">
        <v>1839</v>
      </c>
      <c r="K35" s="166"/>
      <c r="L35" s="603"/>
      <c r="M35" s="167"/>
      <c r="N35" s="167">
        <v>12887741</v>
      </c>
      <c r="O35" s="163" t="s">
        <v>1608</v>
      </c>
      <c r="P35" s="169">
        <f t="shared" si="0"/>
        <v>12887741</v>
      </c>
      <c r="Q35" s="163"/>
      <c r="R35" s="169"/>
      <c r="T35" s="591"/>
      <c r="U35" s="171"/>
      <c r="V35" s="171"/>
    </row>
    <row r="36" spans="1:22" s="590" customFormat="1">
      <c r="A36" s="161"/>
      <c r="B36" s="162"/>
      <c r="C36" s="163" t="s">
        <v>1831</v>
      </c>
      <c r="D36" s="125" t="s">
        <v>1629</v>
      </c>
      <c r="E36" s="125" t="s">
        <v>1630</v>
      </c>
      <c r="F36" s="125" t="s">
        <v>1615</v>
      </c>
      <c r="G36" s="125">
        <v>627</v>
      </c>
      <c r="H36" s="125" t="s">
        <v>1770</v>
      </c>
      <c r="I36" s="125" t="s">
        <v>1840</v>
      </c>
      <c r="J36" s="125" t="s">
        <v>72</v>
      </c>
      <c r="K36" s="166"/>
      <c r="L36" s="603"/>
      <c r="M36" s="167"/>
      <c r="N36" s="167">
        <v>30128248</v>
      </c>
      <c r="O36" s="163" t="s">
        <v>1608</v>
      </c>
      <c r="P36" s="169">
        <f t="shared" si="0"/>
        <v>30128248</v>
      </c>
      <c r="Q36" s="163"/>
      <c r="R36" s="169"/>
      <c r="T36" s="591"/>
      <c r="U36" s="171"/>
      <c r="V36" s="171"/>
    </row>
    <row r="37" spans="1:22" s="590" customFormat="1">
      <c r="A37" s="161"/>
      <c r="B37" s="162"/>
      <c r="C37" s="163" t="s">
        <v>1831</v>
      </c>
      <c r="D37" s="125" t="s">
        <v>1629</v>
      </c>
      <c r="E37" s="125" t="s">
        <v>1630</v>
      </c>
      <c r="F37" s="125" t="s">
        <v>1615</v>
      </c>
      <c r="G37" s="125">
        <v>627</v>
      </c>
      <c r="H37" s="125" t="s">
        <v>1770</v>
      </c>
      <c r="I37" s="125" t="s">
        <v>1841</v>
      </c>
      <c r="J37" s="125" t="s">
        <v>373</v>
      </c>
      <c r="K37" s="166"/>
      <c r="L37" s="603"/>
      <c r="M37" s="167"/>
      <c r="N37" s="167">
        <v>17520489</v>
      </c>
      <c r="O37" s="163" t="s">
        <v>1608</v>
      </c>
      <c r="P37" s="169">
        <f t="shared" si="0"/>
        <v>17520489</v>
      </c>
      <c r="Q37" s="163"/>
      <c r="R37" s="169"/>
      <c r="T37" s="591"/>
      <c r="U37" s="171"/>
      <c r="V37" s="171"/>
    </row>
    <row r="38" spans="1:22" s="590" customFormat="1">
      <c r="A38" s="161"/>
      <c r="B38" s="162"/>
      <c r="C38" s="163" t="s">
        <v>1831</v>
      </c>
      <c r="D38" s="125" t="s">
        <v>1629</v>
      </c>
      <c r="E38" s="125" t="s">
        <v>1630</v>
      </c>
      <c r="F38" s="125" t="s">
        <v>1615</v>
      </c>
      <c r="G38" s="125">
        <v>627</v>
      </c>
      <c r="H38" s="125" t="s">
        <v>1770</v>
      </c>
      <c r="I38" s="125" t="s">
        <v>1842</v>
      </c>
      <c r="J38" s="125" t="s">
        <v>439</v>
      </c>
      <c r="K38" s="166"/>
      <c r="L38" s="603"/>
      <c r="M38" s="167"/>
      <c r="N38" s="167">
        <v>99557054</v>
      </c>
      <c r="O38" s="163" t="s">
        <v>1608</v>
      </c>
      <c r="P38" s="169">
        <f t="shared" si="0"/>
        <v>99557054</v>
      </c>
      <c r="Q38" s="163"/>
      <c r="R38" s="169"/>
      <c r="T38" s="591"/>
      <c r="U38" s="171"/>
      <c r="V38" s="171"/>
    </row>
    <row r="39" spans="1:22" s="590" customFormat="1">
      <c r="A39" s="161"/>
      <c r="B39" s="162"/>
      <c r="C39" s="163" t="s">
        <v>1831</v>
      </c>
      <c r="D39" s="125" t="s">
        <v>1629</v>
      </c>
      <c r="E39" s="125" t="s">
        <v>1630</v>
      </c>
      <c r="F39" s="125" t="s">
        <v>1614</v>
      </c>
      <c r="G39" s="125">
        <v>627</v>
      </c>
      <c r="H39" s="125" t="s">
        <v>1246</v>
      </c>
      <c r="I39" s="125" t="s">
        <v>1843</v>
      </c>
      <c r="J39" s="165" t="s">
        <v>1246</v>
      </c>
      <c r="K39" s="166"/>
      <c r="L39" s="603"/>
      <c r="M39" s="167"/>
      <c r="N39" s="167">
        <v>44513985</v>
      </c>
      <c r="O39" s="163" t="s">
        <v>1608</v>
      </c>
      <c r="P39" s="169">
        <f t="shared" si="0"/>
        <v>44513985</v>
      </c>
      <c r="Q39" s="163"/>
      <c r="R39" s="169"/>
      <c r="T39" s="591"/>
      <c r="U39" s="171"/>
      <c r="V39" s="171"/>
    </row>
    <row r="40" spans="1:22" s="590" customFormat="1">
      <c r="A40" s="161"/>
      <c r="B40" s="162"/>
      <c r="C40" s="163" t="s">
        <v>1831</v>
      </c>
      <c r="D40" s="125" t="s">
        <v>1629</v>
      </c>
      <c r="E40" s="125" t="s">
        <v>1630</v>
      </c>
      <c r="F40" s="125" t="s">
        <v>1614</v>
      </c>
      <c r="G40" s="125">
        <v>627</v>
      </c>
      <c r="H40" s="125" t="s">
        <v>671</v>
      </c>
      <c r="I40" s="125" t="s">
        <v>1844</v>
      </c>
      <c r="J40" s="165" t="s">
        <v>671</v>
      </c>
      <c r="K40" s="166"/>
      <c r="L40" s="603"/>
      <c r="M40" s="167"/>
      <c r="N40" s="167">
        <v>99329973</v>
      </c>
      <c r="O40" s="163" t="s">
        <v>1608</v>
      </c>
      <c r="P40" s="169">
        <f t="shared" si="0"/>
        <v>99329973</v>
      </c>
      <c r="Q40" s="163"/>
      <c r="R40" s="169"/>
      <c r="T40" s="591"/>
      <c r="U40" s="171"/>
      <c r="V40" s="171"/>
    </row>
    <row r="41" spans="1:22" s="590" customFormat="1">
      <c r="A41" s="161"/>
      <c r="B41" s="162"/>
      <c r="C41" s="163" t="s">
        <v>1831</v>
      </c>
      <c r="D41" s="125" t="s">
        <v>1629</v>
      </c>
      <c r="E41" s="125" t="s">
        <v>1630</v>
      </c>
      <c r="F41" s="125" t="s">
        <v>1614</v>
      </c>
      <c r="G41" s="125">
        <v>627</v>
      </c>
      <c r="H41" s="125" t="s">
        <v>1246</v>
      </c>
      <c r="I41" s="125" t="s">
        <v>1856</v>
      </c>
      <c r="J41" s="125" t="s">
        <v>1857</v>
      </c>
      <c r="K41" s="166"/>
      <c r="L41" s="603"/>
      <c r="M41" s="167"/>
      <c r="N41" s="167">
        <v>50041998</v>
      </c>
      <c r="O41" s="163" t="s">
        <v>1608</v>
      </c>
      <c r="P41" s="169">
        <f t="shared" si="0"/>
        <v>50041998</v>
      </c>
      <c r="Q41" s="163"/>
      <c r="R41" s="169"/>
      <c r="T41" s="591"/>
      <c r="U41" s="171"/>
      <c r="V41" s="171"/>
    </row>
    <row r="42" spans="1:22" s="590" customFormat="1">
      <c r="A42" s="161"/>
      <c r="B42" s="162"/>
      <c r="C42" s="163" t="s">
        <v>1831</v>
      </c>
      <c r="D42" s="125" t="s">
        <v>1629</v>
      </c>
      <c r="E42" s="125" t="s">
        <v>1630</v>
      </c>
      <c r="F42" s="125" t="s">
        <v>1614</v>
      </c>
      <c r="G42" s="125">
        <v>627</v>
      </c>
      <c r="H42" s="125" t="s">
        <v>1246</v>
      </c>
      <c r="I42" s="125" t="s">
        <v>1858</v>
      </c>
      <c r="J42" s="125" t="s">
        <v>1859</v>
      </c>
      <c r="K42" s="166"/>
      <c r="L42" s="603"/>
      <c r="M42" s="167"/>
      <c r="N42" s="167">
        <v>84470052</v>
      </c>
      <c r="O42" s="163" t="s">
        <v>1608</v>
      </c>
      <c r="P42" s="169">
        <f t="shared" si="0"/>
        <v>84470052</v>
      </c>
      <c r="Q42" s="163"/>
      <c r="R42" s="169"/>
      <c r="T42" s="591"/>
      <c r="U42" s="171"/>
      <c r="V42" s="171"/>
    </row>
    <row r="43" spans="1:22" s="590" customFormat="1">
      <c r="A43" s="161"/>
      <c r="B43" s="162"/>
      <c r="C43" s="163" t="s">
        <v>1831</v>
      </c>
      <c r="D43" s="125" t="s">
        <v>1629</v>
      </c>
      <c r="E43" s="125" t="s">
        <v>1630</v>
      </c>
      <c r="F43" s="125" t="s">
        <v>1614</v>
      </c>
      <c r="G43" s="125">
        <v>627</v>
      </c>
      <c r="H43" s="125" t="s">
        <v>1246</v>
      </c>
      <c r="I43" s="125" t="s">
        <v>1903</v>
      </c>
      <c r="J43" s="125" t="s">
        <v>1904</v>
      </c>
      <c r="K43" s="166"/>
      <c r="L43" s="603"/>
      <c r="M43" s="167"/>
      <c r="N43" s="167">
        <v>15467971</v>
      </c>
      <c r="O43" s="163" t="s">
        <v>1608</v>
      </c>
      <c r="P43" s="169">
        <f t="shared" si="0"/>
        <v>15467971</v>
      </c>
      <c r="Q43" s="163"/>
      <c r="R43" s="169"/>
      <c r="T43" s="591"/>
      <c r="U43" s="171"/>
      <c r="V43" s="171"/>
    </row>
    <row r="44" spans="1:22" s="590" customFormat="1">
      <c r="A44" s="161"/>
      <c r="B44" s="162"/>
      <c r="C44" s="163" t="s">
        <v>1831</v>
      </c>
      <c r="D44" s="125" t="s">
        <v>1629</v>
      </c>
      <c r="E44" s="125" t="s">
        <v>1630</v>
      </c>
      <c r="F44" s="125" t="s">
        <v>1614</v>
      </c>
      <c r="G44" s="125">
        <v>627</v>
      </c>
      <c r="H44" s="125" t="s">
        <v>1246</v>
      </c>
      <c r="I44" s="125" t="s">
        <v>1895</v>
      </c>
      <c r="J44" s="125" t="s">
        <v>1896</v>
      </c>
      <c r="K44" s="166"/>
      <c r="L44" s="603"/>
      <c r="M44" s="167"/>
      <c r="N44" s="167">
        <v>29190716</v>
      </c>
      <c r="O44" s="163" t="s">
        <v>1608</v>
      </c>
      <c r="P44" s="169">
        <f t="shared" si="0"/>
        <v>29190716</v>
      </c>
      <c r="Q44" s="163"/>
      <c r="R44" s="169"/>
      <c r="T44" s="591"/>
      <c r="U44" s="171"/>
      <c r="V44" s="171"/>
    </row>
    <row r="45" spans="1:22" s="590" customFormat="1">
      <c r="A45" s="161"/>
      <c r="B45" s="162"/>
      <c r="C45" s="163" t="s">
        <v>1831</v>
      </c>
      <c r="D45" s="125" t="s">
        <v>1629</v>
      </c>
      <c r="E45" s="125" t="s">
        <v>1630</v>
      </c>
      <c r="F45" s="125" t="s">
        <v>1613</v>
      </c>
      <c r="G45" s="125">
        <v>627</v>
      </c>
      <c r="H45" s="125" t="s">
        <v>1768</v>
      </c>
      <c r="I45" s="125" t="s">
        <v>1845</v>
      </c>
      <c r="J45" s="125" t="s">
        <v>36</v>
      </c>
      <c r="K45" s="166"/>
      <c r="L45" s="603"/>
      <c r="M45" s="167"/>
      <c r="N45" s="167">
        <v>388730479</v>
      </c>
      <c r="O45" s="163" t="s">
        <v>1608</v>
      </c>
      <c r="P45" s="169">
        <f t="shared" si="0"/>
        <v>388730479</v>
      </c>
      <c r="Q45" s="163"/>
      <c r="R45" s="169"/>
      <c r="T45" s="591"/>
      <c r="U45" s="171"/>
      <c r="V45" s="171"/>
    </row>
    <row r="46" spans="1:22" s="590" customFormat="1">
      <c r="A46" s="161"/>
      <c r="B46" s="162"/>
      <c r="C46" s="163" t="s">
        <v>1831</v>
      </c>
      <c r="D46" s="125" t="s">
        <v>1629</v>
      </c>
      <c r="E46" s="125" t="s">
        <v>1630</v>
      </c>
      <c r="F46" s="125" t="s">
        <v>1613</v>
      </c>
      <c r="G46" s="125">
        <v>627</v>
      </c>
      <c r="H46" s="125" t="s">
        <v>1768</v>
      </c>
      <c r="I46" s="125" t="s">
        <v>1846</v>
      </c>
      <c r="J46" s="125" t="s">
        <v>1847</v>
      </c>
      <c r="K46" s="166"/>
      <c r="L46" s="603"/>
      <c r="M46" s="167"/>
      <c r="N46" s="167">
        <v>100799195</v>
      </c>
      <c r="O46" s="163" t="s">
        <v>1608</v>
      </c>
      <c r="P46" s="169">
        <f t="shared" si="0"/>
        <v>100799195</v>
      </c>
      <c r="Q46" s="163"/>
      <c r="R46" s="169"/>
      <c r="T46" s="591"/>
      <c r="U46" s="171"/>
      <c r="V46" s="171"/>
    </row>
    <row r="47" spans="1:22" s="590" customFormat="1">
      <c r="A47" s="161"/>
      <c r="B47" s="162"/>
      <c r="C47" s="163" t="s">
        <v>1831</v>
      </c>
      <c r="D47" s="125" t="s">
        <v>1629</v>
      </c>
      <c r="E47" s="125" t="s">
        <v>1630</v>
      </c>
      <c r="F47" s="125" t="s">
        <v>1613</v>
      </c>
      <c r="G47" s="125">
        <v>627</v>
      </c>
      <c r="H47" s="125" t="s">
        <v>1768</v>
      </c>
      <c r="I47" s="125" t="s">
        <v>1848</v>
      </c>
      <c r="J47" s="125" t="s">
        <v>1849</v>
      </c>
      <c r="K47" s="166"/>
      <c r="L47" s="603"/>
      <c r="M47" s="167"/>
      <c r="N47" s="167">
        <v>37288334</v>
      </c>
      <c r="O47" s="163" t="s">
        <v>1608</v>
      </c>
      <c r="P47" s="169">
        <f t="shared" si="0"/>
        <v>37288334</v>
      </c>
      <c r="Q47" s="163"/>
      <c r="R47" s="169"/>
      <c r="T47" s="591"/>
      <c r="U47" s="171"/>
      <c r="V47" s="171"/>
    </row>
    <row r="48" spans="1:22" s="590" customFormat="1">
      <c r="A48" s="161"/>
      <c r="B48" s="162"/>
      <c r="C48" s="163" t="s">
        <v>1831</v>
      </c>
      <c r="D48" s="125" t="s">
        <v>1629</v>
      </c>
      <c r="E48" s="125" t="s">
        <v>1630</v>
      </c>
      <c r="F48" s="125" t="s">
        <v>1627</v>
      </c>
      <c r="G48" s="125">
        <v>627</v>
      </c>
      <c r="H48" s="125" t="s">
        <v>1817</v>
      </c>
      <c r="I48" s="125" t="s">
        <v>1833</v>
      </c>
      <c r="J48" s="125" t="s">
        <v>1834</v>
      </c>
      <c r="K48" s="166"/>
      <c r="L48" s="603"/>
      <c r="M48" s="167"/>
      <c r="N48" s="167">
        <v>95727914</v>
      </c>
      <c r="O48" s="163" t="s">
        <v>1608</v>
      </c>
      <c r="P48" s="169">
        <f t="shared" si="0"/>
        <v>95727914</v>
      </c>
      <c r="Q48" s="163"/>
      <c r="R48" s="169"/>
      <c r="T48" s="591"/>
      <c r="U48" s="171"/>
      <c r="V48" s="171"/>
    </row>
    <row r="49" spans="1:22" s="590" customFormat="1">
      <c r="A49" s="161"/>
      <c r="B49" s="162"/>
      <c r="C49" s="163" t="s">
        <v>1831</v>
      </c>
      <c r="D49" s="172" t="s">
        <v>1629</v>
      </c>
      <c r="E49" s="173" t="s">
        <v>1630</v>
      </c>
      <c r="F49" s="174" t="s">
        <v>1612</v>
      </c>
      <c r="G49" s="174">
        <v>627</v>
      </c>
      <c r="H49" s="174" t="s">
        <v>1817</v>
      </c>
      <c r="I49" s="125" t="s">
        <v>1850</v>
      </c>
      <c r="J49" s="173" t="s">
        <v>1851</v>
      </c>
      <c r="K49" s="163"/>
      <c r="L49" s="603"/>
      <c r="M49" s="167"/>
      <c r="N49" s="167">
        <v>228396520</v>
      </c>
      <c r="O49" s="163" t="s">
        <v>1608</v>
      </c>
      <c r="P49" s="169">
        <f t="shared" si="0"/>
        <v>228396520</v>
      </c>
      <c r="Q49" s="163"/>
      <c r="R49" s="169"/>
      <c r="T49" s="591"/>
      <c r="U49" s="171"/>
      <c r="V49" s="171"/>
    </row>
    <row r="50" spans="1:22" s="590" customFormat="1">
      <c r="A50" s="161"/>
      <c r="B50" s="162"/>
      <c r="C50" s="163" t="s">
        <v>1831</v>
      </c>
      <c r="D50" s="125" t="s">
        <v>1631</v>
      </c>
      <c r="E50" s="125" t="s">
        <v>1632</v>
      </c>
      <c r="F50" s="125" t="s">
        <v>1616</v>
      </c>
      <c r="G50" s="125">
        <v>627</v>
      </c>
      <c r="H50" s="125" t="s">
        <v>1817</v>
      </c>
      <c r="I50" s="125" t="s">
        <v>1833</v>
      </c>
      <c r="J50" s="125" t="s">
        <v>1834</v>
      </c>
      <c r="K50" s="166"/>
      <c r="L50" s="603"/>
      <c r="M50" s="167"/>
      <c r="N50" s="167">
        <v>380458375</v>
      </c>
      <c r="O50" s="163" t="s">
        <v>1608</v>
      </c>
      <c r="P50" s="169">
        <f t="shared" si="0"/>
        <v>380458375</v>
      </c>
      <c r="Q50" s="163"/>
      <c r="R50" s="169"/>
      <c r="T50" s="591"/>
      <c r="U50" s="171"/>
      <c r="V50" s="171"/>
    </row>
    <row r="51" spans="1:22" s="590" customFormat="1">
      <c r="A51" s="161"/>
      <c r="B51" s="162"/>
      <c r="C51" s="163" t="s">
        <v>1831</v>
      </c>
      <c r="D51" s="125" t="s">
        <v>1631</v>
      </c>
      <c r="E51" s="125" t="s">
        <v>1632</v>
      </c>
      <c r="F51" s="125" t="s">
        <v>1615</v>
      </c>
      <c r="G51" s="125">
        <v>627</v>
      </c>
      <c r="H51" s="125" t="s">
        <v>1770</v>
      </c>
      <c r="I51" s="125" t="s">
        <v>1837</v>
      </c>
      <c r="J51" s="125" t="s">
        <v>25</v>
      </c>
      <c r="K51" s="166"/>
      <c r="L51" s="603"/>
      <c r="M51" s="167"/>
      <c r="N51" s="167">
        <v>193743000</v>
      </c>
      <c r="O51" s="163" t="s">
        <v>1608</v>
      </c>
      <c r="P51" s="169">
        <f t="shared" si="0"/>
        <v>193743000</v>
      </c>
      <c r="Q51" s="163"/>
      <c r="R51" s="169"/>
      <c r="T51" s="591"/>
      <c r="U51" s="171"/>
      <c r="V51" s="171"/>
    </row>
    <row r="52" spans="1:22" s="590" customFormat="1">
      <c r="A52" s="161"/>
      <c r="B52" s="162"/>
      <c r="C52" s="163" t="s">
        <v>1831</v>
      </c>
      <c r="D52" s="125" t="s">
        <v>1631</v>
      </c>
      <c r="E52" s="125" t="s">
        <v>1632</v>
      </c>
      <c r="F52" s="125" t="s">
        <v>1613</v>
      </c>
      <c r="G52" s="125">
        <v>627</v>
      </c>
      <c r="H52" s="125" t="s">
        <v>1768</v>
      </c>
      <c r="I52" s="125" t="s">
        <v>1845</v>
      </c>
      <c r="J52" s="125" t="s">
        <v>36</v>
      </c>
      <c r="K52" s="166"/>
      <c r="L52" s="603"/>
      <c r="M52" s="167"/>
      <c r="N52" s="167">
        <v>203513750</v>
      </c>
      <c r="O52" s="163" t="s">
        <v>1608</v>
      </c>
      <c r="P52" s="169">
        <f t="shared" si="0"/>
        <v>203513750</v>
      </c>
      <c r="Q52" s="163"/>
      <c r="R52" s="169"/>
      <c r="T52" s="591"/>
      <c r="U52" s="171"/>
      <c r="V52" s="171"/>
    </row>
    <row r="53" spans="1:22" s="590" customFormat="1">
      <c r="A53" s="161"/>
      <c r="B53" s="162"/>
      <c r="C53" s="163" t="s">
        <v>1831</v>
      </c>
      <c r="D53" s="125" t="s">
        <v>1633</v>
      </c>
      <c r="E53" s="125" t="s">
        <v>1634</v>
      </c>
      <c r="F53" s="125" t="s">
        <v>1616</v>
      </c>
      <c r="G53" s="125">
        <v>627</v>
      </c>
      <c r="H53" s="125" t="s">
        <v>1817</v>
      </c>
      <c r="I53" s="125" t="s">
        <v>1833</v>
      </c>
      <c r="J53" s="125" t="s">
        <v>1834</v>
      </c>
      <c r="K53" s="166"/>
      <c r="L53" s="603"/>
      <c r="M53" s="167"/>
      <c r="N53" s="167">
        <v>31715750</v>
      </c>
      <c r="O53" s="163" t="s">
        <v>1608</v>
      </c>
      <c r="P53" s="169">
        <f t="shared" si="0"/>
        <v>31715750</v>
      </c>
      <c r="Q53" s="163"/>
      <c r="R53" s="169"/>
      <c r="T53" s="591"/>
      <c r="U53" s="171"/>
      <c r="V53" s="171"/>
    </row>
    <row r="54" spans="1:22" s="590" customFormat="1">
      <c r="A54" s="161"/>
      <c r="B54" s="162"/>
      <c r="C54" s="163" t="s">
        <v>1831</v>
      </c>
      <c r="D54" s="125" t="s">
        <v>1633</v>
      </c>
      <c r="E54" s="125" t="s">
        <v>1634</v>
      </c>
      <c r="F54" s="125" t="s">
        <v>1615</v>
      </c>
      <c r="G54" s="125">
        <v>627</v>
      </c>
      <c r="H54" s="125" t="s">
        <v>1770</v>
      </c>
      <c r="I54" s="125" t="s">
        <v>1837</v>
      </c>
      <c r="J54" s="125" t="s">
        <v>25</v>
      </c>
      <c r="K54" s="166"/>
      <c r="L54" s="603"/>
      <c r="M54" s="167"/>
      <c r="N54" s="167">
        <v>16145250</v>
      </c>
      <c r="O54" s="163" t="s">
        <v>1608</v>
      </c>
      <c r="P54" s="169">
        <f t="shared" si="0"/>
        <v>16145250</v>
      </c>
      <c r="Q54" s="163"/>
      <c r="R54" s="169"/>
      <c r="T54" s="591"/>
      <c r="U54" s="171"/>
      <c r="V54" s="171"/>
    </row>
    <row r="55" spans="1:22" s="590" customFormat="1">
      <c r="A55" s="161"/>
      <c r="B55" s="162"/>
      <c r="C55" s="163" t="s">
        <v>1831</v>
      </c>
      <c r="D55" s="125" t="s">
        <v>1633</v>
      </c>
      <c r="E55" s="125" t="s">
        <v>1634</v>
      </c>
      <c r="F55" s="125" t="s">
        <v>1613</v>
      </c>
      <c r="G55" s="125">
        <v>627</v>
      </c>
      <c r="H55" s="125" t="s">
        <v>1768</v>
      </c>
      <c r="I55" s="125" t="s">
        <v>1845</v>
      </c>
      <c r="J55" s="165" t="s">
        <v>36</v>
      </c>
      <c r="K55" s="166"/>
      <c r="L55" s="603"/>
      <c r="M55" s="167"/>
      <c r="N55" s="167">
        <v>16981250</v>
      </c>
      <c r="O55" s="163" t="s">
        <v>1608</v>
      </c>
      <c r="P55" s="169">
        <f t="shared" si="0"/>
        <v>16981250</v>
      </c>
      <c r="Q55" s="163"/>
      <c r="R55" s="169"/>
      <c r="T55" s="591"/>
      <c r="U55" s="171"/>
      <c r="V55" s="171"/>
    </row>
    <row r="56" spans="1:22" s="590" customFormat="1">
      <c r="A56" s="161"/>
      <c r="B56" s="162"/>
      <c r="C56" s="163" t="s">
        <v>1831</v>
      </c>
      <c r="D56" s="125" t="s">
        <v>1635</v>
      </c>
      <c r="E56" s="125" t="s">
        <v>1636</v>
      </c>
      <c r="F56" s="125" t="s">
        <v>1616</v>
      </c>
      <c r="G56" s="125">
        <v>627</v>
      </c>
      <c r="H56" s="125" t="s">
        <v>1817</v>
      </c>
      <c r="I56" s="125" t="s">
        <v>1833</v>
      </c>
      <c r="J56" s="165" t="s">
        <v>1834</v>
      </c>
      <c r="K56" s="166"/>
      <c r="L56" s="603"/>
      <c r="M56" s="167"/>
      <c r="N56" s="167">
        <v>106035374</v>
      </c>
      <c r="O56" s="163" t="s">
        <v>1608</v>
      </c>
      <c r="P56" s="169">
        <f t="shared" si="0"/>
        <v>106035374</v>
      </c>
      <c r="Q56" s="163"/>
      <c r="R56" s="169"/>
      <c r="T56" s="591"/>
      <c r="U56" s="171"/>
      <c r="V56" s="171"/>
    </row>
    <row r="57" spans="1:22" s="590" customFormat="1">
      <c r="A57" s="161"/>
      <c r="B57" s="162"/>
      <c r="C57" s="163" t="s">
        <v>1831</v>
      </c>
      <c r="D57" s="125" t="s">
        <v>1635</v>
      </c>
      <c r="E57" s="125" t="s">
        <v>1636</v>
      </c>
      <c r="F57" s="125" t="s">
        <v>1615</v>
      </c>
      <c r="G57" s="125">
        <v>627</v>
      </c>
      <c r="H57" s="125" t="s">
        <v>1770</v>
      </c>
      <c r="I57" s="125" t="s">
        <v>1837</v>
      </c>
      <c r="J57" s="125" t="s">
        <v>25</v>
      </c>
      <c r="K57" s="166"/>
      <c r="L57" s="603"/>
      <c r="M57" s="167"/>
      <c r="N57" s="167">
        <v>84457449</v>
      </c>
      <c r="O57" s="163" t="s">
        <v>1608</v>
      </c>
      <c r="P57" s="169">
        <f t="shared" si="0"/>
        <v>84457449</v>
      </c>
      <c r="Q57" s="163"/>
      <c r="R57" s="169"/>
      <c r="T57" s="591"/>
      <c r="U57" s="171"/>
      <c r="V57" s="171"/>
    </row>
    <row r="58" spans="1:22" s="590" customFormat="1">
      <c r="A58" s="161"/>
      <c r="B58" s="162"/>
      <c r="C58" s="163" t="s">
        <v>1831</v>
      </c>
      <c r="D58" s="125" t="s">
        <v>1635</v>
      </c>
      <c r="E58" s="125" t="s">
        <v>1636</v>
      </c>
      <c r="F58" s="125" t="s">
        <v>1613</v>
      </c>
      <c r="G58" s="125">
        <v>627</v>
      </c>
      <c r="H58" s="125" t="s">
        <v>1768</v>
      </c>
      <c r="I58" s="125" t="s">
        <v>1845</v>
      </c>
      <c r="J58" s="125" t="s">
        <v>36</v>
      </c>
      <c r="K58" s="166"/>
      <c r="L58" s="603"/>
      <c r="M58" s="167"/>
      <c r="N58" s="167">
        <v>54827873</v>
      </c>
      <c r="O58" s="163" t="s">
        <v>1608</v>
      </c>
      <c r="P58" s="169">
        <f t="shared" si="0"/>
        <v>54827873</v>
      </c>
      <c r="Q58" s="163"/>
      <c r="R58" s="175"/>
      <c r="T58" s="591"/>
      <c r="U58" s="171"/>
      <c r="V58" s="171"/>
    </row>
    <row r="59" spans="1:22" s="590" customFormat="1">
      <c r="A59" s="161"/>
      <c r="B59" s="162"/>
      <c r="C59" s="163" t="s">
        <v>1831</v>
      </c>
      <c r="D59" s="125" t="s">
        <v>1637</v>
      </c>
      <c r="E59" s="125" t="s">
        <v>1638</v>
      </c>
      <c r="F59" s="125" t="s">
        <v>1616</v>
      </c>
      <c r="G59" s="125">
        <v>627</v>
      </c>
      <c r="H59" s="125" t="s">
        <v>1817</v>
      </c>
      <c r="I59" s="125" t="s">
        <v>1833</v>
      </c>
      <c r="J59" s="125" t="s">
        <v>1834</v>
      </c>
      <c r="K59" s="166"/>
      <c r="L59" s="603"/>
      <c r="M59" s="167"/>
      <c r="N59" s="167">
        <v>31093700</v>
      </c>
      <c r="O59" s="163" t="s">
        <v>1608</v>
      </c>
      <c r="P59" s="169">
        <f t="shared" si="0"/>
        <v>31093700</v>
      </c>
      <c r="Q59" s="163"/>
      <c r="R59" s="175"/>
      <c r="T59" s="591"/>
      <c r="U59" s="171"/>
      <c r="V59" s="171"/>
    </row>
    <row r="60" spans="1:22" s="590" customFormat="1">
      <c r="A60" s="161"/>
      <c r="B60" s="162"/>
      <c r="C60" s="163" t="s">
        <v>1831</v>
      </c>
      <c r="D60" s="125" t="s">
        <v>1639</v>
      </c>
      <c r="E60" s="125" t="s">
        <v>1640</v>
      </c>
      <c r="F60" s="125" t="s">
        <v>1618</v>
      </c>
      <c r="G60" s="125">
        <v>627</v>
      </c>
      <c r="H60" s="125" t="s">
        <v>1817</v>
      </c>
      <c r="I60" s="125" t="s">
        <v>1832</v>
      </c>
      <c r="J60" s="125" t="s">
        <v>1618</v>
      </c>
      <c r="K60" s="166"/>
      <c r="L60" s="603"/>
      <c r="M60" s="167"/>
      <c r="N60" s="167">
        <v>14604000</v>
      </c>
      <c r="O60" s="163" t="s">
        <v>1608</v>
      </c>
      <c r="P60" s="169">
        <f t="shared" si="0"/>
        <v>14604000</v>
      </c>
      <c r="Q60" s="163"/>
      <c r="R60" s="175"/>
      <c r="T60" s="591"/>
      <c r="U60" s="171"/>
      <c r="V60" s="171"/>
    </row>
    <row r="61" spans="1:22" s="590" customFormat="1">
      <c r="A61" s="161"/>
      <c r="B61" s="162"/>
      <c r="C61" s="163" t="s">
        <v>1831</v>
      </c>
      <c r="D61" s="125" t="s">
        <v>1639</v>
      </c>
      <c r="E61" s="125" t="s">
        <v>1640</v>
      </c>
      <c r="F61" s="125" t="s">
        <v>1617</v>
      </c>
      <c r="G61" s="125">
        <v>627</v>
      </c>
      <c r="H61" s="125" t="s">
        <v>1817</v>
      </c>
      <c r="I61" s="125" t="s">
        <v>1833</v>
      </c>
      <c r="J61" s="125" t="s">
        <v>1834</v>
      </c>
      <c r="K61" s="166"/>
      <c r="L61" s="603"/>
      <c r="M61" s="167"/>
      <c r="N61" s="167">
        <v>38395000</v>
      </c>
      <c r="O61" s="163" t="s">
        <v>1608</v>
      </c>
      <c r="P61" s="169">
        <f t="shared" si="0"/>
        <v>38395000</v>
      </c>
      <c r="Q61" s="163"/>
      <c r="R61" s="167"/>
      <c r="T61" s="591"/>
      <c r="U61" s="171"/>
      <c r="V61" s="171"/>
    </row>
    <row r="62" spans="1:22" s="590" customFormat="1">
      <c r="A62" s="161"/>
      <c r="B62" s="162"/>
      <c r="C62" s="163" t="s">
        <v>1831</v>
      </c>
      <c r="D62" s="125" t="s">
        <v>1639</v>
      </c>
      <c r="E62" s="125" t="s">
        <v>1640</v>
      </c>
      <c r="F62" s="125" t="s">
        <v>1616</v>
      </c>
      <c r="G62" s="125">
        <v>627</v>
      </c>
      <c r="H62" s="125" t="s">
        <v>1817</v>
      </c>
      <c r="I62" s="125" t="s">
        <v>1833</v>
      </c>
      <c r="J62" s="125" t="s">
        <v>1834</v>
      </c>
      <c r="K62" s="166"/>
      <c r="L62" s="603"/>
      <c r="M62" s="167"/>
      <c r="N62" s="167">
        <v>136698000</v>
      </c>
      <c r="O62" s="163" t="s">
        <v>1608</v>
      </c>
      <c r="P62" s="169">
        <f t="shared" si="0"/>
        <v>136698000</v>
      </c>
      <c r="Q62" s="163"/>
      <c r="R62" s="167"/>
      <c r="T62" s="591"/>
      <c r="U62" s="171"/>
      <c r="V62" s="171"/>
    </row>
    <row r="63" spans="1:22" s="590" customFormat="1">
      <c r="A63" s="161"/>
      <c r="B63" s="162"/>
      <c r="C63" s="163" t="s">
        <v>1831</v>
      </c>
      <c r="D63" s="125" t="s">
        <v>1639</v>
      </c>
      <c r="E63" s="125" t="s">
        <v>1640</v>
      </c>
      <c r="F63" s="125" t="s">
        <v>1628</v>
      </c>
      <c r="G63" s="125">
        <v>627</v>
      </c>
      <c r="H63" s="125" t="s">
        <v>1817</v>
      </c>
      <c r="I63" s="125" t="s">
        <v>1835</v>
      </c>
      <c r="J63" s="125" t="s">
        <v>1836</v>
      </c>
      <c r="K63" s="166"/>
      <c r="L63" s="603"/>
      <c r="M63" s="167"/>
      <c r="N63" s="167">
        <v>2808000</v>
      </c>
      <c r="O63" s="163" t="s">
        <v>1608</v>
      </c>
      <c r="P63" s="169">
        <f t="shared" si="0"/>
        <v>2808000</v>
      </c>
      <c r="Q63" s="163"/>
      <c r="R63" s="167"/>
      <c r="T63" s="591"/>
      <c r="U63" s="171"/>
      <c r="V63" s="171"/>
    </row>
    <row r="64" spans="1:22" s="590" customFormat="1">
      <c r="A64" s="161"/>
      <c r="B64" s="162"/>
      <c r="C64" s="163" t="s">
        <v>1831</v>
      </c>
      <c r="D64" s="125" t="s">
        <v>1639</v>
      </c>
      <c r="E64" s="125" t="s">
        <v>1640</v>
      </c>
      <c r="F64" s="125" t="s">
        <v>1615</v>
      </c>
      <c r="G64" s="125">
        <v>627</v>
      </c>
      <c r="H64" s="125" t="s">
        <v>1770</v>
      </c>
      <c r="I64" s="125" t="s">
        <v>1837</v>
      </c>
      <c r="J64" s="125" t="s">
        <v>25</v>
      </c>
      <c r="K64" s="166"/>
      <c r="L64" s="603"/>
      <c r="M64" s="167"/>
      <c r="N64" s="167">
        <v>129111000</v>
      </c>
      <c r="O64" s="163" t="s">
        <v>1608</v>
      </c>
      <c r="P64" s="169">
        <f t="shared" si="0"/>
        <v>129111000</v>
      </c>
      <c r="Q64" s="163"/>
      <c r="R64" s="175"/>
      <c r="T64" s="591"/>
      <c r="U64" s="171"/>
      <c r="V64" s="171"/>
    </row>
    <row r="65" spans="1:22" s="590" customFormat="1">
      <c r="A65" s="161"/>
      <c r="B65" s="162"/>
      <c r="C65" s="163" t="s">
        <v>1831</v>
      </c>
      <c r="D65" s="125" t="s">
        <v>1639</v>
      </c>
      <c r="E65" s="125" t="s">
        <v>1640</v>
      </c>
      <c r="F65" s="125" t="s">
        <v>1615</v>
      </c>
      <c r="G65" s="125">
        <v>627</v>
      </c>
      <c r="H65" s="125" t="s">
        <v>1770</v>
      </c>
      <c r="I65" s="125" t="s">
        <v>1838</v>
      </c>
      <c r="J65" s="165" t="s">
        <v>1839</v>
      </c>
      <c r="K65" s="166"/>
      <c r="L65" s="603"/>
      <c r="M65" s="167"/>
      <c r="N65" s="167">
        <v>10235000</v>
      </c>
      <c r="O65" s="163" t="s">
        <v>1608</v>
      </c>
      <c r="P65" s="169">
        <f t="shared" si="0"/>
        <v>10235000</v>
      </c>
      <c r="Q65" s="163"/>
      <c r="R65" s="175"/>
      <c r="T65" s="591"/>
      <c r="U65" s="171"/>
      <c r="V65" s="171"/>
    </row>
    <row r="66" spans="1:22" s="590" customFormat="1">
      <c r="A66" s="161"/>
      <c r="B66" s="162"/>
      <c r="C66" s="163" t="s">
        <v>1831</v>
      </c>
      <c r="D66" s="125" t="s">
        <v>1639</v>
      </c>
      <c r="E66" s="125" t="s">
        <v>1640</v>
      </c>
      <c r="F66" s="125" t="s">
        <v>1615</v>
      </c>
      <c r="G66" s="125">
        <v>627</v>
      </c>
      <c r="H66" s="125" t="s">
        <v>1770</v>
      </c>
      <c r="I66" s="125" t="s">
        <v>1840</v>
      </c>
      <c r="J66" s="165" t="s">
        <v>72</v>
      </c>
      <c r="K66" s="166"/>
      <c r="L66" s="603"/>
      <c r="M66" s="167"/>
      <c r="N66" s="167">
        <v>23588000</v>
      </c>
      <c r="O66" s="163" t="s">
        <v>1608</v>
      </c>
      <c r="P66" s="169">
        <f t="shared" si="0"/>
        <v>23588000</v>
      </c>
      <c r="Q66" s="163"/>
      <c r="R66" s="175"/>
      <c r="T66" s="591"/>
      <c r="U66" s="171"/>
      <c r="V66" s="171"/>
    </row>
    <row r="67" spans="1:22" s="590" customFormat="1">
      <c r="A67" s="161"/>
      <c r="B67" s="162"/>
      <c r="C67" s="163" t="s">
        <v>1831</v>
      </c>
      <c r="D67" s="125" t="s">
        <v>1639</v>
      </c>
      <c r="E67" s="125" t="s">
        <v>1640</v>
      </c>
      <c r="F67" s="125" t="s">
        <v>1615</v>
      </c>
      <c r="G67" s="125">
        <v>627</v>
      </c>
      <c r="H67" s="125" t="s">
        <v>1770</v>
      </c>
      <c r="I67" s="125" t="s">
        <v>1841</v>
      </c>
      <c r="J67" s="125" t="s">
        <v>373</v>
      </c>
      <c r="K67" s="166"/>
      <c r="L67" s="603"/>
      <c r="M67" s="167"/>
      <c r="N67" s="167">
        <v>3731000</v>
      </c>
      <c r="O67" s="163" t="s">
        <v>1608</v>
      </c>
      <c r="P67" s="169">
        <f t="shared" si="0"/>
        <v>3731000</v>
      </c>
      <c r="Q67" s="163"/>
      <c r="R67" s="169"/>
      <c r="T67" s="591"/>
      <c r="U67" s="171"/>
      <c r="V67" s="171"/>
    </row>
    <row r="68" spans="1:22" s="590" customFormat="1">
      <c r="A68" s="161"/>
      <c r="B68" s="162"/>
      <c r="C68" s="163" t="s">
        <v>1831</v>
      </c>
      <c r="D68" s="125" t="s">
        <v>1639</v>
      </c>
      <c r="E68" s="125" t="s">
        <v>1640</v>
      </c>
      <c r="F68" s="125" t="s">
        <v>1615</v>
      </c>
      <c r="G68" s="125">
        <v>627</v>
      </c>
      <c r="H68" s="125" t="s">
        <v>1770</v>
      </c>
      <c r="I68" s="125" t="s">
        <v>1842</v>
      </c>
      <c r="J68" s="125" t="s">
        <v>439</v>
      </c>
      <c r="K68" s="166"/>
      <c r="L68" s="603"/>
      <c r="M68" s="167"/>
      <c r="N68" s="167">
        <v>64975000</v>
      </c>
      <c r="O68" s="163" t="s">
        <v>1608</v>
      </c>
      <c r="P68" s="169">
        <f t="shared" si="0"/>
        <v>64975000</v>
      </c>
      <c r="Q68" s="163"/>
      <c r="R68" s="175"/>
      <c r="T68" s="591"/>
      <c r="U68" s="171"/>
      <c r="V68" s="171"/>
    </row>
    <row r="69" spans="1:22" s="590" customFormat="1">
      <c r="A69" s="161"/>
      <c r="B69" s="162"/>
      <c r="C69" s="163" t="s">
        <v>1831</v>
      </c>
      <c r="D69" s="125" t="s">
        <v>1639</v>
      </c>
      <c r="E69" s="125" t="s">
        <v>1640</v>
      </c>
      <c r="F69" s="125" t="s">
        <v>1614</v>
      </c>
      <c r="G69" s="125">
        <v>627</v>
      </c>
      <c r="H69" s="125" t="s">
        <v>1246</v>
      </c>
      <c r="I69" s="125" t="s">
        <v>1843</v>
      </c>
      <c r="J69" s="125" t="s">
        <v>1246</v>
      </c>
      <c r="K69" s="166"/>
      <c r="L69" s="603"/>
      <c r="M69" s="167"/>
      <c r="N69" s="167">
        <v>125169000</v>
      </c>
      <c r="O69" s="163" t="s">
        <v>1608</v>
      </c>
      <c r="P69" s="169">
        <f t="shared" si="0"/>
        <v>125169000</v>
      </c>
      <c r="Q69" s="163"/>
      <c r="R69" s="175"/>
      <c r="T69" s="591"/>
      <c r="U69" s="171"/>
      <c r="V69" s="171"/>
    </row>
    <row r="70" spans="1:22" s="590" customFormat="1">
      <c r="A70" s="161"/>
      <c r="B70" s="162"/>
      <c r="C70" s="163" t="s">
        <v>1831</v>
      </c>
      <c r="D70" s="125" t="s">
        <v>1639</v>
      </c>
      <c r="E70" s="125" t="s">
        <v>1640</v>
      </c>
      <c r="F70" s="125" t="s">
        <v>1614</v>
      </c>
      <c r="G70" s="125">
        <v>627</v>
      </c>
      <c r="H70" s="125" t="s">
        <v>671</v>
      </c>
      <c r="I70" s="125" t="s">
        <v>1844</v>
      </c>
      <c r="J70" s="125" t="s">
        <v>671</v>
      </c>
      <c r="K70" s="166"/>
      <c r="L70" s="603"/>
      <c r="M70" s="167"/>
      <c r="N70" s="167">
        <v>113026000</v>
      </c>
      <c r="O70" s="163" t="s">
        <v>1608</v>
      </c>
      <c r="P70" s="169">
        <f t="shared" si="0"/>
        <v>113026000</v>
      </c>
      <c r="Q70" s="163"/>
      <c r="R70" s="175"/>
      <c r="T70" s="591"/>
      <c r="U70" s="171"/>
      <c r="V70" s="171"/>
    </row>
    <row r="71" spans="1:22" s="590" customFormat="1">
      <c r="A71" s="161"/>
      <c r="B71" s="162"/>
      <c r="C71" s="163" t="s">
        <v>1831</v>
      </c>
      <c r="D71" s="125" t="s">
        <v>1639</v>
      </c>
      <c r="E71" s="125" t="s">
        <v>1640</v>
      </c>
      <c r="F71" s="125" t="s">
        <v>1613</v>
      </c>
      <c r="G71" s="125">
        <v>627</v>
      </c>
      <c r="H71" s="125" t="s">
        <v>1768</v>
      </c>
      <c r="I71" s="125" t="s">
        <v>1845</v>
      </c>
      <c r="J71" s="125" t="s">
        <v>36</v>
      </c>
      <c r="K71" s="166"/>
      <c r="L71" s="603"/>
      <c r="M71" s="167"/>
      <c r="N71" s="167">
        <v>111298000</v>
      </c>
      <c r="O71" s="163" t="s">
        <v>1608</v>
      </c>
      <c r="P71" s="169">
        <f t="shared" si="0"/>
        <v>111298000</v>
      </c>
      <c r="Q71" s="163"/>
      <c r="R71" s="175"/>
      <c r="T71" s="591"/>
      <c r="U71" s="171"/>
      <c r="V71" s="171"/>
    </row>
    <row r="72" spans="1:22" s="590" customFormat="1">
      <c r="A72" s="161"/>
      <c r="B72" s="162"/>
      <c r="C72" s="163" t="s">
        <v>1831</v>
      </c>
      <c r="D72" s="125" t="s">
        <v>1639</v>
      </c>
      <c r="E72" s="125" t="s">
        <v>1640</v>
      </c>
      <c r="F72" s="125" t="s">
        <v>1613</v>
      </c>
      <c r="G72" s="125">
        <v>627</v>
      </c>
      <c r="H72" s="125" t="s">
        <v>1768</v>
      </c>
      <c r="I72" s="125" t="s">
        <v>1846</v>
      </c>
      <c r="J72" s="125" t="s">
        <v>1847</v>
      </c>
      <c r="K72" s="166"/>
      <c r="L72" s="603"/>
      <c r="M72" s="167"/>
      <c r="N72" s="167">
        <v>75027000</v>
      </c>
      <c r="O72" s="163" t="s">
        <v>1608</v>
      </c>
      <c r="P72" s="169">
        <f t="shared" si="0"/>
        <v>75027000</v>
      </c>
      <c r="Q72" s="163"/>
      <c r="R72" s="175"/>
      <c r="T72" s="591"/>
      <c r="U72" s="171"/>
      <c r="V72" s="171"/>
    </row>
    <row r="73" spans="1:22" s="590" customFormat="1">
      <c r="A73" s="161"/>
      <c r="B73" s="162"/>
      <c r="C73" s="163" t="s">
        <v>1831</v>
      </c>
      <c r="D73" s="125" t="s">
        <v>1639</v>
      </c>
      <c r="E73" s="125" t="s">
        <v>1640</v>
      </c>
      <c r="F73" s="125" t="s">
        <v>1613</v>
      </c>
      <c r="G73" s="125">
        <v>627</v>
      </c>
      <c r="H73" s="125" t="s">
        <v>1768</v>
      </c>
      <c r="I73" s="125" t="s">
        <v>1848</v>
      </c>
      <c r="J73" s="125" t="s">
        <v>1849</v>
      </c>
      <c r="K73" s="166"/>
      <c r="L73" s="603"/>
      <c r="M73" s="167"/>
      <c r="N73" s="167">
        <v>13129000</v>
      </c>
      <c r="O73" s="163" t="s">
        <v>1608</v>
      </c>
      <c r="P73" s="169">
        <f t="shared" si="0"/>
        <v>13129000</v>
      </c>
      <c r="Q73" s="163"/>
      <c r="R73" s="175"/>
      <c r="T73" s="591"/>
      <c r="U73" s="171"/>
      <c r="V73" s="171"/>
    </row>
    <row r="74" spans="1:22" s="590" customFormat="1">
      <c r="A74" s="161"/>
      <c r="B74" s="162"/>
      <c r="C74" s="163" t="s">
        <v>1831</v>
      </c>
      <c r="D74" s="125" t="s">
        <v>1639</v>
      </c>
      <c r="E74" s="125" t="s">
        <v>1640</v>
      </c>
      <c r="F74" s="125" t="s">
        <v>1627</v>
      </c>
      <c r="G74" s="125">
        <v>627</v>
      </c>
      <c r="H74" s="125" t="s">
        <v>1817</v>
      </c>
      <c r="I74" s="125" t="s">
        <v>1852</v>
      </c>
      <c r="J74" s="125" t="s">
        <v>1627</v>
      </c>
      <c r="K74" s="166"/>
      <c r="L74" s="603"/>
      <c r="M74" s="167"/>
      <c r="N74" s="167">
        <v>56326450</v>
      </c>
      <c r="O74" s="163" t="s">
        <v>1608</v>
      </c>
      <c r="P74" s="169">
        <f t="shared" si="0"/>
        <v>56326450</v>
      </c>
      <c r="Q74" s="163"/>
      <c r="R74" s="175"/>
      <c r="T74" s="591"/>
      <c r="U74" s="171"/>
      <c r="V74" s="171"/>
    </row>
    <row r="75" spans="1:22" s="590" customFormat="1">
      <c r="A75" s="161"/>
      <c r="B75" s="162"/>
      <c r="C75" s="163" t="s">
        <v>1831</v>
      </c>
      <c r="D75" s="125" t="s">
        <v>1639</v>
      </c>
      <c r="E75" s="125" t="s">
        <v>1640</v>
      </c>
      <c r="F75" s="125" t="s">
        <v>1612</v>
      </c>
      <c r="G75" s="125">
        <v>627</v>
      </c>
      <c r="H75" s="125" t="s">
        <v>1817</v>
      </c>
      <c r="I75" s="125" t="s">
        <v>1850</v>
      </c>
      <c r="J75" s="165" t="s">
        <v>1851</v>
      </c>
      <c r="K75" s="166"/>
      <c r="L75" s="603"/>
      <c r="M75" s="167"/>
      <c r="N75" s="167">
        <v>28845000</v>
      </c>
      <c r="O75" s="163" t="s">
        <v>1608</v>
      </c>
      <c r="P75" s="169">
        <f t="shared" ref="P75:P138" si="1">+M75+N75</f>
        <v>28845000</v>
      </c>
      <c r="Q75" s="163"/>
      <c r="R75" s="175"/>
      <c r="T75" s="591"/>
      <c r="U75" s="171"/>
      <c r="V75" s="171"/>
    </row>
    <row r="76" spans="1:22" s="590" customFormat="1">
      <c r="A76" s="161"/>
      <c r="B76" s="162"/>
      <c r="C76" s="163" t="s">
        <v>1831</v>
      </c>
      <c r="D76" s="125" t="s">
        <v>1642</v>
      </c>
      <c r="E76" s="125" t="s">
        <v>1643</v>
      </c>
      <c r="F76" s="125" t="s">
        <v>1627</v>
      </c>
      <c r="G76" s="125">
        <v>627</v>
      </c>
      <c r="H76" s="125" t="s">
        <v>1817</v>
      </c>
      <c r="I76" s="125" t="s">
        <v>1833</v>
      </c>
      <c r="J76" s="165" t="s">
        <v>1834</v>
      </c>
      <c r="K76" s="166"/>
      <c r="L76" s="603"/>
      <c r="M76" s="167"/>
      <c r="N76" s="167">
        <v>148856200</v>
      </c>
      <c r="O76" s="163" t="s">
        <v>1608</v>
      </c>
      <c r="P76" s="169">
        <f t="shared" si="1"/>
        <v>148856200</v>
      </c>
      <c r="Q76" s="163"/>
      <c r="R76" s="175"/>
      <c r="T76" s="591"/>
      <c r="U76" s="171"/>
      <c r="V76" s="171"/>
    </row>
    <row r="77" spans="1:22" s="590" customFormat="1">
      <c r="A77" s="161"/>
      <c r="B77" s="162"/>
      <c r="C77" s="163" t="s">
        <v>1831</v>
      </c>
      <c r="D77" s="125" t="s">
        <v>1644</v>
      </c>
      <c r="E77" s="125" t="s">
        <v>1645</v>
      </c>
      <c r="F77" s="125" t="s">
        <v>1627</v>
      </c>
      <c r="G77" s="125">
        <v>627</v>
      </c>
      <c r="H77" s="125" t="s">
        <v>1817</v>
      </c>
      <c r="I77" s="125" t="s">
        <v>1852</v>
      </c>
      <c r="J77" s="125" t="s">
        <v>1627</v>
      </c>
      <c r="K77" s="166"/>
      <c r="L77" s="603"/>
      <c r="M77" s="167"/>
      <c r="N77" s="167">
        <v>3844000</v>
      </c>
      <c r="O77" s="163" t="s">
        <v>1608</v>
      </c>
      <c r="P77" s="169">
        <f t="shared" si="1"/>
        <v>3844000</v>
      </c>
      <c r="Q77" s="163"/>
      <c r="R77" s="175"/>
      <c r="T77" s="591"/>
      <c r="U77" s="171"/>
      <c r="V77" s="171"/>
    </row>
    <row r="78" spans="1:22" s="590" customFormat="1">
      <c r="A78" s="161"/>
      <c r="B78" s="162"/>
      <c r="C78" s="163" t="s">
        <v>1831</v>
      </c>
      <c r="D78" s="125" t="s">
        <v>1646</v>
      </c>
      <c r="E78" s="125" t="s">
        <v>1647</v>
      </c>
      <c r="F78" s="125" t="s">
        <v>1616</v>
      </c>
      <c r="G78" s="125">
        <v>627</v>
      </c>
      <c r="H78" s="125" t="s">
        <v>1817</v>
      </c>
      <c r="I78" s="125" t="s">
        <v>1833</v>
      </c>
      <c r="J78" s="125" t="s">
        <v>1834</v>
      </c>
      <c r="K78" s="166"/>
      <c r="L78" s="603"/>
      <c r="M78" s="167"/>
      <c r="N78" s="167">
        <v>12050176</v>
      </c>
      <c r="O78" s="163" t="s">
        <v>1608</v>
      </c>
      <c r="P78" s="169">
        <f t="shared" si="1"/>
        <v>12050176</v>
      </c>
      <c r="Q78" s="163"/>
      <c r="R78" s="175"/>
      <c r="T78" s="591"/>
      <c r="U78" s="171"/>
      <c r="V78" s="171"/>
    </row>
    <row r="79" spans="1:22" s="590" customFormat="1">
      <c r="A79" s="161"/>
      <c r="B79" s="162"/>
      <c r="C79" s="163" t="s">
        <v>1831</v>
      </c>
      <c r="D79" s="125" t="s">
        <v>1648</v>
      </c>
      <c r="E79" s="125" t="s">
        <v>1649</v>
      </c>
      <c r="F79" s="125" t="s">
        <v>1616</v>
      </c>
      <c r="G79" s="125">
        <v>627</v>
      </c>
      <c r="H79" s="125" t="s">
        <v>1817</v>
      </c>
      <c r="I79" s="125" t="s">
        <v>1833</v>
      </c>
      <c r="J79" s="125" t="s">
        <v>1834</v>
      </c>
      <c r="K79" s="166"/>
      <c r="L79" s="603"/>
      <c r="M79" s="167"/>
      <c r="N79" s="167">
        <v>2954177</v>
      </c>
      <c r="O79" s="163" t="s">
        <v>1608</v>
      </c>
      <c r="P79" s="169">
        <f t="shared" si="1"/>
        <v>2954177</v>
      </c>
      <c r="Q79" s="163"/>
      <c r="R79" s="175"/>
      <c r="T79" s="591"/>
      <c r="U79" s="171"/>
      <c r="V79" s="171"/>
    </row>
    <row r="80" spans="1:22" s="590" customFormat="1">
      <c r="A80" s="161"/>
      <c r="B80" s="162"/>
      <c r="C80" s="163" t="s">
        <v>1831</v>
      </c>
      <c r="D80" s="125" t="s">
        <v>1648</v>
      </c>
      <c r="E80" s="125" t="s">
        <v>1649</v>
      </c>
      <c r="F80" s="125" t="s">
        <v>1615</v>
      </c>
      <c r="G80" s="125">
        <v>627</v>
      </c>
      <c r="H80" s="125" t="s">
        <v>1770</v>
      </c>
      <c r="I80" s="125" t="s">
        <v>1837</v>
      </c>
      <c r="J80" s="125" t="s">
        <v>25</v>
      </c>
      <c r="K80" s="166"/>
      <c r="L80" s="603"/>
      <c r="M80" s="167"/>
      <c r="N80" s="167">
        <v>1373721</v>
      </c>
      <c r="O80" s="163" t="s">
        <v>1608</v>
      </c>
      <c r="P80" s="169">
        <f t="shared" si="1"/>
        <v>1373721</v>
      </c>
      <c r="Q80" s="163"/>
      <c r="R80" s="175"/>
      <c r="T80" s="591"/>
      <c r="U80" s="171"/>
      <c r="V80" s="171"/>
    </row>
    <row r="81" spans="1:22" s="590" customFormat="1">
      <c r="A81" s="161"/>
      <c r="B81" s="162"/>
      <c r="C81" s="163" t="s">
        <v>1831</v>
      </c>
      <c r="D81" s="125" t="s">
        <v>1648</v>
      </c>
      <c r="E81" s="125" t="s">
        <v>1649</v>
      </c>
      <c r="F81" s="125" t="s">
        <v>1613</v>
      </c>
      <c r="G81" s="125">
        <v>627</v>
      </c>
      <c r="H81" s="125" t="s">
        <v>1768</v>
      </c>
      <c r="I81" s="125" t="s">
        <v>1845</v>
      </c>
      <c r="J81" s="125" t="s">
        <v>36</v>
      </c>
      <c r="K81" s="166"/>
      <c r="L81" s="603"/>
      <c r="M81" s="167"/>
      <c r="N81" s="167">
        <v>2413671</v>
      </c>
      <c r="O81" s="163" t="s">
        <v>1608</v>
      </c>
      <c r="P81" s="169">
        <f t="shared" si="1"/>
        <v>2413671</v>
      </c>
      <c r="Q81" s="163"/>
      <c r="R81" s="175"/>
      <c r="T81" s="591"/>
      <c r="U81" s="171"/>
      <c r="V81" s="171"/>
    </row>
    <row r="82" spans="1:22" s="590" customFormat="1">
      <c r="A82" s="161"/>
      <c r="B82" s="162"/>
      <c r="C82" s="163" t="s">
        <v>1831</v>
      </c>
      <c r="D82" s="125" t="s">
        <v>1650</v>
      </c>
      <c r="E82" s="125" t="s">
        <v>1651</v>
      </c>
      <c r="F82" s="125" t="s">
        <v>1616</v>
      </c>
      <c r="G82" s="125">
        <v>627</v>
      </c>
      <c r="H82" s="125" t="s">
        <v>1817</v>
      </c>
      <c r="I82" s="125" t="s">
        <v>1833</v>
      </c>
      <c r="J82" s="125" t="s">
        <v>1834</v>
      </c>
      <c r="K82" s="166"/>
      <c r="L82" s="603"/>
      <c r="M82" s="167"/>
      <c r="N82" s="167">
        <v>672646</v>
      </c>
      <c r="O82" s="163" t="s">
        <v>1608</v>
      </c>
      <c r="P82" s="169">
        <f t="shared" si="1"/>
        <v>672646</v>
      </c>
      <c r="Q82" s="163"/>
      <c r="R82" s="175"/>
      <c r="T82" s="591"/>
      <c r="U82" s="171"/>
      <c r="V82" s="171"/>
    </row>
    <row r="83" spans="1:22" s="590" customFormat="1">
      <c r="A83" s="161"/>
      <c r="B83" s="162"/>
      <c r="C83" s="163" t="s">
        <v>1831</v>
      </c>
      <c r="D83" s="125" t="s">
        <v>1650</v>
      </c>
      <c r="E83" s="125" t="s">
        <v>1651</v>
      </c>
      <c r="F83" s="125" t="s">
        <v>1615</v>
      </c>
      <c r="G83" s="125">
        <v>627</v>
      </c>
      <c r="H83" s="125" t="s">
        <v>1770</v>
      </c>
      <c r="I83" s="125" t="s">
        <v>1837</v>
      </c>
      <c r="J83" s="125" t="s">
        <v>25</v>
      </c>
      <c r="K83" s="166"/>
      <c r="L83" s="603"/>
      <c r="M83" s="167"/>
      <c r="N83" s="167">
        <v>182082</v>
      </c>
      <c r="O83" s="163" t="s">
        <v>1608</v>
      </c>
      <c r="P83" s="169">
        <f t="shared" si="1"/>
        <v>182082</v>
      </c>
      <c r="Q83" s="163"/>
      <c r="R83" s="175"/>
      <c r="T83" s="591"/>
      <c r="U83" s="171"/>
      <c r="V83" s="171"/>
    </row>
    <row r="84" spans="1:22" s="590" customFormat="1">
      <c r="A84" s="161"/>
      <c r="B84" s="162"/>
      <c r="C84" s="163" t="s">
        <v>1831</v>
      </c>
      <c r="D84" s="125" t="s">
        <v>1650</v>
      </c>
      <c r="E84" s="125" t="s">
        <v>1651</v>
      </c>
      <c r="F84" s="125" t="s">
        <v>1613</v>
      </c>
      <c r="G84" s="125">
        <v>627</v>
      </c>
      <c r="H84" s="125" t="s">
        <v>1768</v>
      </c>
      <c r="I84" s="125" t="s">
        <v>1845</v>
      </c>
      <c r="J84" s="125" t="s">
        <v>36</v>
      </c>
      <c r="K84" s="166"/>
      <c r="L84" s="603"/>
      <c r="M84" s="167"/>
      <c r="N84" s="167">
        <v>438500</v>
      </c>
      <c r="O84" s="163" t="s">
        <v>1608</v>
      </c>
      <c r="P84" s="169">
        <f t="shared" si="1"/>
        <v>438500</v>
      </c>
      <c r="Q84" s="163"/>
      <c r="R84" s="175"/>
      <c r="T84" s="591"/>
      <c r="U84" s="171"/>
      <c r="V84" s="171"/>
    </row>
    <row r="85" spans="1:22" s="590" customFormat="1">
      <c r="A85" s="161"/>
      <c r="B85" s="162"/>
      <c r="C85" s="163" t="s">
        <v>1831</v>
      </c>
      <c r="D85" s="125" t="s">
        <v>1652</v>
      </c>
      <c r="E85" s="125" t="s">
        <v>1653</v>
      </c>
      <c r="F85" s="125" t="s">
        <v>1627</v>
      </c>
      <c r="G85" s="125">
        <v>627</v>
      </c>
      <c r="H85" s="125" t="s">
        <v>1817</v>
      </c>
      <c r="I85" s="125" t="s">
        <v>1852</v>
      </c>
      <c r="J85" s="165" t="s">
        <v>1627</v>
      </c>
      <c r="K85" s="166"/>
      <c r="L85" s="603"/>
      <c r="M85" s="167"/>
      <c r="N85" s="167">
        <v>1464853</v>
      </c>
      <c r="O85" s="163" t="s">
        <v>1608</v>
      </c>
      <c r="P85" s="169">
        <f t="shared" si="1"/>
        <v>1464853</v>
      </c>
      <c r="Q85" s="163"/>
      <c r="R85" s="175"/>
      <c r="T85" s="591"/>
      <c r="U85" s="171"/>
      <c r="V85" s="171"/>
    </row>
    <row r="86" spans="1:22" s="590" customFormat="1">
      <c r="A86" s="161"/>
      <c r="B86" s="162"/>
      <c r="C86" s="163" t="s">
        <v>1831</v>
      </c>
      <c r="D86" s="176" t="s">
        <v>1654</v>
      </c>
      <c r="E86" s="176" t="s">
        <v>1655</v>
      </c>
      <c r="F86" s="125" t="s">
        <v>1616</v>
      </c>
      <c r="G86" s="125">
        <v>627</v>
      </c>
      <c r="H86" s="125" t="s">
        <v>1817</v>
      </c>
      <c r="I86" s="173" t="s">
        <v>1833</v>
      </c>
      <c r="J86" s="165" t="s">
        <v>1834</v>
      </c>
      <c r="K86" s="163"/>
      <c r="L86" s="603"/>
      <c r="M86" s="167"/>
      <c r="N86" s="167">
        <v>5200000</v>
      </c>
      <c r="O86" s="163" t="s">
        <v>1608</v>
      </c>
      <c r="P86" s="169">
        <f t="shared" si="1"/>
        <v>5200000</v>
      </c>
      <c r="Q86" s="163"/>
      <c r="R86" s="175"/>
      <c r="T86" s="591"/>
      <c r="U86" s="171"/>
      <c r="V86" s="171"/>
    </row>
    <row r="87" spans="1:22" s="590" customFormat="1">
      <c r="A87" s="161"/>
      <c r="B87" s="162"/>
      <c r="C87" s="163" t="s">
        <v>1831</v>
      </c>
      <c r="D87" s="176" t="s">
        <v>1654</v>
      </c>
      <c r="E87" s="176" t="s">
        <v>1655</v>
      </c>
      <c r="F87" s="174" t="s">
        <v>1627</v>
      </c>
      <c r="G87" s="125">
        <v>627</v>
      </c>
      <c r="H87" s="125" t="s">
        <v>1817</v>
      </c>
      <c r="I87" s="173" t="s">
        <v>1833</v>
      </c>
      <c r="J87" s="173" t="s">
        <v>1834</v>
      </c>
      <c r="K87" s="163"/>
      <c r="L87" s="603"/>
      <c r="M87" s="167"/>
      <c r="N87" s="167">
        <v>9195262</v>
      </c>
      <c r="O87" s="163" t="s">
        <v>1608</v>
      </c>
      <c r="P87" s="169">
        <f t="shared" si="1"/>
        <v>9195262</v>
      </c>
      <c r="Q87" s="163"/>
      <c r="R87" s="175"/>
      <c r="T87" s="591"/>
      <c r="U87" s="171"/>
      <c r="V87" s="171"/>
    </row>
    <row r="88" spans="1:22" s="590" customFormat="1">
      <c r="A88" s="161"/>
      <c r="B88" s="162"/>
      <c r="C88" s="163" t="s">
        <v>1831</v>
      </c>
      <c r="D88" s="176" t="s">
        <v>1656</v>
      </c>
      <c r="E88" s="176" t="s">
        <v>1657</v>
      </c>
      <c r="F88" s="174" t="s">
        <v>1618</v>
      </c>
      <c r="G88" s="125">
        <v>627</v>
      </c>
      <c r="H88" s="125" t="s">
        <v>1817</v>
      </c>
      <c r="I88" s="173" t="s">
        <v>1832</v>
      </c>
      <c r="J88" s="173" t="s">
        <v>1618</v>
      </c>
      <c r="K88" s="163"/>
      <c r="L88" s="603"/>
      <c r="M88" s="167"/>
      <c r="N88" s="167">
        <v>102883320</v>
      </c>
      <c r="O88" s="163" t="s">
        <v>1608</v>
      </c>
      <c r="P88" s="169">
        <f t="shared" si="1"/>
        <v>102883320</v>
      </c>
      <c r="Q88" s="163"/>
      <c r="R88" s="175"/>
      <c r="T88" s="591"/>
      <c r="U88" s="171"/>
      <c r="V88" s="171"/>
    </row>
    <row r="89" spans="1:22" s="590" customFormat="1">
      <c r="A89" s="161"/>
      <c r="B89" s="162"/>
      <c r="C89" s="163" t="s">
        <v>1831</v>
      </c>
      <c r="D89" s="176" t="s">
        <v>1656</v>
      </c>
      <c r="E89" s="176" t="s">
        <v>1657</v>
      </c>
      <c r="F89" s="174" t="s">
        <v>1615</v>
      </c>
      <c r="G89" s="125">
        <v>627</v>
      </c>
      <c r="H89" s="125" t="s">
        <v>1770</v>
      </c>
      <c r="I89" s="173" t="s">
        <v>1837</v>
      </c>
      <c r="J89" s="173" t="s">
        <v>25</v>
      </c>
      <c r="K89" s="163"/>
      <c r="L89" s="603"/>
      <c r="M89" s="167"/>
      <c r="N89" s="167">
        <v>76303556</v>
      </c>
      <c r="O89" s="163" t="s">
        <v>1608</v>
      </c>
      <c r="P89" s="169">
        <f t="shared" si="1"/>
        <v>76303556</v>
      </c>
      <c r="Q89" s="163"/>
      <c r="R89" s="175"/>
      <c r="T89" s="591"/>
      <c r="U89" s="171"/>
      <c r="V89" s="171"/>
    </row>
    <row r="90" spans="1:22" s="590" customFormat="1">
      <c r="A90" s="161"/>
      <c r="B90" s="162"/>
      <c r="C90" s="163" t="s">
        <v>1831</v>
      </c>
      <c r="D90" s="176" t="s">
        <v>1656</v>
      </c>
      <c r="E90" s="176" t="s">
        <v>1657</v>
      </c>
      <c r="F90" s="125" t="s">
        <v>1615</v>
      </c>
      <c r="G90" s="125">
        <v>627</v>
      </c>
      <c r="H90" s="125" t="s">
        <v>1770</v>
      </c>
      <c r="I90" s="173" t="s">
        <v>1838</v>
      </c>
      <c r="J90" s="173" t="s">
        <v>1839</v>
      </c>
      <c r="K90" s="163"/>
      <c r="L90" s="603"/>
      <c r="M90" s="167"/>
      <c r="N90" s="167">
        <v>41663025</v>
      </c>
      <c r="O90" s="163" t="s">
        <v>1608</v>
      </c>
      <c r="P90" s="169">
        <f t="shared" si="1"/>
        <v>41663025</v>
      </c>
      <c r="Q90" s="163"/>
      <c r="R90" s="175"/>
      <c r="T90" s="591"/>
      <c r="U90" s="171"/>
      <c r="V90" s="171"/>
    </row>
    <row r="91" spans="1:22" s="590" customFormat="1">
      <c r="A91" s="161"/>
      <c r="B91" s="162"/>
      <c r="C91" s="163" t="s">
        <v>1831</v>
      </c>
      <c r="D91" s="176" t="s">
        <v>1656</v>
      </c>
      <c r="E91" s="176" t="s">
        <v>1657</v>
      </c>
      <c r="F91" s="174" t="s">
        <v>1615</v>
      </c>
      <c r="G91" s="174">
        <v>627</v>
      </c>
      <c r="H91" s="174" t="s">
        <v>1770</v>
      </c>
      <c r="I91" s="125" t="s">
        <v>1840</v>
      </c>
      <c r="J91" s="173" t="s">
        <v>72</v>
      </c>
      <c r="K91" s="163"/>
      <c r="L91" s="603"/>
      <c r="M91" s="167"/>
      <c r="N91" s="167">
        <v>132596779</v>
      </c>
      <c r="O91" s="163" t="s">
        <v>1608</v>
      </c>
      <c r="P91" s="169">
        <f t="shared" si="1"/>
        <v>132596779</v>
      </c>
      <c r="Q91" s="163"/>
      <c r="R91" s="175"/>
      <c r="T91" s="591"/>
      <c r="U91" s="171"/>
      <c r="V91" s="171"/>
    </row>
    <row r="92" spans="1:22" s="590" customFormat="1">
      <c r="A92" s="161"/>
      <c r="B92" s="162"/>
      <c r="C92" s="163" t="s">
        <v>1831</v>
      </c>
      <c r="D92" s="176" t="s">
        <v>1656</v>
      </c>
      <c r="E92" s="176" t="s">
        <v>1657</v>
      </c>
      <c r="F92" s="125" t="s">
        <v>1615</v>
      </c>
      <c r="G92" s="125">
        <v>627</v>
      </c>
      <c r="H92" s="125" t="s">
        <v>1770</v>
      </c>
      <c r="I92" s="173" t="s">
        <v>1853</v>
      </c>
      <c r="J92" s="173" t="s">
        <v>43</v>
      </c>
      <c r="K92" s="163"/>
      <c r="L92" s="603"/>
      <c r="M92" s="167"/>
      <c r="N92" s="167">
        <v>53839125</v>
      </c>
      <c r="O92" s="163" t="s">
        <v>1608</v>
      </c>
      <c r="P92" s="169">
        <f t="shared" si="1"/>
        <v>53839125</v>
      </c>
      <c r="Q92" s="163"/>
      <c r="R92" s="175"/>
      <c r="T92" s="591"/>
      <c r="U92" s="171"/>
      <c r="V92" s="171"/>
    </row>
    <row r="93" spans="1:22" s="590" customFormat="1">
      <c r="A93" s="161"/>
      <c r="B93" s="162"/>
      <c r="C93" s="163" t="s">
        <v>1831</v>
      </c>
      <c r="D93" s="176" t="s">
        <v>1656</v>
      </c>
      <c r="E93" s="176" t="s">
        <v>1657</v>
      </c>
      <c r="F93" s="125" t="s">
        <v>1615</v>
      </c>
      <c r="G93" s="125">
        <v>627</v>
      </c>
      <c r="H93" s="125" t="s">
        <v>1770</v>
      </c>
      <c r="I93" s="125" t="s">
        <v>1841</v>
      </c>
      <c r="J93" s="125" t="s">
        <v>373</v>
      </c>
      <c r="K93" s="163"/>
      <c r="L93" s="603"/>
      <c r="M93" s="167"/>
      <c r="N93" s="167">
        <v>69356572</v>
      </c>
      <c r="O93" s="163" t="s">
        <v>1608</v>
      </c>
      <c r="P93" s="169">
        <f t="shared" si="1"/>
        <v>69356572</v>
      </c>
      <c r="Q93" s="163"/>
      <c r="R93" s="175"/>
      <c r="T93" s="591"/>
      <c r="U93" s="171"/>
      <c r="V93" s="171"/>
    </row>
    <row r="94" spans="1:22" s="590" customFormat="1">
      <c r="A94" s="161"/>
      <c r="B94" s="162"/>
      <c r="C94" s="163" t="s">
        <v>1831</v>
      </c>
      <c r="D94" s="592" t="s">
        <v>1656</v>
      </c>
      <c r="E94" s="176" t="s">
        <v>1657</v>
      </c>
      <c r="F94" s="546" t="s">
        <v>1614</v>
      </c>
      <c r="G94" s="125">
        <v>627</v>
      </c>
      <c r="H94" s="125" t="s">
        <v>1246</v>
      </c>
      <c r="I94" s="173" t="s">
        <v>1843</v>
      </c>
      <c r="J94" s="173" t="s">
        <v>1246</v>
      </c>
      <c r="K94" s="163"/>
      <c r="L94" s="603"/>
      <c r="M94" s="167"/>
      <c r="N94" s="167">
        <v>1619591119</v>
      </c>
      <c r="O94" s="163" t="s">
        <v>1608</v>
      </c>
      <c r="P94" s="169">
        <f t="shared" si="1"/>
        <v>1619591119</v>
      </c>
      <c r="Q94" s="163"/>
      <c r="R94" s="175"/>
      <c r="T94" s="591"/>
      <c r="U94" s="171"/>
      <c r="V94" s="171"/>
    </row>
    <row r="95" spans="1:22" s="590" customFormat="1">
      <c r="A95" s="161"/>
      <c r="B95" s="162"/>
      <c r="C95" s="163" t="s">
        <v>1831</v>
      </c>
      <c r="D95" s="592" t="s">
        <v>1656</v>
      </c>
      <c r="E95" s="176" t="s">
        <v>1657</v>
      </c>
      <c r="F95" s="546" t="s">
        <v>1614</v>
      </c>
      <c r="G95" s="125">
        <v>627</v>
      </c>
      <c r="H95" s="125" t="s">
        <v>671</v>
      </c>
      <c r="I95" s="173" t="s">
        <v>1844</v>
      </c>
      <c r="J95" s="165" t="s">
        <v>671</v>
      </c>
      <c r="K95" s="163"/>
      <c r="L95" s="603"/>
      <c r="M95" s="167"/>
      <c r="N95" s="167">
        <v>2295619485</v>
      </c>
      <c r="O95" s="163" t="s">
        <v>1608</v>
      </c>
      <c r="P95" s="169">
        <f t="shared" si="1"/>
        <v>2295619485</v>
      </c>
      <c r="Q95" s="163"/>
      <c r="R95" s="175"/>
      <c r="T95" s="591"/>
      <c r="U95" s="171"/>
      <c r="V95" s="171"/>
    </row>
    <row r="96" spans="1:22" s="590" customFormat="1">
      <c r="A96" s="161"/>
      <c r="B96" s="162"/>
      <c r="C96" s="163" t="s">
        <v>1831</v>
      </c>
      <c r="D96" s="592" t="s">
        <v>1656</v>
      </c>
      <c r="E96" s="176" t="s">
        <v>1657</v>
      </c>
      <c r="F96" s="174" t="s">
        <v>1613</v>
      </c>
      <c r="G96" s="125">
        <v>627</v>
      </c>
      <c r="H96" s="125" t="s">
        <v>1768</v>
      </c>
      <c r="I96" s="125" t="s">
        <v>1845</v>
      </c>
      <c r="J96" s="165" t="s">
        <v>36</v>
      </c>
      <c r="K96" s="163"/>
      <c r="L96" s="603"/>
      <c r="M96" s="167"/>
      <c r="N96" s="167">
        <v>3796524152</v>
      </c>
      <c r="O96" s="163" t="s">
        <v>1608</v>
      </c>
      <c r="P96" s="169">
        <f t="shared" si="1"/>
        <v>3796524152</v>
      </c>
      <c r="Q96" s="163"/>
      <c r="R96" s="175"/>
      <c r="T96" s="591"/>
      <c r="U96" s="171"/>
      <c r="V96" s="171"/>
    </row>
    <row r="97" spans="1:22" s="590" customFormat="1">
      <c r="A97" s="161"/>
      <c r="B97" s="162"/>
      <c r="C97" s="163" t="s">
        <v>1831</v>
      </c>
      <c r="D97" s="592" t="s">
        <v>1656</v>
      </c>
      <c r="E97" s="176" t="s">
        <v>1657</v>
      </c>
      <c r="F97" s="125" t="s">
        <v>1613</v>
      </c>
      <c r="G97" s="125">
        <v>627</v>
      </c>
      <c r="H97" s="125" t="s">
        <v>1768</v>
      </c>
      <c r="I97" s="173" t="s">
        <v>1846</v>
      </c>
      <c r="J97" s="173" t="s">
        <v>1847</v>
      </c>
      <c r="K97" s="163"/>
      <c r="L97" s="603"/>
      <c r="M97" s="167"/>
      <c r="N97" s="167">
        <v>162763301</v>
      </c>
      <c r="O97" s="163" t="s">
        <v>1608</v>
      </c>
      <c r="P97" s="169">
        <f t="shared" si="1"/>
        <v>162763301</v>
      </c>
      <c r="Q97" s="163"/>
      <c r="R97" s="175"/>
      <c r="T97" s="591"/>
      <c r="U97" s="171"/>
      <c r="V97" s="171"/>
    </row>
    <row r="98" spans="1:22" s="590" customFormat="1">
      <c r="A98" s="161"/>
      <c r="B98" s="162"/>
      <c r="C98" s="163" t="s">
        <v>1831</v>
      </c>
      <c r="D98" s="172" t="s">
        <v>1656</v>
      </c>
      <c r="E98" s="173" t="s">
        <v>1657</v>
      </c>
      <c r="F98" s="174" t="s">
        <v>1613</v>
      </c>
      <c r="G98" s="174">
        <v>627</v>
      </c>
      <c r="H98" s="174" t="s">
        <v>1768</v>
      </c>
      <c r="I98" s="125" t="s">
        <v>1854</v>
      </c>
      <c r="J98" s="173" t="s">
        <v>1855</v>
      </c>
      <c r="K98" s="163"/>
      <c r="L98" s="603"/>
      <c r="M98" s="167"/>
      <c r="N98" s="167">
        <v>75133140</v>
      </c>
      <c r="O98" s="163" t="s">
        <v>1608</v>
      </c>
      <c r="P98" s="169">
        <f t="shared" si="1"/>
        <v>75133140</v>
      </c>
      <c r="Q98" s="163"/>
      <c r="R98" s="175"/>
      <c r="T98" s="591"/>
      <c r="U98" s="171"/>
      <c r="V98" s="171"/>
    </row>
    <row r="99" spans="1:22" s="590" customFormat="1">
      <c r="A99" s="161"/>
      <c r="B99" s="162"/>
      <c r="C99" s="163" t="s">
        <v>1831</v>
      </c>
      <c r="D99" s="172" t="s">
        <v>1656</v>
      </c>
      <c r="E99" s="173" t="s">
        <v>1657</v>
      </c>
      <c r="F99" s="174" t="s">
        <v>1627</v>
      </c>
      <c r="G99" s="174">
        <v>627</v>
      </c>
      <c r="H99" s="174" t="s">
        <v>1817</v>
      </c>
      <c r="I99" s="125" t="s">
        <v>1852</v>
      </c>
      <c r="J99" s="173" t="s">
        <v>1627</v>
      </c>
      <c r="K99" s="163"/>
      <c r="L99" s="603"/>
      <c r="M99" s="167"/>
      <c r="N99" s="167">
        <v>82694278</v>
      </c>
      <c r="O99" s="163" t="s">
        <v>1608</v>
      </c>
      <c r="P99" s="169">
        <f t="shared" si="1"/>
        <v>82694278</v>
      </c>
      <c r="Q99" s="163"/>
      <c r="R99" s="175"/>
      <c r="T99" s="591"/>
      <c r="U99" s="171"/>
      <c r="V99" s="171"/>
    </row>
    <row r="100" spans="1:22" s="590" customFormat="1">
      <c r="A100" s="161"/>
      <c r="B100" s="162"/>
      <c r="C100" s="163" t="s">
        <v>1831</v>
      </c>
      <c r="D100" s="172" t="s">
        <v>1656</v>
      </c>
      <c r="E100" s="173" t="s">
        <v>1657</v>
      </c>
      <c r="F100" s="174" t="s">
        <v>1627</v>
      </c>
      <c r="G100" s="174">
        <v>627</v>
      </c>
      <c r="H100" s="174" t="s">
        <v>1817</v>
      </c>
      <c r="I100" s="125" t="s">
        <v>1833</v>
      </c>
      <c r="J100" s="173" t="s">
        <v>1834</v>
      </c>
      <c r="K100" s="163"/>
      <c r="L100" s="603"/>
      <c r="M100" s="167"/>
      <c r="N100" s="167">
        <v>59691203</v>
      </c>
      <c r="O100" s="163" t="s">
        <v>1608</v>
      </c>
      <c r="P100" s="169">
        <f t="shared" si="1"/>
        <v>59691203</v>
      </c>
      <c r="Q100" s="163"/>
      <c r="R100" s="175"/>
      <c r="T100" s="591"/>
      <c r="U100" s="171"/>
      <c r="V100" s="171"/>
    </row>
    <row r="101" spans="1:22" s="590" customFormat="1">
      <c r="A101" s="161"/>
      <c r="B101" s="162"/>
      <c r="C101" s="163" t="s">
        <v>1831</v>
      </c>
      <c r="D101" s="177" t="s">
        <v>1656</v>
      </c>
      <c r="E101" s="177" t="s">
        <v>1657</v>
      </c>
      <c r="F101" s="177" t="s">
        <v>1612</v>
      </c>
      <c r="G101" s="125">
        <v>627</v>
      </c>
      <c r="H101" s="125" t="s">
        <v>1817</v>
      </c>
      <c r="I101" s="165" t="s">
        <v>1850</v>
      </c>
      <c r="J101" s="165" t="s">
        <v>1851</v>
      </c>
      <c r="K101" s="178"/>
      <c r="L101" s="603"/>
      <c r="M101" s="167"/>
      <c r="N101" s="167">
        <v>75510694</v>
      </c>
      <c r="O101" s="162" t="s">
        <v>1608</v>
      </c>
      <c r="P101" s="169">
        <f t="shared" si="1"/>
        <v>75510694</v>
      </c>
      <c r="Q101" s="162"/>
      <c r="R101" s="175"/>
      <c r="T101" s="591"/>
      <c r="U101" s="171"/>
      <c r="V101" s="171"/>
    </row>
    <row r="102" spans="1:22" s="590" customFormat="1">
      <c r="A102" s="161"/>
      <c r="B102" s="162"/>
      <c r="C102" s="163" t="s">
        <v>1831</v>
      </c>
      <c r="D102" s="177" t="s">
        <v>1658</v>
      </c>
      <c r="E102" s="177" t="s">
        <v>1659</v>
      </c>
      <c r="F102" s="177" t="s">
        <v>1618</v>
      </c>
      <c r="G102" s="125">
        <v>627</v>
      </c>
      <c r="H102" s="125" t="s">
        <v>1817</v>
      </c>
      <c r="I102" s="165" t="s">
        <v>1832</v>
      </c>
      <c r="J102" s="165" t="s">
        <v>1618</v>
      </c>
      <c r="K102" s="178"/>
      <c r="L102" s="603"/>
      <c r="M102" s="167"/>
      <c r="N102" s="167">
        <v>805130</v>
      </c>
      <c r="O102" s="162" t="s">
        <v>1608</v>
      </c>
      <c r="P102" s="169">
        <f t="shared" si="1"/>
        <v>805130</v>
      </c>
      <c r="Q102" s="162"/>
      <c r="R102" s="175"/>
      <c r="T102" s="591"/>
      <c r="U102" s="171"/>
      <c r="V102" s="171"/>
    </row>
    <row r="103" spans="1:22" s="590" customFormat="1">
      <c r="A103" s="161"/>
      <c r="B103" s="162"/>
      <c r="C103" s="163" t="s">
        <v>1831</v>
      </c>
      <c r="D103" s="177" t="s">
        <v>1658</v>
      </c>
      <c r="E103" s="177" t="s">
        <v>1659</v>
      </c>
      <c r="F103" s="177" t="s">
        <v>1616</v>
      </c>
      <c r="G103" s="125">
        <v>627</v>
      </c>
      <c r="H103" s="125" t="s">
        <v>1817</v>
      </c>
      <c r="I103" s="165" t="s">
        <v>1833</v>
      </c>
      <c r="J103" s="165" t="s">
        <v>1834</v>
      </c>
      <c r="K103" s="178"/>
      <c r="L103" s="603"/>
      <c r="M103" s="167"/>
      <c r="N103" s="167">
        <v>9374995</v>
      </c>
      <c r="O103" s="162" t="s">
        <v>1608</v>
      </c>
      <c r="P103" s="169">
        <f t="shared" si="1"/>
        <v>9374995</v>
      </c>
      <c r="Q103" s="162"/>
      <c r="R103" s="175"/>
      <c r="T103" s="591"/>
      <c r="U103" s="171"/>
      <c r="V103" s="171"/>
    </row>
    <row r="104" spans="1:22" s="590" customFormat="1">
      <c r="A104" s="161"/>
      <c r="B104" s="162"/>
      <c r="C104" s="163" t="s">
        <v>1831</v>
      </c>
      <c r="D104" s="177" t="s">
        <v>1658</v>
      </c>
      <c r="E104" s="177" t="s">
        <v>1659</v>
      </c>
      <c r="F104" s="177" t="s">
        <v>1615</v>
      </c>
      <c r="G104" s="125">
        <v>627</v>
      </c>
      <c r="H104" s="125" t="s">
        <v>1770</v>
      </c>
      <c r="I104" s="165" t="s">
        <v>1837</v>
      </c>
      <c r="J104" s="165" t="s">
        <v>25</v>
      </c>
      <c r="K104" s="178"/>
      <c r="L104" s="603"/>
      <c r="M104" s="167"/>
      <c r="N104" s="167">
        <v>7686939</v>
      </c>
      <c r="O104" s="162" t="s">
        <v>1608</v>
      </c>
      <c r="P104" s="169">
        <f t="shared" si="1"/>
        <v>7686939</v>
      </c>
      <c r="Q104" s="162"/>
      <c r="R104" s="175"/>
      <c r="T104" s="591"/>
      <c r="U104" s="171"/>
      <c r="V104" s="171"/>
    </row>
    <row r="105" spans="1:22" s="590" customFormat="1">
      <c r="A105" s="161"/>
      <c r="B105" s="162"/>
      <c r="C105" s="163" t="s">
        <v>1831</v>
      </c>
      <c r="D105" s="177" t="s">
        <v>1658</v>
      </c>
      <c r="E105" s="177" t="s">
        <v>1659</v>
      </c>
      <c r="F105" s="177" t="s">
        <v>1615</v>
      </c>
      <c r="G105" s="125">
        <v>627</v>
      </c>
      <c r="H105" s="125" t="s">
        <v>1770</v>
      </c>
      <c r="I105" s="165" t="s">
        <v>1838</v>
      </c>
      <c r="J105" s="165" t="s">
        <v>1839</v>
      </c>
      <c r="K105" s="178"/>
      <c r="L105" s="603"/>
      <c r="M105" s="167"/>
      <c r="N105" s="167">
        <v>536753</v>
      </c>
      <c r="O105" s="162" t="s">
        <v>1608</v>
      </c>
      <c r="P105" s="169">
        <f t="shared" si="1"/>
        <v>536753</v>
      </c>
      <c r="Q105" s="162"/>
      <c r="R105" s="175"/>
      <c r="T105" s="591"/>
      <c r="U105" s="171"/>
      <c r="V105" s="171"/>
    </row>
    <row r="106" spans="1:22" s="590" customFormat="1">
      <c r="A106" s="161"/>
      <c r="B106" s="162"/>
      <c r="C106" s="163" t="s">
        <v>1831</v>
      </c>
      <c r="D106" s="177" t="s">
        <v>1658</v>
      </c>
      <c r="E106" s="177" t="s">
        <v>1659</v>
      </c>
      <c r="F106" s="177" t="s">
        <v>1615</v>
      </c>
      <c r="G106" s="125">
        <v>627</v>
      </c>
      <c r="H106" s="125" t="s">
        <v>1770</v>
      </c>
      <c r="I106" s="165" t="s">
        <v>1840</v>
      </c>
      <c r="J106" s="165" t="s">
        <v>72</v>
      </c>
      <c r="K106" s="178"/>
      <c r="L106" s="603"/>
      <c r="M106" s="167"/>
      <c r="N106" s="167">
        <v>3997658</v>
      </c>
      <c r="O106" s="162" t="s">
        <v>1608</v>
      </c>
      <c r="P106" s="169">
        <f t="shared" si="1"/>
        <v>3997658</v>
      </c>
      <c r="Q106" s="162"/>
      <c r="R106" s="175"/>
      <c r="T106" s="591"/>
      <c r="U106" s="171"/>
      <c r="V106" s="171"/>
    </row>
    <row r="107" spans="1:22" s="590" customFormat="1">
      <c r="A107" s="161"/>
      <c r="B107" s="162"/>
      <c r="C107" s="163" t="s">
        <v>1831</v>
      </c>
      <c r="D107" s="177" t="s">
        <v>1658</v>
      </c>
      <c r="E107" s="177" t="s">
        <v>1659</v>
      </c>
      <c r="F107" s="177" t="s">
        <v>1615</v>
      </c>
      <c r="G107" s="125">
        <v>627</v>
      </c>
      <c r="H107" s="125" t="s">
        <v>1770</v>
      </c>
      <c r="I107" s="165" t="s">
        <v>1841</v>
      </c>
      <c r="J107" s="165" t="s">
        <v>373</v>
      </c>
      <c r="K107" s="178"/>
      <c r="L107" s="603"/>
      <c r="M107" s="167"/>
      <c r="N107" s="167">
        <v>402565</v>
      </c>
      <c r="O107" s="162" t="s">
        <v>1608</v>
      </c>
      <c r="P107" s="169">
        <f t="shared" si="1"/>
        <v>402565</v>
      </c>
      <c r="Q107" s="162"/>
      <c r="R107" s="175"/>
      <c r="T107" s="591"/>
      <c r="U107" s="171"/>
      <c r="V107" s="171"/>
    </row>
    <row r="108" spans="1:22" s="590" customFormat="1">
      <c r="A108" s="161"/>
      <c r="B108" s="162"/>
      <c r="C108" s="163" t="s">
        <v>1831</v>
      </c>
      <c r="D108" s="177" t="s">
        <v>1658</v>
      </c>
      <c r="E108" s="177" t="s">
        <v>1659</v>
      </c>
      <c r="F108" s="177" t="s">
        <v>1615</v>
      </c>
      <c r="G108" s="125">
        <v>627</v>
      </c>
      <c r="H108" s="125" t="s">
        <v>1770</v>
      </c>
      <c r="I108" s="165" t="s">
        <v>1842</v>
      </c>
      <c r="J108" s="165" t="s">
        <v>439</v>
      </c>
      <c r="K108" s="178"/>
      <c r="L108" s="603"/>
      <c r="M108" s="167"/>
      <c r="N108" s="167">
        <v>3488896</v>
      </c>
      <c r="O108" s="162" t="s">
        <v>1608</v>
      </c>
      <c r="P108" s="169">
        <f t="shared" si="1"/>
        <v>3488896</v>
      </c>
      <c r="Q108" s="162"/>
      <c r="R108" s="175"/>
      <c r="T108" s="591"/>
      <c r="U108" s="171"/>
      <c r="V108" s="171"/>
    </row>
    <row r="109" spans="1:22" s="590" customFormat="1">
      <c r="A109" s="161"/>
      <c r="B109" s="162"/>
      <c r="C109" s="163" t="s">
        <v>1831</v>
      </c>
      <c r="D109" s="177" t="s">
        <v>1658</v>
      </c>
      <c r="E109" s="177" t="s">
        <v>1659</v>
      </c>
      <c r="F109" s="177" t="s">
        <v>1614</v>
      </c>
      <c r="G109" s="125">
        <v>627</v>
      </c>
      <c r="H109" s="125" t="s">
        <v>1246</v>
      </c>
      <c r="I109" s="165" t="s">
        <v>1843</v>
      </c>
      <c r="J109" s="165" t="s">
        <v>1246</v>
      </c>
      <c r="K109" s="178"/>
      <c r="L109" s="603"/>
      <c r="M109" s="167"/>
      <c r="N109" s="167">
        <v>22005902</v>
      </c>
      <c r="O109" s="162" t="s">
        <v>1608</v>
      </c>
      <c r="P109" s="169">
        <f t="shared" si="1"/>
        <v>22005902</v>
      </c>
      <c r="Q109" s="162"/>
      <c r="R109" s="175"/>
      <c r="T109" s="591"/>
      <c r="U109" s="171"/>
      <c r="V109" s="171"/>
    </row>
    <row r="110" spans="1:22" s="590" customFormat="1">
      <c r="A110" s="161"/>
      <c r="B110" s="162"/>
      <c r="C110" s="163" t="s">
        <v>1831</v>
      </c>
      <c r="D110" s="177" t="s">
        <v>1658</v>
      </c>
      <c r="E110" s="177" t="s">
        <v>1659</v>
      </c>
      <c r="F110" s="177" t="s">
        <v>1613</v>
      </c>
      <c r="G110" s="125">
        <v>627</v>
      </c>
      <c r="H110" s="125" t="s">
        <v>1768</v>
      </c>
      <c r="I110" s="165" t="s">
        <v>1845</v>
      </c>
      <c r="J110" s="165" t="s">
        <v>36</v>
      </c>
      <c r="K110" s="178"/>
      <c r="L110" s="603"/>
      <c r="M110" s="167"/>
      <c r="N110" s="167">
        <v>9408233</v>
      </c>
      <c r="O110" s="162" t="s">
        <v>1608</v>
      </c>
      <c r="P110" s="169">
        <f t="shared" si="1"/>
        <v>9408233</v>
      </c>
      <c r="Q110" s="162"/>
      <c r="R110" s="175"/>
      <c r="T110" s="591"/>
      <c r="U110" s="171"/>
      <c r="V110" s="171"/>
    </row>
    <row r="111" spans="1:22" s="590" customFormat="1">
      <c r="A111" s="161"/>
      <c r="B111" s="162"/>
      <c r="C111" s="163" t="s">
        <v>1831</v>
      </c>
      <c r="D111" s="177" t="s">
        <v>1658</v>
      </c>
      <c r="E111" s="177" t="s">
        <v>1659</v>
      </c>
      <c r="F111" s="177" t="s">
        <v>1613</v>
      </c>
      <c r="G111" s="125">
        <v>627</v>
      </c>
      <c r="H111" s="125" t="s">
        <v>1768</v>
      </c>
      <c r="I111" s="165" t="s">
        <v>1846</v>
      </c>
      <c r="J111" s="165" t="s">
        <v>1847</v>
      </c>
      <c r="K111" s="178"/>
      <c r="L111" s="603"/>
      <c r="M111" s="167"/>
      <c r="N111" s="167">
        <v>3623084</v>
      </c>
      <c r="O111" s="162" t="s">
        <v>1608</v>
      </c>
      <c r="P111" s="169">
        <f t="shared" si="1"/>
        <v>3623084</v>
      </c>
      <c r="Q111" s="162"/>
      <c r="R111" s="175"/>
      <c r="T111" s="591"/>
      <c r="U111" s="171"/>
      <c r="V111" s="171"/>
    </row>
    <row r="112" spans="1:22" s="590" customFormat="1">
      <c r="A112" s="161"/>
      <c r="B112" s="162"/>
      <c r="C112" s="163" t="s">
        <v>1831</v>
      </c>
      <c r="D112" s="177" t="s">
        <v>1658</v>
      </c>
      <c r="E112" s="177" t="s">
        <v>1659</v>
      </c>
      <c r="F112" s="177" t="s">
        <v>1612</v>
      </c>
      <c r="G112" s="125">
        <v>627</v>
      </c>
      <c r="H112" s="125" t="s">
        <v>1817</v>
      </c>
      <c r="I112" s="165" t="s">
        <v>1850</v>
      </c>
      <c r="J112" s="165" t="s">
        <v>1851</v>
      </c>
      <c r="K112" s="178"/>
      <c r="L112" s="603"/>
      <c r="M112" s="167"/>
      <c r="N112" s="167">
        <v>1610260</v>
      </c>
      <c r="O112" s="162" t="s">
        <v>1608</v>
      </c>
      <c r="P112" s="169">
        <f t="shared" si="1"/>
        <v>1610260</v>
      </c>
      <c r="Q112" s="162"/>
      <c r="R112" s="175"/>
      <c r="T112" s="591"/>
      <c r="U112" s="171"/>
      <c r="V112" s="171"/>
    </row>
    <row r="113" spans="1:22" s="590" customFormat="1">
      <c r="A113" s="161"/>
      <c r="B113" s="162"/>
      <c r="C113" s="163" t="s">
        <v>1831</v>
      </c>
      <c r="D113" s="177" t="s">
        <v>1660</v>
      </c>
      <c r="E113" s="177" t="s">
        <v>1661</v>
      </c>
      <c r="F113" s="177" t="s">
        <v>1627</v>
      </c>
      <c r="G113" s="125">
        <v>627</v>
      </c>
      <c r="H113" s="125" t="s">
        <v>1817</v>
      </c>
      <c r="I113" s="165" t="s">
        <v>1852</v>
      </c>
      <c r="J113" s="165" t="s">
        <v>1627</v>
      </c>
      <c r="K113" s="178"/>
      <c r="L113" s="603"/>
      <c r="M113" s="167"/>
      <c r="N113" s="167">
        <v>48933072</v>
      </c>
      <c r="O113" s="162" t="s">
        <v>1608</v>
      </c>
      <c r="P113" s="169">
        <f t="shared" si="1"/>
        <v>48933072</v>
      </c>
      <c r="Q113" s="162"/>
      <c r="R113" s="175"/>
      <c r="T113" s="591"/>
      <c r="U113" s="171"/>
      <c r="V113" s="171"/>
    </row>
    <row r="114" spans="1:22" s="590" customFormat="1">
      <c r="A114" s="161"/>
      <c r="B114" s="162"/>
      <c r="C114" s="163" t="s">
        <v>1831</v>
      </c>
      <c r="D114" s="177" t="s">
        <v>1662</v>
      </c>
      <c r="E114" s="177" t="s">
        <v>1663</v>
      </c>
      <c r="F114" s="177" t="s">
        <v>1616</v>
      </c>
      <c r="G114" s="125">
        <v>627</v>
      </c>
      <c r="H114" s="125" t="s">
        <v>1817</v>
      </c>
      <c r="I114" s="165" t="s">
        <v>1833</v>
      </c>
      <c r="J114" s="165" t="s">
        <v>1834</v>
      </c>
      <c r="K114" s="178"/>
      <c r="L114" s="603"/>
      <c r="M114" s="167"/>
      <c r="N114" s="167">
        <v>23955666</v>
      </c>
      <c r="O114" s="162" t="s">
        <v>1608</v>
      </c>
      <c r="P114" s="169">
        <f t="shared" si="1"/>
        <v>23955666</v>
      </c>
      <c r="Q114" s="162"/>
      <c r="R114" s="175"/>
      <c r="T114" s="591"/>
      <c r="U114" s="171"/>
      <c r="V114" s="171"/>
    </row>
    <row r="115" spans="1:22" s="590" customFormat="1">
      <c r="A115" s="161"/>
      <c r="B115" s="162"/>
      <c r="C115" s="163" t="s">
        <v>1831</v>
      </c>
      <c r="D115" s="177" t="s">
        <v>1662</v>
      </c>
      <c r="E115" s="177" t="s">
        <v>1663</v>
      </c>
      <c r="F115" s="177" t="s">
        <v>1615</v>
      </c>
      <c r="G115" s="125">
        <v>627</v>
      </c>
      <c r="H115" s="125" t="s">
        <v>1770</v>
      </c>
      <c r="I115" s="165" t="s">
        <v>1837</v>
      </c>
      <c r="J115" s="165" t="s">
        <v>25</v>
      </c>
      <c r="K115" s="178"/>
      <c r="L115" s="603"/>
      <c r="M115" s="167"/>
      <c r="N115" s="167">
        <v>48273934</v>
      </c>
      <c r="O115" s="162" t="s">
        <v>1608</v>
      </c>
      <c r="P115" s="169">
        <f t="shared" si="1"/>
        <v>48273934</v>
      </c>
      <c r="Q115" s="162"/>
      <c r="R115" s="175"/>
      <c r="T115" s="591"/>
      <c r="U115" s="171"/>
      <c r="V115" s="171"/>
    </row>
    <row r="116" spans="1:22" s="590" customFormat="1">
      <c r="A116" s="161"/>
      <c r="B116" s="162"/>
      <c r="C116" s="163" t="s">
        <v>1831</v>
      </c>
      <c r="D116" s="177" t="s">
        <v>1662</v>
      </c>
      <c r="E116" s="177" t="s">
        <v>1663</v>
      </c>
      <c r="F116" s="177" t="s">
        <v>1615</v>
      </c>
      <c r="G116" s="125">
        <v>627</v>
      </c>
      <c r="H116" s="125" t="s">
        <v>1770</v>
      </c>
      <c r="I116" s="165" t="s">
        <v>1838</v>
      </c>
      <c r="J116" s="165" t="s">
        <v>1839</v>
      </c>
      <c r="K116" s="178"/>
      <c r="L116" s="603"/>
      <c r="M116" s="167"/>
      <c r="N116" s="167">
        <v>527426</v>
      </c>
      <c r="O116" s="162" t="s">
        <v>1608</v>
      </c>
      <c r="P116" s="169">
        <f t="shared" si="1"/>
        <v>527426</v>
      </c>
      <c r="Q116" s="162"/>
      <c r="R116" s="175"/>
      <c r="T116" s="591"/>
      <c r="U116" s="171"/>
      <c r="V116" s="171"/>
    </row>
    <row r="117" spans="1:22" s="590" customFormat="1">
      <c r="A117" s="161"/>
      <c r="B117" s="162"/>
      <c r="C117" s="163" t="s">
        <v>1831</v>
      </c>
      <c r="D117" s="177" t="s">
        <v>1662</v>
      </c>
      <c r="E117" s="177" t="s">
        <v>1663</v>
      </c>
      <c r="F117" s="177" t="s">
        <v>1614</v>
      </c>
      <c r="G117" s="125">
        <v>627</v>
      </c>
      <c r="H117" s="125" t="s">
        <v>1246</v>
      </c>
      <c r="I117" s="165" t="s">
        <v>1843</v>
      </c>
      <c r="J117" s="165" t="s">
        <v>1246</v>
      </c>
      <c r="K117" s="178"/>
      <c r="L117" s="603"/>
      <c r="M117" s="167"/>
      <c r="N117" s="167">
        <v>1599687</v>
      </c>
      <c r="O117" s="162" t="s">
        <v>1608</v>
      </c>
      <c r="P117" s="169">
        <f t="shared" si="1"/>
        <v>1599687</v>
      </c>
      <c r="Q117" s="162"/>
      <c r="R117" s="175"/>
      <c r="T117" s="591"/>
      <c r="U117" s="171"/>
      <c r="V117" s="171"/>
    </row>
    <row r="118" spans="1:22" s="590" customFormat="1">
      <c r="A118" s="161"/>
      <c r="B118" s="162"/>
      <c r="C118" s="163" t="s">
        <v>1831</v>
      </c>
      <c r="D118" s="177" t="s">
        <v>1662</v>
      </c>
      <c r="E118" s="177" t="s">
        <v>1663</v>
      </c>
      <c r="F118" s="177" t="s">
        <v>1613</v>
      </c>
      <c r="G118" s="125">
        <v>627</v>
      </c>
      <c r="H118" s="125" t="s">
        <v>1768</v>
      </c>
      <c r="I118" s="165" t="s">
        <v>1845</v>
      </c>
      <c r="J118" s="165" t="s">
        <v>36</v>
      </c>
      <c r="K118" s="178"/>
      <c r="L118" s="603"/>
      <c r="M118" s="167"/>
      <c r="N118" s="167">
        <v>80024465</v>
      </c>
      <c r="O118" s="162" t="s">
        <v>1608</v>
      </c>
      <c r="P118" s="169">
        <f t="shared" si="1"/>
        <v>80024465</v>
      </c>
      <c r="Q118" s="162"/>
      <c r="R118" s="175"/>
      <c r="T118" s="591"/>
      <c r="U118" s="171"/>
      <c r="V118" s="171"/>
    </row>
    <row r="119" spans="1:22" s="590" customFormat="1">
      <c r="A119" s="161"/>
      <c r="B119" s="162"/>
      <c r="C119" s="163" t="s">
        <v>1831</v>
      </c>
      <c r="D119" s="177" t="s">
        <v>1664</v>
      </c>
      <c r="E119" s="177" t="s">
        <v>1665</v>
      </c>
      <c r="F119" s="177" t="s">
        <v>1616</v>
      </c>
      <c r="G119" s="125">
        <v>627</v>
      </c>
      <c r="H119" s="125" t="s">
        <v>1817</v>
      </c>
      <c r="I119" s="165" t="s">
        <v>1833</v>
      </c>
      <c r="J119" s="165" t="s">
        <v>1834</v>
      </c>
      <c r="K119" s="178"/>
      <c r="L119" s="603"/>
      <c r="M119" s="167"/>
      <c r="N119" s="167">
        <v>8857296</v>
      </c>
      <c r="O119" s="162" t="s">
        <v>1608</v>
      </c>
      <c r="P119" s="169">
        <f t="shared" si="1"/>
        <v>8857296</v>
      </c>
      <c r="Q119" s="162"/>
      <c r="R119" s="175"/>
      <c r="T119" s="591"/>
      <c r="U119" s="171"/>
      <c r="V119" s="171"/>
    </row>
    <row r="120" spans="1:22" s="590" customFormat="1">
      <c r="A120" s="161"/>
      <c r="B120" s="162"/>
      <c r="C120" s="163" t="s">
        <v>1831</v>
      </c>
      <c r="D120" s="177" t="s">
        <v>1664</v>
      </c>
      <c r="E120" s="177" t="s">
        <v>1665</v>
      </c>
      <c r="F120" s="177" t="s">
        <v>1614</v>
      </c>
      <c r="G120" s="125">
        <v>627</v>
      </c>
      <c r="H120" s="125" t="s">
        <v>1246</v>
      </c>
      <c r="I120" s="165" t="s">
        <v>1843</v>
      </c>
      <c r="J120" s="165" t="s">
        <v>1246</v>
      </c>
      <c r="K120" s="178"/>
      <c r="L120" s="603"/>
      <c r="M120" s="167"/>
      <c r="N120" s="167">
        <v>69400000</v>
      </c>
      <c r="O120" s="162" t="s">
        <v>1608</v>
      </c>
      <c r="P120" s="169">
        <f t="shared" si="1"/>
        <v>69400000</v>
      </c>
      <c r="Q120" s="162"/>
      <c r="R120" s="175"/>
      <c r="T120" s="591"/>
      <c r="U120" s="171"/>
      <c r="V120" s="171"/>
    </row>
    <row r="121" spans="1:22" s="590" customFormat="1">
      <c r="A121" s="161"/>
      <c r="B121" s="162"/>
      <c r="C121" s="163" t="s">
        <v>1831</v>
      </c>
      <c r="D121" s="177" t="s">
        <v>1664</v>
      </c>
      <c r="E121" s="177" t="s">
        <v>1665</v>
      </c>
      <c r="F121" s="177" t="s">
        <v>1614</v>
      </c>
      <c r="G121" s="125">
        <v>627</v>
      </c>
      <c r="H121" s="125" t="s">
        <v>671</v>
      </c>
      <c r="I121" s="165" t="s">
        <v>1844</v>
      </c>
      <c r="J121" s="165" t="s">
        <v>671</v>
      </c>
      <c r="K121" s="178"/>
      <c r="L121" s="603"/>
      <c r="M121" s="167"/>
      <c r="N121" s="167">
        <v>53180000</v>
      </c>
      <c r="O121" s="162" t="s">
        <v>1608</v>
      </c>
      <c r="P121" s="169">
        <f t="shared" si="1"/>
        <v>53180000</v>
      </c>
      <c r="Q121" s="162"/>
      <c r="R121" s="175"/>
      <c r="T121" s="591"/>
      <c r="U121" s="171"/>
      <c r="V121" s="171"/>
    </row>
    <row r="122" spans="1:22" s="590" customFormat="1">
      <c r="A122" s="161"/>
      <c r="B122" s="162"/>
      <c r="C122" s="163" t="s">
        <v>1831</v>
      </c>
      <c r="D122" s="177" t="s">
        <v>1664</v>
      </c>
      <c r="E122" s="177" t="s">
        <v>1665</v>
      </c>
      <c r="F122" s="177" t="s">
        <v>1627</v>
      </c>
      <c r="G122" s="125">
        <v>627</v>
      </c>
      <c r="H122" s="125" t="s">
        <v>1817</v>
      </c>
      <c r="I122" s="165" t="s">
        <v>1852</v>
      </c>
      <c r="J122" s="165" t="s">
        <v>1627</v>
      </c>
      <c r="K122" s="178"/>
      <c r="L122" s="603"/>
      <c r="M122" s="167"/>
      <c r="N122" s="167">
        <v>163000000</v>
      </c>
      <c r="O122" s="162" t="s">
        <v>1608</v>
      </c>
      <c r="P122" s="169">
        <f t="shared" si="1"/>
        <v>163000000</v>
      </c>
      <c r="Q122" s="162"/>
      <c r="R122" s="175"/>
      <c r="T122" s="591"/>
      <c r="U122" s="171"/>
      <c r="V122" s="171"/>
    </row>
    <row r="123" spans="1:22" s="590" customFormat="1">
      <c r="A123" s="161"/>
      <c r="B123" s="162"/>
      <c r="C123" s="163" t="s">
        <v>1831</v>
      </c>
      <c r="D123" s="177" t="s">
        <v>1666</v>
      </c>
      <c r="E123" s="177" t="s">
        <v>1667</v>
      </c>
      <c r="F123" s="177" t="s">
        <v>1618</v>
      </c>
      <c r="G123" s="125">
        <v>627</v>
      </c>
      <c r="H123" s="125" t="s">
        <v>1817</v>
      </c>
      <c r="I123" s="165" t="s">
        <v>1832</v>
      </c>
      <c r="J123" s="165" t="s">
        <v>1618</v>
      </c>
      <c r="K123" s="178"/>
      <c r="L123" s="603"/>
      <c r="M123" s="167"/>
      <c r="N123" s="593">
        <v>7950000</v>
      </c>
      <c r="O123" s="162" t="s">
        <v>1608</v>
      </c>
      <c r="P123" s="169">
        <f t="shared" si="1"/>
        <v>7950000</v>
      </c>
      <c r="Q123" s="162"/>
      <c r="R123" s="175"/>
      <c r="T123" s="591"/>
      <c r="U123" s="171"/>
      <c r="V123" s="171"/>
    </row>
    <row r="124" spans="1:22" s="590" customFormat="1">
      <c r="A124" s="161"/>
      <c r="B124" s="162"/>
      <c r="C124" s="163" t="s">
        <v>1831</v>
      </c>
      <c r="D124" s="177" t="s">
        <v>1666</v>
      </c>
      <c r="E124" s="177" t="s">
        <v>1667</v>
      </c>
      <c r="F124" s="177" t="s">
        <v>1613</v>
      </c>
      <c r="G124" s="125">
        <v>627</v>
      </c>
      <c r="H124" s="125" t="s">
        <v>1768</v>
      </c>
      <c r="I124" s="165" t="s">
        <v>1845</v>
      </c>
      <c r="J124" s="165" t="s">
        <v>36</v>
      </c>
      <c r="K124" s="178"/>
      <c r="L124" s="603"/>
      <c r="M124" s="167"/>
      <c r="N124" s="167">
        <v>9333333</v>
      </c>
      <c r="O124" s="162" t="s">
        <v>1608</v>
      </c>
      <c r="P124" s="169">
        <f t="shared" si="1"/>
        <v>9333333</v>
      </c>
      <c r="Q124" s="162"/>
      <c r="R124" s="175"/>
      <c r="T124" s="591"/>
      <c r="U124" s="171"/>
      <c r="V124" s="171"/>
    </row>
    <row r="125" spans="1:22" s="590" customFormat="1">
      <c r="A125" s="161"/>
      <c r="B125" s="162"/>
      <c r="C125" s="163" t="s">
        <v>1831</v>
      </c>
      <c r="D125" s="177" t="s">
        <v>1666</v>
      </c>
      <c r="E125" s="177" t="s">
        <v>1667</v>
      </c>
      <c r="F125" s="177" t="s">
        <v>1612</v>
      </c>
      <c r="G125" s="125">
        <v>627</v>
      </c>
      <c r="H125" s="125" t="s">
        <v>1817</v>
      </c>
      <c r="I125" s="165" t="s">
        <v>1850</v>
      </c>
      <c r="J125" s="165" t="s">
        <v>1851</v>
      </c>
      <c r="K125" s="178"/>
      <c r="L125" s="603"/>
      <c r="M125" s="167"/>
      <c r="N125" s="167">
        <v>12200000</v>
      </c>
      <c r="O125" s="162" t="s">
        <v>1608</v>
      </c>
      <c r="P125" s="169">
        <f t="shared" si="1"/>
        <v>12200000</v>
      </c>
      <c r="Q125" s="162"/>
      <c r="R125" s="175"/>
      <c r="T125" s="591"/>
      <c r="U125" s="171"/>
      <c r="V125" s="171"/>
    </row>
    <row r="126" spans="1:22" s="590" customFormat="1">
      <c r="A126" s="161"/>
      <c r="B126" s="162"/>
      <c r="C126" s="163" t="s">
        <v>1831</v>
      </c>
      <c r="D126" s="177" t="s">
        <v>1668</v>
      </c>
      <c r="E126" s="177" t="s">
        <v>1669</v>
      </c>
      <c r="F126" s="177" t="s">
        <v>1612</v>
      </c>
      <c r="G126" s="125">
        <v>627</v>
      </c>
      <c r="H126" s="125" t="s">
        <v>1817</v>
      </c>
      <c r="I126" s="165" t="s">
        <v>1850</v>
      </c>
      <c r="J126" s="165" t="s">
        <v>1851</v>
      </c>
      <c r="K126" s="178"/>
      <c r="L126" s="603"/>
      <c r="M126" s="167"/>
      <c r="N126" s="167">
        <v>222801202</v>
      </c>
      <c r="O126" s="162" t="s">
        <v>1608</v>
      </c>
      <c r="P126" s="169">
        <f t="shared" si="1"/>
        <v>222801202</v>
      </c>
      <c r="Q126" s="162"/>
      <c r="R126" s="175"/>
      <c r="T126" s="591"/>
      <c r="U126" s="171"/>
      <c r="V126" s="171"/>
    </row>
    <row r="127" spans="1:22" s="590" customFormat="1">
      <c r="A127" s="161"/>
      <c r="B127" s="162"/>
      <c r="C127" s="163" t="s">
        <v>1831</v>
      </c>
      <c r="D127" s="177" t="s">
        <v>1670</v>
      </c>
      <c r="E127" s="177" t="s">
        <v>1671</v>
      </c>
      <c r="F127" s="177" t="s">
        <v>1627</v>
      </c>
      <c r="G127" s="125">
        <v>627</v>
      </c>
      <c r="H127" s="125" t="s">
        <v>1817</v>
      </c>
      <c r="I127" s="165" t="s">
        <v>1852</v>
      </c>
      <c r="J127" s="165" t="s">
        <v>1627</v>
      </c>
      <c r="K127" s="178"/>
      <c r="L127" s="603"/>
      <c r="M127" s="167"/>
      <c r="N127" s="167">
        <v>77803000</v>
      </c>
      <c r="O127" s="162" t="s">
        <v>1608</v>
      </c>
      <c r="P127" s="169">
        <f t="shared" si="1"/>
        <v>77803000</v>
      </c>
      <c r="Q127" s="162"/>
      <c r="R127" s="175"/>
      <c r="T127" s="591"/>
      <c r="U127" s="171"/>
      <c r="V127" s="171"/>
    </row>
    <row r="128" spans="1:22" s="590" customFormat="1">
      <c r="A128" s="161"/>
      <c r="B128" s="162"/>
      <c r="C128" s="163" t="s">
        <v>1831</v>
      </c>
      <c r="D128" s="177" t="s">
        <v>1672</v>
      </c>
      <c r="E128" s="177" t="s">
        <v>1673</v>
      </c>
      <c r="F128" s="177" t="s">
        <v>1627</v>
      </c>
      <c r="G128" s="125">
        <v>627</v>
      </c>
      <c r="H128" s="125" t="s">
        <v>1817</v>
      </c>
      <c r="I128" s="165" t="s">
        <v>1852</v>
      </c>
      <c r="J128" s="165" t="s">
        <v>1627</v>
      </c>
      <c r="K128" s="178"/>
      <c r="L128" s="603"/>
      <c r="M128" s="167"/>
      <c r="N128" s="167">
        <v>57409417</v>
      </c>
      <c r="O128" s="162" t="s">
        <v>1608</v>
      </c>
      <c r="P128" s="169">
        <f t="shared" si="1"/>
        <v>57409417</v>
      </c>
      <c r="Q128" s="162"/>
      <c r="R128" s="175"/>
      <c r="T128" s="591"/>
      <c r="U128" s="171"/>
      <c r="V128" s="171"/>
    </row>
    <row r="129" spans="1:22" s="590" customFormat="1">
      <c r="A129" s="161"/>
      <c r="B129" s="162"/>
      <c r="C129" s="163" t="s">
        <v>1831</v>
      </c>
      <c r="D129" s="177" t="s">
        <v>1674</v>
      </c>
      <c r="E129" s="177" t="s">
        <v>1675</v>
      </c>
      <c r="F129" s="177" t="s">
        <v>1615</v>
      </c>
      <c r="G129" s="125">
        <v>627</v>
      </c>
      <c r="H129" s="125" t="s">
        <v>1770</v>
      </c>
      <c r="I129" s="165" t="s">
        <v>1842</v>
      </c>
      <c r="J129" s="165" t="s">
        <v>439</v>
      </c>
      <c r="K129" s="178"/>
      <c r="L129" s="603"/>
      <c r="M129" s="167"/>
      <c r="N129" s="167">
        <v>18709910</v>
      </c>
      <c r="O129" s="162" t="s">
        <v>1608</v>
      </c>
      <c r="P129" s="169">
        <f t="shared" si="1"/>
        <v>18709910</v>
      </c>
      <c r="Q129" s="162"/>
      <c r="R129" s="175"/>
      <c r="T129" s="591"/>
      <c r="U129" s="171"/>
      <c r="V129" s="171"/>
    </row>
    <row r="130" spans="1:22" s="590" customFormat="1">
      <c r="A130" s="161"/>
      <c r="B130" s="162"/>
      <c r="C130" s="163" t="s">
        <v>1831</v>
      </c>
      <c r="D130" s="177" t="s">
        <v>1674</v>
      </c>
      <c r="E130" s="177" t="s">
        <v>1675</v>
      </c>
      <c r="F130" s="177" t="s">
        <v>1614</v>
      </c>
      <c r="G130" s="125">
        <v>627</v>
      </c>
      <c r="H130" s="125" t="s">
        <v>1246</v>
      </c>
      <c r="I130" s="165" t="s">
        <v>1843</v>
      </c>
      <c r="J130" s="165" t="s">
        <v>1246</v>
      </c>
      <c r="K130" s="178"/>
      <c r="L130" s="603"/>
      <c r="M130" s="167"/>
      <c r="N130" s="167">
        <v>7650000</v>
      </c>
      <c r="O130" s="162" t="s">
        <v>1608</v>
      </c>
      <c r="P130" s="169">
        <f t="shared" si="1"/>
        <v>7650000</v>
      </c>
      <c r="Q130" s="162"/>
      <c r="R130" s="175"/>
      <c r="T130" s="591"/>
      <c r="U130" s="171"/>
      <c r="V130" s="171"/>
    </row>
    <row r="131" spans="1:22" s="590" customFormat="1">
      <c r="A131" s="161"/>
      <c r="B131" s="162"/>
      <c r="C131" s="163" t="s">
        <v>1831</v>
      </c>
      <c r="D131" s="177" t="s">
        <v>1674</v>
      </c>
      <c r="E131" s="177" t="s">
        <v>1675</v>
      </c>
      <c r="F131" s="177" t="s">
        <v>1614</v>
      </c>
      <c r="G131" s="125">
        <v>627</v>
      </c>
      <c r="H131" s="125" t="s">
        <v>671</v>
      </c>
      <c r="I131" s="165" t="s">
        <v>1844</v>
      </c>
      <c r="J131" s="165" t="s">
        <v>671</v>
      </c>
      <c r="K131" s="178"/>
      <c r="L131" s="603"/>
      <c r="M131" s="167"/>
      <c r="N131" s="167">
        <v>300000</v>
      </c>
      <c r="O131" s="162" t="s">
        <v>1608</v>
      </c>
      <c r="P131" s="169">
        <f t="shared" si="1"/>
        <v>300000</v>
      </c>
      <c r="Q131" s="162"/>
      <c r="R131" s="175"/>
      <c r="T131" s="591"/>
      <c r="U131" s="171"/>
      <c r="V131" s="171"/>
    </row>
    <row r="132" spans="1:22" s="590" customFormat="1">
      <c r="A132" s="161"/>
      <c r="B132" s="162"/>
      <c r="C132" s="163" t="s">
        <v>1831</v>
      </c>
      <c r="D132" s="177" t="s">
        <v>1674</v>
      </c>
      <c r="E132" s="177" t="s">
        <v>1675</v>
      </c>
      <c r="F132" s="177" t="s">
        <v>1613</v>
      </c>
      <c r="G132" s="125">
        <v>627</v>
      </c>
      <c r="H132" s="125" t="s">
        <v>1768</v>
      </c>
      <c r="I132" s="165" t="s">
        <v>1845</v>
      </c>
      <c r="J132" s="165" t="s">
        <v>36</v>
      </c>
      <c r="K132" s="178"/>
      <c r="L132" s="603"/>
      <c r="M132" s="167"/>
      <c r="N132" s="167">
        <v>84152939</v>
      </c>
      <c r="O132" s="162" t="s">
        <v>1608</v>
      </c>
      <c r="P132" s="169">
        <f t="shared" si="1"/>
        <v>84152939</v>
      </c>
      <c r="Q132" s="162"/>
      <c r="R132" s="175"/>
      <c r="T132" s="591"/>
      <c r="U132" s="171"/>
      <c r="V132" s="171"/>
    </row>
    <row r="133" spans="1:22" s="590" customFormat="1">
      <c r="A133" s="161"/>
      <c r="B133" s="162"/>
      <c r="C133" s="163" t="s">
        <v>1831</v>
      </c>
      <c r="D133" s="177" t="s">
        <v>1674</v>
      </c>
      <c r="E133" s="177" t="s">
        <v>1675</v>
      </c>
      <c r="F133" s="177" t="s">
        <v>1627</v>
      </c>
      <c r="G133" s="125">
        <v>627</v>
      </c>
      <c r="H133" s="125" t="s">
        <v>1817</v>
      </c>
      <c r="I133" s="165" t="s">
        <v>1852</v>
      </c>
      <c r="J133" s="165" t="s">
        <v>1627</v>
      </c>
      <c r="K133" s="178"/>
      <c r="L133" s="603"/>
      <c r="M133" s="167"/>
      <c r="N133" s="167">
        <v>8372948</v>
      </c>
      <c r="O133" s="162" t="s">
        <v>1608</v>
      </c>
      <c r="P133" s="169">
        <f t="shared" si="1"/>
        <v>8372948</v>
      </c>
      <c r="Q133" s="162"/>
      <c r="R133" s="175"/>
      <c r="T133" s="591"/>
      <c r="U133" s="171"/>
      <c r="V133" s="171"/>
    </row>
    <row r="134" spans="1:22" s="590" customFormat="1">
      <c r="A134" s="161"/>
      <c r="B134" s="162"/>
      <c r="C134" s="163" t="s">
        <v>1831</v>
      </c>
      <c r="D134" s="177" t="s">
        <v>1674</v>
      </c>
      <c r="E134" s="177" t="s">
        <v>1675</v>
      </c>
      <c r="F134" s="177" t="s">
        <v>1612</v>
      </c>
      <c r="G134" s="125">
        <v>627</v>
      </c>
      <c r="H134" s="125" t="s">
        <v>1817</v>
      </c>
      <c r="I134" s="165" t="s">
        <v>1850</v>
      </c>
      <c r="J134" s="165" t="s">
        <v>1851</v>
      </c>
      <c r="K134" s="178"/>
      <c r="L134" s="603"/>
      <c r="M134" s="167"/>
      <c r="N134" s="167">
        <v>1200000</v>
      </c>
      <c r="O134" s="162" t="s">
        <v>1608</v>
      </c>
      <c r="P134" s="169">
        <f t="shared" si="1"/>
        <v>1200000</v>
      </c>
      <c r="Q134" s="162"/>
      <c r="R134" s="175"/>
      <c r="T134" s="591"/>
      <c r="U134" s="171"/>
      <c r="V134" s="171"/>
    </row>
    <row r="135" spans="1:22" s="590" customFormat="1">
      <c r="A135" s="161"/>
      <c r="B135" s="162"/>
      <c r="C135" s="163" t="s">
        <v>1831</v>
      </c>
      <c r="D135" s="177" t="s">
        <v>1676</v>
      </c>
      <c r="E135" s="177" t="s">
        <v>1677</v>
      </c>
      <c r="F135" s="177" t="s">
        <v>1614</v>
      </c>
      <c r="G135" s="125">
        <v>627</v>
      </c>
      <c r="H135" s="125" t="s">
        <v>671</v>
      </c>
      <c r="I135" s="165" t="s">
        <v>1844</v>
      </c>
      <c r="J135" s="165" t="s">
        <v>671</v>
      </c>
      <c r="K135" s="178"/>
      <c r="L135" s="603"/>
      <c r="M135" s="167"/>
      <c r="N135" s="167">
        <v>3800000</v>
      </c>
      <c r="O135" s="162" t="s">
        <v>1608</v>
      </c>
      <c r="P135" s="169">
        <f t="shared" si="1"/>
        <v>3800000</v>
      </c>
      <c r="Q135" s="162"/>
      <c r="R135" s="175"/>
      <c r="T135" s="591"/>
      <c r="U135" s="171"/>
      <c r="V135" s="171"/>
    </row>
    <row r="136" spans="1:22" s="590" customFormat="1">
      <c r="A136" s="161"/>
      <c r="B136" s="162"/>
      <c r="C136" s="163" t="s">
        <v>1831</v>
      </c>
      <c r="D136" s="177" t="s">
        <v>1678</v>
      </c>
      <c r="E136" s="177" t="s">
        <v>1622</v>
      </c>
      <c r="F136" s="177" t="s">
        <v>1616</v>
      </c>
      <c r="G136" s="125">
        <v>627</v>
      </c>
      <c r="H136" s="125" t="s">
        <v>1817</v>
      </c>
      <c r="I136" s="165" t="s">
        <v>1833</v>
      </c>
      <c r="J136" s="165" t="s">
        <v>1834</v>
      </c>
      <c r="K136" s="178"/>
      <c r="L136" s="603"/>
      <c r="M136" s="167"/>
      <c r="N136" s="167">
        <v>2800000</v>
      </c>
      <c r="O136" s="162" t="s">
        <v>1608</v>
      </c>
      <c r="P136" s="169">
        <f t="shared" si="1"/>
        <v>2800000</v>
      </c>
      <c r="Q136" s="162"/>
      <c r="R136" s="175"/>
      <c r="T136" s="591"/>
      <c r="U136" s="171"/>
      <c r="V136" s="171"/>
    </row>
    <row r="137" spans="1:22" s="590" customFormat="1">
      <c r="A137" s="161"/>
      <c r="B137" s="162"/>
      <c r="C137" s="163" t="s">
        <v>1831</v>
      </c>
      <c r="D137" s="177" t="s">
        <v>1678</v>
      </c>
      <c r="E137" s="177" t="s">
        <v>1622</v>
      </c>
      <c r="F137" s="177" t="s">
        <v>1615</v>
      </c>
      <c r="G137" s="125">
        <v>627</v>
      </c>
      <c r="H137" s="125" t="s">
        <v>1770</v>
      </c>
      <c r="I137" s="165" t="s">
        <v>1837</v>
      </c>
      <c r="J137" s="165" t="s">
        <v>25</v>
      </c>
      <c r="K137" s="178"/>
      <c r="L137" s="603"/>
      <c r="M137" s="167"/>
      <c r="N137" s="167">
        <v>63140000</v>
      </c>
      <c r="O137" s="162" t="s">
        <v>1608</v>
      </c>
      <c r="P137" s="169">
        <f t="shared" si="1"/>
        <v>63140000</v>
      </c>
      <c r="Q137" s="162"/>
      <c r="R137" s="175"/>
      <c r="T137" s="591"/>
      <c r="U137" s="171"/>
      <c r="V137" s="171"/>
    </row>
    <row r="138" spans="1:22" s="590" customFormat="1">
      <c r="A138" s="161"/>
      <c r="B138" s="162"/>
      <c r="C138" s="163" t="s">
        <v>1831</v>
      </c>
      <c r="D138" s="177" t="s">
        <v>1678</v>
      </c>
      <c r="E138" s="177" t="s">
        <v>1622</v>
      </c>
      <c r="F138" s="177" t="s">
        <v>1614</v>
      </c>
      <c r="G138" s="125">
        <v>627</v>
      </c>
      <c r="H138" s="125" t="s">
        <v>1246</v>
      </c>
      <c r="I138" s="165" t="s">
        <v>1843</v>
      </c>
      <c r="J138" s="165" t="s">
        <v>1246</v>
      </c>
      <c r="K138" s="178"/>
      <c r="L138" s="603"/>
      <c r="M138" s="167"/>
      <c r="N138" s="167">
        <v>1684800</v>
      </c>
      <c r="O138" s="162" t="s">
        <v>1608</v>
      </c>
      <c r="P138" s="169">
        <f t="shared" si="1"/>
        <v>1684800</v>
      </c>
      <c r="Q138" s="162"/>
      <c r="R138" s="175"/>
      <c r="T138" s="591"/>
      <c r="U138" s="171"/>
      <c r="V138" s="171"/>
    </row>
    <row r="139" spans="1:22" s="590" customFormat="1">
      <c r="A139" s="161"/>
      <c r="B139" s="162"/>
      <c r="C139" s="163" t="s">
        <v>1831</v>
      </c>
      <c r="D139" s="177" t="s">
        <v>1678</v>
      </c>
      <c r="E139" s="177" t="s">
        <v>1622</v>
      </c>
      <c r="F139" s="177" t="s">
        <v>1627</v>
      </c>
      <c r="G139" s="125">
        <v>627</v>
      </c>
      <c r="H139" s="125" t="s">
        <v>1817</v>
      </c>
      <c r="I139" s="165" t="s">
        <v>1852</v>
      </c>
      <c r="J139" s="165" t="s">
        <v>1627</v>
      </c>
      <c r="K139" s="178"/>
      <c r="L139" s="603"/>
      <c r="M139" s="167"/>
      <c r="N139" s="167">
        <v>90746170</v>
      </c>
      <c r="O139" s="162" t="s">
        <v>1608</v>
      </c>
      <c r="P139" s="169">
        <f t="shared" ref="P139:P202" si="2">+M139+N139</f>
        <v>90746170</v>
      </c>
      <c r="Q139" s="162"/>
      <c r="R139" s="175"/>
      <c r="T139" s="591"/>
      <c r="U139" s="171"/>
      <c r="V139" s="171"/>
    </row>
    <row r="140" spans="1:22" s="590" customFormat="1">
      <c r="A140" s="161"/>
      <c r="B140" s="162"/>
      <c r="C140" s="163" t="s">
        <v>1831</v>
      </c>
      <c r="D140" s="177" t="s">
        <v>1679</v>
      </c>
      <c r="E140" s="177" t="s">
        <v>1680</v>
      </c>
      <c r="F140" s="177" t="s">
        <v>1616</v>
      </c>
      <c r="G140" s="125">
        <v>627</v>
      </c>
      <c r="H140" s="125" t="s">
        <v>1817</v>
      </c>
      <c r="I140" s="165" t="s">
        <v>1833</v>
      </c>
      <c r="J140" s="165" t="s">
        <v>1834</v>
      </c>
      <c r="K140" s="178"/>
      <c r="L140" s="603"/>
      <c r="M140" s="167"/>
      <c r="N140" s="167">
        <v>9650000</v>
      </c>
      <c r="O140" s="162" t="s">
        <v>1608</v>
      </c>
      <c r="P140" s="169">
        <f t="shared" si="2"/>
        <v>9650000</v>
      </c>
      <c r="Q140" s="162"/>
      <c r="R140" s="175"/>
      <c r="T140" s="591"/>
      <c r="U140" s="171"/>
      <c r="V140" s="171"/>
    </row>
    <row r="141" spans="1:22" s="590" customFormat="1">
      <c r="A141" s="161"/>
      <c r="B141" s="162"/>
      <c r="C141" s="163" t="s">
        <v>1831</v>
      </c>
      <c r="D141" s="177" t="s">
        <v>1679</v>
      </c>
      <c r="E141" s="177" t="s">
        <v>1680</v>
      </c>
      <c r="F141" s="177" t="s">
        <v>1613</v>
      </c>
      <c r="G141" s="125">
        <v>627</v>
      </c>
      <c r="H141" s="125" t="s">
        <v>1768</v>
      </c>
      <c r="I141" s="165" t="s">
        <v>1845</v>
      </c>
      <c r="J141" s="165" t="s">
        <v>36</v>
      </c>
      <c r="K141" s="178"/>
      <c r="L141" s="603"/>
      <c r="M141" s="167"/>
      <c r="N141" s="167">
        <v>795000</v>
      </c>
      <c r="O141" s="162" t="s">
        <v>1608</v>
      </c>
      <c r="P141" s="169">
        <f t="shared" si="2"/>
        <v>795000</v>
      </c>
      <c r="Q141" s="162"/>
      <c r="R141" s="175"/>
      <c r="T141" s="591"/>
      <c r="U141" s="171"/>
      <c r="V141" s="171"/>
    </row>
    <row r="142" spans="1:22" s="590" customFormat="1">
      <c r="A142" s="161"/>
      <c r="B142" s="162"/>
      <c r="C142" s="163" t="s">
        <v>1831</v>
      </c>
      <c r="D142" s="177" t="s">
        <v>1679</v>
      </c>
      <c r="E142" s="177" t="s">
        <v>1680</v>
      </c>
      <c r="F142" s="177" t="s">
        <v>1612</v>
      </c>
      <c r="G142" s="125">
        <v>627</v>
      </c>
      <c r="H142" s="125" t="s">
        <v>1817</v>
      </c>
      <c r="I142" s="165" t="s">
        <v>1850</v>
      </c>
      <c r="J142" s="165" t="s">
        <v>1851</v>
      </c>
      <c r="K142" s="178"/>
      <c r="L142" s="603"/>
      <c r="M142" s="167"/>
      <c r="N142" s="167">
        <v>1400000</v>
      </c>
      <c r="O142" s="162" t="s">
        <v>1608</v>
      </c>
      <c r="P142" s="169">
        <f t="shared" si="2"/>
        <v>1400000</v>
      </c>
      <c r="Q142" s="162"/>
      <c r="R142" s="175"/>
      <c r="T142" s="591"/>
      <c r="U142" s="171"/>
      <c r="V142" s="171"/>
    </row>
    <row r="143" spans="1:22" s="590" customFormat="1">
      <c r="A143" s="161"/>
      <c r="B143" s="162"/>
      <c r="C143" s="163" t="s">
        <v>1831</v>
      </c>
      <c r="D143" s="177" t="s">
        <v>1681</v>
      </c>
      <c r="E143" s="177" t="s">
        <v>1623</v>
      </c>
      <c r="F143" s="177" t="s">
        <v>1613</v>
      </c>
      <c r="G143" s="125">
        <v>627</v>
      </c>
      <c r="H143" s="125" t="s">
        <v>1768</v>
      </c>
      <c r="I143" s="165" t="s">
        <v>1845</v>
      </c>
      <c r="J143" s="165" t="s">
        <v>36</v>
      </c>
      <c r="K143" s="178"/>
      <c r="L143" s="603"/>
      <c r="M143" s="167"/>
      <c r="N143" s="167">
        <v>16851852</v>
      </c>
      <c r="O143" s="162" t="s">
        <v>1608</v>
      </c>
      <c r="P143" s="169">
        <f t="shared" si="2"/>
        <v>16851852</v>
      </c>
      <c r="Q143" s="162"/>
      <c r="R143" s="175"/>
      <c r="T143" s="591"/>
      <c r="U143" s="171"/>
      <c r="V143" s="171"/>
    </row>
    <row r="144" spans="1:22" s="590" customFormat="1">
      <c r="A144" s="161"/>
      <c r="B144" s="162"/>
      <c r="C144" s="163" t="s">
        <v>1831</v>
      </c>
      <c r="D144" s="177" t="s">
        <v>1681</v>
      </c>
      <c r="E144" s="177" t="s">
        <v>1623</v>
      </c>
      <c r="F144" s="177" t="s">
        <v>1627</v>
      </c>
      <c r="G144" s="125">
        <v>627</v>
      </c>
      <c r="H144" s="125" t="s">
        <v>1817</v>
      </c>
      <c r="I144" s="165" t="s">
        <v>1852</v>
      </c>
      <c r="J144" s="165" t="s">
        <v>1627</v>
      </c>
      <c r="K144" s="178"/>
      <c r="L144" s="603"/>
      <c r="M144" s="167"/>
      <c r="N144" s="167">
        <v>25241111</v>
      </c>
      <c r="O144" s="162" t="s">
        <v>1608</v>
      </c>
      <c r="P144" s="169">
        <f t="shared" si="2"/>
        <v>25241111</v>
      </c>
      <c r="Q144" s="162"/>
      <c r="R144" s="175"/>
      <c r="T144" s="591"/>
      <c r="U144" s="171"/>
      <c r="V144" s="171"/>
    </row>
    <row r="145" spans="1:22" s="590" customFormat="1">
      <c r="A145" s="161"/>
      <c r="B145" s="162"/>
      <c r="C145" s="163" t="s">
        <v>1831</v>
      </c>
      <c r="D145" s="177" t="s">
        <v>1682</v>
      </c>
      <c r="E145" s="177" t="s">
        <v>1683</v>
      </c>
      <c r="F145" s="177" t="s">
        <v>1617</v>
      </c>
      <c r="G145" s="125">
        <v>627</v>
      </c>
      <c r="H145" s="125" t="s">
        <v>1817</v>
      </c>
      <c r="I145" s="165" t="s">
        <v>1833</v>
      </c>
      <c r="J145" s="165" t="s">
        <v>1834</v>
      </c>
      <c r="K145" s="178"/>
      <c r="L145" s="603"/>
      <c r="M145" s="167"/>
      <c r="N145" s="167">
        <v>138775</v>
      </c>
      <c r="O145" s="162" t="s">
        <v>1608</v>
      </c>
      <c r="P145" s="169">
        <f t="shared" si="2"/>
        <v>138775</v>
      </c>
      <c r="Q145" s="162"/>
      <c r="R145" s="175"/>
      <c r="T145" s="591"/>
      <c r="U145" s="171"/>
      <c r="V145" s="171"/>
    </row>
    <row r="146" spans="1:22" s="590" customFormat="1">
      <c r="A146" s="161"/>
      <c r="B146" s="162"/>
      <c r="C146" s="163" t="s">
        <v>1831</v>
      </c>
      <c r="D146" s="177" t="s">
        <v>1682</v>
      </c>
      <c r="E146" s="177" t="s">
        <v>1683</v>
      </c>
      <c r="F146" s="177" t="s">
        <v>1614</v>
      </c>
      <c r="G146" s="125">
        <v>627</v>
      </c>
      <c r="H146" s="125" t="s">
        <v>1246</v>
      </c>
      <c r="I146" s="165" t="s">
        <v>1843</v>
      </c>
      <c r="J146" s="165" t="s">
        <v>1246</v>
      </c>
      <c r="K146" s="178"/>
      <c r="L146" s="603"/>
      <c r="M146" s="167"/>
      <c r="N146" s="167">
        <v>10170010</v>
      </c>
      <c r="O146" s="162" t="s">
        <v>1608</v>
      </c>
      <c r="P146" s="169">
        <f t="shared" si="2"/>
        <v>10170010</v>
      </c>
      <c r="Q146" s="162"/>
      <c r="R146" s="175"/>
      <c r="T146" s="591"/>
      <c r="U146" s="171"/>
      <c r="V146" s="171"/>
    </row>
    <row r="147" spans="1:22" s="590" customFormat="1">
      <c r="A147" s="161"/>
      <c r="B147" s="162"/>
      <c r="C147" s="163" t="s">
        <v>1831</v>
      </c>
      <c r="D147" s="177" t="s">
        <v>1682</v>
      </c>
      <c r="E147" s="177" t="s">
        <v>1683</v>
      </c>
      <c r="F147" s="177" t="s">
        <v>1613</v>
      </c>
      <c r="G147" s="125">
        <v>627</v>
      </c>
      <c r="H147" s="125" t="s">
        <v>1768</v>
      </c>
      <c r="I147" s="165" t="s">
        <v>1845</v>
      </c>
      <c r="J147" s="165" t="s">
        <v>36</v>
      </c>
      <c r="K147" s="178"/>
      <c r="L147" s="603"/>
      <c r="M147" s="167"/>
      <c r="N147" s="167">
        <v>182000</v>
      </c>
      <c r="O147" s="162" t="s">
        <v>1608</v>
      </c>
      <c r="P147" s="169">
        <f t="shared" si="2"/>
        <v>182000</v>
      </c>
      <c r="Q147" s="162"/>
      <c r="R147" s="175"/>
      <c r="T147" s="591"/>
      <c r="U147" s="171"/>
      <c r="V147" s="171"/>
    </row>
    <row r="148" spans="1:22" s="590" customFormat="1">
      <c r="A148" s="161"/>
      <c r="B148" s="594"/>
      <c r="C148" s="595" t="s">
        <v>1831</v>
      </c>
      <c r="D148" s="596" t="s">
        <v>1682</v>
      </c>
      <c r="E148" s="596" t="s">
        <v>1683</v>
      </c>
      <c r="F148" s="596" t="s">
        <v>1612</v>
      </c>
      <c r="G148" s="597">
        <v>627</v>
      </c>
      <c r="H148" s="597" t="s">
        <v>1817</v>
      </c>
      <c r="I148" s="598" t="s">
        <v>1850</v>
      </c>
      <c r="J148" s="598" t="s">
        <v>1851</v>
      </c>
      <c r="K148" s="178"/>
      <c r="L148" s="163"/>
      <c r="M148" s="167"/>
      <c r="N148" s="167">
        <v>2454130</v>
      </c>
      <c r="O148" s="162" t="s">
        <v>1608</v>
      </c>
      <c r="P148" s="169">
        <f t="shared" si="2"/>
        <v>2454130</v>
      </c>
      <c r="Q148" s="162"/>
      <c r="R148" s="175"/>
      <c r="T148" s="591"/>
      <c r="U148" s="171"/>
      <c r="V148" s="171"/>
    </row>
    <row r="149" spans="1:22" s="590" customFormat="1">
      <c r="A149" s="161"/>
      <c r="B149" s="594"/>
      <c r="C149" s="595" t="s">
        <v>1831</v>
      </c>
      <c r="D149" s="596" t="s">
        <v>1684</v>
      </c>
      <c r="E149" s="596" t="s">
        <v>1685</v>
      </c>
      <c r="F149" s="596" t="s">
        <v>1618</v>
      </c>
      <c r="G149" s="597">
        <v>627</v>
      </c>
      <c r="H149" s="597" t="s">
        <v>1817</v>
      </c>
      <c r="I149" s="598" t="s">
        <v>1832</v>
      </c>
      <c r="J149" s="598" t="s">
        <v>1618</v>
      </c>
      <c r="K149" s="178"/>
      <c r="L149" s="163"/>
      <c r="M149" s="167"/>
      <c r="N149" s="167">
        <v>700000</v>
      </c>
      <c r="O149" s="162" t="s">
        <v>1608</v>
      </c>
      <c r="P149" s="169">
        <f t="shared" si="2"/>
        <v>700000</v>
      </c>
      <c r="Q149" s="162"/>
      <c r="R149" s="175"/>
      <c r="T149" s="591"/>
      <c r="U149" s="171"/>
      <c r="V149" s="171"/>
    </row>
    <row r="150" spans="1:22" s="590" customFormat="1">
      <c r="A150" s="161"/>
      <c r="B150" s="594"/>
      <c r="C150" s="595" t="s">
        <v>1831</v>
      </c>
      <c r="D150" s="596" t="s">
        <v>1684</v>
      </c>
      <c r="E150" s="596" t="s">
        <v>1685</v>
      </c>
      <c r="F150" s="596" t="s">
        <v>1616</v>
      </c>
      <c r="G150" s="597">
        <v>627</v>
      </c>
      <c r="H150" s="597" t="s">
        <v>1817</v>
      </c>
      <c r="I150" s="598" t="s">
        <v>1833</v>
      </c>
      <c r="J150" s="598" t="s">
        <v>1834</v>
      </c>
      <c r="K150" s="178"/>
      <c r="L150" s="163"/>
      <c r="M150" s="167"/>
      <c r="N150" s="167">
        <v>1110000</v>
      </c>
      <c r="O150" s="162" t="s">
        <v>1608</v>
      </c>
      <c r="P150" s="169">
        <f t="shared" si="2"/>
        <v>1110000</v>
      </c>
      <c r="Q150" s="162"/>
      <c r="R150" s="175"/>
      <c r="T150" s="591"/>
      <c r="U150" s="171"/>
      <c r="V150" s="171"/>
    </row>
    <row r="151" spans="1:22" s="590" customFormat="1">
      <c r="A151" s="161"/>
      <c r="B151" s="162"/>
      <c r="C151" s="163" t="s">
        <v>1831</v>
      </c>
      <c r="D151" s="125" t="s">
        <v>1686</v>
      </c>
      <c r="E151" s="125" t="s">
        <v>1687</v>
      </c>
      <c r="F151" s="125" t="s">
        <v>1627</v>
      </c>
      <c r="G151" s="125">
        <v>627</v>
      </c>
      <c r="H151" s="125" t="s">
        <v>1817</v>
      </c>
      <c r="I151" s="125" t="s">
        <v>1852</v>
      </c>
      <c r="J151" s="125" t="s">
        <v>1627</v>
      </c>
      <c r="K151" s="166"/>
      <c r="L151" s="603"/>
      <c r="M151" s="167"/>
      <c r="N151" s="167">
        <v>87678937</v>
      </c>
      <c r="O151" s="162" t="s">
        <v>1608</v>
      </c>
      <c r="P151" s="169">
        <f t="shared" si="2"/>
        <v>87678937</v>
      </c>
      <c r="Q151" s="162"/>
      <c r="R151" s="175"/>
      <c r="T151" s="591"/>
      <c r="U151" s="171"/>
      <c r="V151" s="171"/>
    </row>
    <row r="152" spans="1:22" s="590" customFormat="1">
      <c r="A152" s="161"/>
      <c r="B152" s="162"/>
      <c r="C152" s="163" t="s">
        <v>1831</v>
      </c>
      <c r="D152" s="125" t="s">
        <v>1688</v>
      </c>
      <c r="E152" s="125" t="s">
        <v>1689</v>
      </c>
      <c r="F152" s="125" t="s">
        <v>1627</v>
      </c>
      <c r="G152" s="125">
        <v>627</v>
      </c>
      <c r="H152" s="125" t="s">
        <v>1817</v>
      </c>
      <c r="I152" s="125" t="s">
        <v>1852</v>
      </c>
      <c r="J152" s="125" t="s">
        <v>1627</v>
      </c>
      <c r="K152" s="166"/>
      <c r="L152" s="603"/>
      <c r="M152" s="167"/>
      <c r="N152" s="167">
        <v>67548522</v>
      </c>
      <c r="O152" s="162" t="s">
        <v>1608</v>
      </c>
      <c r="P152" s="169">
        <f t="shared" si="2"/>
        <v>67548522</v>
      </c>
      <c r="Q152" s="162"/>
      <c r="R152" s="175"/>
      <c r="T152" s="591"/>
      <c r="U152" s="171"/>
      <c r="V152" s="171"/>
    </row>
    <row r="153" spans="1:22" s="590" customFormat="1">
      <c r="A153" s="161"/>
      <c r="B153" s="162"/>
      <c r="C153" s="163" t="s">
        <v>1831</v>
      </c>
      <c r="D153" s="125" t="s">
        <v>1690</v>
      </c>
      <c r="E153" s="125" t="s">
        <v>1691</v>
      </c>
      <c r="F153" s="125" t="s">
        <v>1613</v>
      </c>
      <c r="G153" s="125">
        <v>627</v>
      </c>
      <c r="H153" s="125" t="s">
        <v>1768</v>
      </c>
      <c r="I153" s="125" t="s">
        <v>1845</v>
      </c>
      <c r="J153" s="125" t="s">
        <v>36</v>
      </c>
      <c r="K153" s="166"/>
      <c r="L153" s="603"/>
      <c r="M153" s="167"/>
      <c r="N153" s="167">
        <v>15500000</v>
      </c>
      <c r="O153" s="162" t="s">
        <v>1608</v>
      </c>
      <c r="P153" s="169">
        <f t="shared" si="2"/>
        <v>15500000</v>
      </c>
      <c r="Q153" s="162"/>
      <c r="R153" s="175"/>
      <c r="T153" s="591"/>
      <c r="U153" s="171"/>
      <c r="V153" s="171"/>
    </row>
    <row r="154" spans="1:22" s="590" customFormat="1">
      <c r="A154" s="161"/>
      <c r="B154" s="162"/>
      <c r="C154" s="163" t="s">
        <v>1831</v>
      </c>
      <c r="D154" s="125" t="s">
        <v>1692</v>
      </c>
      <c r="E154" s="125" t="s">
        <v>1693</v>
      </c>
      <c r="F154" s="125" t="s">
        <v>1616</v>
      </c>
      <c r="G154" s="125">
        <v>627</v>
      </c>
      <c r="H154" s="125" t="s">
        <v>1817</v>
      </c>
      <c r="I154" s="125" t="s">
        <v>1833</v>
      </c>
      <c r="J154" s="125" t="s">
        <v>1834</v>
      </c>
      <c r="K154" s="166"/>
      <c r="L154" s="603"/>
      <c r="M154" s="167"/>
      <c r="N154" s="167">
        <v>77411295</v>
      </c>
      <c r="O154" s="162" t="s">
        <v>1608</v>
      </c>
      <c r="P154" s="169">
        <f t="shared" si="2"/>
        <v>77411295</v>
      </c>
      <c r="Q154" s="162"/>
      <c r="R154" s="175"/>
      <c r="T154" s="591"/>
      <c r="U154" s="171"/>
      <c r="V154" s="171"/>
    </row>
    <row r="155" spans="1:22" s="590" customFormat="1">
      <c r="A155" s="161"/>
      <c r="B155" s="162"/>
      <c r="C155" s="163" t="s">
        <v>1831</v>
      </c>
      <c r="D155" s="125" t="s">
        <v>1692</v>
      </c>
      <c r="E155" s="125" t="s">
        <v>1693</v>
      </c>
      <c r="F155" s="125" t="s">
        <v>1615</v>
      </c>
      <c r="G155" s="125">
        <v>627</v>
      </c>
      <c r="H155" s="125" t="s">
        <v>1770</v>
      </c>
      <c r="I155" s="125" t="s">
        <v>1837</v>
      </c>
      <c r="J155" s="125" t="s">
        <v>25</v>
      </c>
      <c r="K155" s="166"/>
      <c r="L155" s="603"/>
      <c r="M155" s="167"/>
      <c r="N155" s="167">
        <v>20094904</v>
      </c>
      <c r="O155" s="162" t="s">
        <v>1608</v>
      </c>
      <c r="P155" s="169">
        <f t="shared" si="2"/>
        <v>20094904</v>
      </c>
      <c r="Q155" s="162"/>
      <c r="R155" s="175"/>
      <c r="T155" s="591"/>
      <c r="U155" s="171"/>
      <c r="V155" s="171"/>
    </row>
    <row r="156" spans="1:22" s="590" customFormat="1">
      <c r="A156" s="161"/>
      <c r="B156" s="162"/>
      <c r="C156" s="163" t="s">
        <v>1831</v>
      </c>
      <c r="D156" s="125" t="s">
        <v>1692</v>
      </c>
      <c r="E156" s="125" t="s">
        <v>1693</v>
      </c>
      <c r="F156" s="125" t="s">
        <v>1613</v>
      </c>
      <c r="G156" s="125">
        <v>627</v>
      </c>
      <c r="H156" s="125" t="s">
        <v>1768</v>
      </c>
      <c r="I156" s="125" t="s">
        <v>1845</v>
      </c>
      <c r="J156" s="125" t="s">
        <v>36</v>
      </c>
      <c r="K156" s="166"/>
      <c r="L156" s="603"/>
      <c r="M156" s="167"/>
      <c r="N156" s="167">
        <v>32822161</v>
      </c>
      <c r="O156" s="162" t="s">
        <v>1608</v>
      </c>
      <c r="P156" s="169">
        <f t="shared" si="2"/>
        <v>32822161</v>
      </c>
      <c r="Q156" s="162"/>
      <c r="R156" s="175"/>
      <c r="T156" s="591"/>
      <c r="U156" s="171"/>
      <c r="V156" s="171"/>
    </row>
    <row r="157" spans="1:22" s="590" customFormat="1">
      <c r="A157" s="161"/>
      <c r="B157" s="162"/>
      <c r="C157" s="163" t="s">
        <v>1831</v>
      </c>
      <c r="D157" s="125" t="s">
        <v>1692</v>
      </c>
      <c r="E157" s="125" t="s">
        <v>1693</v>
      </c>
      <c r="F157" s="125" t="s">
        <v>1612</v>
      </c>
      <c r="G157" s="125">
        <v>627</v>
      </c>
      <c r="H157" s="125" t="s">
        <v>1817</v>
      </c>
      <c r="I157" s="125" t="s">
        <v>1850</v>
      </c>
      <c r="J157" s="125" t="s">
        <v>1851</v>
      </c>
      <c r="K157" s="166"/>
      <c r="L157" s="603"/>
      <c r="M157" s="167"/>
      <c r="N157" s="167">
        <v>41352613</v>
      </c>
      <c r="O157" s="162" t="s">
        <v>1608</v>
      </c>
      <c r="P157" s="169">
        <f t="shared" si="2"/>
        <v>41352613</v>
      </c>
      <c r="Q157" s="162"/>
      <c r="R157" s="175"/>
      <c r="T157" s="591"/>
      <c r="U157" s="171"/>
      <c r="V157" s="171"/>
    </row>
    <row r="158" spans="1:22" s="590" customFormat="1">
      <c r="A158" s="161"/>
      <c r="B158" s="162"/>
      <c r="C158" s="163" t="s">
        <v>1831</v>
      </c>
      <c r="D158" s="125" t="s">
        <v>1694</v>
      </c>
      <c r="E158" s="125" t="s">
        <v>1695</v>
      </c>
      <c r="F158" s="125" t="s">
        <v>1614</v>
      </c>
      <c r="G158" s="125">
        <v>627</v>
      </c>
      <c r="H158" s="125" t="s">
        <v>671</v>
      </c>
      <c r="I158" s="125" t="s">
        <v>1844</v>
      </c>
      <c r="J158" s="125" t="s">
        <v>671</v>
      </c>
      <c r="K158" s="166"/>
      <c r="L158" s="603"/>
      <c r="M158" s="167">
        <v>170332500</v>
      </c>
      <c r="N158" s="167"/>
      <c r="O158" s="162" t="s">
        <v>1608</v>
      </c>
      <c r="P158" s="169">
        <f t="shared" si="2"/>
        <v>170332500</v>
      </c>
      <c r="Q158" s="162"/>
      <c r="R158" s="175"/>
      <c r="T158" s="591"/>
      <c r="U158" s="171"/>
      <c r="V158" s="171"/>
    </row>
    <row r="159" spans="1:22" s="590" customFormat="1">
      <c r="A159" s="161"/>
      <c r="B159" s="162"/>
      <c r="C159" s="163" t="s">
        <v>1831</v>
      </c>
      <c r="D159" s="125" t="s">
        <v>1694</v>
      </c>
      <c r="E159" s="125" t="s">
        <v>1695</v>
      </c>
      <c r="F159" s="125" t="s">
        <v>1614</v>
      </c>
      <c r="G159" s="125">
        <v>627</v>
      </c>
      <c r="H159" s="125" t="s">
        <v>1246</v>
      </c>
      <c r="I159" s="125" t="s">
        <v>1856</v>
      </c>
      <c r="J159" s="125" t="s">
        <v>1857</v>
      </c>
      <c r="K159" s="166"/>
      <c r="L159" s="603"/>
      <c r="M159" s="167">
        <v>459897750</v>
      </c>
      <c r="N159" s="167"/>
      <c r="O159" s="162" t="s">
        <v>1608</v>
      </c>
      <c r="P159" s="169">
        <f t="shared" si="2"/>
        <v>459897750</v>
      </c>
      <c r="Q159" s="162"/>
      <c r="R159" s="175"/>
      <c r="T159" s="591"/>
      <c r="U159" s="171"/>
      <c r="V159" s="171"/>
    </row>
    <row r="160" spans="1:22" s="590" customFormat="1">
      <c r="A160" s="161"/>
      <c r="B160" s="162"/>
      <c r="C160" s="163" t="s">
        <v>1831</v>
      </c>
      <c r="D160" s="125" t="s">
        <v>1694</v>
      </c>
      <c r="E160" s="125" t="s">
        <v>1695</v>
      </c>
      <c r="F160" s="125" t="s">
        <v>1614</v>
      </c>
      <c r="G160" s="125">
        <v>627</v>
      </c>
      <c r="H160" s="125" t="s">
        <v>1246</v>
      </c>
      <c r="I160" s="125" t="s">
        <v>1858</v>
      </c>
      <c r="J160" s="125" t="s">
        <v>1859</v>
      </c>
      <c r="K160" s="166"/>
      <c r="L160" s="603"/>
      <c r="M160" s="167">
        <v>51099750</v>
      </c>
      <c r="N160" s="167"/>
      <c r="O160" s="162" t="s">
        <v>1608</v>
      </c>
      <c r="P160" s="169">
        <f t="shared" si="2"/>
        <v>51099750</v>
      </c>
      <c r="Q160" s="162"/>
      <c r="R160" s="175"/>
      <c r="T160" s="591"/>
      <c r="U160" s="171"/>
      <c r="V160" s="171"/>
    </row>
    <row r="161" spans="1:22" s="590" customFormat="1">
      <c r="A161" s="161"/>
      <c r="B161" s="162"/>
      <c r="C161" s="163" t="s">
        <v>1831</v>
      </c>
      <c r="D161" s="125" t="s">
        <v>1694</v>
      </c>
      <c r="E161" s="125" t="s">
        <v>1695</v>
      </c>
      <c r="F161" s="125" t="s">
        <v>1613</v>
      </c>
      <c r="G161" s="125">
        <v>627</v>
      </c>
      <c r="H161" s="125" t="s">
        <v>1768</v>
      </c>
      <c r="I161" s="125" t="s">
        <v>1845</v>
      </c>
      <c r="J161" s="125" t="s">
        <v>36</v>
      </c>
      <c r="K161" s="166"/>
      <c r="L161" s="603"/>
      <c r="M161" s="167"/>
      <c r="N161" s="167">
        <v>65512500</v>
      </c>
      <c r="O161" s="162" t="s">
        <v>1608</v>
      </c>
      <c r="P161" s="169">
        <f t="shared" si="2"/>
        <v>65512500</v>
      </c>
      <c r="Q161" s="162"/>
      <c r="R161" s="175"/>
      <c r="T161" s="591"/>
      <c r="U161" s="171"/>
      <c r="V161" s="171"/>
    </row>
    <row r="162" spans="1:22" s="590" customFormat="1">
      <c r="A162" s="161"/>
      <c r="B162" s="162"/>
      <c r="C162" s="163" t="s">
        <v>1831</v>
      </c>
      <c r="D162" s="125" t="s">
        <v>1696</v>
      </c>
      <c r="E162" s="125" t="s">
        <v>1697</v>
      </c>
      <c r="F162" s="125" t="s">
        <v>1616</v>
      </c>
      <c r="G162" s="125">
        <v>627</v>
      </c>
      <c r="H162" s="125" t="s">
        <v>1817</v>
      </c>
      <c r="I162" s="125" t="s">
        <v>1833</v>
      </c>
      <c r="J162" s="125" t="s">
        <v>1834</v>
      </c>
      <c r="K162" s="166"/>
      <c r="L162" s="603"/>
      <c r="M162" s="167"/>
      <c r="N162" s="167">
        <v>2941300</v>
      </c>
      <c r="O162" s="162" t="s">
        <v>1608</v>
      </c>
      <c r="P162" s="169">
        <f t="shared" si="2"/>
        <v>2941300</v>
      </c>
      <c r="Q162" s="162"/>
      <c r="R162" s="175"/>
      <c r="T162" s="591"/>
      <c r="U162" s="171"/>
      <c r="V162" s="171"/>
    </row>
    <row r="163" spans="1:22" s="590" customFormat="1">
      <c r="A163" s="161"/>
      <c r="B163" s="162"/>
      <c r="C163" s="163" t="s">
        <v>1831</v>
      </c>
      <c r="D163" s="125" t="s">
        <v>1696</v>
      </c>
      <c r="E163" s="125" t="s">
        <v>1697</v>
      </c>
      <c r="F163" s="125" t="s">
        <v>1614</v>
      </c>
      <c r="G163" s="125">
        <v>627</v>
      </c>
      <c r="H163" s="125" t="s">
        <v>1246</v>
      </c>
      <c r="I163" s="125" t="s">
        <v>1843</v>
      </c>
      <c r="J163" s="125" t="s">
        <v>1246</v>
      </c>
      <c r="K163" s="166"/>
      <c r="L163" s="603"/>
      <c r="M163" s="167"/>
      <c r="N163" s="167">
        <v>3775600</v>
      </c>
      <c r="O163" s="162" t="s">
        <v>1608</v>
      </c>
      <c r="P163" s="169">
        <f t="shared" si="2"/>
        <v>3775600</v>
      </c>
      <c r="Q163" s="162"/>
      <c r="R163" s="175"/>
      <c r="T163" s="591"/>
      <c r="U163" s="171"/>
      <c r="V163" s="171"/>
    </row>
    <row r="164" spans="1:22" s="590" customFormat="1">
      <c r="A164" s="161"/>
      <c r="B164" s="162"/>
      <c r="C164" s="163" t="s">
        <v>1831</v>
      </c>
      <c r="D164" s="125" t="s">
        <v>1696</v>
      </c>
      <c r="E164" s="125" t="s">
        <v>1697</v>
      </c>
      <c r="F164" s="125" t="s">
        <v>1613</v>
      </c>
      <c r="G164" s="125">
        <v>627</v>
      </c>
      <c r="H164" s="125" t="s">
        <v>1768</v>
      </c>
      <c r="I164" s="125" t="s">
        <v>1845</v>
      </c>
      <c r="J164" s="125" t="s">
        <v>36</v>
      </c>
      <c r="K164" s="166"/>
      <c r="L164" s="603"/>
      <c r="M164" s="167"/>
      <c r="N164" s="167">
        <v>1250000</v>
      </c>
      <c r="O164" s="162" t="s">
        <v>1608</v>
      </c>
      <c r="P164" s="169">
        <f t="shared" si="2"/>
        <v>1250000</v>
      </c>
      <c r="Q164" s="162"/>
      <c r="R164" s="175"/>
      <c r="T164" s="591"/>
      <c r="U164" s="171"/>
      <c r="V164" s="171"/>
    </row>
    <row r="165" spans="1:22" s="590" customFormat="1">
      <c r="A165" s="161"/>
      <c r="B165" s="162"/>
      <c r="C165" s="163" t="s">
        <v>1831</v>
      </c>
      <c r="D165" s="125" t="s">
        <v>1698</v>
      </c>
      <c r="E165" s="125" t="s">
        <v>1699</v>
      </c>
      <c r="F165" s="125" t="s">
        <v>1618</v>
      </c>
      <c r="G165" s="125">
        <v>627</v>
      </c>
      <c r="H165" s="125" t="s">
        <v>1817</v>
      </c>
      <c r="I165" s="125" t="s">
        <v>1832</v>
      </c>
      <c r="J165" s="165" t="s">
        <v>1618</v>
      </c>
      <c r="K165" s="166"/>
      <c r="L165" s="603"/>
      <c r="M165" s="167"/>
      <c r="N165" s="167">
        <v>1954327</v>
      </c>
      <c r="O165" s="162" t="s">
        <v>1608</v>
      </c>
      <c r="P165" s="169">
        <f t="shared" si="2"/>
        <v>1954327</v>
      </c>
      <c r="Q165" s="162"/>
      <c r="R165" s="175"/>
      <c r="T165" s="591"/>
      <c r="U165" s="171"/>
      <c r="V165" s="171"/>
    </row>
    <row r="166" spans="1:22" s="590" customFormat="1">
      <c r="A166" s="161"/>
      <c r="B166" s="162"/>
      <c r="C166" s="163" t="s">
        <v>1831</v>
      </c>
      <c r="D166" s="125" t="s">
        <v>1698</v>
      </c>
      <c r="E166" s="125" t="s">
        <v>1699</v>
      </c>
      <c r="F166" s="125" t="s">
        <v>1617</v>
      </c>
      <c r="G166" s="125">
        <v>627</v>
      </c>
      <c r="H166" s="125" t="s">
        <v>1817</v>
      </c>
      <c r="I166" s="125" t="s">
        <v>1833</v>
      </c>
      <c r="J166" s="165" t="s">
        <v>1834</v>
      </c>
      <c r="K166" s="166"/>
      <c r="L166" s="603"/>
      <c r="M166" s="167"/>
      <c r="N166" s="167">
        <v>7491667</v>
      </c>
      <c r="O166" s="162" t="s">
        <v>1608</v>
      </c>
      <c r="P166" s="169">
        <f t="shared" si="2"/>
        <v>7491667</v>
      </c>
      <c r="Q166" s="162"/>
      <c r="R166" s="175"/>
      <c r="T166" s="591"/>
      <c r="U166" s="171"/>
      <c r="V166" s="171"/>
    </row>
    <row r="167" spans="1:22" s="590" customFormat="1">
      <c r="A167" s="161"/>
      <c r="B167" s="162"/>
      <c r="C167" s="163" t="s">
        <v>1831</v>
      </c>
      <c r="D167" s="125" t="s">
        <v>1698</v>
      </c>
      <c r="E167" s="125" t="s">
        <v>1699</v>
      </c>
      <c r="F167" s="125" t="s">
        <v>1616</v>
      </c>
      <c r="G167" s="125">
        <v>627</v>
      </c>
      <c r="H167" s="125" t="s">
        <v>1817</v>
      </c>
      <c r="I167" s="125" t="s">
        <v>1833</v>
      </c>
      <c r="J167" s="125" t="s">
        <v>1834</v>
      </c>
      <c r="K167" s="166"/>
      <c r="L167" s="603"/>
      <c r="M167" s="167"/>
      <c r="N167" s="167">
        <v>14666912</v>
      </c>
      <c r="O167" s="162" t="s">
        <v>1608</v>
      </c>
      <c r="P167" s="169">
        <f t="shared" si="2"/>
        <v>14666912</v>
      </c>
      <c r="Q167" s="162"/>
      <c r="R167" s="175"/>
      <c r="T167" s="591"/>
      <c r="U167" s="171"/>
      <c r="V167" s="171"/>
    </row>
    <row r="168" spans="1:22" s="590" customFormat="1">
      <c r="A168" s="161"/>
      <c r="B168" s="162"/>
      <c r="C168" s="163" t="s">
        <v>1831</v>
      </c>
      <c r="D168" s="125" t="s">
        <v>1698</v>
      </c>
      <c r="E168" s="125" t="s">
        <v>1699</v>
      </c>
      <c r="F168" s="125" t="s">
        <v>1628</v>
      </c>
      <c r="G168" s="125">
        <v>627</v>
      </c>
      <c r="H168" s="125" t="s">
        <v>1817</v>
      </c>
      <c r="I168" s="125" t="s">
        <v>1835</v>
      </c>
      <c r="J168" s="125" t="s">
        <v>1836</v>
      </c>
      <c r="K168" s="166"/>
      <c r="L168" s="603"/>
      <c r="M168" s="167"/>
      <c r="N168" s="167">
        <v>1834376</v>
      </c>
      <c r="O168" s="162" t="s">
        <v>1608</v>
      </c>
      <c r="P168" s="169">
        <f t="shared" si="2"/>
        <v>1834376</v>
      </c>
      <c r="Q168" s="162"/>
      <c r="R168" s="175"/>
      <c r="T168" s="591"/>
      <c r="U168" s="171"/>
      <c r="V168" s="171"/>
    </row>
    <row r="169" spans="1:22" s="590" customFormat="1">
      <c r="A169" s="161"/>
      <c r="B169" s="162"/>
      <c r="C169" s="163" t="s">
        <v>1831</v>
      </c>
      <c r="D169" s="125" t="s">
        <v>1698</v>
      </c>
      <c r="E169" s="125" t="s">
        <v>1699</v>
      </c>
      <c r="F169" s="125" t="s">
        <v>1615</v>
      </c>
      <c r="G169" s="125">
        <v>627</v>
      </c>
      <c r="H169" s="125" t="s">
        <v>1770</v>
      </c>
      <c r="I169" s="125" t="s">
        <v>1837</v>
      </c>
      <c r="J169" s="125" t="s">
        <v>25</v>
      </c>
      <c r="K169" s="166"/>
      <c r="L169" s="603"/>
      <c r="M169" s="167"/>
      <c r="N169" s="167">
        <v>3034159</v>
      </c>
      <c r="O169" s="162" t="s">
        <v>1608</v>
      </c>
      <c r="P169" s="169">
        <f t="shared" si="2"/>
        <v>3034159</v>
      </c>
      <c r="Q169" s="162"/>
      <c r="R169" s="175"/>
      <c r="T169" s="591"/>
      <c r="U169" s="171"/>
      <c r="V169" s="171"/>
    </row>
    <row r="170" spans="1:22" s="590" customFormat="1">
      <c r="A170" s="161"/>
      <c r="B170" s="162"/>
      <c r="C170" s="163" t="s">
        <v>1831</v>
      </c>
      <c r="D170" s="125" t="s">
        <v>1698</v>
      </c>
      <c r="E170" s="125" t="s">
        <v>1699</v>
      </c>
      <c r="F170" s="125" t="s">
        <v>1615</v>
      </c>
      <c r="G170" s="125">
        <v>627</v>
      </c>
      <c r="H170" s="125" t="s">
        <v>1770</v>
      </c>
      <c r="I170" s="125" t="s">
        <v>1838</v>
      </c>
      <c r="J170" s="125" t="s">
        <v>1839</v>
      </c>
      <c r="K170" s="166"/>
      <c r="L170" s="603"/>
      <c r="M170" s="167"/>
      <c r="N170" s="167">
        <v>370000</v>
      </c>
      <c r="O170" s="162" t="s">
        <v>1608</v>
      </c>
      <c r="P170" s="169">
        <f t="shared" si="2"/>
        <v>370000</v>
      </c>
      <c r="Q170" s="162"/>
      <c r="R170" s="175"/>
      <c r="T170" s="591"/>
      <c r="U170" s="171"/>
      <c r="V170" s="171"/>
    </row>
    <row r="171" spans="1:22" s="590" customFormat="1">
      <c r="A171" s="161"/>
      <c r="B171" s="162"/>
      <c r="C171" s="163" t="s">
        <v>1831</v>
      </c>
      <c r="D171" s="125" t="s">
        <v>1698</v>
      </c>
      <c r="E171" s="125" t="s">
        <v>1699</v>
      </c>
      <c r="F171" s="125" t="s">
        <v>1615</v>
      </c>
      <c r="G171" s="125">
        <v>627</v>
      </c>
      <c r="H171" s="125" t="s">
        <v>1770</v>
      </c>
      <c r="I171" s="125" t="s">
        <v>1840</v>
      </c>
      <c r="J171" s="125" t="s">
        <v>72</v>
      </c>
      <c r="K171" s="166"/>
      <c r="L171" s="603"/>
      <c r="M171" s="167"/>
      <c r="N171" s="167">
        <v>641040</v>
      </c>
      <c r="O171" s="162" t="s">
        <v>1608</v>
      </c>
      <c r="P171" s="169">
        <f t="shared" si="2"/>
        <v>641040</v>
      </c>
      <c r="Q171" s="162"/>
      <c r="R171" s="175"/>
      <c r="T171" s="591"/>
      <c r="U171" s="171"/>
      <c r="V171" s="171"/>
    </row>
    <row r="172" spans="1:22" s="590" customFormat="1">
      <c r="A172" s="161"/>
      <c r="B172" s="162"/>
      <c r="C172" s="163" t="s">
        <v>1831</v>
      </c>
      <c r="D172" s="125" t="s">
        <v>1698</v>
      </c>
      <c r="E172" s="125" t="s">
        <v>1699</v>
      </c>
      <c r="F172" s="125" t="s">
        <v>1615</v>
      </c>
      <c r="G172" s="125">
        <v>627</v>
      </c>
      <c r="H172" s="125" t="s">
        <v>1770</v>
      </c>
      <c r="I172" s="125" t="s">
        <v>1841</v>
      </c>
      <c r="J172" s="125" t="s">
        <v>373</v>
      </c>
      <c r="K172" s="166"/>
      <c r="L172" s="603"/>
      <c r="M172" s="167"/>
      <c r="N172" s="167">
        <v>874556</v>
      </c>
      <c r="O172" s="162" t="s">
        <v>1608</v>
      </c>
      <c r="P172" s="169">
        <f t="shared" si="2"/>
        <v>874556</v>
      </c>
      <c r="Q172" s="162"/>
      <c r="R172" s="175"/>
      <c r="T172" s="591"/>
      <c r="U172" s="171"/>
      <c r="V172" s="171"/>
    </row>
    <row r="173" spans="1:22" s="590" customFormat="1">
      <c r="A173" s="161"/>
      <c r="B173" s="162"/>
      <c r="C173" s="163" t="s">
        <v>1831</v>
      </c>
      <c r="D173" s="125" t="s">
        <v>1698</v>
      </c>
      <c r="E173" s="125" t="s">
        <v>1699</v>
      </c>
      <c r="F173" s="125" t="s">
        <v>1615</v>
      </c>
      <c r="G173" s="125">
        <v>627</v>
      </c>
      <c r="H173" s="125" t="s">
        <v>1770</v>
      </c>
      <c r="I173" s="125" t="s">
        <v>1842</v>
      </c>
      <c r="J173" s="125" t="s">
        <v>439</v>
      </c>
      <c r="K173" s="166"/>
      <c r="L173" s="603"/>
      <c r="M173" s="167"/>
      <c r="N173" s="167">
        <v>2090882</v>
      </c>
      <c r="O173" s="162" t="s">
        <v>1608</v>
      </c>
      <c r="P173" s="169">
        <f t="shared" si="2"/>
        <v>2090882</v>
      </c>
      <c r="Q173" s="162"/>
      <c r="R173" s="175"/>
      <c r="T173" s="591"/>
      <c r="U173" s="171"/>
      <c r="V173" s="171"/>
    </row>
    <row r="174" spans="1:22" s="590" customFormat="1">
      <c r="A174" s="161"/>
      <c r="B174" s="162"/>
      <c r="C174" s="163" t="s">
        <v>1831</v>
      </c>
      <c r="D174" s="125" t="s">
        <v>1698</v>
      </c>
      <c r="E174" s="125" t="s">
        <v>1699</v>
      </c>
      <c r="F174" s="125" t="s">
        <v>1614</v>
      </c>
      <c r="G174" s="125">
        <v>627</v>
      </c>
      <c r="H174" s="125" t="s">
        <v>1246</v>
      </c>
      <c r="I174" s="125" t="s">
        <v>1843</v>
      </c>
      <c r="J174" s="125" t="s">
        <v>1246</v>
      </c>
      <c r="K174" s="166"/>
      <c r="L174" s="603"/>
      <c r="M174" s="167"/>
      <c r="N174" s="167">
        <v>1558976</v>
      </c>
      <c r="O174" s="162" t="s">
        <v>1608</v>
      </c>
      <c r="P174" s="169">
        <f t="shared" si="2"/>
        <v>1558976</v>
      </c>
      <c r="Q174" s="162"/>
      <c r="R174" s="175"/>
      <c r="T174" s="591"/>
      <c r="U174" s="171"/>
      <c r="V174" s="171"/>
    </row>
    <row r="175" spans="1:22" s="590" customFormat="1">
      <c r="A175" s="161"/>
      <c r="B175" s="162"/>
      <c r="C175" s="163" t="s">
        <v>1831</v>
      </c>
      <c r="D175" s="125" t="s">
        <v>1698</v>
      </c>
      <c r="E175" s="125" t="s">
        <v>1699</v>
      </c>
      <c r="F175" s="125" t="s">
        <v>1614</v>
      </c>
      <c r="G175" s="125">
        <v>627</v>
      </c>
      <c r="H175" s="125" t="s">
        <v>671</v>
      </c>
      <c r="I175" s="125" t="s">
        <v>1844</v>
      </c>
      <c r="J175" s="125" t="s">
        <v>671</v>
      </c>
      <c r="K175" s="166"/>
      <c r="L175" s="603"/>
      <c r="M175" s="167"/>
      <c r="N175" s="167">
        <v>1857340</v>
      </c>
      <c r="O175" s="162" t="s">
        <v>1608</v>
      </c>
      <c r="P175" s="169">
        <f t="shared" si="2"/>
        <v>1857340</v>
      </c>
      <c r="Q175" s="162"/>
      <c r="R175" s="175"/>
      <c r="T175" s="591"/>
      <c r="U175" s="171"/>
      <c r="V175" s="171"/>
    </row>
    <row r="176" spans="1:22" s="590" customFormat="1">
      <c r="A176" s="161"/>
      <c r="B176" s="594"/>
      <c r="C176" s="163" t="s">
        <v>1831</v>
      </c>
      <c r="D176" s="597" t="s">
        <v>1698</v>
      </c>
      <c r="E176" s="597" t="s">
        <v>1699</v>
      </c>
      <c r="F176" s="597" t="s">
        <v>1614</v>
      </c>
      <c r="G176" s="597">
        <v>627</v>
      </c>
      <c r="H176" s="597" t="s">
        <v>1246</v>
      </c>
      <c r="I176" s="597" t="s">
        <v>1856</v>
      </c>
      <c r="J176" s="597" t="s">
        <v>1857</v>
      </c>
      <c r="K176" s="166"/>
      <c r="L176" s="163"/>
      <c r="M176" s="167"/>
      <c r="N176" s="167">
        <v>1034746</v>
      </c>
      <c r="O176" s="162" t="s">
        <v>1608</v>
      </c>
      <c r="P176" s="169">
        <f t="shared" si="2"/>
        <v>1034746</v>
      </c>
      <c r="Q176" s="162"/>
      <c r="R176" s="175"/>
      <c r="T176" s="591"/>
      <c r="U176" s="171"/>
      <c r="V176" s="171"/>
    </row>
    <row r="177" spans="1:22" s="590" customFormat="1">
      <c r="A177" s="161"/>
      <c r="B177" s="594"/>
      <c r="C177" s="163" t="s">
        <v>1831</v>
      </c>
      <c r="D177" s="597" t="s">
        <v>1698</v>
      </c>
      <c r="E177" s="597" t="s">
        <v>1699</v>
      </c>
      <c r="F177" s="597" t="s">
        <v>1614</v>
      </c>
      <c r="G177" s="597">
        <v>627</v>
      </c>
      <c r="H177" s="597" t="s">
        <v>1246</v>
      </c>
      <c r="I177" s="597" t="s">
        <v>1858</v>
      </c>
      <c r="J177" s="597" t="s">
        <v>1859</v>
      </c>
      <c r="K177" s="166"/>
      <c r="L177" s="163"/>
      <c r="M177" s="167"/>
      <c r="N177" s="167">
        <v>1714216</v>
      </c>
      <c r="O177" s="162" t="s">
        <v>1608</v>
      </c>
      <c r="P177" s="169">
        <f t="shared" si="2"/>
        <v>1714216</v>
      </c>
      <c r="Q177" s="162"/>
      <c r="R177" s="175"/>
      <c r="T177" s="591"/>
      <c r="U177" s="171"/>
      <c r="V177" s="171"/>
    </row>
    <row r="178" spans="1:22" s="590" customFormat="1">
      <c r="A178" s="161"/>
      <c r="B178" s="594"/>
      <c r="C178" s="163" t="s">
        <v>1831</v>
      </c>
      <c r="D178" s="597" t="s">
        <v>1698</v>
      </c>
      <c r="E178" s="597" t="s">
        <v>1699</v>
      </c>
      <c r="F178" s="597" t="s">
        <v>1614</v>
      </c>
      <c r="G178" s="597">
        <v>627</v>
      </c>
      <c r="H178" s="597" t="s">
        <v>1246</v>
      </c>
      <c r="I178" s="597" t="s">
        <v>1903</v>
      </c>
      <c r="J178" s="597" t="s">
        <v>1904</v>
      </c>
      <c r="K178" s="166"/>
      <c r="L178" s="603"/>
      <c r="M178" s="167"/>
      <c r="N178" s="599">
        <v>361645</v>
      </c>
      <c r="O178" s="162"/>
      <c r="P178" s="169">
        <f t="shared" si="2"/>
        <v>361645</v>
      </c>
      <c r="Q178" s="162"/>
      <c r="R178" s="175"/>
      <c r="T178" s="591"/>
      <c r="U178" s="171"/>
      <c r="V178" s="171"/>
    </row>
    <row r="179" spans="1:22" s="590" customFormat="1">
      <c r="A179" s="161"/>
      <c r="B179" s="594"/>
      <c r="C179" s="163" t="s">
        <v>1831</v>
      </c>
      <c r="D179" s="597" t="s">
        <v>1698</v>
      </c>
      <c r="E179" s="597" t="s">
        <v>1699</v>
      </c>
      <c r="F179" s="597" t="s">
        <v>1614</v>
      </c>
      <c r="G179" s="597">
        <v>627</v>
      </c>
      <c r="H179" s="597" t="s">
        <v>1246</v>
      </c>
      <c r="I179" s="597" t="s">
        <v>1895</v>
      </c>
      <c r="J179" s="597" t="s">
        <v>1896</v>
      </c>
      <c r="K179" s="166"/>
      <c r="L179" s="603"/>
      <c r="M179" s="167"/>
      <c r="N179" s="599">
        <v>594743</v>
      </c>
      <c r="O179" s="162"/>
      <c r="P179" s="169">
        <f t="shared" si="2"/>
        <v>594743</v>
      </c>
      <c r="Q179" s="162"/>
      <c r="R179" s="175"/>
      <c r="T179" s="591"/>
      <c r="U179" s="171"/>
      <c r="V179" s="171"/>
    </row>
    <row r="180" spans="1:22" s="590" customFormat="1">
      <c r="A180" s="161"/>
      <c r="B180" s="594"/>
      <c r="C180" s="163" t="s">
        <v>1831</v>
      </c>
      <c r="D180" s="597" t="s">
        <v>1698</v>
      </c>
      <c r="E180" s="597" t="s">
        <v>1699</v>
      </c>
      <c r="F180" s="597" t="s">
        <v>1613</v>
      </c>
      <c r="G180" s="597">
        <v>627</v>
      </c>
      <c r="H180" s="597" t="s">
        <v>1768</v>
      </c>
      <c r="I180" s="597" t="s">
        <v>1845</v>
      </c>
      <c r="J180" s="597" t="s">
        <v>36</v>
      </c>
      <c r="K180" s="166"/>
      <c r="L180" s="603"/>
      <c r="M180" s="167"/>
      <c r="N180" s="599">
        <v>11262475</v>
      </c>
      <c r="O180" s="162"/>
      <c r="P180" s="169">
        <f t="shared" si="2"/>
        <v>11262475</v>
      </c>
      <c r="Q180" s="162"/>
      <c r="R180" s="175"/>
      <c r="T180" s="591"/>
      <c r="U180" s="171"/>
      <c r="V180" s="171"/>
    </row>
    <row r="181" spans="1:22" s="590" customFormat="1">
      <c r="A181" s="161"/>
      <c r="B181" s="594"/>
      <c r="C181" s="163" t="s">
        <v>1831</v>
      </c>
      <c r="D181" s="597" t="s">
        <v>1698</v>
      </c>
      <c r="E181" s="597" t="s">
        <v>1699</v>
      </c>
      <c r="F181" s="597" t="s">
        <v>1613</v>
      </c>
      <c r="G181" s="597">
        <v>627</v>
      </c>
      <c r="H181" s="597" t="s">
        <v>1768</v>
      </c>
      <c r="I181" s="597" t="s">
        <v>1846</v>
      </c>
      <c r="J181" s="597" t="s">
        <v>1847</v>
      </c>
      <c r="K181" s="166"/>
      <c r="L181" s="603"/>
      <c r="M181" s="167"/>
      <c r="N181" s="599">
        <v>2161130</v>
      </c>
      <c r="O181" s="162"/>
      <c r="P181" s="169">
        <f t="shared" si="2"/>
        <v>2161130</v>
      </c>
      <c r="Q181" s="162"/>
      <c r="R181" s="175"/>
      <c r="T181" s="591"/>
      <c r="U181" s="171"/>
      <c r="V181" s="171"/>
    </row>
    <row r="182" spans="1:22" s="590" customFormat="1">
      <c r="A182" s="161"/>
      <c r="B182" s="594"/>
      <c r="C182" s="163" t="s">
        <v>1831</v>
      </c>
      <c r="D182" s="597" t="s">
        <v>1698</v>
      </c>
      <c r="E182" s="597" t="s">
        <v>1699</v>
      </c>
      <c r="F182" s="597" t="s">
        <v>1613</v>
      </c>
      <c r="G182" s="597">
        <v>627</v>
      </c>
      <c r="H182" s="597" t="s">
        <v>1768</v>
      </c>
      <c r="I182" s="597" t="s">
        <v>1848</v>
      </c>
      <c r="J182" s="597" t="s">
        <v>1849</v>
      </c>
      <c r="K182" s="166"/>
      <c r="L182" s="603"/>
      <c r="M182" s="167"/>
      <c r="N182" s="599">
        <v>767500</v>
      </c>
      <c r="O182" s="162"/>
      <c r="P182" s="169">
        <f t="shared" si="2"/>
        <v>767500</v>
      </c>
      <c r="Q182" s="162"/>
      <c r="R182" s="175"/>
      <c r="T182" s="591"/>
      <c r="U182" s="171"/>
      <c r="V182" s="171"/>
    </row>
    <row r="183" spans="1:22" s="590" customFormat="1">
      <c r="A183" s="161"/>
      <c r="B183" s="594"/>
      <c r="C183" s="163" t="s">
        <v>1831</v>
      </c>
      <c r="D183" s="597" t="s">
        <v>1698</v>
      </c>
      <c r="E183" s="597" t="s">
        <v>1699</v>
      </c>
      <c r="F183" s="597" t="s">
        <v>1627</v>
      </c>
      <c r="G183" s="597">
        <v>627</v>
      </c>
      <c r="H183" s="597" t="s">
        <v>1817</v>
      </c>
      <c r="I183" s="597" t="s">
        <v>1833</v>
      </c>
      <c r="J183" s="597" t="s">
        <v>1834</v>
      </c>
      <c r="K183" s="166"/>
      <c r="L183" s="603"/>
      <c r="M183" s="167"/>
      <c r="N183" s="599">
        <v>2574393</v>
      </c>
      <c r="O183" s="162"/>
      <c r="P183" s="169">
        <f t="shared" si="2"/>
        <v>2574393</v>
      </c>
      <c r="Q183" s="162"/>
      <c r="R183" s="175"/>
      <c r="T183" s="591"/>
      <c r="U183" s="171"/>
      <c r="V183" s="171"/>
    </row>
    <row r="184" spans="1:22" s="590" customFormat="1">
      <c r="A184" s="161"/>
      <c r="B184" s="594"/>
      <c r="C184" s="163" t="s">
        <v>1831</v>
      </c>
      <c r="D184" s="597" t="s">
        <v>1698</v>
      </c>
      <c r="E184" s="597" t="s">
        <v>1699</v>
      </c>
      <c r="F184" s="597" t="s">
        <v>1612</v>
      </c>
      <c r="G184" s="597">
        <v>627</v>
      </c>
      <c r="H184" s="597" t="s">
        <v>1817</v>
      </c>
      <c r="I184" s="597" t="s">
        <v>1850</v>
      </c>
      <c r="J184" s="597" t="s">
        <v>1851</v>
      </c>
      <c r="K184" s="166"/>
      <c r="L184" s="603"/>
      <c r="M184" s="167"/>
      <c r="N184" s="599">
        <v>6496640</v>
      </c>
      <c r="O184" s="162"/>
      <c r="P184" s="169">
        <f t="shared" si="2"/>
        <v>6496640</v>
      </c>
      <c r="Q184" s="162"/>
      <c r="R184" s="175"/>
      <c r="T184" s="591"/>
      <c r="U184" s="171"/>
      <c r="V184" s="171"/>
    </row>
    <row r="185" spans="1:22" s="590" customFormat="1">
      <c r="A185" s="161"/>
      <c r="B185" s="162"/>
      <c r="C185" s="163" t="s">
        <v>1831</v>
      </c>
      <c r="D185" s="125" t="s">
        <v>1700</v>
      </c>
      <c r="E185" s="125" t="s">
        <v>1701</v>
      </c>
      <c r="F185" s="125" t="s">
        <v>1618</v>
      </c>
      <c r="G185" s="125">
        <v>627</v>
      </c>
      <c r="H185" s="125" t="s">
        <v>1817</v>
      </c>
      <c r="I185" s="125" t="s">
        <v>1860</v>
      </c>
      <c r="J185" s="125" t="s">
        <v>1861</v>
      </c>
      <c r="K185" s="166"/>
      <c r="L185" s="603"/>
      <c r="M185" s="167"/>
      <c r="N185" s="167">
        <v>10879629.619999999</v>
      </c>
      <c r="O185" s="162" t="s">
        <v>1608</v>
      </c>
      <c r="P185" s="169">
        <f t="shared" si="2"/>
        <v>10879629.619999999</v>
      </c>
      <c r="Q185" s="162"/>
      <c r="R185" s="175"/>
      <c r="T185" s="591"/>
      <c r="U185" s="171"/>
      <c r="V185" s="171"/>
    </row>
    <row r="186" spans="1:22" s="590" customFormat="1">
      <c r="A186" s="161"/>
      <c r="B186" s="162"/>
      <c r="C186" s="163" t="s">
        <v>1831</v>
      </c>
      <c r="D186" s="125" t="s">
        <v>1700</v>
      </c>
      <c r="E186" s="125" t="s">
        <v>1701</v>
      </c>
      <c r="F186" s="125" t="s">
        <v>1617</v>
      </c>
      <c r="G186" s="125">
        <v>627</v>
      </c>
      <c r="H186" s="125" t="s">
        <v>1817</v>
      </c>
      <c r="I186" s="125" t="s">
        <v>1860</v>
      </c>
      <c r="J186" s="125" t="s">
        <v>1861</v>
      </c>
      <c r="K186" s="166"/>
      <c r="L186" s="603"/>
      <c r="M186" s="167"/>
      <c r="N186" s="167">
        <v>45687047.890000008</v>
      </c>
      <c r="O186" s="162" t="s">
        <v>1608</v>
      </c>
      <c r="P186" s="169">
        <f t="shared" si="2"/>
        <v>45687047.890000008</v>
      </c>
      <c r="Q186" s="162"/>
      <c r="R186" s="175"/>
      <c r="T186" s="591"/>
      <c r="U186" s="171"/>
      <c r="V186" s="171"/>
    </row>
    <row r="187" spans="1:22" s="590" customFormat="1">
      <c r="A187" s="161"/>
      <c r="B187" s="162"/>
      <c r="C187" s="163" t="s">
        <v>1831</v>
      </c>
      <c r="D187" s="125" t="s">
        <v>1700</v>
      </c>
      <c r="E187" s="125" t="s">
        <v>1701</v>
      </c>
      <c r="F187" s="125" t="s">
        <v>1616</v>
      </c>
      <c r="G187" s="125">
        <v>627</v>
      </c>
      <c r="H187" s="125" t="s">
        <v>1817</v>
      </c>
      <c r="I187" s="125" t="s">
        <v>1860</v>
      </c>
      <c r="J187" s="125" t="s">
        <v>1861</v>
      </c>
      <c r="K187" s="166"/>
      <c r="L187" s="603"/>
      <c r="M187" s="167"/>
      <c r="N187" s="167">
        <v>251112136.41</v>
      </c>
      <c r="O187" s="162" t="s">
        <v>1608</v>
      </c>
      <c r="P187" s="169">
        <f t="shared" si="2"/>
        <v>251112136.41</v>
      </c>
      <c r="Q187" s="162"/>
      <c r="R187" s="175"/>
      <c r="T187" s="591"/>
      <c r="U187" s="171"/>
      <c r="V187" s="171"/>
    </row>
    <row r="188" spans="1:22" s="590" customFormat="1">
      <c r="A188" s="161"/>
      <c r="B188" s="162"/>
      <c r="C188" s="163" t="s">
        <v>1831</v>
      </c>
      <c r="D188" s="125" t="s">
        <v>1700</v>
      </c>
      <c r="E188" s="125" t="s">
        <v>1701</v>
      </c>
      <c r="F188" s="125" t="s">
        <v>1616</v>
      </c>
      <c r="G188" s="125">
        <v>627</v>
      </c>
      <c r="H188" s="125" t="s">
        <v>1817</v>
      </c>
      <c r="I188" s="125" t="s">
        <v>1833</v>
      </c>
      <c r="J188" s="125" t="s">
        <v>1834</v>
      </c>
      <c r="K188" s="166"/>
      <c r="L188" s="603"/>
      <c r="M188" s="167"/>
      <c r="N188" s="167">
        <v>19699544.440000001</v>
      </c>
      <c r="O188" s="162" t="s">
        <v>1608</v>
      </c>
      <c r="P188" s="169">
        <f t="shared" si="2"/>
        <v>19699544.440000001</v>
      </c>
      <c r="Q188" s="162"/>
      <c r="R188" s="175"/>
      <c r="T188" s="591"/>
      <c r="U188" s="171"/>
      <c r="V188" s="171"/>
    </row>
    <row r="189" spans="1:22" s="590" customFormat="1">
      <c r="A189" s="161"/>
      <c r="B189" s="162"/>
      <c r="C189" s="163" t="s">
        <v>1831</v>
      </c>
      <c r="D189" s="125" t="s">
        <v>1700</v>
      </c>
      <c r="E189" s="125" t="s">
        <v>1701</v>
      </c>
      <c r="F189" s="125" t="s">
        <v>1615</v>
      </c>
      <c r="G189" s="125">
        <v>627</v>
      </c>
      <c r="H189" s="125" t="s">
        <v>1770</v>
      </c>
      <c r="I189" s="125" t="s">
        <v>1860</v>
      </c>
      <c r="J189" s="125" t="s">
        <v>1861</v>
      </c>
      <c r="K189" s="166"/>
      <c r="L189" s="603"/>
      <c r="M189" s="167"/>
      <c r="N189" s="167">
        <v>386414844.11000001</v>
      </c>
      <c r="O189" s="162" t="s">
        <v>1608</v>
      </c>
      <c r="P189" s="169">
        <f t="shared" si="2"/>
        <v>386414844.11000001</v>
      </c>
      <c r="Q189" s="162"/>
      <c r="R189" s="175"/>
      <c r="T189" s="591"/>
      <c r="U189" s="171"/>
      <c r="V189" s="171"/>
    </row>
    <row r="190" spans="1:22" s="590" customFormat="1">
      <c r="A190" s="161"/>
      <c r="B190" s="162"/>
      <c r="C190" s="163" t="s">
        <v>1831</v>
      </c>
      <c r="D190" s="125" t="s">
        <v>1700</v>
      </c>
      <c r="E190" s="125" t="s">
        <v>1701</v>
      </c>
      <c r="F190" s="125" t="s">
        <v>1614</v>
      </c>
      <c r="G190" s="125">
        <v>627</v>
      </c>
      <c r="H190" s="125" t="s">
        <v>1246</v>
      </c>
      <c r="I190" s="125"/>
      <c r="J190" s="125" t="s">
        <v>2607</v>
      </c>
      <c r="K190" s="166"/>
      <c r="L190" s="603"/>
      <c r="M190" s="167">
        <v>988343645.20000005</v>
      </c>
      <c r="N190" s="167"/>
      <c r="O190" s="162" t="s">
        <v>1608</v>
      </c>
      <c r="P190" s="169">
        <f t="shared" si="2"/>
        <v>988343645.20000005</v>
      </c>
      <c r="Q190" s="162"/>
      <c r="R190" s="175"/>
      <c r="T190" s="591"/>
      <c r="U190" s="171"/>
      <c r="V190" s="171"/>
    </row>
    <row r="191" spans="1:22" s="590" customFormat="1">
      <c r="A191" s="161"/>
      <c r="B191" s="162"/>
      <c r="C191" s="163" t="s">
        <v>1831</v>
      </c>
      <c r="D191" s="125" t="s">
        <v>1700</v>
      </c>
      <c r="E191" s="125" t="s">
        <v>1701</v>
      </c>
      <c r="F191" s="125" t="s">
        <v>1614</v>
      </c>
      <c r="G191" s="125">
        <v>627</v>
      </c>
      <c r="H191" s="125" t="s">
        <v>1246</v>
      </c>
      <c r="I191" s="125" t="s">
        <v>1843</v>
      </c>
      <c r="J191" s="125" t="s">
        <v>1246</v>
      </c>
      <c r="K191" s="166"/>
      <c r="L191" s="603"/>
      <c r="M191" s="167">
        <v>623265916.7299999</v>
      </c>
      <c r="N191" s="167"/>
      <c r="O191" s="162" t="s">
        <v>1608</v>
      </c>
      <c r="P191" s="169">
        <f t="shared" si="2"/>
        <v>623265916.7299999</v>
      </c>
      <c r="Q191" s="162"/>
      <c r="R191" s="175"/>
      <c r="T191" s="591"/>
      <c r="U191" s="171"/>
      <c r="V191" s="171"/>
    </row>
    <row r="192" spans="1:22" s="590" customFormat="1">
      <c r="A192" s="161"/>
      <c r="B192" s="162"/>
      <c r="C192" s="163" t="s">
        <v>1831</v>
      </c>
      <c r="D192" s="125" t="s">
        <v>1700</v>
      </c>
      <c r="E192" s="125" t="s">
        <v>1701</v>
      </c>
      <c r="F192" s="125" t="s">
        <v>1613</v>
      </c>
      <c r="G192" s="125">
        <v>627</v>
      </c>
      <c r="H192" s="125" t="s">
        <v>1768</v>
      </c>
      <c r="I192" s="125" t="s">
        <v>1860</v>
      </c>
      <c r="J192" s="125" t="s">
        <v>1861</v>
      </c>
      <c r="K192" s="166"/>
      <c r="L192" s="603"/>
      <c r="M192" s="167"/>
      <c r="N192" s="167">
        <v>1433162956.5899999</v>
      </c>
      <c r="O192" s="162" t="s">
        <v>1608</v>
      </c>
      <c r="P192" s="169">
        <f t="shared" si="2"/>
        <v>1433162956.5899999</v>
      </c>
      <c r="Q192" s="162"/>
      <c r="R192" s="175"/>
      <c r="T192" s="591"/>
      <c r="U192" s="171"/>
      <c r="V192" s="171"/>
    </row>
    <row r="193" spans="1:22" s="590" customFormat="1">
      <c r="A193" s="161"/>
      <c r="B193" s="162"/>
      <c r="C193" s="163" t="s">
        <v>1831</v>
      </c>
      <c r="D193" s="125" t="s">
        <v>1700</v>
      </c>
      <c r="E193" s="125" t="s">
        <v>1701</v>
      </c>
      <c r="F193" s="125" t="s">
        <v>1613</v>
      </c>
      <c r="G193" s="125">
        <v>627</v>
      </c>
      <c r="H193" s="125" t="s">
        <v>1768</v>
      </c>
      <c r="I193" s="125" t="s">
        <v>1845</v>
      </c>
      <c r="J193" s="125" t="s">
        <v>36</v>
      </c>
      <c r="K193" s="166"/>
      <c r="L193" s="603"/>
      <c r="M193" s="167"/>
      <c r="N193" s="167">
        <v>254920727</v>
      </c>
      <c r="O193" s="162" t="s">
        <v>1608</v>
      </c>
      <c r="P193" s="169">
        <f t="shared" si="2"/>
        <v>254920727</v>
      </c>
      <c r="Q193" s="162"/>
      <c r="R193" s="175"/>
      <c r="T193" s="591"/>
      <c r="U193" s="171"/>
      <c r="V193" s="171"/>
    </row>
    <row r="194" spans="1:22" s="590" customFormat="1">
      <c r="A194" s="161"/>
      <c r="B194" s="162"/>
      <c r="C194" s="163" t="s">
        <v>1831</v>
      </c>
      <c r="D194" s="125" t="s">
        <v>1700</v>
      </c>
      <c r="E194" s="125" t="s">
        <v>1701</v>
      </c>
      <c r="F194" s="125" t="s">
        <v>1613</v>
      </c>
      <c r="G194" s="125">
        <v>627</v>
      </c>
      <c r="H194" s="125" t="s">
        <v>1768</v>
      </c>
      <c r="I194" s="125" t="s">
        <v>1846</v>
      </c>
      <c r="J194" s="125" t="s">
        <v>1847</v>
      </c>
      <c r="K194" s="166"/>
      <c r="L194" s="603"/>
      <c r="M194" s="167"/>
      <c r="N194" s="167">
        <v>41584884</v>
      </c>
      <c r="O194" s="162" t="s">
        <v>1608</v>
      </c>
      <c r="P194" s="169">
        <f t="shared" si="2"/>
        <v>41584884</v>
      </c>
      <c r="Q194" s="162"/>
      <c r="R194" s="175"/>
      <c r="T194" s="591"/>
      <c r="U194" s="171"/>
      <c r="V194" s="171"/>
    </row>
    <row r="195" spans="1:22" s="590" customFormat="1">
      <c r="A195" s="161"/>
      <c r="B195" s="162"/>
      <c r="C195" s="163" t="s">
        <v>1831</v>
      </c>
      <c r="D195" s="125" t="s">
        <v>1700</v>
      </c>
      <c r="E195" s="125" t="s">
        <v>1701</v>
      </c>
      <c r="F195" s="125" t="s">
        <v>1627</v>
      </c>
      <c r="G195" s="125">
        <v>627</v>
      </c>
      <c r="H195" s="125" t="s">
        <v>1817</v>
      </c>
      <c r="I195" s="125" t="s">
        <v>1860</v>
      </c>
      <c r="J195" s="165" t="s">
        <v>1861</v>
      </c>
      <c r="K195" s="166"/>
      <c r="L195" s="603"/>
      <c r="M195" s="167"/>
      <c r="N195" s="167">
        <v>814696721.21000004</v>
      </c>
      <c r="O195" s="162" t="s">
        <v>1608</v>
      </c>
      <c r="P195" s="169">
        <f t="shared" si="2"/>
        <v>814696721.21000004</v>
      </c>
      <c r="Q195" s="162"/>
      <c r="R195" s="175"/>
      <c r="T195" s="591"/>
      <c r="U195" s="171"/>
      <c r="V195" s="171"/>
    </row>
    <row r="196" spans="1:22" s="590" customFormat="1">
      <c r="A196" s="161"/>
      <c r="B196" s="162"/>
      <c r="C196" s="163" t="s">
        <v>1831</v>
      </c>
      <c r="D196" s="125" t="s">
        <v>1700</v>
      </c>
      <c r="E196" s="125" t="s">
        <v>1701</v>
      </c>
      <c r="F196" s="125" t="s">
        <v>1627</v>
      </c>
      <c r="G196" s="125">
        <v>627</v>
      </c>
      <c r="H196" s="125" t="s">
        <v>1817</v>
      </c>
      <c r="I196" s="125" t="s">
        <v>1852</v>
      </c>
      <c r="J196" s="125" t="s">
        <v>1627</v>
      </c>
      <c r="K196" s="166"/>
      <c r="L196" s="603"/>
      <c r="M196" s="167"/>
      <c r="N196" s="167">
        <v>7500000</v>
      </c>
      <c r="O196" s="162" t="s">
        <v>1608</v>
      </c>
      <c r="P196" s="169">
        <f t="shared" si="2"/>
        <v>7500000</v>
      </c>
      <c r="Q196" s="162"/>
      <c r="R196" s="175"/>
      <c r="T196" s="591"/>
      <c r="U196" s="171"/>
      <c r="V196" s="171"/>
    </row>
    <row r="197" spans="1:22" s="590" customFormat="1">
      <c r="A197" s="161"/>
      <c r="B197" s="162"/>
      <c r="C197" s="163" t="s">
        <v>1831</v>
      </c>
      <c r="D197" s="125" t="s">
        <v>1700</v>
      </c>
      <c r="E197" s="125" t="s">
        <v>1701</v>
      </c>
      <c r="F197" s="125" t="s">
        <v>1612</v>
      </c>
      <c r="G197" s="125">
        <v>627</v>
      </c>
      <c r="H197" s="125" t="s">
        <v>1817</v>
      </c>
      <c r="I197" s="125" t="s">
        <v>1860</v>
      </c>
      <c r="J197" s="125" t="s">
        <v>1861</v>
      </c>
      <c r="K197" s="166"/>
      <c r="L197" s="603"/>
      <c r="M197" s="167"/>
      <c r="N197" s="167">
        <v>26156116.66</v>
      </c>
      <c r="O197" s="162" t="s">
        <v>1608</v>
      </c>
      <c r="P197" s="169">
        <f t="shared" si="2"/>
        <v>26156116.66</v>
      </c>
      <c r="Q197" s="162"/>
      <c r="R197" s="175"/>
      <c r="T197" s="591"/>
      <c r="U197" s="171"/>
      <c r="V197" s="171"/>
    </row>
    <row r="198" spans="1:22" s="590" customFormat="1">
      <c r="A198" s="161"/>
      <c r="B198" s="162"/>
      <c r="C198" s="163" t="s">
        <v>1831</v>
      </c>
      <c r="D198" s="125" t="s">
        <v>1700</v>
      </c>
      <c r="E198" s="125" t="s">
        <v>1701</v>
      </c>
      <c r="F198" s="125" t="s">
        <v>1612</v>
      </c>
      <c r="G198" s="125">
        <v>627</v>
      </c>
      <c r="H198" s="125" t="s">
        <v>1817</v>
      </c>
      <c r="I198" s="125" t="s">
        <v>1850</v>
      </c>
      <c r="J198" s="125" t="s">
        <v>1851</v>
      </c>
      <c r="K198" s="166"/>
      <c r="L198" s="603"/>
      <c r="M198" s="167"/>
      <c r="N198" s="167">
        <v>105020729.03</v>
      </c>
      <c r="O198" s="162" t="s">
        <v>1608</v>
      </c>
      <c r="P198" s="169">
        <f t="shared" si="2"/>
        <v>105020729.03</v>
      </c>
      <c r="Q198" s="162"/>
      <c r="R198" s="175"/>
      <c r="T198" s="591"/>
      <c r="U198" s="171"/>
      <c r="V198" s="171"/>
    </row>
    <row r="199" spans="1:22" s="590" customFormat="1">
      <c r="A199" s="161"/>
      <c r="B199" s="162"/>
      <c r="C199" s="163" t="s">
        <v>1831</v>
      </c>
      <c r="D199" s="125" t="s">
        <v>1702</v>
      </c>
      <c r="E199" s="125" t="s">
        <v>1703</v>
      </c>
      <c r="F199" s="125" t="s">
        <v>1616</v>
      </c>
      <c r="G199" s="125">
        <v>627</v>
      </c>
      <c r="H199" s="125" t="s">
        <v>1817</v>
      </c>
      <c r="I199" s="125" t="s">
        <v>1833</v>
      </c>
      <c r="J199" s="125" t="s">
        <v>1834</v>
      </c>
      <c r="K199" s="166"/>
      <c r="L199" s="603"/>
      <c r="M199" s="167"/>
      <c r="N199" s="167">
        <v>14896424</v>
      </c>
      <c r="O199" s="162" t="s">
        <v>1608</v>
      </c>
      <c r="P199" s="169">
        <f t="shared" si="2"/>
        <v>14896424</v>
      </c>
      <c r="Q199" s="162"/>
      <c r="R199" s="175"/>
      <c r="T199" s="591"/>
      <c r="U199" s="171"/>
      <c r="V199" s="171"/>
    </row>
    <row r="200" spans="1:22" s="590" customFormat="1">
      <c r="A200" s="161"/>
      <c r="B200" s="162"/>
      <c r="C200" s="163" t="s">
        <v>1831</v>
      </c>
      <c r="D200" s="125" t="s">
        <v>1702</v>
      </c>
      <c r="E200" s="125" t="s">
        <v>1703</v>
      </c>
      <c r="F200" s="125" t="s">
        <v>1615</v>
      </c>
      <c r="G200" s="125">
        <v>627</v>
      </c>
      <c r="H200" s="125" t="s">
        <v>1770</v>
      </c>
      <c r="I200" s="125" t="s">
        <v>1837</v>
      </c>
      <c r="J200" s="125" t="s">
        <v>25</v>
      </c>
      <c r="K200" s="166"/>
      <c r="L200" s="603"/>
      <c r="M200" s="167"/>
      <c r="N200" s="167">
        <v>104221645</v>
      </c>
      <c r="O200" s="162" t="s">
        <v>1608</v>
      </c>
      <c r="P200" s="169">
        <f t="shared" si="2"/>
        <v>104221645</v>
      </c>
      <c r="Q200" s="162"/>
      <c r="R200" s="175"/>
      <c r="T200" s="591"/>
      <c r="U200" s="171"/>
      <c r="V200" s="171"/>
    </row>
    <row r="201" spans="1:22" s="590" customFormat="1">
      <c r="A201" s="161"/>
      <c r="B201" s="594"/>
      <c r="C201" s="163" t="s">
        <v>1831</v>
      </c>
      <c r="D201" s="597" t="s">
        <v>1702</v>
      </c>
      <c r="E201" s="597" t="s">
        <v>1703</v>
      </c>
      <c r="F201" s="597" t="s">
        <v>1615</v>
      </c>
      <c r="G201" s="597">
        <v>627</v>
      </c>
      <c r="H201" s="597" t="s">
        <v>1770</v>
      </c>
      <c r="I201" s="597" t="s">
        <v>1840</v>
      </c>
      <c r="J201" s="597" t="s">
        <v>72</v>
      </c>
      <c r="K201" s="166"/>
      <c r="L201" s="163"/>
      <c r="M201" s="180"/>
      <c r="N201" s="167">
        <v>13088889</v>
      </c>
      <c r="O201" s="162" t="s">
        <v>1608</v>
      </c>
      <c r="P201" s="169">
        <f t="shared" si="2"/>
        <v>13088889</v>
      </c>
      <c r="Q201" s="162"/>
      <c r="R201" s="175"/>
      <c r="T201" s="591"/>
      <c r="U201" s="171"/>
      <c r="V201" s="171"/>
    </row>
    <row r="202" spans="1:22" s="590" customFormat="1">
      <c r="A202" s="161"/>
      <c r="B202" s="594"/>
      <c r="C202" s="163" t="s">
        <v>1831</v>
      </c>
      <c r="D202" s="597" t="s">
        <v>1702</v>
      </c>
      <c r="E202" s="597" t="s">
        <v>1703</v>
      </c>
      <c r="F202" s="597" t="s">
        <v>1615</v>
      </c>
      <c r="G202" s="597">
        <v>627</v>
      </c>
      <c r="H202" s="597" t="s">
        <v>1770</v>
      </c>
      <c r="I202" s="597" t="s">
        <v>1853</v>
      </c>
      <c r="J202" s="597" t="s">
        <v>43</v>
      </c>
      <c r="K202" s="166"/>
      <c r="L202" s="163"/>
      <c r="M202" s="180"/>
      <c r="N202" s="167">
        <v>9291667</v>
      </c>
      <c r="O202" s="162" t="s">
        <v>1608</v>
      </c>
      <c r="P202" s="169">
        <f t="shared" si="2"/>
        <v>9291667</v>
      </c>
      <c r="Q202" s="162"/>
      <c r="R202" s="175"/>
      <c r="T202" s="591"/>
      <c r="U202" s="171"/>
      <c r="V202" s="171"/>
    </row>
    <row r="203" spans="1:22" s="590" customFormat="1">
      <c r="A203" s="161"/>
      <c r="B203" s="162"/>
      <c r="C203" s="163" t="s">
        <v>1831</v>
      </c>
      <c r="D203" s="125" t="s">
        <v>1702</v>
      </c>
      <c r="E203" s="125" t="s">
        <v>1703</v>
      </c>
      <c r="F203" s="125" t="s">
        <v>1615</v>
      </c>
      <c r="G203" s="125">
        <v>627</v>
      </c>
      <c r="H203" s="125" t="s">
        <v>1770</v>
      </c>
      <c r="I203" s="125" t="s">
        <v>1862</v>
      </c>
      <c r="J203" s="125" t="s">
        <v>247</v>
      </c>
      <c r="K203" s="166"/>
      <c r="L203" s="603"/>
      <c r="M203" s="167"/>
      <c r="N203" s="167">
        <v>10583333</v>
      </c>
      <c r="O203" s="162" t="s">
        <v>1608</v>
      </c>
      <c r="P203" s="169">
        <f t="shared" ref="P203:P266" si="3">+M203+N203</f>
        <v>10583333</v>
      </c>
      <c r="Q203" s="162"/>
      <c r="R203" s="175"/>
      <c r="T203" s="591"/>
      <c r="U203" s="171"/>
      <c r="V203" s="171"/>
    </row>
    <row r="204" spans="1:22" s="590" customFormat="1">
      <c r="A204" s="161"/>
      <c r="B204" s="162"/>
      <c r="C204" s="163" t="s">
        <v>1831</v>
      </c>
      <c r="D204" s="125" t="s">
        <v>1702</v>
      </c>
      <c r="E204" s="125" t="s">
        <v>1703</v>
      </c>
      <c r="F204" s="125" t="s">
        <v>1615</v>
      </c>
      <c r="G204" s="125">
        <v>627</v>
      </c>
      <c r="H204" s="125" t="s">
        <v>1770</v>
      </c>
      <c r="I204" s="125" t="s">
        <v>1841</v>
      </c>
      <c r="J204" s="125" t="s">
        <v>373</v>
      </c>
      <c r="K204" s="166"/>
      <c r="L204" s="603"/>
      <c r="M204" s="167"/>
      <c r="N204" s="167">
        <v>1886667</v>
      </c>
      <c r="O204" s="162" t="s">
        <v>1608</v>
      </c>
      <c r="P204" s="169">
        <f t="shared" si="3"/>
        <v>1886667</v>
      </c>
      <c r="Q204" s="162"/>
      <c r="R204" s="175"/>
      <c r="T204" s="591"/>
      <c r="U204" s="171"/>
      <c r="V204" s="171"/>
    </row>
    <row r="205" spans="1:22" s="590" customFormat="1">
      <c r="A205" s="161"/>
      <c r="B205" s="162"/>
      <c r="C205" s="163" t="s">
        <v>1831</v>
      </c>
      <c r="D205" s="125" t="s">
        <v>1702</v>
      </c>
      <c r="E205" s="125" t="s">
        <v>1703</v>
      </c>
      <c r="F205" s="125" t="s">
        <v>1615</v>
      </c>
      <c r="G205" s="125">
        <v>627</v>
      </c>
      <c r="H205" s="125" t="s">
        <v>1770</v>
      </c>
      <c r="I205" s="125" t="s">
        <v>1842</v>
      </c>
      <c r="J205" s="125" t="s">
        <v>439</v>
      </c>
      <c r="K205" s="166"/>
      <c r="L205" s="603"/>
      <c r="M205" s="167"/>
      <c r="N205" s="167">
        <v>4170000</v>
      </c>
      <c r="O205" s="162" t="s">
        <v>1608</v>
      </c>
      <c r="P205" s="169">
        <f t="shared" si="3"/>
        <v>4170000</v>
      </c>
      <c r="Q205" s="162"/>
      <c r="R205" s="175"/>
      <c r="T205" s="591"/>
      <c r="U205" s="171"/>
      <c r="V205" s="171"/>
    </row>
    <row r="206" spans="1:22" s="590" customFormat="1">
      <c r="A206" s="161"/>
      <c r="B206" s="162"/>
      <c r="C206" s="163" t="s">
        <v>1831</v>
      </c>
      <c r="D206" s="125" t="s">
        <v>1702</v>
      </c>
      <c r="E206" s="125" t="s">
        <v>1703</v>
      </c>
      <c r="F206" s="125" t="s">
        <v>1614</v>
      </c>
      <c r="G206" s="125">
        <v>627</v>
      </c>
      <c r="H206" s="125" t="s">
        <v>1246</v>
      </c>
      <c r="I206" s="125" t="s">
        <v>1843</v>
      </c>
      <c r="J206" s="165" t="s">
        <v>1246</v>
      </c>
      <c r="K206" s="166"/>
      <c r="L206" s="603"/>
      <c r="M206" s="167"/>
      <c r="N206" s="167">
        <v>891243338</v>
      </c>
      <c r="O206" s="162" t="s">
        <v>1608</v>
      </c>
      <c r="P206" s="169">
        <f t="shared" si="3"/>
        <v>891243338</v>
      </c>
      <c r="Q206" s="162"/>
      <c r="R206" s="175"/>
      <c r="T206" s="591"/>
      <c r="U206" s="171"/>
      <c r="V206" s="171"/>
    </row>
    <row r="207" spans="1:22" s="590" customFormat="1">
      <c r="A207" s="161"/>
      <c r="B207" s="162"/>
      <c r="C207" s="163" t="s">
        <v>1831</v>
      </c>
      <c r="D207" s="125" t="s">
        <v>1702</v>
      </c>
      <c r="E207" s="125" t="s">
        <v>1703</v>
      </c>
      <c r="F207" s="125" t="s">
        <v>1614</v>
      </c>
      <c r="G207" s="125">
        <v>627</v>
      </c>
      <c r="H207" s="125" t="s">
        <v>671</v>
      </c>
      <c r="I207" s="125" t="s">
        <v>1844</v>
      </c>
      <c r="J207" s="165" t="s">
        <v>671</v>
      </c>
      <c r="K207" s="166"/>
      <c r="L207" s="603"/>
      <c r="M207" s="167"/>
      <c r="N207" s="167">
        <v>374686526</v>
      </c>
      <c r="O207" s="162" t="s">
        <v>1608</v>
      </c>
      <c r="P207" s="169">
        <f t="shared" si="3"/>
        <v>374686526</v>
      </c>
      <c r="Q207" s="162"/>
      <c r="R207" s="175"/>
      <c r="T207" s="591"/>
      <c r="U207" s="171"/>
      <c r="V207" s="171"/>
    </row>
    <row r="208" spans="1:22" s="590" customFormat="1">
      <c r="A208" s="161"/>
      <c r="B208" s="162"/>
      <c r="C208" s="163" t="s">
        <v>1831</v>
      </c>
      <c r="D208" s="125" t="s">
        <v>1702</v>
      </c>
      <c r="E208" s="125" t="s">
        <v>1703</v>
      </c>
      <c r="F208" s="125" t="s">
        <v>1614</v>
      </c>
      <c r="G208" s="125">
        <v>627</v>
      </c>
      <c r="H208" s="125" t="s">
        <v>1246</v>
      </c>
      <c r="I208" s="125" t="s">
        <v>1856</v>
      </c>
      <c r="J208" s="125" t="s">
        <v>1857</v>
      </c>
      <c r="K208" s="166"/>
      <c r="L208" s="603"/>
      <c r="M208" s="167"/>
      <c r="N208" s="167">
        <v>46559589</v>
      </c>
      <c r="O208" s="162" t="s">
        <v>1608</v>
      </c>
      <c r="P208" s="169">
        <f t="shared" si="3"/>
        <v>46559589</v>
      </c>
      <c r="Q208" s="162"/>
      <c r="R208" s="175"/>
      <c r="T208" s="591"/>
      <c r="U208" s="171"/>
      <c r="V208" s="171"/>
    </row>
    <row r="209" spans="1:22" s="590" customFormat="1">
      <c r="A209" s="161"/>
      <c r="B209" s="162"/>
      <c r="C209" s="163" t="s">
        <v>1831</v>
      </c>
      <c r="D209" s="125" t="s">
        <v>1702</v>
      </c>
      <c r="E209" s="125" t="s">
        <v>1703</v>
      </c>
      <c r="F209" s="125" t="s">
        <v>1614</v>
      </c>
      <c r="G209" s="125">
        <v>627</v>
      </c>
      <c r="H209" s="125" t="s">
        <v>1246</v>
      </c>
      <c r="I209" s="125" t="s">
        <v>1858</v>
      </c>
      <c r="J209" s="125" t="s">
        <v>1859</v>
      </c>
      <c r="K209" s="166"/>
      <c r="L209" s="603"/>
      <c r="M209" s="167"/>
      <c r="N209" s="167">
        <v>10085319</v>
      </c>
      <c r="O209" s="162" t="s">
        <v>1608</v>
      </c>
      <c r="P209" s="169">
        <f t="shared" si="3"/>
        <v>10085319</v>
      </c>
      <c r="Q209" s="162"/>
      <c r="R209" s="175"/>
      <c r="T209" s="591"/>
      <c r="U209" s="171"/>
      <c r="V209" s="171"/>
    </row>
    <row r="210" spans="1:22" s="590" customFormat="1">
      <c r="A210" s="161"/>
      <c r="B210" s="162"/>
      <c r="C210" s="163" t="s">
        <v>1831</v>
      </c>
      <c r="D210" s="125" t="s">
        <v>1702</v>
      </c>
      <c r="E210" s="125" t="s">
        <v>1703</v>
      </c>
      <c r="F210" s="125" t="s">
        <v>1613</v>
      </c>
      <c r="G210" s="125">
        <v>627</v>
      </c>
      <c r="H210" s="125" t="s">
        <v>1768</v>
      </c>
      <c r="I210" s="125" t="s">
        <v>1845</v>
      </c>
      <c r="J210" s="125" t="s">
        <v>36</v>
      </c>
      <c r="K210" s="166"/>
      <c r="L210" s="603"/>
      <c r="M210" s="167"/>
      <c r="N210" s="167">
        <v>700209511</v>
      </c>
      <c r="O210" s="162" t="s">
        <v>1608</v>
      </c>
      <c r="P210" s="169">
        <f t="shared" si="3"/>
        <v>700209511</v>
      </c>
      <c r="Q210" s="162"/>
      <c r="R210" s="175"/>
      <c r="T210" s="591"/>
      <c r="U210" s="171"/>
      <c r="V210" s="171"/>
    </row>
    <row r="211" spans="1:22" s="590" customFormat="1">
      <c r="A211" s="161"/>
      <c r="B211" s="162"/>
      <c r="C211" s="163" t="s">
        <v>1831</v>
      </c>
      <c r="D211" s="125" t="s">
        <v>1702</v>
      </c>
      <c r="E211" s="125" t="s">
        <v>1703</v>
      </c>
      <c r="F211" s="125" t="s">
        <v>1613</v>
      </c>
      <c r="G211" s="125">
        <v>627</v>
      </c>
      <c r="H211" s="125" t="s">
        <v>1768</v>
      </c>
      <c r="I211" s="125" t="s">
        <v>1846</v>
      </c>
      <c r="J211" s="125" t="s">
        <v>1847</v>
      </c>
      <c r="K211" s="166"/>
      <c r="L211" s="603"/>
      <c r="M211" s="167"/>
      <c r="N211" s="167">
        <v>56653773</v>
      </c>
      <c r="O211" s="162" t="s">
        <v>1608</v>
      </c>
      <c r="P211" s="169">
        <f t="shared" si="3"/>
        <v>56653773</v>
      </c>
      <c r="Q211" s="162"/>
      <c r="R211" s="175"/>
      <c r="T211" s="591"/>
      <c r="U211" s="171"/>
      <c r="V211" s="171"/>
    </row>
    <row r="212" spans="1:22" s="590" customFormat="1">
      <c r="A212" s="161"/>
      <c r="B212" s="600"/>
      <c r="C212" s="163" t="s">
        <v>1831</v>
      </c>
      <c r="D212" s="125" t="s">
        <v>1702</v>
      </c>
      <c r="E212" s="125" t="s">
        <v>1703</v>
      </c>
      <c r="F212" s="125" t="s">
        <v>1613</v>
      </c>
      <c r="G212" s="601">
        <v>627</v>
      </c>
      <c r="H212" s="601" t="s">
        <v>1768</v>
      </c>
      <c r="I212" s="601" t="s">
        <v>1848</v>
      </c>
      <c r="J212" s="601" t="s">
        <v>1849</v>
      </c>
      <c r="K212" s="166"/>
      <c r="L212" s="163"/>
      <c r="M212" s="180"/>
      <c r="N212" s="167">
        <v>41529551</v>
      </c>
      <c r="O212" s="162" t="s">
        <v>1608</v>
      </c>
      <c r="P212" s="169">
        <f t="shared" si="3"/>
        <v>41529551</v>
      </c>
      <c r="Q212" s="162"/>
      <c r="R212" s="175"/>
      <c r="T212" s="591"/>
      <c r="U212" s="171"/>
      <c r="V212" s="171"/>
    </row>
    <row r="213" spans="1:22" s="590" customFormat="1">
      <c r="A213" s="161"/>
      <c r="B213" s="600"/>
      <c r="C213" s="163" t="s">
        <v>1831</v>
      </c>
      <c r="D213" s="125" t="s">
        <v>1702</v>
      </c>
      <c r="E213" s="125" t="s">
        <v>1703</v>
      </c>
      <c r="F213" s="125" t="s">
        <v>1627</v>
      </c>
      <c r="G213" s="601">
        <v>627</v>
      </c>
      <c r="H213" s="601" t="s">
        <v>1817</v>
      </c>
      <c r="I213" s="601" t="s">
        <v>1852</v>
      </c>
      <c r="J213" s="601" t="s">
        <v>1627</v>
      </c>
      <c r="K213" s="166"/>
      <c r="L213" s="163"/>
      <c r="M213" s="180"/>
      <c r="N213" s="167">
        <v>5149139</v>
      </c>
      <c r="O213" s="162" t="s">
        <v>1608</v>
      </c>
      <c r="P213" s="169">
        <f t="shared" si="3"/>
        <v>5149139</v>
      </c>
      <c r="Q213" s="162"/>
      <c r="R213" s="175"/>
      <c r="T213" s="591"/>
      <c r="U213" s="171"/>
      <c r="V213" s="171"/>
    </row>
    <row r="214" spans="1:22" s="590" customFormat="1">
      <c r="A214" s="161"/>
      <c r="B214" s="600"/>
      <c r="C214" s="163" t="s">
        <v>1831</v>
      </c>
      <c r="D214" s="125" t="s">
        <v>1702</v>
      </c>
      <c r="E214" s="125" t="s">
        <v>1703</v>
      </c>
      <c r="F214" s="125" t="s">
        <v>1627</v>
      </c>
      <c r="G214" s="601">
        <v>627</v>
      </c>
      <c r="H214" s="601" t="s">
        <v>1817</v>
      </c>
      <c r="I214" s="601" t="s">
        <v>1833</v>
      </c>
      <c r="J214" s="601" t="s">
        <v>1834</v>
      </c>
      <c r="K214" s="166"/>
      <c r="L214" s="163"/>
      <c r="M214" s="180"/>
      <c r="N214" s="167">
        <v>43180837</v>
      </c>
      <c r="O214" s="162" t="s">
        <v>1608</v>
      </c>
      <c r="P214" s="169">
        <f t="shared" si="3"/>
        <v>43180837</v>
      </c>
      <c r="Q214" s="162"/>
      <c r="R214" s="175"/>
      <c r="T214" s="591"/>
      <c r="U214" s="171"/>
      <c r="V214" s="171"/>
    </row>
    <row r="215" spans="1:22" s="590" customFormat="1">
      <c r="A215" s="161"/>
      <c r="B215" s="162"/>
      <c r="C215" s="163" t="s">
        <v>1831</v>
      </c>
      <c r="D215" s="125" t="s">
        <v>1702</v>
      </c>
      <c r="E215" s="125" t="s">
        <v>1703</v>
      </c>
      <c r="F215" s="125" t="s">
        <v>1612</v>
      </c>
      <c r="G215" s="125">
        <v>627</v>
      </c>
      <c r="H215" s="125" t="s">
        <v>1817</v>
      </c>
      <c r="I215" s="125" t="s">
        <v>1863</v>
      </c>
      <c r="J215" s="125" t="s">
        <v>1864</v>
      </c>
      <c r="K215" s="166"/>
      <c r="L215" s="603"/>
      <c r="M215" s="167"/>
      <c r="N215" s="167">
        <v>9439178</v>
      </c>
      <c r="O215" s="162" t="s">
        <v>1608</v>
      </c>
      <c r="P215" s="169">
        <f t="shared" si="3"/>
        <v>9439178</v>
      </c>
      <c r="Q215" s="162"/>
      <c r="R215" s="175"/>
      <c r="T215" s="591"/>
      <c r="U215" s="171"/>
      <c r="V215" s="171"/>
    </row>
    <row r="216" spans="1:22" s="590" customFormat="1">
      <c r="A216" s="161"/>
      <c r="B216" s="162"/>
      <c r="C216" s="163" t="s">
        <v>1831</v>
      </c>
      <c r="D216" s="125" t="s">
        <v>1702</v>
      </c>
      <c r="E216" s="125" t="s">
        <v>1703</v>
      </c>
      <c r="F216" s="125" t="s">
        <v>1612</v>
      </c>
      <c r="G216" s="125">
        <v>627</v>
      </c>
      <c r="H216" s="125" t="s">
        <v>1817</v>
      </c>
      <c r="I216" s="125" t="s">
        <v>1850</v>
      </c>
      <c r="J216" s="125" t="s">
        <v>1851</v>
      </c>
      <c r="K216" s="166"/>
      <c r="L216" s="603"/>
      <c r="M216" s="167"/>
      <c r="N216" s="167">
        <v>36891292</v>
      </c>
      <c r="O216" s="162" t="s">
        <v>1608</v>
      </c>
      <c r="P216" s="169">
        <f t="shared" si="3"/>
        <v>36891292</v>
      </c>
      <c r="Q216" s="162"/>
      <c r="R216" s="175"/>
      <c r="T216" s="591"/>
      <c r="U216" s="171"/>
      <c r="V216" s="171"/>
    </row>
    <row r="217" spans="1:22" s="590" customFormat="1">
      <c r="A217" s="161"/>
      <c r="B217" s="162"/>
      <c r="C217" s="163" t="s">
        <v>1831</v>
      </c>
      <c r="D217" s="125" t="s">
        <v>1704</v>
      </c>
      <c r="E217" s="125" t="s">
        <v>1705</v>
      </c>
      <c r="F217" s="125" t="s">
        <v>1614</v>
      </c>
      <c r="G217" s="125">
        <v>627</v>
      </c>
      <c r="H217" s="125" t="s">
        <v>1246</v>
      </c>
      <c r="I217" s="125" t="s">
        <v>1843</v>
      </c>
      <c r="J217" s="165" t="s">
        <v>1246</v>
      </c>
      <c r="K217" s="166"/>
      <c r="L217" s="603"/>
      <c r="M217" s="167"/>
      <c r="N217" s="167">
        <v>13255556</v>
      </c>
      <c r="O217" s="162" t="s">
        <v>1608</v>
      </c>
      <c r="P217" s="169">
        <f t="shared" si="3"/>
        <v>13255556</v>
      </c>
      <c r="Q217" s="162"/>
      <c r="R217" s="175"/>
      <c r="T217" s="591"/>
      <c r="U217" s="171"/>
      <c r="V217" s="171"/>
    </row>
    <row r="218" spans="1:22" s="590" customFormat="1">
      <c r="A218" s="161"/>
      <c r="B218" s="162"/>
      <c r="C218" s="163" t="s">
        <v>1831</v>
      </c>
      <c r="D218" s="125" t="s">
        <v>1704</v>
      </c>
      <c r="E218" s="125" t="s">
        <v>1705</v>
      </c>
      <c r="F218" s="125" t="s">
        <v>1612</v>
      </c>
      <c r="G218" s="125">
        <v>627</v>
      </c>
      <c r="H218" s="125" t="s">
        <v>1817</v>
      </c>
      <c r="I218" s="125" t="s">
        <v>1850</v>
      </c>
      <c r="J218" s="125" t="s">
        <v>1851</v>
      </c>
      <c r="K218" s="166"/>
      <c r="L218" s="603"/>
      <c r="M218" s="167"/>
      <c r="N218" s="167">
        <v>1635049489</v>
      </c>
      <c r="O218" s="162" t="s">
        <v>1608</v>
      </c>
      <c r="P218" s="169">
        <f t="shared" si="3"/>
        <v>1635049489</v>
      </c>
      <c r="Q218" s="162"/>
      <c r="R218" s="175"/>
      <c r="T218" s="591"/>
      <c r="U218" s="171"/>
      <c r="V218" s="171"/>
    </row>
    <row r="219" spans="1:22" s="590" customFormat="1">
      <c r="A219" s="161"/>
      <c r="B219" s="162"/>
      <c r="C219" s="163" t="s">
        <v>1831</v>
      </c>
      <c r="D219" s="125" t="s">
        <v>1704</v>
      </c>
      <c r="E219" s="125" t="s">
        <v>1705</v>
      </c>
      <c r="F219" s="125" t="s">
        <v>1612</v>
      </c>
      <c r="G219" s="125">
        <v>627</v>
      </c>
      <c r="H219" s="125" t="s">
        <v>1817</v>
      </c>
      <c r="I219" s="125" t="s">
        <v>1865</v>
      </c>
      <c r="J219" s="125" t="s">
        <v>1866</v>
      </c>
      <c r="K219" s="166"/>
      <c r="L219" s="603"/>
      <c r="M219" s="167"/>
      <c r="N219" s="167">
        <v>44174312</v>
      </c>
      <c r="O219" s="162" t="s">
        <v>1608</v>
      </c>
      <c r="P219" s="169">
        <f t="shared" si="3"/>
        <v>44174312</v>
      </c>
      <c r="Q219" s="162"/>
      <c r="R219" s="175"/>
      <c r="T219" s="591"/>
      <c r="U219" s="171"/>
      <c r="V219" s="171"/>
    </row>
    <row r="220" spans="1:22" s="590" customFormat="1">
      <c r="A220" s="161"/>
      <c r="B220" s="162"/>
      <c r="C220" s="163" t="s">
        <v>1831</v>
      </c>
      <c r="D220" s="125" t="s">
        <v>1704</v>
      </c>
      <c r="E220" s="125" t="s">
        <v>1705</v>
      </c>
      <c r="F220" s="125" t="s">
        <v>1612</v>
      </c>
      <c r="G220" s="125">
        <v>627</v>
      </c>
      <c r="H220" s="125" t="s">
        <v>1817</v>
      </c>
      <c r="I220" s="125" t="s">
        <v>1867</v>
      </c>
      <c r="J220" s="125" t="s">
        <v>1868</v>
      </c>
      <c r="K220" s="166"/>
      <c r="L220" s="603"/>
      <c r="M220" s="167"/>
      <c r="N220" s="167">
        <v>76142134</v>
      </c>
      <c r="O220" s="162" t="s">
        <v>1608</v>
      </c>
      <c r="P220" s="169">
        <f t="shared" si="3"/>
        <v>76142134</v>
      </c>
      <c r="Q220" s="162"/>
      <c r="R220" s="175"/>
      <c r="T220" s="591"/>
      <c r="U220" s="171"/>
      <c r="V220" s="171"/>
    </row>
    <row r="221" spans="1:22" s="590" customFormat="1">
      <c r="A221" s="161"/>
      <c r="B221" s="162"/>
      <c r="C221" s="163" t="s">
        <v>1831</v>
      </c>
      <c r="D221" s="125" t="s">
        <v>1704</v>
      </c>
      <c r="E221" s="125" t="s">
        <v>1705</v>
      </c>
      <c r="F221" s="125" t="s">
        <v>1612</v>
      </c>
      <c r="G221" s="125">
        <v>627</v>
      </c>
      <c r="H221" s="125" t="s">
        <v>1817</v>
      </c>
      <c r="I221" s="125" t="s">
        <v>1869</v>
      </c>
      <c r="J221" s="125" t="s">
        <v>1870</v>
      </c>
      <c r="K221" s="166"/>
      <c r="L221" s="603"/>
      <c r="M221" s="167"/>
      <c r="N221" s="167">
        <v>50945668</v>
      </c>
      <c r="O221" s="162" t="s">
        <v>1608</v>
      </c>
      <c r="P221" s="169">
        <f t="shared" si="3"/>
        <v>50945668</v>
      </c>
      <c r="Q221" s="162"/>
      <c r="R221" s="162"/>
      <c r="T221" s="591"/>
      <c r="U221" s="171"/>
      <c r="V221" s="171"/>
    </row>
    <row r="222" spans="1:22" s="590" customFormat="1">
      <c r="A222" s="161"/>
      <c r="B222" s="162"/>
      <c r="C222" s="163" t="s">
        <v>1831</v>
      </c>
      <c r="D222" s="125" t="s">
        <v>1706</v>
      </c>
      <c r="E222" s="125" t="s">
        <v>1707</v>
      </c>
      <c r="F222" s="125" t="s">
        <v>1615</v>
      </c>
      <c r="G222" s="125">
        <v>627</v>
      </c>
      <c r="H222" s="125" t="s">
        <v>1770</v>
      </c>
      <c r="I222" s="125" t="s">
        <v>1840</v>
      </c>
      <c r="J222" s="125" t="s">
        <v>72</v>
      </c>
      <c r="K222" s="166"/>
      <c r="L222" s="603"/>
      <c r="M222" s="167"/>
      <c r="N222" s="167">
        <v>6166667</v>
      </c>
      <c r="O222" s="162" t="s">
        <v>1608</v>
      </c>
      <c r="P222" s="169">
        <f t="shared" si="3"/>
        <v>6166667</v>
      </c>
      <c r="Q222" s="162"/>
      <c r="R222" s="162"/>
      <c r="T222" s="591"/>
      <c r="U222" s="171"/>
      <c r="V222" s="171"/>
    </row>
    <row r="223" spans="1:22" s="590" customFormat="1">
      <c r="A223" s="161"/>
      <c r="B223" s="162"/>
      <c r="C223" s="163" t="s">
        <v>1831</v>
      </c>
      <c r="D223" s="125" t="s">
        <v>1706</v>
      </c>
      <c r="E223" s="125" t="s">
        <v>1707</v>
      </c>
      <c r="F223" s="125" t="s">
        <v>1614</v>
      </c>
      <c r="G223" s="125">
        <v>627</v>
      </c>
      <c r="H223" s="125" t="s">
        <v>1246</v>
      </c>
      <c r="I223" s="125" t="s">
        <v>1843</v>
      </c>
      <c r="J223" s="125" t="s">
        <v>1246</v>
      </c>
      <c r="K223" s="166"/>
      <c r="L223" s="603"/>
      <c r="M223" s="167"/>
      <c r="N223" s="167">
        <v>15666667</v>
      </c>
      <c r="O223" s="162" t="s">
        <v>1608</v>
      </c>
      <c r="P223" s="169">
        <f t="shared" si="3"/>
        <v>15666667</v>
      </c>
      <c r="Q223" s="162"/>
      <c r="R223" s="162"/>
      <c r="T223" s="591"/>
      <c r="U223" s="171"/>
      <c r="V223" s="171"/>
    </row>
    <row r="224" spans="1:22" s="590" customFormat="1">
      <c r="A224" s="161"/>
      <c r="B224" s="162"/>
      <c r="C224" s="163" t="s">
        <v>1831</v>
      </c>
      <c r="D224" s="125" t="s">
        <v>1706</v>
      </c>
      <c r="E224" s="125" t="s">
        <v>1707</v>
      </c>
      <c r="F224" s="125" t="s">
        <v>1614</v>
      </c>
      <c r="G224" s="125">
        <v>627</v>
      </c>
      <c r="H224" s="125" t="s">
        <v>671</v>
      </c>
      <c r="I224" s="125" t="s">
        <v>1844</v>
      </c>
      <c r="J224" s="125" t="s">
        <v>671</v>
      </c>
      <c r="K224" s="166"/>
      <c r="L224" s="603"/>
      <c r="M224" s="167"/>
      <c r="N224" s="167">
        <v>138750000</v>
      </c>
      <c r="O224" s="162" t="s">
        <v>1608</v>
      </c>
      <c r="P224" s="169">
        <f t="shared" si="3"/>
        <v>138750000</v>
      </c>
      <c r="Q224" s="162"/>
      <c r="R224" s="162"/>
      <c r="T224" s="591"/>
      <c r="U224" s="171"/>
      <c r="V224" s="171"/>
    </row>
    <row r="225" spans="1:22" s="590" customFormat="1">
      <c r="A225" s="161"/>
      <c r="B225" s="162"/>
      <c r="C225" s="163" t="s">
        <v>1831</v>
      </c>
      <c r="D225" s="125" t="s">
        <v>1706</v>
      </c>
      <c r="E225" s="125" t="s">
        <v>1707</v>
      </c>
      <c r="F225" s="125" t="s">
        <v>1613</v>
      </c>
      <c r="G225" s="125">
        <v>627</v>
      </c>
      <c r="H225" s="125" t="s">
        <v>1768</v>
      </c>
      <c r="I225" s="125" t="s">
        <v>1845</v>
      </c>
      <c r="J225" s="125" t="s">
        <v>36</v>
      </c>
      <c r="K225" s="166"/>
      <c r="L225" s="603"/>
      <c r="M225" s="167"/>
      <c r="N225" s="167">
        <v>62500000</v>
      </c>
      <c r="O225" s="162" t="s">
        <v>1608</v>
      </c>
      <c r="P225" s="169">
        <f t="shared" si="3"/>
        <v>62500000</v>
      </c>
      <c r="Q225" s="162"/>
      <c r="R225" s="162"/>
      <c r="T225" s="591"/>
      <c r="U225" s="171"/>
      <c r="V225" s="171"/>
    </row>
    <row r="226" spans="1:22" s="590" customFormat="1">
      <c r="A226" s="161"/>
      <c r="B226" s="162"/>
      <c r="C226" s="163" t="s">
        <v>1831</v>
      </c>
      <c r="D226" s="125" t="s">
        <v>1706</v>
      </c>
      <c r="E226" s="125" t="s">
        <v>1707</v>
      </c>
      <c r="F226" s="125" t="s">
        <v>1627</v>
      </c>
      <c r="G226" s="125">
        <v>627</v>
      </c>
      <c r="H226" s="125" t="s">
        <v>1817</v>
      </c>
      <c r="I226" s="125" t="s">
        <v>1852</v>
      </c>
      <c r="J226" s="125" t="s">
        <v>1627</v>
      </c>
      <c r="K226" s="166"/>
      <c r="L226" s="603"/>
      <c r="M226" s="167"/>
      <c r="N226" s="167">
        <v>36960833</v>
      </c>
      <c r="O226" s="162" t="s">
        <v>1608</v>
      </c>
      <c r="P226" s="169">
        <f t="shared" si="3"/>
        <v>36960833</v>
      </c>
      <c r="Q226" s="162"/>
      <c r="R226" s="162"/>
      <c r="T226" s="591"/>
      <c r="U226" s="171"/>
      <c r="V226" s="171"/>
    </row>
    <row r="227" spans="1:22" s="590" customFormat="1">
      <c r="A227" s="161"/>
      <c r="B227" s="162"/>
      <c r="C227" s="163" t="s">
        <v>1831</v>
      </c>
      <c r="D227" s="125" t="s">
        <v>1708</v>
      </c>
      <c r="E227" s="125" t="s">
        <v>1709</v>
      </c>
      <c r="F227" s="125" t="s">
        <v>1616</v>
      </c>
      <c r="G227" s="125">
        <v>627</v>
      </c>
      <c r="H227" s="125" t="s">
        <v>1817</v>
      </c>
      <c r="I227" s="125" t="s">
        <v>1833</v>
      </c>
      <c r="J227" s="125" t="s">
        <v>1834</v>
      </c>
      <c r="K227" s="166"/>
      <c r="L227" s="603"/>
      <c r="M227" s="167"/>
      <c r="N227" s="167">
        <v>940000</v>
      </c>
      <c r="O227" s="162" t="s">
        <v>1608</v>
      </c>
      <c r="P227" s="169">
        <f t="shared" si="3"/>
        <v>940000</v>
      </c>
      <c r="Q227" s="162"/>
      <c r="R227" s="162"/>
      <c r="T227" s="591"/>
      <c r="U227" s="171"/>
      <c r="V227" s="171"/>
    </row>
    <row r="228" spans="1:22" s="590" customFormat="1">
      <c r="A228" s="161"/>
      <c r="B228" s="162"/>
      <c r="C228" s="163" t="s">
        <v>1831</v>
      </c>
      <c r="D228" s="125" t="s">
        <v>1708</v>
      </c>
      <c r="E228" s="125" t="s">
        <v>1709</v>
      </c>
      <c r="F228" s="125" t="s">
        <v>1615</v>
      </c>
      <c r="G228" s="125">
        <v>627</v>
      </c>
      <c r="H228" s="125" t="s">
        <v>1770</v>
      </c>
      <c r="I228" s="125" t="s">
        <v>1840</v>
      </c>
      <c r="J228" s="125" t="s">
        <v>72</v>
      </c>
      <c r="K228" s="166"/>
      <c r="L228" s="603"/>
      <c r="M228" s="167"/>
      <c r="N228" s="167">
        <v>6083333</v>
      </c>
      <c r="O228" s="162" t="s">
        <v>1608</v>
      </c>
      <c r="P228" s="169">
        <f t="shared" si="3"/>
        <v>6083333</v>
      </c>
      <c r="Q228" s="162"/>
      <c r="R228" s="162"/>
      <c r="T228" s="591"/>
      <c r="U228" s="171"/>
      <c r="V228" s="171"/>
    </row>
    <row r="229" spans="1:22" s="590" customFormat="1">
      <c r="A229" s="161"/>
      <c r="B229" s="162"/>
      <c r="C229" s="163" t="s">
        <v>1831</v>
      </c>
      <c r="D229" s="125" t="s">
        <v>1708</v>
      </c>
      <c r="E229" s="125" t="s">
        <v>1709</v>
      </c>
      <c r="F229" s="125" t="s">
        <v>1615</v>
      </c>
      <c r="G229" s="125">
        <v>627</v>
      </c>
      <c r="H229" s="125" t="s">
        <v>1770</v>
      </c>
      <c r="I229" s="125" t="s">
        <v>1853</v>
      </c>
      <c r="J229" s="125" t="s">
        <v>43</v>
      </c>
      <c r="K229" s="166"/>
      <c r="L229" s="603"/>
      <c r="M229" s="167"/>
      <c r="N229" s="167">
        <v>6666667</v>
      </c>
      <c r="O229" s="162" t="s">
        <v>1608</v>
      </c>
      <c r="P229" s="169">
        <f t="shared" si="3"/>
        <v>6666667</v>
      </c>
      <c r="Q229" s="162"/>
      <c r="R229" s="162"/>
      <c r="T229" s="591"/>
      <c r="U229" s="171"/>
      <c r="V229" s="171"/>
    </row>
    <row r="230" spans="1:22" s="590" customFormat="1">
      <c r="A230" s="161"/>
      <c r="B230" s="162"/>
      <c r="C230" s="163" t="s">
        <v>1831</v>
      </c>
      <c r="D230" s="125" t="s">
        <v>1708</v>
      </c>
      <c r="E230" s="125" t="s">
        <v>1709</v>
      </c>
      <c r="F230" s="125" t="s">
        <v>1614</v>
      </c>
      <c r="G230" s="125">
        <v>627</v>
      </c>
      <c r="H230" s="125" t="s">
        <v>1246</v>
      </c>
      <c r="I230" s="125" t="s">
        <v>1843</v>
      </c>
      <c r="J230" s="125" t="s">
        <v>1246</v>
      </c>
      <c r="K230" s="166"/>
      <c r="L230" s="603"/>
      <c r="M230" s="167"/>
      <c r="N230" s="167">
        <v>87097884</v>
      </c>
      <c r="O230" s="162" t="s">
        <v>1608</v>
      </c>
      <c r="P230" s="169">
        <f t="shared" si="3"/>
        <v>87097884</v>
      </c>
      <c r="Q230" s="162"/>
      <c r="R230" s="162"/>
      <c r="T230" s="591"/>
      <c r="U230" s="171"/>
      <c r="V230" s="171"/>
    </row>
    <row r="231" spans="1:22" s="590" customFormat="1">
      <c r="A231" s="161"/>
      <c r="B231" s="162"/>
      <c r="C231" s="163" t="s">
        <v>1831</v>
      </c>
      <c r="D231" s="125" t="s">
        <v>1708</v>
      </c>
      <c r="E231" s="125" t="s">
        <v>1709</v>
      </c>
      <c r="F231" s="125" t="s">
        <v>1613</v>
      </c>
      <c r="G231" s="125">
        <v>627</v>
      </c>
      <c r="H231" s="125" t="s">
        <v>1768</v>
      </c>
      <c r="I231" s="125" t="s">
        <v>1845</v>
      </c>
      <c r="J231" s="125" t="s">
        <v>36</v>
      </c>
      <c r="K231" s="166"/>
      <c r="L231" s="603"/>
      <c r="M231" s="167"/>
      <c r="N231" s="167">
        <v>113000458</v>
      </c>
      <c r="O231" s="162" t="s">
        <v>1608</v>
      </c>
      <c r="P231" s="169">
        <f t="shared" si="3"/>
        <v>113000458</v>
      </c>
      <c r="Q231" s="162"/>
      <c r="R231" s="162"/>
      <c r="T231" s="591"/>
      <c r="U231" s="171"/>
      <c r="V231" s="171"/>
    </row>
    <row r="232" spans="1:22" s="590" customFormat="1">
      <c r="A232" s="161"/>
      <c r="B232" s="162"/>
      <c r="C232" s="163" t="s">
        <v>1831</v>
      </c>
      <c r="D232" s="125" t="s">
        <v>1708</v>
      </c>
      <c r="E232" s="125" t="s">
        <v>1709</v>
      </c>
      <c r="F232" s="125" t="s">
        <v>1613</v>
      </c>
      <c r="G232" s="125">
        <v>627</v>
      </c>
      <c r="H232" s="125" t="s">
        <v>1768</v>
      </c>
      <c r="I232" s="125" t="s">
        <v>1854</v>
      </c>
      <c r="J232" s="125" t="s">
        <v>1855</v>
      </c>
      <c r="K232" s="166"/>
      <c r="L232" s="603"/>
      <c r="M232" s="167"/>
      <c r="N232" s="167">
        <v>972222</v>
      </c>
      <c r="O232" s="162" t="s">
        <v>1608</v>
      </c>
      <c r="P232" s="169">
        <f t="shared" si="3"/>
        <v>972222</v>
      </c>
      <c r="Q232" s="162"/>
      <c r="R232" s="162"/>
      <c r="T232" s="591"/>
      <c r="U232" s="171"/>
      <c r="V232" s="171"/>
    </row>
    <row r="233" spans="1:22" s="590" customFormat="1">
      <c r="A233" s="161"/>
      <c r="B233" s="162"/>
      <c r="C233" s="163" t="s">
        <v>1831</v>
      </c>
      <c r="D233" s="125" t="s">
        <v>1708</v>
      </c>
      <c r="E233" s="125" t="s">
        <v>1709</v>
      </c>
      <c r="F233" s="125" t="s">
        <v>1627</v>
      </c>
      <c r="G233" s="125">
        <v>627</v>
      </c>
      <c r="H233" s="125" t="s">
        <v>1817</v>
      </c>
      <c r="I233" s="125" t="s">
        <v>1852</v>
      </c>
      <c r="J233" s="125" t="s">
        <v>1627</v>
      </c>
      <c r="K233" s="166"/>
      <c r="L233" s="603"/>
      <c r="M233" s="167"/>
      <c r="N233" s="167">
        <v>509884462</v>
      </c>
      <c r="O233" s="162" t="s">
        <v>1608</v>
      </c>
      <c r="P233" s="169">
        <f t="shared" si="3"/>
        <v>509884462</v>
      </c>
      <c r="Q233" s="162"/>
      <c r="R233" s="162"/>
      <c r="T233" s="591"/>
      <c r="U233" s="171"/>
      <c r="V233" s="171"/>
    </row>
    <row r="234" spans="1:22" s="590" customFormat="1">
      <c r="A234" s="161"/>
      <c r="B234" s="162"/>
      <c r="C234" s="163" t="s">
        <v>1831</v>
      </c>
      <c r="D234" s="125" t="s">
        <v>1708</v>
      </c>
      <c r="E234" s="125" t="s">
        <v>1709</v>
      </c>
      <c r="F234" s="125" t="s">
        <v>1627</v>
      </c>
      <c r="G234" s="125">
        <v>627</v>
      </c>
      <c r="H234" s="125" t="s">
        <v>1817</v>
      </c>
      <c r="I234" s="125" t="s">
        <v>1833</v>
      </c>
      <c r="J234" s="165" t="s">
        <v>1834</v>
      </c>
      <c r="K234" s="166"/>
      <c r="L234" s="603"/>
      <c r="M234" s="167"/>
      <c r="N234" s="167">
        <v>16523428</v>
      </c>
      <c r="O234" s="162" t="s">
        <v>1608</v>
      </c>
      <c r="P234" s="169">
        <f t="shared" si="3"/>
        <v>16523428</v>
      </c>
      <c r="Q234" s="162"/>
      <c r="R234" s="162"/>
      <c r="T234" s="591"/>
      <c r="U234" s="171"/>
      <c r="V234" s="171"/>
    </row>
    <row r="235" spans="1:22" s="590" customFormat="1">
      <c r="A235" s="161"/>
      <c r="B235" s="162"/>
      <c r="C235" s="163" t="s">
        <v>1831</v>
      </c>
      <c r="D235" s="125" t="s">
        <v>1708</v>
      </c>
      <c r="E235" s="125" t="s">
        <v>1709</v>
      </c>
      <c r="F235" s="125" t="s">
        <v>1612</v>
      </c>
      <c r="G235" s="125">
        <v>627</v>
      </c>
      <c r="H235" s="125" t="s">
        <v>1817</v>
      </c>
      <c r="I235" s="125" t="s">
        <v>1850</v>
      </c>
      <c r="J235" s="165" t="s">
        <v>1851</v>
      </c>
      <c r="K235" s="166"/>
      <c r="L235" s="603"/>
      <c r="M235" s="167"/>
      <c r="N235" s="167">
        <v>16656666</v>
      </c>
      <c r="O235" s="162" t="s">
        <v>1608</v>
      </c>
      <c r="P235" s="169">
        <f t="shared" si="3"/>
        <v>16656666</v>
      </c>
      <c r="Q235" s="162"/>
      <c r="R235" s="162"/>
      <c r="T235" s="591"/>
      <c r="U235" s="171"/>
      <c r="V235" s="171"/>
    </row>
    <row r="236" spans="1:22" s="590" customFormat="1">
      <c r="A236" s="161"/>
      <c r="B236" s="162"/>
      <c r="C236" s="163" t="s">
        <v>1831</v>
      </c>
      <c r="D236" s="125" t="s">
        <v>1710</v>
      </c>
      <c r="E236" s="125" t="s">
        <v>1711</v>
      </c>
      <c r="F236" s="125" t="s">
        <v>1627</v>
      </c>
      <c r="G236" s="125">
        <v>627</v>
      </c>
      <c r="H236" s="125" t="s">
        <v>1817</v>
      </c>
      <c r="I236" s="125" t="s">
        <v>1852</v>
      </c>
      <c r="J236" s="125" t="s">
        <v>1627</v>
      </c>
      <c r="K236" s="166"/>
      <c r="L236" s="603"/>
      <c r="M236" s="167"/>
      <c r="N236" s="167">
        <v>115812500</v>
      </c>
      <c r="O236" s="162" t="s">
        <v>1608</v>
      </c>
      <c r="P236" s="169">
        <f t="shared" si="3"/>
        <v>115812500</v>
      </c>
      <c r="Q236" s="162"/>
      <c r="R236" s="162"/>
      <c r="T236" s="591"/>
      <c r="U236" s="171"/>
      <c r="V236" s="171"/>
    </row>
    <row r="237" spans="1:22" s="590" customFormat="1">
      <c r="A237" s="161"/>
      <c r="B237" s="162"/>
      <c r="C237" s="163" t="s">
        <v>1831</v>
      </c>
      <c r="D237" s="125" t="s">
        <v>1712</v>
      </c>
      <c r="E237" s="125" t="s">
        <v>1713</v>
      </c>
      <c r="F237" s="125" t="s">
        <v>1618</v>
      </c>
      <c r="G237" s="125">
        <v>627</v>
      </c>
      <c r="H237" s="125" t="s">
        <v>1817</v>
      </c>
      <c r="I237" s="125" t="s">
        <v>1832</v>
      </c>
      <c r="J237" s="125" t="s">
        <v>1618</v>
      </c>
      <c r="K237" s="166"/>
      <c r="L237" s="603"/>
      <c r="M237" s="167"/>
      <c r="N237" s="167">
        <v>3616375</v>
      </c>
      <c r="O237" s="162" t="s">
        <v>1608</v>
      </c>
      <c r="P237" s="169">
        <f t="shared" si="3"/>
        <v>3616375</v>
      </c>
      <c r="Q237" s="162"/>
      <c r="R237" s="162"/>
      <c r="T237" s="591"/>
      <c r="U237" s="171"/>
      <c r="V237" s="171"/>
    </row>
    <row r="238" spans="1:22" s="590" customFormat="1">
      <c r="A238" s="161"/>
      <c r="B238" s="162"/>
      <c r="C238" s="163" t="s">
        <v>1831</v>
      </c>
      <c r="D238" s="125" t="s">
        <v>1712</v>
      </c>
      <c r="E238" s="125" t="s">
        <v>1713</v>
      </c>
      <c r="F238" s="125" t="s">
        <v>1616</v>
      </c>
      <c r="G238" s="125">
        <v>627</v>
      </c>
      <c r="H238" s="125" t="s">
        <v>1817</v>
      </c>
      <c r="I238" s="125" t="s">
        <v>1833</v>
      </c>
      <c r="J238" s="125" t="s">
        <v>1834</v>
      </c>
      <c r="K238" s="166"/>
      <c r="L238" s="603"/>
      <c r="M238" s="167"/>
      <c r="N238" s="167">
        <v>41668946</v>
      </c>
      <c r="O238" s="162" t="s">
        <v>1608</v>
      </c>
      <c r="P238" s="169">
        <f t="shared" si="3"/>
        <v>41668946</v>
      </c>
      <c r="Q238" s="162"/>
      <c r="R238" s="162"/>
      <c r="T238" s="591"/>
      <c r="U238" s="171"/>
      <c r="V238" s="171"/>
    </row>
    <row r="239" spans="1:22" s="590" customFormat="1">
      <c r="A239" s="161"/>
      <c r="B239" s="162"/>
      <c r="C239" s="163" t="s">
        <v>1831</v>
      </c>
      <c r="D239" s="125" t="s">
        <v>1712</v>
      </c>
      <c r="E239" s="125" t="s">
        <v>1713</v>
      </c>
      <c r="F239" s="125" t="s">
        <v>1615</v>
      </c>
      <c r="G239" s="125">
        <v>627</v>
      </c>
      <c r="H239" s="125" t="s">
        <v>1770</v>
      </c>
      <c r="I239" s="125" t="s">
        <v>1837</v>
      </c>
      <c r="J239" s="125" t="s">
        <v>25</v>
      </c>
      <c r="K239" s="166"/>
      <c r="L239" s="603"/>
      <c r="M239" s="167"/>
      <c r="N239" s="167">
        <v>63243218</v>
      </c>
      <c r="O239" s="162" t="s">
        <v>1608</v>
      </c>
      <c r="P239" s="169">
        <f t="shared" si="3"/>
        <v>63243218</v>
      </c>
      <c r="Q239" s="162"/>
      <c r="R239" s="162"/>
      <c r="T239" s="591"/>
      <c r="U239" s="171"/>
      <c r="V239" s="171"/>
    </row>
    <row r="240" spans="1:22" s="590" customFormat="1">
      <c r="A240" s="161"/>
      <c r="B240" s="162"/>
      <c r="C240" s="163" t="s">
        <v>1831</v>
      </c>
      <c r="D240" s="125" t="s">
        <v>1712</v>
      </c>
      <c r="E240" s="125" t="s">
        <v>1713</v>
      </c>
      <c r="F240" s="125" t="s">
        <v>1615</v>
      </c>
      <c r="G240" s="125">
        <v>627</v>
      </c>
      <c r="H240" s="125" t="s">
        <v>1770</v>
      </c>
      <c r="I240" s="125" t="s">
        <v>1838</v>
      </c>
      <c r="J240" s="125" t="s">
        <v>1839</v>
      </c>
      <c r="K240" s="166"/>
      <c r="L240" s="603"/>
      <c r="M240" s="167"/>
      <c r="N240" s="167">
        <v>2410916</v>
      </c>
      <c r="O240" s="162" t="s">
        <v>1608</v>
      </c>
      <c r="P240" s="169">
        <f t="shared" si="3"/>
        <v>2410916</v>
      </c>
      <c r="Q240" s="162"/>
      <c r="R240" s="162"/>
      <c r="T240" s="591"/>
      <c r="U240" s="171"/>
      <c r="V240" s="171"/>
    </row>
    <row r="241" spans="1:22" s="590" customFormat="1">
      <c r="A241" s="161"/>
      <c r="B241" s="162"/>
      <c r="C241" s="163" t="s">
        <v>1831</v>
      </c>
      <c r="D241" s="125" t="s">
        <v>1712</v>
      </c>
      <c r="E241" s="125" t="s">
        <v>1713</v>
      </c>
      <c r="F241" s="125" t="s">
        <v>1615</v>
      </c>
      <c r="G241" s="125">
        <v>627</v>
      </c>
      <c r="H241" s="125" t="s">
        <v>1770</v>
      </c>
      <c r="I241" s="125" t="s">
        <v>1840</v>
      </c>
      <c r="J241" s="125" t="s">
        <v>72</v>
      </c>
      <c r="K241" s="166"/>
      <c r="L241" s="603"/>
      <c r="M241" s="167"/>
      <c r="N241" s="167">
        <v>338028478</v>
      </c>
      <c r="O241" s="162" t="s">
        <v>1608</v>
      </c>
      <c r="P241" s="169">
        <f t="shared" si="3"/>
        <v>338028478</v>
      </c>
      <c r="Q241" s="162"/>
      <c r="R241" s="162"/>
      <c r="T241" s="591"/>
      <c r="U241" s="171"/>
      <c r="V241" s="171"/>
    </row>
    <row r="242" spans="1:22" s="590" customFormat="1">
      <c r="A242" s="161"/>
      <c r="B242" s="162"/>
      <c r="C242" s="163" t="s">
        <v>1831</v>
      </c>
      <c r="D242" s="125" t="s">
        <v>1712</v>
      </c>
      <c r="E242" s="125" t="s">
        <v>1713</v>
      </c>
      <c r="F242" s="125" t="s">
        <v>1615</v>
      </c>
      <c r="G242" s="125">
        <v>627</v>
      </c>
      <c r="H242" s="125" t="s">
        <v>1770</v>
      </c>
      <c r="I242" s="125" t="s">
        <v>1841</v>
      </c>
      <c r="J242" s="125" t="s">
        <v>373</v>
      </c>
      <c r="K242" s="166"/>
      <c r="L242" s="603"/>
      <c r="M242" s="167"/>
      <c r="N242" s="167">
        <v>1808187</v>
      </c>
      <c r="O242" s="162" t="s">
        <v>1608</v>
      </c>
      <c r="P242" s="169">
        <f t="shared" si="3"/>
        <v>1808187</v>
      </c>
      <c r="Q242" s="162"/>
      <c r="R242" s="162"/>
      <c r="T242" s="591"/>
      <c r="U242" s="171"/>
      <c r="V242" s="171"/>
    </row>
    <row r="243" spans="1:22" s="590" customFormat="1">
      <c r="A243" s="161"/>
      <c r="B243" s="162"/>
      <c r="C243" s="163" t="s">
        <v>1831</v>
      </c>
      <c r="D243" s="125" t="s">
        <v>1712</v>
      </c>
      <c r="E243" s="125" t="s">
        <v>1713</v>
      </c>
      <c r="F243" s="125" t="s">
        <v>1615</v>
      </c>
      <c r="G243" s="125">
        <v>627</v>
      </c>
      <c r="H243" s="125" t="s">
        <v>1770</v>
      </c>
      <c r="I243" s="125" t="s">
        <v>1842</v>
      </c>
      <c r="J243" s="165" t="s">
        <v>439</v>
      </c>
      <c r="K243" s="166"/>
      <c r="L243" s="603"/>
      <c r="M243" s="167"/>
      <c r="N243" s="167">
        <v>15670955</v>
      </c>
      <c r="O243" s="162" t="s">
        <v>1608</v>
      </c>
      <c r="P243" s="169">
        <f t="shared" si="3"/>
        <v>15670955</v>
      </c>
      <c r="Q243" s="162"/>
      <c r="R243" s="162"/>
      <c r="T243" s="591"/>
      <c r="U243" s="171"/>
      <c r="V243" s="171"/>
    </row>
    <row r="244" spans="1:22" s="590" customFormat="1">
      <c r="A244" s="161"/>
      <c r="B244" s="162"/>
      <c r="C244" s="163" t="s">
        <v>1831</v>
      </c>
      <c r="D244" s="125" t="s">
        <v>1712</v>
      </c>
      <c r="E244" s="125" t="s">
        <v>1713</v>
      </c>
      <c r="F244" s="125" t="s">
        <v>1614</v>
      </c>
      <c r="G244" s="125">
        <v>627</v>
      </c>
      <c r="H244" s="125" t="s">
        <v>1246</v>
      </c>
      <c r="I244" s="125" t="s">
        <v>1843</v>
      </c>
      <c r="J244" s="125" t="s">
        <v>1246</v>
      </c>
      <c r="K244" s="166"/>
      <c r="L244" s="603"/>
      <c r="M244" s="167"/>
      <c r="N244" s="167">
        <v>156417793</v>
      </c>
      <c r="O244" s="162" t="s">
        <v>1608</v>
      </c>
      <c r="P244" s="169">
        <f t="shared" si="3"/>
        <v>156417793</v>
      </c>
      <c r="Q244" s="162"/>
      <c r="R244" s="162"/>
      <c r="T244" s="591"/>
      <c r="U244" s="171"/>
      <c r="V244" s="171"/>
    </row>
    <row r="245" spans="1:22" s="590" customFormat="1">
      <c r="A245" s="161"/>
      <c r="B245" s="162"/>
      <c r="C245" s="163" t="s">
        <v>1831</v>
      </c>
      <c r="D245" s="125" t="s">
        <v>1712</v>
      </c>
      <c r="E245" s="125" t="s">
        <v>1713</v>
      </c>
      <c r="F245" s="125" t="s">
        <v>1613</v>
      </c>
      <c r="G245" s="125">
        <v>627</v>
      </c>
      <c r="H245" s="125" t="s">
        <v>1768</v>
      </c>
      <c r="I245" s="125" t="s">
        <v>1845</v>
      </c>
      <c r="J245" s="125" t="s">
        <v>36</v>
      </c>
      <c r="K245" s="166"/>
      <c r="L245" s="603"/>
      <c r="M245" s="167"/>
      <c r="N245" s="167">
        <v>273323141</v>
      </c>
      <c r="O245" s="162" t="s">
        <v>1608</v>
      </c>
      <c r="P245" s="169">
        <f t="shared" si="3"/>
        <v>273323141</v>
      </c>
      <c r="Q245" s="162"/>
      <c r="R245" s="162"/>
      <c r="T245" s="591"/>
      <c r="U245" s="171"/>
      <c r="V245" s="171"/>
    </row>
    <row r="246" spans="1:22" s="590" customFormat="1">
      <c r="A246" s="161"/>
      <c r="B246" s="162"/>
      <c r="C246" s="163" t="s">
        <v>1831</v>
      </c>
      <c r="D246" s="125" t="s">
        <v>1712</v>
      </c>
      <c r="E246" s="125" t="s">
        <v>1713</v>
      </c>
      <c r="F246" s="125" t="s">
        <v>1613</v>
      </c>
      <c r="G246" s="125">
        <v>627</v>
      </c>
      <c r="H246" s="125" t="s">
        <v>1768</v>
      </c>
      <c r="I246" s="125" t="s">
        <v>1846</v>
      </c>
      <c r="J246" s="125" t="s">
        <v>1847</v>
      </c>
      <c r="K246" s="166"/>
      <c r="L246" s="603"/>
      <c r="M246" s="167"/>
      <c r="N246" s="167">
        <v>16273684</v>
      </c>
      <c r="O246" s="162" t="s">
        <v>1608</v>
      </c>
      <c r="P246" s="169">
        <f t="shared" si="3"/>
        <v>16273684</v>
      </c>
      <c r="Q246" s="162"/>
      <c r="R246" s="162"/>
      <c r="T246" s="591"/>
      <c r="U246" s="171"/>
      <c r="V246" s="171"/>
    </row>
    <row r="247" spans="1:22" s="590" customFormat="1">
      <c r="A247" s="161"/>
      <c r="B247" s="162"/>
      <c r="C247" s="163" t="s">
        <v>1831</v>
      </c>
      <c r="D247" s="125" t="s">
        <v>1712</v>
      </c>
      <c r="E247" s="125" t="s">
        <v>1713</v>
      </c>
      <c r="F247" s="125" t="s">
        <v>1627</v>
      </c>
      <c r="G247" s="125">
        <v>627</v>
      </c>
      <c r="H247" s="125" t="s">
        <v>1817</v>
      </c>
      <c r="I247" s="125" t="s">
        <v>1852</v>
      </c>
      <c r="J247" s="125" t="s">
        <v>1627</v>
      </c>
      <c r="K247" s="166"/>
      <c r="L247" s="603"/>
      <c r="M247" s="167"/>
      <c r="N247" s="167">
        <v>77674200</v>
      </c>
      <c r="O247" s="162" t="s">
        <v>1608</v>
      </c>
      <c r="P247" s="169">
        <f t="shared" si="3"/>
        <v>77674200</v>
      </c>
      <c r="Q247" s="162"/>
      <c r="R247" s="162"/>
      <c r="T247" s="591"/>
      <c r="U247" s="171"/>
      <c r="V247" s="171"/>
    </row>
    <row r="248" spans="1:22" s="590" customFormat="1">
      <c r="A248" s="161"/>
      <c r="B248" s="162"/>
      <c r="C248" s="163" t="s">
        <v>1831</v>
      </c>
      <c r="D248" s="125" t="s">
        <v>1712</v>
      </c>
      <c r="E248" s="125" t="s">
        <v>1713</v>
      </c>
      <c r="F248" s="125" t="s">
        <v>1612</v>
      </c>
      <c r="G248" s="125">
        <v>627</v>
      </c>
      <c r="H248" s="125" t="s">
        <v>1817</v>
      </c>
      <c r="I248" s="125" t="s">
        <v>1850</v>
      </c>
      <c r="J248" s="125" t="s">
        <v>1851</v>
      </c>
      <c r="K248" s="166"/>
      <c r="L248" s="603"/>
      <c r="M248" s="167"/>
      <c r="N248" s="167">
        <v>7232748</v>
      </c>
      <c r="O248" s="162" t="s">
        <v>1608</v>
      </c>
      <c r="P248" s="169">
        <f t="shared" si="3"/>
        <v>7232748</v>
      </c>
      <c r="Q248" s="162"/>
      <c r="R248" s="162"/>
      <c r="T248" s="591"/>
      <c r="U248" s="171"/>
      <c r="V248" s="171"/>
    </row>
    <row r="249" spans="1:22" s="590" customFormat="1">
      <c r="A249" s="161"/>
      <c r="B249" s="162"/>
      <c r="C249" s="163" t="s">
        <v>1831</v>
      </c>
      <c r="D249" s="125" t="s">
        <v>1714</v>
      </c>
      <c r="E249" s="125" t="s">
        <v>1715</v>
      </c>
      <c r="F249" s="125" t="s">
        <v>1616</v>
      </c>
      <c r="G249" s="125">
        <v>627</v>
      </c>
      <c r="H249" s="125" t="s">
        <v>1817</v>
      </c>
      <c r="I249" s="125" t="s">
        <v>1833</v>
      </c>
      <c r="J249" s="125" t="s">
        <v>1834</v>
      </c>
      <c r="K249" s="166"/>
      <c r="L249" s="603"/>
      <c r="M249" s="167"/>
      <c r="N249" s="167">
        <v>24337750</v>
      </c>
      <c r="O249" s="162" t="s">
        <v>1608</v>
      </c>
      <c r="P249" s="169">
        <f t="shared" si="3"/>
        <v>24337750</v>
      </c>
      <c r="Q249" s="162"/>
      <c r="R249" s="162"/>
      <c r="T249" s="591"/>
      <c r="U249" s="171"/>
      <c r="V249" s="171"/>
    </row>
    <row r="250" spans="1:22" s="590" customFormat="1">
      <c r="A250" s="161"/>
      <c r="B250" s="162"/>
      <c r="C250" s="163" t="s">
        <v>1831</v>
      </c>
      <c r="D250" s="125" t="s">
        <v>1714</v>
      </c>
      <c r="E250" s="125" t="s">
        <v>1715</v>
      </c>
      <c r="F250" s="125" t="s">
        <v>1615</v>
      </c>
      <c r="G250" s="125">
        <v>627</v>
      </c>
      <c r="H250" s="125" t="s">
        <v>1770</v>
      </c>
      <c r="I250" s="125" t="s">
        <v>1837</v>
      </c>
      <c r="J250" s="165" t="s">
        <v>25</v>
      </c>
      <c r="K250" s="166"/>
      <c r="L250" s="603"/>
      <c r="M250" s="167"/>
      <c r="N250" s="167">
        <v>23078979</v>
      </c>
      <c r="O250" s="162" t="s">
        <v>1608</v>
      </c>
      <c r="P250" s="169">
        <f t="shared" si="3"/>
        <v>23078979</v>
      </c>
      <c r="Q250" s="162"/>
      <c r="R250" s="162"/>
      <c r="T250" s="591"/>
      <c r="U250" s="171"/>
      <c r="V250" s="171"/>
    </row>
    <row r="251" spans="1:22" s="590" customFormat="1">
      <c r="A251" s="161"/>
      <c r="B251" s="162"/>
      <c r="C251" s="163" t="s">
        <v>1831</v>
      </c>
      <c r="D251" s="125" t="s">
        <v>1714</v>
      </c>
      <c r="E251" s="125" t="s">
        <v>1715</v>
      </c>
      <c r="F251" s="125" t="s">
        <v>1614</v>
      </c>
      <c r="G251" s="125">
        <v>627</v>
      </c>
      <c r="H251" s="125" t="s">
        <v>1246</v>
      </c>
      <c r="I251" s="125" t="s">
        <v>1843</v>
      </c>
      <c r="J251" s="165" t="s">
        <v>1246</v>
      </c>
      <c r="K251" s="166"/>
      <c r="L251" s="603"/>
      <c r="M251" s="167"/>
      <c r="N251" s="167">
        <v>15987839</v>
      </c>
      <c r="O251" s="162" t="s">
        <v>1608</v>
      </c>
      <c r="P251" s="169">
        <f t="shared" si="3"/>
        <v>15987839</v>
      </c>
      <c r="Q251" s="162"/>
      <c r="R251" s="162"/>
      <c r="T251" s="591"/>
      <c r="U251" s="171"/>
      <c r="V251" s="171"/>
    </row>
    <row r="252" spans="1:22" s="590" customFormat="1">
      <c r="A252" s="161"/>
      <c r="B252" s="162"/>
      <c r="C252" s="163" t="s">
        <v>1831</v>
      </c>
      <c r="D252" s="125" t="s">
        <v>1714</v>
      </c>
      <c r="E252" s="125" t="s">
        <v>1715</v>
      </c>
      <c r="F252" s="125" t="s">
        <v>1613</v>
      </c>
      <c r="G252" s="125">
        <v>627</v>
      </c>
      <c r="H252" s="125" t="s">
        <v>1768</v>
      </c>
      <c r="I252" s="125" t="s">
        <v>1845</v>
      </c>
      <c r="J252" s="125" t="s">
        <v>36</v>
      </c>
      <c r="K252" s="166"/>
      <c r="L252" s="603"/>
      <c r="M252" s="167"/>
      <c r="N252" s="167">
        <v>19427981</v>
      </c>
      <c r="O252" s="162" t="s">
        <v>1608</v>
      </c>
      <c r="P252" s="169">
        <f t="shared" si="3"/>
        <v>19427981</v>
      </c>
      <c r="Q252" s="162"/>
      <c r="R252" s="162"/>
      <c r="T252" s="591"/>
      <c r="U252" s="171"/>
      <c r="V252" s="171"/>
    </row>
    <row r="253" spans="1:22" s="590" customFormat="1">
      <c r="A253" s="161"/>
      <c r="B253" s="162"/>
      <c r="C253" s="163" t="s">
        <v>1831</v>
      </c>
      <c r="D253" s="125" t="s">
        <v>1714</v>
      </c>
      <c r="E253" s="125" t="s">
        <v>1715</v>
      </c>
      <c r="F253" s="125" t="s">
        <v>1627</v>
      </c>
      <c r="G253" s="125">
        <v>627</v>
      </c>
      <c r="H253" s="125" t="s">
        <v>1817</v>
      </c>
      <c r="I253" s="125" t="s">
        <v>1852</v>
      </c>
      <c r="J253" s="125" t="s">
        <v>1627</v>
      </c>
      <c r="K253" s="166"/>
      <c r="L253" s="603"/>
      <c r="M253" s="167"/>
      <c r="N253" s="167">
        <v>41341000</v>
      </c>
      <c r="O253" s="162" t="s">
        <v>1608</v>
      </c>
      <c r="P253" s="169">
        <f t="shared" si="3"/>
        <v>41341000</v>
      </c>
      <c r="Q253" s="162"/>
      <c r="R253" s="162"/>
      <c r="T253" s="591"/>
      <c r="U253" s="171"/>
      <c r="V253" s="171"/>
    </row>
    <row r="254" spans="1:22" s="590" customFormat="1">
      <c r="A254" s="161"/>
      <c r="B254" s="162"/>
      <c r="C254" s="163" t="s">
        <v>1831</v>
      </c>
      <c r="D254" s="125" t="s">
        <v>1714</v>
      </c>
      <c r="E254" s="125" t="s">
        <v>1715</v>
      </c>
      <c r="F254" s="125" t="s">
        <v>1641</v>
      </c>
      <c r="G254" s="125">
        <v>627</v>
      </c>
      <c r="H254" s="125" t="s">
        <v>1817</v>
      </c>
      <c r="I254" s="125" t="s">
        <v>1833</v>
      </c>
      <c r="J254" s="125" t="s">
        <v>1834</v>
      </c>
      <c r="K254" s="166"/>
      <c r="L254" s="603"/>
      <c r="M254" s="167"/>
      <c r="N254" s="167">
        <v>500000</v>
      </c>
      <c r="O254" s="162" t="s">
        <v>1608</v>
      </c>
      <c r="P254" s="169">
        <f t="shared" si="3"/>
        <v>500000</v>
      </c>
      <c r="Q254" s="162"/>
      <c r="R254" s="162"/>
      <c r="T254" s="591"/>
      <c r="U254" s="171"/>
      <c r="V254" s="171"/>
    </row>
    <row r="255" spans="1:22" s="590" customFormat="1">
      <c r="A255" s="161"/>
      <c r="B255" s="162"/>
      <c r="C255" s="163" t="s">
        <v>1831</v>
      </c>
      <c r="D255" s="125" t="s">
        <v>1716</v>
      </c>
      <c r="E255" s="125" t="s">
        <v>1717</v>
      </c>
      <c r="F255" s="125" t="s">
        <v>1618</v>
      </c>
      <c r="G255" s="125">
        <v>627</v>
      </c>
      <c r="H255" s="125" t="s">
        <v>1817</v>
      </c>
      <c r="I255" s="125" t="s">
        <v>1832</v>
      </c>
      <c r="J255" s="125" t="s">
        <v>1618</v>
      </c>
      <c r="K255" s="166"/>
      <c r="L255" s="603"/>
      <c r="M255" s="167"/>
      <c r="N255" s="167">
        <v>21009012</v>
      </c>
      <c r="O255" s="162" t="s">
        <v>1608</v>
      </c>
      <c r="P255" s="169">
        <f t="shared" si="3"/>
        <v>21009012</v>
      </c>
      <c r="Q255" s="162"/>
      <c r="R255" s="162"/>
      <c r="T255" s="591"/>
      <c r="U255" s="171"/>
      <c r="V255" s="171"/>
    </row>
    <row r="256" spans="1:22" s="590" customFormat="1">
      <c r="A256" s="161"/>
      <c r="B256" s="162"/>
      <c r="C256" s="163" t="s">
        <v>1831</v>
      </c>
      <c r="D256" s="125" t="s">
        <v>1716</v>
      </c>
      <c r="E256" s="125" t="s">
        <v>1717</v>
      </c>
      <c r="F256" s="125" t="s">
        <v>1617</v>
      </c>
      <c r="G256" s="125">
        <v>627</v>
      </c>
      <c r="H256" s="125" t="s">
        <v>1817</v>
      </c>
      <c r="I256" s="125" t="s">
        <v>1833</v>
      </c>
      <c r="J256" s="125" t="s">
        <v>1834</v>
      </c>
      <c r="K256" s="166"/>
      <c r="L256" s="603"/>
      <c r="M256" s="167"/>
      <c r="N256" s="167">
        <v>80535426</v>
      </c>
      <c r="O256" s="162" t="s">
        <v>1608</v>
      </c>
      <c r="P256" s="169">
        <f t="shared" si="3"/>
        <v>80535426</v>
      </c>
      <c r="Q256" s="162"/>
      <c r="R256" s="162"/>
      <c r="T256" s="591"/>
      <c r="U256" s="171"/>
      <c r="V256" s="171"/>
    </row>
    <row r="257" spans="1:22" s="590" customFormat="1">
      <c r="A257" s="161"/>
      <c r="B257" s="162"/>
      <c r="C257" s="163" t="s">
        <v>1831</v>
      </c>
      <c r="D257" s="125" t="s">
        <v>1716</v>
      </c>
      <c r="E257" s="125" t="s">
        <v>1717</v>
      </c>
      <c r="F257" s="125" t="s">
        <v>1616</v>
      </c>
      <c r="G257" s="125">
        <v>627</v>
      </c>
      <c r="H257" s="125" t="s">
        <v>1817</v>
      </c>
      <c r="I257" s="125" t="s">
        <v>1833</v>
      </c>
      <c r="J257" s="125" t="s">
        <v>1834</v>
      </c>
      <c r="K257" s="166"/>
      <c r="L257" s="603"/>
      <c r="M257" s="167"/>
      <c r="N257" s="167">
        <v>168205802</v>
      </c>
      <c r="O257" s="162" t="s">
        <v>1608</v>
      </c>
      <c r="P257" s="169">
        <f t="shared" si="3"/>
        <v>168205802</v>
      </c>
      <c r="Q257" s="162"/>
      <c r="R257" s="162"/>
      <c r="T257" s="591"/>
      <c r="U257" s="171"/>
      <c r="V257" s="171"/>
    </row>
    <row r="258" spans="1:22" s="590" customFormat="1">
      <c r="A258" s="161"/>
      <c r="B258" s="162"/>
      <c r="C258" s="163" t="s">
        <v>1831</v>
      </c>
      <c r="D258" s="125" t="s">
        <v>1716</v>
      </c>
      <c r="E258" s="125" t="s">
        <v>1717</v>
      </c>
      <c r="F258" s="125" t="s">
        <v>1628</v>
      </c>
      <c r="G258" s="125">
        <v>627</v>
      </c>
      <c r="H258" s="125" t="s">
        <v>1817</v>
      </c>
      <c r="I258" s="125" t="s">
        <v>1835</v>
      </c>
      <c r="J258" s="125" t="s">
        <v>1836</v>
      </c>
      <c r="K258" s="166"/>
      <c r="L258" s="603"/>
      <c r="M258" s="167"/>
      <c r="N258" s="167">
        <v>19726546</v>
      </c>
      <c r="O258" s="162" t="s">
        <v>1608</v>
      </c>
      <c r="P258" s="169">
        <f t="shared" si="3"/>
        <v>19726546</v>
      </c>
      <c r="Q258" s="162"/>
      <c r="R258" s="162"/>
      <c r="T258" s="591"/>
      <c r="U258" s="171"/>
      <c r="V258" s="171"/>
    </row>
    <row r="259" spans="1:22" s="590" customFormat="1">
      <c r="A259" s="161"/>
      <c r="B259" s="162"/>
      <c r="C259" s="163" t="s">
        <v>1831</v>
      </c>
      <c r="D259" s="125" t="s">
        <v>1716</v>
      </c>
      <c r="E259" s="125" t="s">
        <v>1717</v>
      </c>
      <c r="F259" s="125" t="s">
        <v>1615</v>
      </c>
      <c r="G259" s="125">
        <v>627</v>
      </c>
      <c r="H259" s="125" t="s">
        <v>1770</v>
      </c>
      <c r="I259" s="125" t="s">
        <v>1837</v>
      </c>
      <c r="J259" s="125" t="s">
        <v>25</v>
      </c>
      <c r="K259" s="166"/>
      <c r="L259" s="603"/>
      <c r="M259" s="167"/>
      <c r="N259" s="167">
        <v>36595210</v>
      </c>
      <c r="O259" s="162" t="s">
        <v>1608</v>
      </c>
      <c r="P259" s="169">
        <f t="shared" si="3"/>
        <v>36595210</v>
      </c>
      <c r="Q259" s="162"/>
      <c r="R259" s="169"/>
      <c r="T259" s="591"/>
      <c r="U259" s="171"/>
      <c r="V259" s="171"/>
    </row>
    <row r="260" spans="1:22" s="590" customFormat="1">
      <c r="A260" s="161"/>
      <c r="B260" s="162"/>
      <c r="C260" s="163" t="s">
        <v>1831</v>
      </c>
      <c r="D260" s="125" t="s">
        <v>1716</v>
      </c>
      <c r="E260" s="125" t="s">
        <v>1717</v>
      </c>
      <c r="F260" s="125" t="s">
        <v>1615</v>
      </c>
      <c r="G260" s="125">
        <v>627</v>
      </c>
      <c r="H260" s="125" t="s">
        <v>1770</v>
      </c>
      <c r="I260" s="125" t="s">
        <v>1838</v>
      </c>
      <c r="J260" s="125" t="s">
        <v>1839</v>
      </c>
      <c r="K260" s="166"/>
      <c r="L260" s="603"/>
      <c r="M260" s="167"/>
      <c r="N260" s="167">
        <v>3977500</v>
      </c>
      <c r="O260" s="162" t="s">
        <v>1608</v>
      </c>
      <c r="P260" s="169">
        <f t="shared" si="3"/>
        <v>3977500</v>
      </c>
      <c r="Q260" s="162"/>
      <c r="R260" s="169"/>
      <c r="T260" s="591"/>
      <c r="U260" s="171"/>
      <c r="V260" s="171"/>
    </row>
    <row r="261" spans="1:22" s="590" customFormat="1">
      <c r="A261" s="161"/>
      <c r="B261" s="162"/>
      <c r="C261" s="163" t="s">
        <v>1831</v>
      </c>
      <c r="D261" s="125" t="s">
        <v>1716</v>
      </c>
      <c r="E261" s="125" t="s">
        <v>1717</v>
      </c>
      <c r="F261" s="125" t="s">
        <v>1615</v>
      </c>
      <c r="G261" s="125">
        <v>627</v>
      </c>
      <c r="H261" s="125" t="s">
        <v>1770</v>
      </c>
      <c r="I261" s="125" t="s">
        <v>1840</v>
      </c>
      <c r="J261" s="125" t="s">
        <v>72</v>
      </c>
      <c r="K261" s="166"/>
      <c r="L261" s="603"/>
      <c r="M261" s="167"/>
      <c r="N261" s="167">
        <v>6891176</v>
      </c>
      <c r="O261" s="162" t="s">
        <v>1608</v>
      </c>
      <c r="P261" s="169">
        <f t="shared" si="3"/>
        <v>6891176</v>
      </c>
      <c r="Q261" s="162"/>
      <c r="R261" s="169"/>
      <c r="T261" s="591"/>
      <c r="U261" s="171"/>
      <c r="V261" s="171"/>
    </row>
    <row r="262" spans="1:22" s="590" customFormat="1">
      <c r="A262" s="161"/>
      <c r="B262" s="162"/>
      <c r="C262" s="163" t="s">
        <v>1831</v>
      </c>
      <c r="D262" s="125" t="s">
        <v>1716</v>
      </c>
      <c r="E262" s="125" t="s">
        <v>1717</v>
      </c>
      <c r="F262" s="125" t="s">
        <v>1615</v>
      </c>
      <c r="G262" s="125">
        <v>627</v>
      </c>
      <c r="H262" s="125" t="s">
        <v>1770</v>
      </c>
      <c r="I262" s="125" t="s">
        <v>1841</v>
      </c>
      <c r="J262" s="125" t="s">
        <v>373</v>
      </c>
      <c r="K262" s="166"/>
      <c r="L262" s="603"/>
      <c r="M262" s="167"/>
      <c r="N262" s="167">
        <v>9401471</v>
      </c>
      <c r="O262" s="162" t="s">
        <v>1608</v>
      </c>
      <c r="P262" s="169">
        <f t="shared" si="3"/>
        <v>9401471</v>
      </c>
      <c r="Q262" s="162"/>
      <c r="R262" s="169"/>
      <c r="T262" s="591"/>
      <c r="U262" s="171"/>
      <c r="V262" s="171"/>
    </row>
    <row r="263" spans="1:22" s="590" customFormat="1">
      <c r="A263" s="161"/>
      <c r="B263" s="162"/>
      <c r="C263" s="163" t="s">
        <v>1831</v>
      </c>
      <c r="D263" s="125" t="s">
        <v>1716</v>
      </c>
      <c r="E263" s="125" t="s">
        <v>1717</v>
      </c>
      <c r="F263" s="125" t="s">
        <v>1615</v>
      </c>
      <c r="G263" s="125">
        <v>627</v>
      </c>
      <c r="H263" s="125" t="s">
        <v>1770</v>
      </c>
      <c r="I263" s="125" t="s">
        <v>1842</v>
      </c>
      <c r="J263" s="125" t="s">
        <v>439</v>
      </c>
      <c r="K263" s="166"/>
      <c r="L263" s="603"/>
      <c r="M263" s="167"/>
      <c r="N263" s="167">
        <v>22476976</v>
      </c>
      <c r="O263" s="162" t="s">
        <v>1608</v>
      </c>
      <c r="P263" s="169">
        <f t="shared" si="3"/>
        <v>22476976</v>
      </c>
      <c r="Q263" s="162"/>
      <c r="R263" s="169"/>
      <c r="T263" s="591"/>
      <c r="U263" s="171"/>
      <c r="V263" s="171"/>
    </row>
    <row r="264" spans="1:22" s="590" customFormat="1">
      <c r="A264" s="161"/>
      <c r="B264" s="162"/>
      <c r="C264" s="163" t="s">
        <v>1831</v>
      </c>
      <c r="D264" s="125" t="s">
        <v>1716</v>
      </c>
      <c r="E264" s="125" t="s">
        <v>1717</v>
      </c>
      <c r="F264" s="125" t="s">
        <v>1614</v>
      </c>
      <c r="G264" s="125">
        <v>627</v>
      </c>
      <c r="H264" s="125" t="s">
        <v>1246</v>
      </c>
      <c r="I264" s="125" t="s">
        <v>1843</v>
      </c>
      <c r="J264" s="125" t="s">
        <v>1246</v>
      </c>
      <c r="K264" s="166"/>
      <c r="L264" s="603"/>
      <c r="M264" s="167"/>
      <c r="N264" s="167">
        <v>16758992</v>
      </c>
      <c r="O264" s="162" t="s">
        <v>1608</v>
      </c>
      <c r="P264" s="169">
        <f t="shared" si="3"/>
        <v>16758992</v>
      </c>
      <c r="Q264" s="162"/>
      <c r="R264" s="169"/>
      <c r="T264" s="591"/>
      <c r="U264" s="171"/>
      <c r="V264" s="171"/>
    </row>
    <row r="265" spans="1:22" s="590" customFormat="1">
      <c r="A265" s="161"/>
      <c r="B265" s="162"/>
      <c r="C265" s="163" t="s">
        <v>1831</v>
      </c>
      <c r="D265" s="125" t="s">
        <v>1716</v>
      </c>
      <c r="E265" s="125" t="s">
        <v>1717</v>
      </c>
      <c r="F265" s="125" t="s">
        <v>1614</v>
      </c>
      <c r="G265" s="125">
        <v>627</v>
      </c>
      <c r="H265" s="125" t="s">
        <v>671</v>
      </c>
      <c r="I265" s="125" t="s">
        <v>1844</v>
      </c>
      <c r="J265" s="125" t="s">
        <v>671</v>
      </c>
      <c r="K265" s="166"/>
      <c r="L265" s="603"/>
      <c r="M265" s="167"/>
      <c r="N265" s="167">
        <v>19966404</v>
      </c>
      <c r="O265" s="162" t="s">
        <v>1608</v>
      </c>
      <c r="P265" s="169">
        <f t="shared" si="3"/>
        <v>19966404</v>
      </c>
      <c r="Q265" s="162"/>
      <c r="R265" s="169"/>
      <c r="T265" s="591"/>
      <c r="U265" s="171"/>
      <c r="V265" s="171"/>
    </row>
    <row r="266" spans="1:22" s="590" customFormat="1">
      <c r="A266" s="161"/>
      <c r="B266" s="162"/>
      <c r="C266" s="163" t="s">
        <v>1831</v>
      </c>
      <c r="D266" s="125" t="s">
        <v>1716</v>
      </c>
      <c r="E266" s="125" t="s">
        <v>1717</v>
      </c>
      <c r="F266" s="125" t="s">
        <v>1614</v>
      </c>
      <c r="G266" s="125">
        <v>627</v>
      </c>
      <c r="H266" s="125" t="s">
        <v>1246</v>
      </c>
      <c r="I266" s="125" t="s">
        <v>1856</v>
      </c>
      <c r="J266" s="125" t="s">
        <v>1857</v>
      </c>
      <c r="K266" s="166"/>
      <c r="L266" s="603"/>
      <c r="M266" s="167"/>
      <c r="N266" s="167">
        <v>11123522</v>
      </c>
      <c r="O266" s="162" t="s">
        <v>1608</v>
      </c>
      <c r="P266" s="169">
        <f t="shared" si="3"/>
        <v>11123522</v>
      </c>
      <c r="Q266" s="162"/>
      <c r="R266" s="169"/>
      <c r="T266" s="591"/>
      <c r="U266" s="171"/>
      <c r="V266" s="171"/>
    </row>
    <row r="267" spans="1:22" s="590" customFormat="1">
      <c r="A267" s="161"/>
      <c r="B267" s="162"/>
      <c r="C267" s="163" t="s">
        <v>1831</v>
      </c>
      <c r="D267" s="125" t="s">
        <v>1716</v>
      </c>
      <c r="E267" s="125" t="s">
        <v>1717</v>
      </c>
      <c r="F267" s="125" t="s">
        <v>1614</v>
      </c>
      <c r="G267" s="125">
        <v>627</v>
      </c>
      <c r="H267" s="125" t="s">
        <v>1246</v>
      </c>
      <c r="I267" s="125" t="s">
        <v>1858</v>
      </c>
      <c r="J267" s="125" t="s">
        <v>1859</v>
      </c>
      <c r="K267" s="166"/>
      <c r="L267" s="603"/>
      <c r="M267" s="167"/>
      <c r="N267" s="167">
        <v>18427827</v>
      </c>
      <c r="O267" s="162" t="s">
        <v>1608</v>
      </c>
      <c r="P267" s="169">
        <f t="shared" ref="P267:P330" si="4">+M267+N267</f>
        <v>18427827</v>
      </c>
      <c r="Q267" s="162"/>
      <c r="R267" s="169"/>
      <c r="T267" s="591"/>
      <c r="U267" s="171"/>
      <c r="V267" s="171"/>
    </row>
    <row r="268" spans="1:22" s="590" customFormat="1">
      <c r="A268" s="161"/>
      <c r="B268" s="162"/>
      <c r="C268" s="163" t="s">
        <v>1831</v>
      </c>
      <c r="D268" s="125" t="s">
        <v>1716</v>
      </c>
      <c r="E268" s="125" t="s">
        <v>1717</v>
      </c>
      <c r="F268" s="125" t="s">
        <v>1614</v>
      </c>
      <c r="G268" s="125">
        <v>627</v>
      </c>
      <c r="H268" s="125" t="s">
        <v>1246</v>
      </c>
      <c r="I268" s="125" t="s">
        <v>1903</v>
      </c>
      <c r="J268" s="125" t="s">
        <v>1904</v>
      </c>
      <c r="K268" s="166"/>
      <c r="L268" s="603"/>
      <c r="M268" s="167"/>
      <c r="N268" s="167">
        <v>3887682</v>
      </c>
      <c r="O268" s="162" t="s">
        <v>1608</v>
      </c>
      <c r="P268" s="169">
        <f t="shared" si="4"/>
        <v>3887682</v>
      </c>
      <c r="Q268" s="162"/>
      <c r="R268" s="169"/>
      <c r="T268" s="591"/>
      <c r="U268" s="171"/>
      <c r="V268" s="171"/>
    </row>
    <row r="269" spans="1:22" s="590" customFormat="1">
      <c r="A269" s="161"/>
      <c r="B269" s="162"/>
      <c r="C269" s="163" t="s">
        <v>1831</v>
      </c>
      <c r="D269" s="125" t="s">
        <v>1716</v>
      </c>
      <c r="E269" s="125" t="s">
        <v>1717</v>
      </c>
      <c r="F269" s="125" t="s">
        <v>1614</v>
      </c>
      <c r="G269" s="125">
        <v>627</v>
      </c>
      <c r="H269" s="125" t="s">
        <v>1246</v>
      </c>
      <c r="I269" s="125" t="s">
        <v>1895</v>
      </c>
      <c r="J269" s="165" t="s">
        <v>1896</v>
      </c>
      <c r="K269" s="166"/>
      <c r="L269" s="603"/>
      <c r="M269" s="167"/>
      <c r="N269" s="167">
        <v>6393492</v>
      </c>
      <c r="O269" s="162" t="s">
        <v>1608</v>
      </c>
      <c r="P269" s="169">
        <f t="shared" si="4"/>
        <v>6393492</v>
      </c>
      <c r="Q269" s="162"/>
      <c r="R269" s="169"/>
      <c r="T269" s="591"/>
      <c r="U269" s="171"/>
      <c r="V269" s="171"/>
    </row>
    <row r="270" spans="1:22" s="590" customFormat="1">
      <c r="A270" s="161"/>
      <c r="B270" s="162"/>
      <c r="C270" s="163" t="s">
        <v>1831</v>
      </c>
      <c r="D270" s="125" t="s">
        <v>1716</v>
      </c>
      <c r="E270" s="125" t="s">
        <v>1717</v>
      </c>
      <c r="F270" s="125" t="s">
        <v>1613</v>
      </c>
      <c r="G270" s="125">
        <v>627</v>
      </c>
      <c r="H270" s="125" t="s">
        <v>1768</v>
      </c>
      <c r="I270" s="125" t="s">
        <v>1845</v>
      </c>
      <c r="J270" s="125" t="s">
        <v>36</v>
      </c>
      <c r="K270" s="166"/>
      <c r="L270" s="603"/>
      <c r="M270" s="167"/>
      <c r="N270" s="167">
        <v>129027610</v>
      </c>
      <c r="O270" s="162" t="s">
        <v>1608</v>
      </c>
      <c r="P270" s="169">
        <f t="shared" si="4"/>
        <v>129027610</v>
      </c>
      <c r="Q270" s="162"/>
      <c r="R270" s="169"/>
      <c r="T270" s="591"/>
      <c r="U270" s="171"/>
      <c r="V270" s="171"/>
    </row>
    <row r="271" spans="1:22" s="590" customFormat="1">
      <c r="A271" s="161"/>
      <c r="B271" s="162"/>
      <c r="C271" s="163" t="s">
        <v>1831</v>
      </c>
      <c r="D271" s="125" t="s">
        <v>1716</v>
      </c>
      <c r="E271" s="125" t="s">
        <v>1717</v>
      </c>
      <c r="F271" s="125" t="s">
        <v>1613</v>
      </c>
      <c r="G271" s="125">
        <v>627</v>
      </c>
      <c r="H271" s="125" t="s">
        <v>1768</v>
      </c>
      <c r="I271" s="125" t="s">
        <v>1846</v>
      </c>
      <c r="J271" s="165" t="s">
        <v>1847</v>
      </c>
      <c r="K271" s="166"/>
      <c r="L271" s="603"/>
      <c r="M271" s="167"/>
      <c r="N271" s="167">
        <v>23232148</v>
      </c>
      <c r="O271" s="162" t="s">
        <v>1608</v>
      </c>
      <c r="P271" s="169">
        <f t="shared" si="4"/>
        <v>23232148</v>
      </c>
      <c r="Q271" s="162"/>
      <c r="R271" s="169"/>
      <c r="T271" s="591"/>
      <c r="U271" s="171"/>
      <c r="V271" s="171"/>
    </row>
    <row r="272" spans="1:22" s="590" customFormat="1">
      <c r="A272" s="161"/>
      <c r="B272" s="162"/>
      <c r="C272" s="163" t="s">
        <v>1831</v>
      </c>
      <c r="D272" s="125" t="s">
        <v>1716</v>
      </c>
      <c r="E272" s="125" t="s">
        <v>1717</v>
      </c>
      <c r="F272" s="125" t="s">
        <v>1613</v>
      </c>
      <c r="G272" s="125">
        <v>627</v>
      </c>
      <c r="H272" s="125" t="s">
        <v>1768</v>
      </c>
      <c r="I272" s="125" t="s">
        <v>1848</v>
      </c>
      <c r="J272" s="125" t="s">
        <v>1849</v>
      </c>
      <c r="K272" s="166"/>
      <c r="L272" s="603"/>
      <c r="M272" s="167"/>
      <c r="N272" s="167">
        <v>8250624</v>
      </c>
      <c r="O272" s="162" t="s">
        <v>1608</v>
      </c>
      <c r="P272" s="169">
        <f t="shared" si="4"/>
        <v>8250624</v>
      </c>
      <c r="Q272" s="162"/>
      <c r="R272" s="169"/>
      <c r="T272" s="591"/>
      <c r="U272" s="171"/>
      <c r="V272" s="171"/>
    </row>
    <row r="273" spans="1:22" s="590" customFormat="1">
      <c r="A273" s="161"/>
      <c r="B273" s="162"/>
      <c r="C273" s="163" t="s">
        <v>1831</v>
      </c>
      <c r="D273" s="125" t="s">
        <v>1716</v>
      </c>
      <c r="E273" s="125" t="s">
        <v>1717</v>
      </c>
      <c r="F273" s="125" t="s">
        <v>1627</v>
      </c>
      <c r="G273" s="125">
        <v>627</v>
      </c>
      <c r="H273" s="125" t="s">
        <v>1817</v>
      </c>
      <c r="I273" s="125" t="s">
        <v>1833</v>
      </c>
      <c r="J273" s="125" t="s">
        <v>1834</v>
      </c>
      <c r="K273" s="166"/>
      <c r="L273" s="603"/>
      <c r="M273" s="167"/>
      <c r="N273" s="167">
        <v>27674730</v>
      </c>
      <c r="O273" s="162" t="s">
        <v>1608</v>
      </c>
      <c r="P273" s="169">
        <f t="shared" si="4"/>
        <v>27674730</v>
      </c>
      <c r="Q273" s="162"/>
      <c r="R273" s="169"/>
      <c r="T273" s="591"/>
      <c r="U273" s="171"/>
      <c r="V273" s="171"/>
    </row>
    <row r="274" spans="1:22" s="590" customFormat="1">
      <c r="A274" s="161"/>
      <c r="B274" s="162"/>
      <c r="C274" s="163" t="s">
        <v>1831</v>
      </c>
      <c r="D274" s="125" t="s">
        <v>1716</v>
      </c>
      <c r="E274" s="125" t="s">
        <v>1717</v>
      </c>
      <c r="F274" s="125" t="s">
        <v>1612</v>
      </c>
      <c r="G274" s="125">
        <v>627</v>
      </c>
      <c r="H274" s="125" t="s">
        <v>1817</v>
      </c>
      <c r="I274" s="125" t="s">
        <v>1850</v>
      </c>
      <c r="J274" s="125" t="s">
        <v>1851</v>
      </c>
      <c r="K274" s="166"/>
      <c r="L274" s="603"/>
      <c r="M274" s="167"/>
      <c r="N274" s="167">
        <v>69838875</v>
      </c>
      <c r="O274" s="162" t="s">
        <v>1608</v>
      </c>
      <c r="P274" s="169">
        <f t="shared" si="4"/>
        <v>69838875</v>
      </c>
      <c r="Q274" s="162"/>
      <c r="R274" s="169"/>
      <c r="T274" s="591"/>
      <c r="U274" s="171"/>
      <c r="V274" s="171"/>
    </row>
    <row r="275" spans="1:22" s="590" customFormat="1">
      <c r="A275" s="161"/>
      <c r="B275" s="162"/>
      <c r="C275" s="163" t="s">
        <v>1831</v>
      </c>
      <c r="D275" s="125" t="s">
        <v>1718</v>
      </c>
      <c r="E275" s="125" t="s">
        <v>1624</v>
      </c>
      <c r="F275" s="125" t="s">
        <v>1614</v>
      </c>
      <c r="G275" s="125">
        <v>627</v>
      </c>
      <c r="H275" s="125" t="s">
        <v>1246</v>
      </c>
      <c r="I275" s="125" t="s">
        <v>1843</v>
      </c>
      <c r="J275" s="125" t="s">
        <v>1246</v>
      </c>
      <c r="K275" s="166"/>
      <c r="L275" s="603"/>
      <c r="M275" s="167"/>
      <c r="N275" s="167">
        <v>74000000</v>
      </c>
      <c r="O275" s="162" t="s">
        <v>1608</v>
      </c>
      <c r="P275" s="169">
        <f t="shared" si="4"/>
        <v>74000000</v>
      </c>
      <c r="Q275" s="162"/>
      <c r="R275" s="170"/>
      <c r="T275" s="591"/>
      <c r="U275" s="171"/>
      <c r="V275" s="171"/>
    </row>
    <row r="276" spans="1:22" s="590" customFormat="1">
      <c r="A276" s="161"/>
      <c r="B276" s="162"/>
      <c r="C276" s="163" t="s">
        <v>1831</v>
      </c>
      <c r="D276" s="125" t="s">
        <v>1718</v>
      </c>
      <c r="E276" s="125" t="s">
        <v>1624</v>
      </c>
      <c r="F276" s="125" t="s">
        <v>1627</v>
      </c>
      <c r="G276" s="125">
        <v>627</v>
      </c>
      <c r="H276" s="125" t="s">
        <v>1817</v>
      </c>
      <c r="I276" s="125" t="s">
        <v>1852</v>
      </c>
      <c r="J276" s="125" t="s">
        <v>1627</v>
      </c>
      <c r="K276" s="166"/>
      <c r="L276" s="603"/>
      <c r="M276" s="167"/>
      <c r="N276" s="167">
        <v>12138000</v>
      </c>
      <c r="O276" s="162" t="s">
        <v>1608</v>
      </c>
      <c r="P276" s="169">
        <f t="shared" si="4"/>
        <v>12138000</v>
      </c>
      <c r="Q276" s="162"/>
      <c r="R276" s="170"/>
      <c r="T276" s="591"/>
      <c r="U276" s="171"/>
      <c r="V276" s="171"/>
    </row>
    <row r="277" spans="1:22" s="590" customFormat="1">
      <c r="A277" s="161"/>
      <c r="B277" s="162"/>
      <c r="C277" s="163" t="s">
        <v>1831</v>
      </c>
      <c r="D277" s="125" t="s">
        <v>1871</v>
      </c>
      <c r="E277" s="125" t="s">
        <v>1740</v>
      </c>
      <c r="F277" s="125" t="s">
        <v>1615</v>
      </c>
      <c r="G277" s="125">
        <v>622</v>
      </c>
      <c r="H277" s="125" t="s">
        <v>1770</v>
      </c>
      <c r="I277" s="125" t="s">
        <v>1837</v>
      </c>
      <c r="J277" s="125" t="s">
        <v>25</v>
      </c>
      <c r="K277" s="166"/>
      <c r="L277" s="603"/>
      <c r="M277" s="167"/>
      <c r="N277" s="167">
        <v>747211148</v>
      </c>
      <c r="O277" s="162" t="s">
        <v>1608</v>
      </c>
      <c r="P277" s="169">
        <f t="shared" si="4"/>
        <v>747211148</v>
      </c>
      <c r="Q277" s="162"/>
      <c r="R277" s="170"/>
      <c r="T277" s="591"/>
      <c r="U277" s="171"/>
      <c r="V277" s="171"/>
    </row>
    <row r="278" spans="1:22" s="590" customFormat="1">
      <c r="A278" s="161"/>
      <c r="B278" s="162"/>
      <c r="C278" s="163" t="s">
        <v>1831</v>
      </c>
      <c r="D278" s="125" t="s">
        <v>1871</v>
      </c>
      <c r="E278" s="125" t="s">
        <v>1740</v>
      </c>
      <c r="F278" s="125" t="s">
        <v>1615</v>
      </c>
      <c r="G278" s="125">
        <v>622</v>
      </c>
      <c r="H278" s="125" t="s">
        <v>1770</v>
      </c>
      <c r="I278" s="125" t="s">
        <v>1838</v>
      </c>
      <c r="J278" s="125" t="s">
        <v>1839</v>
      </c>
      <c r="K278" s="166"/>
      <c r="L278" s="603"/>
      <c r="M278" s="167"/>
      <c r="N278" s="167">
        <v>48065893</v>
      </c>
      <c r="O278" s="162" t="s">
        <v>1608</v>
      </c>
      <c r="P278" s="169">
        <f t="shared" si="4"/>
        <v>48065893</v>
      </c>
      <c r="Q278" s="162"/>
      <c r="R278" s="170"/>
      <c r="T278" s="591"/>
      <c r="U278" s="171"/>
      <c r="V278" s="171"/>
    </row>
    <row r="279" spans="1:22" s="590" customFormat="1">
      <c r="A279" s="161"/>
      <c r="B279" s="162"/>
      <c r="C279" s="163" t="s">
        <v>1831</v>
      </c>
      <c r="D279" s="125" t="s">
        <v>1871</v>
      </c>
      <c r="E279" s="125" t="s">
        <v>1740</v>
      </c>
      <c r="F279" s="125" t="s">
        <v>1615</v>
      </c>
      <c r="G279" s="125">
        <v>622</v>
      </c>
      <c r="H279" s="125" t="s">
        <v>1770</v>
      </c>
      <c r="I279" s="125" t="s">
        <v>1840</v>
      </c>
      <c r="J279" s="125" t="s">
        <v>72</v>
      </c>
      <c r="K279" s="166"/>
      <c r="L279" s="603"/>
      <c r="M279" s="167"/>
      <c r="N279" s="167">
        <v>105675523</v>
      </c>
      <c r="O279" s="162" t="s">
        <v>1608</v>
      </c>
      <c r="P279" s="169">
        <f t="shared" si="4"/>
        <v>105675523</v>
      </c>
      <c r="Q279" s="162"/>
      <c r="R279" s="170"/>
      <c r="T279" s="591"/>
      <c r="U279" s="171"/>
      <c r="V279" s="171"/>
    </row>
    <row r="280" spans="1:22" s="590" customFormat="1">
      <c r="A280" s="161"/>
      <c r="B280" s="162"/>
      <c r="C280" s="163" t="s">
        <v>1831</v>
      </c>
      <c r="D280" s="125" t="s">
        <v>1871</v>
      </c>
      <c r="E280" s="125" t="s">
        <v>1740</v>
      </c>
      <c r="F280" s="125" t="s">
        <v>1615</v>
      </c>
      <c r="G280" s="125">
        <v>622</v>
      </c>
      <c r="H280" s="125" t="s">
        <v>1770</v>
      </c>
      <c r="I280" s="125" t="s">
        <v>1841</v>
      </c>
      <c r="J280" s="125" t="s">
        <v>373</v>
      </c>
      <c r="K280" s="166"/>
      <c r="L280" s="603"/>
      <c r="M280" s="167"/>
      <c r="N280" s="167">
        <v>22971250</v>
      </c>
      <c r="O280" s="162" t="s">
        <v>1608</v>
      </c>
      <c r="P280" s="169">
        <f t="shared" si="4"/>
        <v>22971250</v>
      </c>
      <c r="Q280" s="162"/>
      <c r="R280" s="170"/>
      <c r="T280" s="591"/>
      <c r="U280" s="171"/>
      <c r="V280" s="171"/>
    </row>
    <row r="281" spans="1:22" s="590" customFormat="1">
      <c r="A281" s="161"/>
      <c r="B281" s="162"/>
      <c r="C281" s="163" t="s">
        <v>1831</v>
      </c>
      <c r="D281" s="125" t="s">
        <v>1871</v>
      </c>
      <c r="E281" s="125" t="s">
        <v>1740</v>
      </c>
      <c r="F281" s="125" t="s">
        <v>1615</v>
      </c>
      <c r="G281" s="125">
        <v>622</v>
      </c>
      <c r="H281" s="125" t="s">
        <v>1770</v>
      </c>
      <c r="I281" s="125" t="s">
        <v>1842</v>
      </c>
      <c r="J281" s="165" t="s">
        <v>439</v>
      </c>
      <c r="K281" s="166"/>
      <c r="L281" s="603"/>
      <c r="M281" s="167"/>
      <c r="N281" s="167">
        <v>301811272</v>
      </c>
      <c r="O281" s="162" t="s">
        <v>1608</v>
      </c>
      <c r="P281" s="169">
        <f t="shared" si="4"/>
        <v>301811272</v>
      </c>
      <c r="Q281" s="162"/>
      <c r="R281" s="170"/>
      <c r="T281" s="591"/>
      <c r="U281" s="171"/>
      <c r="V281" s="171"/>
    </row>
    <row r="282" spans="1:22" s="590" customFormat="1">
      <c r="A282" s="161"/>
      <c r="B282" s="162"/>
      <c r="C282" s="163" t="s">
        <v>1831</v>
      </c>
      <c r="D282" s="125" t="s">
        <v>1871</v>
      </c>
      <c r="E282" s="125" t="s">
        <v>1740</v>
      </c>
      <c r="F282" s="125" t="s">
        <v>1614</v>
      </c>
      <c r="G282" s="125">
        <v>622</v>
      </c>
      <c r="H282" s="125" t="s">
        <v>1246</v>
      </c>
      <c r="I282" s="125" t="s">
        <v>1843</v>
      </c>
      <c r="J282" s="125" t="s">
        <v>1246</v>
      </c>
      <c r="K282" s="166"/>
      <c r="L282" s="603"/>
      <c r="M282" s="167">
        <v>19990628</v>
      </c>
      <c r="N282" s="167"/>
      <c r="O282" s="162" t="s">
        <v>1608</v>
      </c>
      <c r="P282" s="169">
        <f t="shared" si="4"/>
        <v>19990628</v>
      </c>
      <c r="Q282" s="162"/>
      <c r="R282" s="170"/>
      <c r="T282" s="591"/>
      <c r="U282" s="171"/>
      <c r="V282" s="171"/>
    </row>
    <row r="283" spans="1:22" s="590" customFormat="1">
      <c r="A283" s="161"/>
      <c r="B283" s="162"/>
      <c r="C283" s="163" t="s">
        <v>1831</v>
      </c>
      <c r="D283" s="125" t="s">
        <v>1871</v>
      </c>
      <c r="E283" s="125" t="s">
        <v>1740</v>
      </c>
      <c r="F283" s="125" t="s">
        <v>1614</v>
      </c>
      <c r="G283" s="125">
        <v>622</v>
      </c>
      <c r="H283" s="125" t="s">
        <v>671</v>
      </c>
      <c r="I283" s="125" t="s">
        <v>1844</v>
      </c>
      <c r="J283" s="125" t="s">
        <v>671</v>
      </c>
      <c r="K283" s="166"/>
      <c r="L283" s="603"/>
      <c r="M283" s="167"/>
      <c r="N283" s="167">
        <v>665338717</v>
      </c>
      <c r="O283" s="162" t="s">
        <v>1608</v>
      </c>
      <c r="P283" s="169">
        <f t="shared" si="4"/>
        <v>665338717</v>
      </c>
      <c r="Q283" s="162"/>
      <c r="R283" s="170"/>
      <c r="T283" s="591"/>
      <c r="U283" s="171"/>
      <c r="V283" s="171"/>
    </row>
    <row r="284" spans="1:22" s="590" customFormat="1">
      <c r="A284" s="161"/>
      <c r="B284" s="162"/>
      <c r="C284" s="163" t="s">
        <v>1831</v>
      </c>
      <c r="D284" s="125" t="s">
        <v>1871</v>
      </c>
      <c r="E284" s="125" t="s">
        <v>1740</v>
      </c>
      <c r="F284" s="125" t="s">
        <v>1614</v>
      </c>
      <c r="G284" s="125">
        <v>622</v>
      </c>
      <c r="H284" s="125" t="s">
        <v>1246</v>
      </c>
      <c r="I284" s="125" t="s">
        <v>1856</v>
      </c>
      <c r="J284" s="125" t="s">
        <v>1857</v>
      </c>
      <c r="K284" s="166"/>
      <c r="L284" s="603"/>
      <c r="M284" s="167">
        <v>397344005</v>
      </c>
      <c r="N284" s="167"/>
      <c r="O284" s="162" t="s">
        <v>1608</v>
      </c>
      <c r="P284" s="169">
        <f t="shared" si="4"/>
        <v>397344005</v>
      </c>
      <c r="Q284" s="162"/>
      <c r="R284" s="170"/>
      <c r="T284" s="591"/>
      <c r="U284" s="171"/>
      <c r="V284" s="171"/>
    </row>
    <row r="285" spans="1:22" s="590" customFormat="1">
      <c r="A285" s="161"/>
      <c r="B285" s="162"/>
      <c r="C285" s="163" t="s">
        <v>1831</v>
      </c>
      <c r="D285" s="125" t="s">
        <v>1871</v>
      </c>
      <c r="E285" s="125" t="s">
        <v>1740</v>
      </c>
      <c r="F285" s="125" t="s">
        <v>1614</v>
      </c>
      <c r="G285" s="125">
        <v>622</v>
      </c>
      <c r="H285" s="125" t="s">
        <v>1246</v>
      </c>
      <c r="I285" s="125" t="s">
        <v>1858</v>
      </c>
      <c r="J285" s="125" t="s">
        <v>1859</v>
      </c>
      <c r="K285" s="166"/>
      <c r="L285" s="603"/>
      <c r="M285" s="167">
        <v>189444303</v>
      </c>
      <c r="N285" s="167"/>
      <c r="O285" s="162" t="s">
        <v>1608</v>
      </c>
      <c r="P285" s="169">
        <f t="shared" si="4"/>
        <v>189444303</v>
      </c>
      <c r="Q285" s="162"/>
      <c r="R285" s="169"/>
      <c r="T285" s="591"/>
      <c r="U285" s="171"/>
      <c r="V285" s="171"/>
    </row>
    <row r="286" spans="1:22" s="590" customFormat="1">
      <c r="A286" s="161"/>
      <c r="B286" s="162"/>
      <c r="C286" s="163" t="s">
        <v>1831</v>
      </c>
      <c r="D286" s="125" t="s">
        <v>1871</v>
      </c>
      <c r="E286" s="125" t="s">
        <v>1740</v>
      </c>
      <c r="F286" s="125" t="s">
        <v>1614</v>
      </c>
      <c r="G286" s="125">
        <v>622</v>
      </c>
      <c r="H286" s="125" t="s">
        <v>1246</v>
      </c>
      <c r="I286" s="125" t="s">
        <v>1903</v>
      </c>
      <c r="J286" s="165" t="s">
        <v>1904</v>
      </c>
      <c r="K286" s="166"/>
      <c r="L286" s="603"/>
      <c r="M286" s="167">
        <v>151554538</v>
      </c>
      <c r="N286" s="167"/>
      <c r="O286" s="162" t="s">
        <v>1608</v>
      </c>
      <c r="P286" s="169">
        <f t="shared" si="4"/>
        <v>151554538</v>
      </c>
      <c r="Q286" s="162"/>
      <c r="R286" s="169"/>
      <c r="T286" s="591"/>
      <c r="U286" s="171"/>
      <c r="V286" s="171"/>
    </row>
    <row r="287" spans="1:22" s="590" customFormat="1">
      <c r="A287" s="161"/>
      <c r="B287" s="162"/>
      <c r="C287" s="163" t="s">
        <v>1831</v>
      </c>
      <c r="D287" s="125" t="s">
        <v>1871</v>
      </c>
      <c r="E287" s="125" t="s">
        <v>1740</v>
      </c>
      <c r="F287" s="125" t="s">
        <v>1614</v>
      </c>
      <c r="G287" s="125">
        <v>622</v>
      </c>
      <c r="H287" s="125" t="s">
        <v>1246</v>
      </c>
      <c r="I287" s="125" t="s">
        <v>1895</v>
      </c>
      <c r="J287" s="165" t="s">
        <v>1896</v>
      </c>
      <c r="K287" s="166"/>
      <c r="L287" s="603"/>
      <c r="M287" s="167">
        <v>54737380</v>
      </c>
      <c r="N287" s="167"/>
      <c r="O287" s="162" t="s">
        <v>1608</v>
      </c>
      <c r="P287" s="169">
        <f t="shared" si="4"/>
        <v>54737380</v>
      </c>
      <c r="Q287" s="162"/>
      <c r="R287" s="169"/>
      <c r="T287" s="591"/>
      <c r="U287" s="171"/>
      <c r="V287" s="171"/>
    </row>
    <row r="288" spans="1:22" s="590" customFormat="1">
      <c r="A288" s="161"/>
      <c r="B288" s="162"/>
      <c r="C288" s="163" t="s">
        <v>1831</v>
      </c>
      <c r="D288" s="125" t="s">
        <v>1871</v>
      </c>
      <c r="E288" s="125" t="s">
        <v>1740</v>
      </c>
      <c r="F288" s="125" t="s">
        <v>1614</v>
      </c>
      <c r="G288" s="125">
        <v>622</v>
      </c>
      <c r="H288" s="125" t="s">
        <v>1246</v>
      </c>
      <c r="I288" s="125" t="s">
        <v>1900</v>
      </c>
      <c r="J288" s="125" t="s">
        <v>1901</v>
      </c>
      <c r="K288" s="166"/>
      <c r="L288" s="603"/>
      <c r="M288" s="167">
        <v>29060221</v>
      </c>
      <c r="N288" s="167"/>
      <c r="O288" s="162" t="s">
        <v>1608</v>
      </c>
      <c r="P288" s="169">
        <f t="shared" si="4"/>
        <v>29060221</v>
      </c>
      <c r="Q288" s="162"/>
      <c r="R288" s="169"/>
      <c r="T288" s="591"/>
      <c r="U288" s="171"/>
      <c r="V288" s="171"/>
    </row>
    <row r="289" spans="1:22" s="590" customFormat="1">
      <c r="A289" s="161"/>
      <c r="B289" s="162"/>
      <c r="C289" s="163" t="s">
        <v>1831</v>
      </c>
      <c r="D289" s="125" t="s">
        <v>1871</v>
      </c>
      <c r="E289" s="125" t="s">
        <v>1740</v>
      </c>
      <c r="F289" s="125" t="s">
        <v>1613</v>
      </c>
      <c r="G289" s="125">
        <v>622</v>
      </c>
      <c r="H289" s="125" t="s">
        <v>1768</v>
      </c>
      <c r="I289" s="125" t="s">
        <v>1845</v>
      </c>
      <c r="J289" s="125" t="s">
        <v>36</v>
      </c>
      <c r="K289" s="166"/>
      <c r="L289" s="603"/>
      <c r="M289" s="167"/>
      <c r="N289" s="167">
        <v>463200554</v>
      </c>
      <c r="O289" s="162" t="s">
        <v>1608</v>
      </c>
      <c r="P289" s="169">
        <f t="shared" si="4"/>
        <v>463200554</v>
      </c>
      <c r="Q289" s="162"/>
      <c r="R289" s="169"/>
      <c r="T289" s="591"/>
      <c r="U289" s="171"/>
      <c r="V289" s="171"/>
    </row>
    <row r="290" spans="1:22" s="590" customFormat="1">
      <c r="A290" s="161"/>
      <c r="B290" s="162"/>
      <c r="C290" s="163" t="s">
        <v>1831</v>
      </c>
      <c r="D290" s="125" t="s">
        <v>1871</v>
      </c>
      <c r="E290" s="125" t="s">
        <v>1740</v>
      </c>
      <c r="F290" s="125" t="s">
        <v>1613</v>
      </c>
      <c r="G290" s="125">
        <v>622</v>
      </c>
      <c r="H290" s="125" t="s">
        <v>1768</v>
      </c>
      <c r="I290" s="125" t="s">
        <v>1846</v>
      </c>
      <c r="J290" s="125" t="s">
        <v>1847</v>
      </c>
      <c r="K290" s="166"/>
      <c r="L290" s="603"/>
      <c r="M290" s="167"/>
      <c r="N290" s="167">
        <v>353872255</v>
      </c>
      <c r="O290" s="162" t="s">
        <v>1608</v>
      </c>
      <c r="P290" s="169">
        <f t="shared" si="4"/>
        <v>353872255</v>
      </c>
      <c r="Q290" s="162"/>
      <c r="R290" s="169"/>
      <c r="T290" s="591"/>
      <c r="U290" s="171"/>
      <c r="V290" s="171"/>
    </row>
    <row r="291" spans="1:22" s="590" customFormat="1">
      <c r="A291" s="161"/>
      <c r="B291" s="162"/>
      <c r="C291" s="163" t="s">
        <v>1831</v>
      </c>
      <c r="D291" s="125" t="s">
        <v>1871</v>
      </c>
      <c r="E291" s="125" t="s">
        <v>1740</v>
      </c>
      <c r="F291" s="125" t="s">
        <v>1613</v>
      </c>
      <c r="G291" s="125">
        <v>622</v>
      </c>
      <c r="H291" s="125" t="s">
        <v>1768</v>
      </c>
      <c r="I291" s="125" t="s">
        <v>1848</v>
      </c>
      <c r="J291" s="125" t="s">
        <v>1849</v>
      </c>
      <c r="K291" s="166"/>
      <c r="L291" s="603"/>
      <c r="M291" s="167"/>
      <c r="N291" s="167">
        <v>57347635</v>
      </c>
      <c r="O291" s="162" t="s">
        <v>1608</v>
      </c>
      <c r="P291" s="169">
        <f t="shared" si="4"/>
        <v>57347635</v>
      </c>
      <c r="Q291" s="162"/>
      <c r="R291" s="169"/>
      <c r="T291" s="591"/>
      <c r="U291" s="171"/>
      <c r="V291" s="171"/>
    </row>
    <row r="292" spans="1:22" s="590" customFormat="1">
      <c r="A292" s="161"/>
      <c r="B292" s="162"/>
      <c r="C292" s="163" t="s">
        <v>1831</v>
      </c>
      <c r="D292" s="125" t="s">
        <v>1872</v>
      </c>
      <c r="E292" s="125" t="s">
        <v>1741</v>
      </c>
      <c r="F292" s="125" t="s">
        <v>1615</v>
      </c>
      <c r="G292" s="125">
        <v>622</v>
      </c>
      <c r="H292" s="125" t="s">
        <v>1770</v>
      </c>
      <c r="I292" s="125" t="s">
        <v>1837</v>
      </c>
      <c r="J292" s="125" t="s">
        <v>25</v>
      </c>
      <c r="K292" s="166"/>
      <c r="L292" s="603"/>
      <c r="M292" s="167"/>
      <c r="N292" s="167">
        <v>650617837</v>
      </c>
      <c r="O292" s="162" t="s">
        <v>1608</v>
      </c>
      <c r="P292" s="169">
        <f t="shared" si="4"/>
        <v>650617837</v>
      </c>
      <c r="Q292" s="162"/>
      <c r="R292" s="169"/>
      <c r="T292" s="591"/>
      <c r="U292" s="171"/>
      <c r="V292" s="171"/>
    </row>
    <row r="293" spans="1:22" s="590" customFormat="1">
      <c r="A293" s="161"/>
      <c r="B293" s="162"/>
      <c r="C293" s="163" t="s">
        <v>1831</v>
      </c>
      <c r="D293" s="125" t="s">
        <v>1872</v>
      </c>
      <c r="E293" s="125" t="s">
        <v>1741</v>
      </c>
      <c r="F293" s="125" t="s">
        <v>1615</v>
      </c>
      <c r="G293" s="125">
        <v>622</v>
      </c>
      <c r="H293" s="125" t="s">
        <v>1770</v>
      </c>
      <c r="I293" s="125" t="s">
        <v>1838</v>
      </c>
      <c r="J293" s="125" t="s">
        <v>1839</v>
      </c>
      <c r="K293" s="166"/>
      <c r="L293" s="603"/>
      <c r="M293" s="167"/>
      <c r="N293" s="167">
        <v>32833534</v>
      </c>
      <c r="O293" s="162" t="s">
        <v>1608</v>
      </c>
      <c r="P293" s="169">
        <f t="shared" si="4"/>
        <v>32833534</v>
      </c>
      <c r="Q293" s="162"/>
      <c r="R293" s="169"/>
      <c r="T293" s="591"/>
      <c r="U293" s="171"/>
      <c r="V293" s="171"/>
    </row>
    <row r="294" spans="1:22" s="590" customFormat="1">
      <c r="A294" s="161"/>
      <c r="B294" s="162"/>
      <c r="C294" s="163" t="s">
        <v>1831</v>
      </c>
      <c r="D294" s="125" t="s">
        <v>1872</v>
      </c>
      <c r="E294" s="125" t="s">
        <v>1741</v>
      </c>
      <c r="F294" s="125" t="s">
        <v>1615</v>
      </c>
      <c r="G294" s="125">
        <v>622</v>
      </c>
      <c r="H294" s="125" t="s">
        <v>1770</v>
      </c>
      <c r="I294" s="125" t="s">
        <v>1840</v>
      </c>
      <c r="J294" s="165" t="s">
        <v>72</v>
      </c>
      <c r="K294" s="166"/>
      <c r="L294" s="603"/>
      <c r="M294" s="167"/>
      <c r="N294" s="167">
        <v>77906895</v>
      </c>
      <c r="O294" s="162" t="s">
        <v>1608</v>
      </c>
      <c r="P294" s="169">
        <f t="shared" si="4"/>
        <v>77906895</v>
      </c>
      <c r="Q294" s="162"/>
      <c r="R294" s="169"/>
      <c r="T294" s="591"/>
      <c r="U294" s="171"/>
      <c r="V294" s="171"/>
    </row>
    <row r="295" spans="1:22" s="590" customFormat="1">
      <c r="A295" s="161"/>
      <c r="B295" s="162"/>
      <c r="C295" s="163" t="s">
        <v>1831</v>
      </c>
      <c r="D295" s="125" t="s">
        <v>1872</v>
      </c>
      <c r="E295" s="125" t="s">
        <v>1741</v>
      </c>
      <c r="F295" s="125" t="s">
        <v>1615</v>
      </c>
      <c r="G295" s="125">
        <v>622</v>
      </c>
      <c r="H295" s="125" t="s">
        <v>1770</v>
      </c>
      <c r="I295" s="125" t="s">
        <v>1841</v>
      </c>
      <c r="J295" s="165" t="s">
        <v>373</v>
      </c>
      <c r="K295" s="166"/>
      <c r="L295" s="603"/>
      <c r="M295" s="167"/>
      <c r="N295" s="167">
        <v>15121707</v>
      </c>
      <c r="O295" s="162" t="s">
        <v>1608</v>
      </c>
      <c r="P295" s="169">
        <f t="shared" si="4"/>
        <v>15121707</v>
      </c>
      <c r="Q295" s="162"/>
      <c r="R295" s="170"/>
      <c r="T295" s="591"/>
      <c r="U295" s="171"/>
      <c r="V295" s="171"/>
    </row>
    <row r="296" spans="1:22" s="590" customFormat="1">
      <c r="A296" s="161"/>
      <c r="B296" s="162"/>
      <c r="C296" s="163" t="s">
        <v>1831</v>
      </c>
      <c r="D296" s="125" t="s">
        <v>1872</v>
      </c>
      <c r="E296" s="125" t="s">
        <v>1741</v>
      </c>
      <c r="F296" s="125" t="s">
        <v>1615</v>
      </c>
      <c r="G296" s="125">
        <v>622</v>
      </c>
      <c r="H296" s="125" t="s">
        <v>1770</v>
      </c>
      <c r="I296" s="125" t="s">
        <v>1842</v>
      </c>
      <c r="J296" s="125" t="s">
        <v>439</v>
      </c>
      <c r="K296" s="166"/>
      <c r="L296" s="603"/>
      <c r="M296" s="167"/>
      <c r="N296" s="167">
        <v>244681692</v>
      </c>
      <c r="O296" s="162" t="s">
        <v>1608</v>
      </c>
      <c r="P296" s="169">
        <f t="shared" si="4"/>
        <v>244681692</v>
      </c>
      <c r="Q296" s="162"/>
      <c r="R296" s="170"/>
      <c r="T296" s="591"/>
      <c r="U296" s="171"/>
      <c r="V296" s="171"/>
    </row>
    <row r="297" spans="1:22" s="590" customFormat="1">
      <c r="A297" s="161"/>
      <c r="B297" s="162"/>
      <c r="C297" s="163" t="s">
        <v>1831</v>
      </c>
      <c r="D297" s="125" t="s">
        <v>1872</v>
      </c>
      <c r="E297" s="125" t="s">
        <v>1741</v>
      </c>
      <c r="F297" s="125" t="s">
        <v>1614</v>
      </c>
      <c r="G297" s="125">
        <v>622</v>
      </c>
      <c r="H297" s="125" t="s">
        <v>1246</v>
      </c>
      <c r="I297" s="125" t="s">
        <v>1843</v>
      </c>
      <c r="J297" s="125" t="s">
        <v>1246</v>
      </c>
      <c r="K297" s="166"/>
      <c r="L297" s="603"/>
      <c r="M297" s="167">
        <v>11557237</v>
      </c>
      <c r="N297" s="167"/>
      <c r="O297" s="162" t="s">
        <v>1608</v>
      </c>
      <c r="P297" s="169">
        <f t="shared" si="4"/>
        <v>11557237</v>
      </c>
      <c r="Q297" s="162"/>
      <c r="R297" s="170"/>
      <c r="T297" s="591"/>
      <c r="U297" s="171"/>
      <c r="V297" s="171"/>
    </row>
    <row r="298" spans="1:22" s="590" customFormat="1">
      <c r="A298" s="161"/>
      <c r="B298" s="162"/>
      <c r="C298" s="163" t="s">
        <v>1831</v>
      </c>
      <c r="D298" s="125" t="s">
        <v>1872</v>
      </c>
      <c r="E298" s="125" t="s">
        <v>1741</v>
      </c>
      <c r="F298" s="125" t="s">
        <v>1614</v>
      </c>
      <c r="G298" s="125">
        <v>622</v>
      </c>
      <c r="H298" s="125" t="s">
        <v>671</v>
      </c>
      <c r="I298" s="125" t="s">
        <v>1844</v>
      </c>
      <c r="J298" s="125" t="s">
        <v>671</v>
      </c>
      <c r="K298" s="166"/>
      <c r="L298" s="603"/>
      <c r="M298" s="167"/>
      <c r="N298" s="167">
        <v>525234403</v>
      </c>
      <c r="O298" s="162" t="s">
        <v>1608</v>
      </c>
      <c r="P298" s="169">
        <f t="shared" si="4"/>
        <v>525234403</v>
      </c>
      <c r="Q298" s="162"/>
      <c r="R298" s="170"/>
      <c r="T298" s="591"/>
      <c r="U298" s="171"/>
      <c r="V298" s="171"/>
    </row>
    <row r="299" spans="1:22" s="590" customFormat="1">
      <c r="A299" s="161"/>
      <c r="B299" s="162"/>
      <c r="C299" s="163" t="s">
        <v>1831</v>
      </c>
      <c r="D299" s="125" t="s">
        <v>1872</v>
      </c>
      <c r="E299" s="125" t="s">
        <v>1741</v>
      </c>
      <c r="F299" s="125" t="s">
        <v>1614</v>
      </c>
      <c r="G299" s="125">
        <v>622</v>
      </c>
      <c r="H299" s="125" t="s">
        <v>1246</v>
      </c>
      <c r="I299" s="125" t="s">
        <v>1856</v>
      </c>
      <c r="J299" s="125" t="s">
        <v>1857</v>
      </c>
      <c r="K299" s="166"/>
      <c r="L299" s="603"/>
      <c r="M299" s="167">
        <v>304932474</v>
      </c>
      <c r="N299" s="167"/>
      <c r="O299" s="162" t="s">
        <v>1608</v>
      </c>
      <c r="P299" s="169">
        <f t="shared" si="4"/>
        <v>304932474</v>
      </c>
      <c r="Q299" s="162"/>
      <c r="R299" s="170"/>
      <c r="T299" s="591"/>
      <c r="U299" s="171"/>
      <c r="V299" s="171"/>
    </row>
    <row r="300" spans="1:22" s="590" customFormat="1">
      <c r="A300" s="161"/>
      <c r="B300" s="162"/>
      <c r="C300" s="163" t="s">
        <v>1831</v>
      </c>
      <c r="D300" s="125" t="s">
        <v>1872</v>
      </c>
      <c r="E300" s="125" t="s">
        <v>1741</v>
      </c>
      <c r="F300" s="125" t="s">
        <v>1614</v>
      </c>
      <c r="G300" s="125">
        <v>622</v>
      </c>
      <c r="H300" s="125" t="s">
        <v>1246</v>
      </c>
      <c r="I300" s="125" t="s">
        <v>1858</v>
      </c>
      <c r="J300" s="125" t="s">
        <v>1859</v>
      </c>
      <c r="K300" s="166"/>
      <c r="L300" s="603"/>
      <c r="M300" s="167">
        <v>146368006</v>
      </c>
      <c r="N300" s="167"/>
      <c r="O300" s="162" t="s">
        <v>1608</v>
      </c>
      <c r="P300" s="169">
        <f t="shared" si="4"/>
        <v>146368006</v>
      </c>
      <c r="Q300" s="162"/>
      <c r="R300" s="170"/>
      <c r="T300" s="591"/>
      <c r="U300" s="171"/>
      <c r="V300" s="171"/>
    </row>
    <row r="301" spans="1:22" s="590" customFormat="1">
      <c r="A301" s="161"/>
      <c r="B301" s="162"/>
      <c r="C301" s="163" t="s">
        <v>1831</v>
      </c>
      <c r="D301" s="125" t="s">
        <v>1872</v>
      </c>
      <c r="E301" s="125" t="s">
        <v>1741</v>
      </c>
      <c r="F301" s="125" t="s">
        <v>1614</v>
      </c>
      <c r="G301" s="125">
        <v>622</v>
      </c>
      <c r="H301" s="125" t="s">
        <v>1246</v>
      </c>
      <c r="I301" s="125" t="s">
        <v>1903</v>
      </c>
      <c r="J301" s="125" t="s">
        <v>1904</v>
      </c>
      <c r="K301" s="166"/>
      <c r="L301" s="603"/>
      <c r="M301" s="167">
        <v>123104329</v>
      </c>
      <c r="N301" s="167"/>
      <c r="O301" s="162" t="s">
        <v>1608</v>
      </c>
      <c r="P301" s="169">
        <f t="shared" si="4"/>
        <v>123104329</v>
      </c>
      <c r="Q301" s="162"/>
      <c r="R301" s="170"/>
      <c r="T301" s="591"/>
      <c r="U301" s="171"/>
      <c r="V301" s="171"/>
    </row>
    <row r="302" spans="1:22" s="590" customFormat="1">
      <c r="A302" s="161"/>
      <c r="B302" s="162"/>
      <c r="C302" s="163" t="s">
        <v>1831</v>
      </c>
      <c r="D302" s="125" t="s">
        <v>1872</v>
      </c>
      <c r="E302" s="125" t="s">
        <v>1741</v>
      </c>
      <c r="F302" s="125" t="s">
        <v>1614</v>
      </c>
      <c r="G302" s="125">
        <v>622</v>
      </c>
      <c r="H302" s="125" t="s">
        <v>1246</v>
      </c>
      <c r="I302" s="125" t="s">
        <v>1895</v>
      </c>
      <c r="J302" s="125" t="s">
        <v>1896</v>
      </c>
      <c r="K302" s="166"/>
      <c r="L302" s="603"/>
      <c r="M302" s="167">
        <v>35514953</v>
      </c>
      <c r="N302" s="167"/>
      <c r="O302" s="162" t="s">
        <v>1608</v>
      </c>
      <c r="P302" s="169">
        <f t="shared" si="4"/>
        <v>35514953</v>
      </c>
      <c r="Q302" s="162"/>
      <c r="R302" s="170"/>
      <c r="T302" s="591"/>
      <c r="U302" s="171"/>
      <c r="V302" s="171"/>
    </row>
    <row r="303" spans="1:22" s="590" customFormat="1">
      <c r="A303" s="161"/>
      <c r="B303" s="162"/>
      <c r="C303" s="163" t="s">
        <v>1831</v>
      </c>
      <c r="D303" s="125" t="s">
        <v>1872</v>
      </c>
      <c r="E303" s="125" t="s">
        <v>1741</v>
      </c>
      <c r="F303" s="125" t="s">
        <v>1614</v>
      </c>
      <c r="G303" s="125">
        <v>622</v>
      </c>
      <c r="H303" s="125" t="s">
        <v>1246</v>
      </c>
      <c r="I303" s="125" t="s">
        <v>1900</v>
      </c>
      <c r="J303" s="125" t="s">
        <v>1901</v>
      </c>
      <c r="K303" s="166"/>
      <c r="L303" s="603"/>
      <c r="M303" s="167">
        <v>15114688</v>
      </c>
      <c r="N303" s="167"/>
      <c r="O303" s="162" t="s">
        <v>1608</v>
      </c>
      <c r="P303" s="169">
        <f t="shared" si="4"/>
        <v>15114688</v>
      </c>
      <c r="Q303" s="162"/>
      <c r="R303" s="170"/>
      <c r="T303" s="591"/>
      <c r="U303" s="171"/>
      <c r="V303" s="171"/>
    </row>
    <row r="304" spans="1:22" s="590" customFormat="1">
      <c r="A304" s="161"/>
      <c r="B304" s="162"/>
      <c r="C304" s="163" t="s">
        <v>1831</v>
      </c>
      <c r="D304" s="125" t="s">
        <v>1872</v>
      </c>
      <c r="E304" s="125" t="s">
        <v>1741</v>
      </c>
      <c r="F304" s="125" t="s">
        <v>1613</v>
      </c>
      <c r="G304" s="125">
        <v>622</v>
      </c>
      <c r="H304" s="125" t="s">
        <v>1768</v>
      </c>
      <c r="I304" s="125" t="s">
        <v>1845</v>
      </c>
      <c r="J304" s="125" t="s">
        <v>36</v>
      </c>
      <c r="K304" s="166"/>
      <c r="L304" s="603"/>
      <c r="M304" s="167"/>
      <c r="N304" s="167">
        <v>443167448</v>
      </c>
      <c r="O304" s="162" t="s">
        <v>1608</v>
      </c>
      <c r="P304" s="169">
        <f t="shared" si="4"/>
        <v>443167448</v>
      </c>
      <c r="Q304" s="162"/>
      <c r="R304" s="170"/>
      <c r="T304" s="591"/>
      <c r="U304" s="171"/>
      <c r="V304" s="171"/>
    </row>
    <row r="305" spans="1:22" s="590" customFormat="1">
      <c r="A305" s="161"/>
      <c r="B305" s="162"/>
      <c r="C305" s="163" t="s">
        <v>1831</v>
      </c>
      <c r="D305" s="125" t="s">
        <v>1872</v>
      </c>
      <c r="E305" s="125" t="s">
        <v>1741</v>
      </c>
      <c r="F305" s="125" t="s">
        <v>1613</v>
      </c>
      <c r="G305" s="125">
        <v>622</v>
      </c>
      <c r="H305" s="125" t="s">
        <v>1768</v>
      </c>
      <c r="I305" s="125" t="s">
        <v>1846</v>
      </c>
      <c r="J305" s="125" t="s">
        <v>1847</v>
      </c>
      <c r="K305" s="166"/>
      <c r="L305" s="603"/>
      <c r="M305" s="167"/>
      <c r="N305" s="167">
        <v>324322151</v>
      </c>
      <c r="O305" s="162" t="s">
        <v>1608</v>
      </c>
      <c r="P305" s="169">
        <f t="shared" si="4"/>
        <v>324322151</v>
      </c>
      <c r="Q305" s="162"/>
      <c r="R305" s="169"/>
      <c r="T305" s="591"/>
      <c r="U305" s="171"/>
      <c r="V305" s="171"/>
    </row>
    <row r="306" spans="1:22" s="590" customFormat="1">
      <c r="A306" s="161"/>
      <c r="B306" s="162"/>
      <c r="C306" s="163" t="s">
        <v>1831</v>
      </c>
      <c r="D306" s="125" t="s">
        <v>1872</v>
      </c>
      <c r="E306" s="125" t="s">
        <v>1741</v>
      </c>
      <c r="F306" s="125" t="s">
        <v>1613</v>
      </c>
      <c r="G306" s="125">
        <v>622</v>
      </c>
      <c r="H306" s="125" t="s">
        <v>1768</v>
      </c>
      <c r="I306" s="125" t="s">
        <v>1848</v>
      </c>
      <c r="J306" s="125" t="s">
        <v>1849</v>
      </c>
      <c r="K306" s="166"/>
      <c r="L306" s="603"/>
      <c r="M306" s="167"/>
      <c r="N306" s="167">
        <v>49185503</v>
      </c>
      <c r="O306" s="162" t="s">
        <v>1608</v>
      </c>
      <c r="P306" s="169">
        <f t="shared" si="4"/>
        <v>49185503</v>
      </c>
      <c r="Q306" s="162"/>
      <c r="R306" s="169"/>
      <c r="T306" s="591"/>
      <c r="U306" s="171"/>
      <c r="V306" s="171"/>
    </row>
    <row r="307" spans="1:22" s="590" customFormat="1">
      <c r="A307" s="161"/>
      <c r="B307" s="162"/>
      <c r="C307" s="163" t="s">
        <v>1831</v>
      </c>
      <c r="D307" s="125" t="s">
        <v>1873</v>
      </c>
      <c r="E307" s="125" t="s">
        <v>1743</v>
      </c>
      <c r="F307" s="125" t="s">
        <v>1615</v>
      </c>
      <c r="G307" s="125">
        <v>622</v>
      </c>
      <c r="H307" s="125" t="s">
        <v>1770</v>
      </c>
      <c r="I307" s="125" t="s">
        <v>1837</v>
      </c>
      <c r="J307" s="125" t="s">
        <v>25</v>
      </c>
      <c r="K307" s="166"/>
      <c r="L307" s="603"/>
      <c r="M307" s="167"/>
      <c r="N307" s="167">
        <v>13152750</v>
      </c>
      <c r="O307" s="162" t="s">
        <v>1608</v>
      </c>
      <c r="P307" s="169">
        <f t="shared" si="4"/>
        <v>13152750</v>
      </c>
      <c r="Q307" s="162"/>
      <c r="R307" s="169"/>
      <c r="T307" s="591"/>
      <c r="U307" s="171"/>
      <c r="V307" s="171"/>
    </row>
    <row r="308" spans="1:22" s="590" customFormat="1">
      <c r="A308" s="161"/>
      <c r="B308" s="162"/>
      <c r="C308" s="163" t="s">
        <v>1831</v>
      </c>
      <c r="D308" s="125" t="s">
        <v>1873</v>
      </c>
      <c r="E308" s="125" t="s">
        <v>1743</v>
      </c>
      <c r="F308" s="125" t="s">
        <v>1615</v>
      </c>
      <c r="G308" s="125">
        <v>622</v>
      </c>
      <c r="H308" s="125" t="s">
        <v>1770</v>
      </c>
      <c r="I308" s="125" t="s">
        <v>1838</v>
      </c>
      <c r="J308" s="125" t="s">
        <v>1839</v>
      </c>
      <c r="K308" s="166"/>
      <c r="L308" s="603"/>
      <c r="M308" s="167"/>
      <c r="N308" s="167">
        <v>790000</v>
      </c>
      <c r="O308" s="162" t="s">
        <v>1608</v>
      </c>
      <c r="P308" s="169">
        <f t="shared" si="4"/>
        <v>790000</v>
      </c>
      <c r="Q308" s="162"/>
      <c r="R308" s="169"/>
      <c r="T308" s="591"/>
      <c r="U308" s="171"/>
      <c r="V308" s="171"/>
    </row>
    <row r="309" spans="1:22" s="590" customFormat="1">
      <c r="A309" s="161"/>
      <c r="B309" s="162"/>
      <c r="C309" s="163" t="s">
        <v>1831</v>
      </c>
      <c r="D309" s="125" t="s">
        <v>1873</v>
      </c>
      <c r="E309" s="125" t="s">
        <v>1743</v>
      </c>
      <c r="F309" s="125" t="s">
        <v>1615</v>
      </c>
      <c r="G309" s="125">
        <v>622</v>
      </c>
      <c r="H309" s="125" t="s">
        <v>1770</v>
      </c>
      <c r="I309" s="125" t="s">
        <v>1840</v>
      </c>
      <c r="J309" s="165" t="s">
        <v>72</v>
      </c>
      <c r="K309" s="166"/>
      <c r="L309" s="603"/>
      <c r="M309" s="167"/>
      <c r="N309" s="167">
        <v>1924850</v>
      </c>
      <c r="O309" s="162" t="s">
        <v>1608</v>
      </c>
      <c r="P309" s="169">
        <f t="shared" si="4"/>
        <v>1924850</v>
      </c>
      <c r="Q309" s="162"/>
      <c r="R309" s="169"/>
      <c r="T309" s="591"/>
      <c r="U309" s="171"/>
      <c r="V309" s="171"/>
    </row>
    <row r="310" spans="1:22" s="590" customFormat="1">
      <c r="A310" s="161"/>
      <c r="B310" s="162"/>
      <c r="C310" s="163" t="s">
        <v>1831</v>
      </c>
      <c r="D310" s="125" t="s">
        <v>1873</v>
      </c>
      <c r="E310" s="125" t="s">
        <v>1743</v>
      </c>
      <c r="F310" s="125" t="s">
        <v>1615</v>
      </c>
      <c r="G310" s="125">
        <v>622</v>
      </c>
      <c r="H310" s="125" t="s">
        <v>1770</v>
      </c>
      <c r="I310" s="125" t="s">
        <v>1841</v>
      </c>
      <c r="J310" s="165" t="s">
        <v>373</v>
      </c>
      <c r="K310" s="166"/>
      <c r="L310" s="603"/>
      <c r="M310" s="167"/>
      <c r="N310" s="167">
        <v>402000</v>
      </c>
      <c r="O310" s="162" t="s">
        <v>1608</v>
      </c>
      <c r="P310" s="169">
        <f t="shared" si="4"/>
        <v>402000</v>
      </c>
      <c r="Q310" s="162"/>
      <c r="R310" s="169"/>
      <c r="T310" s="591"/>
      <c r="U310" s="171"/>
      <c r="V310" s="171"/>
    </row>
    <row r="311" spans="1:22" s="590" customFormat="1">
      <c r="A311" s="161"/>
      <c r="B311" s="162"/>
      <c r="C311" s="163" t="s">
        <v>1831</v>
      </c>
      <c r="D311" s="125" t="s">
        <v>1873</v>
      </c>
      <c r="E311" s="125" t="s">
        <v>1743</v>
      </c>
      <c r="F311" s="125" t="s">
        <v>1615</v>
      </c>
      <c r="G311" s="125">
        <v>622</v>
      </c>
      <c r="H311" s="125" t="s">
        <v>1770</v>
      </c>
      <c r="I311" s="125" t="s">
        <v>1842</v>
      </c>
      <c r="J311" s="165" t="s">
        <v>439</v>
      </c>
      <c r="K311" s="166"/>
      <c r="L311" s="603"/>
      <c r="M311" s="167"/>
      <c r="N311" s="167">
        <v>5225300</v>
      </c>
      <c r="O311" s="162" t="s">
        <v>1608</v>
      </c>
      <c r="P311" s="169">
        <f t="shared" si="4"/>
        <v>5225300</v>
      </c>
      <c r="Q311" s="162"/>
      <c r="R311" s="169"/>
      <c r="T311" s="591"/>
      <c r="U311" s="171"/>
      <c r="V311" s="171"/>
    </row>
    <row r="312" spans="1:22" s="590" customFormat="1">
      <c r="A312" s="161"/>
      <c r="B312" s="162"/>
      <c r="C312" s="163" t="s">
        <v>1831</v>
      </c>
      <c r="D312" s="125" t="s">
        <v>1873</v>
      </c>
      <c r="E312" s="125" t="s">
        <v>1743</v>
      </c>
      <c r="F312" s="125" t="s">
        <v>1614</v>
      </c>
      <c r="G312" s="125">
        <v>622</v>
      </c>
      <c r="H312" s="125" t="s">
        <v>671</v>
      </c>
      <c r="I312" s="125" t="s">
        <v>1844</v>
      </c>
      <c r="J312" s="125" t="s">
        <v>671</v>
      </c>
      <c r="K312" s="166"/>
      <c r="L312" s="603"/>
      <c r="M312" s="167"/>
      <c r="N312" s="167">
        <v>10604000</v>
      </c>
      <c r="O312" s="162" t="s">
        <v>1608</v>
      </c>
      <c r="P312" s="169">
        <f t="shared" si="4"/>
        <v>10604000</v>
      </c>
      <c r="Q312" s="162"/>
      <c r="R312" s="169"/>
      <c r="T312" s="591"/>
      <c r="U312" s="171"/>
      <c r="V312" s="171"/>
    </row>
    <row r="313" spans="1:22" s="590" customFormat="1">
      <c r="A313" s="161"/>
      <c r="B313" s="162"/>
      <c r="C313" s="163" t="s">
        <v>1831</v>
      </c>
      <c r="D313" s="589" t="s">
        <v>1873</v>
      </c>
      <c r="E313" s="589" t="s">
        <v>1743</v>
      </c>
      <c r="F313" s="589" t="s">
        <v>1614</v>
      </c>
      <c r="G313" s="125">
        <v>622</v>
      </c>
      <c r="H313" s="125" t="s">
        <v>1246</v>
      </c>
      <c r="I313" s="125" t="s">
        <v>1856</v>
      </c>
      <c r="J313" s="589" t="s">
        <v>1857</v>
      </c>
      <c r="K313" s="166"/>
      <c r="L313" s="603"/>
      <c r="M313" s="167">
        <v>6712000</v>
      </c>
      <c r="N313" s="167"/>
      <c r="O313" s="162" t="s">
        <v>1608</v>
      </c>
      <c r="P313" s="169">
        <f t="shared" si="4"/>
        <v>6712000</v>
      </c>
      <c r="Q313" s="162"/>
      <c r="R313" s="169"/>
      <c r="T313" s="591"/>
      <c r="U313" s="171"/>
      <c r="V313" s="171"/>
    </row>
    <row r="314" spans="1:22" s="590" customFormat="1">
      <c r="A314" s="161"/>
      <c r="B314" s="162"/>
      <c r="C314" s="163" t="s">
        <v>1831</v>
      </c>
      <c r="D314" s="125" t="s">
        <v>1873</v>
      </c>
      <c r="E314" s="125" t="s">
        <v>1743</v>
      </c>
      <c r="F314" s="125" t="s">
        <v>1614</v>
      </c>
      <c r="G314" s="125">
        <v>622</v>
      </c>
      <c r="H314" s="125" t="s">
        <v>1246</v>
      </c>
      <c r="I314" s="125" t="s">
        <v>1858</v>
      </c>
      <c r="J314" s="125" t="s">
        <v>1859</v>
      </c>
      <c r="K314" s="166"/>
      <c r="L314" s="603"/>
      <c r="M314" s="167">
        <v>3150000</v>
      </c>
      <c r="N314" s="167"/>
      <c r="O314" s="162" t="s">
        <v>1608</v>
      </c>
      <c r="P314" s="169">
        <f t="shared" si="4"/>
        <v>3150000</v>
      </c>
      <c r="Q314" s="162"/>
      <c r="R314" s="169"/>
      <c r="T314" s="591"/>
      <c r="U314" s="171"/>
      <c r="V314" s="171"/>
    </row>
    <row r="315" spans="1:22" s="590" customFormat="1">
      <c r="A315" s="161"/>
      <c r="B315" s="162"/>
      <c r="C315" s="163" t="s">
        <v>1831</v>
      </c>
      <c r="D315" s="125" t="s">
        <v>1873</v>
      </c>
      <c r="E315" s="125" t="s">
        <v>1743</v>
      </c>
      <c r="F315" s="125" t="s">
        <v>1614</v>
      </c>
      <c r="G315" s="125">
        <v>622</v>
      </c>
      <c r="H315" s="125" t="s">
        <v>1246</v>
      </c>
      <c r="I315" s="125" t="s">
        <v>1903</v>
      </c>
      <c r="J315" s="125" t="s">
        <v>1904</v>
      </c>
      <c r="K315" s="166"/>
      <c r="L315" s="603"/>
      <c r="M315" s="167">
        <v>2470000</v>
      </c>
      <c r="N315" s="167"/>
      <c r="O315" s="162" t="s">
        <v>1608</v>
      </c>
      <c r="P315" s="169">
        <f t="shared" si="4"/>
        <v>2470000</v>
      </c>
      <c r="Q315" s="162"/>
      <c r="R315" s="170"/>
      <c r="T315" s="591"/>
      <c r="U315" s="171"/>
      <c r="V315" s="171"/>
    </row>
    <row r="316" spans="1:22" s="590" customFormat="1">
      <c r="A316" s="161"/>
      <c r="B316" s="162"/>
      <c r="C316" s="163" t="s">
        <v>1831</v>
      </c>
      <c r="D316" s="125" t="s">
        <v>1873</v>
      </c>
      <c r="E316" s="125" t="s">
        <v>1743</v>
      </c>
      <c r="F316" s="125" t="s">
        <v>1614</v>
      </c>
      <c r="G316" s="125">
        <v>622</v>
      </c>
      <c r="H316" s="125" t="s">
        <v>1246</v>
      </c>
      <c r="I316" s="125" t="s">
        <v>1895</v>
      </c>
      <c r="J316" s="125" t="s">
        <v>1896</v>
      </c>
      <c r="K316" s="166"/>
      <c r="L316" s="603"/>
      <c r="M316" s="167">
        <v>912000</v>
      </c>
      <c r="N316" s="167"/>
      <c r="O316" s="162" t="s">
        <v>1608</v>
      </c>
      <c r="P316" s="169">
        <f t="shared" si="4"/>
        <v>912000</v>
      </c>
      <c r="Q316" s="162"/>
      <c r="R316" s="170"/>
      <c r="T316" s="591"/>
      <c r="U316" s="171"/>
      <c r="V316" s="171"/>
    </row>
    <row r="317" spans="1:22" s="590" customFormat="1">
      <c r="A317" s="161"/>
      <c r="B317" s="162"/>
      <c r="C317" s="163" t="s">
        <v>1831</v>
      </c>
      <c r="D317" s="125" t="s">
        <v>1873</v>
      </c>
      <c r="E317" s="125" t="s">
        <v>1743</v>
      </c>
      <c r="F317" s="125" t="s">
        <v>1614</v>
      </c>
      <c r="G317" s="125">
        <v>622</v>
      </c>
      <c r="H317" s="125" t="s">
        <v>1246</v>
      </c>
      <c r="I317" s="125" t="s">
        <v>1900</v>
      </c>
      <c r="J317" s="125" t="s">
        <v>1901</v>
      </c>
      <c r="K317" s="166"/>
      <c r="L317" s="603"/>
      <c r="M317" s="167">
        <v>530000</v>
      </c>
      <c r="N317" s="167"/>
      <c r="O317" s="162" t="s">
        <v>1608</v>
      </c>
      <c r="P317" s="169">
        <f t="shared" si="4"/>
        <v>530000</v>
      </c>
      <c r="Q317" s="162"/>
      <c r="R317" s="167"/>
      <c r="T317" s="591"/>
      <c r="U317" s="171"/>
      <c r="V317" s="171"/>
    </row>
    <row r="318" spans="1:22" s="590" customFormat="1">
      <c r="A318" s="161"/>
      <c r="B318" s="162"/>
      <c r="C318" s="163" t="s">
        <v>1831</v>
      </c>
      <c r="D318" s="125" t="s">
        <v>1873</v>
      </c>
      <c r="E318" s="125" t="s">
        <v>1743</v>
      </c>
      <c r="F318" s="125" t="s">
        <v>1613</v>
      </c>
      <c r="G318" s="125">
        <v>622</v>
      </c>
      <c r="H318" s="125" t="s">
        <v>1768</v>
      </c>
      <c r="I318" s="125" t="s">
        <v>1845</v>
      </c>
      <c r="J318" s="125" t="s">
        <v>36</v>
      </c>
      <c r="K318" s="166"/>
      <c r="L318" s="603"/>
      <c r="M318" s="167"/>
      <c r="N318" s="167">
        <v>7900000</v>
      </c>
      <c r="O318" s="162" t="s">
        <v>1608</v>
      </c>
      <c r="P318" s="169">
        <f t="shared" si="4"/>
        <v>7900000</v>
      </c>
      <c r="Q318" s="162"/>
      <c r="R318" s="167"/>
      <c r="T318" s="591"/>
      <c r="U318" s="171"/>
      <c r="V318" s="171"/>
    </row>
    <row r="319" spans="1:22" s="590" customFormat="1">
      <c r="A319" s="161"/>
      <c r="B319" s="162"/>
      <c r="C319" s="163" t="s">
        <v>1831</v>
      </c>
      <c r="D319" s="125" t="s">
        <v>1873</v>
      </c>
      <c r="E319" s="125" t="s">
        <v>1743</v>
      </c>
      <c r="F319" s="125" t="s">
        <v>1613</v>
      </c>
      <c r="G319" s="125">
        <v>622</v>
      </c>
      <c r="H319" s="125" t="s">
        <v>1768</v>
      </c>
      <c r="I319" s="125" t="s">
        <v>1846</v>
      </c>
      <c r="J319" s="125" t="s">
        <v>1847</v>
      </c>
      <c r="K319" s="166"/>
      <c r="L319" s="603"/>
      <c r="M319" s="167"/>
      <c r="N319" s="167">
        <v>6052000</v>
      </c>
      <c r="O319" s="162" t="s">
        <v>1608</v>
      </c>
      <c r="P319" s="169">
        <f t="shared" si="4"/>
        <v>6052000</v>
      </c>
      <c r="Q319" s="162"/>
      <c r="R319" s="167"/>
      <c r="T319" s="591"/>
      <c r="U319" s="171"/>
      <c r="V319" s="171"/>
    </row>
    <row r="320" spans="1:22" s="590" customFormat="1">
      <c r="A320" s="161"/>
      <c r="B320" s="162"/>
      <c r="C320" s="163" t="s">
        <v>1831</v>
      </c>
      <c r="D320" s="125" t="s">
        <v>1873</v>
      </c>
      <c r="E320" s="125" t="s">
        <v>1743</v>
      </c>
      <c r="F320" s="125" t="s">
        <v>1613</v>
      </c>
      <c r="G320" s="125">
        <v>622</v>
      </c>
      <c r="H320" s="125" t="s">
        <v>1768</v>
      </c>
      <c r="I320" s="125" t="s">
        <v>1848</v>
      </c>
      <c r="J320" s="125" t="s">
        <v>1849</v>
      </c>
      <c r="K320" s="166"/>
      <c r="L320" s="603"/>
      <c r="M320" s="167"/>
      <c r="N320" s="167">
        <v>1041000</v>
      </c>
      <c r="O320" s="162" t="s">
        <v>1608</v>
      </c>
      <c r="P320" s="169">
        <f t="shared" si="4"/>
        <v>1041000</v>
      </c>
      <c r="Q320" s="162"/>
      <c r="R320" s="167"/>
      <c r="T320" s="591"/>
      <c r="U320" s="171"/>
      <c r="V320" s="171"/>
    </row>
    <row r="321" spans="1:22" s="590" customFormat="1">
      <c r="A321" s="161"/>
      <c r="B321" s="162"/>
      <c r="C321" s="163" t="s">
        <v>1831</v>
      </c>
      <c r="D321" s="125" t="s">
        <v>1874</v>
      </c>
      <c r="E321" s="125" t="s">
        <v>1745</v>
      </c>
      <c r="F321" s="125" t="s">
        <v>1615</v>
      </c>
      <c r="G321" s="125">
        <v>622</v>
      </c>
      <c r="H321" s="125" t="s">
        <v>1770</v>
      </c>
      <c r="I321" s="125" t="s">
        <v>1837</v>
      </c>
      <c r="J321" s="165" t="s">
        <v>25</v>
      </c>
      <c r="K321" s="166"/>
      <c r="L321" s="603"/>
      <c r="M321" s="167"/>
      <c r="N321" s="167">
        <v>141392070</v>
      </c>
      <c r="O321" s="162" t="s">
        <v>1608</v>
      </c>
      <c r="P321" s="169">
        <f t="shared" si="4"/>
        <v>141392070</v>
      </c>
      <c r="Q321" s="162"/>
      <c r="R321" s="167"/>
      <c r="T321" s="591"/>
      <c r="U321" s="171"/>
      <c r="V321" s="171"/>
    </row>
    <row r="322" spans="1:22" s="590" customFormat="1">
      <c r="A322" s="161"/>
      <c r="B322" s="162"/>
      <c r="C322" s="163" t="s">
        <v>1831</v>
      </c>
      <c r="D322" s="125" t="s">
        <v>1874</v>
      </c>
      <c r="E322" s="125" t="s">
        <v>1745</v>
      </c>
      <c r="F322" s="125" t="s">
        <v>1615</v>
      </c>
      <c r="G322" s="125">
        <v>622</v>
      </c>
      <c r="H322" s="125" t="s">
        <v>1770</v>
      </c>
      <c r="I322" s="125" t="s">
        <v>1838</v>
      </c>
      <c r="J322" s="165" t="s">
        <v>1839</v>
      </c>
      <c r="K322" s="166"/>
      <c r="L322" s="603"/>
      <c r="M322" s="167"/>
      <c r="N322" s="167">
        <v>8492500</v>
      </c>
      <c r="O322" s="168" t="s">
        <v>1608</v>
      </c>
      <c r="P322" s="169">
        <f t="shared" si="4"/>
        <v>8492500</v>
      </c>
      <c r="Q322" s="168"/>
      <c r="R322" s="167"/>
      <c r="T322" s="591"/>
      <c r="U322" s="171"/>
      <c r="V322" s="171"/>
    </row>
    <row r="323" spans="1:22" s="590" customFormat="1">
      <c r="A323" s="161"/>
      <c r="B323" s="162"/>
      <c r="C323" s="163" t="s">
        <v>1831</v>
      </c>
      <c r="D323" s="125" t="s">
        <v>1874</v>
      </c>
      <c r="E323" s="125" t="s">
        <v>1745</v>
      </c>
      <c r="F323" s="125" t="s">
        <v>1615</v>
      </c>
      <c r="G323" s="125">
        <v>622</v>
      </c>
      <c r="H323" s="125" t="s">
        <v>1770</v>
      </c>
      <c r="I323" s="125" t="s">
        <v>1840</v>
      </c>
      <c r="J323" s="165" t="s">
        <v>72</v>
      </c>
      <c r="K323" s="166"/>
      <c r="L323" s="603"/>
      <c r="M323" s="167"/>
      <c r="N323" s="167">
        <v>20692142</v>
      </c>
      <c r="O323" s="168" t="s">
        <v>1608</v>
      </c>
      <c r="P323" s="169">
        <f t="shared" si="4"/>
        <v>20692142</v>
      </c>
      <c r="Q323" s="168"/>
      <c r="R323" s="167"/>
      <c r="T323" s="591"/>
      <c r="U323" s="171"/>
      <c r="V323" s="171"/>
    </row>
    <row r="324" spans="1:22" s="590" customFormat="1">
      <c r="A324" s="161"/>
      <c r="B324" s="162"/>
      <c r="C324" s="163" t="s">
        <v>1831</v>
      </c>
      <c r="D324" s="125" t="s">
        <v>1874</v>
      </c>
      <c r="E324" s="125" t="s">
        <v>1745</v>
      </c>
      <c r="F324" s="125" t="s">
        <v>1615</v>
      </c>
      <c r="G324" s="125">
        <v>622</v>
      </c>
      <c r="H324" s="125" t="s">
        <v>1770</v>
      </c>
      <c r="I324" s="125" t="s">
        <v>1841</v>
      </c>
      <c r="J324" s="125" t="s">
        <v>373</v>
      </c>
      <c r="K324" s="166"/>
      <c r="L324" s="603"/>
      <c r="M324" s="167"/>
      <c r="N324" s="167">
        <v>4321500</v>
      </c>
      <c r="O324" s="162" t="s">
        <v>1608</v>
      </c>
      <c r="P324" s="169">
        <f t="shared" si="4"/>
        <v>4321500</v>
      </c>
      <c r="Q324" s="162"/>
      <c r="R324" s="169"/>
      <c r="T324" s="591"/>
      <c r="U324" s="171"/>
      <c r="V324" s="171"/>
    </row>
    <row r="325" spans="1:22" s="590" customFormat="1">
      <c r="A325" s="161"/>
      <c r="B325" s="162"/>
      <c r="C325" s="163" t="s">
        <v>1831</v>
      </c>
      <c r="D325" s="125" t="s">
        <v>1874</v>
      </c>
      <c r="E325" s="125" t="s">
        <v>1745</v>
      </c>
      <c r="F325" s="125" t="s">
        <v>1615</v>
      </c>
      <c r="G325" s="125">
        <v>622</v>
      </c>
      <c r="H325" s="125" t="s">
        <v>1770</v>
      </c>
      <c r="I325" s="125" t="s">
        <v>1842</v>
      </c>
      <c r="J325" s="125" t="s">
        <v>439</v>
      </c>
      <c r="K325" s="166"/>
      <c r="L325" s="603"/>
      <c r="M325" s="167"/>
      <c r="N325" s="167">
        <v>56765976</v>
      </c>
      <c r="O325" s="162" t="s">
        <v>1608</v>
      </c>
      <c r="P325" s="169">
        <f t="shared" si="4"/>
        <v>56765976</v>
      </c>
      <c r="Q325" s="162"/>
      <c r="R325" s="169"/>
      <c r="T325" s="591"/>
      <c r="U325" s="171"/>
      <c r="V325" s="171"/>
    </row>
    <row r="326" spans="1:22" s="590" customFormat="1">
      <c r="A326" s="161"/>
      <c r="B326" s="162"/>
      <c r="C326" s="163" t="s">
        <v>1831</v>
      </c>
      <c r="D326" s="125" t="s">
        <v>1874</v>
      </c>
      <c r="E326" s="125" t="s">
        <v>1745</v>
      </c>
      <c r="F326" s="125" t="s">
        <v>1614</v>
      </c>
      <c r="G326" s="125">
        <v>622</v>
      </c>
      <c r="H326" s="125" t="s">
        <v>1246</v>
      </c>
      <c r="I326" s="125" t="s">
        <v>1843</v>
      </c>
      <c r="J326" s="125" t="s">
        <v>1246</v>
      </c>
      <c r="K326" s="166"/>
      <c r="L326" s="603"/>
      <c r="M326" s="167">
        <v>-606000</v>
      </c>
      <c r="N326" s="167"/>
      <c r="O326" s="162" t="s">
        <v>1608</v>
      </c>
      <c r="P326" s="169">
        <f t="shared" si="4"/>
        <v>-606000</v>
      </c>
      <c r="Q326" s="162"/>
      <c r="R326" s="169"/>
      <c r="T326" s="591"/>
      <c r="U326" s="171"/>
      <c r="V326" s="171"/>
    </row>
    <row r="327" spans="1:22" s="590" customFormat="1">
      <c r="A327" s="161"/>
      <c r="B327" s="162"/>
      <c r="C327" s="163" t="s">
        <v>1831</v>
      </c>
      <c r="D327" s="125" t="s">
        <v>1874</v>
      </c>
      <c r="E327" s="125" t="s">
        <v>1745</v>
      </c>
      <c r="F327" s="125" t="s">
        <v>1614</v>
      </c>
      <c r="G327" s="125">
        <v>622</v>
      </c>
      <c r="H327" s="125" t="s">
        <v>671</v>
      </c>
      <c r="I327" s="125" t="s">
        <v>1844</v>
      </c>
      <c r="J327" s="125" t="s">
        <v>671</v>
      </c>
      <c r="K327" s="166"/>
      <c r="L327" s="603"/>
      <c r="M327" s="167"/>
      <c r="N327" s="167">
        <v>114188000</v>
      </c>
      <c r="O327" s="162" t="s">
        <v>1608</v>
      </c>
      <c r="P327" s="169">
        <f t="shared" si="4"/>
        <v>114188000</v>
      </c>
      <c r="Q327" s="162"/>
      <c r="R327" s="169"/>
      <c r="T327" s="591"/>
      <c r="U327" s="171"/>
      <c r="V327" s="171"/>
    </row>
    <row r="328" spans="1:22" s="590" customFormat="1">
      <c r="A328" s="161"/>
      <c r="B328" s="162"/>
      <c r="C328" s="163" t="s">
        <v>1831</v>
      </c>
      <c r="D328" s="125" t="s">
        <v>1874</v>
      </c>
      <c r="E328" s="125" t="s">
        <v>1745</v>
      </c>
      <c r="F328" s="125" t="s">
        <v>1614</v>
      </c>
      <c r="G328" s="125">
        <v>622</v>
      </c>
      <c r="H328" s="125" t="s">
        <v>1246</v>
      </c>
      <c r="I328" s="125" t="s">
        <v>1856</v>
      </c>
      <c r="J328" s="125" t="s">
        <v>1857</v>
      </c>
      <c r="K328" s="166"/>
      <c r="L328" s="603"/>
      <c r="M328" s="167">
        <v>72355000</v>
      </c>
      <c r="N328" s="167"/>
      <c r="O328" s="162" t="s">
        <v>1608</v>
      </c>
      <c r="P328" s="169">
        <f t="shared" si="4"/>
        <v>72355000</v>
      </c>
      <c r="Q328" s="162"/>
      <c r="R328" s="169"/>
      <c r="T328" s="591"/>
      <c r="U328" s="171"/>
      <c r="V328" s="171"/>
    </row>
    <row r="329" spans="1:22" s="590" customFormat="1">
      <c r="A329" s="161"/>
      <c r="B329" s="162"/>
      <c r="C329" s="163" t="s">
        <v>1831</v>
      </c>
      <c r="D329" s="125" t="s">
        <v>1874</v>
      </c>
      <c r="E329" s="125" t="s">
        <v>1745</v>
      </c>
      <c r="F329" s="125" t="s">
        <v>1614</v>
      </c>
      <c r="G329" s="125">
        <v>622</v>
      </c>
      <c r="H329" s="125" t="s">
        <v>1246</v>
      </c>
      <c r="I329" s="125" t="s">
        <v>1858</v>
      </c>
      <c r="J329" s="165" t="s">
        <v>1859</v>
      </c>
      <c r="K329" s="166"/>
      <c r="L329" s="603"/>
      <c r="M329" s="167">
        <v>33862500</v>
      </c>
      <c r="N329" s="167"/>
      <c r="O329" s="162" t="s">
        <v>1608</v>
      </c>
      <c r="P329" s="169">
        <f t="shared" si="4"/>
        <v>33862500</v>
      </c>
      <c r="Q329" s="162"/>
      <c r="R329" s="169"/>
      <c r="T329" s="591"/>
      <c r="U329" s="171"/>
      <c r="V329" s="171"/>
    </row>
    <row r="330" spans="1:22" s="590" customFormat="1">
      <c r="A330" s="161"/>
      <c r="B330" s="162"/>
      <c r="C330" s="163" t="s">
        <v>1831</v>
      </c>
      <c r="D330" s="125" t="s">
        <v>1874</v>
      </c>
      <c r="E330" s="125" t="s">
        <v>1745</v>
      </c>
      <c r="F330" s="125" t="s">
        <v>1614</v>
      </c>
      <c r="G330" s="125">
        <v>622</v>
      </c>
      <c r="H330" s="125" t="s">
        <v>1246</v>
      </c>
      <c r="I330" s="125" t="s">
        <v>1903</v>
      </c>
      <c r="J330" s="125" t="s">
        <v>1904</v>
      </c>
      <c r="K330" s="166"/>
      <c r="L330" s="603"/>
      <c r="M330" s="167">
        <v>26552500</v>
      </c>
      <c r="N330" s="167"/>
      <c r="O330" s="162" t="s">
        <v>1608</v>
      </c>
      <c r="P330" s="169">
        <f t="shared" si="4"/>
        <v>26552500</v>
      </c>
      <c r="Q330" s="162"/>
      <c r="R330" s="169"/>
      <c r="T330" s="591"/>
      <c r="U330" s="171"/>
      <c r="V330" s="171"/>
    </row>
    <row r="331" spans="1:22" s="590" customFormat="1">
      <c r="A331" s="161"/>
      <c r="B331" s="162"/>
      <c r="C331" s="163" t="s">
        <v>1831</v>
      </c>
      <c r="D331" s="125" t="s">
        <v>1874</v>
      </c>
      <c r="E331" s="125" t="s">
        <v>1745</v>
      </c>
      <c r="F331" s="125" t="s">
        <v>1614</v>
      </c>
      <c r="G331" s="125">
        <v>622</v>
      </c>
      <c r="H331" s="125" t="s">
        <v>1246</v>
      </c>
      <c r="I331" s="125" t="s">
        <v>1895</v>
      </c>
      <c r="J331" s="165" t="s">
        <v>1896</v>
      </c>
      <c r="K331" s="166"/>
      <c r="L331" s="603"/>
      <c r="M331" s="167">
        <v>9804000</v>
      </c>
      <c r="N331" s="167"/>
      <c r="O331" s="162" t="s">
        <v>1608</v>
      </c>
      <c r="P331" s="169">
        <f t="shared" ref="P331:P394" si="5">+M331+N331</f>
        <v>9804000</v>
      </c>
      <c r="Q331" s="162"/>
      <c r="R331" s="169"/>
      <c r="T331" s="591"/>
      <c r="U331" s="171"/>
      <c r="V331" s="171"/>
    </row>
    <row r="332" spans="1:22" s="590" customFormat="1">
      <c r="A332" s="161"/>
      <c r="B332" s="162"/>
      <c r="C332" s="163" t="s">
        <v>1831</v>
      </c>
      <c r="D332" s="125" t="s">
        <v>1874</v>
      </c>
      <c r="E332" s="125" t="s">
        <v>1745</v>
      </c>
      <c r="F332" s="125" t="s">
        <v>1614</v>
      </c>
      <c r="G332" s="125">
        <v>622</v>
      </c>
      <c r="H332" s="125" t="s">
        <v>1246</v>
      </c>
      <c r="I332" s="125" t="s">
        <v>1900</v>
      </c>
      <c r="J332" s="125" t="s">
        <v>1901</v>
      </c>
      <c r="K332" s="166"/>
      <c r="L332" s="603"/>
      <c r="M332" s="167">
        <v>5697500</v>
      </c>
      <c r="N332" s="167"/>
      <c r="O332" s="162" t="s">
        <v>1608</v>
      </c>
      <c r="P332" s="169">
        <f t="shared" si="5"/>
        <v>5697500</v>
      </c>
      <c r="Q332" s="162"/>
      <c r="R332" s="169"/>
      <c r="T332" s="591"/>
      <c r="U332" s="171"/>
      <c r="V332" s="171"/>
    </row>
    <row r="333" spans="1:22" s="590" customFormat="1">
      <c r="A333" s="161"/>
      <c r="B333" s="162"/>
      <c r="C333" s="163" t="s">
        <v>1831</v>
      </c>
      <c r="D333" s="125" t="s">
        <v>1874</v>
      </c>
      <c r="E333" s="125" t="s">
        <v>1745</v>
      </c>
      <c r="F333" s="125" t="s">
        <v>1613</v>
      </c>
      <c r="G333" s="125">
        <v>622</v>
      </c>
      <c r="H333" s="125" t="s">
        <v>1768</v>
      </c>
      <c r="I333" s="125" t="s">
        <v>1845</v>
      </c>
      <c r="J333" s="125" t="s">
        <v>36</v>
      </c>
      <c r="K333" s="166"/>
      <c r="L333" s="603"/>
      <c r="M333" s="167"/>
      <c r="N333" s="167">
        <v>85139500</v>
      </c>
      <c r="O333" s="162" t="s">
        <v>1608</v>
      </c>
      <c r="P333" s="169">
        <f t="shared" si="5"/>
        <v>85139500</v>
      </c>
      <c r="Q333" s="162"/>
      <c r="R333" s="169"/>
      <c r="T333" s="591"/>
      <c r="U333" s="171"/>
      <c r="V333" s="171"/>
    </row>
    <row r="334" spans="1:22" s="590" customFormat="1">
      <c r="A334" s="161"/>
      <c r="B334" s="162"/>
      <c r="C334" s="163" t="s">
        <v>1831</v>
      </c>
      <c r="D334" s="125" t="s">
        <v>1874</v>
      </c>
      <c r="E334" s="125" t="s">
        <v>1745</v>
      </c>
      <c r="F334" s="125" t="s">
        <v>1613</v>
      </c>
      <c r="G334" s="125">
        <v>622</v>
      </c>
      <c r="H334" s="125" t="s">
        <v>1768</v>
      </c>
      <c r="I334" s="125" t="s">
        <v>1846</v>
      </c>
      <c r="J334" s="125" t="s">
        <v>1847</v>
      </c>
      <c r="K334" s="166"/>
      <c r="L334" s="603"/>
      <c r="M334" s="167"/>
      <c r="N334" s="167">
        <v>66828500</v>
      </c>
      <c r="O334" s="162" t="s">
        <v>1608</v>
      </c>
      <c r="P334" s="169">
        <f t="shared" si="5"/>
        <v>66828500</v>
      </c>
      <c r="Q334" s="162"/>
      <c r="R334" s="169"/>
      <c r="T334" s="591"/>
      <c r="U334" s="171"/>
      <c r="V334" s="171"/>
    </row>
    <row r="335" spans="1:22" s="590" customFormat="1">
      <c r="A335" s="161"/>
      <c r="B335" s="162"/>
      <c r="C335" s="163" t="s">
        <v>1831</v>
      </c>
      <c r="D335" s="125" t="s">
        <v>1874</v>
      </c>
      <c r="E335" s="125" t="s">
        <v>1745</v>
      </c>
      <c r="F335" s="125" t="s">
        <v>1613</v>
      </c>
      <c r="G335" s="125">
        <v>622</v>
      </c>
      <c r="H335" s="125" t="s">
        <v>1768</v>
      </c>
      <c r="I335" s="125" t="s">
        <v>1848</v>
      </c>
      <c r="J335" s="125" t="s">
        <v>1849</v>
      </c>
      <c r="K335" s="166"/>
      <c r="L335" s="603"/>
      <c r="M335" s="167"/>
      <c r="N335" s="167">
        <v>11190750</v>
      </c>
      <c r="O335" s="162" t="s">
        <v>1608</v>
      </c>
      <c r="P335" s="169">
        <f t="shared" si="5"/>
        <v>11190750</v>
      </c>
      <c r="Q335" s="162"/>
      <c r="R335" s="170"/>
      <c r="T335" s="591"/>
      <c r="U335" s="171"/>
      <c r="V335" s="171"/>
    </row>
    <row r="336" spans="1:22" s="590" customFormat="1">
      <c r="A336" s="161"/>
      <c r="B336" s="162"/>
      <c r="C336" s="163" t="s">
        <v>1831</v>
      </c>
      <c r="D336" s="125" t="s">
        <v>1719</v>
      </c>
      <c r="E336" s="125" t="s">
        <v>1720</v>
      </c>
      <c r="F336" s="125" t="s">
        <v>1613</v>
      </c>
      <c r="G336" s="125">
        <v>627</v>
      </c>
      <c r="H336" s="125" t="s">
        <v>1768</v>
      </c>
      <c r="I336" s="125" t="s">
        <v>1845</v>
      </c>
      <c r="J336" s="125" t="s">
        <v>36</v>
      </c>
      <c r="K336" s="166"/>
      <c r="L336" s="603"/>
      <c r="M336" s="167"/>
      <c r="N336" s="167">
        <v>10135000</v>
      </c>
      <c r="O336" s="162" t="s">
        <v>1608</v>
      </c>
      <c r="P336" s="169">
        <f t="shared" si="5"/>
        <v>10135000</v>
      </c>
      <c r="Q336" s="162"/>
      <c r="R336" s="170"/>
      <c r="T336" s="591"/>
      <c r="U336" s="171"/>
      <c r="V336" s="171"/>
    </row>
    <row r="337" spans="1:22" s="590" customFormat="1">
      <c r="A337" s="161"/>
      <c r="B337" s="162"/>
      <c r="C337" s="163" t="s">
        <v>1831</v>
      </c>
      <c r="D337" s="125" t="s">
        <v>1719</v>
      </c>
      <c r="E337" s="125" t="s">
        <v>1720</v>
      </c>
      <c r="F337" s="125" t="s">
        <v>1627</v>
      </c>
      <c r="G337" s="125">
        <v>627</v>
      </c>
      <c r="H337" s="125" t="s">
        <v>1817</v>
      </c>
      <c r="I337" s="125" t="s">
        <v>1852</v>
      </c>
      <c r="J337" s="125" t="s">
        <v>1627</v>
      </c>
      <c r="K337" s="166"/>
      <c r="L337" s="603"/>
      <c r="M337" s="167"/>
      <c r="N337" s="167">
        <v>5416667</v>
      </c>
      <c r="O337" s="162" t="s">
        <v>1608</v>
      </c>
      <c r="P337" s="169">
        <f t="shared" si="5"/>
        <v>5416667</v>
      </c>
      <c r="Q337" s="162"/>
      <c r="R337" s="170"/>
      <c r="T337" s="591"/>
      <c r="U337" s="171"/>
      <c r="V337" s="171"/>
    </row>
    <row r="338" spans="1:22" s="590" customFormat="1">
      <c r="A338" s="161"/>
      <c r="B338" s="162"/>
      <c r="C338" s="163" t="s">
        <v>1831</v>
      </c>
      <c r="D338" s="125" t="s">
        <v>1724</v>
      </c>
      <c r="E338" s="125" t="s">
        <v>1725</v>
      </c>
      <c r="F338" s="125" t="s">
        <v>1614</v>
      </c>
      <c r="G338" s="125">
        <v>627</v>
      </c>
      <c r="H338" s="125" t="s">
        <v>671</v>
      </c>
      <c r="I338" s="125" t="s">
        <v>1844</v>
      </c>
      <c r="J338" s="125" t="s">
        <v>671</v>
      </c>
      <c r="K338" s="166"/>
      <c r="L338" s="603"/>
      <c r="M338" s="167"/>
      <c r="N338" s="167">
        <v>48000000</v>
      </c>
      <c r="O338" s="162" t="s">
        <v>1608</v>
      </c>
      <c r="P338" s="169">
        <f t="shared" si="5"/>
        <v>48000000</v>
      </c>
      <c r="Q338" s="162"/>
      <c r="R338" s="170"/>
      <c r="T338" s="591"/>
      <c r="U338" s="171"/>
      <c r="V338" s="171"/>
    </row>
    <row r="339" spans="1:22" s="590" customFormat="1">
      <c r="A339" s="161"/>
      <c r="B339" s="162"/>
      <c r="C339" s="163" t="s">
        <v>1831</v>
      </c>
      <c r="D339" s="125" t="s">
        <v>1726</v>
      </c>
      <c r="E339" s="125" t="s">
        <v>1727</v>
      </c>
      <c r="F339" s="125" t="s">
        <v>1627</v>
      </c>
      <c r="G339" s="125">
        <v>627</v>
      </c>
      <c r="H339" s="125" t="s">
        <v>1817</v>
      </c>
      <c r="I339" s="125" t="s">
        <v>1852</v>
      </c>
      <c r="J339" s="125" t="s">
        <v>1627</v>
      </c>
      <c r="K339" s="166"/>
      <c r="L339" s="603"/>
      <c r="M339" s="167"/>
      <c r="N339" s="167">
        <v>33350000</v>
      </c>
      <c r="O339" s="162" t="s">
        <v>1608</v>
      </c>
      <c r="P339" s="169">
        <f t="shared" si="5"/>
        <v>33350000</v>
      </c>
      <c r="Q339" s="162"/>
      <c r="R339" s="170"/>
      <c r="T339" s="591"/>
      <c r="U339" s="171"/>
      <c r="V339" s="171"/>
    </row>
    <row r="340" spans="1:22" s="590" customFormat="1">
      <c r="A340" s="161"/>
      <c r="B340" s="162"/>
      <c r="C340" s="163" t="s">
        <v>1831</v>
      </c>
      <c r="D340" s="125" t="s">
        <v>1728</v>
      </c>
      <c r="E340" s="125" t="s">
        <v>1729</v>
      </c>
      <c r="F340" s="125" t="s">
        <v>1618</v>
      </c>
      <c r="G340" s="125">
        <v>627</v>
      </c>
      <c r="H340" s="125" t="s">
        <v>1817</v>
      </c>
      <c r="I340" s="125" t="s">
        <v>1832</v>
      </c>
      <c r="J340" s="125" t="s">
        <v>1618</v>
      </c>
      <c r="K340" s="166"/>
      <c r="L340" s="603"/>
      <c r="M340" s="167"/>
      <c r="N340" s="167">
        <v>6614526</v>
      </c>
      <c r="O340" s="162" t="s">
        <v>1608</v>
      </c>
      <c r="P340" s="169">
        <f t="shared" si="5"/>
        <v>6614526</v>
      </c>
      <c r="Q340" s="162"/>
      <c r="R340" s="170"/>
      <c r="T340" s="591"/>
      <c r="U340" s="171"/>
      <c r="V340" s="171"/>
    </row>
    <row r="341" spans="1:22" s="590" customFormat="1">
      <c r="A341" s="161"/>
      <c r="B341" s="162"/>
      <c r="C341" s="163" t="s">
        <v>1831</v>
      </c>
      <c r="D341" s="125" t="s">
        <v>1728</v>
      </c>
      <c r="E341" s="125" t="s">
        <v>1729</v>
      </c>
      <c r="F341" s="125" t="s">
        <v>1617</v>
      </c>
      <c r="G341" s="125">
        <v>627</v>
      </c>
      <c r="H341" s="125" t="s">
        <v>1817</v>
      </c>
      <c r="I341" s="125" t="s">
        <v>1833</v>
      </c>
      <c r="J341" s="125" t="s">
        <v>1834</v>
      </c>
      <c r="K341" s="166"/>
      <c r="L341" s="603"/>
      <c r="M341" s="167"/>
      <c r="N341" s="167">
        <v>27311276</v>
      </c>
      <c r="O341" s="162" t="s">
        <v>1608</v>
      </c>
      <c r="P341" s="169">
        <f t="shared" si="5"/>
        <v>27311276</v>
      </c>
      <c r="Q341" s="162"/>
      <c r="R341" s="170"/>
      <c r="T341" s="591"/>
      <c r="U341" s="171"/>
      <c r="V341" s="171"/>
    </row>
    <row r="342" spans="1:22" s="590" customFormat="1">
      <c r="A342" s="161"/>
      <c r="B342" s="162"/>
      <c r="C342" s="163" t="s">
        <v>1831</v>
      </c>
      <c r="D342" s="125" t="s">
        <v>1728</v>
      </c>
      <c r="E342" s="125" t="s">
        <v>1729</v>
      </c>
      <c r="F342" s="125" t="s">
        <v>1616</v>
      </c>
      <c r="G342" s="125">
        <v>627</v>
      </c>
      <c r="H342" s="125" t="s">
        <v>1817</v>
      </c>
      <c r="I342" s="125" t="s">
        <v>1833</v>
      </c>
      <c r="J342" s="165" t="s">
        <v>1834</v>
      </c>
      <c r="K342" s="166"/>
      <c r="L342" s="603"/>
      <c r="M342" s="167"/>
      <c r="N342" s="167">
        <v>39370443</v>
      </c>
      <c r="O342" s="162" t="s">
        <v>1608</v>
      </c>
      <c r="P342" s="169">
        <f t="shared" si="5"/>
        <v>39370443</v>
      </c>
      <c r="Q342" s="162"/>
      <c r="R342" s="170"/>
      <c r="T342" s="591"/>
      <c r="U342" s="171"/>
      <c r="V342" s="171"/>
    </row>
    <row r="343" spans="1:22" s="590" customFormat="1">
      <c r="A343" s="161"/>
      <c r="B343" s="162"/>
      <c r="C343" s="163" t="s">
        <v>1831</v>
      </c>
      <c r="D343" s="125" t="s">
        <v>1728</v>
      </c>
      <c r="E343" s="125" t="s">
        <v>1729</v>
      </c>
      <c r="F343" s="125" t="s">
        <v>1628</v>
      </c>
      <c r="G343" s="125">
        <v>627</v>
      </c>
      <c r="H343" s="125" t="s">
        <v>1817</v>
      </c>
      <c r="I343" s="125" t="s">
        <v>1835</v>
      </c>
      <c r="J343" s="125" t="s">
        <v>1836</v>
      </c>
      <c r="K343" s="166"/>
      <c r="L343" s="603"/>
      <c r="M343" s="167"/>
      <c r="N343" s="167">
        <v>5569861</v>
      </c>
      <c r="O343" s="162" t="s">
        <v>1608</v>
      </c>
      <c r="P343" s="169">
        <f t="shared" si="5"/>
        <v>5569861</v>
      </c>
      <c r="Q343" s="162"/>
      <c r="R343" s="170"/>
      <c r="T343" s="591"/>
      <c r="U343" s="171"/>
      <c r="V343" s="171"/>
    </row>
    <row r="344" spans="1:22" s="590" customFormat="1">
      <c r="A344" s="161"/>
      <c r="B344" s="162"/>
      <c r="C344" s="163" t="s">
        <v>1831</v>
      </c>
      <c r="D344" s="125" t="s">
        <v>1728</v>
      </c>
      <c r="E344" s="125" t="s">
        <v>1729</v>
      </c>
      <c r="F344" s="125" t="s">
        <v>1615</v>
      </c>
      <c r="G344" s="125">
        <v>627</v>
      </c>
      <c r="H344" s="125" t="s">
        <v>1770</v>
      </c>
      <c r="I344" s="125" t="s">
        <v>1837</v>
      </c>
      <c r="J344" s="125" t="s">
        <v>25</v>
      </c>
      <c r="K344" s="166"/>
      <c r="L344" s="603"/>
      <c r="M344" s="167"/>
      <c r="N344" s="167">
        <v>6393845</v>
      </c>
      <c r="O344" s="162" t="s">
        <v>1608</v>
      </c>
      <c r="P344" s="169">
        <f t="shared" si="5"/>
        <v>6393845</v>
      </c>
      <c r="Q344" s="162"/>
      <c r="R344" s="170"/>
      <c r="T344" s="591"/>
      <c r="U344" s="171"/>
      <c r="V344" s="171"/>
    </row>
    <row r="345" spans="1:22" s="590" customFormat="1">
      <c r="A345" s="161"/>
      <c r="B345" s="162"/>
      <c r="C345" s="163" t="s">
        <v>1831</v>
      </c>
      <c r="D345" s="125" t="s">
        <v>1728</v>
      </c>
      <c r="E345" s="125" t="s">
        <v>1729</v>
      </c>
      <c r="F345" s="125" t="s">
        <v>1615</v>
      </c>
      <c r="G345" s="125">
        <v>627</v>
      </c>
      <c r="H345" s="125" t="s">
        <v>1770</v>
      </c>
      <c r="I345" s="125" t="s">
        <v>1838</v>
      </c>
      <c r="J345" s="125" t="s">
        <v>1839</v>
      </c>
      <c r="K345" s="166"/>
      <c r="L345" s="603"/>
      <c r="M345" s="167"/>
      <c r="N345" s="167">
        <v>1166667</v>
      </c>
      <c r="O345" s="162" t="s">
        <v>1608</v>
      </c>
      <c r="P345" s="169">
        <f t="shared" si="5"/>
        <v>1166667</v>
      </c>
      <c r="Q345" s="162"/>
      <c r="R345" s="170"/>
      <c r="T345" s="591"/>
      <c r="U345" s="171"/>
      <c r="V345" s="171"/>
    </row>
    <row r="346" spans="1:22" s="590" customFormat="1">
      <c r="A346" s="161"/>
      <c r="B346" s="162"/>
      <c r="C346" s="163" t="s">
        <v>1831</v>
      </c>
      <c r="D346" s="125" t="s">
        <v>1728</v>
      </c>
      <c r="E346" s="125" t="s">
        <v>1729</v>
      </c>
      <c r="F346" s="125" t="s">
        <v>1615</v>
      </c>
      <c r="G346" s="125">
        <v>627</v>
      </c>
      <c r="H346" s="125" t="s">
        <v>1770</v>
      </c>
      <c r="I346" s="125" t="s">
        <v>1840</v>
      </c>
      <c r="J346" s="125" t="s">
        <v>72</v>
      </c>
      <c r="K346" s="166"/>
      <c r="L346" s="603"/>
      <c r="M346" s="167"/>
      <c r="N346" s="167">
        <v>1953652</v>
      </c>
      <c r="O346" s="162" t="s">
        <v>1608</v>
      </c>
      <c r="P346" s="169">
        <f t="shared" si="5"/>
        <v>1953652</v>
      </c>
      <c r="Q346" s="162"/>
      <c r="R346" s="169"/>
      <c r="T346" s="591"/>
      <c r="U346" s="171"/>
      <c r="V346" s="171"/>
    </row>
    <row r="347" spans="1:22" s="590" customFormat="1">
      <c r="A347" s="161"/>
      <c r="B347" s="162"/>
      <c r="C347" s="163" t="s">
        <v>1831</v>
      </c>
      <c r="D347" s="125" t="s">
        <v>1728</v>
      </c>
      <c r="E347" s="125" t="s">
        <v>1729</v>
      </c>
      <c r="F347" s="125" t="s">
        <v>1615</v>
      </c>
      <c r="G347" s="125">
        <v>627</v>
      </c>
      <c r="H347" s="125" t="s">
        <v>1770</v>
      </c>
      <c r="I347" s="125" t="s">
        <v>1841</v>
      </c>
      <c r="J347" s="165" t="s">
        <v>373</v>
      </c>
      <c r="K347" s="166"/>
      <c r="L347" s="603"/>
      <c r="M347" s="167"/>
      <c r="N347" s="167">
        <v>2677192</v>
      </c>
      <c r="O347" s="162" t="s">
        <v>1608</v>
      </c>
      <c r="P347" s="169">
        <f t="shared" si="5"/>
        <v>2677192</v>
      </c>
      <c r="Q347" s="162"/>
      <c r="R347" s="169"/>
      <c r="T347" s="591"/>
      <c r="U347" s="171"/>
      <c r="V347" s="171"/>
    </row>
    <row r="348" spans="1:22" s="590" customFormat="1">
      <c r="A348" s="161"/>
      <c r="B348" s="162"/>
      <c r="C348" s="163" t="s">
        <v>1831</v>
      </c>
      <c r="D348" s="125" t="s">
        <v>1728</v>
      </c>
      <c r="E348" s="125" t="s">
        <v>1729</v>
      </c>
      <c r="F348" s="125" t="s">
        <v>1615</v>
      </c>
      <c r="G348" s="125">
        <v>627</v>
      </c>
      <c r="H348" s="125" t="s">
        <v>1770</v>
      </c>
      <c r="I348" s="125" t="s">
        <v>1842</v>
      </c>
      <c r="J348" s="165" t="s">
        <v>439</v>
      </c>
      <c r="K348" s="166"/>
      <c r="L348" s="603"/>
      <c r="M348" s="167"/>
      <c r="N348" s="167">
        <v>6689458</v>
      </c>
      <c r="O348" s="162" t="s">
        <v>1608</v>
      </c>
      <c r="P348" s="169">
        <f t="shared" si="5"/>
        <v>6689458</v>
      </c>
      <c r="Q348" s="162"/>
      <c r="R348" s="169"/>
      <c r="T348" s="591"/>
      <c r="U348" s="171"/>
      <c r="V348" s="171"/>
    </row>
    <row r="349" spans="1:22" s="590" customFormat="1">
      <c r="A349" s="161"/>
      <c r="B349" s="162"/>
      <c r="C349" s="163" t="s">
        <v>1831</v>
      </c>
      <c r="D349" s="125" t="s">
        <v>1728</v>
      </c>
      <c r="E349" s="125" t="s">
        <v>1729</v>
      </c>
      <c r="F349" s="125" t="s">
        <v>1614</v>
      </c>
      <c r="G349" s="125">
        <v>627</v>
      </c>
      <c r="H349" s="125" t="s">
        <v>1246</v>
      </c>
      <c r="I349" s="125" t="s">
        <v>1843</v>
      </c>
      <c r="J349" s="125" t="s">
        <v>1246</v>
      </c>
      <c r="K349" s="166"/>
      <c r="L349" s="603"/>
      <c r="M349" s="167"/>
      <c r="N349" s="167">
        <v>4663680</v>
      </c>
      <c r="O349" s="162" t="s">
        <v>1608</v>
      </c>
      <c r="P349" s="169">
        <f t="shared" si="5"/>
        <v>4663680</v>
      </c>
      <c r="Q349" s="162"/>
      <c r="R349" s="169"/>
      <c r="T349" s="591"/>
      <c r="U349" s="171"/>
      <c r="V349" s="171"/>
    </row>
    <row r="350" spans="1:22" s="590" customFormat="1">
      <c r="A350" s="161"/>
      <c r="B350" s="162"/>
      <c r="C350" s="163" t="s">
        <v>1831</v>
      </c>
      <c r="D350" s="125" t="s">
        <v>1728</v>
      </c>
      <c r="E350" s="125" t="s">
        <v>1729</v>
      </c>
      <c r="F350" s="125" t="s">
        <v>1614</v>
      </c>
      <c r="G350" s="125">
        <v>627</v>
      </c>
      <c r="H350" s="125" t="s">
        <v>671</v>
      </c>
      <c r="I350" s="125" t="s">
        <v>1844</v>
      </c>
      <c r="J350" s="125" t="s">
        <v>671</v>
      </c>
      <c r="K350" s="166"/>
      <c r="L350" s="603"/>
      <c r="M350" s="167"/>
      <c r="N350" s="167">
        <v>6757411</v>
      </c>
      <c r="O350" s="162" t="s">
        <v>1608</v>
      </c>
      <c r="P350" s="169">
        <f t="shared" si="5"/>
        <v>6757411</v>
      </c>
      <c r="Q350" s="162"/>
      <c r="R350" s="169"/>
      <c r="T350" s="591"/>
      <c r="U350" s="171"/>
      <c r="V350" s="171"/>
    </row>
    <row r="351" spans="1:22" s="590" customFormat="1">
      <c r="A351" s="161"/>
      <c r="B351" s="162"/>
      <c r="C351" s="163" t="s">
        <v>1831</v>
      </c>
      <c r="D351" s="125" t="s">
        <v>1728</v>
      </c>
      <c r="E351" s="125" t="s">
        <v>1729</v>
      </c>
      <c r="F351" s="125" t="s">
        <v>1614</v>
      </c>
      <c r="G351" s="125">
        <v>627</v>
      </c>
      <c r="H351" s="125" t="s">
        <v>1246</v>
      </c>
      <c r="I351" s="125" t="s">
        <v>1856</v>
      </c>
      <c r="J351" s="125" t="s">
        <v>1857</v>
      </c>
      <c r="K351" s="166"/>
      <c r="L351" s="603"/>
      <c r="M351" s="167"/>
      <c r="N351" s="167">
        <v>3253109</v>
      </c>
      <c r="O351" s="162" t="s">
        <v>1608</v>
      </c>
      <c r="P351" s="169">
        <f t="shared" si="5"/>
        <v>3253109</v>
      </c>
      <c r="Q351" s="162"/>
      <c r="R351" s="169"/>
      <c r="T351" s="591"/>
      <c r="U351" s="171"/>
      <c r="V351" s="171"/>
    </row>
    <row r="352" spans="1:22" s="590" customFormat="1">
      <c r="A352" s="161"/>
      <c r="B352" s="162"/>
      <c r="C352" s="163" t="s">
        <v>1831</v>
      </c>
      <c r="D352" s="125" t="s">
        <v>1728</v>
      </c>
      <c r="E352" s="125" t="s">
        <v>1729</v>
      </c>
      <c r="F352" s="125" t="s">
        <v>1614</v>
      </c>
      <c r="G352" s="125">
        <v>627</v>
      </c>
      <c r="H352" s="125" t="s">
        <v>1246</v>
      </c>
      <c r="I352" s="125" t="s">
        <v>1858</v>
      </c>
      <c r="J352" s="125" t="s">
        <v>1859</v>
      </c>
      <c r="K352" s="166"/>
      <c r="L352" s="603"/>
      <c r="M352" s="167"/>
      <c r="N352" s="167">
        <v>5310182</v>
      </c>
      <c r="O352" s="162" t="s">
        <v>1608</v>
      </c>
      <c r="P352" s="169">
        <f t="shared" si="5"/>
        <v>5310182</v>
      </c>
      <c r="Q352" s="162"/>
      <c r="R352" s="169"/>
      <c r="T352" s="591"/>
      <c r="U352" s="171"/>
      <c r="V352" s="171"/>
    </row>
    <row r="353" spans="1:22" s="590" customFormat="1">
      <c r="A353" s="161"/>
      <c r="B353" s="162"/>
      <c r="C353" s="163" t="s">
        <v>1831</v>
      </c>
      <c r="D353" s="125" t="s">
        <v>1728</v>
      </c>
      <c r="E353" s="125" t="s">
        <v>1729</v>
      </c>
      <c r="F353" s="125" t="s">
        <v>1614</v>
      </c>
      <c r="G353" s="125">
        <v>627</v>
      </c>
      <c r="H353" s="125" t="s">
        <v>1246</v>
      </c>
      <c r="I353" s="125" t="s">
        <v>1903</v>
      </c>
      <c r="J353" s="125" t="s">
        <v>1904</v>
      </c>
      <c r="K353" s="166"/>
      <c r="L353" s="603"/>
      <c r="M353" s="167"/>
      <c r="N353" s="167">
        <v>1165187</v>
      </c>
      <c r="O353" s="162" t="s">
        <v>1608</v>
      </c>
      <c r="P353" s="169">
        <f t="shared" si="5"/>
        <v>1165187</v>
      </c>
      <c r="Q353" s="162"/>
      <c r="R353" s="169"/>
      <c r="T353" s="591"/>
      <c r="U353" s="171"/>
      <c r="V353" s="171"/>
    </row>
    <row r="354" spans="1:22" s="590" customFormat="1">
      <c r="A354" s="161"/>
      <c r="B354" s="162"/>
      <c r="C354" s="163" t="s">
        <v>1831</v>
      </c>
      <c r="D354" s="125" t="s">
        <v>1728</v>
      </c>
      <c r="E354" s="125" t="s">
        <v>1729</v>
      </c>
      <c r="F354" s="125" t="s">
        <v>1614</v>
      </c>
      <c r="G354" s="125">
        <v>627</v>
      </c>
      <c r="H354" s="125" t="s">
        <v>1246</v>
      </c>
      <c r="I354" s="125" t="s">
        <v>1895</v>
      </c>
      <c r="J354" s="125" t="s">
        <v>1896</v>
      </c>
      <c r="K354" s="166"/>
      <c r="L354" s="603"/>
      <c r="M354" s="167"/>
      <c r="N354" s="167">
        <v>1911431</v>
      </c>
      <c r="O354" s="162" t="s">
        <v>1608</v>
      </c>
      <c r="P354" s="169">
        <f t="shared" si="5"/>
        <v>1911431</v>
      </c>
      <c r="Q354" s="162"/>
      <c r="R354" s="169"/>
      <c r="T354" s="591"/>
      <c r="U354" s="171"/>
      <c r="V354" s="171"/>
    </row>
    <row r="355" spans="1:22" s="590" customFormat="1">
      <c r="A355" s="161"/>
      <c r="B355" s="162"/>
      <c r="C355" s="163" t="s">
        <v>1831</v>
      </c>
      <c r="D355" s="125" t="s">
        <v>1728</v>
      </c>
      <c r="E355" s="125" t="s">
        <v>1729</v>
      </c>
      <c r="F355" s="125" t="s">
        <v>1613</v>
      </c>
      <c r="G355" s="125">
        <v>627</v>
      </c>
      <c r="H355" s="125" t="s">
        <v>1768</v>
      </c>
      <c r="I355" s="125" t="s">
        <v>1845</v>
      </c>
      <c r="J355" s="165" t="s">
        <v>36</v>
      </c>
      <c r="K355" s="166"/>
      <c r="L355" s="603"/>
      <c r="M355" s="167"/>
      <c r="N355" s="167">
        <v>28645907</v>
      </c>
      <c r="O355" s="162" t="s">
        <v>1608</v>
      </c>
      <c r="P355" s="169">
        <f t="shared" si="5"/>
        <v>28645907</v>
      </c>
      <c r="Q355" s="162"/>
      <c r="R355" s="169"/>
      <c r="T355" s="591"/>
      <c r="U355" s="171"/>
      <c r="V355" s="171"/>
    </row>
    <row r="356" spans="1:22" s="590" customFormat="1">
      <c r="A356" s="161"/>
      <c r="B356" s="162"/>
      <c r="C356" s="163" t="s">
        <v>1831</v>
      </c>
      <c r="D356" s="125" t="s">
        <v>1728</v>
      </c>
      <c r="E356" s="125" t="s">
        <v>1729</v>
      </c>
      <c r="F356" s="125" t="s">
        <v>1613</v>
      </c>
      <c r="G356" s="125">
        <v>627</v>
      </c>
      <c r="H356" s="125" t="s">
        <v>1768</v>
      </c>
      <c r="I356" s="125" t="s">
        <v>1846</v>
      </c>
      <c r="J356" s="165" t="s">
        <v>1847</v>
      </c>
      <c r="K356" s="166"/>
      <c r="L356" s="603"/>
      <c r="M356" s="167"/>
      <c r="N356" s="167">
        <v>6674958</v>
      </c>
      <c r="O356" s="162" t="s">
        <v>1608</v>
      </c>
      <c r="P356" s="169">
        <f t="shared" si="5"/>
        <v>6674958</v>
      </c>
      <c r="Q356" s="162"/>
      <c r="R356" s="170"/>
      <c r="T356" s="591"/>
      <c r="U356" s="171"/>
      <c r="V356" s="171"/>
    </row>
    <row r="357" spans="1:22" s="590" customFormat="1">
      <c r="A357" s="161"/>
      <c r="B357" s="162"/>
      <c r="C357" s="163" t="s">
        <v>1831</v>
      </c>
      <c r="D357" s="125" t="s">
        <v>1728</v>
      </c>
      <c r="E357" s="125" t="s">
        <v>1729</v>
      </c>
      <c r="F357" s="125" t="s">
        <v>1613</v>
      </c>
      <c r="G357" s="125">
        <v>627</v>
      </c>
      <c r="H357" s="125" t="s">
        <v>1768</v>
      </c>
      <c r="I357" s="125" t="s">
        <v>1848</v>
      </c>
      <c r="J357" s="125" t="s">
        <v>1849</v>
      </c>
      <c r="K357" s="166"/>
      <c r="L357" s="603"/>
      <c r="M357" s="167"/>
      <c r="N357" s="167">
        <v>2389583</v>
      </c>
      <c r="O357" s="162" t="s">
        <v>1608</v>
      </c>
      <c r="P357" s="169">
        <f t="shared" si="5"/>
        <v>2389583</v>
      </c>
      <c r="Q357" s="162"/>
      <c r="R357" s="170"/>
      <c r="T357" s="591"/>
      <c r="U357" s="171"/>
      <c r="V357" s="171"/>
    </row>
    <row r="358" spans="1:22" s="590" customFormat="1">
      <c r="A358" s="161"/>
      <c r="B358" s="162"/>
      <c r="C358" s="163" t="s">
        <v>1831</v>
      </c>
      <c r="D358" s="125" t="s">
        <v>1728</v>
      </c>
      <c r="E358" s="125" t="s">
        <v>1729</v>
      </c>
      <c r="F358" s="125" t="s">
        <v>1627</v>
      </c>
      <c r="G358" s="125">
        <v>627</v>
      </c>
      <c r="H358" s="125" t="s">
        <v>1817</v>
      </c>
      <c r="I358" s="125" t="s">
        <v>1833</v>
      </c>
      <c r="J358" s="125" t="s">
        <v>1834</v>
      </c>
      <c r="K358" s="166"/>
      <c r="L358" s="603"/>
      <c r="M358" s="167"/>
      <c r="N358" s="167">
        <v>9861551</v>
      </c>
      <c r="O358" s="162" t="s">
        <v>1608</v>
      </c>
      <c r="P358" s="169">
        <f t="shared" si="5"/>
        <v>9861551</v>
      </c>
      <c r="Q358" s="162"/>
      <c r="R358" s="170"/>
      <c r="T358" s="591"/>
      <c r="U358" s="171"/>
      <c r="V358" s="171"/>
    </row>
    <row r="359" spans="1:22" s="590" customFormat="1">
      <c r="A359" s="161"/>
      <c r="B359" s="162"/>
      <c r="C359" s="163" t="s">
        <v>1831</v>
      </c>
      <c r="D359" s="125" t="s">
        <v>1728</v>
      </c>
      <c r="E359" s="125" t="s">
        <v>1729</v>
      </c>
      <c r="F359" s="125" t="s">
        <v>1612</v>
      </c>
      <c r="G359" s="125">
        <v>627</v>
      </c>
      <c r="H359" s="125" t="s">
        <v>1817</v>
      </c>
      <c r="I359" s="125" t="s">
        <v>1850</v>
      </c>
      <c r="J359" s="125" t="s">
        <v>1851</v>
      </c>
      <c r="K359" s="166"/>
      <c r="L359" s="603"/>
      <c r="M359" s="167"/>
      <c r="N359" s="167">
        <v>20125841</v>
      </c>
      <c r="O359" s="162" t="s">
        <v>1608</v>
      </c>
      <c r="P359" s="169">
        <f t="shared" si="5"/>
        <v>20125841</v>
      </c>
      <c r="Q359" s="162"/>
      <c r="R359" s="170"/>
      <c r="T359" s="591"/>
      <c r="U359" s="171"/>
      <c r="V359" s="171"/>
    </row>
    <row r="360" spans="1:22" s="590" customFormat="1">
      <c r="A360" s="161"/>
      <c r="B360" s="162"/>
      <c r="C360" s="163" t="s">
        <v>1831</v>
      </c>
      <c r="D360" s="616" t="s">
        <v>2608</v>
      </c>
      <c r="E360" s="164" t="s">
        <v>1759</v>
      </c>
      <c r="F360" s="125" t="s">
        <v>1627</v>
      </c>
      <c r="G360" s="125">
        <v>627</v>
      </c>
      <c r="H360" s="125" t="s">
        <v>1817</v>
      </c>
      <c r="I360" s="125" t="s">
        <v>1852</v>
      </c>
      <c r="J360" s="125" t="s">
        <v>1627</v>
      </c>
      <c r="K360" s="166"/>
      <c r="L360" s="603"/>
      <c r="M360" s="167"/>
      <c r="N360" s="167">
        <v>6540000</v>
      </c>
      <c r="O360" s="162" t="s">
        <v>1608</v>
      </c>
      <c r="P360" s="169">
        <f t="shared" si="5"/>
        <v>6540000</v>
      </c>
      <c r="Q360" s="162"/>
      <c r="R360" s="169"/>
      <c r="T360" s="591"/>
      <c r="U360" s="171"/>
      <c r="V360" s="171"/>
    </row>
    <row r="361" spans="1:22" s="590" customFormat="1">
      <c r="A361" s="161"/>
      <c r="B361" s="162"/>
      <c r="C361" s="163" t="s">
        <v>1831</v>
      </c>
      <c r="D361" s="125" t="s">
        <v>1875</v>
      </c>
      <c r="E361" s="125" t="s">
        <v>1744</v>
      </c>
      <c r="F361" s="125" t="s">
        <v>1615</v>
      </c>
      <c r="G361" s="125">
        <v>622</v>
      </c>
      <c r="H361" s="125" t="s">
        <v>1770</v>
      </c>
      <c r="I361" s="125" t="s">
        <v>1837</v>
      </c>
      <c r="J361" s="125" t="s">
        <v>25</v>
      </c>
      <c r="K361" s="166"/>
      <c r="L361" s="603"/>
      <c r="M361" s="167"/>
      <c r="N361" s="167">
        <v>48024966</v>
      </c>
      <c r="O361" s="162" t="s">
        <v>1608</v>
      </c>
      <c r="P361" s="169">
        <f t="shared" si="5"/>
        <v>48024966</v>
      </c>
      <c r="Q361" s="162"/>
      <c r="R361" s="170"/>
      <c r="T361" s="591"/>
      <c r="U361" s="171"/>
      <c r="V361" s="171"/>
    </row>
    <row r="362" spans="1:22" s="590" customFormat="1">
      <c r="A362" s="161"/>
      <c r="B362" s="162"/>
      <c r="C362" s="163" t="s">
        <v>1831</v>
      </c>
      <c r="D362" s="125" t="s">
        <v>1875</v>
      </c>
      <c r="E362" s="125" t="s">
        <v>1744</v>
      </c>
      <c r="F362" s="125" t="s">
        <v>1615</v>
      </c>
      <c r="G362" s="125">
        <v>622</v>
      </c>
      <c r="H362" s="125" t="s">
        <v>1770</v>
      </c>
      <c r="I362" s="125" t="s">
        <v>1838</v>
      </c>
      <c r="J362" s="125" t="s">
        <v>1839</v>
      </c>
      <c r="K362" s="166"/>
      <c r="L362" s="603"/>
      <c r="M362" s="167"/>
      <c r="N362" s="167">
        <v>2824998</v>
      </c>
      <c r="O362" s="162" t="s">
        <v>1608</v>
      </c>
      <c r="P362" s="169">
        <f t="shared" si="5"/>
        <v>2824998</v>
      </c>
      <c r="Q362" s="162"/>
      <c r="R362" s="170"/>
      <c r="T362" s="591"/>
      <c r="U362" s="171"/>
      <c r="V362" s="171"/>
    </row>
    <row r="363" spans="1:22" s="590" customFormat="1">
      <c r="A363" s="161"/>
      <c r="B363" s="162"/>
      <c r="C363" s="163" t="s">
        <v>1831</v>
      </c>
      <c r="D363" s="125" t="s">
        <v>1875</v>
      </c>
      <c r="E363" s="125" t="s">
        <v>1744</v>
      </c>
      <c r="F363" s="125" t="s">
        <v>1615</v>
      </c>
      <c r="G363" s="125">
        <v>622</v>
      </c>
      <c r="H363" s="125" t="s">
        <v>1770</v>
      </c>
      <c r="I363" s="125" t="s">
        <v>1840</v>
      </c>
      <c r="J363" s="125" t="s">
        <v>72</v>
      </c>
      <c r="K363" s="166"/>
      <c r="L363" s="603"/>
      <c r="M363" s="167"/>
      <c r="N363" s="167">
        <v>6591662</v>
      </c>
      <c r="O363" s="162" t="s">
        <v>1608</v>
      </c>
      <c r="P363" s="169">
        <f t="shared" si="5"/>
        <v>6591662</v>
      </c>
      <c r="Q363" s="162"/>
      <c r="R363" s="170"/>
      <c r="T363" s="591"/>
      <c r="U363" s="171"/>
      <c r="V363" s="171"/>
    </row>
    <row r="364" spans="1:22" s="590" customFormat="1">
      <c r="A364" s="161"/>
      <c r="B364" s="162"/>
      <c r="C364" s="163" t="s">
        <v>1831</v>
      </c>
      <c r="D364" s="125" t="s">
        <v>1875</v>
      </c>
      <c r="E364" s="125" t="s">
        <v>1744</v>
      </c>
      <c r="F364" s="125" t="s">
        <v>1615</v>
      </c>
      <c r="G364" s="125">
        <v>622</v>
      </c>
      <c r="H364" s="125" t="s">
        <v>1770</v>
      </c>
      <c r="I364" s="125" t="s">
        <v>1841</v>
      </c>
      <c r="J364" s="125" t="s">
        <v>373</v>
      </c>
      <c r="K364" s="166"/>
      <c r="L364" s="603"/>
      <c r="M364" s="167"/>
      <c r="N364" s="167">
        <v>1412499</v>
      </c>
      <c r="O364" s="162" t="s">
        <v>1608</v>
      </c>
      <c r="P364" s="169">
        <f t="shared" si="5"/>
        <v>1412499</v>
      </c>
      <c r="Q364" s="162"/>
      <c r="R364" s="170"/>
      <c r="T364" s="591"/>
      <c r="U364" s="171"/>
      <c r="V364" s="171"/>
    </row>
    <row r="365" spans="1:22" s="590" customFormat="1">
      <c r="A365" s="161"/>
      <c r="B365" s="162"/>
      <c r="C365" s="163" t="s">
        <v>1831</v>
      </c>
      <c r="D365" s="125" t="s">
        <v>1875</v>
      </c>
      <c r="E365" s="125" t="s">
        <v>1744</v>
      </c>
      <c r="F365" s="125" t="s">
        <v>1615</v>
      </c>
      <c r="G365" s="125">
        <v>622</v>
      </c>
      <c r="H365" s="125" t="s">
        <v>1770</v>
      </c>
      <c r="I365" s="125" t="s">
        <v>1842</v>
      </c>
      <c r="J365" s="125" t="s">
        <v>439</v>
      </c>
      <c r="K365" s="166"/>
      <c r="L365" s="603"/>
      <c r="M365" s="167"/>
      <c r="N365" s="167">
        <v>19304153</v>
      </c>
      <c r="O365" s="162" t="s">
        <v>1608</v>
      </c>
      <c r="P365" s="169">
        <f t="shared" si="5"/>
        <v>19304153</v>
      </c>
      <c r="Q365" s="162"/>
      <c r="R365" s="170"/>
      <c r="T365" s="591"/>
      <c r="U365" s="171"/>
      <c r="V365" s="171"/>
    </row>
    <row r="366" spans="1:22" s="590" customFormat="1">
      <c r="A366" s="161"/>
      <c r="B366" s="162"/>
      <c r="C366" s="163" t="s">
        <v>1831</v>
      </c>
      <c r="D366" s="125" t="s">
        <v>1875</v>
      </c>
      <c r="E366" s="125" t="s">
        <v>1744</v>
      </c>
      <c r="F366" s="125" t="s">
        <v>1614</v>
      </c>
      <c r="G366" s="125">
        <v>622</v>
      </c>
      <c r="H366" s="125" t="s">
        <v>671</v>
      </c>
      <c r="I366" s="125" t="s">
        <v>1844</v>
      </c>
      <c r="J366" s="125" t="s">
        <v>671</v>
      </c>
      <c r="K366" s="166"/>
      <c r="L366" s="603"/>
      <c r="M366" s="167"/>
      <c r="N366" s="167">
        <v>38137473</v>
      </c>
      <c r="O366" s="162" t="s">
        <v>1608</v>
      </c>
      <c r="P366" s="169">
        <f t="shared" si="5"/>
        <v>38137473</v>
      </c>
      <c r="Q366" s="162"/>
      <c r="R366" s="170"/>
      <c r="T366" s="591"/>
      <c r="U366" s="171"/>
      <c r="V366" s="171"/>
    </row>
    <row r="367" spans="1:22" s="590" customFormat="1">
      <c r="A367" s="161"/>
      <c r="B367" s="162"/>
      <c r="C367" s="163" t="s">
        <v>1831</v>
      </c>
      <c r="D367" s="125" t="s">
        <v>1875</v>
      </c>
      <c r="E367" s="125" t="s">
        <v>1744</v>
      </c>
      <c r="F367" s="125" t="s">
        <v>1614</v>
      </c>
      <c r="G367" s="125">
        <v>622</v>
      </c>
      <c r="H367" s="125" t="s">
        <v>1246</v>
      </c>
      <c r="I367" s="125" t="s">
        <v>1856</v>
      </c>
      <c r="J367" s="125" t="s">
        <v>1857</v>
      </c>
      <c r="K367" s="166"/>
      <c r="L367" s="603"/>
      <c r="M367" s="167">
        <v>24954149</v>
      </c>
      <c r="N367" s="167"/>
      <c r="O367" s="162" t="s">
        <v>1608</v>
      </c>
      <c r="P367" s="169">
        <f t="shared" si="5"/>
        <v>24954149</v>
      </c>
      <c r="Q367" s="162"/>
      <c r="R367" s="169"/>
      <c r="T367" s="591"/>
      <c r="U367" s="171"/>
      <c r="V367" s="171"/>
    </row>
    <row r="368" spans="1:22" s="590" customFormat="1">
      <c r="A368" s="161"/>
      <c r="B368" s="162"/>
      <c r="C368" s="163" t="s">
        <v>1831</v>
      </c>
      <c r="D368" s="125" t="s">
        <v>1875</v>
      </c>
      <c r="E368" s="125" t="s">
        <v>1744</v>
      </c>
      <c r="F368" s="125" t="s">
        <v>1614</v>
      </c>
      <c r="G368" s="125">
        <v>622</v>
      </c>
      <c r="H368" s="125" t="s">
        <v>1246</v>
      </c>
      <c r="I368" s="125" t="s">
        <v>1858</v>
      </c>
      <c r="J368" s="125" t="s">
        <v>1859</v>
      </c>
      <c r="K368" s="166"/>
      <c r="L368" s="603"/>
      <c r="M368" s="167">
        <v>11299992</v>
      </c>
      <c r="N368" s="167"/>
      <c r="O368" s="162" t="s">
        <v>1608</v>
      </c>
      <c r="P368" s="169">
        <f t="shared" si="5"/>
        <v>11299992</v>
      </c>
      <c r="Q368" s="162"/>
      <c r="R368" s="169"/>
      <c r="T368" s="591"/>
      <c r="U368" s="171"/>
      <c r="V368" s="171"/>
    </row>
    <row r="369" spans="1:22" s="590" customFormat="1">
      <c r="A369" s="161"/>
      <c r="B369" s="162"/>
      <c r="C369" s="163" t="s">
        <v>1831</v>
      </c>
      <c r="D369" s="125" t="s">
        <v>1875</v>
      </c>
      <c r="E369" s="125" t="s">
        <v>1744</v>
      </c>
      <c r="F369" s="125" t="s">
        <v>1614</v>
      </c>
      <c r="G369" s="125">
        <v>622</v>
      </c>
      <c r="H369" s="125" t="s">
        <v>1246</v>
      </c>
      <c r="I369" s="125" t="s">
        <v>1903</v>
      </c>
      <c r="J369" s="125" t="s">
        <v>1904</v>
      </c>
      <c r="K369" s="166"/>
      <c r="L369" s="603"/>
      <c r="M369" s="167">
        <v>8945827</v>
      </c>
      <c r="N369" s="167"/>
      <c r="O369" s="162" t="s">
        <v>1608</v>
      </c>
      <c r="P369" s="169">
        <f t="shared" si="5"/>
        <v>8945827</v>
      </c>
      <c r="Q369" s="162"/>
      <c r="R369" s="169"/>
      <c r="T369" s="591"/>
      <c r="U369" s="171"/>
      <c r="V369" s="171"/>
    </row>
    <row r="370" spans="1:22" s="590" customFormat="1">
      <c r="A370" s="161"/>
      <c r="B370" s="162"/>
      <c r="C370" s="163" t="s">
        <v>1831</v>
      </c>
      <c r="D370" s="125" t="s">
        <v>1875</v>
      </c>
      <c r="E370" s="125" t="s">
        <v>1744</v>
      </c>
      <c r="F370" s="125" t="s">
        <v>1614</v>
      </c>
      <c r="G370" s="125">
        <v>622</v>
      </c>
      <c r="H370" s="125" t="s">
        <v>1246</v>
      </c>
      <c r="I370" s="125" t="s">
        <v>1895</v>
      </c>
      <c r="J370" s="125" t="s">
        <v>1896</v>
      </c>
      <c r="K370" s="166"/>
      <c r="L370" s="603"/>
      <c r="M370" s="167">
        <v>3295831</v>
      </c>
      <c r="N370" s="167"/>
      <c r="O370" s="162" t="s">
        <v>1608</v>
      </c>
      <c r="P370" s="169">
        <f t="shared" si="5"/>
        <v>3295831</v>
      </c>
      <c r="Q370" s="162"/>
      <c r="R370" s="169"/>
      <c r="T370" s="591"/>
      <c r="U370" s="171"/>
      <c r="V370" s="171"/>
    </row>
    <row r="371" spans="1:22" s="590" customFormat="1">
      <c r="A371" s="161"/>
      <c r="B371" s="162"/>
      <c r="C371" s="163" t="s">
        <v>1831</v>
      </c>
      <c r="D371" s="125" t="s">
        <v>1875</v>
      </c>
      <c r="E371" s="125" t="s">
        <v>1744</v>
      </c>
      <c r="F371" s="125" t="s">
        <v>1614</v>
      </c>
      <c r="G371" s="125">
        <v>622</v>
      </c>
      <c r="H371" s="125" t="s">
        <v>1246</v>
      </c>
      <c r="I371" s="125" t="s">
        <v>1900</v>
      </c>
      <c r="J371" s="165" t="s">
        <v>1901</v>
      </c>
      <c r="K371" s="166"/>
      <c r="L371" s="603"/>
      <c r="M371" s="167">
        <v>1883332</v>
      </c>
      <c r="N371" s="167"/>
      <c r="O371" s="162" t="s">
        <v>1608</v>
      </c>
      <c r="P371" s="169">
        <f t="shared" si="5"/>
        <v>1883332</v>
      </c>
      <c r="Q371" s="162"/>
      <c r="R371" s="169"/>
      <c r="T371" s="591"/>
      <c r="U371" s="171"/>
      <c r="V371" s="171"/>
    </row>
    <row r="372" spans="1:22" s="590" customFormat="1">
      <c r="A372" s="161"/>
      <c r="B372" s="162"/>
      <c r="C372" s="163" t="s">
        <v>1831</v>
      </c>
      <c r="D372" s="125" t="s">
        <v>1875</v>
      </c>
      <c r="E372" s="125" t="s">
        <v>1744</v>
      </c>
      <c r="F372" s="125" t="s">
        <v>1613</v>
      </c>
      <c r="G372" s="125">
        <v>622</v>
      </c>
      <c r="H372" s="125" t="s">
        <v>1768</v>
      </c>
      <c r="I372" s="125" t="s">
        <v>1845</v>
      </c>
      <c r="J372" s="165" t="s">
        <v>36</v>
      </c>
      <c r="K372" s="166"/>
      <c r="L372" s="603"/>
      <c r="M372" s="167"/>
      <c r="N372" s="167">
        <v>23541650</v>
      </c>
      <c r="O372" s="162" t="s">
        <v>1608</v>
      </c>
      <c r="P372" s="169">
        <f t="shared" si="5"/>
        <v>23541650</v>
      </c>
      <c r="Q372" s="162"/>
      <c r="R372" s="169"/>
      <c r="T372" s="591"/>
      <c r="U372" s="171"/>
      <c r="V372" s="171"/>
    </row>
    <row r="373" spans="1:22" s="590" customFormat="1">
      <c r="A373" s="161"/>
      <c r="B373" s="162"/>
      <c r="C373" s="163" t="s">
        <v>1831</v>
      </c>
      <c r="D373" s="125" t="s">
        <v>1875</v>
      </c>
      <c r="E373" s="125" t="s">
        <v>1744</v>
      </c>
      <c r="F373" s="125" t="s">
        <v>1613</v>
      </c>
      <c r="G373" s="125">
        <v>622</v>
      </c>
      <c r="H373" s="125" t="s">
        <v>1768</v>
      </c>
      <c r="I373" s="125" t="s">
        <v>1846</v>
      </c>
      <c r="J373" s="125" t="s">
        <v>1847</v>
      </c>
      <c r="K373" s="166"/>
      <c r="L373" s="603"/>
      <c r="M373" s="167"/>
      <c r="N373" s="167">
        <v>21658318</v>
      </c>
      <c r="O373" s="162" t="s">
        <v>1608</v>
      </c>
      <c r="P373" s="169">
        <f t="shared" si="5"/>
        <v>21658318</v>
      </c>
      <c r="Q373" s="162"/>
      <c r="R373" s="169"/>
      <c r="T373" s="591"/>
      <c r="U373" s="171"/>
      <c r="V373" s="171"/>
    </row>
    <row r="374" spans="1:22" s="590" customFormat="1">
      <c r="A374" s="161"/>
      <c r="B374" s="162"/>
      <c r="C374" s="163" t="s">
        <v>1831</v>
      </c>
      <c r="D374" s="125" t="s">
        <v>1875</v>
      </c>
      <c r="E374" s="125" t="s">
        <v>1744</v>
      </c>
      <c r="F374" s="125" t="s">
        <v>1613</v>
      </c>
      <c r="G374" s="125">
        <v>622</v>
      </c>
      <c r="H374" s="125" t="s">
        <v>1768</v>
      </c>
      <c r="I374" s="125" t="s">
        <v>1848</v>
      </c>
      <c r="J374" s="125" t="s">
        <v>1849</v>
      </c>
      <c r="K374" s="166"/>
      <c r="L374" s="603"/>
      <c r="M374" s="167"/>
      <c r="N374" s="167">
        <v>3295831</v>
      </c>
      <c r="O374" s="162" t="s">
        <v>1608</v>
      </c>
      <c r="P374" s="169">
        <f t="shared" si="5"/>
        <v>3295831</v>
      </c>
      <c r="Q374" s="162"/>
      <c r="R374" s="169"/>
      <c r="T374" s="591"/>
      <c r="U374" s="171"/>
      <c r="V374" s="171"/>
    </row>
    <row r="375" spans="1:22" s="590" customFormat="1">
      <c r="A375" s="161"/>
      <c r="B375" s="162"/>
      <c r="C375" s="163" t="s">
        <v>1831</v>
      </c>
      <c r="D375" s="125" t="s">
        <v>1798</v>
      </c>
      <c r="E375" s="125" t="s">
        <v>2603</v>
      </c>
      <c r="F375" s="125" t="s">
        <v>1613</v>
      </c>
      <c r="G375" s="125">
        <v>627</v>
      </c>
      <c r="H375" s="125" t="s">
        <v>1768</v>
      </c>
      <c r="I375" s="125" t="s">
        <v>1845</v>
      </c>
      <c r="J375" s="125" t="s">
        <v>36</v>
      </c>
      <c r="K375" s="166"/>
      <c r="L375" s="603"/>
      <c r="M375" s="167"/>
      <c r="N375" s="167">
        <v>10264000</v>
      </c>
      <c r="O375" s="162" t="s">
        <v>1608</v>
      </c>
      <c r="P375" s="169">
        <f t="shared" si="5"/>
        <v>10264000</v>
      </c>
      <c r="Q375" s="162"/>
      <c r="R375" s="169"/>
      <c r="T375" s="591"/>
      <c r="U375" s="171"/>
      <c r="V375" s="171"/>
    </row>
    <row r="376" spans="1:22" s="590" customFormat="1">
      <c r="A376" s="161"/>
      <c r="B376" s="162"/>
      <c r="C376" s="163" t="s">
        <v>1831</v>
      </c>
      <c r="D376" s="125" t="s">
        <v>2604</v>
      </c>
      <c r="E376" s="125" t="s">
        <v>2605</v>
      </c>
      <c r="F376" s="125" t="s">
        <v>1616</v>
      </c>
      <c r="G376" s="125">
        <v>627</v>
      </c>
      <c r="H376" s="125" t="s">
        <v>1817</v>
      </c>
      <c r="I376" s="125" t="s">
        <v>1833</v>
      </c>
      <c r="J376" s="125" t="s">
        <v>1834</v>
      </c>
      <c r="K376" s="166"/>
      <c r="L376" s="603"/>
      <c r="M376" s="167"/>
      <c r="N376" s="167">
        <v>7610740</v>
      </c>
      <c r="O376" s="162" t="s">
        <v>1608</v>
      </c>
      <c r="P376" s="169">
        <f t="shared" si="5"/>
        <v>7610740</v>
      </c>
      <c r="Q376" s="162"/>
      <c r="R376" s="169"/>
      <c r="T376" s="591"/>
      <c r="U376" s="171"/>
      <c r="V376" s="171"/>
    </row>
    <row r="377" spans="1:22" s="590" customFormat="1">
      <c r="A377" s="161"/>
      <c r="B377" s="162"/>
      <c r="C377" s="163" t="s">
        <v>1831</v>
      </c>
      <c r="D377" s="125" t="s">
        <v>1786</v>
      </c>
      <c r="E377" s="125" t="s">
        <v>2606</v>
      </c>
      <c r="F377" s="125" t="s">
        <v>1616</v>
      </c>
      <c r="G377" s="125">
        <v>627</v>
      </c>
      <c r="H377" s="125" t="s">
        <v>1817</v>
      </c>
      <c r="I377" s="125" t="s">
        <v>1833</v>
      </c>
      <c r="J377" s="125" t="s">
        <v>1834</v>
      </c>
      <c r="K377" s="166"/>
      <c r="L377" s="603"/>
      <c r="M377" s="167"/>
      <c r="N377" s="167">
        <v>22333696</v>
      </c>
      <c r="O377" s="162" t="s">
        <v>1608</v>
      </c>
      <c r="P377" s="169">
        <f t="shared" si="5"/>
        <v>22333696</v>
      </c>
      <c r="Q377" s="162"/>
      <c r="R377" s="169"/>
      <c r="T377" s="591"/>
      <c r="U377" s="171"/>
      <c r="V377" s="171"/>
    </row>
    <row r="378" spans="1:22" s="590" customFormat="1">
      <c r="A378" s="161"/>
      <c r="B378" s="162"/>
      <c r="C378" s="163" t="s">
        <v>1831</v>
      </c>
      <c r="D378" s="125" t="s">
        <v>1746</v>
      </c>
      <c r="E378" s="125" t="s">
        <v>1747</v>
      </c>
      <c r="F378" s="125" t="s">
        <v>1615</v>
      </c>
      <c r="G378" s="125">
        <v>622</v>
      </c>
      <c r="H378" s="125" t="s">
        <v>1770</v>
      </c>
      <c r="I378" s="125" t="s">
        <v>1837</v>
      </c>
      <c r="J378" s="165" t="s">
        <v>25</v>
      </c>
      <c r="K378" s="166"/>
      <c r="L378" s="603"/>
      <c r="M378" s="167"/>
      <c r="N378" s="167">
        <v>52884300</v>
      </c>
      <c r="O378" s="162" t="s">
        <v>1608</v>
      </c>
      <c r="P378" s="169">
        <f t="shared" si="5"/>
        <v>52884300</v>
      </c>
      <c r="Q378" s="162"/>
      <c r="R378" s="169"/>
      <c r="T378" s="591"/>
      <c r="U378" s="171"/>
      <c r="V378" s="171"/>
    </row>
    <row r="379" spans="1:22" s="590" customFormat="1">
      <c r="A379" s="161"/>
      <c r="B379" s="162"/>
      <c r="C379" s="163" t="s">
        <v>1831</v>
      </c>
      <c r="D379" s="125" t="s">
        <v>1746</v>
      </c>
      <c r="E379" s="125" t="s">
        <v>1747</v>
      </c>
      <c r="F379" s="125" t="s">
        <v>1614</v>
      </c>
      <c r="G379" s="125">
        <v>622</v>
      </c>
      <c r="H379" s="125" t="s">
        <v>1246</v>
      </c>
      <c r="I379" s="125" t="s">
        <v>1843</v>
      </c>
      <c r="J379" s="125" t="s">
        <v>1246</v>
      </c>
      <c r="K379" s="166"/>
      <c r="L379" s="603"/>
      <c r="M379" s="167">
        <v>148253700</v>
      </c>
      <c r="N379" s="167"/>
      <c r="O379" s="162" t="s">
        <v>1608</v>
      </c>
      <c r="P379" s="169">
        <f t="shared" si="5"/>
        <v>148253700</v>
      </c>
      <c r="Q379" s="162"/>
      <c r="R379" s="169"/>
      <c r="T379" s="591"/>
      <c r="U379" s="171"/>
      <c r="V379" s="171"/>
    </row>
    <row r="380" spans="1:22" s="590" customFormat="1">
      <c r="A380" s="161"/>
      <c r="B380" s="162"/>
      <c r="C380" s="163" t="s">
        <v>1831</v>
      </c>
      <c r="D380" s="125" t="s">
        <v>1746</v>
      </c>
      <c r="E380" s="125" t="s">
        <v>1747</v>
      </c>
      <c r="F380" s="125" t="s">
        <v>1613</v>
      </c>
      <c r="G380" s="125">
        <v>622</v>
      </c>
      <c r="H380" s="125" t="s">
        <v>1768</v>
      </c>
      <c r="I380" s="125" t="s">
        <v>1846</v>
      </c>
      <c r="J380" s="165" t="s">
        <v>1847</v>
      </c>
      <c r="K380" s="166"/>
      <c r="L380" s="603"/>
      <c r="M380" s="167"/>
      <c r="N380" s="167">
        <v>71072400</v>
      </c>
      <c r="O380" s="162" t="s">
        <v>1608</v>
      </c>
      <c r="P380" s="169">
        <f t="shared" si="5"/>
        <v>71072400</v>
      </c>
      <c r="Q380" s="162"/>
      <c r="R380" s="169"/>
      <c r="T380" s="591"/>
      <c r="U380" s="171"/>
      <c r="V380" s="171"/>
    </row>
    <row r="381" spans="1:22" s="590" customFormat="1">
      <c r="A381" s="161"/>
      <c r="B381" s="162"/>
      <c r="C381" s="163"/>
      <c r="D381" s="163"/>
      <c r="E381" s="163"/>
      <c r="F381" s="164"/>
      <c r="G381" s="125"/>
      <c r="H381" s="613"/>
      <c r="I381" s="614"/>
      <c r="J381" s="615"/>
      <c r="K381" s="166"/>
      <c r="L381" s="603"/>
      <c r="M381" s="167"/>
      <c r="N381" s="167"/>
      <c r="O381" s="162"/>
      <c r="P381" s="169">
        <f t="shared" si="5"/>
        <v>0</v>
      </c>
      <c r="Q381" s="162"/>
      <c r="R381" s="169"/>
      <c r="T381" s="591"/>
      <c r="U381" s="171"/>
      <c r="V381" s="171"/>
    </row>
    <row r="382" spans="1:22">
      <c r="A382" s="181"/>
      <c r="B382" s="179"/>
      <c r="C382" s="179"/>
      <c r="D382" s="179"/>
      <c r="E382" s="179"/>
      <c r="F382" s="183"/>
      <c r="G382" s="125"/>
      <c r="H382" s="604"/>
      <c r="I382" s="605"/>
      <c r="J382" s="33"/>
      <c r="K382" s="179"/>
      <c r="L382" s="179"/>
      <c r="M382" s="179"/>
      <c r="N382" s="184"/>
      <c r="O382" s="182"/>
      <c r="P382" s="169">
        <f t="shared" si="5"/>
        <v>0</v>
      </c>
      <c r="Q382" s="179"/>
      <c r="R382" s="179"/>
    </row>
    <row r="383" spans="1:22">
      <c r="A383" s="181"/>
      <c r="B383" s="179"/>
      <c r="C383" s="179" t="s">
        <v>1876</v>
      </c>
      <c r="D383" s="185">
        <v>41051501</v>
      </c>
      <c r="E383" s="179" t="s">
        <v>1621</v>
      </c>
      <c r="F383" s="179" t="s">
        <v>1612</v>
      </c>
      <c r="G383" s="125">
        <v>627</v>
      </c>
      <c r="H383" s="186" t="s">
        <v>1817</v>
      </c>
      <c r="I383" s="121"/>
      <c r="J383" s="179"/>
      <c r="K383" s="179"/>
      <c r="L383" s="179"/>
      <c r="M383" s="179"/>
      <c r="N383" s="184">
        <v>1940681.3807506056</v>
      </c>
      <c r="O383" s="182" t="s">
        <v>1609</v>
      </c>
      <c r="P383" s="169">
        <f t="shared" si="5"/>
        <v>1940681.3807506056</v>
      </c>
      <c r="Q383" s="179"/>
      <c r="R383" s="179"/>
    </row>
    <row r="384" spans="1:22">
      <c r="A384" s="181"/>
      <c r="B384" s="179"/>
      <c r="C384" s="179" t="s">
        <v>1876</v>
      </c>
      <c r="D384" s="185">
        <v>41051501</v>
      </c>
      <c r="E384" s="179" t="s">
        <v>1621</v>
      </c>
      <c r="F384" s="179" t="s">
        <v>1618</v>
      </c>
      <c r="G384" s="125">
        <v>627</v>
      </c>
      <c r="H384" s="186" t="s">
        <v>1817</v>
      </c>
      <c r="I384" s="121"/>
      <c r="J384" s="179"/>
      <c r="K384" s="179"/>
      <c r="L384" s="179"/>
      <c r="M384" s="179"/>
      <c r="N384" s="187">
        <v>347322305.60606062</v>
      </c>
      <c r="O384" s="188" t="s">
        <v>1609</v>
      </c>
      <c r="P384" s="169">
        <f t="shared" si="5"/>
        <v>347322305.60606062</v>
      </c>
      <c r="Q384" s="179"/>
      <c r="R384" s="179"/>
    </row>
    <row r="385" spans="1:18">
      <c r="A385" s="181"/>
      <c r="B385" s="179"/>
      <c r="C385" s="179"/>
      <c r="D385" s="185"/>
      <c r="E385" s="179"/>
      <c r="F385" s="179"/>
      <c r="G385" s="189"/>
      <c r="H385" s="179"/>
      <c r="I385" s="121"/>
      <c r="J385" s="179"/>
      <c r="K385" s="179"/>
      <c r="L385" s="179"/>
      <c r="M385" s="179"/>
      <c r="N385" s="187"/>
      <c r="O385" s="190"/>
      <c r="P385" s="169">
        <f t="shared" si="5"/>
        <v>0</v>
      </c>
      <c r="Q385" s="179"/>
      <c r="R385" s="179"/>
    </row>
    <row r="386" spans="1:18">
      <c r="A386" s="181"/>
      <c r="B386" s="179"/>
      <c r="C386" s="179" t="s">
        <v>1877</v>
      </c>
      <c r="D386" s="602">
        <v>41051505</v>
      </c>
      <c r="E386" s="179" t="s">
        <v>1611</v>
      </c>
      <c r="F386" s="179" t="s">
        <v>1612</v>
      </c>
      <c r="G386" s="125">
        <v>627</v>
      </c>
      <c r="H386" s="186" t="s">
        <v>1817</v>
      </c>
      <c r="I386" s="121"/>
      <c r="J386" s="179" t="s">
        <v>1851</v>
      </c>
      <c r="K386" s="179"/>
      <c r="L386" s="179"/>
      <c r="M386" s="179"/>
      <c r="N386" s="187">
        <v>2986800</v>
      </c>
      <c r="O386" s="188" t="s">
        <v>1609</v>
      </c>
      <c r="P386" s="169">
        <f t="shared" si="5"/>
        <v>2986800</v>
      </c>
      <c r="Q386" s="179"/>
      <c r="R386" s="179"/>
    </row>
    <row r="387" spans="1:18">
      <c r="A387" s="181"/>
      <c r="B387" s="179"/>
      <c r="C387" s="179" t="s">
        <v>1877</v>
      </c>
      <c r="D387" s="602">
        <v>41051505</v>
      </c>
      <c r="E387" s="179" t="s">
        <v>1611</v>
      </c>
      <c r="F387" s="179" t="s">
        <v>1616</v>
      </c>
      <c r="G387" s="125">
        <v>627</v>
      </c>
      <c r="H387" s="186" t="s">
        <v>1817</v>
      </c>
      <c r="I387" s="121"/>
      <c r="J387" s="179" t="s">
        <v>1834</v>
      </c>
      <c r="K387" s="179"/>
      <c r="L387" s="179"/>
      <c r="M387" s="179"/>
      <c r="N387" s="187">
        <v>29376000</v>
      </c>
      <c r="O387" s="188" t="s">
        <v>1609</v>
      </c>
      <c r="P387" s="169">
        <f t="shared" si="5"/>
        <v>29376000</v>
      </c>
      <c r="Q387" s="179"/>
      <c r="R387" s="179"/>
    </row>
    <row r="388" spans="1:18">
      <c r="A388" s="181"/>
      <c r="B388" s="179"/>
      <c r="C388" s="179" t="s">
        <v>1877</v>
      </c>
      <c r="D388" s="602">
        <v>41051505</v>
      </c>
      <c r="E388" s="179" t="s">
        <v>1611</v>
      </c>
      <c r="F388" s="179" t="s">
        <v>1613</v>
      </c>
      <c r="G388" s="125">
        <v>627</v>
      </c>
      <c r="H388" s="604" t="s">
        <v>1768</v>
      </c>
      <c r="I388" s="121"/>
      <c r="J388" s="179" t="s">
        <v>36</v>
      </c>
      <c r="K388" s="179"/>
      <c r="L388" s="179"/>
      <c r="M388" s="179"/>
      <c r="N388" s="187">
        <v>41000000</v>
      </c>
      <c r="O388" s="188" t="s">
        <v>1609</v>
      </c>
      <c r="P388" s="169">
        <f t="shared" si="5"/>
        <v>41000000</v>
      </c>
      <c r="Q388" s="179"/>
      <c r="R388" s="179"/>
    </row>
    <row r="389" spans="1:18">
      <c r="A389" s="181"/>
      <c r="B389" s="179"/>
      <c r="C389" s="179" t="s">
        <v>1877</v>
      </c>
      <c r="D389" s="602">
        <v>41051505</v>
      </c>
      <c r="E389" s="179" t="s">
        <v>1611</v>
      </c>
      <c r="F389" s="179" t="s">
        <v>1613</v>
      </c>
      <c r="G389" s="125">
        <v>627</v>
      </c>
      <c r="H389" s="604" t="s">
        <v>1768</v>
      </c>
      <c r="I389" s="121"/>
      <c r="J389" s="179" t="s">
        <v>1847</v>
      </c>
      <c r="K389" s="179"/>
      <c r="L389" s="179"/>
      <c r="M389" s="179"/>
      <c r="N389" s="187">
        <v>21292000</v>
      </c>
      <c r="O389" s="188" t="s">
        <v>1609</v>
      </c>
      <c r="P389" s="169">
        <f t="shared" si="5"/>
        <v>21292000</v>
      </c>
      <c r="Q389" s="179"/>
      <c r="R389" s="179"/>
    </row>
    <row r="390" spans="1:18">
      <c r="A390" s="181"/>
      <c r="B390" s="179"/>
      <c r="C390" s="179" t="s">
        <v>1877</v>
      </c>
      <c r="D390" s="602">
        <v>41051505</v>
      </c>
      <c r="E390" s="179" t="s">
        <v>1611</v>
      </c>
      <c r="F390" s="179" t="s">
        <v>1614</v>
      </c>
      <c r="G390" s="125">
        <v>627</v>
      </c>
      <c r="H390" s="179" t="s">
        <v>1246</v>
      </c>
      <c r="I390" s="121"/>
      <c r="J390" s="179" t="s">
        <v>1246</v>
      </c>
      <c r="K390" s="179"/>
      <c r="L390" s="179"/>
      <c r="M390" s="179"/>
      <c r="N390" s="187">
        <v>146222542.52000001</v>
      </c>
      <c r="O390" s="188" t="s">
        <v>1609</v>
      </c>
      <c r="P390" s="169">
        <f t="shared" si="5"/>
        <v>146222542.52000001</v>
      </c>
      <c r="Q390" s="179"/>
      <c r="R390" s="179"/>
    </row>
    <row r="391" spans="1:18">
      <c r="A391" s="181"/>
      <c r="B391" s="179"/>
      <c r="C391" s="179" t="s">
        <v>1877</v>
      </c>
      <c r="D391" s="602">
        <v>41051505</v>
      </c>
      <c r="E391" s="179" t="s">
        <v>1611</v>
      </c>
      <c r="F391" s="179" t="s">
        <v>1615</v>
      </c>
      <c r="G391" s="125">
        <v>627</v>
      </c>
      <c r="H391" s="604" t="s">
        <v>1770</v>
      </c>
      <c r="I391" s="121"/>
      <c r="J391" s="179" t="s">
        <v>439</v>
      </c>
      <c r="K391" s="179"/>
      <c r="L391" s="179"/>
      <c r="M391" s="179"/>
      <c r="N391" s="187">
        <v>9445000</v>
      </c>
      <c r="O391" s="188" t="s">
        <v>1609</v>
      </c>
      <c r="P391" s="169">
        <f t="shared" si="5"/>
        <v>9445000</v>
      </c>
      <c r="Q391" s="179"/>
      <c r="R391" s="179"/>
    </row>
    <row r="392" spans="1:18">
      <c r="A392" s="181"/>
      <c r="B392" s="179"/>
      <c r="C392" s="179" t="s">
        <v>1877</v>
      </c>
      <c r="D392" s="602">
        <v>41051505</v>
      </c>
      <c r="E392" s="179" t="s">
        <v>1611</v>
      </c>
      <c r="F392" s="179" t="s">
        <v>1615</v>
      </c>
      <c r="G392" s="125">
        <v>627</v>
      </c>
      <c r="H392" s="604" t="s">
        <v>1770</v>
      </c>
      <c r="I392" s="121"/>
      <c r="J392" s="179" t="s">
        <v>43</v>
      </c>
      <c r="K392" s="179"/>
      <c r="L392" s="179"/>
      <c r="M392" s="179"/>
      <c r="N392" s="187">
        <v>2894000</v>
      </c>
      <c r="O392" s="188" t="s">
        <v>1609</v>
      </c>
      <c r="P392" s="169">
        <f t="shared" si="5"/>
        <v>2894000</v>
      </c>
      <c r="Q392" s="179"/>
      <c r="R392" s="179"/>
    </row>
    <row r="393" spans="1:18">
      <c r="A393" s="181"/>
      <c r="B393" s="179"/>
      <c r="C393" s="179" t="s">
        <v>1877</v>
      </c>
      <c r="D393" s="602">
        <v>41051505</v>
      </c>
      <c r="E393" s="179" t="s">
        <v>1611</v>
      </c>
      <c r="F393" s="179" t="s">
        <v>1615</v>
      </c>
      <c r="G393" s="125">
        <v>627</v>
      </c>
      <c r="H393" s="604" t="s">
        <v>1770</v>
      </c>
      <c r="I393" s="121"/>
      <c r="J393" s="179" t="s">
        <v>1839</v>
      </c>
      <c r="K393" s="179"/>
      <c r="L393" s="179"/>
      <c r="M393" s="179"/>
      <c r="N393" s="187">
        <v>710000</v>
      </c>
      <c r="O393" s="188" t="s">
        <v>1609</v>
      </c>
      <c r="P393" s="169">
        <f t="shared" si="5"/>
        <v>710000</v>
      </c>
      <c r="Q393" s="179"/>
      <c r="R393" s="179"/>
    </row>
    <row r="394" spans="1:18">
      <c r="A394" s="181"/>
      <c r="B394" s="179"/>
      <c r="C394" s="179" t="s">
        <v>1877</v>
      </c>
      <c r="D394" s="602">
        <v>41051505</v>
      </c>
      <c r="E394" s="179" t="s">
        <v>1611</v>
      </c>
      <c r="F394" s="179" t="s">
        <v>1615</v>
      </c>
      <c r="G394" s="125">
        <v>627</v>
      </c>
      <c r="H394" s="604" t="s">
        <v>1770</v>
      </c>
      <c r="I394" s="121"/>
      <c r="J394" s="179" t="s">
        <v>72</v>
      </c>
      <c r="K394" s="179"/>
      <c r="L394" s="179"/>
      <c r="M394" s="179"/>
      <c r="N394" s="187">
        <v>5387000</v>
      </c>
      <c r="O394" s="188" t="s">
        <v>1609</v>
      </c>
      <c r="P394" s="169">
        <f t="shared" si="5"/>
        <v>5387000</v>
      </c>
      <c r="Q394" s="179"/>
      <c r="R394" s="179"/>
    </row>
    <row r="395" spans="1:18">
      <c r="A395" s="181"/>
      <c r="B395" s="179"/>
      <c r="C395" s="179" t="s">
        <v>1877</v>
      </c>
      <c r="D395" s="602">
        <v>41051505</v>
      </c>
      <c r="E395" s="179" t="s">
        <v>1611</v>
      </c>
      <c r="F395" s="179" t="s">
        <v>1615</v>
      </c>
      <c r="G395" s="125">
        <v>627</v>
      </c>
      <c r="H395" s="604" t="s">
        <v>1770</v>
      </c>
      <c r="I395" s="121"/>
      <c r="J395" s="179" t="s">
        <v>25</v>
      </c>
      <c r="K395" s="179"/>
      <c r="L395" s="179"/>
      <c r="M395" s="179"/>
      <c r="N395" s="187">
        <v>13665000</v>
      </c>
      <c r="O395" s="188" t="s">
        <v>1609</v>
      </c>
      <c r="P395" s="169">
        <f t="shared" ref="P395:P421" si="6">+M395+N395</f>
        <v>13665000</v>
      </c>
      <c r="Q395" s="179"/>
      <c r="R395" s="179"/>
    </row>
    <row r="396" spans="1:18">
      <c r="A396" s="181"/>
      <c r="B396" s="179"/>
      <c r="C396" s="179" t="s">
        <v>1877</v>
      </c>
      <c r="D396" s="602">
        <v>41051505</v>
      </c>
      <c r="E396" s="179" t="s">
        <v>1611</v>
      </c>
      <c r="F396" s="179" t="s">
        <v>1617</v>
      </c>
      <c r="G396" s="125">
        <v>627</v>
      </c>
      <c r="H396" s="186" t="s">
        <v>1817</v>
      </c>
      <c r="I396" s="121"/>
      <c r="J396" s="179" t="s">
        <v>1834</v>
      </c>
      <c r="K396" s="179"/>
      <c r="L396" s="179"/>
      <c r="M396" s="179"/>
      <c r="N396" s="187">
        <v>15099500</v>
      </c>
      <c r="O396" s="188" t="s">
        <v>1609</v>
      </c>
      <c r="P396" s="169">
        <f t="shared" si="6"/>
        <v>15099500</v>
      </c>
      <c r="Q396" s="179"/>
      <c r="R396" s="179"/>
    </row>
    <row r="397" spans="1:18">
      <c r="A397" s="181"/>
      <c r="B397" s="179"/>
      <c r="C397" s="179" t="s">
        <v>1877</v>
      </c>
      <c r="D397" s="602">
        <v>41051505</v>
      </c>
      <c r="E397" s="179" t="s">
        <v>1611</v>
      </c>
      <c r="F397" s="179" t="s">
        <v>1618</v>
      </c>
      <c r="G397" s="125">
        <v>627</v>
      </c>
      <c r="H397" s="186" t="s">
        <v>1817</v>
      </c>
      <c r="I397" s="121"/>
      <c r="J397" s="179" t="s">
        <v>1618</v>
      </c>
      <c r="K397" s="179"/>
      <c r="L397" s="179"/>
      <c r="M397" s="179"/>
      <c r="N397" s="187">
        <v>852000</v>
      </c>
      <c r="O397" s="188" t="s">
        <v>1609</v>
      </c>
      <c r="P397" s="169">
        <f t="shared" si="6"/>
        <v>852000</v>
      </c>
      <c r="Q397" s="179"/>
      <c r="R397" s="179"/>
    </row>
    <row r="398" spans="1:18">
      <c r="A398" s="181"/>
      <c r="B398" s="179"/>
      <c r="C398" s="179" t="s">
        <v>1877</v>
      </c>
      <c r="D398" s="602">
        <v>41052208</v>
      </c>
      <c r="E398" s="179" t="s">
        <v>1620</v>
      </c>
      <c r="F398" s="179" t="s">
        <v>1612</v>
      </c>
      <c r="G398" s="125">
        <v>627</v>
      </c>
      <c r="H398" s="186" t="s">
        <v>1817</v>
      </c>
      <c r="I398" s="121"/>
      <c r="J398" s="179" t="s">
        <v>1851</v>
      </c>
      <c r="K398" s="179"/>
      <c r="L398" s="179"/>
      <c r="M398" s="179"/>
      <c r="N398" s="187">
        <v>166488094.56085867</v>
      </c>
      <c r="O398" s="188" t="s">
        <v>1609</v>
      </c>
      <c r="P398" s="169">
        <f t="shared" si="6"/>
        <v>166488094.56085867</v>
      </c>
      <c r="Q398" s="179"/>
      <c r="R398" s="179"/>
    </row>
    <row r="399" spans="1:18">
      <c r="A399" s="181"/>
      <c r="B399" s="179"/>
      <c r="C399" s="179" t="s">
        <v>1877</v>
      </c>
      <c r="D399" s="602">
        <v>41052208</v>
      </c>
      <c r="E399" s="179" t="s">
        <v>1620</v>
      </c>
      <c r="F399" s="179" t="s">
        <v>1614</v>
      </c>
      <c r="G399" s="125">
        <v>627</v>
      </c>
      <c r="H399" s="604" t="s">
        <v>1246</v>
      </c>
      <c r="I399" s="121"/>
      <c r="J399" s="179" t="s">
        <v>1246</v>
      </c>
      <c r="K399" s="179"/>
      <c r="L399" s="179"/>
      <c r="M399" s="179"/>
      <c r="N399" s="187">
        <v>604578731.89649379</v>
      </c>
      <c r="O399" s="188" t="s">
        <v>1609</v>
      </c>
      <c r="P399" s="169">
        <f t="shared" si="6"/>
        <v>604578731.89649379</v>
      </c>
      <c r="Q399" s="179"/>
      <c r="R399" s="179"/>
    </row>
    <row r="400" spans="1:18">
      <c r="A400" s="181"/>
      <c r="B400" s="179"/>
      <c r="C400" s="179" t="s">
        <v>1877</v>
      </c>
      <c r="D400" s="602">
        <v>41052208</v>
      </c>
      <c r="E400" s="179" t="s">
        <v>1620</v>
      </c>
      <c r="F400" s="179" t="s">
        <v>1614</v>
      </c>
      <c r="G400" s="125">
        <v>627</v>
      </c>
      <c r="H400" s="604" t="s">
        <v>671</v>
      </c>
      <c r="I400" s="121"/>
      <c r="J400" s="179" t="s">
        <v>671</v>
      </c>
      <c r="K400" s="179"/>
      <c r="L400" s="179"/>
      <c r="M400" s="179"/>
      <c r="N400" s="187">
        <v>728344613.33956397</v>
      </c>
      <c r="O400" s="188" t="s">
        <v>1609</v>
      </c>
      <c r="P400" s="169">
        <f t="shared" si="6"/>
        <v>728344613.33956397</v>
      </c>
      <c r="Q400" s="179"/>
      <c r="R400" s="179"/>
    </row>
    <row r="401" spans="1:18">
      <c r="A401" s="181"/>
      <c r="B401" s="179"/>
      <c r="C401" s="179" t="s">
        <v>1877</v>
      </c>
      <c r="D401" s="602" t="s">
        <v>1678</v>
      </c>
      <c r="E401" s="179" t="s">
        <v>1622</v>
      </c>
      <c r="F401" s="179" t="s">
        <v>1614</v>
      </c>
      <c r="G401" s="125">
        <v>627</v>
      </c>
      <c r="H401" s="604" t="s">
        <v>1246</v>
      </c>
      <c r="I401" s="121"/>
      <c r="J401" s="179" t="s">
        <v>1246</v>
      </c>
      <c r="K401" s="179"/>
      <c r="L401" s="179"/>
      <c r="M401" s="179"/>
      <c r="N401" s="187">
        <v>171161.29032258064</v>
      </c>
      <c r="O401" s="188" t="s">
        <v>1609</v>
      </c>
      <c r="P401" s="169">
        <f t="shared" si="6"/>
        <v>171161.29032258064</v>
      </c>
      <c r="Q401" s="179"/>
      <c r="R401" s="179"/>
    </row>
    <row r="402" spans="1:18">
      <c r="A402" s="181"/>
      <c r="B402" s="179"/>
      <c r="C402" s="179" t="s">
        <v>1877</v>
      </c>
      <c r="D402" s="602" t="s">
        <v>1681</v>
      </c>
      <c r="E402" s="179" t="s">
        <v>1623</v>
      </c>
      <c r="F402" s="179" t="s">
        <v>1612</v>
      </c>
      <c r="G402" s="125">
        <v>627</v>
      </c>
      <c r="H402" s="186" t="s">
        <v>1817</v>
      </c>
      <c r="I402" s="121"/>
      <c r="J402" s="179" t="s">
        <v>1851</v>
      </c>
      <c r="K402" s="179"/>
      <c r="L402" s="179"/>
      <c r="M402" s="179"/>
      <c r="N402" s="187">
        <v>305794269.49778759</v>
      </c>
      <c r="O402" s="188" t="s">
        <v>1609</v>
      </c>
      <c r="P402" s="169">
        <f t="shared" si="6"/>
        <v>305794269.49778759</v>
      </c>
      <c r="Q402" s="179"/>
      <c r="R402" s="179"/>
    </row>
    <row r="403" spans="1:18">
      <c r="A403" s="181"/>
      <c r="B403" s="179"/>
      <c r="C403" s="179" t="s">
        <v>1877</v>
      </c>
      <c r="D403" s="602" t="s">
        <v>1681</v>
      </c>
      <c r="E403" s="179" t="s">
        <v>1623</v>
      </c>
      <c r="F403" s="179" t="s">
        <v>1616</v>
      </c>
      <c r="G403" s="125">
        <v>627</v>
      </c>
      <c r="H403" s="186" t="s">
        <v>1817</v>
      </c>
      <c r="I403" s="121"/>
      <c r="J403" s="179" t="s">
        <v>1834</v>
      </c>
      <c r="K403" s="179"/>
      <c r="L403" s="179"/>
      <c r="M403" s="179"/>
      <c r="N403" s="187">
        <v>54747769.230769232</v>
      </c>
      <c r="O403" s="188" t="s">
        <v>1609</v>
      </c>
      <c r="P403" s="169">
        <f t="shared" si="6"/>
        <v>54747769.230769232</v>
      </c>
      <c r="Q403" s="179"/>
      <c r="R403" s="179"/>
    </row>
    <row r="404" spans="1:18">
      <c r="A404" s="181"/>
      <c r="B404" s="179"/>
      <c r="C404" s="179" t="s">
        <v>1877</v>
      </c>
      <c r="D404" s="602" t="s">
        <v>1681</v>
      </c>
      <c r="E404" s="179" t="s">
        <v>1623</v>
      </c>
      <c r="F404" s="179" t="s">
        <v>1613</v>
      </c>
      <c r="G404" s="125">
        <v>627</v>
      </c>
      <c r="H404" s="604" t="s">
        <v>1768</v>
      </c>
      <c r="I404" s="121"/>
      <c r="J404" s="179" t="s">
        <v>36</v>
      </c>
      <c r="K404" s="179"/>
      <c r="L404" s="179"/>
      <c r="M404" s="179"/>
      <c r="N404" s="187">
        <v>1400192517.4814045</v>
      </c>
      <c r="O404" s="188" t="s">
        <v>1609</v>
      </c>
      <c r="P404" s="169">
        <f t="shared" si="6"/>
        <v>1400192517.4814045</v>
      </c>
      <c r="Q404" s="179"/>
      <c r="R404" s="179"/>
    </row>
    <row r="405" spans="1:18">
      <c r="A405" s="181"/>
      <c r="B405" s="179"/>
      <c r="C405" s="179" t="s">
        <v>1877</v>
      </c>
      <c r="D405" s="602" t="s">
        <v>1681</v>
      </c>
      <c r="E405" s="179" t="s">
        <v>1623</v>
      </c>
      <c r="F405" s="179" t="s">
        <v>1613</v>
      </c>
      <c r="G405" s="125">
        <v>627</v>
      </c>
      <c r="H405" s="604" t="s">
        <v>1768</v>
      </c>
      <c r="I405" s="121"/>
      <c r="J405" s="179" t="s">
        <v>1849</v>
      </c>
      <c r="K405" s="179"/>
      <c r="L405" s="179"/>
      <c r="M405" s="179"/>
      <c r="N405" s="187">
        <v>57967211.184210524</v>
      </c>
      <c r="O405" s="188" t="s">
        <v>1609</v>
      </c>
      <c r="P405" s="169">
        <f t="shared" si="6"/>
        <v>57967211.184210524</v>
      </c>
      <c r="Q405" s="179"/>
      <c r="R405" s="179"/>
    </row>
    <row r="406" spans="1:18">
      <c r="A406" s="181"/>
      <c r="B406" s="179"/>
      <c r="C406" s="179" t="s">
        <v>1877</v>
      </c>
      <c r="D406" s="185" t="s">
        <v>1681</v>
      </c>
      <c r="E406" s="179" t="s">
        <v>1623</v>
      </c>
      <c r="F406" s="179" t="s">
        <v>1613</v>
      </c>
      <c r="G406" s="125">
        <v>627</v>
      </c>
      <c r="H406" s="179" t="s">
        <v>1768</v>
      </c>
      <c r="I406" s="121"/>
      <c r="J406" s="179" t="s">
        <v>1847</v>
      </c>
      <c r="K406" s="179"/>
      <c r="L406" s="179"/>
      <c r="M406" s="179"/>
      <c r="N406" s="187">
        <v>370658758.03461558</v>
      </c>
      <c r="O406" s="188" t="s">
        <v>1609</v>
      </c>
      <c r="P406" s="169">
        <f t="shared" si="6"/>
        <v>370658758.03461558</v>
      </c>
      <c r="Q406" s="179"/>
      <c r="R406" s="179"/>
    </row>
    <row r="407" spans="1:18">
      <c r="A407" s="181"/>
      <c r="B407" s="179"/>
      <c r="C407" s="179" t="s">
        <v>1877</v>
      </c>
      <c r="D407" s="185" t="s">
        <v>1681</v>
      </c>
      <c r="E407" s="179" t="s">
        <v>1623</v>
      </c>
      <c r="F407" s="179" t="s">
        <v>1614</v>
      </c>
      <c r="G407" s="125">
        <v>627</v>
      </c>
      <c r="H407" s="179" t="s">
        <v>1246</v>
      </c>
      <c r="I407" s="121"/>
      <c r="J407" s="179" t="s">
        <v>1246</v>
      </c>
      <c r="K407" s="179"/>
      <c r="L407" s="179"/>
      <c r="M407" s="179"/>
      <c r="N407" s="187">
        <v>298006128.9117201</v>
      </c>
      <c r="O407" s="188" t="s">
        <v>1609</v>
      </c>
      <c r="P407" s="169">
        <f t="shared" si="6"/>
        <v>298006128.9117201</v>
      </c>
      <c r="Q407" s="179"/>
      <c r="R407" s="179"/>
    </row>
    <row r="408" spans="1:18">
      <c r="A408" s="181"/>
      <c r="B408" s="179"/>
      <c r="C408" s="179" t="s">
        <v>1877</v>
      </c>
      <c r="D408" s="185" t="s">
        <v>1681</v>
      </c>
      <c r="E408" s="179" t="s">
        <v>1623</v>
      </c>
      <c r="F408" s="179" t="s">
        <v>1614</v>
      </c>
      <c r="G408" s="125">
        <v>627</v>
      </c>
      <c r="H408" s="179" t="s">
        <v>671</v>
      </c>
      <c r="I408" s="121"/>
      <c r="J408" s="179" t="s">
        <v>671</v>
      </c>
      <c r="K408" s="179"/>
      <c r="L408" s="179"/>
      <c r="M408" s="179"/>
      <c r="N408" s="187">
        <v>420746051.18515134</v>
      </c>
      <c r="O408" s="188" t="s">
        <v>1609</v>
      </c>
      <c r="P408" s="169">
        <f t="shared" si="6"/>
        <v>420746051.18515134</v>
      </c>
      <c r="Q408" s="179"/>
      <c r="R408" s="179"/>
    </row>
    <row r="409" spans="1:18">
      <c r="A409" s="181"/>
      <c r="B409" s="179"/>
      <c r="C409" s="179" t="s">
        <v>1877</v>
      </c>
      <c r="D409" s="185" t="s">
        <v>1681</v>
      </c>
      <c r="E409" s="179" t="s">
        <v>1623</v>
      </c>
      <c r="F409" s="179" t="s">
        <v>1615</v>
      </c>
      <c r="G409" s="125">
        <v>627</v>
      </c>
      <c r="H409" s="179" t="s">
        <v>1770</v>
      </c>
      <c r="I409" s="121"/>
      <c r="J409" s="179" t="s">
        <v>439</v>
      </c>
      <c r="K409" s="179"/>
      <c r="L409" s="179"/>
      <c r="M409" s="179"/>
      <c r="N409" s="187">
        <v>76910708.189260215</v>
      </c>
      <c r="O409" s="188" t="s">
        <v>1609</v>
      </c>
      <c r="P409" s="169">
        <f t="shared" si="6"/>
        <v>76910708.189260215</v>
      </c>
      <c r="Q409" s="179"/>
      <c r="R409" s="179"/>
    </row>
    <row r="410" spans="1:18">
      <c r="A410" s="181"/>
      <c r="B410" s="179"/>
      <c r="C410" s="179" t="s">
        <v>1877</v>
      </c>
      <c r="D410" s="185" t="s">
        <v>1681</v>
      </c>
      <c r="E410" s="179" t="s">
        <v>1623</v>
      </c>
      <c r="F410" s="179" t="s">
        <v>1615</v>
      </c>
      <c r="G410" s="125">
        <v>627</v>
      </c>
      <c r="H410" s="179" t="s">
        <v>1770</v>
      </c>
      <c r="I410" s="121"/>
      <c r="J410" s="179" t="s">
        <v>43</v>
      </c>
      <c r="K410" s="179"/>
      <c r="L410" s="179"/>
      <c r="M410" s="179"/>
      <c r="N410" s="187">
        <v>28494672.142857142</v>
      </c>
      <c r="O410" s="188" t="s">
        <v>1609</v>
      </c>
      <c r="P410" s="169">
        <f t="shared" si="6"/>
        <v>28494672.142857142</v>
      </c>
      <c r="Q410" s="179"/>
      <c r="R410" s="179"/>
    </row>
    <row r="411" spans="1:18">
      <c r="A411" s="181"/>
      <c r="B411" s="179"/>
      <c r="C411" s="179" t="s">
        <v>1877</v>
      </c>
      <c r="D411" s="185" t="s">
        <v>1681</v>
      </c>
      <c r="E411" s="179" t="s">
        <v>1623</v>
      </c>
      <c r="F411" s="179" t="s">
        <v>1615</v>
      </c>
      <c r="G411" s="125">
        <v>627</v>
      </c>
      <c r="H411" s="179" t="s">
        <v>1770</v>
      </c>
      <c r="I411" s="121"/>
      <c r="J411" s="179" t="s">
        <v>1839</v>
      </c>
      <c r="K411" s="179"/>
      <c r="L411" s="179"/>
      <c r="M411" s="179"/>
      <c r="N411" s="187">
        <v>3739470</v>
      </c>
      <c r="O411" s="188" t="s">
        <v>1609</v>
      </c>
      <c r="P411" s="169">
        <f t="shared" si="6"/>
        <v>3739470</v>
      </c>
      <c r="Q411" s="179"/>
      <c r="R411" s="179"/>
    </row>
    <row r="412" spans="1:18">
      <c r="A412" s="181"/>
      <c r="B412" s="179"/>
      <c r="C412" s="179" t="s">
        <v>1877</v>
      </c>
      <c r="D412" s="185" t="s">
        <v>1681</v>
      </c>
      <c r="E412" s="179" t="s">
        <v>1623</v>
      </c>
      <c r="F412" s="179" t="s">
        <v>1615</v>
      </c>
      <c r="G412" s="125">
        <v>627</v>
      </c>
      <c r="H412" s="179" t="s">
        <v>1770</v>
      </c>
      <c r="I412" s="121"/>
      <c r="J412" s="179" t="s">
        <v>373</v>
      </c>
      <c r="K412" s="179"/>
      <c r="L412" s="179"/>
      <c r="M412" s="179"/>
      <c r="N412" s="187">
        <v>1136079.6601738264</v>
      </c>
      <c r="O412" s="188" t="s">
        <v>1609</v>
      </c>
      <c r="P412" s="169">
        <f t="shared" si="6"/>
        <v>1136079.6601738264</v>
      </c>
      <c r="Q412" s="179"/>
      <c r="R412" s="179"/>
    </row>
    <row r="413" spans="1:18">
      <c r="A413" s="181"/>
      <c r="B413" s="179"/>
      <c r="C413" s="179" t="s">
        <v>1877</v>
      </c>
      <c r="D413" s="185" t="s">
        <v>1681</v>
      </c>
      <c r="E413" s="179" t="s">
        <v>1623</v>
      </c>
      <c r="F413" s="179" t="s">
        <v>1615</v>
      </c>
      <c r="G413" s="125">
        <v>627</v>
      </c>
      <c r="H413" s="179" t="s">
        <v>1770</v>
      </c>
      <c r="I413" s="121"/>
      <c r="J413" s="179" t="s">
        <v>72</v>
      </c>
      <c r="K413" s="179"/>
      <c r="L413" s="179"/>
      <c r="M413" s="179"/>
      <c r="N413" s="187">
        <v>37270308.394958578</v>
      </c>
      <c r="O413" s="188" t="s">
        <v>1609</v>
      </c>
      <c r="P413" s="169">
        <f t="shared" si="6"/>
        <v>37270308.394958578</v>
      </c>
      <c r="Q413" s="179"/>
      <c r="R413" s="179"/>
    </row>
    <row r="414" spans="1:18">
      <c r="A414" s="181"/>
      <c r="B414" s="179"/>
      <c r="C414" s="179" t="s">
        <v>1877</v>
      </c>
      <c r="D414" s="185" t="s">
        <v>1681</v>
      </c>
      <c r="E414" s="179" t="s">
        <v>1623</v>
      </c>
      <c r="F414" s="179" t="s">
        <v>1615</v>
      </c>
      <c r="G414" s="125">
        <v>627</v>
      </c>
      <c r="H414" s="179" t="s">
        <v>1770</v>
      </c>
      <c r="I414" s="121"/>
      <c r="J414" s="179" t="s">
        <v>25</v>
      </c>
      <c r="K414" s="179"/>
      <c r="L414" s="179"/>
      <c r="M414" s="179"/>
      <c r="N414" s="187">
        <v>125202780.38961038</v>
      </c>
      <c r="O414" s="188" t="s">
        <v>1609</v>
      </c>
      <c r="P414" s="169">
        <f t="shared" si="6"/>
        <v>125202780.38961038</v>
      </c>
      <c r="Q414" s="179"/>
      <c r="R414" s="179"/>
    </row>
    <row r="415" spans="1:18">
      <c r="A415" s="181"/>
      <c r="B415" s="179"/>
      <c r="C415" s="179" t="s">
        <v>1877</v>
      </c>
      <c r="D415" s="185" t="s">
        <v>1681</v>
      </c>
      <c r="E415" s="179" t="s">
        <v>1623</v>
      </c>
      <c r="F415" s="179" t="s">
        <v>1617</v>
      </c>
      <c r="G415" s="125">
        <v>627</v>
      </c>
      <c r="H415" s="186" t="s">
        <v>1817</v>
      </c>
      <c r="I415" s="121"/>
      <c r="J415" s="179" t="s">
        <v>1834</v>
      </c>
      <c r="K415" s="179"/>
      <c r="L415" s="179"/>
      <c r="M415" s="179"/>
      <c r="N415" s="187">
        <v>141453027.71265668</v>
      </c>
      <c r="O415" s="188" t="s">
        <v>1609</v>
      </c>
      <c r="P415" s="169">
        <f t="shared" si="6"/>
        <v>141453027.71265668</v>
      </c>
      <c r="Q415" s="179"/>
      <c r="R415" s="179"/>
    </row>
    <row r="416" spans="1:18">
      <c r="A416" s="181"/>
      <c r="B416" s="179"/>
      <c r="C416" s="179" t="s">
        <v>1877</v>
      </c>
      <c r="D416" s="185" t="s">
        <v>1681</v>
      </c>
      <c r="E416" s="179" t="s">
        <v>1623</v>
      </c>
      <c r="F416" s="179" t="s">
        <v>1618</v>
      </c>
      <c r="G416" s="125">
        <v>627</v>
      </c>
      <c r="H416" s="186" t="s">
        <v>1817</v>
      </c>
      <c r="I416" s="121"/>
      <c r="J416" s="179" t="s">
        <v>1618</v>
      </c>
      <c r="K416" s="179"/>
      <c r="L416" s="179"/>
      <c r="M416" s="179"/>
      <c r="N416" s="187">
        <v>31719239.132780246</v>
      </c>
      <c r="O416" s="188" t="s">
        <v>1609</v>
      </c>
      <c r="P416" s="169">
        <f t="shared" si="6"/>
        <v>31719239.132780246</v>
      </c>
      <c r="Q416" s="179"/>
      <c r="R416" s="179"/>
    </row>
    <row r="417" spans="1:18">
      <c r="A417" s="181"/>
      <c r="B417" s="179"/>
      <c r="C417" s="179" t="s">
        <v>1877</v>
      </c>
      <c r="D417" s="185" t="s">
        <v>1718</v>
      </c>
      <c r="E417" s="179" t="s">
        <v>1624</v>
      </c>
      <c r="F417" s="179" t="s">
        <v>1613</v>
      </c>
      <c r="G417" s="125">
        <v>627</v>
      </c>
      <c r="H417" s="179" t="s">
        <v>1768</v>
      </c>
      <c r="I417" s="121"/>
      <c r="J417" s="179" t="s">
        <v>1847</v>
      </c>
      <c r="K417" s="179"/>
      <c r="L417" s="179"/>
      <c r="M417" s="179"/>
      <c r="N417" s="187">
        <v>279596.33333333337</v>
      </c>
      <c r="O417" s="188" t="s">
        <v>1609</v>
      </c>
      <c r="P417" s="169">
        <f t="shared" si="6"/>
        <v>279596.33333333337</v>
      </c>
      <c r="Q417" s="179"/>
      <c r="R417" s="179"/>
    </row>
    <row r="418" spans="1:18">
      <c r="A418" s="181"/>
      <c r="B418" s="179"/>
      <c r="C418" s="179" t="s">
        <v>1877</v>
      </c>
      <c r="D418" s="185" t="s">
        <v>1718</v>
      </c>
      <c r="E418" s="179" t="s">
        <v>1624</v>
      </c>
      <c r="F418" s="179" t="s">
        <v>1614</v>
      </c>
      <c r="G418" s="125">
        <v>627</v>
      </c>
      <c r="H418" s="179" t="s">
        <v>1246</v>
      </c>
      <c r="I418" s="121"/>
      <c r="J418" s="179" t="s">
        <v>1246</v>
      </c>
      <c r="K418" s="179"/>
      <c r="L418" s="179"/>
      <c r="M418" s="179"/>
      <c r="N418" s="187">
        <v>978142.66666666674</v>
      </c>
      <c r="O418" s="188" t="s">
        <v>1609</v>
      </c>
      <c r="P418" s="169">
        <f t="shared" si="6"/>
        <v>978142.66666666674</v>
      </c>
      <c r="Q418" s="179"/>
      <c r="R418" s="179"/>
    </row>
    <row r="419" spans="1:18">
      <c r="A419" s="181"/>
      <c r="B419" s="179"/>
      <c r="C419" s="179" t="s">
        <v>1877</v>
      </c>
      <c r="D419" s="185" t="s">
        <v>1718</v>
      </c>
      <c r="E419" s="179" t="s">
        <v>1624</v>
      </c>
      <c r="F419" s="179" t="s">
        <v>1615</v>
      </c>
      <c r="G419" s="125">
        <v>627</v>
      </c>
      <c r="H419" s="179" t="s">
        <v>1770</v>
      </c>
      <c r="I419" s="121"/>
      <c r="J419" s="179" t="s">
        <v>439</v>
      </c>
      <c r="K419" s="179"/>
      <c r="L419" s="179"/>
      <c r="M419" s="179"/>
      <c r="N419" s="187">
        <v>778431</v>
      </c>
      <c r="O419" s="188" t="s">
        <v>1609</v>
      </c>
      <c r="P419" s="169">
        <f t="shared" si="6"/>
        <v>778431</v>
      </c>
      <c r="Q419" s="179"/>
      <c r="R419" s="179"/>
    </row>
    <row r="420" spans="1:18">
      <c r="A420" s="181"/>
      <c r="B420" s="179"/>
      <c r="C420" s="179" t="s">
        <v>1877</v>
      </c>
      <c r="D420" s="185" t="s">
        <v>1718</v>
      </c>
      <c r="E420" s="179" t="s">
        <v>1624</v>
      </c>
      <c r="F420" s="179" t="s">
        <v>1615</v>
      </c>
      <c r="G420" s="125">
        <v>627</v>
      </c>
      <c r="H420" s="179" t="s">
        <v>1770</v>
      </c>
      <c r="I420" s="121"/>
      <c r="J420" s="179" t="s">
        <v>43</v>
      </c>
      <c r="K420" s="179"/>
      <c r="L420" s="179"/>
      <c r="M420" s="179"/>
      <c r="N420" s="187">
        <v>1927170</v>
      </c>
      <c r="O420" s="188" t="s">
        <v>1609</v>
      </c>
      <c r="P420" s="169">
        <f t="shared" si="6"/>
        <v>1927170</v>
      </c>
      <c r="Q420" s="179"/>
      <c r="R420" s="179"/>
    </row>
    <row r="421" spans="1:18">
      <c r="A421" s="181"/>
      <c r="B421" s="179"/>
      <c r="C421" s="179" t="s">
        <v>1877</v>
      </c>
      <c r="D421" s="185" t="s">
        <v>1718</v>
      </c>
      <c r="E421" s="179" t="s">
        <v>1624</v>
      </c>
      <c r="F421" s="179" t="s">
        <v>1615</v>
      </c>
      <c r="G421" s="125">
        <v>627</v>
      </c>
      <c r="H421" s="179" t="s">
        <v>1770</v>
      </c>
      <c r="I421" s="121"/>
      <c r="J421" s="179" t="s">
        <v>25</v>
      </c>
      <c r="K421" s="179"/>
      <c r="L421" s="179"/>
      <c r="M421" s="179"/>
      <c r="N421" s="187">
        <v>239654</v>
      </c>
      <c r="O421" s="188" t="s">
        <v>1609</v>
      </c>
      <c r="P421" s="169">
        <f t="shared" si="6"/>
        <v>239654</v>
      </c>
      <c r="Q421" s="179"/>
      <c r="R421" s="179"/>
    </row>
    <row r="422" spans="1:18">
      <c r="A422" s="181"/>
      <c r="B422" s="179"/>
      <c r="C422" s="179"/>
      <c r="D422" s="185"/>
      <c r="E422" s="179"/>
      <c r="F422" s="179"/>
      <c r="G422" s="189"/>
      <c r="H422" s="179"/>
      <c r="I422" s="121"/>
      <c r="J422" s="179"/>
      <c r="K422" s="179"/>
      <c r="L422" s="179"/>
      <c r="M422" s="179"/>
      <c r="N422" s="187"/>
      <c r="O422" s="179"/>
      <c r="P422" s="179"/>
      <c r="Q422" s="179"/>
      <c r="R422" s="179"/>
    </row>
    <row r="423" spans="1:18">
      <c r="A423" s="181"/>
      <c r="B423" s="179"/>
      <c r="C423" s="179"/>
      <c r="D423" s="185"/>
      <c r="E423" s="179"/>
      <c r="F423" s="179"/>
      <c r="G423" s="189"/>
      <c r="H423" s="179"/>
      <c r="I423" s="121"/>
      <c r="J423" s="179"/>
      <c r="K423" s="179"/>
      <c r="L423" s="179"/>
      <c r="M423" s="179"/>
      <c r="N423" s="187"/>
      <c r="O423" s="179"/>
      <c r="P423" s="179"/>
      <c r="Q423" s="179"/>
      <c r="R423" s="179"/>
    </row>
    <row r="424" spans="1:18">
      <c r="A424" s="181"/>
      <c r="B424" s="179"/>
      <c r="C424" s="179"/>
      <c r="D424" s="185"/>
      <c r="E424" s="179"/>
      <c r="F424" s="179"/>
      <c r="G424" s="189"/>
      <c r="H424" s="179"/>
      <c r="I424" s="121"/>
      <c r="J424" s="179"/>
      <c r="K424" s="179"/>
      <c r="L424" s="179"/>
      <c r="M424" s="179"/>
      <c r="N424" s="187"/>
      <c r="O424" s="179"/>
      <c r="P424" s="179"/>
      <c r="Q424" s="179"/>
      <c r="R424" s="179"/>
    </row>
    <row r="425" spans="1:18">
      <c r="A425" s="181"/>
      <c r="B425" s="179"/>
      <c r="C425" s="179"/>
      <c r="D425" s="185"/>
      <c r="E425" s="179"/>
      <c r="F425" s="179"/>
      <c r="G425" s="189"/>
      <c r="H425" s="179"/>
      <c r="I425" s="121"/>
      <c r="J425" s="179"/>
      <c r="K425" s="179"/>
      <c r="L425" s="179"/>
      <c r="M425" s="179"/>
      <c r="N425" s="187"/>
      <c r="O425" s="179"/>
      <c r="P425" s="179"/>
      <c r="Q425" s="179"/>
      <c r="R425" s="179"/>
    </row>
    <row r="426" spans="1:18">
      <c r="A426" s="181"/>
      <c r="B426" s="179"/>
      <c r="C426" s="179"/>
      <c r="D426" s="185"/>
      <c r="E426" s="179"/>
      <c r="F426" s="179"/>
      <c r="G426" s="189"/>
      <c r="H426" s="179"/>
      <c r="I426" s="121"/>
      <c r="J426" s="179"/>
      <c r="K426" s="179"/>
      <c r="L426" s="179"/>
      <c r="M426" s="179"/>
      <c r="N426" s="187"/>
      <c r="O426" s="179"/>
      <c r="P426" s="179"/>
      <c r="Q426" s="179"/>
      <c r="R426" s="179"/>
    </row>
    <row r="427" spans="1:18">
      <c r="A427" s="181"/>
      <c r="B427" s="179"/>
      <c r="C427" s="179"/>
      <c r="D427" s="185"/>
      <c r="E427" s="179"/>
      <c r="F427" s="179"/>
      <c r="G427" s="189"/>
      <c r="H427" s="179"/>
      <c r="I427" s="121"/>
      <c r="J427" s="179"/>
      <c r="K427" s="179"/>
      <c r="L427" s="179"/>
      <c r="M427" s="179"/>
      <c r="N427" s="187"/>
      <c r="O427" s="179"/>
      <c r="P427" s="179"/>
      <c r="Q427" s="179"/>
      <c r="R427" s="179"/>
    </row>
    <row r="428" spans="1:18">
      <c r="A428" s="181"/>
      <c r="B428" s="179"/>
      <c r="C428" s="179"/>
      <c r="D428" s="185"/>
      <c r="E428" s="179"/>
      <c r="F428" s="179"/>
      <c r="G428" s="189"/>
      <c r="H428" s="179"/>
      <c r="I428" s="121"/>
      <c r="J428" s="179"/>
      <c r="K428" s="179"/>
      <c r="L428" s="179"/>
      <c r="M428" s="179"/>
      <c r="N428" s="187"/>
      <c r="O428" s="179"/>
      <c r="P428" s="179"/>
      <c r="Q428" s="179"/>
      <c r="R428" s="179"/>
    </row>
    <row r="429" spans="1:18">
      <c r="A429" s="181"/>
      <c r="B429" s="179"/>
      <c r="C429" s="179"/>
      <c r="D429" s="185"/>
      <c r="E429" s="179"/>
      <c r="F429" s="179"/>
      <c r="G429" s="189"/>
      <c r="H429" s="179"/>
      <c r="I429" s="121"/>
      <c r="J429" s="179"/>
      <c r="K429" s="179"/>
      <c r="L429" s="179"/>
      <c r="M429" s="179"/>
      <c r="N429" s="187"/>
      <c r="O429" s="179"/>
      <c r="P429" s="179"/>
      <c r="Q429" s="179"/>
      <c r="R429" s="179"/>
    </row>
    <row r="430" spans="1:18">
      <c r="A430" s="181"/>
      <c r="B430" s="179"/>
      <c r="C430" s="179"/>
      <c r="D430" s="185"/>
      <c r="E430" s="179"/>
      <c r="F430" s="179"/>
      <c r="G430" s="189"/>
      <c r="H430" s="179"/>
      <c r="I430" s="121"/>
      <c r="J430" s="179"/>
      <c r="K430" s="179"/>
      <c r="L430" s="179"/>
      <c r="M430" s="179"/>
      <c r="N430" s="187"/>
      <c r="O430" s="179"/>
      <c r="P430" s="179"/>
      <c r="Q430" s="179"/>
      <c r="R430" s="179"/>
    </row>
    <row r="431" spans="1:18">
      <c r="A431" s="181"/>
      <c r="B431" s="179"/>
      <c r="C431" s="179"/>
      <c r="D431" s="185"/>
      <c r="E431" s="179"/>
      <c r="F431" s="179"/>
      <c r="G431" s="189"/>
      <c r="H431" s="179"/>
      <c r="I431" s="121"/>
      <c r="J431" s="179"/>
      <c r="K431" s="179"/>
      <c r="L431" s="179"/>
      <c r="M431" s="179"/>
      <c r="N431" s="187"/>
      <c r="O431" s="179"/>
      <c r="P431" s="179"/>
      <c r="Q431" s="179"/>
      <c r="R431" s="179"/>
    </row>
    <row r="432" spans="1:18">
      <c r="A432" s="181"/>
      <c r="B432" s="179"/>
      <c r="C432" s="179"/>
      <c r="D432" s="185"/>
      <c r="E432" s="179"/>
      <c r="F432" s="179"/>
      <c r="G432" s="189"/>
      <c r="H432" s="179"/>
      <c r="I432" s="121"/>
      <c r="J432" s="179"/>
      <c r="K432" s="179"/>
      <c r="L432" s="179"/>
      <c r="M432" s="179"/>
      <c r="N432" s="187"/>
      <c r="O432" s="179"/>
      <c r="P432" s="179"/>
      <c r="Q432" s="179"/>
      <c r="R432" s="179"/>
    </row>
    <row r="433" spans="1:18">
      <c r="A433" s="181"/>
      <c r="B433" s="179"/>
      <c r="C433" s="179"/>
      <c r="D433" s="185"/>
      <c r="E433" s="179"/>
      <c r="F433" s="179"/>
      <c r="G433" s="189"/>
      <c r="H433" s="179"/>
      <c r="I433" s="121"/>
      <c r="J433" s="179"/>
      <c r="K433" s="179"/>
      <c r="L433" s="179"/>
      <c r="M433" s="179"/>
      <c r="N433" s="187"/>
      <c r="O433" s="179"/>
      <c r="P433" s="179"/>
      <c r="Q433" s="179"/>
      <c r="R433" s="179"/>
    </row>
    <row r="434" spans="1:18">
      <c r="A434" s="181"/>
      <c r="B434" s="179"/>
      <c r="C434" s="179"/>
      <c r="D434" s="185"/>
      <c r="E434" s="179"/>
      <c r="F434" s="179"/>
      <c r="G434" s="189"/>
      <c r="H434" s="179"/>
      <c r="I434" s="121"/>
      <c r="J434" s="179"/>
      <c r="K434" s="179"/>
      <c r="L434" s="179"/>
      <c r="M434" s="179"/>
      <c r="N434" s="187"/>
      <c r="O434" s="179"/>
      <c r="P434" s="179"/>
      <c r="Q434" s="179"/>
      <c r="R434" s="179"/>
    </row>
    <row r="435" spans="1:18">
      <c r="A435" s="181"/>
      <c r="B435" s="179"/>
      <c r="C435" s="179"/>
      <c r="D435" s="185"/>
      <c r="E435" s="179"/>
      <c r="F435" s="179"/>
      <c r="G435" s="189"/>
      <c r="H435" s="179"/>
      <c r="I435" s="121"/>
      <c r="J435" s="179"/>
      <c r="K435" s="179"/>
      <c r="L435" s="179"/>
      <c r="M435" s="179"/>
      <c r="N435" s="187"/>
      <c r="O435" s="179"/>
      <c r="P435" s="179"/>
      <c r="Q435" s="179"/>
      <c r="R435" s="179"/>
    </row>
    <row r="436" spans="1:18">
      <c r="A436" s="181"/>
      <c r="B436" s="179"/>
      <c r="C436" s="179"/>
      <c r="D436" s="185"/>
      <c r="E436" s="179"/>
      <c r="F436" s="179"/>
      <c r="G436" s="189"/>
      <c r="H436" s="179"/>
      <c r="I436" s="121"/>
      <c r="J436" s="179"/>
      <c r="K436" s="179"/>
      <c r="L436" s="179"/>
      <c r="M436" s="179"/>
      <c r="N436" s="187"/>
      <c r="O436" s="179"/>
      <c r="P436" s="179"/>
      <c r="Q436" s="179"/>
      <c r="R436" s="179"/>
    </row>
    <row r="437" spans="1:18">
      <c r="A437" s="181"/>
      <c r="B437" s="179"/>
      <c r="C437" s="179"/>
      <c r="D437" s="185"/>
      <c r="E437" s="179"/>
      <c r="F437" s="179"/>
      <c r="G437" s="189"/>
      <c r="H437" s="179"/>
      <c r="I437" s="121"/>
      <c r="J437" s="179"/>
      <c r="K437" s="179"/>
      <c r="L437" s="179"/>
      <c r="M437" s="179"/>
      <c r="N437" s="187"/>
      <c r="O437" s="179"/>
      <c r="P437" s="179"/>
      <c r="Q437" s="179"/>
      <c r="R437" s="179"/>
    </row>
    <row r="438" spans="1:18">
      <c r="A438" s="181"/>
      <c r="B438" s="179"/>
      <c r="C438" s="179"/>
      <c r="D438" s="185"/>
      <c r="E438" s="179"/>
      <c r="F438" s="179"/>
      <c r="G438" s="189"/>
      <c r="H438" s="179"/>
      <c r="I438" s="121"/>
      <c r="J438" s="179"/>
      <c r="K438" s="179"/>
      <c r="L438" s="179"/>
      <c r="M438" s="179"/>
      <c r="N438" s="187"/>
      <c r="O438" s="179"/>
      <c r="P438" s="179"/>
      <c r="Q438" s="179"/>
      <c r="R438" s="179"/>
    </row>
    <row r="439" spans="1:18">
      <c r="A439" s="181"/>
      <c r="B439" s="179"/>
      <c r="C439" s="179"/>
      <c r="D439" s="185"/>
      <c r="E439" s="179"/>
      <c r="F439" s="179"/>
      <c r="G439" s="189"/>
      <c r="H439" s="179"/>
      <c r="I439" s="121"/>
      <c r="J439" s="179"/>
      <c r="K439" s="179"/>
      <c r="L439" s="179"/>
      <c r="M439" s="179"/>
      <c r="N439" s="187"/>
      <c r="O439" s="179"/>
      <c r="P439" s="179"/>
      <c r="Q439" s="179"/>
      <c r="R439" s="179"/>
    </row>
    <row r="440" spans="1:18">
      <c r="A440" s="181"/>
      <c r="B440" s="179"/>
      <c r="C440" s="179"/>
      <c r="D440" s="185"/>
      <c r="E440" s="179"/>
      <c r="F440" s="179"/>
      <c r="G440" s="189"/>
      <c r="H440" s="179"/>
      <c r="I440" s="121"/>
      <c r="J440" s="179"/>
      <c r="K440" s="179"/>
      <c r="L440" s="179"/>
      <c r="M440" s="179"/>
      <c r="N440" s="187"/>
      <c r="O440" s="179"/>
      <c r="P440" s="179"/>
      <c r="Q440" s="179"/>
      <c r="R440" s="179"/>
    </row>
    <row r="441" spans="1:18">
      <c r="A441" s="181"/>
      <c r="B441" s="179"/>
      <c r="C441" s="179"/>
      <c r="D441" s="185"/>
      <c r="E441" s="179"/>
      <c r="F441" s="179"/>
      <c r="G441" s="189"/>
      <c r="H441" s="179"/>
      <c r="I441" s="121"/>
      <c r="J441" s="179"/>
      <c r="K441" s="179"/>
      <c r="L441" s="179"/>
      <c r="M441" s="179"/>
      <c r="N441" s="187"/>
      <c r="O441" s="179"/>
      <c r="P441" s="179"/>
      <c r="Q441" s="179"/>
      <c r="R441" s="179"/>
    </row>
    <row r="442" spans="1:18">
      <c r="A442" s="181"/>
      <c r="B442" s="179"/>
      <c r="C442" s="179"/>
      <c r="D442" s="185"/>
      <c r="E442" s="179"/>
      <c r="F442" s="179"/>
      <c r="G442" s="189"/>
      <c r="H442" s="179"/>
      <c r="I442" s="121"/>
      <c r="J442" s="179"/>
      <c r="K442" s="179"/>
      <c r="L442" s="179"/>
      <c r="M442" s="179"/>
      <c r="N442" s="187"/>
      <c r="O442" s="179"/>
      <c r="P442" s="179"/>
      <c r="Q442" s="179"/>
      <c r="R442" s="179"/>
    </row>
    <row r="443" spans="1:18">
      <c r="A443" s="181"/>
      <c r="B443" s="179"/>
      <c r="C443" s="179"/>
      <c r="D443" s="185"/>
      <c r="E443" s="179"/>
      <c r="F443" s="179"/>
      <c r="G443" s="189"/>
      <c r="H443" s="179"/>
      <c r="I443" s="121"/>
      <c r="J443" s="179"/>
      <c r="K443" s="179"/>
      <c r="L443" s="179"/>
      <c r="M443" s="179"/>
      <c r="N443" s="187"/>
      <c r="O443" s="179"/>
      <c r="P443" s="179"/>
      <c r="Q443" s="179"/>
      <c r="R443" s="179"/>
    </row>
    <row r="444" spans="1:18">
      <c r="A444" s="181"/>
      <c r="B444" s="179"/>
      <c r="C444" s="179"/>
      <c r="D444" s="185"/>
      <c r="E444" s="179"/>
      <c r="F444" s="179"/>
      <c r="G444" s="189"/>
      <c r="H444" s="179"/>
      <c r="I444" s="121"/>
      <c r="J444" s="179"/>
      <c r="K444" s="179"/>
      <c r="L444" s="179"/>
      <c r="M444" s="179"/>
      <c r="N444" s="187"/>
      <c r="O444" s="179"/>
      <c r="P444" s="179"/>
      <c r="Q444" s="179"/>
      <c r="R444" s="179"/>
    </row>
    <row r="445" spans="1:18">
      <c r="A445" s="181"/>
      <c r="B445" s="179"/>
      <c r="C445" s="179"/>
      <c r="D445" s="185"/>
      <c r="E445" s="179"/>
      <c r="F445" s="179"/>
      <c r="G445" s="189"/>
      <c r="H445" s="179"/>
      <c r="I445" s="121"/>
      <c r="J445" s="179"/>
      <c r="K445" s="179"/>
      <c r="L445" s="179"/>
      <c r="M445" s="179"/>
      <c r="N445" s="187"/>
      <c r="O445" s="179"/>
      <c r="P445" s="179"/>
      <c r="Q445" s="179"/>
      <c r="R445" s="179"/>
    </row>
    <row r="446" spans="1:18">
      <c r="A446" s="181"/>
      <c r="B446" s="179"/>
      <c r="C446" s="179"/>
      <c r="D446" s="185"/>
      <c r="E446" s="179"/>
      <c r="F446" s="179"/>
      <c r="G446" s="189"/>
      <c r="H446" s="179"/>
      <c r="I446" s="121"/>
      <c r="J446" s="179"/>
      <c r="K446" s="179"/>
      <c r="L446" s="179"/>
      <c r="M446" s="179"/>
      <c r="N446" s="187"/>
      <c r="O446" s="179"/>
      <c r="P446" s="179"/>
      <c r="Q446" s="179"/>
      <c r="R446" s="179"/>
    </row>
    <row r="447" spans="1:18">
      <c r="A447" s="181"/>
      <c r="B447" s="179"/>
      <c r="C447" s="179"/>
      <c r="D447" s="185"/>
      <c r="E447" s="179"/>
      <c r="F447" s="179"/>
      <c r="G447" s="189"/>
      <c r="H447" s="179"/>
      <c r="I447" s="121"/>
      <c r="J447" s="179"/>
      <c r="K447" s="179"/>
      <c r="L447" s="179"/>
      <c r="M447" s="179"/>
      <c r="N447" s="187"/>
      <c r="O447" s="179"/>
      <c r="P447" s="179"/>
      <c r="Q447" s="179"/>
      <c r="R447" s="179"/>
    </row>
    <row r="448" spans="1:18">
      <c r="A448" s="181"/>
      <c r="B448" s="179"/>
      <c r="C448" s="179"/>
      <c r="D448" s="185"/>
      <c r="E448" s="179"/>
      <c r="F448" s="179"/>
      <c r="G448" s="189"/>
      <c r="H448" s="179"/>
      <c r="I448" s="121"/>
      <c r="J448" s="179"/>
      <c r="K448" s="179"/>
      <c r="L448" s="179"/>
      <c r="M448" s="179"/>
      <c r="N448" s="187"/>
      <c r="O448" s="179"/>
      <c r="P448" s="179"/>
      <c r="Q448" s="179"/>
      <c r="R448" s="179"/>
    </row>
    <row r="449" spans="1:18">
      <c r="A449" s="181"/>
      <c r="B449" s="179"/>
      <c r="C449" s="179"/>
      <c r="D449" s="185"/>
      <c r="E449" s="179"/>
      <c r="F449" s="179"/>
      <c r="G449" s="189"/>
      <c r="H449" s="179"/>
      <c r="I449" s="121"/>
      <c r="J449" s="179"/>
      <c r="K449" s="179"/>
      <c r="L449" s="179"/>
      <c r="M449" s="179"/>
      <c r="N449" s="187"/>
      <c r="O449" s="179"/>
      <c r="P449" s="179"/>
      <c r="Q449" s="179"/>
      <c r="R449" s="179"/>
    </row>
    <row r="450" spans="1:18">
      <c r="A450" s="181"/>
      <c r="B450" s="179"/>
      <c r="C450" s="179"/>
      <c r="D450" s="185"/>
      <c r="E450" s="179"/>
      <c r="F450" s="179"/>
      <c r="G450" s="189"/>
      <c r="H450" s="179"/>
      <c r="I450" s="121"/>
      <c r="J450" s="179"/>
      <c r="K450" s="179"/>
      <c r="L450" s="179"/>
      <c r="M450" s="179"/>
      <c r="N450" s="187"/>
      <c r="O450" s="179"/>
      <c r="P450" s="179"/>
      <c r="Q450" s="179"/>
      <c r="R450" s="179"/>
    </row>
    <row r="451" spans="1:18">
      <c r="A451" s="181"/>
      <c r="B451" s="179"/>
      <c r="C451" s="179"/>
      <c r="D451" s="185"/>
      <c r="E451" s="179"/>
      <c r="F451" s="179"/>
      <c r="G451" s="189"/>
      <c r="H451" s="179"/>
      <c r="I451" s="121"/>
      <c r="J451" s="179"/>
      <c r="K451" s="179"/>
      <c r="L451" s="179"/>
      <c r="M451" s="179"/>
      <c r="N451" s="187"/>
      <c r="O451" s="179"/>
      <c r="P451" s="179"/>
      <c r="Q451" s="179"/>
      <c r="R451" s="179"/>
    </row>
    <row r="452" spans="1:18">
      <c r="A452" s="181"/>
      <c r="B452" s="179"/>
      <c r="C452" s="179"/>
      <c r="D452" s="185"/>
      <c r="E452" s="179"/>
      <c r="F452" s="179"/>
      <c r="G452" s="189"/>
      <c r="H452" s="179"/>
      <c r="I452" s="121"/>
      <c r="J452" s="179"/>
      <c r="K452" s="179"/>
      <c r="L452" s="179"/>
      <c r="M452" s="179"/>
      <c r="N452" s="187"/>
      <c r="O452" s="179"/>
      <c r="P452" s="179"/>
      <c r="Q452" s="179"/>
      <c r="R452" s="179"/>
    </row>
    <row r="453" spans="1:18">
      <c r="A453" s="181"/>
      <c r="B453" s="179"/>
      <c r="C453" s="179"/>
      <c r="D453" s="185"/>
      <c r="E453" s="179"/>
      <c r="F453" s="179"/>
      <c r="G453" s="189"/>
      <c r="H453" s="179"/>
      <c r="I453" s="121"/>
      <c r="J453" s="179"/>
      <c r="K453" s="179"/>
      <c r="L453" s="179"/>
      <c r="M453" s="179"/>
      <c r="N453" s="187"/>
      <c r="O453" s="179"/>
      <c r="P453" s="179"/>
      <c r="Q453" s="179"/>
      <c r="R453" s="179"/>
    </row>
    <row r="454" spans="1:18">
      <c r="A454" s="181"/>
      <c r="B454" s="179"/>
      <c r="C454" s="179"/>
      <c r="D454" s="185"/>
      <c r="E454" s="179"/>
      <c r="F454" s="179"/>
      <c r="G454" s="189"/>
      <c r="H454" s="179"/>
      <c r="I454" s="121"/>
      <c r="J454" s="179"/>
      <c r="K454" s="179"/>
      <c r="L454" s="179"/>
      <c r="M454" s="179"/>
      <c r="N454" s="187"/>
      <c r="O454" s="179"/>
      <c r="P454" s="179"/>
      <c r="Q454" s="179"/>
      <c r="R454" s="179"/>
    </row>
    <row r="455" spans="1:18">
      <c r="A455" s="181"/>
      <c r="B455" s="179"/>
      <c r="C455" s="179"/>
      <c r="D455" s="185"/>
      <c r="E455" s="179"/>
      <c r="F455" s="179"/>
      <c r="G455" s="189"/>
      <c r="H455" s="179"/>
      <c r="I455" s="121"/>
      <c r="J455" s="179"/>
      <c r="K455" s="179"/>
      <c r="L455" s="179"/>
      <c r="M455" s="179"/>
      <c r="N455" s="187"/>
      <c r="O455" s="179"/>
      <c r="P455" s="179"/>
      <c r="Q455" s="179"/>
      <c r="R455" s="179"/>
    </row>
    <row r="456" spans="1:18">
      <c r="A456" s="181"/>
      <c r="B456" s="179"/>
      <c r="C456" s="179"/>
      <c r="D456" s="185"/>
      <c r="E456" s="179"/>
      <c r="F456" s="179"/>
      <c r="G456" s="189"/>
      <c r="H456" s="179"/>
      <c r="I456" s="121"/>
      <c r="J456" s="179"/>
      <c r="K456" s="179"/>
      <c r="L456" s="179"/>
      <c r="M456" s="179"/>
      <c r="N456" s="187"/>
      <c r="O456" s="179"/>
      <c r="P456" s="179"/>
      <c r="Q456" s="179"/>
      <c r="R456" s="179"/>
    </row>
    <row r="457" spans="1:18">
      <c r="A457" s="181"/>
      <c r="B457" s="179"/>
      <c r="C457" s="179"/>
      <c r="D457" s="185"/>
      <c r="E457" s="179"/>
      <c r="F457" s="179"/>
      <c r="G457" s="189"/>
      <c r="H457" s="179"/>
      <c r="I457" s="121"/>
      <c r="J457" s="179"/>
      <c r="K457" s="179"/>
      <c r="L457" s="179"/>
      <c r="M457" s="179"/>
      <c r="N457" s="187"/>
      <c r="O457" s="179"/>
      <c r="P457" s="179"/>
      <c r="Q457" s="179"/>
      <c r="R457" s="179"/>
    </row>
    <row r="458" spans="1:18">
      <c r="A458" s="181"/>
      <c r="B458" s="179"/>
      <c r="C458" s="179"/>
      <c r="D458" s="185"/>
      <c r="E458" s="179"/>
      <c r="F458" s="179"/>
      <c r="G458" s="189"/>
      <c r="H458" s="179"/>
      <c r="I458" s="121"/>
      <c r="J458" s="179"/>
      <c r="K458" s="179"/>
      <c r="L458" s="179"/>
      <c r="M458" s="179"/>
      <c r="N458" s="187"/>
      <c r="O458" s="179"/>
      <c r="P458" s="179"/>
      <c r="Q458" s="179"/>
      <c r="R458" s="179"/>
    </row>
    <row r="459" spans="1:18">
      <c r="A459" s="181"/>
      <c r="B459" s="179"/>
      <c r="C459" s="179"/>
      <c r="D459" s="185"/>
      <c r="E459" s="179"/>
      <c r="F459" s="179"/>
      <c r="G459" s="189"/>
      <c r="H459" s="179"/>
      <c r="I459" s="121"/>
      <c r="J459" s="179"/>
      <c r="K459" s="179"/>
      <c r="L459" s="179"/>
      <c r="M459" s="179"/>
      <c r="N459" s="187"/>
      <c r="O459" s="179"/>
      <c r="P459" s="179"/>
      <c r="Q459" s="179"/>
      <c r="R459" s="179"/>
    </row>
    <row r="460" spans="1:18">
      <c r="A460" s="181"/>
      <c r="B460" s="179"/>
      <c r="C460" s="179"/>
      <c r="D460" s="185"/>
      <c r="E460" s="179"/>
      <c r="F460" s="179"/>
      <c r="G460" s="189"/>
      <c r="H460" s="179"/>
      <c r="I460" s="121"/>
      <c r="J460" s="179"/>
      <c r="K460" s="179"/>
      <c r="L460" s="179"/>
      <c r="M460" s="179"/>
      <c r="N460" s="187"/>
      <c r="O460" s="179"/>
      <c r="P460" s="179"/>
      <c r="Q460" s="179"/>
      <c r="R460" s="179"/>
    </row>
    <row r="461" spans="1:18">
      <c r="A461" s="181"/>
      <c r="B461" s="179"/>
      <c r="C461" s="179"/>
      <c r="D461" s="185"/>
      <c r="E461" s="179"/>
      <c r="F461" s="179"/>
      <c r="G461" s="189"/>
      <c r="H461" s="179"/>
      <c r="I461" s="121"/>
      <c r="J461" s="179"/>
      <c r="K461" s="179"/>
      <c r="L461" s="179"/>
      <c r="M461" s="179"/>
      <c r="N461" s="187"/>
      <c r="O461" s="179"/>
      <c r="P461" s="179"/>
      <c r="Q461" s="179"/>
      <c r="R461" s="179"/>
    </row>
    <row r="462" spans="1:18">
      <c r="A462" s="181"/>
      <c r="B462" s="179"/>
      <c r="C462" s="179"/>
      <c r="D462" s="185"/>
      <c r="E462" s="179"/>
      <c r="F462" s="179"/>
      <c r="G462" s="189"/>
      <c r="H462" s="179"/>
      <c r="I462" s="121"/>
      <c r="J462" s="179"/>
      <c r="K462" s="179"/>
      <c r="L462" s="179"/>
      <c r="M462" s="179"/>
      <c r="N462" s="187"/>
      <c r="O462" s="179"/>
      <c r="P462" s="179"/>
      <c r="Q462" s="179"/>
      <c r="R462" s="179"/>
    </row>
    <row r="463" spans="1:18">
      <c r="A463" s="181"/>
      <c r="B463" s="179"/>
      <c r="C463" s="179"/>
      <c r="D463" s="185"/>
      <c r="E463" s="179"/>
      <c r="F463" s="179"/>
      <c r="G463" s="189"/>
      <c r="H463" s="179"/>
      <c r="I463" s="121"/>
      <c r="J463" s="179"/>
      <c r="K463" s="179"/>
      <c r="L463" s="179"/>
      <c r="M463" s="179"/>
      <c r="N463" s="187"/>
      <c r="O463" s="179"/>
      <c r="P463" s="179"/>
      <c r="Q463" s="179"/>
      <c r="R463" s="179"/>
    </row>
    <row r="464" spans="1:18">
      <c r="A464" s="181"/>
      <c r="B464" s="179"/>
      <c r="C464" s="179"/>
      <c r="D464" s="185"/>
      <c r="E464" s="179"/>
      <c r="F464" s="179"/>
      <c r="G464" s="189"/>
      <c r="H464" s="179"/>
      <c r="I464" s="121"/>
      <c r="J464" s="179"/>
      <c r="K464" s="179"/>
      <c r="L464" s="179"/>
      <c r="M464" s="179"/>
      <c r="N464" s="187"/>
      <c r="O464" s="179"/>
      <c r="P464" s="179"/>
      <c r="Q464" s="179"/>
      <c r="R464" s="179"/>
    </row>
    <row r="465" spans="1:18">
      <c r="A465" s="181"/>
      <c r="B465" s="179"/>
      <c r="C465" s="179"/>
      <c r="D465" s="185"/>
      <c r="E465" s="179"/>
      <c r="F465" s="179"/>
      <c r="G465" s="189"/>
      <c r="H465" s="179"/>
      <c r="I465" s="121"/>
      <c r="J465" s="179"/>
      <c r="K465" s="179"/>
      <c r="L465" s="179"/>
      <c r="M465" s="179"/>
      <c r="N465" s="187"/>
      <c r="O465" s="179"/>
      <c r="P465" s="179"/>
      <c r="Q465" s="179"/>
      <c r="R465" s="179"/>
    </row>
    <row r="466" spans="1:18">
      <c r="A466" s="181"/>
      <c r="B466" s="179"/>
      <c r="C466" s="179"/>
      <c r="D466" s="185"/>
      <c r="E466" s="179"/>
      <c r="F466" s="179"/>
      <c r="G466" s="189"/>
      <c r="H466" s="179"/>
      <c r="I466" s="121"/>
      <c r="J466" s="179"/>
      <c r="K466" s="179"/>
      <c r="L466" s="179"/>
      <c r="M466" s="179"/>
      <c r="N466" s="187"/>
      <c r="O466" s="179"/>
      <c r="P466" s="179"/>
      <c r="Q466" s="179"/>
      <c r="R466" s="179"/>
    </row>
    <row r="467" spans="1:18">
      <c r="A467" s="181"/>
      <c r="B467" s="179"/>
      <c r="C467" s="179"/>
      <c r="D467" s="185"/>
      <c r="E467" s="179"/>
      <c r="F467" s="179"/>
      <c r="G467" s="189"/>
      <c r="H467" s="179"/>
      <c r="I467" s="121"/>
      <c r="J467" s="179"/>
      <c r="K467" s="179"/>
      <c r="L467" s="179"/>
      <c r="M467" s="179"/>
      <c r="N467" s="187"/>
      <c r="O467" s="179"/>
      <c r="P467" s="179"/>
      <c r="Q467" s="179"/>
      <c r="R467" s="179"/>
    </row>
    <row r="468" spans="1:18">
      <c r="A468" s="181"/>
      <c r="B468" s="179"/>
      <c r="C468" s="179"/>
      <c r="D468" s="185"/>
      <c r="E468" s="179"/>
      <c r="F468" s="179"/>
      <c r="G468" s="189"/>
      <c r="H468" s="179"/>
      <c r="I468" s="121"/>
      <c r="J468" s="179"/>
      <c r="K468" s="179"/>
      <c r="L468" s="179"/>
      <c r="M468" s="179"/>
      <c r="N468" s="187"/>
      <c r="O468" s="179"/>
      <c r="P468" s="179"/>
      <c r="Q468" s="179"/>
      <c r="R468" s="179"/>
    </row>
    <row r="469" spans="1:18">
      <c r="A469" s="181"/>
      <c r="B469" s="179"/>
      <c r="C469" s="179"/>
      <c r="D469" s="185"/>
      <c r="E469" s="179"/>
      <c r="F469" s="179"/>
      <c r="G469" s="189"/>
      <c r="H469" s="179"/>
      <c r="I469" s="121"/>
      <c r="J469" s="179"/>
      <c r="K469" s="179"/>
      <c r="L469" s="179"/>
      <c r="M469" s="179"/>
      <c r="N469" s="187"/>
      <c r="O469" s="179"/>
      <c r="P469" s="179"/>
      <c r="Q469" s="179"/>
      <c r="R469" s="179"/>
    </row>
    <row r="470" spans="1:18">
      <c r="A470" s="181"/>
      <c r="B470" s="179"/>
      <c r="C470" s="179"/>
      <c r="D470" s="185"/>
      <c r="E470" s="179"/>
      <c r="F470" s="179"/>
      <c r="G470" s="189"/>
      <c r="H470" s="179"/>
      <c r="I470" s="121"/>
      <c r="J470" s="179"/>
      <c r="K470" s="179"/>
      <c r="L470" s="179"/>
      <c r="M470" s="179"/>
      <c r="N470" s="187"/>
      <c r="O470" s="179"/>
      <c r="P470" s="179"/>
      <c r="Q470" s="179"/>
      <c r="R470" s="179"/>
    </row>
    <row r="471" spans="1:18">
      <c r="A471" s="181"/>
      <c r="B471" s="179"/>
      <c r="C471" s="179"/>
      <c r="D471" s="185"/>
      <c r="E471" s="179"/>
      <c r="F471" s="179"/>
      <c r="G471" s="189"/>
      <c r="H471" s="179"/>
      <c r="I471" s="121"/>
      <c r="J471" s="179"/>
      <c r="K471" s="179"/>
      <c r="L471" s="179"/>
      <c r="M471" s="179"/>
      <c r="N471" s="187"/>
      <c r="O471" s="179"/>
      <c r="P471" s="179"/>
      <c r="Q471" s="179"/>
      <c r="R471" s="179"/>
    </row>
    <row r="472" spans="1:18">
      <c r="A472" s="181"/>
      <c r="B472" s="179"/>
      <c r="C472" s="179"/>
      <c r="D472" s="185"/>
      <c r="E472" s="179"/>
      <c r="F472" s="179"/>
      <c r="G472" s="189"/>
      <c r="H472" s="179"/>
      <c r="I472" s="121"/>
      <c r="J472" s="179"/>
      <c r="K472" s="179"/>
      <c r="L472" s="179"/>
      <c r="M472" s="179"/>
      <c r="N472" s="187"/>
      <c r="O472" s="179"/>
      <c r="P472" s="179"/>
      <c r="Q472" s="179"/>
      <c r="R472" s="179"/>
    </row>
    <row r="473" spans="1:18">
      <c r="A473" s="181"/>
      <c r="B473" s="179"/>
      <c r="C473" s="179"/>
      <c r="D473" s="185"/>
      <c r="E473" s="179"/>
      <c r="F473" s="179"/>
      <c r="G473" s="189"/>
      <c r="H473" s="179"/>
      <c r="I473" s="121"/>
      <c r="J473" s="179"/>
      <c r="K473" s="179"/>
      <c r="L473" s="179"/>
      <c r="M473" s="179"/>
      <c r="N473" s="187"/>
      <c r="O473" s="179"/>
      <c r="P473" s="179"/>
      <c r="Q473" s="179"/>
      <c r="R473" s="179"/>
    </row>
    <row r="474" spans="1:18">
      <c r="A474" s="181"/>
      <c r="B474" s="179"/>
      <c r="C474" s="179"/>
      <c r="D474" s="185"/>
      <c r="E474" s="179"/>
      <c r="F474" s="179"/>
      <c r="G474" s="189"/>
      <c r="H474" s="179"/>
      <c r="I474" s="121"/>
      <c r="J474" s="179"/>
      <c r="K474" s="179"/>
      <c r="L474" s="179"/>
      <c r="M474" s="179"/>
      <c r="N474" s="187"/>
      <c r="O474" s="179"/>
      <c r="P474" s="179"/>
      <c r="Q474" s="179"/>
      <c r="R474" s="179"/>
    </row>
    <row r="475" spans="1:18">
      <c r="A475" s="181"/>
      <c r="B475" s="179"/>
      <c r="C475" s="179"/>
      <c r="D475" s="185"/>
      <c r="E475" s="179"/>
      <c r="F475" s="179"/>
      <c r="G475" s="189"/>
      <c r="H475" s="179"/>
      <c r="I475" s="121"/>
      <c r="J475" s="179"/>
      <c r="K475" s="179"/>
      <c r="L475" s="179"/>
      <c r="M475" s="179"/>
      <c r="N475" s="187"/>
      <c r="O475" s="179"/>
      <c r="P475" s="179"/>
      <c r="Q475" s="179"/>
      <c r="R475" s="179"/>
    </row>
    <row r="476" spans="1:18">
      <c r="A476" s="181"/>
      <c r="B476" s="179"/>
      <c r="C476" s="179"/>
      <c r="D476" s="185"/>
      <c r="E476" s="179"/>
      <c r="F476" s="179"/>
      <c r="G476" s="189"/>
      <c r="H476" s="179"/>
      <c r="I476" s="121"/>
      <c r="J476" s="179"/>
      <c r="K476" s="179"/>
      <c r="L476" s="179"/>
      <c r="M476" s="179"/>
      <c r="N476" s="187"/>
      <c r="O476" s="179"/>
      <c r="P476" s="179"/>
      <c r="Q476" s="179"/>
      <c r="R476" s="179"/>
    </row>
    <row r="477" spans="1:18">
      <c r="A477" s="181"/>
      <c r="B477" s="179"/>
      <c r="C477" s="179"/>
      <c r="D477" s="185"/>
      <c r="E477" s="179"/>
      <c r="F477" s="179"/>
      <c r="G477" s="189"/>
      <c r="H477" s="179"/>
      <c r="I477" s="121"/>
      <c r="J477" s="179"/>
      <c r="K477" s="179"/>
      <c r="L477" s="179"/>
      <c r="M477" s="179"/>
      <c r="N477" s="187"/>
      <c r="O477" s="179"/>
      <c r="P477" s="179"/>
      <c r="Q477" s="179"/>
      <c r="R477" s="179"/>
    </row>
    <row r="478" spans="1:18">
      <c r="A478" s="181"/>
      <c r="B478" s="179"/>
      <c r="C478" s="179"/>
      <c r="D478" s="185"/>
      <c r="E478" s="179"/>
      <c r="F478" s="179"/>
      <c r="G478" s="189"/>
      <c r="H478" s="179"/>
      <c r="I478" s="121"/>
      <c r="J478" s="179"/>
      <c r="K478" s="179"/>
      <c r="L478" s="179"/>
      <c r="M478" s="179"/>
      <c r="N478" s="187"/>
      <c r="O478" s="179"/>
      <c r="P478" s="179"/>
      <c r="Q478" s="179"/>
      <c r="R478" s="179"/>
    </row>
    <row r="479" spans="1:18">
      <c r="A479" s="181"/>
      <c r="B479" s="179"/>
      <c r="C479" s="179"/>
      <c r="D479" s="185"/>
      <c r="E479" s="179"/>
      <c r="F479" s="179"/>
      <c r="G479" s="189"/>
      <c r="H479" s="179"/>
      <c r="I479" s="121"/>
      <c r="J479" s="179"/>
      <c r="K479" s="179"/>
      <c r="L479" s="179"/>
      <c r="M479" s="179"/>
      <c r="N479" s="187"/>
      <c r="O479" s="179"/>
      <c r="P479" s="179"/>
      <c r="Q479" s="179"/>
      <c r="R479" s="179"/>
    </row>
    <row r="480" spans="1:18">
      <c r="A480" s="181"/>
      <c r="B480" s="179"/>
      <c r="C480" s="179"/>
      <c r="D480" s="185"/>
      <c r="E480" s="179"/>
      <c r="F480" s="179"/>
      <c r="G480" s="189"/>
      <c r="H480" s="179"/>
      <c r="I480" s="121"/>
      <c r="J480" s="179"/>
      <c r="K480" s="179"/>
      <c r="L480" s="179"/>
      <c r="M480" s="179"/>
      <c r="N480" s="187"/>
      <c r="O480" s="179"/>
      <c r="P480" s="179"/>
      <c r="Q480" s="179"/>
      <c r="R480" s="179"/>
    </row>
    <row r="481" spans="1:18">
      <c r="A481" s="181"/>
      <c r="B481" s="179"/>
      <c r="C481" s="179"/>
      <c r="D481" s="185"/>
      <c r="E481" s="179"/>
      <c r="F481" s="179"/>
      <c r="G481" s="189"/>
      <c r="H481" s="179"/>
      <c r="I481" s="121"/>
      <c r="J481" s="179"/>
      <c r="K481" s="179"/>
      <c r="L481" s="179"/>
      <c r="M481" s="179"/>
      <c r="N481" s="187"/>
      <c r="O481" s="179"/>
      <c r="P481" s="179"/>
      <c r="Q481" s="179"/>
      <c r="R481" s="179"/>
    </row>
    <row r="482" spans="1:18">
      <c r="A482" s="181"/>
      <c r="B482" s="179"/>
      <c r="C482" s="179"/>
      <c r="D482" s="185"/>
      <c r="E482" s="179"/>
      <c r="F482" s="179"/>
      <c r="G482" s="189"/>
      <c r="H482" s="179"/>
      <c r="I482" s="121"/>
      <c r="J482" s="179"/>
      <c r="K482" s="179"/>
      <c r="L482" s="179"/>
      <c r="M482" s="179"/>
      <c r="N482" s="187"/>
      <c r="O482" s="179"/>
      <c r="P482" s="179"/>
      <c r="Q482" s="179"/>
      <c r="R482" s="179"/>
    </row>
    <row r="483" spans="1:18">
      <c r="A483" s="181"/>
      <c r="B483" s="179"/>
      <c r="C483" s="179"/>
      <c r="D483" s="185"/>
      <c r="E483" s="179"/>
      <c r="F483" s="179"/>
      <c r="G483" s="189"/>
      <c r="H483" s="179"/>
      <c r="I483" s="121"/>
      <c r="J483" s="179"/>
      <c r="K483" s="179"/>
      <c r="L483" s="179"/>
      <c r="M483" s="179"/>
      <c r="N483" s="187"/>
      <c r="O483" s="179"/>
      <c r="P483" s="179"/>
      <c r="Q483" s="179"/>
      <c r="R483" s="179"/>
    </row>
    <row r="484" spans="1:18">
      <c r="A484" s="181"/>
      <c r="B484" s="179"/>
      <c r="C484" s="179"/>
      <c r="D484" s="185"/>
      <c r="E484" s="179"/>
      <c r="F484" s="179"/>
      <c r="G484" s="189"/>
      <c r="H484" s="179"/>
      <c r="I484" s="121"/>
      <c r="J484" s="179"/>
      <c r="K484" s="179"/>
      <c r="L484" s="179"/>
      <c r="M484" s="179"/>
      <c r="N484" s="187"/>
      <c r="O484" s="179"/>
      <c r="P484" s="179"/>
      <c r="Q484" s="179"/>
      <c r="R484" s="179"/>
    </row>
    <row r="485" spans="1:18">
      <c r="A485" s="181"/>
      <c r="B485" s="179"/>
      <c r="C485" s="179"/>
      <c r="D485" s="185"/>
      <c r="E485" s="179"/>
      <c r="F485" s="179"/>
      <c r="G485" s="189"/>
      <c r="H485" s="179"/>
      <c r="I485" s="121"/>
      <c r="J485" s="179"/>
      <c r="K485" s="179"/>
      <c r="L485" s="179"/>
      <c r="M485" s="179"/>
      <c r="N485" s="187"/>
      <c r="O485" s="179"/>
      <c r="P485" s="179"/>
      <c r="Q485" s="179"/>
      <c r="R485" s="179"/>
    </row>
    <row r="486" spans="1:18">
      <c r="A486" s="181"/>
      <c r="B486" s="179"/>
      <c r="C486" s="179"/>
      <c r="D486" s="185"/>
      <c r="E486" s="179"/>
      <c r="F486" s="179"/>
      <c r="G486" s="189"/>
      <c r="H486" s="179"/>
      <c r="I486" s="121"/>
      <c r="J486" s="179"/>
      <c r="K486" s="179"/>
      <c r="L486" s="179"/>
      <c r="M486" s="179"/>
      <c r="N486" s="187"/>
      <c r="O486" s="179"/>
      <c r="P486" s="179"/>
      <c r="Q486" s="179"/>
      <c r="R486" s="179"/>
    </row>
    <row r="487" spans="1:18">
      <c r="A487" s="181"/>
      <c r="B487" s="179"/>
      <c r="C487" s="179"/>
      <c r="D487" s="185"/>
      <c r="E487" s="179"/>
      <c r="F487" s="179"/>
      <c r="G487" s="189"/>
      <c r="H487" s="179"/>
      <c r="I487" s="121"/>
      <c r="J487" s="179"/>
      <c r="K487" s="179"/>
      <c r="L487" s="179"/>
      <c r="M487" s="179"/>
      <c r="N487" s="187"/>
      <c r="O487" s="179"/>
      <c r="P487" s="179"/>
      <c r="Q487" s="179"/>
      <c r="R487" s="179"/>
    </row>
    <row r="488" spans="1:18">
      <c r="A488" s="181"/>
      <c r="B488" s="179"/>
      <c r="C488" s="179"/>
      <c r="D488" s="185"/>
      <c r="E488" s="179"/>
      <c r="F488" s="179"/>
      <c r="G488" s="189"/>
      <c r="H488" s="179"/>
      <c r="I488" s="121"/>
      <c r="J488" s="179"/>
      <c r="K488" s="179"/>
      <c r="L488" s="179"/>
      <c r="M488" s="179"/>
      <c r="N488" s="187"/>
      <c r="O488" s="179"/>
      <c r="P488" s="179"/>
      <c r="Q488" s="179"/>
      <c r="R488" s="179"/>
    </row>
    <row r="489" spans="1:18">
      <c r="A489" s="181"/>
      <c r="B489" s="179"/>
      <c r="C489" s="179"/>
      <c r="D489" s="185"/>
      <c r="E489" s="179"/>
      <c r="F489" s="179"/>
      <c r="G489" s="189"/>
      <c r="H489" s="179"/>
      <c r="I489" s="121"/>
      <c r="J489" s="179"/>
      <c r="K489" s="179"/>
      <c r="L489" s="179"/>
      <c r="M489" s="179"/>
      <c r="N489" s="187"/>
      <c r="O489" s="179"/>
      <c r="P489" s="179"/>
      <c r="Q489" s="179"/>
      <c r="R489" s="179"/>
    </row>
    <row r="490" spans="1:18">
      <c r="A490" s="181"/>
      <c r="B490" s="179"/>
      <c r="C490" s="179"/>
      <c r="D490" s="185"/>
      <c r="E490" s="179"/>
      <c r="F490" s="179"/>
      <c r="G490" s="189"/>
      <c r="H490" s="179"/>
      <c r="I490" s="121"/>
      <c r="J490" s="179"/>
      <c r="K490" s="179"/>
      <c r="L490" s="179"/>
      <c r="M490" s="179"/>
      <c r="N490" s="187"/>
      <c r="O490" s="179"/>
      <c r="P490" s="179"/>
      <c r="Q490" s="179"/>
      <c r="R490" s="179"/>
    </row>
    <row r="491" spans="1:18">
      <c r="A491" s="181"/>
      <c r="B491" s="179"/>
      <c r="C491" s="179"/>
      <c r="D491" s="185"/>
      <c r="E491" s="179"/>
      <c r="F491" s="179"/>
      <c r="G491" s="189"/>
      <c r="H491" s="179"/>
      <c r="I491" s="121"/>
      <c r="J491" s="179"/>
      <c r="K491" s="179"/>
      <c r="L491" s="179"/>
      <c r="M491" s="179"/>
      <c r="N491" s="187"/>
      <c r="O491" s="179"/>
      <c r="P491" s="179"/>
      <c r="Q491" s="179"/>
      <c r="R491" s="179"/>
    </row>
    <row r="492" spans="1:18">
      <c r="A492" s="181"/>
      <c r="B492" s="179"/>
      <c r="C492" s="179"/>
      <c r="D492" s="185"/>
      <c r="E492" s="179"/>
      <c r="F492" s="179"/>
      <c r="G492" s="189"/>
      <c r="H492" s="179"/>
      <c r="I492" s="121"/>
      <c r="J492" s="179"/>
      <c r="K492" s="179"/>
      <c r="L492" s="179"/>
      <c r="M492" s="179"/>
      <c r="N492" s="187"/>
      <c r="O492" s="179"/>
      <c r="P492" s="179"/>
      <c r="Q492" s="179"/>
      <c r="R492" s="179"/>
    </row>
    <row r="493" spans="1:18">
      <c r="A493" s="181"/>
      <c r="B493" s="179"/>
      <c r="C493" s="179"/>
      <c r="D493" s="185"/>
      <c r="E493" s="179"/>
      <c r="F493" s="179"/>
      <c r="G493" s="189"/>
      <c r="H493" s="179"/>
      <c r="I493" s="121"/>
      <c r="J493" s="179"/>
      <c r="K493" s="179"/>
      <c r="L493" s="179"/>
      <c r="M493" s="179"/>
      <c r="N493" s="187"/>
      <c r="O493" s="179"/>
      <c r="P493" s="179"/>
      <c r="Q493" s="179"/>
      <c r="R493" s="179"/>
    </row>
    <row r="494" spans="1:18">
      <c r="A494" s="181"/>
      <c r="B494" s="179"/>
      <c r="C494" s="179"/>
      <c r="D494" s="185"/>
      <c r="E494" s="179"/>
      <c r="F494" s="179"/>
      <c r="G494" s="189"/>
      <c r="H494" s="179"/>
      <c r="I494" s="121"/>
      <c r="J494" s="179"/>
      <c r="K494" s="179"/>
      <c r="L494" s="179"/>
      <c r="M494" s="179"/>
      <c r="N494" s="187"/>
      <c r="O494" s="179"/>
      <c r="P494" s="179"/>
      <c r="Q494" s="179"/>
      <c r="R494" s="179"/>
    </row>
    <row r="495" spans="1:18">
      <c r="A495" s="181"/>
      <c r="B495" s="179"/>
      <c r="C495" s="179"/>
      <c r="D495" s="185"/>
      <c r="E495" s="179"/>
      <c r="F495" s="179"/>
      <c r="G495" s="189"/>
      <c r="H495" s="179"/>
      <c r="I495" s="121"/>
      <c r="J495" s="179"/>
      <c r="K495" s="179"/>
      <c r="L495" s="179"/>
      <c r="M495" s="179"/>
      <c r="N495" s="187"/>
      <c r="O495" s="179"/>
      <c r="P495" s="179"/>
      <c r="Q495" s="179"/>
      <c r="R495" s="179"/>
    </row>
    <row r="496" spans="1:18">
      <c r="A496" s="181"/>
      <c r="B496" s="179"/>
      <c r="C496" s="179"/>
      <c r="D496" s="185"/>
      <c r="E496" s="179"/>
      <c r="F496" s="179"/>
      <c r="G496" s="189"/>
      <c r="H496" s="179"/>
      <c r="I496" s="121"/>
      <c r="J496" s="179"/>
      <c r="K496" s="179"/>
      <c r="L496" s="179"/>
      <c r="M496" s="179"/>
      <c r="N496" s="187"/>
      <c r="O496" s="179"/>
      <c r="P496" s="179"/>
      <c r="Q496" s="179"/>
      <c r="R496" s="179"/>
    </row>
    <row r="497" spans="1:18">
      <c r="A497" s="181"/>
      <c r="B497" s="179"/>
      <c r="C497" s="179"/>
      <c r="D497" s="185"/>
      <c r="E497" s="179"/>
      <c r="F497" s="179"/>
      <c r="G497" s="189"/>
      <c r="H497" s="179"/>
      <c r="I497" s="121"/>
      <c r="J497" s="179"/>
      <c r="K497" s="179"/>
      <c r="L497" s="179"/>
      <c r="M497" s="179"/>
      <c r="N497" s="187"/>
      <c r="O497" s="179"/>
      <c r="P497" s="179"/>
      <c r="Q497" s="179"/>
      <c r="R497" s="179"/>
    </row>
    <row r="498" spans="1:18">
      <c r="A498" s="181"/>
      <c r="B498" s="179"/>
      <c r="C498" s="179"/>
      <c r="D498" s="185"/>
      <c r="E498" s="179"/>
      <c r="F498" s="179"/>
      <c r="G498" s="189"/>
      <c r="H498" s="179"/>
      <c r="I498" s="121"/>
      <c r="J498" s="179"/>
      <c r="K498" s="179"/>
      <c r="L498" s="179"/>
      <c r="M498" s="179"/>
      <c r="N498" s="187"/>
      <c r="O498" s="179"/>
      <c r="P498" s="179"/>
      <c r="Q498" s="179"/>
      <c r="R498" s="179"/>
    </row>
    <row r="499" spans="1:18">
      <c r="A499" s="181"/>
      <c r="B499" s="179"/>
      <c r="C499" s="179"/>
      <c r="D499" s="185"/>
      <c r="E499" s="179"/>
      <c r="F499" s="179"/>
      <c r="G499" s="189"/>
      <c r="H499" s="179"/>
      <c r="I499" s="121"/>
      <c r="J499" s="179"/>
      <c r="K499" s="179"/>
      <c r="L499" s="179"/>
      <c r="M499" s="179"/>
      <c r="N499" s="187"/>
      <c r="O499" s="179"/>
      <c r="P499" s="179"/>
      <c r="Q499" s="179"/>
      <c r="R499" s="179"/>
    </row>
    <row r="500" spans="1:18">
      <c r="A500" s="181"/>
      <c r="B500" s="179"/>
      <c r="C500" s="179"/>
      <c r="D500" s="185"/>
      <c r="E500" s="179"/>
      <c r="F500" s="179"/>
      <c r="G500" s="189"/>
      <c r="H500" s="179"/>
      <c r="I500" s="121"/>
      <c r="J500" s="179"/>
      <c r="K500" s="179"/>
      <c r="L500" s="179"/>
      <c r="M500" s="179"/>
      <c r="N500" s="187"/>
      <c r="O500" s="179"/>
      <c r="P500" s="179"/>
      <c r="Q500" s="179"/>
      <c r="R500" s="179"/>
    </row>
    <row r="501" spans="1:18">
      <c r="A501" s="181"/>
      <c r="B501" s="179"/>
      <c r="C501" s="179"/>
      <c r="D501" s="185"/>
      <c r="E501" s="179"/>
      <c r="F501" s="179"/>
      <c r="G501" s="189"/>
      <c r="H501" s="179"/>
      <c r="I501" s="121"/>
      <c r="J501" s="179"/>
      <c r="K501" s="179"/>
      <c r="L501" s="179"/>
      <c r="M501" s="179"/>
      <c r="N501" s="187"/>
      <c r="O501" s="179"/>
      <c r="P501" s="179"/>
      <c r="Q501" s="179"/>
      <c r="R501" s="179"/>
    </row>
    <row r="502" spans="1:18">
      <c r="A502" s="181"/>
      <c r="B502" s="179"/>
      <c r="C502" s="179"/>
      <c r="D502" s="185"/>
      <c r="E502" s="179"/>
      <c r="F502" s="179"/>
      <c r="G502" s="189"/>
      <c r="H502" s="179"/>
      <c r="I502" s="121"/>
      <c r="J502" s="179"/>
      <c r="K502" s="179"/>
      <c r="L502" s="179"/>
      <c r="M502" s="179"/>
      <c r="N502" s="187"/>
      <c r="O502" s="179"/>
      <c r="P502" s="179"/>
      <c r="Q502" s="179"/>
      <c r="R502" s="179"/>
    </row>
    <row r="503" spans="1:18">
      <c r="A503" s="181"/>
      <c r="B503" s="179"/>
      <c r="C503" s="179"/>
      <c r="D503" s="185"/>
      <c r="E503" s="179"/>
      <c r="F503" s="179"/>
      <c r="G503" s="189"/>
      <c r="H503" s="179"/>
      <c r="I503" s="121"/>
      <c r="J503" s="179"/>
      <c r="K503" s="179"/>
      <c r="L503" s="179"/>
      <c r="M503" s="179"/>
      <c r="N503" s="187"/>
      <c r="O503" s="179"/>
      <c r="P503" s="179"/>
      <c r="Q503" s="179"/>
      <c r="R503" s="179"/>
    </row>
    <row r="504" spans="1:18">
      <c r="A504" s="181"/>
      <c r="B504" s="179"/>
      <c r="C504" s="179"/>
      <c r="D504" s="185"/>
      <c r="E504" s="179"/>
      <c r="F504" s="179"/>
      <c r="G504" s="189"/>
      <c r="H504" s="179"/>
      <c r="I504" s="121"/>
      <c r="J504" s="179"/>
      <c r="K504" s="179"/>
      <c r="L504" s="179"/>
      <c r="M504" s="179"/>
      <c r="N504" s="187"/>
      <c r="O504" s="179"/>
      <c r="P504" s="179"/>
      <c r="Q504" s="179"/>
      <c r="R504" s="179"/>
    </row>
    <row r="505" spans="1:18">
      <c r="A505" s="181"/>
      <c r="B505" s="179"/>
      <c r="C505" s="179"/>
      <c r="D505" s="185"/>
      <c r="E505" s="179"/>
      <c r="F505" s="179"/>
      <c r="G505" s="189"/>
      <c r="H505" s="179"/>
      <c r="I505" s="121"/>
      <c r="J505" s="179"/>
      <c r="K505" s="179"/>
      <c r="L505" s="179"/>
      <c r="M505" s="179"/>
      <c r="N505" s="187"/>
      <c r="O505" s="179"/>
      <c r="P505" s="179"/>
      <c r="Q505" s="179"/>
      <c r="R505" s="179"/>
    </row>
    <row r="506" spans="1:18">
      <c r="A506" s="181"/>
      <c r="B506" s="179"/>
      <c r="C506" s="179"/>
      <c r="D506" s="185"/>
      <c r="E506" s="179"/>
      <c r="F506" s="179"/>
      <c r="G506" s="189"/>
      <c r="H506" s="179"/>
      <c r="I506" s="121"/>
      <c r="J506" s="179"/>
      <c r="K506" s="179"/>
      <c r="L506" s="179"/>
      <c r="M506" s="179"/>
      <c r="N506" s="187"/>
      <c r="O506" s="179"/>
      <c r="P506" s="179"/>
      <c r="Q506" s="179"/>
      <c r="R506" s="179"/>
    </row>
    <row r="507" spans="1:18">
      <c r="A507" s="181"/>
      <c r="B507" s="179"/>
      <c r="C507" s="179"/>
      <c r="D507" s="185"/>
      <c r="E507" s="179"/>
      <c r="F507" s="179"/>
      <c r="G507" s="189"/>
      <c r="H507" s="179"/>
      <c r="I507" s="121"/>
      <c r="J507" s="179"/>
      <c r="K507" s="179"/>
      <c r="L507" s="179"/>
      <c r="M507" s="179"/>
      <c r="N507" s="187"/>
      <c r="O507" s="179"/>
      <c r="P507" s="179"/>
      <c r="Q507" s="179"/>
      <c r="R507" s="179"/>
    </row>
    <row r="508" spans="1:18">
      <c r="A508" s="181"/>
      <c r="B508" s="179"/>
      <c r="C508" s="179"/>
      <c r="D508" s="185"/>
      <c r="E508" s="179"/>
      <c r="F508" s="179"/>
      <c r="G508" s="189"/>
      <c r="H508" s="179"/>
      <c r="I508" s="121"/>
      <c r="J508" s="179"/>
      <c r="K508" s="179"/>
      <c r="L508" s="179"/>
      <c r="M508" s="179"/>
      <c r="N508" s="187"/>
      <c r="O508" s="179"/>
      <c r="P508" s="179"/>
      <c r="Q508" s="179"/>
      <c r="R508" s="179"/>
    </row>
    <row r="509" spans="1:18">
      <c r="A509" s="181"/>
      <c r="B509" s="179"/>
      <c r="C509" s="179"/>
      <c r="D509" s="185"/>
      <c r="E509" s="179"/>
      <c r="F509" s="179"/>
      <c r="G509" s="189"/>
      <c r="H509" s="179"/>
      <c r="I509" s="121"/>
      <c r="J509" s="179"/>
      <c r="K509" s="179"/>
      <c r="L509" s="179"/>
      <c r="M509" s="179"/>
      <c r="N509" s="187"/>
      <c r="O509" s="179"/>
      <c r="P509" s="179"/>
      <c r="Q509" s="179"/>
      <c r="R509" s="179"/>
    </row>
    <row r="510" spans="1:18">
      <c r="A510" s="181"/>
      <c r="B510" s="179"/>
      <c r="C510" s="179"/>
      <c r="D510" s="185"/>
      <c r="E510" s="179"/>
      <c r="F510" s="179"/>
      <c r="G510" s="189"/>
      <c r="H510" s="179"/>
      <c r="I510" s="121"/>
      <c r="J510" s="179"/>
      <c r="K510" s="179"/>
      <c r="L510" s="179"/>
      <c r="M510" s="179"/>
      <c r="N510" s="187"/>
      <c r="O510" s="179"/>
      <c r="P510" s="179"/>
      <c r="Q510" s="179"/>
      <c r="R510" s="179"/>
    </row>
    <row r="511" spans="1:18">
      <c r="A511" s="181"/>
      <c r="B511" s="179"/>
      <c r="C511" s="179"/>
      <c r="D511" s="185"/>
      <c r="E511" s="179"/>
      <c r="F511" s="179"/>
      <c r="G511" s="189"/>
      <c r="H511" s="179"/>
      <c r="I511" s="121"/>
      <c r="J511" s="179"/>
      <c r="K511" s="179"/>
      <c r="L511" s="179"/>
      <c r="M511" s="179"/>
      <c r="N511" s="187"/>
      <c r="O511" s="179"/>
      <c r="P511" s="179"/>
      <c r="Q511" s="179"/>
      <c r="R511" s="179"/>
    </row>
    <row r="512" spans="1:18">
      <c r="A512" s="181"/>
      <c r="B512" s="179"/>
      <c r="C512" s="179"/>
      <c r="D512" s="185"/>
      <c r="E512" s="179"/>
      <c r="F512" s="179"/>
      <c r="G512" s="189"/>
      <c r="H512" s="179"/>
      <c r="I512" s="121"/>
      <c r="J512" s="179"/>
      <c r="K512" s="179"/>
      <c r="L512" s="179"/>
      <c r="M512" s="179"/>
      <c r="N512" s="187"/>
      <c r="O512" s="179"/>
      <c r="P512" s="179"/>
      <c r="Q512" s="179"/>
      <c r="R512" s="179"/>
    </row>
    <row r="513" spans="1:18">
      <c r="A513" s="181"/>
      <c r="B513" s="179"/>
      <c r="C513" s="179"/>
      <c r="D513" s="185"/>
      <c r="E513" s="179"/>
      <c r="F513" s="179"/>
      <c r="G513" s="189"/>
      <c r="H513" s="179"/>
      <c r="I513" s="121"/>
      <c r="J513" s="179"/>
      <c r="K513" s="179"/>
      <c r="L513" s="179"/>
      <c r="M513" s="179"/>
      <c r="N513" s="187"/>
      <c r="O513" s="179"/>
      <c r="P513" s="179"/>
      <c r="Q513" s="179"/>
      <c r="R513" s="179"/>
    </row>
    <row r="514" spans="1:18">
      <c r="A514" s="181"/>
      <c r="B514" s="179"/>
      <c r="C514" s="179"/>
      <c r="D514" s="185"/>
      <c r="E514" s="179"/>
      <c r="F514" s="179"/>
      <c r="G514" s="189"/>
      <c r="H514" s="179"/>
      <c r="I514" s="121"/>
      <c r="J514" s="179"/>
      <c r="K514" s="179"/>
      <c r="L514" s="179"/>
      <c r="M514" s="179"/>
      <c r="N514" s="187"/>
      <c r="O514" s="179"/>
      <c r="P514" s="179"/>
      <c r="Q514" s="179"/>
      <c r="R514" s="179"/>
    </row>
    <row r="515" spans="1:18">
      <c r="A515" s="181"/>
      <c r="B515" s="179"/>
      <c r="C515" s="179"/>
      <c r="D515" s="185"/>
      <c r="E515" s="179"/>
      <c r="F515" s="179"/>
      <c r="G515" s="189"/>
      <c r="H515" s="179"/>
      <c r="I515" s="121"/>
      <c r="J515" s="179"/>
      <c r="K515" s="179"/>
      <c r="L515" s="179"/>
      <c r="M515" s="179"/>
      <c r="N515" s="187"/>
      <c r="O515" s="179"/>
      <c r="P515" s="179"/>
      <c r="Q515" s="179"/>
      <c r="R515" s="179"/>
    </row>
    <row r="516" spans="1:18">
      <c r="A516" s="181"/>
      <c r="B516" s="179"/>
      <c r="C516" s="179"/>
      <c r="D516" s="185"/>
      <c r="E516" s="179"/>
      <c r="F516" s="179"/>
      <c r="G516" s="189"/>
      <c r="H516" s="179"/>
      <c r="I516" s="121"/>
      <c r="J516" s="179"/>
      <c r="K516" s="179"/>
      <c r="L516" s="179"/>
      <c r="M516" s="179"/>
      <c r="N516" s="187"/>
      <c r="O516" s="179"/>
      <c r="P516" s="179"/>
      <c r="Q516" s="179"/>
      <c r="R516" s="179"/>
    </row>
    <row r="517" spans="1:18">
      <c r="A517" s="181"/>
      <c r="B517" s="179"/>
      <c r="C517" s="179"/>
      <c r="D517" s="185"/>
      <c r="E517" s="179"/>
      <c r="F517" s="179"/>
      <c r="G517" s="189"/>
      <c r="H517" s="179"/>
      <c r="I517" s="121"/>
      <c r="J517" s="179"/>
      <c r="K517" s="179"/>
      <c r="L517" s="179"/>
      <c r="M517" s="179"/>
      <c r="N517" s="187"/>
      <c r="O517" s="179"/>
      <c r="P517" s="179"/>
      <c r="Q517" s="179"/>
      <c r="R517" s="179"/>
    </row>
    <row r="518" spans="1:18">
      <c r="A518" s="181"/>
      <c r="B518" s="179"/>
      <c r="C518" s="179"/>
      <c r="D518" s="185"/>
      <c r="E518" s="179"/>
      <c r="F518" s="179"/>
      <c r="G518" s="189"/>
      <c r="H518" s="179"/>
      <c r="I518" s="121"/>
      <c r="J518" s="179"/>
      <c r="K518" s="179"/>
      <c r="L518" s="179"/>
      <c r="M518" s="179"/>
      <c r="N518" s="187"/>
      <c r="O518" s="179"/>
      <c r="P518" s="179"/>
      <c r="Q518" s="179"/>
      <c r="R518" s="179"/>
    </row>
    <row r="519" spans="1:18">
      <c r="A519" s="181"/>
      <c r="B519" s="179"/>
      <c r="C519" s="179"/>
      <c r="D519" s="185"/>
      <c r="E519" s="179"/>
      <c r="F519" s="179"/>
      <c r="G519" s="189"/>
      <c r="H519" s="179"/>
      <c r="I519" s="121"/>
      <c r="J519" s="179"/>
      <c r="K519" s="179"/>
      <c r="L519" s="179"/>
      <c r="M519" s="179"/>
      <c r="N519" s="187"/>
      <c r="O519" s="179"/>
      <c r="P519" s="179"/>
      <c r="Q519" s="179"/>
      <c r="R519" s="179"/>
    </row>
    <row r="520" spans="1:18">
      <c r="A520" s="181"/>
      <c r="B520" s="179"/>
      <c r="C520" s="179"/>
      <c r="D520" s="185"/>
      <c r="E520" s="179"/>
      <c r="F520" s="179"/>
      <c r="G520" s="189"/>
      <c r="H520" s="179"/>
      <c r="I520" s="121"/>
      <c r="J520" s="179"/>
      <c r="K520" s="179"/>
      <c r="L520" s="179"/>
      <c r="M520" s="179"/>
      <c r="N520" s="187"/>
      <c r="O520" s="179"/>
      <c r="P520" s="179"/>
      <c r="Q520" s="179"/>
      <c r="R520" s="179"/>
    </row>
    <row r="521" spans="1:18">
      <c r="A521" s="181"/>
      <c r="B521" s="179"/>
      <c r="C521" s="179"/>
      <c r="D521" s="185"/>
      <c r="E521" s="179"/>
      <c r="F521" s="179"/>
      <c r="G521" s="189"/>
      <c r="H521" s="179"/>
      <c r="I521" s="121"/>
      <c r="J521" s="179"/>
      <c r="K521" s="179"/>
      <c r="L521" s="179"/>
      <c r="M521" s="179"/>
      <c r="N521" s="187"/>
      <c r="O521" s="179"/>
      <c r="P521" s="179"/>
      <c r="Q521" s="179"/>
      <c r="R521" s="179"/>
    </row>
    <row r="522" spans="1:18">
      <c r="A522" s="181"/>
      <c r="B522" s="179"/>
      <c r="C522" s="179"/>
      <c r="D522" s="185"/>
      <c r="E522" s="179"/>
      <c r="F522" s="179"/>
      <c r="G522" s="189"/>
      <c r="H522" s="179"/>
      <c r="I522" s="121"/>
      <c r="J522" s="179"/>
      <c r="K522" s="179"/>
      <c r="L522" s="179"/>
      <c r="M522" s="179"/>
      <c r="N522" s="187"/>
      <c r="O522" s="179"/>
      <c r="P522" s="179"/>
      <c r="Q522" s="179"/>
      <c r="R522" s="179"/>
    </row>
    <row r="523" spans="1:18">
      <c r="A523" s="181"/>
      <c r="B523" s="179"/>
      <c r="C523" s="179"/>
      <c r="D523" s="185"/>
      <c r="E523" s="179"/>
      <c r="F523" s="179"/>
      <c r="G523" s="189"/>
      <c r="H523" s="179"/>
      <c r="I523" s="121"/>
      <c r="J523" s="179"/>
      <c r="K523" s="179"/>
      <c r="L523" s="179"/>
      <c r="M523" s="179"/>
      <c r="N523" s="187"/>
      <c r="O523" s="179"/>
      <c r="P523" s="179"/>
      <c r="Q523" s="179"/>
      <c r="R523" s="179"/>
    </row>
    <row r="524" spans="1:18">
      <c r="A524" s="181"/>
      <c r="B524" s="179"/>
      <c r="C524" s="179"/>
      <c r="D524" s="185"/>
      <c r="E524" s="179"/>
      <c r="F524" s="179"/>
      <c r="G524" s="189"/>
      <c r="H524" s="179"/>
      <c r="I524" s="121"/>
      <c r="J524" s="179"/>
      <c r="K524" s="179"/>
      <c r="L524" s="179"/>
      <c r="M524" s="179"/>
      <c r="N524" s="187"/>
      <c r="O524" s="179"/>
      <c r="P524" s="179"/>
      <c r="Q524" s="179"/>
      <c r="R524" s="179"/>
    </row>
    <row r="525" spans="1:18">
      <c r="A525" s="181"/>
      <c r="B525" s="179"/>
      <c r="C525" s="179"/>
      <c r="D525" s="185"/>
      <c r="E525" s="179"/>
      <c r="F525" s="179"/>
      <c r="G525" s="189"/>
      <c r="H525" s="179"/>
      <c r="I525" s="121"/>
      <c r="J525" s="179"/>
      <c r="K525" s="179"/>
      <c r="L525" s="179"/>
      <c r="M525" s="179"/>
      <c r="N525" s="187"/>
      <c r="O525" s="179"/>
      <c r="P525" s="179"/>
      <c r="Q525" s="179"/>
      <c r="R525" s="179"/>
    </row>
    <row r="526" spans="1:18">
      <c r="A526" s="181"/>
      <c r="B526" s="179"/>
      <c r="C526" s="179"/>
      <c r="D526" s="185"/>
      <c r="E526" s="179"/>
      <c r="F526" s="179"/>
      <c r="G526" s="189"/>
      <c r="H526" s="179"/>
      <c r="I526" s="121"/>
      <c r="J526" s="179"/>
      <c r="K526" s="179"/>
      <c r="L526" s="179"/>
      <c r="M526" s="179"/>
      <c r="N526" s="187"/>
      <c r="O526" s="179"/>
      <c r="P526" s="179"/>
      <c r="Q526" s="179"/>
      <c r="R526" s="179"/>
    </row>
    <row r="527" spans="1:18">
      <c r="A527" s="181"/>
      <c r="B527" s="179"/>
      <c r="C527" s="179"/>
      <c r="D527" s="185"/>
      <c r="E527" s="179"/>
      <c r="F527" s="179"/>
      <c r="G527" s="189"/>
      <c r="H527" s="179"/>
      <c r="I527" s="121"/>
      <c r="J527" s="179"/>
      <c r="K527" s="179"/>
      <c r="L527" s="179"/>
      <c r="M527" s="179"/>
      <c r="N527" s="187"/>
      <c r="O527" s="179"/>
      <c r="P527" s="179"/>
      <c r="Q527" s="179"/>
      <c r="R527" s="179"/>
    </row>
    <row r="528" spans="1:18">
      <c r="A528" s="181"/>
      <c r="B528" s="179"/>
      <c r="C528" s="179"/>
      <c r="D528" s="185"/>
      <c r="E528" s="179"/>
      <c r="F528" s="179"/>
      <c r="G528" s="189"/>
      <c r="H528" s="179"/>
      <c r="I528" s="121"/>
      <c r="J528" s="179"/>
      <c r="K528" s="179"/>
      <c r="L528" s="179"/>
      <c r="M528" s="179"/>
      <c r="N528" s="187"/>
      <c r="O528" s="179"/>
      <c r="P528" s="179"/>
      <c r="Q528" s="179"/>
      <c r="R528" s="179"/>
    </row>
    <row r="529" spans="1:18">
      <c r="A529" s="181"/>
      <c r="B529" s="179"/>
      <c r="C529" s="179"/>
      <c r="D529" s="185"/>
      <c r="E529" s="179"/>
      <c r="F529" s="179"/>
      <c r="G529" s="189"/>
      <c r="H529" s="179"/>
      <c r="I529" s="121"/>
      <c r="J529" s="179"/>
      <c r="K529" s="179"/>
      <c r="L529" s="179"/>
      <c r="M529" s="179"/>
      <c r="N529" s="187"/>
      <c r="O529" s="179"/>
      <c r="P529" s="179"/>
      <c r="Q529" s="179"/>
      <c r="R529" s="179"/>
    </row>
    <row r="530" spans="1:18">
      <c r="A530" s="181"/>
      <c r="B530" s="179"/>
      <c r="C530" s="179"/>
      <c r="D530" s="185"/>
      <c r="E530" s="179"/>
      <c r="F530" s="179"/>
      <c r="G530" s="189"/>
      <c r="H530" s="179"/>
      <c r="I530" s="121"/>
      <c r="J530" s="179"/>
      <c r="K530" s="179"/>
      <c r="L530" s="179"/>
      <c r="M530" s="179"/>
      <c r="N530" s="187"/>
      <c r="O530" s="179"/>
      <c r="P530" s="179"/>
      <c r="Q530" s="179"/>
      <c r="R530" s="179"/>
    </row>
    <row r="531" spans="1:18">
      <c r="A531" s="181"/>
      <c r="B531" s="179"/>
      <c r="C531" s="179"/>
      <c r="D531" s="185"/>
      <c r="E531" s="179"/>
      <c r="F531" s="179"/>
      <c r="G531" s="189"/>
      <c r="H531" s="179"/>
      <c r="I531" s="121"/>
      <c r="J531" s="179"/>
      <c r="K531" s="179"/>
      <c r="L531" s="179"/>
      <c r="M531" s="179"/>
      <c r="N531" s="187"/>
      <c r="O531" s="179"/>
      <c r="P531" s="179"/>
      <c r="Q531" s="179"/>
      <c r="R531" s="179"/>
    </row>
    <row r="532" spans="1:18">
      <c r="A532" s="181"/>
      <c r="B532" s="179"/>
      <c r="C532" s="179"/>
      <c r="D532" s="185"/>
      <c r="E532" s="179"/>
      <c r="F532" s="179"/>
      <c r="G532" s="189"/>
      <c r="H532" s="179"/>
      <c r="I532" s="121"/>
      <c r="J532" s="179"/>
      <c r="K532" s="179"/>
      <c r="L532" s="179"/>
      <c r="M532" s="179"/>
      <c r="N532" s="187"/>
      <c r="O532" s="179"/>
      <c r="P532" s="179"/>
      <c r="Q532" s="179"/>
      <c r="R532" s="179"/>
    </row>
    <row r="533" spans="1:18">
      <c r="A533" s="181"/>
      <c r="B533" s="179"/>
      <c r="C533" s="179"/>
      <c r="D533" s="185"/>
      <c r="E533" s="179"/>
      <c r="F533" s="179"/>
      <c r="G533" s="189"/>
      <c r="H533" s="179"/>
      <c r="I533" s="121"/>
      <c r="J533" s="179"/>
      <c r="K533" s="179"/>
      <c r="L533" s="179"/>
      <c r="M533" s="179"/>
      <c r="N533" s="187"/>
      <c r="O533" s="179"/>
      <c r="P533" s="179"/>
      <c r="Q533" s="179"/>
      <c r="R533" s="179"/>
    </row>
    <row r="534" spans="1:18">
      <c r="A534" s="181"/>
      <c r="B534" s="179"/>
      <c r="C534" s="179"/>
      <c r="D534" s="185"/>
      <c r="E534" s="179"/>
      <c r="F534" s="179"/>
      <c r="G534" s="189"/>
      <c r="H534" s="179"/>
      <c r="I534" s="121"/>
      <c r="J534" s="179"/>
      <c r="K534" s="179"/>
      <c r="L534" s="179"/>
      <c r="M534" s="179"/>
      <c r="N534" s="187"/>
      <c r="O534" s="179"/>
      <c r="P534" s="179"/>
      <c r="Q534" s="179"/>
      <c r="R534" s="179"/>
    </row>
    <row r="535" spans="1:18">
      <c r="A535" s="181"/>
      <c r="B535" s="179"/>
      <c r="C535" s="179"/>
      <c r="D535" s="185"/>
      <c r="E535" s="179"/>
      <c r="F535" s="179"/>
      <c r="G535" s="189"/>
      <c r="H535" s="179"/>
      <c r="I535" s="121"/>
      <c r="J535" s="179"/>
      <c r="K535" s="179"/>
      <c r="L535" s="179"/>
      <c r="M535" s="179"/>
      <c r="N535" s="187"/>
      <c r="O535" s="179"/>
      <c r="P535" s="179"/>
      <c r="Q535" s="179"/>
      <c r="R535" s="179"/>
    </row>
    <row r="536" spans="1:18">
      <c r="A536" s="181"/>
      <c r="B536" s="179"/>
      <c r="C536" s="179"/>
      <c r="D536" s="185"/>
      <c r="E536" s="179"/>
      <c r="F536" s="179"/>
      <c r="G536" s="189"/>
      <c r="H536" s="179"/>
      <c r="I536" s="121"/>
      <c r="J536" s="179"/>
      <c r="K536" s="179"/>
      <c r="L536" s="179"/>
      <c r="M536" s="179"/>
      <c r="N536" s="187"/>
      <c r="O536" s="179"/>
      <c r="P536" s="179"/>
      <c r="Q536" s="179"/>
      <c r="R536" s="179"/>
    </row>
    <row r="537" spans="1:18">
      <c r="A537" s="181"/>
      <c r="B537" s="179"/>
      <c r="C537" s="179"/>
      <c r="D537" s="185"/>
      <c r="E537" s="179"/>
      <c r="F537" s="179"/>
      <c r="G537" s="189"/>
      <c r="H537" s="179"/>
      <c r="I537" s="121"/>
      <c r="J537" s="179"/>
      <c r="K537" s="179"/>
      <c r="L537" s="179"/>
      <c r="M537" s="179"/>
      <c r="N537" s="187"/>
      <c r="O537" s="179"/>
      <c r="P537" s="179"/>
      <c r="Q537" s="179"/>
      <c r="R537" s="179"/>
    </row>
    <row r="538" spans="1:18">
      <c r="A538" s="181"/>
      <c r="B538" s="179"/>
      <c r="C538" s="179"/>
      <c r="D538" s="185"/>
      <c r="E538" s="179"/>
      <c r="F538" s="179"/>
      <c r="G538" s="189"/>
      <c r="H538" s="179"/>
      <c r="I538" s="121"/>
      <c r="J538" s="179"/>
      <c r="K538" s="179"/>
      <c r="L538" s="179"/>
      <c r="M538" s="179"/>
      <c r="N538" s="187"/>
      <c r="O538" s="179"/>
      <c r="P538" s="179"/>
      <c r="Q538" s="179"/>
      <c r="R538" s="179"/>
    </row>
    <row r="539" spans="1:18">
      <c r="A539" s="181"/>
      <c r="B539" s="179"/>
      <c r="C539" s="179"/>
      <c r="D539" s="185"/>
      <c r="E539" s="179"/>
      <c r="F539" s="179"/>
      <c r="G539" s="189"/>
      <c r="H539" s="179"/>
      <c r="I539" s="121"/>
      <c r="J539" s="179"/>
      <c r="K539" s="179"/>
      <c r="L539" s="179"/>
      <c r="M539" s="179"/>
      <c r="N539" s="187"/>
      <c r="O539" s="179"/>
      <c r="P539" s="179"/>
      <c r="Q539" s="179"/>
      <c r="R539" s="179"/>
    </row>
    <row r="540" spans="1:18">
      <c r="A540" s="181"/>
      <c r="B540" s="179"/>
      <c r="C540" s="179"/>
      <c r="D540" s="185"/>
      <c r="E540" s="179"/>
      <c r="F540" s="179"/>
      <c r="G540" s="189"/>
      <c r="H540" s="179"/>
      <c r="I540" s="121"/>
      <c r="J540" s="179"/>
      <c r="K540" s="179"/>
      <c r="L540" s="179"/>
      <c r="M540" s="179"/>
      <c r="N540" s="187"/>
      <c r="O540" s="179"/>
      <c r="P540" s="179"/>
      <c r="Q540" s="179"/>
      <c r="R540" s="179"/>
    </row>
    <row r="541" spans="1:18">
      <c r="A541" s="181"/>
      <c r="B541" s="179"/>
      <c r="C541" s="179"/>
      <c r="D541" s="185"/>
      <c r="E541" s="179"/>
      <c r="F541" s="179"/>
      <c r="G541" s="189"/>
      <c r="H541" s="179"/>
      <c r="I541" s="121"/>
      <c r="J541" s="179"/>
      <c r="K541" s="179"/>
      <c r="L541" s="179"/>
      <c r="M541" s="179"/>
      <c r="N541" s="187"/>
      <c r="O541" s="179"/>
      <c r="P541" s="179"/>
      <c r="Q541" s="179"/>
      <c r="R541" s="179"/>
    </row>
    <row r="542" spans="1:18">
      <c r="A542" s="181"/>
      <c r="B542" s="179"/>
      <c r="C542" s="179"/>
      <c r="D542" s="185"/>
      <c r="E542" s="179"/>
      <c r="F542" s="179"/>
      <c r="G542" s="189"/>
      <c r="H542" s="179"/>
      <c r="I542" s="121"/>
      <c r="J542" s="179"/>
      <c r="K542" s="179"/>
      <c r="L542" s="179"/>
      <c r="M542" s="179"/>
      <c r="N542" s="187"/>
      <c r="O542" s="179"/>
      <c r="P542" s="179"/>
      <c r="Q542" s="179"/>
      <c r="R542" s="179"/>
    </row>
    <row r="543" spans="1:18">
      <c r="A543" s="181"/>
      <c r="B543" s="179"/>
      <c r="C543" s="179"/>
      <c r="D543" s="185"/>
      <c r="E543" s="179"/>
      <c r="F543" s="179"/>
      <c r="G543" s="189"/>
      <c r="H543" s="179"/>
      <c r="I543" s="121"/>
      <c r="J543" s="179"/>
      <c r="K543" s="179"/>
      <c r="L543" s="179"/>
      <c r="M543" s="179"/>
      <c r="N543" s="187"/>
      <c r="O543" s="179"/>
      <c r="P543" s="179"/>
      <c r="Q543" s="179"/>
      <c r="R543" s="179"/>
    </row>
    <row r="544" spans="1:18">
      <c r="A544" s="181"/>
      <c r="B544" s="179"/>
      <c r="C544" s="179"/>
      <c r="D544" s="185"/>
      <c r="E544" s="179"/>
      <c r="F544" s="179"/>
      <c r="G544" s="189"/>
      <c r="H544" s="179"/>
      <c r="I544" s="121"/>
      <c r="J544" s="179"/>
      <c r="K544" s="179"/>
      <c r="L544" s="179"/>
      <c r="M544" s="179"/>
      <c r="N544" s="187"/>
      <c r="O544" s="179"/>
      <c r="P544" s="179"/>
      <c r="Q544" s="179"/>
      <c r="R544" s="179"/>
    </row>
    <row r="545" spans="1:18">
      <c r="A545" s="181"/>
      <c r="B545" s="179"/>
      <c r="C545" s="179"/>
      <c r="D545" s="185"/>
      <c r="E545" s="179"/>
      <c r="F545" s="179"/>
      <c r="G545" s="189"/>
      <c r="H545" s="179"/>
      <c r="I545" s="121"/>
      <c r="J545" s="179"/>
      <c r="K545" s="179"/>
      <c r="L545" s="179"/>
      <c r="M545" s="179"/>
      <c r="N545" s="187"/>
      <c r="O545" s="179"/>
      <c r="P545" s="179"/>
      <c r="Q545" s="179"/>
      <c r="R545" s="179"/>
    </row>
    <row r="546" spans="1:18">
      <c r="A546" s="181"/>
      <c r="B546" s="179"/>
      <c r="C546" s="179"/>
      <c r="D546" s="185"/>
      <c r="E546" s="179"/>
      <c r="F546" s="179"/>
      <c r="G546" s="189"/>
      <c r="H546" s="179"/>
      <c r="I546" s="121"/>
      <c r="J546" s="179"/>
      <c r="K546" s="179"/>
      <c r="L546" s="179"/>
      <c r="M546" s="179"/>
      <c r="N546" s="187"/>
      <c r="O546" s="179"/>
      <c r="P546" s="179"/>
      <c r="Q546" s="179"/>
      <c r="R546" s="179"/>
    </row>
    <row r="547" spans="1:18">
      <c r="A547" s="181"/>
      <c r="B547" s="179"/>
      <c r="C547" s="179"/>
      <c r="D547" s="185"/>
      <c r="E547" s="179"/>
      <c r="F547" s="179"/>
      <c r="G547" s="189"/>
      <c r="H547" s="179"/>
      <c r="I547" s="121"/>
      <c r="J547" s="179"/>
      <c r="K547" s="179"/>
      <c r="L547" s="179"/>
      <c r="M547" s="179"/>
      <c r="N547" s="187"/>
      <c r="O547" s="179"/>
      <c r="P547" s="179"/>
      <c r="Q547" s="179"/>
      <c r="R547" s="179"/>
    </row>
    <row r="548" spans="1:18">
      <c r="A548" s="181"/>
      <c r="B548" s="179"/>
      <c r="C548" s="179"/>
      <c r="D548" s="185"/>
      <c r="E548" s="179"/>
      <c r="F548" s="179"/>
      <c r="G548" s="189"/>
      <c r="H548" s="179"/>
      <c r="I548" s="121"/>
      <c r="J548" s="179"/>
      <c r="K548" s="179"/>
      <c r="L548" s="179"/>
      <c r="M548" s="179"/>
      <c r="N548" s="187"/>
      <c r="O548" s="179"/>
      <c r="P548" s="179"/>
      <c r="Q548" s="179"/>
      <c r="R548" s="179"/>
    </row>
    <row r="549" spans="1:18">
      <c r="A549" s="181"/>
      <c r="B549" s="179"/>
      <c r="C549" s="179"/>
      <c r="D549" s="185"/>
      <c r="E549" s="179"/>
      <c r="F549" s="179"/>
      <c r="G549" s="189"/>
      <c r="H549" s="179"/>
      <c r="I549" s="121"/>
      <c r="J549" s="179"/>
      <c r="K549" s="179"/>
      <c r="L549" s="179"/>
      <c r="M549" s="179"/>
      <c r="N549" s="187"/>
      <c r="O549" s="179"/>
      <c r="P549" s="179"/>
      <c r="Q549" s="179"/>
      <c r="R549" s="179"/>
    </row>
    <row r="550" spans="1:18">
      <c r="A550" s="181"/>
      <c r="B550" s="179"/>
      <c r="C550" s="179"/>
      <c r="D550" s="185"/>
      <c r="E550" s="179"/>
      <c r="F550" s="179"/>
      <c r="G550" s="189"/>
      <c r="H550" s="179"/>
      <c r="I550" s="121"/>
      <c r="J550" s="179"/>
      <c r="K550" s="179"/>
      <c r="L550" s="179"/>
      <c r="M550" s="179"/>
      <c r="N550" s="187"/>
      <c r="O550" s="179"/>
      <c r="P550" s="179"/>
      <c r="Q550" s="179"/>
      <c r="R550" s="179"/>
    </row>
    <row r="551" spans="1:18">
      <c r="A551" s="181"/>
      <c r="B551" s="179"/>
      <c r="C551" s="179"/>
      <c r="D551" s="185"/>
      <c r="E551" s="179"/>
      <c r="F551" s="179"/>
      <c r="G551" s="189"/>
      <c r="H551" s="179"/>
      <c r="I551" s="121"/>
      <c r="J551" s="179"/>
      <c r="K551" s="179"/>
      <c r="L551" s="179"/>
      <c r="M551" s="179"/>
      <c r="N551" s="187"/>
      <c r="O551" s="179"/>
      <c r="P551" s="179"/>
      <c r="Q551" s="179"/>
      <c r="R551" s="179"/>
    </row>
    <row r="552" spans="1:18">
      <c r="A552" s="181"/>
      <c r="B552" s="179"/>
      <c r="C552" s="179"/>
      <c r="D552" s="185"/>
      <c r="E552" s="179"/>
      <c r="F552" s="179"/>
      <c r="G552" s="189"/>
      <c r="H552" s="179"/>
      <c r="I552" s="121"/>
      <c r="J552" s="179"/>
      <c r="K552" s="179"/>
      <c r="L552" s="179"/>
      <c r="M552" s="179"/>
      <c r="N552" s="187"/>
      <c r="O552" s="179"/>
      <c r="P552" s="179"/>
      <c r="Q552" s="179"/>
      <c r="R552" s="179"/>
    </row>
    <row r="553" spans="1:18">
      <c r="A553" s="181"/>
      <c r="B553" s="179"/>
      <c r="C553" s="179"/>
      <c r="D553" s="185"/>
      <c r="E553" s="179"/>
      <c r="F553" s="179"/>
      <c r="G553" s="189"/>
      <c r="H553" s="179"/>
      <c r="I553" s="121"/>
      <c r="J553" s="179"/>
      <c r="K553" s="179"/>
      <c r="L553" s="179"/>
      <c r="M553" s="179"/>
      <c r="N553" s="187"/>
      <c r="O553" s="179"/>
      <c r="P553" s="179"/>
      <c r="Q553" s="179"/>
      <c r="R553" s="179"/>
    </row>
    <row r="554" spans="1:18">
      <c r="A554" s="181"/>
      <c r="B554" s="179"/>
      <c r="C554" s="179"/>
      <c r="D554" s="185"/>
      <c r="E554" s="179"/>
      <c r="F554" s="179"/>
      <c r="G554" s="189"/>
      <c r="H554" s="179"/>
      <c r="I554" s="121"/>
      <c r="J554" s="179"/>
      <c r="K554" s="179"/>
      <c r="L554" s="179"/>
      <c r="M554" s="179"/>
      <c r="N554" s="187"/>
      <c r="O554" s="179"/>
      <c r="P554" s="179"/>
      <c r="Q554" s="179"/>
      <c r="R554" s="179"/>
    </row>
    <row r="555" spans="1:18">
      <c r="A555" s="181"/>
      <c r="B555" s="179"/>
      <c r="C555" s="179"/>
      <c r="D555" s="185"/>
      <c r="E555" s="179"/>
      <c r="F555" s="179"/>
      <c r="G555" s="189"/>
      <c r="H555" s="179"/>
      <c r="I555" s="121"/>
      <c r="J555" s="179"/>
      <c r="K555" s="179"/>
      <c r="L555" s="179"/>
      <c r="M555" s="179"/>
      <c r="N555" s="187"/>
      <c r="O555" s="179"/>
      <c r="P555" s="179"/>
      <c r="Q555" s="179"/>
      <c r="R555" s="179"/>
    </row>
    <row r="556" spans="1:18">
      <c r="A556" s="181"/>
      <c r="B556" s="179"/>
      <c r="C556" s="179"/>
      <c r="D556" s="185"/>
      <c r="E556" s="179"/>
      <c r="F556" s="179"/>
      <c r="G556" s="189"/>
      <c r="H556" s="179"/>
      <c r="I556" s="121"/>
      <c r="J556" s="179"/>
      <c r="K556" s="179"/>
      <c r="L556" s="179"/>
      <c r="M556" s="179"/>
      <c r="N556" s="187"/>
      <c r="O556" s="179"/>
      <c r="P556" s="179"/>
      <c r="Q556" s="179"/>
      <c r="R556" s="179"/>
    </row>
    <row r="557" spans="1:18">
      <c r="A557" s="181"/>
      <c r="B557" s="179"/>
      <c r="C557" s="179"/>
      <c r="D557" s="185"/>
      <c r="E557" s="179"/>
      <c r="F557" s="179"/>
      <c r="G557" s="189"/>
      <c r="H557" s="179"/>
      <c r="I557" s="121"/>
      <c r="J557" s="179"/>
      <c r="K557" s="179"/>
      <c r="L557" s="179"/>
      <c r="M557" s="179"/>
      <c r="N557" s="187"/>
      <c r="O557" s="179"/>
      <c r="P557" s="179"/>
      <c r="Q557" s="179"/>
      <c r="R557" s="179"/>
    </row>
    <row r="558" spans="1:18">
      <c r="A558" s="181"/>
      <c r="B558" s="179"/>
      <c r="C558" s="179"/>
      <c r="D558" s="185"/>
      <c r="E558" s="179"/>
      <c r="F558" s="179"/>
      <c r="G558" s="189"/>
      <c r="H558" s="179"/>
      <c r="I558" s="121"/>
      <c r="J558" s="179"/>
      <c r="K558" s="179"/>
      <c r="L558" s="179"/>
      <c r="M558" s="179"/>
      <c r="N558" s="187"/>
      <c r="O558" s="179"/>
      <c r="P558" s="179"/>
      <c r="Q558" s="179"/>
      <c r="R558" s="179"/>
    </row>
    <row r="559" spans="1:18">
      <c r="A559" s="181"/>
      <c r="B559" s="179"/>
      <c r="C559" s="179"/>
      <c r="D559" s="185"/>
      <c r="E559" s="179"/>
      <c r="F559" s="179"/>
      <c r="G559" s="189"/>
      <c r="H559" s="179"/>
      <c r="I559" s="121"/>
      <c r="J559" s="179"/>
      <c r="K559" s="179"/>
      <c r="L559" s="179"/>
      <c r="M559" s="179"/>
      <c r="N559" s="187"/>
      <c r="O559" s="179"/>
      <c r="P559" s="179"/>
      <c r="Q559" s="179"/>
      <c r="R559" s="179"/>
    </row>
    <row r="560" spans="1:18">
      <c r="A560" s="181"/>
      <c r="B560" s="179"/>
      <c r="C560" s="179"/>
      <c r="D560" s="185"/>
      <c r="E560" s="179"/>
      <c r="F560" s="179"/>
      <c r="G560" s="189"/>
      <c r="H560" s="179"/>
      <c r="I560" s="121"/>
      <c r="J560" s="179"/>
      <c r="K560" s="179"/>
      <c r="L560" s="179"/>
      <c r="M560" s="179"/>
      <c r="N560" s="187"/>
      <c r="O560" s="179"/>
      <c r="P560" s="179"/>
      <c r="Q560" s="179"/>
      <c r="R560" s="179"/>
    </row>
    <row r="561" spans="1:18">
      <c r="A561" s="181"/>
      <c r="B561" s="179"/>
      <c r="C561" s="179"/>
      <c r="D561" s="185"/>
      <c r="E561" s="179"/>
      <c r="F561" s="179"/>
      <c r="G561" s="189"/>
      <c r="H561" s="179"/>
      <c r="I561" s="121"/>
      <c r="J561" s="179"/>
      <c r="K561" s="179"/>
      <c r="L561" s="179"/>
      <c r="M561" s="179"/>
      <c r="N561" s="187"/>
      <c r="O561" s="179"/>
      <c r="P561" s="179"/>
      <c r="Q561" s="179"/>
      <c r="R561" s="179"/>
    </row>
    <row r="562" spans="1:18">
      <c r="A562" s="181"/>
      <c r="B562" s="179"/>
      <c r="C562" s="179"/>
      <c r="D562" s="185"/>
      <c r="E562" s="179"/>
      <c r="F562" s="179"/>
      <c r="G562" s="189"/>
      <c r="H562" s="179"/>
      <c r="I562" s="121"/>
      <c r="J562" s="179"/>
      <c r="K562" s="179"/>
      <c r="L562" s="179"/>
      <c r="M562" s="179"/>
      <c r="N562" s="187"/>
      <c r="O562" s="179"/>
      <c r="P562" s="179"/>
      <c r="Q562" s="179"/>
      <c r="R562" s="179"/>
    </row>
    <row r="563" spans="1:18">
      <c r="A563" s="181"/>
      <c r="B563" s="179"/>
      <c r="C563" s="179"/>
      <c r="D563" s="185"/>
      <c r="E563" s="179"/>
      <c r="F563" s="179"/>
      <c r="G563" s="189"/>
      <c r="H563" s="179"/>
      <c r="I563" s="121"/>
      <c r="J563" s="179"/>
      <c r="K563" s="179"/>
      <c r="L563" s="179"/>
      <c r="M563" s="179"/>
      <c r="N563" s="187"/>
      <c r="O563" s="179"/>
      <c r="P563" s="179"/>
      <c r="Q563" s="179"/>
      <c r="R563" s="179"/>
    </row>
    <row r="564" spans="1:18">
      <c r="A564" s="181"/>
      <c r="B564" s="179"/>
      <c r="C564" s="179"/>
      <c r="D564" s="185"/>
      <c r="E564" s="179"/>
      <c r="F564" s="179"/>
      <c r="G564" s="189"/>
      <c r="H564" s="179"/>
      <c r="I564" s="121"/>
      <c r="J564" s="179"/>
      <c r="K564" s="179"/>
      <c r="L564" s="179"/>
      <c r="M564" s="179"/>
      <c r="N564" s="187"/>
      <c r="O564" s="179"/>
      <c r="P564" s="179"/>
      <c r="Q564" s="179"/>
      <c r="R564" s="179"/>
    </row>
    <row r="565" spans="1:18">
      <c r="A565" s="181"/>
      <c r="B565" s="179"/>
      <c r="C565" s="179"/>
      <c r="D565" s="185"/>
      <c r="E565" s="179"/>
      <c r="F565" s="179"/>
      <c r="G565" s="189"/>
      <c r="H565" s="179"/>
      <c r="I565" s="121"/>
      <c r="J565" s="179"/>
      <c r="K565" s="179"/>
      <c r="L565" s="179"/>
      <c r="M565" s="179"/>
      <c r="N565" s="187"/>
      <c r="O565" s="179"/>
      <c r="P565" s="179"/>
      <c r="Q565" s="179"/>
      <c r="R565" s="179"/>
    </row>
    <row r="566" spans="1:18">
      <c r="A566" s="181"/>
      <c r="B566" s="179"/>
      <c r="C566" s="179"/>
      <c r="D566" s="185"/>
      <c r="E566" s="179"/>
      <c r="F566" s="179"/>
      <c r="G566" s="189"/>
      <c r="H566" s="179"/>
      <c r="I566" s="121"/>
      <c r="J566" s="179"/>
      <c r="K566" s="179"/>
      <c r="L566" s="179"/>
      <c r="M566" s="179"/>
      <c r="N566" s="187"/>
      <c r="O566" s="179"/>
      <c r="P566" s="179"/>
      <c r="Q566" s="179"/>
      <c r="R566" s="179"/>
    </row>
    <row r="567" spans="1:18">
      <c r="A567" s="181"/>
      <c r="B567" s="179"/>
      <c r="C567" s="179"/>
      <c r="D567" s="185"/>
      <c r="E567" s="179"/>
      <c r="F567" s="179"/>
      <c r="G567" s="189"/>
      <c r="H567" s="179"/>
      <c r="I567" s="121"/>
      <c r="J567" s="179"/>
      <c r="K567" s="179"/>
      <c r="L567" s="179"/>
      <c r="M567" s="179"/>
      <c r="N567" s="187"/>
      <c r="O567" s="179"/>
      <c r="P567" s="179"/>
      <c r="Q567" s="179"/>
      <c r="R567" s="179"/>
    </row>
    <row r="568" spans="1:18">
      <c r="A568" s="181"/>
      <c r="B568" s="179"/>
      <c r="C568" s="179"/>
      <c r="D568" s="185"/>
      <c r="E568" s="179"/>
      <c r="F568" s="179"/>
      <c r="G568" s="189"/>
      <c r="H568" s="179"/>
      <c r="I568" s="121"/>
      <c r="J568" s="179"/>
      <c r="K568" s="179"/>
      <c r="L568" s="179"/>
      <c r="M568" s="179"/>
      <c r="N568" s="187"/>
      <c r="O568" s="179"/>
      <c r="P568" s="179"/>
      <c r="Q568" s="179"/>
      <c r="R568" s="179"/>
    </row>
    <row r="569" spans="1:18">
      <c r="A569" s="181"/>
      <c r="B569" s="179"/>
      <c r="C569" s="179"/>
      <c r="D569" s="185"/>
      <c r="E569" s="179"/>
      <c r="F569" s="179"/>
      <c r="G569" s="189"/>
      <c r="H569" s="179"/>
      <c r="I569" s="121"/>
      <c r="J569" s="179"/>
      <c r="K569" s="179"/>
      <c r="L569" s="179"/>
      <c r="M569" s="179"/>
      <c r="N569" s="187"/>
      <c r="O569" s="179"/>
      <c r="P569" s="179"/>
      <c r="Q569" s="179"/>
      <c r="R569" s="179"/>
    </row>
    <row r="570" spans="1:18">
      <c r="A570" s="181"/>
      <c r="B570" s="179"/>
      <c r="C570" s="179"/>
      <c r="D570" s="185"/>
      <c r="E570" s="179"/>
      <c r="F570" s="179"/>
      <c r="G570" s="189"/>
      <c r="H570" s="179"/>
      <c r="I570" s="121"/>
      <c r="J570" s="179"/>
      <c r="K570" s="179"/>
      <c r="L570" s="179"/>
      <c r="M570" s="179"/>
      <c r="N570" s="187"/>
      <c r="O570" s="179"/>
      <c r="P570" s="179"/>
      <c r="Q570" s="179"/>
      <c r="R570" s="179"/>
    </row>
    <row r="571" spans="1:18">
      <c r="A571" s="181"/>
      <c r="B571" s="179"/>
      <c r="C571" s="179"/>
      <c r="D571" s="185"/>
      <c r="E571" s="179"/>
      <c r="F571" s="179"/>
      <c r="G571" s="189"/>
      <c r="H571" s="179"/>
      <c r="I571" s="121"/>
      <c r="J571" s="179"/>
      <c r="K571" s="179"/>
      <c r="L571" s="179"/>
      <c r="M571" s="179"/>
      <c r="N571" s="187"/>
      <c r="O571" s="179"/>
      <c r="P571" s="179"/>
      <c r="Q571" s="179"/>
      <c r="R571" s="179"/>
    </row>
    <row r="572" spans="1:18">
      <c r="A572" s="181"/>
      <c r="B572" s="179"/>
      <c r="C572" s="179"/>
      <c r="D572" s="185"/>
      <c r="E572" s="179"/>
      <c r="F572" s="179"/>
      <c r="G572" s="189"/>
      <c r="H572" s="179"/>
      <c r="I572" s="121"/>
      <c r="J572" s="179"/>
      <c r="K572" s="179"/>
      <c r="L572" s="179"/>
      <c r="M572" s="179"/>
      <c r="N572" s="187"/>
      <c r="O572" s="179"/>
      <c r="P572" s="179"/>
      <c r="Q572" s="179"/>
      <c r="R572" s="179"/>
    </row>
    <row r="573" spans="1:18">
      <c r="A573" s="181"/>
      <c r="B573" s="179"/>
      <c r="C573" s="179"/>
      <c r="D573" s="185"/>
      <c r="E573" s="179"/>
      <c r="F573" s="179"/>
      <c r="G573" s="189"/>
      <c r="H573" s="179"/>
      <c r="I573" s="121"/>
      <c r="J573" s="179"/>
      <c r="K573" s="179"/>
      <c r="L573" s="179"/>
      <c r="M573" s="179"/>
      <c r="N573" s="187"/>
      <c r="O573" s="179"/>
      <c r="P573" s="179"/>
      <c r="Q573" s="179"/>
      <c r="R573" s="179"/>
    </row>
    <row r="574" spans="1:18">
      <c r="A574" s="181"/>
      <c r="B574" s="179"/>
      <c r="C574" s="179"/>
      <c r="D574" s="185"/>
      <c r="E574" s="179"/>
      <c r="F574" s="179"/>
      <c r="G574" s="189"/>
      <c r="H574" s="179"/>
      <c r="I574" s="121"/>
      <c r="J574" s="179"/>
      <c r="K574" s="179"/>
      <c r="L574" s="179"/>
      <c r="M574" s="179"/>
      <c r="N574" s="187"/>
      <c r="O574" s="179"/>
      <c r="P574" s="179"/>
      <c r="Q574" s="179"/>
      <c r="R574" s="179"/>
    </row>
    <row r="575" spans="1:18">
      <c r="A575" s="181"/>
      <c r="B575" s="179"/>
      <c r="C575" s="179"/>
      <c r="D575" s="185"/>
      <c r="E575" s="179"/>
      <c r="F575" s="179"/>
      <c r="G575" s="189"/>
      <c r="H575" s="179"/>
      <c r="I575" s="121"/>
      <c r="J575" s="179"/>
      <c r="K575" s="179"/>
      <c r="L575" s="179"/>
      <c r="M575" s="179"/>
      <c r="N575" s="187"/>
      <c r="O575" s="179"/>
      <c r="P575" s="179"/>
      <c r="Q575" s="179"/>
      <c r="R575" s="179"/>
    </row>
    <row r="576" spans="1:18">
      <c r="A576" s="181"/>
      <c r="B576" s="179"/>
      <c r="C576" s="179"/>
      <c r="D576" s="185"/>
      <c r="E576" s="179"/>
      <c r="F576" s="179"/>
      <c r="G576" s="189"/>
      <c r="H576" s="179"/>
      <c r="I576" s="121"/>
      <c r="J576" s="179"/>
      <c r="K576" s="179"/>
      <c r="L576" s="179"/>
      <c r="M576" s="179"/>
      <c r="N576" s="187"/>
      <c r="O576" s="179"/>
      <c r="P576" s="179"/>
      <c r="Q576" s="179"/>
      <c r="R576" s="179"/>
    </row>
    <row r="577" spans="1:18">
      <c r="A577" s="181"/>
      <c r="B577" s="179"/>
      <c r="C577" s="179"/>
      <c r="D577" s="185"/>
      <c r="E577" s="179"/>
      <c r="F577" s="179"/>
      <c r="G577" s="189"/>
      <c r="H577" s="179"/>
      <c r="I577" s="121"/>
      <c r="J577" s="179"/>
      <c r="K577" s="179"/>
      <c r="L577" s="179"/>
      <c r="M577" s="179"/>
      <c r="N577" s="187"/>
      <c r="O577" s="179"/>
      <c r="P577" s="179"/>
      <c r="Q577" s="179"/>
      <c r="R577" s="179"/>
    </row>
    <row r="578" spans="1:18">
      <c r="A578" s="181"/>
      <c r="B578" s="179"/>
      <c r="C578" s="179"/>
      <c r="D578" s="185"/>
      <c r="E578" s="179"/>
      <c r="F578" s="179"/>
      <c r="G578" s="189"/>
      <c r="H578" s="179"/>
      <c r="I578" s="121"/>
      <c r="J578" s="179"/>
      <c r="K578" s="179"/>
      <c r="L578" s="179"/>
      <c r="M578" s="179"/>
      <c r="N578" s="187"/>
      <c r="O578" s="179"/>
      <c r="P578" s="179"/>
      <c r="Q578" s="179"/>
      <c r="R578" s="179"/>
    </row>
    <row r="579" spans="1:18">
      <c r="A579" s="181"/>
      <c r="B579" s="179"/>
      <c r="C579" s="179"/>
      <c r="D579" s="185"/>
      <c r="E579" s="179"/>
      <c r="F579" s="179"/>
      <c r="G579" s="189"/>
      <c r="H579" s="179"/>
      <c r="I579" s="121"/>
      <c r="J579" s="179"/>
      <c r="K579" s="179"/>
      <c r="L579" s="179"/>
      <c r="M579" s="179"/>
      <c r="N579" s="187"/>
      <c r="O579" s="179"/>
      <c r="P579" s="179"/>
      <c r="Q579" s="179"/>
      <c r="R579" s="179"/>
    </row>
    <row r="580" spans="1:18">
      <c r="A580" s="181"/>
      <c r="B580" s="179"/>
      <c r="C580" s="179"/>
      <c r="D580" s="185"/>
      <c r="E580" s="179"/>
      <c r="F580" s="179"/>
      <c r="G580" s="189"/>
      <c r="H580" s="179"/>
      <c r="I580" s="121"/>
      <c r="J580" s="179"/>
      <c r="K580" s="179"/>
      <c r="L580" s="179"/>
      <c r="M580" s="179"/>
      <c r="N580" s="187"/>
      <c r="O580" s="179"/>
      <c r="P580" s="179"/>
      <c r="Q580" s="179"/>
      <c r="R580" s="179"/>
    </row>
    <row r="581" spans="1:18">
      <c r="A581" s="181"/>
      <c r="B581" s="179"/>
      <c r="C581" s="179"/>
      <c r="D581" s="185"/>
      <c r="E581" s="179"/>
      <c r="F581" s="179"/>
      <c r="G581" s="189"/>
      <c r="H581" s="179"/>
      <c r="I581" s="121"/>
      <c r="J581" s="179"/>
      <c r="K581" s="179"/>
      <c r="L581" s="179"/>
      <c r="M581" s="179"/>
      <c r="N581" s="187"/>
      <c r="O581" s="179"/>
      <c r="P581" s="179"/>
      <c r="Q581" s="179"/>
      <c r="R581" s="179"/>
    </row>
    <row r="582" spans="1:18">
      <c r="A582" s="181"/>
      <c r="B582" s="179"/>
      <c r="C582" s="179"/>
      <c r="D582" s="185"/>
      <c r="E582" s="179"/>
      <c r="F582" s="179"/>
      <c r="G582" s="189"/>
      <c r="H582" s="179"/>
      <c r="I582" s="121"/>
      <c r="J582" s="179"/>
      <c r="K582" s="179"/>
      <c r="L582" s="179"/>
      <c r="M582" s="179"/>
      <c r="N582" s="187"/>
      <c r="O582" s="179"/>
      <c r="P582" s="179"/>
      <c r="Q582" s="179"/>
      <c r="R582" s="179"/>
    </row>
    <row r="583" spans="1:18">
      <c r="A583" s="181"/>
      <c r="B583" s="179"/>
      <c r="C583" s="179"/>
      <c r="D583" s="185"/>
      <c r="E583" s="179"/>
      <c r="F583" s="179"/>
      <c r="G583" s="189"/>
      <c r="H583" s="179"/>
      <c r="I583" s="121"/>
      <c r="J583" s="179"/>
      <c r="K583" s="179"/>
      <c r="L583" s="179"/>
      <c r="M583" s="179"/>
      <c r="N583" s="187"/>
      <c r="O583" s="179"/>
      <c r="P583" s="179"/>
      <c r="Q583" s="179"/>
      <c r="R583" s="179"/>
    </row>
    <row r="584" spans="1:18">
      <c r="A584" s="181"/>
      <c r="B584" s="179"/>
      <c r="C584" s="179"/>
      <c r="D584" s="185"/>
      <c r="E584" s="179"/>
      <c r="F584" s="179"/>
      <c r="G584" s="189"/>
      <c r="H584" s="179"/>
      <c r="I584" s="121"/>
      <c r="J584" s="179"/>
      <c r="K584" s="179"/>
      <c r="L584" s="179"/>
      <c r="M584" s="179"/>
      <c r="N584" s="187"/>
      <c r="O584" s="179"/>
      <c r="P584" s="179"/>
      <c r="Q584" s="179"/>
      <c r="R584" s="179"/>
    </row>
    <row r="585" spans="1:18">
      <c r="A585" s="181"/>
      <c r="B585" s="179"/>
      <c r="C585" s="179"/>
      <c r="D585" s="185"/>
      <c r="E585" s="179"/>
      <c r="F585" s="179"/>
      <c r="G585" s="189"/>
      <c r="H585" s="179"/>
      <c r="I585" s="121"/>
      <c r="J585" s="179"/>
      <c r="K585" s="179"/>
      <c r="L585" s="179"/>
      <c r="M585" s="179"/>
      <c r="N585" s="187"/>
      <c r="O585" s="179"/>
      <c r="P585" s="179"/>
      <c r="Q585" s="179"/>
      <c r="R585" s="179"/>
    </row>
    <row r="586" spans="1:18">
      <c r="A586" s="181"/>
      <c r="B586" s="179"/>
      <c r="C586" s="179"/>
      <c r="D586" s="185"/>
      <c r="E586" s="179"/>
      <c r="F586" s="179"/>
      <c r="G586" s="189"/>
      <c r="H586" s="179"/>
      <c r="I586" s="121"/>
      <c r="J586" s="179"/>
      <c r="K586" s="179"/>
      <c r="L586" s="179"/>
      <c r="M586" s="179"/>
      <c r="N586" s="187"/>
      <c r="O586" s="179"/>
      <c r="P586" s="179"/>
      <c r="Q586" s="179"/>
      <c r="R586" s="179"/>
    </row>
    <row r="587" spans="1:18">
      <c r="A587" s="181"/>
      <c r="B587" s="179"/>
      <c r="C587" s="179"/>
      <c r="D587" s="185"/>
      <c r="E587" s="179"/>
      <c r="F587" s="179"/>
      <c r="G587" s="189"/>
      <c r="H587" s="179"/>
      <c r="I587" s="121"/>
      <c r="J587" s="179"/>
      <c r="K587" s="179"/>
      <c r="L587" s="179"/>
      <c r="M587" s="179"/>
      <c r="N587" s="187"/>
      <c r="O587" s="179"/>
      <c r="P587" s="179"/>
      <c r="Q587" s="179"/>
      <c r="R587" s="179"/>
    </row>
    <row r="588" spans="1:18">
      <c r="A588" s="181"/>
      <c r="B588" s="179"/>
      <c r="C588" s="179"/>
      <c r="D588" s="185"/>
      <c r="E588" s="179"/>
      <c r="F588" s="179"/>
      <c r="G588" s="189"/>
      <c r="H588" s="179"/>
      <c r="I588" s="121"/>
      <c r="J588" s="179"/>
      <c r="K588" s="179"/>
      <c r="L588" s="179"/>
      <c r="M588" s="179"/>
      <c r="N588" s="187"/>
      <c r="O588" s="179"/>
      <c r="P588" s="179"/>
      <c r="Q588" s="179"/>
      <c r="R588" s="179"/>
    </row>
    <row r="589" spans="1:18">
      <c r="A589" s="181"/>
      <c r="B589" s="179"/>
      <c r="C589" s="179"/>
      <c r="D589" s="185"/>
      <c r="E589" s="179"/>
      <c r="F589" s="179"/>
      <c r="G589" s="189"/>
      <c r="H589" s="179"/>
      <c r="I589" s="121"/>
      <c r="J589" s="179"/>
      <c r="K589" s="179"/>
      <c r="L589" s="179"/>
      <c r="M589" s="179"/>
      <c r="N589" s="187"/>
      <c r="O589" s="179"/>
      <c r="P589" s="179"/>
      <c r="Q589" s="179"/>
      <c r="R589" s="179"/>
    </row>
    <row r="590" spans="1:18">
      <c r="A590" s="181"/>
      <c r="B590" s="179"/>
      <c r="C590" s="179"/>
      <c r="D590" s="185"/>
      <c r="E590" s="179"/>
      <c r="F590" s="179"/>
      <c r="G590" s="189"/>
      <c r="H590" s="179"/>
      <c r="I590" s="121"/>
      <c r="J590" s="179"/>
      <c r="K590" s="179"/>
      <c r="L590" s="179"/>
      <c r="M590" s="179"/>
      <c r="N590" s="187"/>
      <c r="O590" s="179"/>
      <c r="P590" s="179"/>
      <c r="Q590" s="179"/>
      <c r="R590" s="179"/>
    </row>
    <row r="591" spans="1:18">
      <c r="A591" s="181"/>
      <c r="B591" s="179"/>
      <c r="C591" s="179"/>
      <c r="D591" s="185"/>
      <c r="E591" s="179"/>
      <c r="F591" s="179"/>
      <c r="G591" s="189"/>
      <c r="H591" s="179"/>
      <c r="I591" s="121"/>
      <c r="J591" s="179"/>
      <c r="K591" s="179"/>
      <c r="L591" s="179"/>
      <c r="M591" s="179"/>
      <c r="N591" s="187"/>
      <c r="O591" s="179"/>
      <c r="P591" s="179"/>
      <c r="Q591" s="179"/>
      <c r="R591" s="179"/>
    </row>
    <row r="592" spans="1:18">
      <c r="A592" s="181"/>
      <c r="B592" s="179"/>
      <c r="C592" s="179"/>
      <c r="D592" s="185"/>
      <c r="E592" s="179"/>
      <c r="F592" s="179"/>
      <c r="G592" s="189"/>
      <c r="H592" s="179"/>
      <c r="I592" s="121"/>
      <c r="J592" s="179"/>
      <c r="K592" s="179"/>
      <c r="L592" s="179"/>
      <c r="M592" s="179"/>
      <c r="N592" s="187"/>
      <c r="O592" s="179"/>
      <c r="P592" s="179"/>
      <c r="Q592" s="179"/>
      <c r="R592" s="179"/>
    </row>
    <row r="593" spans="1:18">
      <c r="A593" s="181"/>
      <c r="B593" s="179"/>
      <c r="C593" s="179"/>
      <c r="D593" s="185"/>
      <c r="E593" s="179"/>
      <c r="F593" s="179"/>
      <c r="G593" s="189"/>
      <c r="H593" s="179"/>
      <c r="I593" s="121"/>
      <c r="J593" s="179"/>
      <c r="K593" s="179"/>
      <c r="L593" s="179"/>
      <c r="M593" s="179"/>
      <c r="N593" s="187"/>
      <c r="O593" s="179"/>
      <c r="P593" s="179"/>
      <c r="Q593" s="179"/>
      <c r="R593" s="179"/>
    </row>
    <row r="594" spans="1:18">
      <c r="A594" s="181"/>
      <c r="B594" s="179"/>
      <c r="C594" s="179"/>
      <c r="D594" s="185"/>
      <c r="E594" s="179"/>
      <c r="F594" s="179"/>
      <c r="G594" s="189"/>
      <c r="H594" s="179"/>
      <c r="I594" s="121"/>
      <c r="J594" s="179"/>
      <c r="K594" s="179"/>
      <c r="L594" s="179"/>
      <c r="M594" s="179"/>
      <c r="N594" s="187"/>
      <c r="O594" s="179"/>
      <c r="P594" s="179"/>
      <c r="Q594" s="179"/>
      <c r="R594" s="179"/>
    </row>
    <row r="595" spans="1:18">
      <c r="A595" s="181"/>
      <c r="B595" s="179"/>
      <c r="C595" s="179"/>
      <c r="D595" s="185"/>
      <c r="E595" s="179"/>
      <c r="F595" s="179"/>
      <c r="G595" s="189"/>
      <c r="H595" s="179"/>
      <c r="I595" s="121"/>
      <c r="J595" s="179"/>
      <c r="K595" s="179"/>
      <c r="L595" s="179"/>
      <c r="M595" s="179"/>
      <c r="N595" s="187"/>
      <c r="O595" s="179"/>
      <c r="P595" s="179"/>
      <c r="Q595" s="179"/>
      <c r="R595" s="179"/>
    </row>
    <row r="596" spans="1:18">
      <c r="A596" s="181"/>
      <c r="B596" s="179"/>
      <c r="C596" s="179"/>
      <c r="D596" s="185"/>
      <c r="E596" s="179"/>
      <c r="F596" s="179"/>
      <c r="G596" s="189"/>
      <c r="H596" s="179"/>
      <c r="I596" s="121"/>
      <c r="J596" s="179"/>
      <c r="K596" s="179"/>
      <c r="L596" s="179"/>
      <c r="M596" s="179"/>
      <c r="N596" s="187"/>
      <c r="O596" s="179"/>
      <c r="P596" s="179"/>
      <c r="Q596" s="179"/>
      <c r="R596" s="179"/>
    </row>
    <row r="597" spans="1:18">
      <c r="A597" s="181"/>
      <c r="B597" s="179"/>
      <c r="C597" s="179"/>
      <c r="D597" s="185"/>
      <c r="E597" s="179"/>
      <c r="F597" s="179"/>
      <c r="G597" s="189"/>
      <c r="H597" s="179"/>
      <c r="I597" s="121"/>
      <c r="J597" s="179"/>
      <c r="K597" s="179"/>
      <c r="L597" s="179"/>
      <c r="M597" s="179"/>
      <c r="N597" s="187"/>
      <c r="O597" s="179"/>
      <c r="P597" s="179"/>
      <c r="Q597" s="179"/>
      <c r="R597" s="179"/>
    </row>
    <row r="598" spans="1:18">
      <c r="A598" s="181"/>
      <c r="B598" s="179"/>
      <c r="C598" s="179"/>
      <c r="D598" s="185"/>
      <c r="E598" s="179"/>
      <c r="F598" s="179"/>
      <c r="G598" s="189"/>
      <c r="H598" s="179"/>
      <c r="I598" s="121"/>
      <c r="J598" s="179"/>
      <c r="K598" s="179"/>
      <c r="L598" s="179"/>
      <c r="M598" s="179"/>
      <c r="N598" s="187"/>
      <c r="O598" s="179"/>
      <c r="P598" s="179"/>
      <c r="Q598" s="179"/>
      <c r="R598" s="179"/>
    </row>
    <row r="599" spans="1:18">
      <c r="A599" s="181"/>
      <c r="B599" s="179"/>
      <c r="C599" s="179"/>
      <c r="D599" s="185"/>
      <c r="E599" s="179"/>
      <c r="F599" s="179"/>
      <c r="G599" s="189"/>
      <c r="H599" s="179"/>
      <c r="I599" s="121"/>
      <c r="J599" s="179"/>
      <c r="K599" s="179"/>
      <c r="L599" s="179"/>
      <c r="M599" s="179"/>
      <c r="N599" s="187"/>
      <c r="O599" s="179"/>
      <c r="P599" s="179"/>
      <c r="Q599" s="179"/>
      <c r="R599" s="179"/>
    </row>
    <row r="600" spans="1:18">
      <c r="A600" s="181"/>
      <c r="B600" s="179"/>
      <c r="C600" s="179"/>
      <c r="D600" s="185"/>
      <c r="E600" s="179"/>
      <c r="F600" s="179"/>
      <c r="G600" s="189"/>
      <c r="H600" s="179"/>
      <c r="I600" s="121"/>
      <c r="J600" s="179"/>
      <c r="K600" s="179"/>
      <c r="L600" s="179"/>
      <c r="M600" s="179"/>
      <c r="N600" s="187"/>
      <c r="O600" s="179"/>
      <c r="P600" s="179"/>
      <c r="Q600" s="179"/>
      <c r="R600" s="179"/>
    </row>
    <row r="601" spans="1:18">
      <c r="A601" s="181"/>
      <c r="B601" s="179"/>
      <c r="C601" s="179"/>
      <c r="D601" s="185"/>
      <c r="E601" s="179"/>
      <c r="F601" s="179"/>
      <c r="G601" s="189"/>
      <c r="H601" s="179"/>
      <c r="I601" s="121"/>
      <c r="J601" s="179"/>
      <c r="K601" s="179"/>
      <c r="L601" s="179"/>
      <c r="M601" s="179"/>
      <c r="N601" s="187"/>
      <c r="O601" s="179"/>
      <c r="P601" s="179"/>
      <c r="Q601" s="179"/>
      <c r="R601" s="179"/>
    </row>
    <row r="602" spans="1:18">
      <c r="A602" s="181"/>
      <c r="B602" s="179"/>
      <c r="C602" s="179"/>
      <c r="D602" s="185"/>
      <c r="E602" s="179"/>
      <c r="F602" s="179"/>
      <c r="G602" s="189"/>
      <c r="H602" s="179"/>
      <c r="I602" s="121"/>
      <c r="J602" s="179"/>
      <c r="K602" s="179"/>
      <c r="L602" s="179"/>
      <c r="M602" s="179"/>
      <c r="N602" s="187"/>
      <c r="O602" s="179"/>
      <c r="P602" s="179"/>
      <c r="Q602" s="179"/>
      <c r="R602" s="179"/>
    </row>
    <row r="603" spans="1:18">
      <c r="A603" s="181"/>
      <c r="B603" s="179"/>
      <c r="C603" s="179"/>
      <c r="D603" s="185"/>
      <c r="E603" s="179"/>
      <c r="F603" s="179"/>
      <c r="G603" s="189"/>
      <c r="H603" s="179"/>
      <c r="I603" s="121"/>
      <c r="J603" s="179"/>
      <c r="K603" s="179"/>
      <c r="L603" s="179"/>
      <c r="M603" s="179"/>
      <c r="N603" s="187"/>
      <c r="O603" s="179"/>
      <c r="P603" s="179"/>
      <c r="Q603" s="179"/>
      <c r="R603" s="179"/>
    </row>
    <row r="604" spans="1:18">
      <c r="A604" s="181"/>
      <c r="B604" s="179"/>
      <c r="C604" s="179"/>
      <c r="D604" s="185"/>
      <c r="E604" s="179"/>
      <c r="F604" s="179"/>
      <c r="G604" s="189"/>
      <c r="H604" s="179"/>
      <c r="I604" s="121"/>
      <c r="J604" s="179"/>
      <c r="K604" s="179"/>
      <c r="L604" s="179"/>
      <c r="M604" s="179"/>
      <c r="N604" s="187"/>
      <c r="O604" s="179"/>
      <c r="P604" s="179"/>
      <c r="Q604" s="179"/>
      <c r="R604" s="179"/>
    </row>
    <row r="605" spans="1:18">
      <c r="A605" s="181"/>
      <c r="B605" s="179"/>
      <c r="C605" s="179"/>
      <c r="D605" s="185"/>
      <c r="E605" s="179"/>
      <c r="F605" s="179"/>
      <c r="G605" s="189"/>
      <c r="H605" s="179"/>
      <c r="I605" s="121"/>
      <c r="J605" s="179"/>
      <c r="K605" s="179"/>
      <c r="L605" s="179"/>
      <c r="M605" s="179"/>
      <c r="N605" s="187"/>
      <c r="O605" s="179"/>
      <c r="P605" s="179"/>
      <c r="Q605" s="179"/>
      <c r="R605" s="179"/>
    </row>
    <row r="606" spans="1:18">
      <c r="A606" s="181"/>
      <c r="B606" s="179"/>
      <c r="C606" s="179"/>
      <c r="D606" s="185"/>
      <c r="E606" s="179"/>
      <c r="F606" s="179"/>
      <c r="G606" s="189"/>
      <c r="H606" s="179"/>
      <c r="I606" s="121"/>
      <c r="J606" s="179"/>
      <c r="K606" s="179"/>
      <c r="L606" s="179"/>
      <c r="M606" s="179"/>
      <c r="N606" s="187"/>
      <c r="O606" s="179"/>
      <c r="P606" s="179"/>
      <c r="Q606" s="179"/>
      <c r="R606" s="179"/>
    </row>
    <row r="607" spans="1:18">
      <c r="A607" s="181"/>
      <c r="B607" s="179"/>
      <c r="C607" s="179"/>
      <c r="D607" s="185"/>
      <c r="E607" s="179"/>
      <c r="F607" s="179"/>
      <c r="G607" s="189"/>
      <c r="H607" s="179"/>
      <c r="I607" s="121"/>
      <c r="J607" s="179"/>
      <c r="K607" s="179"/>
      <c r="L607" s="179"/>
      <c r="M607" s="179"/>
      <c r="N607" s="187"/>
      <c r="O607" s="179"/>
      <c r="P607" s="179"/>
      <c r="Q607" s="179"/>
      <c r="R607" s="179"/>
    </row>
    <row r="608" spans="1:18">
      <c r="A608" s="181"/>
      <c r="B608" s="179"/>
      <c r="C608" s="179"/>
      <c r="D608" s="185"/>
      <c r="E608" s="179"/>
      <c r="F608" s="179"/>
      <c r="G608" s="189"/>
      <c r="H608" s="179"/>
      <c r="I608" s="121"/>
      <c r="J608" s="179"/>
      <c r="K608" s="179"/>
      <c r="L608" s="179"/>
      <c r="M608" s="179"/>
      <c r="N608" s="187"/>
      <c r="O608" s="179"/>
      <c r="P608" s="179"/>
      <c r="Q608" s="179"/>
      <c r="R608" s="179"/>
    </row>
    <row r="609" spans="1:18">
      <c r="A609" s="181"/>
      <c r="B609" s="179"/>
      <c r="C609" s="179"/>
      <c r="D609" s="185"/>
      <c r="E609" s="179"/>
      <c r="F609" s="179"/>
      <c r="G609" s="189"/>
      <c r="H609" s="179"/>
      <c r="I609" s="121"/>
      <c r="J609" s="179"/>
      <c r="K609" s="179"/>
      <c r="L609" s="179"/>
      <c r="M609" s="179"/>
      <c r="N609" s="187"/>
      <c r="O609" s="179"/>
      <c r="P609" s="179"/>
      <c r="Q609" s="179"/>
      <c r="R609" s="179"/>
    </row>
    <row r="610" spans="1:18">
      <c r="A610" s="181"/>
      <c r="B610" s="179"/>
      <c r="C610" s="179"/>
      <c r="D610" s="185"/>
      <c r="E610" s="179"/>
      <c r="F610" s="179"/>
      <c r="G610" s="189"/>
      <c r="H610" s="179"/>
      <c r="I610" s="121"/>
      <c r="J610" s="179"/>
      <c r="K610" s="179"/>
      <c r="L610" s="179"/>
      <c r="M610" s="179"/>
      <c r="N610" s="187"/>
      <c r="O610" s="179"/>
      <c r="P610" s="179"/>
      <c r="Q610" s="179"/>
      <c r="R610" s="179"/>
    </row>
    <row r="611" spans="1:18">
      <c r="A611" s="181"/>
      <c r="B611" s="179"/>
      <c r="C611" s="179"/>
      <c r="D611" s="185"/>
      <c r="E611" s="179"/>
      <c r="F611" s="179"/>
      <c r="G611" s="189"/>
      <c r="H611" s="179"/>
      <c r="I611" s="121"/>
      <c r="J611" s="179"/>
      <c r="K611" s="179"/>
      <c r="L611" s="179"/>
      <c r="M611" s="179"/>
      <c r="N611" s="187"/>
      <c r="O611" s="179"/>
      <c r="P611" s="179"/>
      <c r="Q611" s="179"/>
      <c r="R611" s="179"/>
    </row>
    <row r="612" spans="1:18">
      <c r="A612" s="181"/>
      <c r="B612" s="179"/>
      <c r="C612" s="179"/>
      <c r="D612" s="185"/>
      <c r="E612" s="179"/>
      <c r="F612" s="179"/>
      <c r="G612" s="189"/>
      <c r="H612" s="179"/>
      <c r="I612" s="121"/>
      <c r="J612" s="179"/>
      <c r="K612" s="179"/>
      <c r="L612" s="179"/>
      <c r="M612" s="179"/>
      <c r="N612" s="187"/>
      <c r="O612" s="179"/>
      <c r="P612" s="179"/>
      <c r="Q612" s="179"/>
      <c r="R612" s="179"/>
    </row>
    <row r="613" spans="1:18">
      <c r="A613" s="181"/>
      <c r="B613" s="179"/>
      <c r="C613" s="179"/>
      <c r="D613" s="185"/>
      <c r="E613" s="179"/>
      <c r="F613" s="179"/>
      <c r="G613" s="189"/>
      <c r="H613" s="179"/>
      <c r="I613" s="121"/>
      <c r="J613" s="179"/>
      <c r="K613" s="179"/>
      <c r="L613" s="179"/>
      <c r="M613" s="179"/>
      <c r="N613" s="187"/>
      <c r="O613" s="179"/>
      <c r="P613" s="179"/>
      <c r="Q613" s="179"/>
      <c r="R613" s="179"/>
    </row>
    <row r="614" spans="1:18">
      <c r="A614" s="181"/>
      <c r="B614" s="179"/>
      <c r="C614" s="179"/>
      <c r="D614" s="185"/>
      <c r="E614" s="179"/>
      <c r="F614" s="179"/>
      <c r="G614" s="189"/>
      <c r="H614" s="179"/>
      <c r="I614" s="121"/>
      <c r="J614" s="179"/>
      <c r="K614" s="179"/>
      <c r="L614" s="179"/>
      <c r="M614" s="179"/>
      <c r="N614" s="187"/>
      <c r="O614" s="179"/>
      <c r="P614" s="179"/>
      <c r="Q614" s="179"/>
      <c r="R614" s="179"/>
    </row>
    <row r="615" spans="1:18">
      <c r="A615" s="181"/>
      <c r="B615" s="179"/>
      <c r="C615" s="179"/>
      <c r="D615" s="185"/>
      <c r="E615" s="179"/>
      <c r="F615" s="179"/>
      <c r="G615" s="189"/>
      <c r="H615" s="179"/>
      <c r="I615" s="121"/>
      <c r="J615" s="179"/>
      <c r="K615" s="179"/>
      <c r="L615" s="179"/>
      <c r="M615" s="179"/>
      <c r="N615" s="187"/>
      <c r="O615" s="179"/>
      <c r="P615" s="179"/>
      <c r="Q615" s="179"/>
      <c r="R615" s="179"/>
    </row>
    <row r="616" spans="1:18">
      <c r="A616" s="181"/>
      <c r="B616" s="179"/>
      <c r="C616" s="179"/>
      <c r="D616" s="185"/>
      <c r="E616" s="179"/>
      <c r="F616" s="179"/>
      <c r="G616" s="189"/>
      <c r="H616" s="179"/>
      <c r="I616" s="121"/>
      <c r="J616" s="179"/>
      <c r="K616" s="179"/>
      <c r="L616" s="179"/>
      <c r="M616" s="179"/>
      <c r="N616" s="187"/>
      <c r="O616" s="179"/>
      <c r="P616" s="179"/>
      <c r="Q616" s="179"/>
      <c r="R616" s="179"/>
    </row>
    <row r="617" spans="1:18">
      <c r="A617" s="181"/>
      <c r="B617" s="179"/>
      <c r="C617" s="179"/>
      <c r="D617" s="185"/>
      <c r="E617" s="179"/>
      <c r="F617" s="179"/>
      <c r="G617" s="189"/>
      <c r="H617" s="179"/>
      <c r="I617" s="121"/>
      <c r="J617" s="179"/>
      <c r="K617" s="179"/>
      <c r="L617" s="179"/>
      <c r="M617" s="179"/>
      <c r="N617" s="187"/>
      <c r="O617" s="179"/>
      <c r="P617" s="179"/>
      <c r="Q617" s="179"/>
      <c r="R617" s="179"/>
    </row>
    <row r="618" spans="1:18">
      <c r="A618" s="181"/>
      <c r="B618" s="179"/>
      <c r="C618" s="179"/>
      <c r="D618" s="185"/>
      <c r="E618" s="179"/>
      <c r="F618" s="179"/>
      <c r="G618" s="189"/>
      <c r="H618" s="179"/>
      <c r="I618" s="121"/>
      <c r="J618" s="179"/>
      <c r="K618" s="179"/>
      <c r="L618" s="179"/>
      <c r="M618" s="179"/>
      <c r="N618" s="187"/>
      <c r="O618" s="179"/>
      <c r="P618" s="179"/>
      <c r="Q618" s="179"/>
      <c r="R618" s="179"/>
    </row>
    <row r="619" spans="1:18">
      <c r="A619" s="181"/>
      <c r="B619" s="179"/>
      <c r="C619" s="179"/>
      <c r="D619" s="185"/>
      <c r="E619" s="179"/>
      <c r="F619" s="179"/>
      <c r="G619" s="189"/>
      <c r="H619" s="179"/>
      <c r="I619" s="121"/>
      <c r="J619" s="179"/>
      <c r="K619" s="179"/>
      <c r="L619" s="179"/>
      <c r="M619" s="179"/>
      <c r="N619" s="187"/>
      <c r="O619" s="179"/>
      <c r="P619" s="179"/>
      <c r="Q619" s="179"/>
      <c r="R619" s="179"/>
    </row>
    <row r="620" spans="1:18">
      <c r="A620" s="181"/>
      <c r="B620" s="179"/>
      <c r="C620" s="179"/>
      <c r="D620" s="185"/>
      <c r="E620" s="179"/>
      <c r="F620" s="179"/>
      <c r="G620" s="189"/>
      <c r="H620" s="179"/>
      <c r="I620" s="121"/>
      <c r="J620" s="179"/>
      <c r="K620" s="179"/>
      <c r="L620" s="179"/>
      <c r="M620" s="179"/>
      <c r="N620" s="187"/>
      <c r="O620" s="179"/>
      <c r="P620" s="179"/>
      <c r="Q620" s="179"/>
      <c r="R620" s="179"/>
    </row>
    <row r="621" spans="1:18">
      <c r="A621" s="181"/>
      <c r="B621" s="179"/>
      <c r="C621" s="179"/>
      <c r="D621" s="185"/>
      <c r="E621" s="179"/>
      <c r="F621" s="179"/>
      <c r="G621" s="189"/>
      <c r="H621" s="179"/>
      <c r="I621" s="121"/>
      <c r="J621" s="179"/>
      <c r="K621" s="179"/>
      <c r="L621" s="179"/>
      <c r="M621" s="179"/>
      <c r="N621" s="187"/>
      <c r="O621" s="179"/>
      <c r="P621" s="179"/>
      <c r="Q621" s="179"/>
      <c r="R621" s="179"/>
    </row>
    <row r="622" spans="1:18">
      <c r="A622" s="181"/>
      <c r="B622" s="179"/>
      <c r="C622" s="179"/>
      <c r="D622" s="185"/>
      <c r="E622" s="179"/>
      <c r="F622" s="179"/>
      <c r="G622" s="189"/>
      <c r="H622" s="179"/>
      <c r="I622" s="121"/>
      <c r="J622" s="179"/>
      <c r="K622" s="179"/>
      <c r="L622" s="179"/>
      <c r="M622" s="179"/>
      <c r="N622" s="187"/>
      <c r="O622" s="179"/>
      <c r="P622" s="179"/>
      <c r="Q622" s="179"/>
      <c r="R622" s="179"/>
    </row>
    <row r="623" spans="1:18">
      <c r="A623" s="181"/>
      <c r="B623" s="179"/>
      <c r="C623" s="179"/>
      <c r="D623" s="185"/>
      <c r="E623" s="179"/>
      <c r="F623" s="179"/>
      <c r="G623" s="189"/>
      <c r="H623" s="179"/>
      <c r="I623" s="121"/>
      <c r="J623" s="179"/>
      <c r="K623" s="179"/>
      <c r="L623" s="179"/>
      <c r="M623" s="179"/>
      <c r="N623" s="187"/>
      <c r="O623" s="179"/>
      <c r="P623" s="179"/>
      <c r="Q623" s="179"/>
      <c r="R623" s="179"/>
    </row>
    <row r="624" spans="1:18">
      <c r="A624" s="181"/>
      <c r="B624" s="179"/>
      <c r="C624" s="179"/>
      <c r="D624" s="185"/>
      <c r="E624" s="179"/>
      <c r="F624" s="179"/>
      <c r="G624" s="189"/>
      <c r="H624" s="179"/>
      <c r="I624" s="121"/>
      <c r="J624" s="179"/>
      <c r="K624" s="179"/>
      <c r="L624" s="179"/>
      <c r="M624" s="179"/>
      <c r="N624" s="187"/>
      <c r="O624" s="179"/>
      <c r="P624" s="179"/>
      <c r="Q624" s="179"/>
      <c r="R624" s="179"/>
    </row>
    <row r="625" spans="1:18">
      <c r="A625" s="181"/>
      <c r="B625" s="179"/>
      <c r="C625" s="179"/>
      <c r="D625" s="185"/>
      <c r="E625" s="179"/>
      <c r="F625" s="179"/>
      <c r="G625" s="189"/>
      <c r="H625" s="179"/>
      <c r="I625" s="121"/>
      <c r="J625" s="179"/>
      <c r="K625" s="179"/>
      <c r="L625" s="179"/>
      <c r="M625" s="179"/>
      <c r="N625" s="187"/>
      <c r="O625" s="179"/>
      <c r="P625" s="179"/>
      <c r="Q625" s="179"/>
      <c r="R625" s="179"/>
    </row>
    <row r="626" spans="1:18">
      <c r="A626" s="181"/>
      <c r="B626" s="179"/>
      <c r="C626" s="179"/>
      <c r="D626" s="185"/>
      <c r="E626" s="179"/>
      <c r="F626" s="179"/>
      <c r="G626" s="189"/>
      <c r="H626" s="179"/>
      <c r="I626" s="121"/>
      <c r="J626" s="179"/>
      <c r="K626" s="179"/>
      <c r="L626" s="179"/>
      <c r="M626" s="179"/>
      <c r="N626" s="187"/>
      <c r="O626" s="179"/>
      <c r="P626" s="179"/>
      <c r="Q626" s="179"/>
      <c r="R626" s="179"/>
    </row>
    <row r="627" spans="1:18">
      <c r="A627" s="181"/>
      <c r="B627" s="179"/>
      <c r="C627" s="179"/>
      <c r="D627" s="185"/>
      <c r="E627" s="179"/>
      <c r="F627" s="179"/>
      <c r="G627" s="189"/>
      <c r="H627" s="179"/>
      <c r="I627" s="121"/>
      <c r="J627" s="179"/>
      <c r="K627" s="179"/>
      <c r="L627" s="179"/>
      <c r="M627" s="179"/>
      <c r="N627" s="187"/>
      <c r="O627" s="179"/>
      <c r="P627" s="179"/>
      <c r="Q627" s="179"/>
      <c r="R627" s="179"/>
    </row>
    <row r="628" spans="1:18">
      <c r="A628" s="181"/>
      <c r="B628" s="179"/>
      <c r="C628" s="179"/>
      <c r="D628" s="185"/>
      <c r="E628" s="179"/>
      <c r="F628" s="179"/>
      <c r="G628" s="189"/>
      <c r="H628" s="179"/>
      <c r="I628" s="121"/>
      <c r="J628" s="179"/>
      <c r="K628" s="179"/>
      <c r="L628" s="179"/>
      <c r="M628" s="179"/>
      <c r="N628" s="187"/>
      <c r="O628" s="179"/>
      <c r="P628" s="179"/>
      <c r="Q628" s="179"/>
      <c r="R628" s="179"/>
    </row>
    <row r="629" spans="1:18">
      <c r="A629" s="181"/>
      <c r="B629" s="179"/>
      <c r="C629" s="179"/>
      <c r="D629" s="185"/>
      <c r="E629" s="179"/>
      <c r="F629" s="179"/>
      <c r="G629" s="189"/>
      <c r="H629" s="179"/>
      <c r="I629" s="121"/>
      <c r="J629" s="179"/>
      <c r="K629" s="179"/>
      <c r="L629" s="179"/>
      <c r="M629" s="179"/>
      <c r="N629" s="187"/>
      <c r="O629" s="179"/>
      <c r="P629" s="179"/>
      <c r="Q629" s="179"/>
      <c r="R629" s="179"/>
    </row>
    <row r="630" spans="1:18">
      <c r="A630" s="181"/>
      <c r="B630" s="179"/>
      <c r="C630" s="179"/>
      <c r="D630" s="185"/>
      <c r="E630" s="179"/>
      <c r="F630" s="179"/>
      <c r="G630" s="189"/>
      <c r="H630" s="179"/>
      <c r="I630" s="121"/>
      <c r="J630" s="179"/>
      <c r="K630" s="179"/>
      <c r="L630" s="179"/>
      <c r="M630" s="179"/>
      <c r="N630" s="187"/>
      <c r="O630" s="179"/>
      <c r="P630" s="179"/>
      <c r="Q630" s="179"/>
      <c r="R630" s="179"/>
    </row>
    <row r="631" spans="1:18">
      <c r="A631" s="181"/>
      <c r="B631" s="179"/>
      <c r="C631" s="179"/>
      <c r="D631" s="185"/>
      <c r="E631" s="179"/>
      <c r="F631" s="179"/>
      <c r="G631" s="189"/>
      <c r="H631" s="179"/>
      <c r="I631" s="121"/>
      <c r="J631" s="179"/>
      <c r="K631" s="179"/>
      <c r="L631" s="179"/>
      <c r="M631" s="179"/>
      <c r="N631" s="187"/>
      <c r="O631" s="179"/>
      <c r="P631" s="179"/>
      <c r="Q631" s="179"/>
      <c r="R631" s="179"/>
    </row>
    <row r="632" spans="1:18">
      <c r="A632" s="181"/>
      <c r="B632" s="179"/>
      <c r="C632" s="179"/>
      <c r="D632" s="185"/>
      <c r="E632" s="179"/>
      <c r="F632" s="179"/>
      <c r="G632" s="189"/>
      <c r="H632" s="179"/>
      <c r="I632" s="121"/>
      <c r="J632" s="179"/>
      <c r="K632" s="179"/>
      <c r="L632" s="179"/>
      <c r="M632" s="179"/>
      <c r="N632" s="187"/>
      <c r="O632" s="179"/>
      <c r="P632" s="179"/>
      <c r="Q632" s="179"/>
      <c r="R632" s="179"/>
    </row>
    <row r="633" spans="1:18">
      <c r="A633" s="181"/>
      <c r="B633" s="179"/>
      <c r="C633" s="179"/>
      <c r="D633" s="185"/>
      <c r="E633" s="179"/>
      <c r="F633" s="179"/>
      <c r="G633" s="189"/>
      <c r="H633" s="179"/>
      <c r="I633" s="121"/>
      <c r="J633" s="179"/>
      <c r="K633" s="179"/>
      <c r="L633" s="179"/>
      <c r="M633" s="179"/>
      <c r="N633" s="187"/>
      <c r="O633" s="179"/>
      <c r="P633" s="179"/>
      <c r="Q633" s="179"/>
      <c r="R633" s="179"/>
    </row>
    <row r="634" spans="1:18">
      <c r="A634" s="181"/>
      <c r="B634" s="179"/>
      <c r="C634" s="179"/>
      <c r="D634" s="185"/>
      <c r="E634" s="179"/>
      <c r="F634" s="179"/>
      <c r="G634" s="189"/>
      <c r="H634" s="179"/>
      <c r="I634" s="121"/>
      <c r="J634" s="179"/>
      <c r="K634" s="179"/>
      <c r="L634" s="179"/>
      <c r="M634" s="179"/>
      <c r="N634" s="187"/>
      <c r="O634" s="179"/>
      <c r="P634" s="179"/>
      <c r="Q634" s="179"/>
      <c r="R634" s="179"/>
    </row>
    <row r="635" spans="1:18">
      <c r="A635" s="181"/>
      <c r="B635" s="179"/>
      <c r="C635" s="179"/>
      <c r="D635" s="185"/>
      <c r="E635" s="179"/>
      <c r="F635" s="179"/>
      <c r="G635" s="189"/>
      <c r="H635" s="179"/>
      <c r="I635" s="121"/>
      <c r="J635" s="179"/>
      <c r="K635" s="179"/>
      <c r="L635" s="179"/>
      <c r="M635" s="179"/>
      <c r="N635" s="187"/>
      <c r="O635" s="179"/>
      <c r="P635" s="179"/>
      <c r="Q635" s="179"/>
      <c r="R635" s="179"/>
    </row>
    <row r="636" spans="1:18">
      <c r="A636" s="181"/>
      <c r="B636" s="179"/>
      <c r="C636" s="179"/>
      <c r="D636" s="185"/>
      <c r="E636" s="179"/>
      <c r="F636" s="179"/>
      <c r="G636" s="189"/>
      <c r="H636" s="179"/>
      <c r="I636" s="121"/>
      <c r="J636" s="179"/>
      <c r="K636" s="179"/>
      <c r="L636" s="179"/>
      <c r="M636" s="179"/>
      <c r="N636" s="187"/>
      <c r="O636" s="179"/>
      <c r="P636" s="179"/>
      <c r="Q636" s="179"/>
      <c r="R636" s="179"/>
    </row>
    <row r="637" spans="1:18">
      <c r="A637" s="181"/>
      <c r="B637" s="179"/>
      <c r="C637" s="179"/>
      <c r="D637" s="185"/>
      <c r="E637" s="179"/>
      <c r="F637" s="179"/>
      <c r="G637" s="189"/>
      <c r="H637" s="179"/>
      <c r="I637" s="121"/>
      <c r="J637" s="179"/>
      <c r="K637" s="179"/>
      <c r="L637" s="179"/>
      <c r="M637" s="179"/>
      <c r="N637" s="187"/>
      <c r="O637" s="179"/>
      <c r="P637" s="179"/>
      <c r="Q637" s="179"/>
      <c r="R637" s="179"/>
    </row>
    <row r="638" spans="1:18">
      <c r="A638" s="181"/>
      <c r="B638" s="179"/>
      <c r="C638" s="179"/>
      <c r="D638" s="185"/>
      <c r="E638" s="179"/>
      <c r="F638" s="179"/>
      <c r="G638" s="189"/>
      <c r="H638" s="179"/>
      <c r="I638" s="121"/>
      <c r="J638" s="179"/>
      <c r="K638" s="179"/>
      <c r="L638" s="179"/>
      <c r="M638" s="179"/>
      <c r="N638" s="187"/>
      <c r="O638" s="179"/>
      <c r="P638" s="179"/>
      <c r="Q638" s="179"/>
      <c r="R638" s="179"/>
    </row>
    <row r="639" spans="1:18">
      <c r="A639" s="181"/>
      <c r="B639" s="179"/>
      <c r="C639" s="179"/>
      <c r="D639" s="185"/>
      <c r="E639" s="179"/>
      <c r="F639" s="179"/>
      <c r="G639" s="189"/>
      <c r="H639" s="179"/>
      <c r="I639" s="121"/>
      <c r="J639" s="179"/>
      <c r="K639" s="179"/>
      <c r="L639" s="179"/>
      <c r="M639" s="179"/>
      <c r="N639" s="187"/>
      <c r="O639" s="179"/>
      <c r="P639" s="179"/>
      <c r="Q639" s="179"/>
      <c r="R639" s="179"/>
    </row>
    <row r="640" spans="1:18">
      <c r="A640" s="181"/>
      <c r="B640" s="179"/>
      <c r="C640" s="179"/>
      <c r="D640" s="185"/>
      <c r="E640" s="179"/>
      <c r="F640" s="179"/>
      <c r="G640" s="189"/>
      <c r="H640" s="179"/>
      <c r="I640" s="121"/>
      <c r="J640" s="179"/>
      <c r="K640" s="179"/>
      <c r="L640" s="179"/>
      <c r="M640" s="179"/>
      <c r="N640" s="187"/>
      <c r="O640" s="179"/>
      <c r="P640" s="179"/>
      <c r="Q640" s="179"/>
      <c r="R640" s="179"/>
    </row>
    <row r="641" spans="1:18">
      <c r="A641" s="181"/>
      <c r="B641" s="179"/>
      <c r="C641" s="179"/>
      <c r="D641" s="185"/>
      <c r="E641" s="179"/>
      <c r="F641" s="179"/>
      <c r="G641" s="189"/>
      <c r="H641" s="179"/>
      <c r="I641" s="121"/>
      <c r="J641" s="179"/>
      <c r="K641" s="179"/>
      <c r="L641" s="179"/>
      <c r="M641" s="179"/>
      <c r="N641" s="187"/>
      <c r="O641" s="179"/>
      <c r="P641" s="179"/>
      <c r="Q641" s="179"/>
      <c r="R641" s="179"/>
    </row>
    <row r="642" spans="1:18">
      <c r="A642" s="181"/>
      <c r="B642" s="179"/>
      <c r="C642" s="179"/>
      <c r="D642" s="185"/>
      <c r="E642" s="179"/>
      <c r="F642" s="179"/>
      <c r="G642" s="189"/>
      <c r="H642" s="179"/>
      <c r="I642" s="121"/>
      <c r="J642" s="179"/>
      <c r="K642" s="179"/>
      <c r="L642" s="179"/>
      <c r="M642" s="179"/>
      <c r="N642" s="187"/>
      <c r="O642" s="179"/>
      <c r="P642" s="179"/>
      <c r="Q642" s="179"/>
      <c r="R642" s="179"/>
    </row>
    <row r="643" spans="1:18">
      <c r="A643" s="181"/>
      <c r="B643" s="179"/>
      <c r="C643" s="179"/>
      <c r="D643" s="185"/>
      <c r="E643" s="179"/>
      <c r="F643" s="179"/>
      <c r="G643" s="189"/>
      <c r="H643" s="179"/>
      <c r="I643" s="121"/>
      <c r="J643" s="179"/>
      <c r="K643" s="179"/>
      <c r="L643" s="179"/>
      <c r="M643" s="179"/>
      <c r="N643" s="187"/>
      <c r="O643" s="179"/>
      <c r="P643" s="179"/>
      <c r="Q643" s="179"/>
      <c r="R643" s="179"/>
    </row>
    <row r="644" spans="1:18">
      <c r="A644" s="181"/>
      <c r="B644" s="179"/>
      <c r="C644" s="179"/>
      <c r="D644" s="185"/>
      <c r="E644" s="179"/>
      <c r="F644" s="179"/>
      <c r="G644" s="189"/>
      <c r="H644" s="179"/>
      <c r="I644" s="121"/>
      <c r="J644" s="179"/>
      <c r="K644" s="179"/>
      <c r="L644" s="179"/>
      <c r="M644" s="179"/>
      <c r="N644" s="187"/>
      <c r="O644" s="179"/>
      <c r="P644" s="179"/>
      <c r="Q644" s="179"/>
      <c r="R644" s="179"/>
    </row>
    <row r="645" spans="1:18">
      <c r="A645" s="181"/>
      <c r="B645" s="179"/>
      <c r="C645" s="179"/>
      <c r="D645" s="185"/>
      <c r="E645" s="179"/>
      <c r="F645" s="179"/>
      <c r="G645" s="189"/>
      <c r="H645" s="179"/>
      <c r="I645" s="121"/>
      <c r="J645" s="179"/>
      <c r="K645" s="179"/>
      <c r="L645" s="179"/>
      <c r="M645" s="179"/>
      <c r="N645" s="187"/>
      <c r="O645" s="179"/>
      <c r="P645" s="179"/>
      <c r="Q645" s="179"/>
      <c r="R645" s="179"/>
    </row>
    <row r="646" spans="1:18">
      <c r="A646" s="181"/>
      <c r="B646" s="179"/>
      <c r="C646" s="179"/>
      <c r="D646" s="185"/>
      <c r="E646" s="179"/>
      <c r="F646" s="179"/>
      <c r="G646" s="189"/>
      <c r="H646" s="179"/>
      <c r="I646" s="121"/>
      <c r="J646" s="179"/>
      <c r="K646" s="179"/>
      <c r="L646" s="179"/>
      <c r="M646" s="179"/>
      <c r="N646" s="187"/>
      <c r="O646" s="179"/>
      <c r="P646" s="179"/>
      <c r="Q646" s="179"/>
      <c r="R646" s="179"/>
    </row>
    <row r="647" spans="1:18">
      <c r="A647" s="181"/>
      <c r="B647" s="179"/>
      <c r="C647" s="179"/>
      <c r="D647" s="185"/>
      <c r="E647" s="179"/>
      <c r="F647" s="179"/>
      <c r="G647" s="189"/>
      <c r="H647" s="179"/>
      <c r="I647" s="121"/>
      <c r="J647" s="179"/>
      <c r="K647" s="179"/>
      <c r="L647" s="179"/>
      <c r="M647" s="179"/>
      <c r="N647" s="187"/>
      <c r="O647" s="179"/>
      <c r="P647" s="179"/>
      <c r="Q647" s="179"/>
      <c r="R647" s="179"/>
    </row>
    <row r="648" spans="1:18">
      <c r="A648" s="181"/>
      <c r="B648" s="179"/>
      <c r="C648" s="179"/>
      <c r="D648" s="185"/>
      <c r="E648" s="179"/>
      <c r="F648" s="179"/>
      <c r="G648" s="189"/>
      <c r="H648" s="179"/>
      <c r="I648" s="121"/>
      <c r="J648" s="179"/>
      <c r="K648" s="179"/>
      <c r="L648" s="179"/>
      <c r="M648" s="179"/>
      <c r="N648" s="187"/>
      <c r="O648" s="179"/>
      <c r="P648" s="179"/>
      <c r="Q648" s="179"/>
      <c r="R648" s="179"/>
    </row>
    <row r="649" spans="1:18">
      <c r="A649" s="181"/>
      <c r="B649" s="179"/>
      <c r="C649" s="179"/>
      <c r="D649" s="185"/>
      <c r="E649" s="179"/>
      <c r="F649" s="179"/>
      <c r="G649" s="189"/>
      <c r="H649" s="179"/>
      <c r="I649" s="121"/>
      <c r="J649" s="179"/>
      <c r="K649" s="179"/>
      <c r="L649" s="179"/>
      <c r="M649" s="179"/>
      <c r="N649" s="187"/>
      <c r="O649" s="179"/>
      <c r="P649" s="179"/>
      <c r="Q649" s="179"/>
      <c r="R649" s="179"/>
    </row>
    <row r="650" spans="1:18">
      <c r="A650" s="181"/>
      <c r="B650" s="179"/>
      <c r="C650" s="179"/>
      <c r="D650" s="185"/>
      <c r="E650" s="179"/>
      <c r="F650" s="179"/>
      <c r="G650" s="189"/>
      <c r="H650" s="179"/>
      <c r="I650" s="121"/>
      <c r="J650" s="179"/>
      <c r="K650" s="179"/>
      <c r="L650" s="179"/>
      <c r="M650" s="179"/>
      <c r="N650" s="187"/>
      <c r="O650" s="179"/>
      <c r="P650" s="179"/>
      <c r="Q650" s="179"/>
      <c r="R650" s="179"/>
    </row>
    <row r="651" spans="1:18">
      <c r="A651" s="181"/>
      <c r="B651" s="179"/>
      <c r="C651" s="179"/>
      <c r="D651" s="185"/>
      <c r="E651" s="179"/>
      <c r="F651" s="179"/>
      <c r="G651" s="189"/>
      <c r="H651" s="179"/>
      <c r="I651" s="121"/>
      <c r="J651" s="179"/>
      <c r="K651" s="179"/>
      <c r="L651" s="179"/>
      <c r="M651" s="179"/>
      <c r="N651" s="187"/>
      <c r="O651" s="179"/>
      <c r="P651" s="179"/>
      <c r="Q651" s="179"/>
      <c r="R651" s="179"/>
    </row>
    <row r="652" spans="1:18">
      <c r="A652" s="181"/>
      <c r="B652" s="179"/>
      <c r="C652" s="179"/>
      <c r="D652" s="185"/>
      <c r="E652" s="179"/>
      <c r="F652" s="179"/>
      <c r="G652" s="189"/>
      <c r="H652" s="179"/>
      <c r="I652" s="121"/>
      <c r="J652" s="179"/>
      <c r="K652" s="179"/>
      <c r="L652" s="179"/>
      <c r="M652" s="179"/>
      <c r="N652" s="187"/>
      <c r="O652" s="179"/>
      <c r="P652" s="179"/>
      <c r="Q652" s="179"/>
      <c r="R652" s="179"/>
    </row>
    <row r="653" spans="1:18">
      <c r="A653" s="181"/>
      <c r="B653" s="179"/>
      <c r="C653" s="179"/>
      <c r="D653" s="185"/>
      <c r="E653" s="179"/>
      <c r="F653" s="179"/>
      <c r="G653" s="189"/>
      <c r="H653" s="179"/>
      <c r="I653" s="121"/>
      <c r="J653" s="179"/>
      <c r="K653" s="179"/>
      <c r="L653" s="179"/>
      <c r="M653" s="179"/>
      <c r="N653" s="187"/>
      <c r="O653" s="179"/>
      <c r="P653" s="179"/>
      <c r="Q653" s="179"/>
      <c r="R653" s="179"/>
    </row>
    <row r="654" spans="1:18">
      <c r="A654" s="181"/>
      <c r="B654" s="179"/>
      <c r="C654" s="179"/>
      <c r="D654" s="185"/>
      <c r="E654" s="179"/>
      <c r="F654" s="179"/>
      <c r="G654" s="189"/>
      <c r="H654" s="179"/>
      <c r="I654" s="121"/>
      <c r="J654" s="179"/>
      <c r="K654" s="179"/>
      <c r="L654" s="179"/>
      <c r="M654" s="179"/>
      <c r="N654" s="187"/>
      <c r="O654" s="179"/>
      <c r="P654" s="179"/>
      <c r="Q654" s="179"/>
      <c r="R654" s="179"/>
    </row>
    <row r="655" spans="1:18">
      <c r="A655" s="181"/>
      <c r="B655" s="179"/>
      <c r="C655" s="179"/>
      <c r="D655" s="185"/>
      <c r="E655" s="179"/>
      <c r="F655" s="179"/>
      <c r="G655" s="189"/>
      <c r="H655" s="179"/>
      <c r="I655" s="121"/>
      <c r="J655" s="179"/>
      <c r="K655" s="179"/>
      <c r="L655" s="179"/>
      <c r="M655" s="179"/>
      <c r="N655" s="187"/>
      <c r="O655" s="179"/>
      <c r="P655" s="179"/>
      <c r="Q655" s="179"/>
      <c r="R655" s="179"/>
    </row>
    <row r="656" spans="1:18">
      <c r="A656" s="181"/>
      <c r="B656" s="179"/>
      <c r="C656" s="179"/>
      <c r="D656" s="185"/>
      <c r="E656" s="179"/>
      <c r="F656" s="179"/>
      <c r="G656" s="189"/>
      <c r="H656" s="179"/>
      <c r="I656" s="121"/>
      <c r="J656" s="179"/>
      <c r="K656" s="179"/>
      <c r="L656" s="179"/>
      <c r="M656" s="179"/>
      <c r="N656" s="187"/>
      <c r="O656" s="179"/>
      <c r="P656" s="179"/>
      <c r="Q656" s="179"/>
      <c r="R656" s="179"/>
    </row>
    <row r="657" spans="1:18">
      <c r="A657" s="181"/>
      <c r="B657" s="179"/>
      <c r="C657" s="179"/>
      <c r="D657" s="185"/>
      <c r="E657" s="179"/>
      <c r="F657" s="179"/>
      <c r="G657" s="189"/>
      <c r="H657" s="179"/>
      <c r="I657" s="121"/>
      <c r="J657" s="179"/>
      <c r="K657" s="179"/>
      <c r="L657" s="179"/>
      <c r="M657" s="179"/>
      <c r="N657" s="187"/>
      <c r="O657" s="179"/>
      <c r="P657" s="179"/>
      <c r="Q657" s="179"/>
      <c r="R657" s="179"/>
    </row>
    <row r="658" spans="1:18">
      <c r="A658" s="181"/>
      <c r="B658" s="179"/>
      <c r="C658" s="179"/>
      <c r="D658" s="185"/>
      <c r="E658" s="179"/>
      <c r="F658" s="179"/>
      <c r="G658" s="189"/>
      <c r="H658" s="179"/>
      <c r="I658" s="121"/>
      <c r="J658" s="179"/>
      <c r="K658" s="179"/>
      <c r="L658" s="179"/>
      <c r="M658" s="179"/>
      <c r="N658" s="187"/>
      <c r="O658" s="179"/>
      <c r="P658" s="179"/>
      <c r="Q658" s="179"/>
      <c r="R658" s="179"/>
    </row>
    <row r="659" spans="1:18">
      <c r="A659" s="181"/>
      <c r="B659" s="179"/>
      <c r="C659" s="179"/>
      <c r="D659" s="185"/>
      <c r="E659" s="179"/>
      <c r="F659" s="179"/>
      <c r="G659" s="189"/>
      <c r="H659" s="179"/>
      <c r="I659" s="121"/>
      <c r="J659" s="179"/>
      <c r="K659" s="179"/>
      <c r="L659" s="179"/>
      <c r="M659" s="179"/>
      <c r="N659" s="187"/>
      <c r="O659" s="179"/>
      <c r="P659" s="179"/>
      <c r="Q659" s="179"/>
      <c r="R659" s="179"/>
    </row>
    <row r="660" spans="1:18">
      <c r="A660" s="181"/>
      <c r="B660" s="179"/>
      <c r="C660" s="179"/>
      <c r="D660" s="185"/>
      <c r="E660" s="179"/>
      <c r="F660" s="179"/>
      <c r="G660" s="189"/>
      <c r="H660" s="179"/>
      <c r="I660" s="121"/>
      <c r="J660" s="179"/>
      <c r="K660" s="179"/>
      <c r="L660" s="179"/>
      <c r="M660" s="179"/>
      <c r="N660" s="187"/>
      <c r="O660" s="179"/>
      <c r="P660" s="179"/>
      <c r="Q660" s="179"/>
      <c r="R660" s="179"/>
    </row>
    <row r="661" spans="1:18">
      <c r="A661" s="181"/>
      <c r="B661" s="179"/>
      <c r="C661" s="179"/>
      <c r="D661" s="185"/>
      <c r="E661" s="179"/>
      <c r="F661" s="179"/>
      <c r="G661" s="189"/>
      <c r="H661" s="179"/>
      <c r="I661" s="121"/>
      <c r="J661" s="179"/>
      <c r="K661" s="179"/>
      <c r="L661" s="179"/>
      <c r="M661" s="179"/>
      <c r="N661" s="187"/>
      <c r="O661" s="179"/>
      <c r="P661" s="179"/>
      <c r="Q661" s="179"/>
      <c r="R661" s="179"/>
    </row>
    <row r="662" spans="1:18">
      <c r="A662" s="181"/>
      <c r="B662" s="179"/>
      <c r="C662" s="179"/>
      <c r="D662" s="185"/>
      <c r="E662" s="179"/>
      <c r="F662" s="179"/>
      <c r="G662" s="189"/>
      <c r="H662" s="179"/>
      <c r="I662" s="121"/>
      <c r="J662" s="179"/>
      <c r="K662" s="179"/>
      <c r="L662" s="179"/>
      <c r="M662" s="179"/>
      <c r="N662" s="187"/>
      <c r="O662" s="179"/>
      <c r="P662" s="179"/>
      <c r="Q662" s="179"/>
      <c r="R662" s="179"/>
    </row>
    <row r="663" spans="1:18">
      <c r="A663" s="181"/>
      <c r="B663" s="179"/>
      <c r="C663" s="179"/>
      <c r="D663" s="185"/>
      <c r="E663" s="179"/>
      <c r="F663" s="179"/>
      <c r="G663" s="189"/>
      <c r="H663" s="179"/>
      <c r="I663" s="121"/>
      <c r="J663" s="179"/>
      <c r="K663" s="179"/>
      <c r="L663" s="179"/>
      <c r="M663" s="179"/>
      <c r="N663" s="187"/>
      <c r="O663" s="179"/>
      <c r="P663" s="179"/>
      <c r="Q663" s="179"/>
      <c r="R663" s="179"/>
    </row>
    <row r="664" spans="1:18">
      <c r="A664" s="181"/>
      <c r="B664" s="179"/>
      <c r="C664" s="179"/>
      <c r="D664" s="185"/>
      <c r="E664" s="179"/>
      <c r="F664" s="179"/>
      <c r="G664" s="189"/>
      <c r="H664" s="179"/>
      <c r="I664" s="121"/>
      <c r="J664" s="179"/>
      <c r="K664" s="179"/>
      <c r="L664" s="179"/>
      <c r="M664" s="179"/>
      <c r="N664" s="187"/>
      <c r="O664" s="179"/>
      <c r="P664" s="179"/>
      <c r="Q664" s="179"/>
      <c r="R664" s="179"/>
    </row>
    <row r="665" spans="1:18">
      <c r="A665" s="181"/>
      <c r="B665" s="179"/>
      <c r="C665" s="179"/>
      <c r="D665" s="185"/>
      <c r="E665" s="179"/>
      <c r="F665" s="179"/>
      <c r="G665" s="189"/>
      <c r="H665" s="179"/>
      <c r="I665" s="121"/>
      <c r="J665" s="179"/>
      <c r="K665" s="179"/>
      <c r="L665" s="179"/>
      <c r="M665" s="179"/>
      <c r="N665" s="187"/>
      <c r="O665" s="179"/>
      <c r="P665" s="179"/>
      <c r="Q665" s="179"/>
      <c r="R665" s="179"/>
    </row>
    <row r="666" spans="1:18">
      <c r="A666" s="181"/>
      <c r="B666" s="179"/>
      <c r="C666" s="179"/>
      <c r="D666" s="185"/>
      <c r="E666" s="179"/>
      <c r="F666" s="179"/>
      <c r="G666" s="189"/>
      <c r="H666" s="179"/>
      <c r="I666" s="121"/>
      <c r="J666" s="179"/>
      <c r="K666" s="179"/>
      <c r="L666" s="179"/>
      <c r="M666" s="179"/>
      <c r="N666" s="187"/>
      <c r="O666" s="179"/>
      <c r="P666" s="179"/>
      <c r="Q666" s="179"/>
      <c r="R666" s="179"/>
    </row>
    <row r="667" spans="1:18">
      <c r="A667" s="181"/>
      <c r="B667" s="179"/>
      <c r="C667" s="179"/>
      <c r="D667" s="185"/>
      <c r="E667" s="179"/>
      <c r="F667" s="179"/>
      <c r="G667" s="189"/>
      <c r="H667" s="179"/>
      <c r="I667" s="121"/>
      <c r="J667" s="179"/>
      <c r="K667" s="179"/>
      <c r="L667" s="179"/>
      <c r="M667" s="179"/>
      <c r="N667" s="187"/>
      <c r="O667" s="179"/>
      <c r="P667" s="179"/>
      <c r="Q667" s="179"/>
      <c r="R667" s="179"/>
    </row>
    <row r="668" spans="1:18">
      <c r="A668" s="181"/>
      <c r="B668" s="179"/>
      <c r="C668" s="179"/>
      <c r="D668" s="185"/>
      <c r="E668" s="179"/>
      <c r="F668" s="179"/>
      <c r="G668" s="189"/>
      <c r="H668" s="179"/>
      <c r="I668" s="121"/>
      <c r="J668" s="179"/>
      <c r="K668" s="179"/>
      <c r="L668" s="179"/>
      <c r="M668" s="179"/>
      <c r="N668" s="187"/>
      <c r="O668" s="179"/>
      <c r="P668" s="179"/>
      <c r="Q668" s="179"/>
      <c r="R668" s="179"/>
    </row>
    <row r="669" spans="1:18">
      <c r="A669" s="181"/>
      <c r="B669" s="179"/>
      <c r="C669" s="179"/>
      <c r="D669" s="185"/>
      <c r="E669" s="179"/>
      <c r="F669" s="179"/>
      <c r="G669" s="189"/>
      <c r="H669" s="179"/>
      <c r="I669" s="121"/>
      <c r="J669" s="179"/>
      <c r="K669" s="179"/>
      <c r="L669" s="179"/>
      <c r="M669" s="179"/>
      <c r="N669" s="187"/>
      <c r="O669" s="179"/>
      <c r="P669" s="179"/>
      <c r="Q669" s="179"/>
      <c r="R669" s="179"/>
    </row>
    <row r="670" spans="1:18">
      <c r="A670" s="181"/>
      <c r="B670" s="179"/>
      <c r="C670" s="179"/>
      <c r="D670" s="185"/>
      <c r="E670" s="179"/>
      <c r="F670" s="179"/>
      <c r="G670" s="189"/>
      <c r="H670" s="179"/>
      <c r="I670" s="121"/>
      <c r="J670" s="179"/>
      <c r="K670" s="179"/>
      <c r="L670" s="179"/>
      <c r="M670" s="179"/>
      <c r="N670" s="187"/>
      <c r="O670" s="179"/>
      <c r="P670" s="179"/>
      <c r="Q670" s="179"/>
      <c r="R670" s="179"/>
    </row>
    <row r="671" spans="1:18">
      <c r="A671" s="181"/>
      <c r="B671" s="179"/>
      <c r="C671" s="179"/>
      <c r="D671" s="185"/>
      <c r="E671" s="179"/>
      <c r="F671" s="179"/>
      <c r="G671" s="189"/>
      <c r="H671" s="179"/>
      <c r="I671" s="121"/>
      <c r="J671" s="179"/>
      <c r="K671" s="179"/>
      <c r="L671" s="179"/>
      <c r="M671" s="179"/>
      <c r="N671" s="187"/>
      <c r="O671" s="179"/>
      <c r="P671" s="179"/>
      <c r="Q671" s="179"/>
      <c r="R671" s="179"/>
    </row>
    <row r="672" spans="1:18">
      <c r="A672" s="181"/>
      <c r="B672" s="179"/>
      <c r="C672" s="179"/>
      <c r="D672" s="185"/>
      <c r="E672" s="179"/>
      <c r="F672" s="179"/>
      <c r="G672" s="189"/>
      <c r="H672" s="179"/>
      <c r="I672" s="121"/>
      <c r="J672" s="179"/>
      <c r="K672" s="179"/>
      <c r="L672" s="179"/>
      <c r="M672" s="179"/>
      <c r="N672" s="187"/>
      <c r="O672" s="179"/>
      <c r="P672" s="179"/>
      <c r="Q672" s="179"/>
      <c r="R672" s="179"/>
    </row>
    <row r="673" spans="1:18">
      <c r="A673" s="181"/>
      <c r="B673" s="179"/>
      <c r="C673" s="179"/>
      <c r="D673" s="185"/>
      <c r="E673" s="179"/>
      <c r="F673" s="179"/>
      <c r="G673" s="189"/>
      <c r="H673" s="179"/>
      <c r="I673" s="121"/>
      <c r="J673" s="179"/>
      <c r="K673" s="179"/>
      <c r="L673" s="179"/>
      <c r="M673" s="179"/>
      <c r="N673" s="187"/>
      <c r="O673" s="179"/>
      <c r="P673" s="179"/>
      <c r="Q673" s="179"/>
      <c r="R673" s="179"/>
    </row>
    <row r="674" spans="1:18">
      <c r="A674" s="181"/>
      <c r="B674" s="179"/>
      <c r="C674" s="179"/>
      <c r="D674" s="185"/>
      <c r="E674" s="179"/>
      <c r="F674" s="179"/>
      <c r="G674" s="189"/>
      <c r="H674" s="179"/>
      <c r="I674" s="121"/>
      <c r="J674" s="179"/>
      <c r="K674" s="179"/>
      <c r="L674" s="179"/>
      <c r="M674" s="179"/>
      <c r="N674" s="187"/>
      <c r="O674" s="179"/>
      <c r="P674" s="179"/>
      <c r="Q674" s="179"/>
      <c r="R674" s="179"/>
    </row>
    <row r="675" spans="1:18">
      <c r="A675" s="181"/>
      <c r="B675" s="179"/>
      <c r="C675" s="179"/>
      <c r="D675" s="185"/>
      <c r="E675" s="179"/>
      <c r="F675" s="179"/>
      <c r="G675" s="189"/>
      <c r="H675" s="179"/>
      <c r="I675" s="121"/>
      <c r="J675" s="179"/>
      <c r="K675" s="179"/>
      <c r="L675" s="179"/>
      <c r="M675" s="179"/>
      <c r="N675" s="187"/>
      <c r="O675" s="179"/>
      <c r="P675" s="179"/>
      <c r="Q675" s="179"/>
      <c r="R675" s="179"/>
    </row>
    <row r="676" spans="1:18">
      <c r="A676" s="181"/>
      <c r="B676" s="179"/>
      <c r="C676" s="179"/>
      <c r="D676" s="185"/>
      <c r="E676" s="179"/>
      <c r="F676" s="179"/>
      <c r="G676" s="189"/>
      <c r="H676" s="179"/>
      <c r="I676" s="121"/>
      <c r="J676" s="179"/>
      <c r="K676" s="179"/>
      <c r="L676" s="179"/>
      <c r="M676" s="179"/>
      <c r="N676" s="187"/>
      <c r="O676" s="179"/>
      <c r="P676" s="179"/>
      <c r="Q676" s="179"/>
      <c r="R676" s="179"/>
    </row>
    <row r="677" spans="1:18">
      <c r="A677" s="181"/>
      <c r="B677" s="179"/>
      <c r="C677" s="179"/>
      <c r="D677" s="185"/>
      <c r="E677" s="179"/>
      <c r="F677" s="179"/>
      <c r="G677" s="189"/>
      <c r="H677" s="179"/>
      <c r="I677" s="121"/>
      <c r="J677" s="179"/>
      <c r="K677" s="179"/>
      <c r="L677" s="179"/>
      <c r="M677" s="179"/>
      <c r="N677" s="187"/>
      <c r="O677" s="179"/>
      <c r="P677" s="179"/>
      <c r="Q677" s="179"/>
      <c r="R677" s="179"/>
    </row>
    <row r="678" spans="1:18">
      <c r="A678" s="181"/>
      <c r="B678" s="179"/>
      <c r="C678" s="179"/>
      <c r="D678" s="185"/>
      <c r="E678" s="179"/>
      <c r="F678" s="179"/>
      <c r="G678" s="189"/>
      <c r="H678" s="179"/>
      <c r="I678" s="121"/>
      <c r="J678" s="179"/>
      <c r="K678" s="179"/>
      <c r="L678" s="179"/>
      <c r="M678" s="179"/>
      <c r="N678" s="187"/>
      <c r="O678" s="179"/>
      <c r="P678" s="179"/>
      <c r="Q678" s="179"/>
      <c r="R678" s="179"/>
    </row>
    <row r="679" spans="1:18">
      <c r="A679" s="181"/>
      <c r="B679" s="179"/>
      <c r="C679" s="179"/>
      <c r="D679" s="185"/>
      <c r="E679" s="179"/>
      <c r="F679" s="179"/>
      <c r="G679" s="189"/>
      <c r="H679" s="179"/>
      <c r="I679" s="121"/>
      <c r="J679" s="179"/>
      <c r="K679" s="179"/>
      <c r="L679" s="179"/>
      <c r="M679" s="179"/>
      <c r="N679" s="187"/>
      <c r="O679" s="179"/>
      <c r="P679" s="179"/>
      <c r="Q679" s="179"/>
      <c r="R679" s="179"/>
    </row>
    <row r="680" spans="1:18">
      <c r="A680" s="181"/>
      <c r="B680" s="179"/>
      <c r="C680" s="179"/>
      <c r="D680" s="185"/>
      <c r="E680" s="179"/>
      <c r="F680" s="179"/>
      <c r="G680" s="189"/>
      <c r="H680" s="179"/>
      <c r="I680" s="121"/>
      <c r="J680" s="179"/>
      <c r="K680" s="179"/>
      <c r="L680" s="179"/>
      <c r="M680" s="179"/>
      <c r="N680" s="187"/>
      <c r="O680" s="179"/>
      <c r="P680" s="179"/>
      <c r="Q680" s="179"/>
      <c r="R680" s="179"/>
    </row>
    <row r="681" spans="1:18">
      <c r="A681" s="181"/>
      <c r="B681" s="179"/>
      <c r="C681" s="179"/>
      <c r="D681" s="185"/>
      <c r="E681" s="179"/>
      <c r="F681" s="179"/>
      <c r="G681" s="189"/>
      <c r="H681" s="179"/>
      <c r="I681" s="121"/>
      <c r="J681" s="179"/>
      <c r="K681" s="179"/>
      <c r="L681" s="179"/>
      <c r="M681" s="179"/>
      <c r="N681" s="187"/>
      <c r="O681" s="179"/>
      <c r="P681" s="179"/>
      <c r="Q681" s="179"/>
      <c r="R681" s="179"/>
    </row>
    <row r="682" spans="1:18">
      <c r="A682" s="181"/>
      <c r="B682" s="179"/>
      <c r="C682" s="179"/>
      <c r="D682" s="185"/>
      <c r="E682" s="179"/>
      <c r="F682" s="179"/>
      <c r="G682" s="189"/>
      <c r="H682" s="179"/>
      <c r="I682" s="121"/>
      <c r="J682" s="179"/>
      <c r="K682" s="179"/>
      <c r="L682" s="179"/>
      <c r="M682" s="179"/>
      <c r="N682" s="187"/>
      <c r="O682" s="179"/>
      <c r="P682" s="179"/>
      <c r="Q682" s="179"/>
      <c r="R682" s="179"/>
    </row>
    <row r="683" spans="1:18">
      <c r="A683" s="181"/>
      <c r="B683" s="179"/>
      <c r="C683" s="179"/>
      <c r="D683" s="185"/>
      <c r="E683" s="179"/>
      <c r="F683" s="179"/>
      <c r="G683" s="189"/>
      <c r="H683" s="179"/>
      <c r="I683" s="121"/>
      <c r="J683" s="179"/>
      <c r="K683" s="179"/>
      <c r="L683" s="179"/>
      <c r="M683" s="179"/>
      <c r="N683" s="187"/>
      <c r="O683" s="179"/>
      <c r="P683" s="179"/>
      <c r="Q683" s="179"/>
      <c r="R683" s="179"/>
    </row>
    <row r="684" spans="1:18">
      <c r="A684" s="181"/>
      <c r="B684" s="179"/>
      <c r="C684" s="179"/>
      <c r="D684" s="185"/>
      <c r="E684" s="179"/>
      <c r="F684" s="179"/>
      <c r="G684" s="189"/>
      <c r="H684" s="179"/>
      <c r="I684" s="121"/>
      <c r="J684" s="179"/>
      <c r="K684" s="179"/>
      <c r="L684" s="179"/>
      <c r="M684" s="179"/>
      <c r="N684" s="187"/>
      <c r="O684" s="179"/>
      <c r="P684" s="179"/>
      <c r="Q684" s="179"/>
      <c r="R684" s="179"/>
    </row>
    <row r="685" spans="1:18">
      <c r="A685" s="181"/>
      <c r="B685" s="179"/>
      <c r="C685" s="179"/>
      <c r="D685" s="185"/>
      <c r="E685" s="179"/>
      <c r="F685" s="179"/>
      <c r="G685" s="189"/>
      <c r="H685" s="179"/>
      <c r="I685" s="121"/>
      <c r="J685" s="179"/>
      <c r="K685" s="179"/>
      <c r="L685" s="179"/>
      <c r="M685" s="179"/>
      <c r="N685" s="187"/>
      <c r="O685" s="179"/>
      <c r="P685" s="179"/>
      <c r="Q685" s="179"/>
      <c r="R685" s="179"/>
    </row>
    <row r="686" spans="1:18">
      <c r="A686" s="181"/>
      <c r="B686" s="179"/>
      <c r="C686" s="179"/>
      <c r="D686" s="185"/>
      <c r="E686" s="179"/>
      <c r="F686" s="179"/>
      <c r="G686" s="189"/>
      <c r="H686" s="179"/>
      <c r="I686" s="121"/>
      <c r="J686" s="179"/>
      <c r="K686" s="179"/>
      <c r="L686" s="179"/>
      <c r="M686" s="179"/>
      <c r="N686" s="187"/>
      <c r="O686" s="179"/>
      <c r="P686" s="179"/>
      <c r="Q686" s="179"/>
      <c r="R686" s="179"/>
    </row>
    <row r="687" spans="1:18">
      <c r="A687" s="181"/>
      <c r="B687" s="179"/>
      <c r="C687" s="179"/>
      <c r="D687" s="185"/>
      <c r="E687" s="179"/>
      <c r="F687" s="179"/>
      <c r="G687" s="189"/>
      <c r="H687" s="179"/>
      <c r="I687" s="121"/>
      <c r="J687" s="179"/>
      <c r="K687" s="179"/>
      <c r="L687" s="179"/>
      <c r="M687" s="179"/>
      <c r="N687" s="187"/>
      <c r="O687" s="179"/>
      <c r="P687" s="179"/>
      <c r="Q687" s="179"/>
      <c r="R687" s="179"/>
    </row>
    <row r="688" spans="1:18">
      <c r="A688" s="181"/>
      <c r="B688" s="179"/>
      <c r="C688" s="179"/>
      <c r="D688" s="185"/>
      <c r="E688" s="179"/>
      <c r="F688" s="179"/>
      <c r="G688" s="189"/>
      <c r="H688" s="179"/>
      <c r="I688" s="121"/>
      <c r="J688" s="179"/>
      <c r="K688" s="179"/>
      <c r="L688" s="179"/>
      <c r="M688" s="179"/>
      <c r="N688" s="187"/>
      <c r="O688" s="179"/>
      <c r="P688" s="179"/>
      <c r="Q688" s="179"/>
      <c r="R688" s="179"/>
    </row>
    <row r="689" spans="1:18">
      <c r="A689" s="181"/>
      <c r="B689" s="179"/>
      <c r="C689" s="179"/>
      <c r="D689" s="185"/>
      <c r="E689" s="179"/>
      <c r="F689" s="179"/>
      <c r="G689" s="189"/>
      <c r="H689" s="179"/>
      <c r="I689" s="121"/>
      <c r="J689" s="179"/>
      <c r="K689" s="179"/>
      <c r="L689" s="179"/>
      <c r="M689" s="179"/>
      <c r="N689" s="187"/>
      <c r="O689" s="179"/>
      <c r="P689" s="179"/>
      <c r="Q689" s="179"/>
      <c r="R689" s="179"/>
    </row>
    <row r="690" spans="1:18">
      <c r="A690" s="181"/>
      <c r="B690" s="179"/>
      <c r="C690" s="179"/>
      <c r="D690" s="185"/>
      <c r="E690" s="179"/>
      <c r="F690" s="179"/>
      <c r="G690" s="189"/>
      <c r="H690" s="179"/>
      <c r="I690" s="121"/>
      <c r="J690" s="179"/>
      <c r="K690" s="179"/>
      <c r="L690" s="179"/>
      <c r="M690" s="179"/>
      <c r="N690" s="187"/>
      <c r="O690" s="179"/>
      <c r="P690" s="179"/>
      <c r="Q690" s="179"/>
      <c r="R690" s="179"/>
    </row>
    <row r="691" spans="1:18">
      <c r="A691" s="181"/>
      <c r="B691" s="179"/>
      <c r="C691" s="179"/>
      <c r="D691" s="185"/>
      <c r="E691" s="179"/>
      <c r="F691" s="179"/>
      <c r="G691" s="189"/>
      <c r="H691" s="179"/>
      <c r="I691" s="121"/>
      <c r="J691" s="179"/>
      <c r="K691" s="179"/>
      <c r="L691" s="179"/>
      <c r="M691" s="179"/>
      <c r="N691" s="187"/>
      <c r="O691" s="179"/>
      <c r="P691" s="179"/>
      <c r="Q691" s="179"/>
      <c r="R691" s="179"/>
    </row>
    <row r="692" spans="1:18">
      <c r="A692" s="181"/>
      <c r="B692" s="179"/>
      <c r="C692" s="179"/>
      <c r="D692" s="185"/>
      <c r="E692" s="179"/>
      <c r="F692" s="179"/>
      <c r="G692" s="189"/>
      <c r="H692" s="179"/>
      <c r="I692" s="121"/>
      <c r="J692" s="179"/>
      <c r="K692" s="179"/>
      <c r="L692" s="179"/>
      <c r="M692" s="179"/>
      <c r="N692" s="187"/>
      <c r="O692" s="179"/>
      <c r="P692" s="179"/>
      <c r="Q692" s="179"/>
      <c r="R692" s="179"/>
    </row>
    <row r="693" spans="1:18">
      <c r="A693" s="181"/>
      <c r="B693" s="179"/>
      <c r="C693" s="179"/>
      <c r="D693" s="185"/>
      <c r="E693" s="179"/>
      <c r="F693" s="179"/>
      <c r="G693" s="189"/>
      <c r="H693" s="179"/>
      <c r="I693" s="121"/>
      <c r="J693" s="179"/>
      <c r="K693" s="179"/>
      <c r="L693" s="179"/>
      <c r="M693" s="179"/>
      <c r="N693" s="187"/>
      <c r="O693" s="179"/>
      <c r="P693" s="179"/>
      <c r="Q693" s="179"/>
      <c r="R693" s="179"/>
    </row>
    <row r="694" spans="1:18">
      <c r="A694" s="181"/>
      <c r="B694" s="179"/>
      <c r="C694" s="179"/>
      <c r="D694" s="185"/>
      <c r="E694" s="179"/>
      <c r="F694" s="179"/>
      <c r="G694" s="189"/>
      <c r="H694" s="179"/>
      <c r="I694" s="121"/>
      <c r="J694" s="179"/>
      <c r="K694" s="179"/>
      <c r="L694" s="179"/>
      <c r="M694" s="179"/>
      <c r="N694" s="187"/>
      <c r="O694" s="179"/>
      <c r="P694" s="179"/>
      <c r="Q694" s="179"/>
      <c r="R694" s="179"/>
    </row>
    <row r="695" spans="1:18">
      <c r="A695" s="181"/>
      <c r="B695" s="179"/>
      <c r="C695" s="179"/>
      <c r="D695" s="185"/>
      <c r="E695" s="179"/>
      <c r="F695" s="179"/>
      <c r="G695" s="189"/>
      <c r="H695" s="179"/>
      <c r="I695" s="121"/>
      <c r="J695" s="179"/>
      <c r="K695" s="179"/>
      <c r="L695" s="179"/>
      <c r="M695" s="179"/>
      <c r="N695" s="187"/>
      <c r="O695" s="179"/>
      <c r="P695" s="179"/>
      <c r="Q695" s="179"/>
      <c r="R695" s="179"/>
    </row>
    <row r="696" spans="1:18">
      <c r="A696" s="181"/>
      <c r="B696" s="179"/>
      <c r="C696" s="179"/>
      <c r="D696" s="185"/>
      <c r="E696" s="179"/>
      <c r="F696" s="179"/>
      <c r="G696" s="189"/>
      <c r="H696" s="179"/>
      <c r="I696" s="121"/>
      <c r="J696" s="179"/>
      <c r="K696" s="179"/>
      <c r="L696" s="179"/>
      <c r="M696" s="179"/>
      <c r="N696" s="187"/>
      <c r="O696" s="179"/>
      <c r="P696" s="179"/>
      <c r="Q696" s="179"/>
      <c r="R696" s="179"/>
    </row>
    <row r="697" spans="1:18">
      <c r="A697" s="181"/>
      <c r="B697" s="179"/>
      <c r="C697" s="179"/>
      <c r="D697" s="185"/>
      <c r="E697" s="179"/>
      <c r="F697" s="179"/>
      <c r="G697" s="189"/>
      <c r="H697" s="179"/>
      <c r="I697" s="121"/>
      <c r="J697" s="179"/>
      <c r="K697" s="179"/>
      <c r="L697" s="179"/>
      <c r="M697" s="179"/>
      <c r="N697" s="187"/>
      <c r="O697" s="179"/>
      <c r="P697" s="179"/>
      <c r="Q697" s="179"/>
      <c r="R697" s="179"/>
    </row>
    <row r="698" spans="1:18">
      <c r="A698" s="181"/>
      <c r="B698" s="179"/>
      <c r="C698" s="179"/>
      <c r="D698" s="185"/>
      <c r="E698" s="179"/>
      <c r="F698" s="179"/>
      <c r="G698" s="189"/>
      <c r="H698" s="179"/>
      <c r="I698" s="121"/>
      <c r="J698" s="179"/>
      <c r="K698" s="179"/>
      <c r="L698" s="179"/>
      <c r="M698" s="179"/>
      <c r="N698" s="187"/>
      <c r="O698" s="179"/>
      <c r="P698" s="179"/>
      <c r="Q698" s="179"/>
      <c r="R698" s="179"/>
    </row>
    <row r="699" spans="1:18">
      <c r="A699" s="181"/>
      <c r="B699" s="179"/>
      <c r="C699" s="179"/>
      <c r="D699" s="185"/>
      <c r="E699" s="179"/>
      <c r="F699" s="179"/>
      <c r="G699" s="189"/>
      <c r="H699" s="179"/>
      <c r="I699" s="121"/>
      <c r="J699" s="179"/>
      <c r="K699" s="179"/>
      <c r="L699" s="179"/>
      <c r="M699" s="179"/>
      <c r="N699" s="187"/>
      <c r="O699" s="179"/>
      <c r="P699" s="179"/>
      <c r="Q699" s="179"/>
      <c r="R699" s="179"/>
    </row>
    <row r="700" spans="1:18">
      <c r="A700" s="181"/>
      <c r="B700" s="179"/>
      <c r="C700" s="179"/>
      <c r="D700" s="185"/>
      <c r="E700" s="179"/>
      <c r="F700" s="179"/>
      <c r="G700" s="189"/>
      <c r="H700" s="179"/>
      <c r="I700" s="121"/>
      <c r="J700" s="179"/>
      <c r="K700" s="179"/>
      <c r="L700" s="179"/>
      <c r="M700" s="179"/>
      <c r="N700" s="187"/>
      <c r="O700" s="179"/>
      <c r="P700" s="179"/>
      <c r="Q700" s="179"/>
      <c r="R700" s="179"/>
    </row>
    <row r="701" spans="1:18">
      <c r="A701" s="181"/>
      <c r="B701" s="179"/>
      <c r="C701" s="179"/>
      <c r="D701" s="185"/>
      <c r="E701" s="179"/>
      <c r="F701" s="179"/>
      <c r="G701" s="189"/>
      <c r="H701" s="179"/>
      <c r="I701" s="121"/>
      <c r="J701" s="179"/>
      <c r="K701" s="179"/>
      <c r="L701" s="179"/>
      <c r="M701" s="179"/>
      <c r="N701" s="187"/>
      <c r="O701" s="179"/>
      <c r="P701" s="179"/>
      <c r="Q701" s="179"/>
      <c r="R701" s="179"/>
    </row>
    <row r="702" spans="1:18">
      <c r="A702" s="181"/>
      <c r="B702" s="179"/>
      <c r="C702" s="179"/>
      <c r="D702" s="185"/>
      <c r="E702" s="179"/>
      <c r="F702" s="179"/>
      <c r="G702" s="189"/>
      <c r="H702" s="179"/>
      <c r="I702" s="121"/>
      <c r="J702" s="179"/>
      <c r="K702" s="179"/>
      <c r="L702" s="179"/>
      <c r="M702" s="179"/>
      <c r="N702" s="187"/>
      <c r="O702" s="179"/>
      <c r="P702" s="179"/>
      <c r="Q702" s="179"/>
      <c r="R702" s="179"/>
    </row>
    <row r="703" spans="1:18">
      <c r="A703" s="181"/>
      <c r="B703" s="179"/>
      <c r="C703" s="179"/>
      <c r="D703" s="185"/>
      <c r="E703" s="179"/>
      <c r="F703" s="179"/>
      <c r="G703" s="189"/>
      <c r="H703" s="179"/>
      <c r="I703" s="121"/>
      <c r="J703" s="179"/>
      <c r="K703" s="179"/>
      <c r="L703" s="179"/>
      <c r="M703" s="179"/>
      <c r="N703" s="187"/>
      <c r="O703" s="179"/>
      <c r="P703" s="179"/>
      <c r="Q703" s="179"/>
      <c r="R703" s="179"/>
    </row>
    <row r="704" spans="1:18">
      <c r="A704" s="181"/>
      <c r="B704" s="179"/>
      <c r="C704" s="179"/>
      <c r="D704" s="185"/>
      <c r="E704" s="179"/>
      <c r="F704" s="179"/>
      <c r="G704" s="189"/>
      <c r="H704" s="179"/>
      <c r="I704" s="121"/>
      <c r="J704" s="179"/>
      <c r="K704" s="179"/>
      <c r="L704" s="179"/>
      <c r="M704" s="179"/>
      <c r="N704" s="187"/>
      <c r="O704" s="179"/>
      <c r="P704" s="179"/>
      <c r="Q704" s="179"/>
      <c r="R704" s="179"/>
    </row>
    <row r="705" spans="1:18">
      <c r="A705" s="181"/>
      <c r="B705" s="179"/>
      <c r="C705" s="179"/>
      <c r="D705" s="185"/>
      <c r="E705" s="179"/>
      <c r="F705" s="179"/>
      <c r="G705" s="189"/>
      <c r="H705" s="179"/>
      <c r="I705" s="121"/>
      <c r="J705" s="179"/>
      <c r="K705" s="179"/>
      <c r="L705" s="179"/>
      <c r="M705" s="179"/>
      <c r="N705" s="187"/>
      <c r="O705" s="179"/>
      <c r="P705" s="179"/>
      <c r="Q705" s="179"/>
      <c r="R705" s="179"/>
    </row>
    <row r="706" spans="1:18">
      <c r="A706" s="181"/>
      <c r="B706" s="179"/>
      <c r="C706" s="179"/>
      <c r="D706" s="185"/>
      <c r="E706" s="179"/>
      <c r="F706" s="179"/>
      <c r="G706" s="189"/>
      <c r="H706" s="179"/>
      <c r="I706" s="121"/>
      <c r="J706" s="179"/>
      <c r="K706" s="179"/>
      <c r="L706" s="179"/>
      <c r="M706" s="179"/>
      <c r="N706" s="187"/>
      <c r="O706" s="179"/>
      <c r="P706" s="179"/>
      <c r="Q706" s="179"/>
      <c r="R706" s="179"/>
    </row>
    <row r="707" spans="1:18">
      <c r="A707" s="181"/>
      <c r="B707" s="179"/>
      <c r="C707" s="179"/>
      <c r="D707" s="185"/>
      <c r="E707" s="179"/>
      <c r="F707" s="179"/>
      <c r="G707" s="189"/>
      <c r="H707" s="179"/>
      <c r="I707" s="121"/>
      <c r="J707" s="179"/>
      <c r="K707" s="179"/>
      <c r="L707" s="179"/>
      <c r="M707" s="179"/>
      <c r="N707" s="187"/>
      <c r="O707" s="179"/>
      <c r="P707" s="179"/>
      <c r="Q707" s="179"/>
      <c r="R707" s="179"/>
    </row>
    <row r="708" spans="1:18">
      <c r="A708" s="181"/>
      <c r="B708" s="179"/>
      <c r="C708" s="179"/>
      <c r="D708" s="185"/>
      <c r="E708" s="179"/>
      <c r="F708" s="179"/>
      <c r="G708" s="189"/>
      <c r="H708" s="179"/>
      <c r="I708" s="121"/>
      <c r="J708" s="179"/>
      <c r="K708" s="179"/>
      <c r="L708" s="179"/>
      <c r="M708" s="179"/>
      <c r="N708" s="187"/>
      <c r="O708" s="179"/>
      <c r="P708" s="179"/>
      <c r="Q708" s="179"/>
      <c r="R708" s="179"/>
    </row>
    <row r="709" spans="1:18">
      <c r="A709" s="181"/>
      <c r="B709" s="179"/>
      <c r="C709" s="179"/>
      <c r="D709" s="185"/>
      <c r="E709" s="179"/>
      <c r="F709" s="179"/>
      <c r="G709" s="189"/>
      <c r="H709" s="179"/>
      <c r="I709" s="121"/>
      <c r="J709" s="179"/>
      <c r="K709" s="179"/>
      <c r="L709" s="179"/>
      <c r="M709" s="179"/>
      <c r="N709" s="187"/>
      <c r="O709" s="179"/>
      <c r="P709" s="179"/>
      <c r="Q709" s="179"/>
      <c r="R709" s="179"/>
    </row>
    <row r="710" spans="1:18">
      <c r="A710" s="181"/>
      <c r="B710" s="179"/>
      <c r="C710" s="179"/>
      <c r="D710" s="185"/>
      <c r="E710" s="179"/>
      <c r="F710" s="179"/>
      <c r="G710" s="189"/>
      <c r="H710" s="179"/>
      <c r="I710" s="121"/>
      <c r="J710" s="179"/>
      <c r="K710" s="179"/>
      <c r="L710" s="179"/>
      <c r="M710" s="179"/>
      <c r="N710" s="187"/>
      <c r="O710" s="179"/>
      <c r="P710" s="179"/>
      <c r="Q710" s="179"/>
      <c r="R710" s="179"/>
    </row>
    <row r="711" spans="1:18">
      <c r="A711" s="181"/>
      <c r="B711" s="179"/>
      <c r="C711" s="179"/>
      <c r="D711" s="185"/>
      <c r="E711" s="179"/>
      <c r="F711" s="179"/>
      <c r="G711" s="189"/>
      <c r="H711" s="179"/>
      <c r="I711" s="121"/>
      <c r="J711" s="179"/>
      <c r="K711" s="179"/>
      <c r="L711" s="179"/>
      <c r="M711" s="179"/>
      <c r="N711" s="187"/>
      <c r="O711" s="179"/>
      <c r="P711" s="179"/>
      <c r="Q711" s="179"/>
      <c r="R711" s="179"/>
    </row>
    <row r="712" spans="1:18">
      <c r="A712" s="181"/>
      <c r="B712" s="179"/>
      <c r="C712" s="179"/>
      <c r="D712" s="185"/>
      <c r="E712" s="179"/>
      <c r="F712" s="179"/>
      <c r="G712" s="189"/>
      <c r="H712" s="179"/>
      <c r="I712" s="121"/>
      <c r="J712" s="179"/>
      <c r="K712" s="179"/>
      <c r="L712" s="179"/>
      <c r="M712" s="179"/>
      <c r="N712" s="187"/>
      <c r="O712" s="179"/>
      <c r="P712" s="179"/>
      <c r="Q712" s="179"/>
      <c r="R712" s="179"/>
    </row>
    <row r="713" spans="1:18">
      <c r="A713" s="181"/>
      <c r="B713" s="179"/>
      <c r="C713" s="179"/>
      <c r="D713" s="185"/>
      <c r="E713" s="179"/>
      <c r="F713" s="179"/>
      <c r="G713" s="189"/>
      <c r="H713" s="179"/>
      <c r="I713" s="121"/>
      <c r="J713" s="179"/>
      <c r="K713" s="179"/>
      <c r="L713" s="179"/>
      <c r="M713" s="179"/>
      <c r="N713" s="187"/>
      <c r="O713" s="179"/>
      <c r="P713" s="179"/>
      <c r="Q713" s="179"/>
      <c r="R713" s="179"/>
    </row>
    <row r="714" spans="1:18">
      <c r="A714" s="181"/>
      <c r="B714" s="179"/>
      <c r="C714" s="179"/>
      <c r="D714" s="185"/>
      <c r="E714" s="179"/>
      <c r="F714" s="179"/>
      <c r="G714" s="189"/>
      <c r="H714" s="179"/>
      <c r="I714" s="121"/>
      <c r="J714" s="179"/>
      <c r="K714" s="179"/>
      <c r="L714" s="179"/>
      <c r="M714" s="179"/>
      <c r="N714" s="187"/>
      <c r="O714" s="179"/>
      <c r="P714" s="179"/>
      <c r="Q714" s="179"/>
      <c r="R714" s="179"/>
    </row>
    <row r="715" spans="1:18">
      <c r="A715" s="181"/>
      <c r="B715" s="179"/>
      <c r="C715" s="179"/>
      <c r="D715" s="185"/>
      <c r="E715" s="179"/>
      <c r="F715" s="179"/>
      <c r="G715" s="189"/>
      <c r="H715" s="179"/>
      <c r="I715" s="121"/>
      <c r="J715" s="179"/>
      <c r="K715" s="179"/>
      <c r="L715" s="179"/>
      <c r="M715" s="179"/>
      <c r="N715" s="187"/>
      <c r="O715" s="179"/>
      <c r="P715" s="179"/>
      <c r="Q715" s="179"/>
      <c r="R715" s="179"/>
    </row>
    <row r="716" spans="1:18">
      <c r="A716" s="181"/>
      <c r="B716" s="179"/>
      <c r="C716" s="179"/>
      <c r="D716" s="185"/>
      <c r="E716" s="179"/>
      <c r="F716" s="179"/>
      <c r="G716" s="189"/>
      <c r="H716" s="179"/>
      <c r="I716" s="121"/>
      <c r="J716" s="179"/>
      <c r="K716" s="179"/>
      <c r="L716" s="179"/>
      <c r="M716" s="179"/>
      <c r="N716" s="187"/>
      <c r="O716" s="179"/>
      <c r="P716" s="179"/>
      <c r="Q716" s="179"/>
      <c r="R716" s="179"/>
    </row>
    <row r="717" spans="1:18">
      <c r="A717" s="181"/>
      <c r="B717" s="179"/>
      <c r="C717" s="179"/>
      <c r="D717" s="185"/>
      <c r="E717" s="179"/>
      <c r="F717" s="179"/>
      <c r="G717" s="189"/>
      <c r="H717" s="179"/>
      <c r="I717" s="121"/>
      <c r="J717" s="179"/>
      <c r="K717" s="179"/>
      <c r="L717" s="179"/>
      <c r="M717" s="179"/>
      <c r="N717" s="187"/>
      <c r="O717" s="179"/>
      <c r="P717" s="179"/>
      <c r="Q717" s="179"/>
      <c r="R717" s="179"/>
    </row>
    <row r="718" spans="1:18">
      <c r="A718" s="181"/>
      <c r="B718" s="179"/>
      <c r="C718" s="179"/>
      <c r="D718" s="185"/>
      <c r="E718" s="179"/>
      <c r="F718" s="179"/>
      <c r="G718" s="189"/>
      <c r="H718" s="179"/>
      <c r="I718" s="121"/>
      <c r="J718" s="179"/>
      <c r="K718" s="179"/>
      <c r="L718" s="179"/>
      <c r="M718" s="179"/>
      <c r="N718" s="187"/>
      <c r="O718" s="179"/>
      <c r="P718" s="179"/>
      <c r="Q718" s="179"/>
      <c r="R718" s="179"/>
    </row>
    <row r="719" spans="1:18">
      <c r="A719" s="181"/>
      <c r="B719" s="179"/>
      <c r="C719" s="179"/>
      <c r="D719" s="185"/>
      <c r="E719" s="179"/>
      <c r="F719" s="179"/>
      <c r="G719" s="189"/>
      <c r="H719" s="179"/>
      <c r="I719" s="121"/>
      <c r="J719" s="179"/>
      <c r="K719" s="179"/>
      <c r="L719" s="179"/>
      <c r="M719" s="179"/>
      <c r="N719" s="187"/>
      <c r="O719" s="179"/>
      <c r="P719" s="179"/>
      <c r="Q719" s="179"/>
      <c r="R719" s="179"/>
    </row>
    <row r="720" spans="1:18">
      <c r="A720" s="181"/>
      <c r="B720" s="179"/>
      <c r="C720" s="179"/>
      <c r="D720" s="185"/>
      <c r="E720" s="179"/>
      <c r="F720" s="179"/>
      <c r="G720" s="189"/>
      <c r="H720" s="179"/>
      <c r="I720" s="121"/>
      <c r="J720" s="179"/>
      <c r="K720" s="179"/>
      <c r="L720" s="179"/>
      <c r="M720" s="179"/>
      <c r="N720" s="187"/>
      <c r="O720" s="179"/>
      <c r="P720" s="179"/>
      <c r="Q720" s="179"/>
      <c r="R720" s="179"/>
    </row>
    <row r="721" spans="1:18">
      <c r="A721" s="181"/>
      <c r="B721" s="179"/>
      <c r="C721" s="179"/>
      <c r="D721" s="185"/>
      <c r="E721" s="179"/>
      <c r="F721" s="179"/>
      <c r="G721" s="189"/>
      <c r="H721" s="179"/>
      <c r="I721" s="121"/>
      <c r="J721" s="179"/>
      <c r="K721" s="179"/>
      <c r="L721" s="179"/>
      <c r="M721" s="179"/>
      <c r="N721" s="187"/>
      <c r="O721" s="179"/>
      <c r="P721" s="179"/>
      <c r="Q721" s="179"/>
      <c r="R721" s="179"/>
    </row>
    <row r="722" spans="1:18">
      <c r="A722" s="181"/>
      <c r="B722" s="179"/>
      <c r="C722" s="179"/>
      <c r="D722" s="185"/>
      <c r="E722" s="179"/>
      <c r="F722" s="179"/>
      <c r="G722" s="189"/>
      <c r="H722" s="179"/>
      <c r="I722" s="121"/>
      <c r="J722" s="179"/>
      <c r="K722" s="179"/>
      <c r="L722" s="179"/>
      <c r="M722" s="179"/>
      <c r="N722" s="187"/>
      <c r="O722" s="179"/>
      <c r="P722" s="179"/>
      <c r="Q722" s="179"/>
      <c r="R722" s="179"/>
    </row>
    <row r="723" spans="1:18">
      <c r="A723" s="181"/>
      <c r="B723" s="179"/>
      <c r="C723" s="179"/>
      <c r="D723" s="185"/>
      <c r="E723" s="179"/>
      <c r="F723" s="179"/>
      <c r="G723" s="189"/>
      <c r="H723" s="179"/>
      <c r="I723" s="121"/>
      <c r="J723" s="179"/>
      <c r="K723" s="179"/>
      <c r="L723" s="179"/>
      <c r="M723" s="179"/>
      <c r="N723" s="187"/>
      <c r="O723" s="179"/>
      <c r="P723" s="179"/>
      <c r="Q723" s="179"/>
      <c r="R723" s="179"/>
    </row>
    <row r="724" spans="1:18">
      <c r="A724" s="181"/>
      <c r="B724" s="179"/>
      <c r="C724" s="179"/>
      <c r="D724" s="185"/>
      <c r="E724" s="179"/>
      <c r="F724" s="179"/>
      <c r="G724" s="189"/>
      <c r="H724" s="179"/>
      <c r="I724" s="121"/>
      <c r="J724" s="179"/>
      <c r="K724" s="179"/>
      <c r="L724" s="179"/>
      <c r="M724" s="179"/>
      <c r="N724" s="187"/>
      <c r="O724" s="179"/>
      <c r="P724" s="179"/>
      <c r="Q724" s="179"/>
      <c r="R724" s="179"/>
    </row>
    <row r="725" spans="1:18">
      <c r="A725" s="181"/>
      <c r="B725" s="179"/>
      <c r="C725" s="179"/>
      <c r="D725" s="185"/>
      <c r="E725" s="179"/>
      <c r="F725" s="179"/>
      <c r="G725" s="189"/>
      <c r="H725" s="179"/>
      <c r="I725" s="121"/>
      <c r="J725" s="179"/>
      <c r="K725" s="179"/>
      <c r="L725" s="179"/>
      <c r="M725" s="179"/>
      <c r="N725" s="187"/>
      <c r="O725" s="179"/>
      <c r="P725" s="179"/>
      <c r="Q725" s="179"/>
      <c r="R725" s="179"/>
    </row>
    <row r="726" spans="1:18">
      <c r="A726" s="181"/>
      <c r="B726" s="179"/>
      <c r="C726" s="179"/>
      <c r="D726" s="185"/>
      <c r="E726" s="179"/>
      <c r="F726" s="179"/>
      <c r="G726" s="189"/>
      <c r="H726" s="179"/>
      <c r="I726" s="121"/>
      <c r="J726" s="179"/>
      <c r="K726" s="179"/>
      <c r="L726" s="179"/>
      <c r="M726" s="179"/>
      <c r="N726" s="187"/>
      <c r="O726" s="179"/>
      <c r="P726" s="179"/>
      <c r="Q726" s="179"/>
      <c r="R726" s="179"/>
    </row>
    <row r="727" spans="1:18">
      <c r="A727" s="181"/>
      <c r="B727" s="179"/>
      <c r="C727" s="179"/>
      <c r="D727" s="185"/>
      <c r="E727" s="179"/>
      <c r="F727" s="179"/>
      <c r="G727" s="189"/>
      <c r="H727" s="179"/>
      <c r="I727" s="121"/>
      <c r="J727" s="179"/>
      <c r="K727" s="179"/>
      <c r="L727" s="179"/>
      <c r="M727" s="179"/>
      <c r="N727" s="187"/>
      <c r="O727" s="179"/>
      <c r="P727" s="179"/>
      <c r="Q727" s="179"/>
      <c r="R727" s="179"/>
    </row>
    <row r="728" spans="1:18">
      <c r="A728" s="181"/>
      <c r="B728" s="179"/>
      <c r="C728" s="179"/>
      <c r="D728" s="185"/>
      <c r="E728" s="179"/>
      <c r="F728" s="179"/>
      <c r="G728" s="189"/>
      <c r="H728" s="179"/>
      <c r="I728" s="121"/>
      <c r="J728" s="179"/>
      <c r="K728" s="179"/>
      <c r="L728" s="179"/>
      <c r="M728" s="179"/>
      <c r="N728" s="187"/>
      <c r="O728" s="179"/>
      <c r="P728" s="179"/>
      <c r="Q728" s="179"/>
      <c r="R728" s="179"/>
    </row>
    <row r="729" spans="1:18">
      <c r="A729" s="181"/>
      <c r="B729" s="179"/>
      <c r="C729" s="179"/>
      <c r="D729" s="185"/>
      <c r="E729" s="179"/>
      <c r="F729" s="179"/>
      <c r="G729" s="189"/>
      <c r="H729" s="179"/>
      <c r="I729" s="121"/>
      <c r="J729" s="179"/>
      <c r="K729" s="179"/>
      <c r="L729" s="179"/>
      <c r="M729" s="179"/>
      <c r="N729" s="187"/>
      <c r="O729" s="179"/>
      <c r="P729" s="179"/>
      <c r="Q729" s="179"/>
      <c r="R729" s="179"/>
    </row>
    <row r="730" spans="1:18">
      <c r="A730" s="181"/>
      <c r="B730" s="179"/>
      <c r="C730" s="179"/>
      <c r="D730" s="185"/>
      <c r="E730" s="179"/>
      <c r="F730" s="179"/>
      <c r="G730" s="189"/>
      <c r="H730" s="179"/>
      <c r="I730" s="121"/>
      <c r="J730" s="179"/>
      <c r="K730" s="179"/>
      <c r="L730" s="179"/>
      <c r="M730" s="179"/>
      <c r="N730" s="187"/>
      <c r="O730" s="179"/>
      <c r="P730" s="179"/>
      <c r="Q730" s="179"/>
      <c r="R730" s="179"/>
    </row>
    <row r="731" spans="1:18">
      <c r="A731" s="181"/>
      <c r="B731" s="179"/>
      <c r="C731" s="179"/>
      <c r="D731" s="185"/>
      <c r="E731" s="179"/>
      <c r="F731" s="179"/>
      <c r="G731" s="189"/>
      <c r="H731" s="179"/>
      <c r="I731" s="121"/>
      <c r="J731" s="179"/>
      <c r="K731" s="179"/>
      <c r="L731" s="179"/>
      <c r="M731" s="179"/>
      <c r="N731" s="187"/>
      <c r="O731" s="179"/>
      <c r="P731" s="179"/>
      <c r="Q731" s="179"/>
      <c r="R731" s="179"/>
    </row>
    <row r="732" spans="1:18">
      <c r="A732" s="181"/>
      <c r="B732" s="179"/>
      <c r="C732" s="179"/>
      <c r="D732" s="185"/>
      <c r="E732" s="179"/>
      <c r="F732" s="179"/>
      <c r="G732" s="189"/>
      <c r="H732" s="179"/>
      <c r="I732" s="121"/>
      <c r="J732" s="179"/>
      <c r="K732" s="179"/>
      <c r="L732" s="179"/>
      <c r="M732" s="179"/>
      <c r="N732" s="187"/>
      <c r="O732" s="179"/>
      <c r="P732" s="179"/>
      <c r="Q732" s="179"/>
      <c r="R732" s="179"/>
    </row>
    <row r="733" spans="1:18">
      <c r="A733" s="181"/>
      <c r="B733" s="179"/>
      <c r="C733" s="179"/>
      <c r="D733" s="185"/>
      <c r="E733" s="179"/>
      <c r="F733" s="179"/>
      <c r="G733" s="189"/>
      <c r="H733" s="179"/>
      <c r="I733" s="121"/>
      <c r="J733" s="179"/>
      <c r="K733" s="179"/>
      <c r="L733" s="179"/>
      <c r="M733" s="179"/>
      <c r="N733" s="187"/>
      <c r="O733" s="179"/>
      <c r="P733" s="179"/>
      <c r="Q733" s="179"/>
      <c r="R733" s="179"/>
    </row>
    <row r="734" spans="1:18">
      <c r="A734" s="181"/>
      <c r="B734" s="179"/>
      <c r="C734" s="179"/>
      <c r="D734" s="185"/>
      <c r="E734" s="179"/>
      <c r="F734" s="179"/>
      <c r="G734" s="189"/>
      <c r="H734" s="179"/>
      <c r="I734" s="121"/>
      <c r="J734" s="179"/>
      <c r="K734" s="179"/>
      <c r="L734" s="179"/>
      <c r="M734" s="179"/>
      <c r="N734" s="187"/>
      <c r="O734" s="179"/>
      <c r="P734" s="179"/>
      <c r="Q734" s="179"/>
      <c r="R734" s="179"/>
    </row>
    <row r="735" spans="1:18">
      <c r="A735" s="181"/>
      <c r="B735" s="179"/>
      <c r="C735" s="179"/>
      <c r="D735" s="185"/>
      <c r="E735" s="179"/>
      <c r="F735" s="179"/>
      <c r="G735" s="189"/>
      <c r="H735" s="179"/>
      <c r="I735" s="121"/>
      <c r="J735" s="179"/>
      <c r="K735" s="179"/>
      <c r="L735" s="179"/>
      <c r="M735" s="179"/>
      <c r="N735" s="187"/>
      <c r="O735" s="179"/>
      <c r="P735" s="179"/>
      <c r="Q735" s="179"/>
      <c r="R735" s="179"/>
    </row>
    <row r="736" spans="1:18">
      <c r="A736" s="181"/>
      <c r="B736" s="179"/>
      <c r="C736" s="179"/>
      <c r="D736" s="185"/>
      <c r="E736" s="179"/>
      <c r="F736" s="179"/>
      <c r="G736" s="189"/>
      <c r="H736" s="179"/>
      <c r="I736" s="121"/>
      <c r="J736" s="179"/>
      <c r="K736" s="179"/>
      <c r="L736" s="179"/>
      <c r="M736" s="179"/>
      <c r="N736" s="187"/>
      <c r="O736" s="179"/>
      <c r="P736" s="179"/>
      <c r="Q736" s="179"/>
      <c r="R736" s="179"/>
    </row>
    <row r="737" spans="1:18">
      <c r="A737" s="181"/>
      <c r="B737" s="179"/>
      <c r="C737" s="179"/>
      <c r="D737" s="185"/>
      <c r="E737" s="179"/>
      <c r="F737" s="179"/>
      <c r="G737" s="189"/>
      <c r="H737" s="179"/>
      <c r="I737" s="121"/>
      <c r="J737" s="179"/>
      <c r="K737" s="179"/>
      <c r="L737" s="179"/>
      <c r="M737" s="179"/>
      <c r="N737" s="187"/>
      <c r="O737" s="179"/>
      <c r="P737" s="179"/>
      <c r="Q737" s="179"/>
      <c r="R737" s="179"/>
    </row>
    <row r="738" spans="1:18">
      <c r="A738" s="181"/>
      <c r="B738" s="179"/>
      <c r="C738" s="179"/>
      <c r="D738" s="185"/>
      <c r="E738" s="179"/>
      <c r="F738" s="179"/>
      <c r="G738" s="189"/>
      <c r="H738" s="179"/>
      <c r="I738" s="121"/>
      <c r="J738" s="179"/>
      <c r="K738" s="179"/>
      <c r="L738" s="179"/>
      <c r="M738" s="179"/>
      <c r="N738" s="187"/>
      <c r="O738" s="179"/>
      <c r="P738" s="179"/>
      <c r="Q738" s="179"/>
      <c r="R738" s="179"/>
    </row>
    <row r="739" spans="1:18">
      <c r="A739" s="181"/>
      <c r="B739" s="179"/>
      <c r="C739" s="179"/>
      <c r="D739" s="185"/>
      <c r="E739" s="179"/>
      <c r="F739" s="179"/>
      <c r="G739" s="189"/>
      <c r="H739" s="179"/>
      <c r="I739" s="121"/>
      <c r="J739" s="179"/>
      <c r="K739" s="179"/>
      <c r="L739" s="179"/>
      <c r="M739" s="179"/>
      <c r="N739" s="187"/>
      <c r="O739" s="179"/>
      <c r="P739" s="179"/>
      <c r="Q739" s="179"/>
      <c r="R739" s="179"/>
    </row>
    <row r="740" spans="1:18">
      <c r="A740" s="181"/>
      <c r="B740" s="179"/>
      <c r="C740" s="179"/>
      <c r="D740" s="185"/>
      <c r="E740" s="179"/>
      <c r="F740" s="179"/>
      <c r="G740" s="189"/>
      <c r="H740" s="179"/>
      <c r="I740" s="121"/>
      <c r="J740" s="179"/>
      <c r="K740" s="179"/>
      <c r="L740" s="179"/>
      <c r="M740" s="179"/>
      <c r="N740" s="187"/>
      <c r="O740" s="179"/>
      <c r="P740" s="179"/>
      <c r="Q740" s="179"/>
      <c r="R740" s="179"/>
    </row>
    <row r="741" spans="1:18">
      <c r="A741" s="181"/>
      <c r="B741" s="179"/>
      <c r="C741" s="179"/>
      <c r="D741" s="185"/>
      <c r="E741" s="179"/>
      <c r="F741" s="179"/>
      <c r="G741" s="189"/>
      <c r="H741" s="179"/>
      <c r="I741" s="121"/>
      <c r="J741" s="179"/>
      <c r="K741" s="179"/>
      <c r="L741" s="179"/>
      <c r="M741" s="179"/>
      <c r="N741" s="187"/>
      <c r="O741" s="179"/>
      <c r="P741" s="179"/>
      <c r="Q741" s="179"/>
      <c r="R741" s="179"/>
    </row>
    <row r="742" spans="1:18">
      <c r="A742" s="181"/>
      <c r="B742" s="179"/>
      <c r="C742" s="179"/>
      <c r="D742" s="185"/>
      <c r="E742" s="179"/>
      <c r="F742" s="179"/>
      <c r="G742" s="189"/>
      <c r="H742" s="179"/>
      <c r="I742" s="121"/>
      <c r="J742" s="179"/>
      <c r="K742" s="179"/>
      <c r="L742" s="179"/>
      <c r="M742" s="179"/>
      <c r="N742" s="187"/>
      <c r="O742" s="179"/>
      <c r="P742" s="179"/>
      <c r="Q742" s="179"/>
      <c r="R742" s="179"/>
    </row>
    <row r="743" spans="1:18">
      <c r="A743" s="181"/>
      <c r="B743" s="179"/>
      <c r="C743" s="179"/>
      <c r="D743" s="185"/>
      <c r="E743" s="179"/>
      <c r="F743" s="179"/>
      <c r="G743" s="189"/>
      <c r="H743" s="179"/>
      <c r="I743" s="121"/>
      <c r="J743" s="179"/>
      <c r="K743" s="179"/>
      <c r="L743" s="179"/>
      <c r="M743" s="179"/>
      <c r="N743" s="187"/>
      <c r="O743" s="179"/>
      <c r="P743" s="179"/>
      <c r="Q743" s="179"/>
      <c r="R743" s="179"/>
    </row>
    <row r="744" spans="1:18">
      <c r="A744" s="181"/>
      <c r="B744" s="179"/>
      <c r="C744" s="179"/>
      <c r="D744" s="185"/>
      <c r="E744" s="179"/>
      <c r="F744" s="179"/>
      <c r="G744" s="189"/>
      <c r="H744" s="179"/>
      <c r="I744" s="121"/>
      <c r="J744" s="179"/>
      <c r="K744" s="179"/>
      <c r="L744" s="179"/>
      <c r="M744" s="179"/>
      <c r="N744" s="187"/>
      <c r="O744" s="179"/>
      <c r="P744" s="179"/>
      <c r="Q744" s="179"/>
      <c r="R744" s="179"/>
    </row>
    <row r="745" spans="1:18">
      <c r="A745" s="181"/>
      <c r="B745" s="179"/>
      <c r="C745" s="179"/>
      <c r="D745" s="185"/>
      <c r="E745" s="179"/>
      <c r="F745" s="179"/>
      <c r="G745" s="189"/>
      <c r="H745" s="179"/>
      <c r="I745" s="121"/>
      <c r="J745" s="179"/>
      <c r="K745" s="179"/>
      <c r="L745" s="179"/>
      <c r="M745" s="179"/>
      <c r="N745" s="187"/>
      <c r="O745" s="179"/>
      <c r="P745" s="179"/>
      <c r="Q745" s="179"/>
      <c r="R745" s="179"/>
    </row>
    <row r="746" spans="1:18">
      <c r="A746" s="181"/>
      <c r="B746" s="179"/>
      <c r="C746" s="179"/>
      <c r="D746" s="185"/>
      <c r="E746" s="179"/>
      <c r="F746" s="179"/>
      <c r="G746" s="189"/>
      <c r="H746" s="179"/>
      <c r="I746" s="121"/>
      <c r="J746" s="179"/>
      <c r="K746" s="179"/>
      <c r="L746" s="179"/>
      <c r="M746" s="179"/>
      <c r="N746" s="187"/>
      <c r="O746" s="179"/>
      <c r="P746" s="179"/>
      <c r="Q746" s="179"/>
      <c r="R746" s="179"/>
    </row>
    <row r="747" spans="1:18">
      <c r="A747" s="181"/>
      <c r="B747" s="179"/>
      <c r="C747" s="179"/>
      <c r="D747" s="185"/>
      <c r="E747" s="179"/>
      <c r="F747" s="179"/>
      <c r="G747" s="189"/>
      <c r="H747" s="179"/>
      <c r="I747" s="121"/>
      <c r="J747" s="179"/>
      <c r="K747" s="179"/>
      <c r="L747" s="179"/>
      <c r="M747" s="179"/>
      <c r="N747" s="187"/>
      <c r="O747" s="179"/>
      <c r="P747" s="179"/>
      <c r="Q747" s="179"/>
      <c r="R747" s="179"/>
    </row>
    <row r="748" spans="1:18">
      <c r="A748" s="181"/>
      <c r="B748" s="179"/>
      <c r="C748" s="179"/>
      <c r="D748" s="185"/>
      <c r="E748" s="179"/>
      <c r="F748" s="179"/>
      <c r="G748" s="189"/>
      <c r="H748" s="179"/>
      <c r="I748" s="121"/>
      <c r="J748" s="179"/>
      <c r="K748" s="179"/>
      <c r="L748" s="179"/>
      <c r="M748" s="179"/>
      <c r="N748" s="187"/>
      <c r="O748" s="179"/>
      <c r="P748" s="179"/>
      <c r="Q748" s="179"/>
      <c r="R748" s="179"/>
    </row>
    <row r="749" spans="1:18">
      <c r="A749" s="181"/>
      <c r="B749" s="179"/>
      <c r="C749" s="179"/>
      <c r="D749" s="185"/>
      <c r="E749" s="179"/>
      <c r="F749" s="179"/>
      <c r="G749" s="189"/>
      <c r="H749" s="179"/>
      <c r="I749" s="121"/>
      <c r="J749" s="179"/>
      <c r="K749" s="179"/>
      <c r="L749" s="179"/>
      <c r="M749" s="179"/>
      <c r="N749" s="187"/>
      <c r="O749" s="179"/>
      <c r="P749" s="179"/>
      <c r="Q749" s="179"/>
      <c r="R749" s="179"/>
    </row>
    <row r="750" spans="1:18">
      <c r="A750" s="181"/>
      <c r="B750" s="179"/>
      <c r="C750" s="179"/>
      <c r="D750" s="185"/>
      <c r="E750" s="179"/>
      <c r="F750" s="179"/>
      <c r="G750" s="189"/>
      <c r="H750" s="179"/>
      <c r="I750" s="121"/>
      <c r="J750" s="179"/>
      <c r="K750" s="179"/>
      <c r="L750" s="179"/>
      <c r="M750" s="179"/>
      <c r="N750" s="187"/>
      <c r="O750" s="179"/>
      <c r="P750" s="179"/>
      <c r="Q750" s="179"/>
      <c r="R750" s="179"/>
    </row>
    <row r="751" spans="1:18">
      <c r="A751" s="181"/>
      <c r="B751" s="179"/>
      <c r="C751" s="179"/>
      <c r="D751" s="185"/>
      <c r="E751" s="179"/>
      <c r="F751" s="179"/>
      <c r="G751" s="189"/>
      <c r="H751" s="179"/>
      <c r="I751" s="121"/>
      <c r="J751" s="179"/>
      <c r="K751" s="179"/>
      <c r="L751" s="179"/>
      <c r="M751" s="179"/>
      <c r="N751" s="187"/>
      <c r="O751" s="179"/>
      <c r="P751" s="179"/>
      <c r="Q751" s="179"/>
      <c r="R751" s="179"/>
    </row>
    <row r="752" spans="1:18">
      <c r="A752" s="181"/>
      <c r="B752" s="179"/>
      <c r="C752" s="179"/>
      <c r="D752" s="185"/>
      <c r="E752" s="179"/>
      <c r="F752" s="179"/>
      <c r="G752" s="189"/>
      <c r="H752" s="179"/>
      <c r="I752" s="121"/>
      <c r="J752" s="179"/>
      <c r="K752" s="179"/>
      <c r="L752" s="179"/>
      <c r="M752" s="179"/>
      <c r="N752" s="187"/>
      <c r="O752" s="179"/>
      <c r="P752" s="179"/>
      <c r="Q752" s="179"/>
      <c r="R752" s="179"/>
    </row>
    <row r="753" spans="1:18">
      <c r="A753" s="181"/>
      <c r="B753" s="179"/>
      <c r="C753" s="179"/>
      <c r="D753" s="185"/>
      <c r="E753" s="179"/>
      <c r="F753" s="179"/>
      <c r="G753" s="189"/>
      <c r="H753" s="179"/>
      <c r="I753" s="121"/>
      <c r="J753" s="179"/>
      <c r="K753" s="179"/>
      <c r="L753" s="179"/>
      <c r="M753" s="179"/>
      <c r="N753" s="187"/>
      <c r="O753" s="179"/>
      <c r="P753" s="179"/>
      <c r="Q753" s="179"/>
      <c r="R753" s="179"/>
    </row>
    <row r="754" spans="1:18">
      <c r="A754" s="181"/>
      <c r="B754" s="179"/>
      <c r="C754" s="179"/>
      <c r="D754" s="185"/>
      <c r="E754" s="179"/>
      <c r="F754" s="179"/>
      <c r="G754" s="189"/>
      <c r="H754" s="179"/>
      <c r="I754" s="121"/>
      <c r="J754" s="179"/>
      <c r="K754" s="179"/>
      <c r="L754" s="179"/>
      <c r="M754" s="179"/>
      <c r="N754" s="187"/>
      <c r="O754" s="179"/>
      <c r="P754" s="179"/>
      <c r="Q754" s="179"/>
      <c r="R754" s="179"/>
    </row>
    <row r="755" spans="1:18">
      <c r="A755" s="181"/>
      <c r="B755" s="179"/>
      <c r="C755" s="179"/>
      <c r="D755" s="185"/>
      <c r="E755" s="179"/>
      <c r="F755" s="179"/>
      <c r="G755" s="189"/>
      <c r="H755" s="179"/>
      <c r="I755" s="121"/>
      <c r="J755" s="179"/>
      <c r="K755" s="179"/>
      <c r="L755" s="179"/>
      <c r="M755" s="179"/>
      <c r="N755" s="187"/>
      <c r="O755" s="179"/>
      <c r="P755" s="179"/>
      <c r="Q755" s="179"/>
      <c r="R755" s="179"/>
    </row>
    <row r="756" spans="1:18">
      <c r="A756" s="181"/>
      <c r="B756" s="179"/>
      <c r="C756" s="179"/>
      <c r="D756" s="185"/>
      <c r="E756" s="179"/>
      <c r="F756" s="179"/>
      <c r="G756" s="189"/>
      <c r="H756" s="179"/>
      <c r="I756" s="121"/>
      <c r="J756" s="179"/>
      <c r="K756" s="179"/>
      <c r="L756" s="179"/>
      <c r="M756" s="179"/>
      <c r="N756" s="187"/>
      <c r="O756" s="179"/>
      <c r="P756" s="179"/>
      <c r="Q756" s="179"/>
      <c r="R756" s="179"/>
    </row>
    <row r="757" spans="1:18">
      <c r="A757" s="181"/>
      <c r="B757" s="179"/>
      <c r="C757" s="179"/>
      <c r="D757" s="185"/>
      <c r="E757" s="179"/>
      <c r="F757" s="179"/>
      <c r="G757" s="189"/>
      <c r="H757" s="179"/>
      <c r="I757" s="121"/>
      <c r="J757" s="179"/>
      <c r="K757" s="179"/>
      <c r="L757" s="179"/>
      <c r="M757" s="179"/>
      <c r="N757" s="187"/>
      <c r="O757" s="179"/>
      <c r="P757" s="179"/>
      <c r="Q757" s="179"/>
      <c r="R757" s="179"/>
    </row>
    <row r="758" spans="1:18">
      <c r="A758" s="181"/>
      <c r="B758" s="179"/>
      <c r="C758" s="179"/>
      <c r="D758" s="185"/>
      <c r="E758" s="179"/>
      <c r="F758" s="179"/>
      <c r="G758" s="189"/>
      <c r="H758" s="179"/>
      <c r="I758" s="121"/>
      <c r="J758" s="179"/>
      <c r="K758" s="179"/>
      <c r="L758" s="179"/>
      <c r="M758" s="179"/>
      <c r="N758" s="187"/>
      <c r="O758" s="179"/>
      <c r="P758" s="179"/>
      <c r="Q758" s="179"/>
      <c r="R758" s="179"/>
    </row>
    <row r="759" spans="1:18">
      <c r="A759" s="181"/>
      <c r="B759" s="179"/>
      <c r="C759" s="179"/>
      <c r="D759" s="185"/>
      <c r="E759" s="179"/>
      <c r="F759" s="179"/>
      <c r="G759" s="189"/>
      <c r="H759" s="179"/>
      <c r="I759" s="121"/>
      <c r="J759" s="179"/>
      <c r="K759" s="179"/>
      <c r="L759" s="179"/>
      <c r="M759" s="179"/>
      <c r="N759" s="187"/>
      <c r="O759" s="179"/>
      <c r="P759" s="179"/>
      <c r="Q759" s="179"/>
      <c r="R759" s="179"/>
    </row>
    <row r="760" spans="1:18">
      <c r="A760" s="181"/>
      <c r="B760" s="179"/>
      <c r="C760" s="179"/>
      <c r="D760" s="185"/>
      <c r="E760" s="179"/>
      <c r="F760" s="179"/>
      <c r="G760" s="189"/>
      <c r="H760" s="179"/>
      <c r="I760" s="121"/>
      <c r="J760" s="179"/>
      <c r="K760" s="179"/>
      <c r="L760" s="179"/>
      <c r="M760" s="179"/>
      <c r="N760" s="187"/>
      <c r="O760" s="179"/>
      <c r="P760" s="179"/>
      <c r="Q760" s="179"/>
      <c r="R760" s="179"/>
    </row>
    <row r="761" spans="1:18">
      <c r="A761" s="181"/>
      <c r="B761" s="179"/>
      <c r="C761" s="179"/>
      <c r="D761" s="185"/>
      <c r="E761" s="179"/>
      <c r="F761" s="179"/>
      <c r="G761" s="189"/>
      <c r="H761" s="179"/>
      <c r="I761" s="121"/>
      <c r="J761" s="179"/>
      <c r="K761" s="179"/>
      <c r="L761" s="179"/>
      <c r="M761" s="179"/>
      <c r="N761" s="187"/>
      <c r="O761" s="179"/>
      <c r="P761" s="179"/>
      <c r="Q761" s="179"/>
      <c r="R761" s="179"/>
    </row>
    <row r="762" spans="1:18">
      <c r="A762" s="181"/>
      <c r="B762" s="179"/>
      <c r="C762" s="179"/>
      <c r="D762" s="185"/>
      <c r="E762" s="179"/>
      <c r="F762" s="179"/>
      <c r="G762" s="189"/>
      <c r="H762" s="179"/>
      <c r="I762" s="121"/>
      <c r="J762" s="179"/>
      <c r="K762" s="179"/>
      <c r="L762" s="179"/>
      <c r="M762" s="179"/>
      <c r="N762" s="187"/>
      <c r="O762" s="179"/>
      <c r="P762" s="179"/>
      <c r="Q762" s="179"/>
      <c r="R762" s="179"/>
    </row>
    <row r="763" spans="1:18">
      <c r="A763" s="181"/>
      <c r="B763" s="179"/>
      <c r="C763" s="179"/>
      <c r="D763" s="185"/>
      <c r="E763" s="179"/>
      <c r="F763" s="179"/>
      <c r="G763" s="189"/>
      <c r="H763" s="179"/>
      <c r="I763" s="121"/>
      <c r="J763" s="179"/>
      <c r="K763" s="179"/>
      <c r="L763" s="179"/>
      <c r="M763" s="179"/>
      <c r="N763" s="187"/>
      <c r="O763" s="179"/>
      <c r="P763" s="179"/>
      <c r="Q763" s="179"/>
      <c r="R763" s="179"/>
    </row>
    <row r="764" spans="1:18">
      <c r="A764" s="181"/>
      <c r="B764" s="179"/>
      <c r="C764" s="179"/>
      <c r="D764" s="185"/>
      <c r="E764" s="179"/>
      <c r="F764" s="179"/>
      <c r="G764" s="189"/>
      <c r="H764" s="179"/>
      <c r="I764" s="121"/>
      <c r="J764" s="179"/>
      <c r="K764" s="179"/>
      <c r="L764" s="179"/>
      <c r="M764" s="179"/>
      <c r="N764" s="187"/>
      <c r="O764" s="179"/>
      <c r="P764" s="179"/>
      <c r="Q764" s="179"/>
      <c r="R764" s="179"/>
    </row>
    <row r="765" spans="1:18">
      <c r="A765" s="181"/>
      <c r="B765" s="179"/>
      <c r="C765" s="179"/>
      <c r="D765" s="185"/>
      <c r="E765" s="179"/>
      <c r="F765" s="179"/>
      <c r="G765" s="189"/>
      <c r="H765" s="179"/>
      <c r="I765" s="121"/>
      <c r="J765" s="179"/>
      <c r="K765" s="179"/>
      <c r="L765" s="179"/>
      <c r="M765" s="179"/>
      <c r="N765" s="187"/>
      <c r="O765" s="179"/>
      <c r="P765" s="179"/>
      <c r="Q765" s="179"/>
      <c r="R765" s="179"/>
    </row>
    <row r="766" spans="1:18">
      <c r="A766" s="181"/>
      <c r="B766" s="179"/>
      <c r="C766" s="179"/>
      <c r="D766" s="185"/>
      <c r="E766" s="179"/>
      <c r="F766" s="179"/>
      <c r="G766" s="189"/>
      <c r="H766" s="179"/>
      <c r="I766" s="121"/>
      <c r="J766" s="179"/>
      <c r="K766" s="179"/>
      <c r="L766" s="179"/>
      <c r="M766" s="179"/>
      <c r="N766" s="187"/>
      <c r="O766" s="179"/>
      <c r="P766" s="179"/>
      <c r="Q766" s="179"/>
      <c r="R766" s="179"/>
    </row>
    <row r="767" spans="1:18">
      <c r="A767" s="181"/>
      <c r="B767" s="179"/>
      <c r="C767" s="179"/>
      <c r="D767" s="185"/>
      <c r="E767" s="179"/>
      <c r="F767" s="179"/>
      <c r="G767" s="189"/>
      <c r="H767" s="179"/>
      <c r="I767" s="121"/>
      <c r="J767" s="179"/>
      <c r="K767" s="179"/>
      <c r="L767" s="179"/>
      <c r="M767" s="179"/>
      <c r="N767" s="187"/>
      <c r="O767" s="179"/>
      <c r="P767" s="179"/>
      <c r="Q767" s="179"/>
      <c r="R767" s="179"/>
    </row>
    <row r="768" spans="1:18">
      <c r="A768" s="181"/>
      <c r="B768" s="179"/>
      <c r="C768" s="179"/>
      <c r="D768" s="185"/>
      <c r="E768" s="179"/>
      <c r="F768" s="179"/>
      <c r="G768" s="189"/>
      <c r="H768" s="179"/>
      <c r="I768" s="121"/>
      <c r="J768" s="179"/>
      <c r="K768" s="179"/>
      <c r="L768" s="179"/>
      <c r="M768" s="179"/>
      <c r="N768" s="187"/>
      <c r="O768" s="179"/>
      <c r="P768" s="179"/>
      <c r="Q768" s="179"/>
      <c r="R768" s="179"/>
    </row>
    <row r="769" spans="1:18">
      <c r="A769" s="181"/>
      <c r="B769" s="179"/>
      <c r="C769" s="179"/>
      <c r="D769" s="185"/>
      <c r="E769" s="179"/>
      <c r="F769" s="179"/>
      <c r="G769" s="189"/>
      <c r="H769" s="179"/>
      <c r="I769" s="121"/>
      <c r="J769" s="179"/>
      <c r="K769" s="179"/>
      <c r="L769" s="179"/>
      <c r="M769" s="179"/>
      <c r="N769" s="187"/>
      <c r="O769" s="179"/>
      <c r="P769" s="179"/>
      <c r="Q769" s="179"/>
      <c r="R769" s="179"/>
    </row>
    <row r="770" spans="1:18">
      <c r="A770" s="181"/>
      <c r="B770" s="179"/>
      <c r="C770" s="179"/>
      <c r="D770" s="185"/>
      <c r="E770" s="179"/>
      <c r="F770" s="179"/>
      <c r="G770" s="189"/>
      <c r="H770" s="179"/>
      <c r="I770" s="121"/>
      <c r="J770" s="179"/>
      <c r="K770" s="179"/>
      <c r="L770" s="179"/>
      <c r="M770" s="179"/>
      <c r="N770" s="187"/>
      <c r="O770" s="179"/>
      <c r="P770" s="179"/>
      <c r="Q770" s="179"/>
      <c r="R770" s="179"/>
    </row>
    <row r="771" spans="1:18">
      <c r="A771" s="181"/>
      <c r="B771" s="179"/>
      <c r="C771" s="179"/>
      <c r="D771" s="185"/>
      <c r="E771" s="179"/>
      <c r="F771" s="179"/>
      <c r="G771" s="189"/>
      <c r="H771" s="179"/>
      <c r="I771" s="121"/>
      <c r="J771" s="179"/>
      <c r="K771" s="179"/>
      <c r="L771" s="179"/>
      <c r="M771" s="179"/>
      <c r="N771" s="187"/>
      <c r="O771" s="179"/>
      <c r="P771" s="179"/>
      <c r="Q771" s="179"/>
      <c r="R771" s="179"/>
    </row>
    <row r="772" spans="1:18">
      <c r="A772" s="181"/>
      <c r="B772" s="179"/>
      <c r="C772" s="179"/>
      <c r="D772" s="185"/>
      <c r="E772" s="179"/>
      <c r="F772" s="179"/>
      <c r="G772" s="189"/>
      <c r="H772" s="179"/>
      <c r="I772" s="121"/>
      <c r="J772" s="179"/>
      <c r="K772" s="179"/>
      <c r="L772" s="179"/>
      <c r="M772" s="179"/>
      <c r="N772" s="187"/>
      <c r="O772" s="179"/>
      <c r="P772" s="179"/>
      <c r="Q772" s="179"/>
      <c r="R772" s="179"/>
    </row>
    <row r="773" spans="1:18">
      <c r="A773" s="181"/>
      <c r="B773" s="179"/>
      <c r="C773" s="179"/>
      <c r="D773" s="185"/>
      <c r="E773" s="179"/>
      <c r="F773" s="179"/>
      <c r="G773" s="189"/>
      <c r="H773" s="179"/>
      <c r="I773" s="121"/>
      <c r="J773" s="179"/>
      <c r="K773" s="179"/>
      <c r="L773" s="179"/>
      <c r="M773" s="179"/>
      <c r="N773" s="187"/>
      <c r="O773" s="179"/>
      <c r="P773" s="179"/>
      <c r="Q773" s="179"/>
      <c r="R773" s="179"/>
    </row>
    <row r="774" spans="1:18">
      <c r="A774" s="181"/>
      <c r="B774" s="179"/>
      <c r="C774" s="179"/>
      <c r="D774" s="185"/>
      <c r="E774" s="179"/>
      <c r="F774" s="179"/>
      <c r="G774" s="189"/>
      <c r="H774" s="179"/>
      <c r="I774" s="121"/>
      <c r="J774" s="179"/>
      <c r="K774" s="179"/>
      <c r="L774" s="179"/>
      <c r="M774" s="179"/>
      <c r="N774" s="187"/>
      <c r="O774" s="179"/>
      <c r="P774" s="179"/>
      <c r="Q774" s="179"/>
      <c r="R774" s="179"/>
    </row>
    <row r="775" spans="1:18">
      <c r="A775" s="181"/>
      <c r="B775" s="179"/>
      <c r="C775" s="179"/>
      <c r="D775" s="185"/>
      <c r="E775" s="179"/>
      <c r="F775" s="179"/>
      <c r="G775" s="189"/>
      <c r="H775" s="179"/>
      <c r="I775" s="121"/>
      <c r="J775" s="179"/>
      <c r="K775" s="179"/>
      <c r="L775" s="179"/>
      <c r="M775" s="179"/>
      <c r="N775" s="187"/>
      <c r="O775" s="179"/>
      <c r="P775" s="179"/>
      <c r="Q775" s="179"/>
      <c r="R775" s="179"/>
    </row>
    <row r="776" spans="1:18">
      <c r="A776" s="181"/>
      <c r="B776" s="179"/>
      <c r="C776" s="179"/>
      <c r="D776" s="185"/>
      <c r="E776" s="179"/>
      <c r="F776" s="179"/>
      <c r="G776" s="189"/>
      <c r="H776" s="179"/>
      <c r="I776" s="121"/>
      <c r="J776" s="179"/>
      <c r="K776" s="179"/>
      <c r="L776" s="179"/>
      <c r="M776" s="179"/>
      <c r="N776" s="187"/>
      <c r="O776" s="179"/>
      <c r="P776" s="179"/>
      <c r="Q776" s="179"/>
      <c r="R776" s="179"/>
    </row>
    <row r="777" spans="1:18">
      <c r="A777" s="181"/>
      <c r="B777" s="179"/>
      <c r="C777" s="179"/>
      <c r="D777" s="185"/>
      <c r="E777" s="179"/>
      <c r="F777" s="179"/>
      <c r="G777" s="189"/>
      <c r="H777" s="179"/>
      <c r="I777" s="121"/>
      <c r="J777" s="179"/>
      <c r="K777" s="179"/>
      <c r="L777" s="179"/>
      <c r="M777" s="179"/>
      <c r="N777" s="187"/>
      <c r="O777" s="179"/>
      <c r="P777" s="179"/>
      <c r="Q777" s="179"/>
      <c r="R777" s="179"/>
    </row>
    <row r="778" spans="1:18">
      <c r="A778" s="181"/>
      <c r="B778" s="179"/>
      <c r="C778" s="179"/>
      <c r="D778" s="185"/>
      <c r="E778" s="179"/>
      <c r="F778" s="179"/>
      <c r="G778" s="189"/>
      <c r="H778" s="179"/>
      <c r="I778" s="121"/>
      <c r="J778" s="179"/>
      <c r="K778" s="179"/>
      <c r="L778" s="179"/>
      <c r="M778" s="179"/>
      <c r="N778" s="187"/>
      <c r="O778" s="179"/>
      <c r="P778" s="179"/>
      <c r="Q778" s="179"/>
      <c r="R778" s="179"/>
    </row>
    <row r="779" spans="1:18">
      <c r="A779" s="181"/>
      <c r="B779" s="179"/>
      <c r="C779" s="179"/>
      <c r="D779" s="185"/>
      <c r="E779" s="179"/>
      <c r="F779" s="179"/>
      <c r="G779" s="189"/>
      <c r="H779" s="179"/>
      <c r="I779" s="121"/>
      <c r="J779" s="179"/>
      <c r="K779" s="179"/>
      <c r="L779" s="179"/>
      <c r="M779" s="179"/>
      <c r="N779" s="187"/>
      <c r="O779" s="179"/>
      <c r="P779" s="179"/>
      <c r="Q779" s="179"/>
      <c r="R779" s="179"/>
    </row>
    <row r="780" spans="1:18">
      <c r="A780" s="181"/>
      <c r="B780" s="179"/>
      <c r="C780" s="179"/>
      <c r="D780" s="185"/>
      <c r="E780" s="179"/>
      <c r="F780" s="179"/>
      <c r="G780" s="189"/>
      <c r="H780" s="179"/>
      <c r="I780" s="121"/>
      <c r="J780" s="179"/>
      <c r="K780" s="179"/>
      <c r="L780" s="179"/>
      <c r="M780" s="179"/>
      <c r="N780" s="187"/>
      <c r="O780" s="179"/>
      <c r="P780" s="179"/>
      <c r="Q780" s="179"/>
      <c r="R780" s="179"/>
    </row>
    <row r="781" spans="1:18">
      <c r="A781" s="181"/>
      <c r="B781" s="179"/>
      <c r="C781" s="179"/>
      <c r="D781" s="185"/>
      <c r="E781" s="179"/>
      <c r="F781" s="179"/>
      <c r="G781" s="189"/>
      <c r="H781" s="179"/>
      <c r="I781" s="121"/>
      <c r="J781" s="179"/>
      <c r="K781" s="179"/>
      <c r="L781" s="179"/>
      <c r="M781" s="179"/>
      <c r="N781" s="187"/>
      <c r="O781" s="179"/>
      <c r="P781" s="179"/>
      <c r="Q781" s="179"/>
      <c r="R781" s="179"/>
    </row>
    <row r="782" spans="1:18">
      <c r="A782" s="181"/>
      <c r="B782" s="179"/>
      <c r="C782" s="179"/>
      <c r="D782" s="185"/>
      <c r="E782" s="179"/>
      <c r="F782" s="179"/>
      <c r="G782" s="189"/>
      <c r="H782" s="179"/>
      <c r="I782" s="121"/>
      <c r="J782" s="179"/>
      <c r="K782" s="166"/>
      <c r="L782" s="179"/>
      <c r="M782" s="191"/>
      <c r="N782" s="167"/>
      <c r="O782" s="179"/>
      <c r="P782" s="179"/>
      <c r="Q782" s="179"/>
      <c r="R782" s="179"/>
    </row>
    <row r="783" spans="1:18">
      <c r="A783" s="181"/>
      <c r="B783" s="179"/>
      <c r="C783" s="179"/>
      <c r="D783" s="185"/>
      <c r="E783" s="179"/>
      <c r="F783" s="179"/>
      <c r="G783" s="189"/>
      <c r="H783" s="179"/>
      <c r="I783" s="121"/>
      <c r="J783" s="179"/>
      <c r="K783" s="179"/>
      <c r="L783" s="179"/>
      <c r="M783" s="179"/>
      <c r="N783" s="167"/>
      <c r="O783" s="179"/>
      <c r="P783" s="179"/>
      <c r="Q783" s="179"/>
      <c r="R783" s="179"/>
    </row>
    <row r="784" spans="1:18">
      <c r="A784" s="181"/>
      <c r="B784" s="179"/>
      <c r="C784" s="179"/>
      <c r="D784" s="185"/>
      <c r="E784" s="179"/>
      <c r="F784" s="179"/>
      <c r="G784" s="189"/>
      <c r="H784" s="179"/>
      <c r="I784" s="121"/>
      <c r="J784" s="179"/>
      <c r="K784" s="179"/>
      <c r="L784" s="179"/>
      <c r="M784" s="179"/>
      <c r="N784" s="187"/>
      <c r="O784" s="179"/>
      <c r="P784" s="179"/>
      <c r="Q784" s="179"/>
      <c r="R784" s="179"/>
    </row>
    <row r="785" spans="1:18">
      <c r="A785" s="181"/>
      <c r="B785" s="179"/>
      <c r="C785" s="179"/>
      <c r="D785" s="185"/>
      <c r="E785" s="179"/>
      <c r="F785" s="179"/>
      <c r="G785" s="189"/>
      <c r="H785" s="179"/>
      <c r="I785" s="121"/>
      <c r="J785" s="179"/>
      <c r="K785" s="179"/>
      <c r="L785" s="179"/>
      <c r="M785" s="179"/>
      <c r="N785" s="187"/>
      <c r="O785" s="179"/>
      <c r="P785" s="179"/>
      <c r="Q785" s="179"/>
      <c r="R785" s="179"/>
    </row>
    <row r="786" spans="1:18">
      <c r="A786" s="181"/>
      <c r="B786" s="179"/>
      <c r="C786" s="179"/>
      <c r="D786" s="185"/>
      <c r="E786" s="179"/>
      <c r="F786" s="179"/>
      <c r="G786" s="189"/>
      <c r="H786" s="179"/>
      <c r="I786" s="121"/>
      <c r="J786" s="179"/>
      <c r="K786" s="179"/>
      <c r="L786" s="179"/>
      <c r="M786" s="179"/>
      <c r="N786" s="187"/>
      <c r="O786" s="179"/>
      <c r="P786" s="179"/>
      <c r="Q786" s="179"/>
      <c r="R786" s="179"/>
    </row>
    <row r="787" spans="1:18">
      <c r="A787" s="181"/>
      <c r="B787" s="179"/>
      <c r="C787" s="179"/>
      <c r="D787" s="185"/>
      <c r="E787" s="179"/>
      <c r="F787" s="179"/>
      <c r="G787" s="189"/>
      <c r="H787" s="179"/>
      <c r="I787" s="121"/>
      <c r="J787" s="179"/>
      <c r="K787" s="179"/>
      <c r="L787" s="179"/>
      <c r="M787" s="179"/>
      <c r="N787" s="187"/>
      <c r="O787" s="179"/>
      <c r="P787" s="179"/>
      <c r="Q787" s="179"/>
      <c r="R787" s="179"/>
    </row>
    <row r="788" spans="1:18">
      <c r="A788" s="181"/>
      <c r="B788" s="179"/>
      <c r="C788" s="179"/>
      <c r="D788" s="185"/>
      <c r="E788" s="179"/>
      <c r="F788" s="179"/>
      <c r="G788" s="189"/>
      <c r="H788" s="179"/>
      <c r="I788" s="121"/>
      <c r="J788" s="179"/>
      <c r="K788" s="179"/>
      <c r="L788" s="179"/>
      <c r="M788" s="179"/>
      <c r="N788" s="187"/>
      <c r="O788" s="179"/>
      <c r="P788" s="179"/>
      <c r="Q788" s="179"/>
      <c r="R788" s="179"/>
    </row>
    <row r="789" spans="1:18">
      <c r="A789" s="181"/>
      <c r="B789" s="179"/>
      <c r="C789" s="179"/>
      <c r="D789" s="185"/>
      <c r="E789" s="179"/>
      <c r="F789" s="179"/>
      <c r="G789" s="189"/>
      <c r="H789" s="179"/>
      <c r="I789" s="121"/>
      <c r="J789" s="179"/>
      <c r="K789" s="179"/>
      <c r="L789" s="179"/>
      <c r="M789" s="179"/>
      <c r="N789" s="187"/>
      <c r="O789" s="179"/>
      <c r="P789" s="179"/>
      <c r="Q789" s="179"/>
      <c r="R789" s="179"/>
    </row>
    <row r="790" spans="1:18">
      <c r="A790" s="181"/>
      <c r="B790" s="179"/>
      <c r="C790" s="179"/>
      <c r="D790" s="185"/>
      <c r="E790" s="179"/>
      <c r="F790" s="179"/>
      <c r="G790" s="189"/>
      <c r="H790" s="179"/>
      <c r="I790" s="121"/>
      <c r="J790" s="179"/>
      <c r="K790" s="179"/>
      <c r="L790" s="179"/>
      <c r="M790" s="179"/>
      <c r="N790" s="187"/>
      <c r="O790" s="179"/>
      <c r="P790" s="179"/>
      <c r="Q790" s="179"/>
      <c r="R790" s="179"/>
    </row>
    <row r="791" spans="1:18">
      <c r="A791" s="181"/>
      <c r="B791" s="179"/>
      <c r="C791" s="179"/>
      <c r="D791" s="185"/>
      <c r="E791" s="179"/>
      <c r="F791" s="179"/>
      <c r="G791" s="189"/>
      <c r="H791" s="179"/>
      <c r="I791" s="121"/>
      <c r="J791" s="179"/>
      <c r="K791" s="179"/>
      <c r="L791" s="179"/>
      <c r="M791" s="179"/>
      <c r="N791" s="187"/>
      <c r="O791" s="179"/>
      <c r="P791" s="179"/>
      <c r="Q791" s="179"/>
      <c r="R791" s="179"/>
    </row>
    <row r="792" spans="1:18">
      <c r="A792" s="181"/>
      <c r="B792" s="179"/>
      <c r="C792" s="179"/>
      <c r="D792" s="185"/>
      <c r="E792" s="179"/>
      <c r="F792" s="179"/>
      <c r="G792" s="189"/>
      <c r="H792" s="179"/>
      <c r="I792" s="121"/>
      <c r="J792" s="179"/>
      <c r="K792" s="179"/>
      <c r="L792" s="179"/>
      <c r="M792" s="179"/>
      <c r="N792" s="187"/>
      <c r="O792" s="179"/>
      <c r="P792" s="179"/>
      <c r="Q792" s="179"/>
      <c r="R792" s="179"/>
    </row>
    <row r="793" spans="1:18">
      <c r="A793" s="181"/>
      <c r="B793" s="179"/>
      <c r="C793" s="179"/>
      <c r="D793" s="185"/>
      <c r="E793" s="179"/>
      <c r="F793" s="179"/>
      <c r="G793" s="189"/>
      <c r="H793" s="179"/>
      <c r="I793" s="121"/>
      <c r="J793" s="179"/>
      <c r="K793" s="179"/>
      <c r="L793" s="179"/>
      <c r="M793" s="179"/>
      <c r="N793" s="187"/>
      <c r="O793" s="179"/>
      <c r="P793" s="179"/>
      <c r="Q793" s="179"/>
      <c r="R793" s="179"/>
    </row>
    <row r="794" spans="1:18">
      <c r="A794" s="181"/>
      <c r="B794" s="179"/>
      <c r="C794" s="179"/>
      <c r="D794" s="185"/>
      <c r="E794" s="179"/>
      <c r="F794" s="179"/>
      <c r="G794" s="189"/>
      <c r="H794" s="179"/>
      <c r="I794" s="121"/>
      <c r="J794" s="179"/>
      <c r="K794" s="179"/>
      <c r="L794" s="179"/>
      <c r="M794" s="179"/>
      <c r="N794" s="187"/>
      <c r="O794" s="179"/>
      <c r="P794" s="179"/>
      <c r="Q794" s="179"/>
      <c r="R794" s="179"/>
    </row>
    <row r="795" spans="1:18">
      <c r="A795" s="181"/>
      <c r="B795" s="179"/>
      <c r="C795" s="179"/>
      <c r="D795" s="185"/>
      <c r="E795" s="179"/>
      <c r="F795" s="179"/>
      <c r="G795" s="189"/>
      <c r="H795" s="179"/>
      <c r="I795" s="121"/>
      <c r="J795" s="179"/>
      <c r="K795" s="179"/>
      <c r="L795" s="179"/>
      <c r="M795" s="179"/>
      <c r="N795" s="187"/>
      <c r="O795" s="179"/>
      <c r="P795" s="179"/>
      <c r="Q795" s="179"/>
      <c r="R795" s="179"/>
    </row>
    <row r="796" spans="1:18">
      <c r="A796" s="181"/>
      <c r="B796" s="179"/>
      <c r="C796" s="179"/>
      <c r="D796" s="185"/>
      <c r="E796" s="179"/>
      <c r="F796" s="179"/>
      <c r="G796" s="189"/>
      <c r="H796" s="179"/>
      <c r="I796" s="121"/>
      <c r="J796" s="179"/>
      <c r="K796" s="179"/>
      <c r="L796" s="179"/>
      <c r="M796" s="179"/>
      <c r="N796" s="187"/>
      <c r="O796" s="179"/>
      <c r="P796" s="179"/>
      <c r="Q796" s="179"/>
      <c r="R796" s="179"/>
    </row>
    <row r="797" spans="1:18">
      <c r="A797" s="181"/>
      <c r="B797" s="179"/>
      <c r="C797" s="179"/>
      <c r="D797" s="185"/>
      <c r="E797" s="179"/>
      <c r="F797" s="179"/>
      <c r="G797" s="189"/>
      <c r="H797" s="179"/>
      <c r="I797" s="121"/>
      <c r="J797" s="179"/>
      <c r="K797" s="179"/>
      <c r="L797" s="179"/>
      <c r="M797" s="179"/>
      <c r="N797" s="187"/>
      <c r="O797" s="179"/>
      <c r="P797" s="179"/>
      <c r="Q797" s="179"/>
      <c r="R797" s="179"/>
    </row>
    <row r="798" spans="1:18">
      <c r="A798" s="181"/>
      <c r="B798" s="179"/>
      <c r="C798" s="179"/>
      <c r="D798" s="185"/>
      <c r="E798" s="179"/>
      <c r="F798" s="179"/>
      <c r="G798" s="189"/>
      <c r="H798" s="179"/>
      <c r="I798" s="121"/>
      <c r="J798" s="179"/>
      <c r="K798" s="179"/>
      <c r="L798" s="179"/>
      <c r="M798" s="179"/>
      <c r="N798" s="187"/>
      <c r="O798" s="179"/>
      <c r="P798" s="179"/>
      <c r="Q798" s="179"/>
      <c r="R798" s="179"/>
    </row>
    <row r="799" spans="1:18">
      <c r="A799" s="181"/>
      <c r="B799" s="179"/>
      <c r="C799" s="179"/>
      <c r="D799" s="185"/>
      <c r="E799" s="179"/>
      <c r="F799" s="179"/>
      <c r="G799" s="189"/>
      <c r="H799" s="179"/>
      <c r="I799" s="121"/>
      <c r="J799" s="179"/>
      <c r="K799" s="179"/>
      <c r="L799" s="179"/>
      <c r="M799" s="179"/>
      <c r="N799" s="187"/>
      <c r="O799" s="179"/>
      <c r="P799" s="179"/>
      <c r="Q799" s="179"/>
      <c r="R799" s="179"/>
    </row>
    <row r="800" spans="1:18">
      <c r="A800" s="181"/>
      <c r="B800" s="179"/>
      <c r="C800" s="179"/>
      <c r="D800" s="185"/>
      <c r="E800" s="179"/>
      <c r="F800" s="179"/>
      <c r="G800" s="189"/>
      <c r="H800" s="179"/>
      <c r="I800" s="121"/>
      <c r="J800" s="179"/>
      <c r="K800" s="179"/>
      <c r="L800" s="179"/>
      <c r="M800" s="179"/>
      <c r="N800" s="187"/>
      <c r="O800" s="179"/>
      <c r="P800" s="179"/>
      <c r="Q800" s="179"/>
      <c r="R800" s="179"/>
    </row>
    <row r="801" spans="1:18">
      <c r="A801" s="181"/>
      <c r="B801" s="179"/>
      <c r="C801" s="179"/>
      <c r="D801" s="185"/>
      <c r="E801" s="179"/>
      <c r="F801" s="179"/>
      <c r="G801" s="189"/>
      <c r="H801" s="179"/>
      <c r="I801" s="121"/>
      <c r="J801" s="179"/>
      <c r="K801" s="179"/>
      <c r="L801" s="179"/>
      <c r="M801" s="179"/>
      <c r="N801" s="187"/>
      <c r="O801" s="179"/>
      <c r="P801" s="179"/>
      <c r="Q801" s="179"/>
      <c r="R801" s="179"/>
    </row>
    <row r="802" spans="1:18">
      <c r="A802" s="181"/>
      <c r="B802" s="179"/>
      <c r="C802" s="179"/>
      <c r="D802" s="185"/>
      <c r="E802" s="179"/>
      <c r="F802" s="179"/>
      <c r="G802" s="189"/>
      <c r="H802" s="179"/>
      <c r="I802" s="121"/>
      <c r="J802" s="179"/>
      <c r="K802" s="179"/>
      <c r="L802" s="179"/>
      <c r="M802" s="179"/>
      <c r="N802" s="187"/>
      <c r="O802" s="179"/>
      <c r="P802" s="179"/>
      <c r="Q802" s="179"/>
      <c r="R802" s="179"/>
    </row>
    <row r="803" spans="1:18">
      <c r="A803" s="181"/>
      <c r="B803" s="179"/>
      <c r="C803" s="179"/>
      <c r="D803" s="185"/>
      <c r="E803" s="179"/>
      <c r="F803" s="179"/>
      <c r="G803" s="189"/>
      <c r="H803" s="179"/>
      <c r="I803" s="121"/>
      <c r="J803" s="179"/>
      <c r="K803" s="179"/>
      <c r="L803" s="179"/>
      <c r="M803" s="179"/>
      <c r="N803" s="187"/>
      <c r="O803" s="179"/>
      <c r="P803" s="179"/>
      <c r="Q803" s="179"/>
      <c r="R803" s="179"/>
    </row>
    <row r="804" spans="1:18">
      <c r="A804" s="181"/>
      <c r="B804" s="179"/>
      <c r="C804" s="179"/>
      <c r="D804" s="185"/>
      <c r="E804" s="179"/>
      <c r="F804" s="179"/>
      <c r="G804" s="189"/>
      <c r="H804" s="179"/>
      <c r="I804" s="121"/>
      <c r="J804" s="179"/>
      <c r="K804" s="179"/>
      <c r="L804" s="179"/>
      <c r="M804" s="179"/>
      <c r="N804" s="187"/>
      <c r="O804" s="179"/>
      <c r="P804" s="179"/>
      <c r="Q804" s="179"/>
      <c r="R804" s="179"/>
    </row>
    <row r="805" spans="1:18">
      <c r="A805" s="181"/>
      <c r="B805" s="179"/>
      <c r="C805" s="179"/>
      <c r="D805" s="185"/>
      <c r="E805" s="179"/>
      <c r="F805" s="179"/>
      <c r="G805" s="189"/>
      <c r="H805" s="179"/>
      <c r="I805" s="121"/>
      <c r="J805" s="179"/>
      <c r="K805" s="179"/>
      <c r="L805" s="179"/>
      <c r="M805" s="179"/>
      <c r="N805" s="187"/>
      <c r="O805" s="179"/>
      <c r="P805" s="179"/>
      <c r="Q805" s="179"/>
      <c r="R805" s="179"/>
    </row>
    <row r="806" spans="1:18">
      <c r="A806" s="181"/>
      <c r="B806" s="179"/>
      <c r="C806" s="179"/>
      <c r="D806" s="185"/>
      <c r="E806" s="179"/>
      <c r="F806" s="179"/>
      <c r="G806" s="189"/>
      <c r="H806" s="179"/>
      <c r="I806" s="121"/>
      <c r="J806" s="179"/>
      <c r="K806" s="179"/>
      <c r="L806" s="179"/>
      <c r="M806" s="179"/>
      <c r="N806" s="187"/>
      <c r="O806" s="179"/>
      <c r="P806" s="179"/>
      <c r="Q806" s="179"/>
      <c r="R806" s="179"/>
    </row>
    <row r="807" spans="1:18">
      <c r="A807" s="181"/>
      <c r="B807" s="179"/>
      <c r="C807" s="179"/>
      <c r="D807" s="185"/>
      <c r="E807" s="179"/>
      <c r="F807" s="179"/>
      <c r="G807" s="189"/>
      <c r="H807" s="179"/>
      <c r="I807" s="121"/>
      <c r="J807" s="179"/>
      <c r="K807" s="179"/>
      <c r="L807" s="179"/>
      <c r="M807" s="179"/>
      <c r="N807" s="187"/>
      <c r="O807" s="179"/>
      <c r="P807" s="179"/>
      <c r="Q807" s="179"/>
      <c r="R807" s="179"/>
    </row>
    <row r="808" spans="1:18">
      <c r="A808" s="181"/>
      <c r="B808" s="179"/>
      <c r="C808" s="179"/>
      <c r="D808" s="185"/>
      <c r="E808" s="179"/>
      <c r="F808" s="179"/>
      <c r="G808" s="189"/>
      <c r="H808" s="179"/>
      <c r="I808" s="121"/>
      <c r="J808" s="179"/>
      <c r="K808" s="179"/>
      <c r="L808" s="179"/>
      <c r="M808" s="179"/>
      <c r="N808" s="187"/>
      <c r="O808" s="179"/>
      <c r="P808" s="179"/>
      <c r="Q808" s="179"/>
      <c r="R808" s="179"/>
    </row>
    <row r="809" spans="1:18">
      <c r="A809" s="181"/>
      <c r="B809" s="179"/>
      <c r="C809" s="179"/>
      <c r="D809" s="185"/>
      <c r="E809" s="179"/>
      <c r="F809" s="179"/>
      <c r="G809" s="189"/>
      <c r="H809" s="179"/>
      <c r="I809" s="121"/>
      <c r="J809" s="179"/>
      <c r="K809" s="179"/>
      <c r="L809" s="179"/>
      <c r="M809" s="179"/>
      <c r="N809" s="187"/>
      <c r="O809" s="179"/>
      <c r="P809" s="179"/>
      <c r="Q809" s="179"/>
      <c r="R809" s="179"/>
    </row>
    <row r="810" spans="1:18">
      <c r="A810" s="181"/>
      <c r="B810" s="179"/>
      <c r="C810" s="179"/>
      <c r="D810" s="185"/>
      <c r="E810" s="179"/>
      <c r="F810" s="179"/>
      <c r="G810" s="189"/>
      <c r="H810" s="179"/>
      <c r="I810" s="121"/>
      <c r="J810" s="179"/>
      <c r="K810" s="179"/>
      <c r="L810" s="179"/>
      <c r="M810" s="179"/>
      <c r="N810" s="187"/>
      <c r="O810" s="179"/>
      <c r="P810" s="179"/>
      <c r="Q810" s="179"/>
      <c r="R810" s="179"/>
    </row>
    <row r="811" spans="1:18">
      <c r="A811" s="181"/>
      <c r="B811" s="179"/>
      <c r="C811" s="179"/>
      <c r="D811" s="185"/>
      <c r="E811" s="179"/>
      <c r="F811" s="179"/>
      <c r="G811" s="189"/>
      <c r="H811" s="179"/>
      <c r="I811" s="121"/>
      <c r="J811" s="179"/>
      <c r="K811" s="179"/>
      <c r="L811" s="179"/>
      <c r="M811" s="179"/>
      <c r="N811" s="187"/>
      <c r="O811" s="179"/>
      <c r="P811" s="179"/>
      <c r="Q811" s="179"/>
      <c r="R811" s="179"/>
    </row>
    <row r="812" spans="1:18">
      <c r="A812" s="181"/>
      <c r="B812" s="192"/>
      <c r="C812" s="192"/>
      <c r="D812" s="193"/>
      <c r="E812" s="192"/>
      <c r="F812" s="192"/>
      <c r="G812" s="194"/>
      <c r="H812" s="192"/>
      <c r="I812" s="111"/>
      <c r="J812" s="192"/>
      <c r="K812" s="192"/>
      <c r="L812" s="192"/>
      <c r="M812" s="192"/>
      <c r="N812" s="195"/>
      <c r="O812" s="192"/>
      <c r="P812" s="192"/>
      <c r="Q812" s="192"/>
      <c r="R812" s="192"/>
    </row>
  </sheetData>
  <autoFilter ref="A9:R781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zoomScale="85" zoomScaleNormal="85" workbookViewId="0">
      <pane xSplit="4" ySplit="2" topLeftCell="E4" activePane="bottomRight" state="frozen"/>
      <selection pane="topRight"/>
      <selection pane="bottomLeft"/>
      <selection pane="bottomRight" activeCell="P27" sqref="P27"/>
    </sheetView>
  </sheetViews>
  <sheetFormatPr defaultColWidth="9" defaultRowHeight="15"/>
  <cols>
    <col min="1" max="1" width="13.5703125" customWidth="1"/>
    <col min="2" max="2" width="20" customWidth="1"/>
    <col min="3" max="3" width="14.140625" customWidth="1"/>
    <col min="4" max="4" width="51.42578125" customWidth="1"/>
    <col min="5" max="5" width="12.5703125" customWidth="1"/>
    <col min="6" max="6" width="17.85546875" customWidth="1"/>
    <col min="7" max="7" width="16.140625" style="3" customWidth="1"/>
    <col min="8" max="9" width="14.140625" customWidth="1"/>
    <col min="10" max="10" width="18" customWidth="1"/>
    <col min="11" max="11" width="17.28515625" customWidth="1"/>
    <col min="12" max="12" width="14" customWidth="1"/>
    <col min="13" max="13" width="15.140625" customWidth="1"/>
    <col min="14" max="14" width="19.5703125" customWidth="1"/>
    <col min="15" max="16" width="16.85546875" style="3" customWidth="1"/>
    <col min="17" max="17" width="15.28515625" style="3" customWidth="1"/>
    <col min="18" max="18" width="14.28515625" customWidth="1"/>
    <col min="19" max="19" width="15.28515625" customWidth="1"/>
  </cols>
  <sheetData>
    <row r="1" spans="1:13">
      <c r="A1" s="44"/>
      <c r="B1" s="44"/>
      <c r="C1" s="44"/>
      <c r="D1" s="44"/>
      <c r="E1" s="630" t="s">
        <v>1878</v>
      </c>
      <c r="F1" s="631"/>
      <c r="G1" s="45" t="s">
        <v>1879</v>
      </c>
      <c r="H1" s="46"/>
      <c r="I1" s="47" t="s">
        <v>1880</v>
      </c>
      <c r="J1" s="48"/>
      <c r="K1" s="49" t="s">
        <v>1881</v>
      </c>
      <c r="L1" s="50" t="s">
        <v>1882</v>
      </c>
      <c r="M1" s="50"/>
    </row>
    <row r="2" spans="1:13">
      <c r="A2" s="51" t="s">
        <v>1883</v>
      </c>
      <c r="B2" s="51" t="s">
        <v>1884</v>
      </c>
      <c r="C2" s="51" t="s">
        <v>1885</v>
      </c>
      <c r="D2" s="52" t="s">
        <v>1886</v>
      </c>
      <c r="E2" s="53" t="s">
        <v>1887</v>
      </c>
      <c r="F2" s="54" t="s">
        <v>2601</v>
      </c>
      <c r="G2" s="55" t="s">
        <v>1887</v>
      </c>
      <c r="H2" s="52" t="s">
        <v>2602</v>
      </c>
      <c r="I2" s="53" t="s">
        <v>1887</v>
      </c>
      <c r="J2" s="54" t="s">
        <v>1888</v>
      </c>
      <c r="K2" s="56"/>
      <c r="L2" s="57"/>
      <c r="M2" s="57"/>
    </row>
    <row r="3" spans="1:13">
      <c r="A3" s="632" t="s">
        <v>1889</v>
      </c>
      <c r="B3" s="58" t="s">
        <v>1890</v>
      </c>
      <c r="C3" s="59" t="s">
        <v>1843</v>
      </c>
      <c r="D3" s="60" t="s">
        <v>1246</v>
      </c>
      <c r="E3" s="61"/>
      <c r="F3" s="62"/>
      <c r="G3" s="63">
        <v>33</v>
      </c>
      <c r="H3" s="64">
        <v>228553188.99887115</v>
      </c>
      <c r="I3" s="61">
        <f>+E3+G3</f>
        <v>33</v>
      </c>
      <c r="J3" s="62">
        <f>+F3+H3</f>
        <v>228553188.99887115</v>
      </c>
      <c r="K3" s="65" t="s">
        <v>1700</v>
      </c>
      <c r="L3" s="66" t="s">
        <v>1701</v>
      </c>
      <c r="M3" s="66" t="s">
        <v>1246</v>
      </c>
    </row>
    <row r="4" spans="1:13">
      <c r="A4" s="633"/>
      <c r="B4" s="67" t="s">
        <v>1891</v>
      </c>
      <c r="C4" s="68" t="s">
        <v>1892</v>
      </c>
      <c r="D4" s="69" t="s">
        <v>1893</v>
      </c>
      <c r="E4" s="70">
        <v>6</v>
      </c>
      <c r="F4" s="71">
        <v>134524173.844841</v>
      </c>
      <c r="G4" s="72">
        <v>7</v>
      </c>
      <c r="H4" s="73">
        <v>34793534.532800004</v>
      </c>
      <c r="I4" s="70">
        <f t="shared" ref="I4:I17" si="0">+E4+G4</f>
        <v>13</v>
      </c>
      <c r="J4" s="71">
        <f t="shared" ref="J4:J17" si="1">+F4+H4</f>
        <v>169317708.37764102</v>
      </c>
      <c r="K4" s="74" t="s">
        <v>1700</v>
      </c>
      <c r="L4" s="75" t="s">
        <v>1701</v>
      </c>
      <c r="M4" s="75" t="s">
        <v>1246</v>
      </c>
    </row>
    <row r="5" spans="1:13">
      <c r="A5" s="633"/>
      <c r="B5" s="67" t="s">
        <v>1894</v>
      </c>
      <c r="C5" s="68" t="s">
        <v>1895</v>
      </c>
      <c r="D5" s="69" t="s">
        <v>1896</v>
      </c>
      <c r="E5" s="70"/>
      <c r="F5" s="71"/>
      <c r="G5" s="72">
        <v>8</v>
      </c>
      <c r="H5" s="73">
        <v>62030136.100000009</v>
      </c>
      <c r="I5" s="70">
        <f t="shared" si="0"/>
        <v>8</v>
      </c>
      <c r="J5" s="71">
        <f t="shared" si="1"/>
        <v>62030136.100000009</v>
      </c>
      <c r="K5" s="74" t="s">
        <v>1700</v>
      </c>
      <c r="L5" s="75" t="s">
        <v>1701</v>
      </c>
      <c r="M5" s="75" t="s">
        <v>1246</v>
      </c>
    </row>
    <row r="6" spans="1:13">
      <c r="A6" s="633"/>
      <c r="B6" s="67" t="s">
        <v>1897</v>
      </c>
      <c r="C6" s="68" t="s">
        <v>1856</v>
      </c>
      <c r="D6" s="69" t="s">
        <v>1857</v>
      </c>
      <c r="E6" s="70">
        <v>29</v>
      </c>
      <c r="F6" s="71">
        <v>251674463.58898646</v>
      </c>
      <c r="G6" s="72">
        <v>55</v>
      </c>
      <c r="H6" s="73">
        <v>234618648.10984045</v>
      </c>
      <c r="I6" s="70">
        <f t="shared" si="0"/>
        <v>84</v>
      </c>
      <c r="J6" s="71">
        <f t="shared" si="1"/>
        <v>486293111.69882691</v>
      </c>
      <c r="K6" s="74" t="s">
        <v>1700</v>
      </c>
      <c r="L6" s="75" t="s">
        <v>1701</v>
      </c>
      <c r="M6" s="75" t="s">
        <v>1246</v>
      </c>
    </row>
    <row r="7" spans="1:13">
      <c r="A7" s="633"/>
      <c r="B7" s="67" t="s">
        <v>1898</v>
      </c>
      <c r="C7" s="68" t="s">
        <v>1858</v>
      </c>
      <c r="D7" s="69" t="s">
        <v>1859</v>
      </c>
      <c r="E7" s="70">
        <v>4</v>
      </c>
      <c r="F7" s="71">
        <v>9660995.3554501291</v>
      </c>
      <c r="G7" s="72">
        <v>4</v>
      </c>
      <c r="H7" s="73">
        <v>4859949.1190476185</v>
      </c>
      <c r="I7" s="70">
        <f t="shared" si="0"/>
        <v>8</v>
      </c>
      <c r="J7" s="71">
        <f t="shared" si="1"/>
        <v>14520944.474497747</v>
      </c>
      <c r="K7" s="74" t="s">
        <v>1700</v>
      </c>
      <c r="L7" s="75" t="s">
        <v>1701</v>
      </c>
      <c r="M7" s="75" t="s">
        <v>1246</v>
      </c>
    </row>
    <row r="8" spans="1:13">
      <c r="A8" s="633"/>
      <c r="B8" s="67" t="s">
        <v>1899</v>
      </c>
      <c r="C8" s="68" t="s">
        <v>1900</v>
      </c>
      <c r="D8" s="69" t="s">
        <v>1901</v>
      </c>
      <c r="E8" s="70">
        <v>2</v>
      </c>
      <c r="F8" s="71">
        <v>3122651.4456965406</v>
      </c>
      <c r="G8" s="72"/>
      <c r="H8" s="73"/>
      <c r="I8" s="70">
        <f t="shared" si="0"/>
        <v>2</v>
      </c>
      <c r="J8" s="71">
        <f t="shared" si="1"/>
        <v>3122651.4456965406</v>
      </c>
      <c r="K8" s="74" t="s">
        <v>1700</v>
      </c>
      <c r="L8" s="75" t="s">
        <v>1701</v>
      </c>
      <c r="M8" s="75" t="s">
        <v>1246</v>
      </c>
    </row>
    <row r="9" spans="1:13">
      <c r="A9" s="634"/>
      <c r="B9" s="76" t="s">
        <v>1902</v>
      </c>
      <c r="C9" s="77" t="s">
        <v>1903</v>
      </c>
      <c r="D9" s="78" t="s">
        <v>1904</v>
      </c>
      <c r="E9" s="79">
        <v>8</v>
      </c>
      <c r="F9" s="80">
        <v>32539904.761904761</v>
      </c>
      <c r="G9" s="81"/>
      <c r="H9" s="82"/>
      <c r="I9" s="79">
        <f t="shared" si="0"/>
        <v>8</v>
      </c>
      <c r="J9" s="80">
        <f t="shared" si="1"/>
        <v>32539904.761904761</v>
      </c>
      <c r="K9" s="83" t="s">
        <v>1700</v>
      </c>
      <c r="L9" s="84" t="s">
        <v>1701</v>
      </c>
      <c r="M9" s="84" t="s">
        <v>1246</v>
      </c>
    </row>
    <row r="10" spans="1:13">
      <c r="A10" s="635" t="s">
        <v>1905</v>
      </c>
      <c r="B10" s="58" t="s">
        <v>1890</v>
      </c>
      <c r="C10" s="59" t="s">
        <v>1843</v>
      </c>
      <c r="D10" s="60" t="s">
        <v>1246</v>
      </c>
      <c r="E10" s="61"/>
      <c r="F10" s="62"/>
      <c r="G10" s="63">
        <v>1</v>
      </c>
      <c r="H10" s="64">
        <v>19434786.033333335</v>
      </c>
      <c r="I10" s="61">
        <f t="shared" si="0"/>
        <v>1</v>
      </c>
      <c r="J10" s="62">
        <f t="shared" si="1"/>
        <v>19434786.033333335</v>
      </c>
      <c r="K10" s="65" t="s">
        <v>1700</v>
      </c>
      <c r="L10" s="66" t="s">
        <v>1701</v>
      </c>
      <c r="M10" s="66" t="s">
        <v>1246</v>
      </c>
    </row>
    <row r="11" spans="1:13">
      <c r="A11" s="633"/>
      <c r="B11" s="67" t="s">
        <v>1897</v>
      </c>
      <c r="C11" s="68" t="s">
        <v>1856</v>
      </c>
      <c r="D11" s="69" t="s">
        <v>1857</v>
      </c>
      <c r="E11" s="70">
        <v>32</v>
      </c>
      <c r="F11" s="71">
        <v>216026448.55142865</v>
      </c>
      <c r="G11" s="72">
        <v>10</v>
      </c>
      <c r="H11" s="73">
        <v>219948235.14285713</v>
      </c>
      <c r="I11" s="70">
        <f t="shared" si="0"/>
        <v>42</v>
      </c>
      <c r="J11" s="71">
        <f t="shared" si="1"/>
        <v>435974683.69428575</v>
      </c>
      <c r="K11" s="74" t="s">
        <v>1700</v>
      </c>
      <c r="L11" s="75" t="s">
        <v>1701</v>
      </c>
      <c r="M11" s="75" t="s">
        <v>1246</v>
      </c>
    </row>
    <row r="12" spans="1:13">
      <c r="A12" s="633"/>
      <c r="B12" s="67" t="s">
        <v>1898</v>
      </c>
      <c r="C12" s="68" t="s">
        <v>1858</v>
      </c>
      <c r="D12" s="69" t="s">
        <v>1859</v>
      </c>
      <c r="E12" s="70">
        <v>16</v>
      </c>
      <c r="F12" s="71">
        <v>101024829.11297622</v>
      </c>
      <c r="G12" s="72"/>
      <c r="H12" s="73"/>
      <c r="I12" s="70">
        <f t="shared" si="0"/>
        <v>16</v>
      </c>
      <c r="J12" s="71">
        <f t="shared" si="1"/>
        <v>101024829.11297622</v>
      </c>
      <c r="K12" s="74" t="s">
        <v>1700</v>
      </c>
      <c r="L12" s="75" t="s">
        <v>1701</v>
      </c>
      <c r="M12" s="75" t="s">
        <v>1246</v>
      </c>
    </row>
    <row r="13" spans="1:13">
      <c r="A13" s="633"/>
      <c r="B13" s="67" t="s">
        <v>1899</v>
      </c>
      <c r="C13" s="68" t="s">
        <v>1900</v>
      </c>
      <c r="D13" s="69" t="s">
        <v>1901</v>
      </c>
      <c r="E13" s="70">
        <v>2</v>
      </c>
      <c r="F13" s="71">
        <v>15792370.386134056</v>
      </c>
      <c r="G13" s="72"/>
      <c r="H13" s="73"/>
      <c r="I13" s="70">
        <f t="shared" si="0"/>
        <v>2</v>
      </c>
      <c r="J13" s="71">
        <f t="shared" si="1"/>
        <v>15792370.386134056</v>
      </c>
      <c r="K13" s="74" t="s">
        <v>1700</v>
      </c>
      <c r="L13" s="75" t="s">
        <v>1701</v>
      </c>
      <c r="M13" s="75" t="s">
        <v>1246</v>
      </c>
    </row>
    <row r="14" spans="1:13">
      <c r="A14" s="634"/>
      <c r="B14" s="76" t="s">
        <v>1902</v>
      </c>
      <c r="C14" s="77" t="s">
        <v>1903</v>
      </c>
      <c r="D14" s="78" t="s">
        <v>1904</v>
      </c>
      <c r="E14" s="79">
        <v>6</v>
      </c>
      <c r="F14" s="80">
        <v>43005246.886532232</v>
      </c>
      <c r="G14" s="81"/>
      <c r="H14" s="82"/>
      <c r="I14" s="79">
        <f t="shared" si="0"/>
        <v>6</v>
      </c>
      <c r="J14" s="80">
        <f t="shared" si="1"/>
        <v>43005246.886532232</v>
      </c>
      <c r="K14" s="83" t="s">
        <v>1700</v>
      </c>
      <c r="L14" s="84" t="s">
        <v>1701</v>
      </c>
      <c r="M14" s="84" t="s">
        <v>1246</v>
      </c>
    </row>
    <row r="15" spans="1:13">
      <c r="A15" s="635" t="s">
        <v>1906</v>
      </c>
      <c r="B15" s="85" t="s">
        <v>1897</v>
      </c>
      <c r="C15" s="86" t="s">
        <v>1856</v>
      </c>
      <c r="D15" s="87" t="s">
        <v>1857</v>
      </c>
      <c r="E15" s="88">
        <v>27</v>
      </c>
      <c r="F15" s="89">
        <v>459897750</v>
      </c>
      <c r="G15" s="90"/>
      <c r="H15" s="91"/>
      <c r="I15" s="88">
        <f t="shared" si="0"/>
        <v>27</v>
      </c>
      <c r="J15" s="89">
        <f t="shared" si="1"/>
        <v>459897750</v>
      </c>
      <c r="K15" s="92">
        <v>41051807</v>
      </c>
      <c r="L15" s="93" t="s">
        <v>1907</v>
      </c>
      <c r="M15" s="93" t="s">
        <v>1246</v>
      </c>
    </row>
    <row r="16" spans="1:13">
      <c r="A16" s="633"/>
      <c r="B16" s="67" t="s">
        <v>1898</v>
      </c>
      <c r="C16" s="68" t="s">
        <v>1858</v>
      </c>
      <c r="D16" s="69" t="s">
        <v>1859</v>
      </c>
      <c r="E16" s="70">
        <v>3</v>
      </c>
      <c r="F16" s="71">
        <v>51099750</v>
      </c>
      <c r="G16" s="72"/>
      <c r="H16" s="73"/>
      <c r="I16" s="70">
        <f t="shared" si="0"/>
        <v>3</v>
      </c>
      <c r="J16" s="71">
        <f t="shared" si="1"/>
        <v>51099750</v>
      </c>
      <c r="K16" s="94">
        <v>41051807</v>
      </c>
      <c r="L16" s="95" t="s">
        <v>1907</v>
      </c>
      <c r="M16" s="95" t="s">
        <v>1246</v>
      </c>
    </row>
    <row r="17" spans="1:19" ht="15.75" thickBot="1">
      <c r="A17" s="634"/>
      <c r="B17" s="76" t="s">
        <v>1908</v>
      </c>
      <c r="C17" s="77" t="s">
        <v>1844</v>
      </c>
      <c r="D17" s="78" t="s">
        <v>671</v>
      </c>
      <c r="E17" s="79">
        <v>10</v>
      </c>
      <c r="F17" s="80">
        <v>170332500</v>
      </c>
      <c r="G17" s="81"/>
      <c r="H17" s="82"/>
      <c r="I17" s="79">
        <f t="shared" si="0"/>
        <v>10</v>
      </c>
      <c r="J17" s="80">
        <f t="shared" si="1"/>
        <v>170332500</v>
      </c>
      <c r="K17" s="96">
        <v>41051807</v>
      </c>
      <c r="L17" s="97" t="s">
        <v>1907</v>
      </c>
      <c r="M17" s="97" t="s">
        <v>1246</v>
      </c>
    </row>
    <row r="18" spans="1:19">
      <c r="A18" s="98" t="s">
        <v>1610</v>
      </c>
      <c r="B18" s="98"/>
      <c r="C18" s="98"/>
      <c r="D18" s="99"/>
      <c r="E18" s="100">
        <f>SUM(E3:E17)</f>
        <v>145</v>
      </c>
      <c r="F18" s="101">
        <v>1531065500.85395</v>
      </c>
      <c r="G18" s="102">
        <v>115</v>
      </c>
      <c r="H18" s="103">
        <v>786450537.70395005</v>
      </c>
      <c r="I18" s="100">
        <f>SUM(I3:I17)</f>
        <v>263</v>
      </c>
      <c r="J18" s="101">
        <f>SUM(J3:J17)+5</f>
        <v>2292939566.9707003</v>
      </c>
    </row>
    <row r="19" spans="1:19" s="43" customFormat="1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O19" s="105"/>
      <c r="P19" s="105"/>
      <c r="Q19" s="105"/>
    </row>
    <row r="20" spans="1:19" hidden="1">
      <c r="A20" s="636" t="s">
        <v>1909</v>
      </c>
      <c r="B20" s="106" t="s">
        <v>1897</v>
      </c>
      <c r="C20" s="106" t="s">
        <v>1856</v>
      </c>
      <c r="D20" s="106" t="s">
        <v>1857</v>
      </c>
      <c r="E20" s="107"/>
      <c r="F20" s="107"/>
      <c r="G20" s="108"/>
      <c r="H20" s="107"/>
      <c r="I20" s="107"/>
      <c r="J20" s="109">
        <v>46559588</v>
      </c>
      <c r="K20" s="110" t="s">
        <v>1702</v>
      </c>
      <c r="L20" s="110" t="s">
        <v>1703</v>
      </c>
      <c r="M20" s="110" t="s">
        <v>1246</v>
      </c>
    </row>
    <row r="21" spans="1:19" hidden="1">
      <c r="A21" s="637"/>
      <c r="B21" s="111" t="s">
        <v>1898</v>
      </c>
      <c r="C21" s="111" t="s">
        <v>1858</v>
      </c>
      <c r="D21" s="111" t="s">
        <v>1859</v>
      </c>
      <c r="E21" s="112"/>
      <c r="F21" s="112"/>
      <c r="G21" s="113"/>
      <c r="H21" s="112"/>
      <c r="I21" s="112"/>
      <c r="J21" s="114">
        <v>10085319</v>
      </c>
      <c r="K21" s="115" t="s">
        <v>1702</v>
      </c>
      <c r="L21" s="115" t="s">
        <v>1703</v>
      </c>
      <c r="M21" s="115" t="s">
        <v>1246</v>
      </c>
    </row>
    <row r="22" spans="1:19" hidden="1">
      <c r="A22" s="637"/>
      <c r="B22" s="116" t="s">
        <v>1898</v>
      </c>
      <c r="C22" s="116" t="s">
        <v>1865</v>
      </c>
      <c r="D22" s="116" t="s">
        <v>1866</v>
      </c>
      <c r="E22" s="117"/>
      <c r="F22" s="117"/>
      <c r="G22" s="118"/>
      <c r="H22" s="117"/>
      <c r="I22" s="117"/>
      <c r="J22" s="119">
        <v>20333371</v>
      </c>
      <c r="K22" s="120" t="s">
        <v>1704</v>
      </c>
      <c r="L22" s="120" t="s">
        <v>1705</v>
      </c>
      <c r="M22" s="120" t="s">
        <v>1612</v>
      </c>
    </row>
    <row r="23" spans="1:19" hidden="1">
      <c r="A23" s="637"/>
      <c r="B23" s="121" t="s">
        <v>1902</v>
      </c>
      <c r="C23" s="121" t="s">
        <v>1867</v>
      </c>
      <c r="D23" s="121" t="s">
        <v>1868</v>
      </c>
      <c r="E23" s="122"/>
      <c r="F23" s="122"/>
      <c r="G23" s="123"/>
      <c r="H23" s="122"/>
      <c r="I23" s="122"/>
      <c r="J23" s="124">
        <v>52874559</v>
      </c>
      <c r="K23" s="125" t="s">
        <v>1704</v>
      </c>
      <c r="L23" s="125" t="s">
        <v>1705</v>
      </c>
      <c r="M23" s="125" t="s">
        <v>1612</v>
      </c>
    </row>
    <row r="24" spans="1:19" hidden="1">
      <c r="A24" s="638"/>
      <c r="B24" s="111" t="s">
        <v>1894</v>
      </c>
      <c r="C24" s="111" t="s">
        <v>1869</v>
      </c>
      <c r="D24" s="111" t="s">
        <v>1870</v>
      </c>
      <c r="E24" s="112"/>
      <c r="F24" s="112"/>
      <c r="G24" s="113"/>
      <c r="H24" s="112"/>
      <c r="I24" s="112"/>
      <c r="J24" s="114">
        <v>48835371</v>
      </c>
      <c r="K24" s="126" t="s">
        <v>1704</v>
      </c>
      <c r="L24" s="126" t="s">
        <v>1705</v>
      </c>
      <c r="M24" s="126" t="s">
        <v>1612</v>
      </c>
    </row>
    <row r="25" spans="1:19">
      <c r="G25" s="3" t="b">
        <f>ROUND(G27,0)=ROUND(SUM(G28:G89),0)</f>
        <v>1</v>
      </c>
      <c r="I25" t="b">
        <f>ROUND(I27,0)=ROUND(SUM(I28:I89),0)</f>
        <v>1</v>
      </c>
      <c r="J25" t="b">
        <f>J27=J18</f>
        <v>1</v>
      </c>
      <c r="K25" s="3" t="b">
        <f>ROUND(K27,0)=ROUND(SUM(K28:K81),0)</f>
        <v>1</v>
      </c>
      <c r="M25" s="3" t="b">
        <f>ROUND(M27,0)=ROUND(SUM(M28:M81),0)</f>
        <v>1</v>
      </c>
      <c r="N25" s="3"/>
      <c r="O25"/>
    </row>
    <row r="26" spans="1:19">
      <c r="B26" s="127" t="s">
        <v>1884</v>
      </c>
      <c r="C26" s="128" t="s">
        <v>1910</v>
      </c>
      <c r="D26" s="128" t="s">
        <v>1911</v>
      </c>
      <c r="E26" s="128" t="s">
        <v>1912</v>
      </c>
      <c r="F26" s="128" t="s">
        <v>1913</v>
      </c>
      <c r="G26" s="129" t="s">
        <v>1914</v>
      </c>
      <c r="H26" s="128" t="s">
        <v>1915</v>
      </c>
      <c r="I26" s="128" t="s">
        <v>1916</v>
      </c>
      <c r="J26" s="128" t="s">
        <v>2611</v>
      </c>
      <c r="N26" s="128" t="s">
        <v>2612</v>
      </c>
      <c r="O26"/>
    </row>
    <row r="27" spans="1:19" ht="17.25">
      <c r="B27" s="130" t="s">
        <v>1890</v>
      </c>
      <c r="C27" s="131"/>
      <c r="D27" s="131"/>
      <c r="E27" s="131"/>
      <c r="F27" s="131"/>
      <c r="G27" s="132">
        <f>J18-I27</f>
        <v>2044951591.9384959</v>
      </c>
      <c r="H27" s="133"/>
      <c r="I27" s="132">
        <f>SUMIF($B$3:$B$17,B27,$J$3:$J$17)</f>
        <v>247987975.03220448</v>
      </c>
      <c r="J27" s="134">
        <f>+G27+I27</f>
        <v>2292939566.9707003</v>
      </c>
      <c r="K27" s="610">
        <f>+'Realowcate Salary-CNC1'!F31-'Re-allowcate'!M27</f>
        <v>1659599528</v>
      </c>
      <c r="L27" s="643" t="s">
        <v>2617</v>
      </c>
      <c r="M27" s="610">
        <f>SUM('Realowcate Salary-CNC1'!F2:F5)</f>
        <v>179195565</v>
      </c>
      <c r="N27" s="610">
        <f>SUM(N28:N81)</f>
        <v>1838795092.9999995</v>
      </c>
      <c r="O27" s="610" t="b">
        <f>N27='Manufacturing Cost.'!M4</f>
        <v>1</v>
      </c>
      <c r="P27" s="135">
        <f>J27+N27-'Manufacturing Cost.'!M8</f>
        <v>4131734665.0113997</v>
      </c>
    </row>
    <row r="28" spans="1:19">
      <c r="B28" s="583" t="s">
        <v>1891</v>
      </c>
      <c r="C28" s="583" t="s">
        <v>2421</v>
      </c>
      <c r="D28" s="583" t="s">
        <v>2422</v>
      </c>
      <c r="E28" s="584">
        <f>SUMIF(COSTING!C:C,C28,COSTING!G:G)</f>
        <v>20</v>
      </c>
      <c r="F28" s="585">
        <f>E28/SUMIF($B$28:$B$89,B28,$E$28:$E$89)</f>
        <v>3.5335689045936397E-2</v>
      </c>
      <c r="G28" s="587">
        <f t="shared" ref="G28:G73" si="2">SUMIF($B$3:$B$17,B28,$J$3:$J$17)*F28+I27/(SUM($E$28:$E$81)*E28)</f>
        <v>5982962.9885306945</v>
      </c>
      <c r="H28" s="585">
        <f>+E28/SUM($E$28:$E$89)</f>
        <v>7.1356144941455848E-6</v>
      </c>
      <c r="I28" s="587">
        <f>+H28*$I$27</f>
        <v>1769.5465890136118</v>
      </c>
      <c r="J28" s="584">
        <f>+G28+I28</f>
        <v>5984732.5351197077</v>
      </c>
      <c r="K28" s="609">
        <f>SUMIF('Realowcate Salary-CNC1'!G:G,B28,'Realowcate Salary-CNC1'!F:F)</f>
        <v>0</v>
      </c>
      <c r="L28" s="137">
        <f>+E28/SUM($E$28:$E$81)</f>
        <v>8.2186692002084259E-6</v>
      </c>
      <c r="M28" s="310">
        <f>+L28*$M$27</f>
        <v>1472.7490708794469</v>
      </c>
      <c r="N28" s="310">
        <f t="shared" ref="N28:N59" si="3">+K28+M28</f>
        <v>1472.7490708794469</v>
      </c>
      <c r="S28" s="136"/>
    </row>
    <row r="29" spans="1:19">
      <c r="B29" s="122" t="s">
        <v>1891</v>
      </c>
      <c r="C29" s="122" t="s">
        <v>2423</v>
      </c>
      <c r="D29" s="122" t="s">
        <v>2424</v>
      </c>
      <c r="E29" s="586">
        <f>SUMIF(COSTING!C:C,C29,COSTING!G:G)</f>
        <v>73</v>
      </c>
      <c r="F29" s="640">
        <f t="shared" ref="F29:F89" si="4">E29/SUMIF($B$28:$B$89,B29,$E$28:$E$89)</f>
        <v>0.12897526501766785</v>
      </c>
      <c r="G29" s="588">
        <f t="shared" si="2"/>
        <v>21837796.310200412</v>
      </c>
      <c r="H29" s="640">
        <f t="shared" ref="H29:H89" si="5">+E29/SUM($E$28:$E$89)</f>
        <v>2.6044992903631384E-5</v>
      </c>
      <c r="I29" s="588">
        <f t="shared" ref="I29:I81" si="6">+H29*$I$27</f>
        <v>6458.8450498996826</v>
      </c>
      <c r="J29" s="586">
        <f t="shared" ref="J29:J81" si="7">+G29+I29</f>
        <v>21844255.155250311</v>
      </c>
      <c r="K29" s="609">
        <f>SUMIF('Realowcate Salary-CNC1'!G:G,B29,'Realowcate Salary-CNC1'!F:F)</f>
        <v>0</v>
      </c>
      <c r="L29" s="137">
        <f t="shared" ref="L29:L81" si="8">+E29/SUM($E$28:$E$81)</f>
        <v>2.9998142580760752E-5</v>
      </c>
      <c r="M29" s="310">
        <f t="shared" ref="M29:M81" si="9">+L29*$M$27</f>
        <v>5375.5341087099814</v>
      </c>
      <c r="N29" s="310">
        <f t="shared" si="3"/>
        <v>5375.5341087099814</v>
      </c>
      <c r="S29" s="136"/>
    </row>
    <row r="30" spans="1:19">
      <c r="B30" s="122" t="s">
        <v>1891</v>
      </c>
      <c r="C30" s="122" t="s">
        <v>2482</v>
      </c>
      <c r="D30" s="122" t="s">
        <v>2483</v>
      </c>
      <c r="E30" s="586">
        <f>SUMIF(COSTING!C:C,C30,COSTING!G:G)</f>
        <v>53</v>
      </c>
      <c r="F30" s="640">
        <f t="shared" si="4"/>
        <v>9.3639575971731448E-2</v>
      </c>
      <c r="G30" s="588">
        <f t="shared" si="2"/>
        <v>15854838.417037666</v>
      </c>
      <c r="H30" s="640">
        <f t="shared" si="5"/>
        <v>1.8909378409485802E-5</v>
      </c>
      <c r="I30" s="588">
        <f t="shared" si="6"/>
        <v>4689.2984608860716</v>
      </c>
      <c r="J30" s="586">
        <f t="shared" si="7"/>
        <v>15859527.715498552</v>
      </c>
      <c r="K30" s="609">
        <f>SUMIF('Realowcate Salary-CNC1'!G:G,B30,'Realowcate Salary-CNC1'!F:F)</f>
        <v>0</v>
      </c>
      <c r="L30" s="137">
        <f t="shared" si="8"/>
        <v>2.1779473380552326E-5</v>
      </c>
      <c r="M30" s="310">
        <f t="shared" si="9"/>
        <v>3902.7850378305343</v>
      </c>
      <c r="N30" s="310">
        <f t="shared" si="3"/>
        <v>3902.7850378305343</v>
      </c>
      <c r="S30" s="136"/>
    </row>
    <row r="31" spans="1:19">
      <c r="B31" s="122" t="s">
        <v>1891</v>
      </c>
      <c r="C31" s="122" t="s">
        <v>2484</v>
      </c>
      <c r="D31" s="122" t="s">
        <v>2485</v>
      </c>
      <c r="E31" s="586">
        <f>SUMIF(COSTING!C:C,C31,COSTING!G:G)</f>
        <v>100</v>
      </c>
      <c r="F31" s="640">
        <f t="shared" si="4"/>
        <v>0.17667844522968199</v>
      </c>
      <c r="G31" s="588">
        <f t="shared" si="2"/>
        <v>29914789.466033585</v>
      </c>
      <c r="H31" s="640">
        <f t="shared" si="5"/>
        <v>3.5678072470727925E-5</v>
      </c>
      <c r="I31" s="588">
        <f t="shared" si="6"/>
        <v>8847.7329450680591</v>
      </c>
      <c r="J31" s="586">
        <f t="shared" si="7"/>
        <v>29923637.198978655</v>
      </c>
      <c r="K31" s="609">
        <f>SUMIF('Realowcate Salary-CNC1'!G:G,B31,'Realowcate Salary-CNC1'!F:F)</f>
        <v>0</v>
      </c>
      <c r="L31" s="137">
        <f t="shared" si="8"/>
        <v>4.1093346001042129E-5</v>
      </c>
      <c r="M31" s="310">
        <f t="shared" si="9"/>
        <v>7363.7453543972351</v>
      </c>
      <c r="N31" s="310">
        <f t="shared" si="3"/>
        <v>7363.7453543972351</v>
      </c>
      <c r="S31" s="136"/>
    </row>
    <row r="32" spans="1:19">
      <c r="B32" s="122" t="s">
        <v>1891</v>
      </c>
      <c r="C32" s="122" t="s">
        <v>2486</v>
      </c>
      <c r="D32" s="122" t="s">
        <v>2487</v>
      </c>
      <c r="E32" s="586">
        <f>SUMIF(COSTING!C:C,C32,COSTING!G:G)</f>
        <v>140</v>
      </c>
      <c r="F32" s="640">
        <f t="shared" si="4"/>
        <v>0.24734982332155478</v>
      </c>
      <c r="G32" s="588">
        <f t="shared" si="2"/>
        <v>41880705.252446018</v>
      </c>
      <c r="H32" s="640">
        <f t="shared" si="5"/>
        <v>4.9949301459019096E-5</v>
      </c>
      <c r="I32" s="588">
        <f t="shared" si="6"/>
        <v>12386.826123095283</v>
      </c>
      <c r="J32" s="586">
        <f t="shared" si="7"/>
        <v>41893092.078569114</v>
      </c>
      <c r="K32" s="609">
        <f>SUMIF('Realowcate Salary-CNC1'!G:G,B32,'Realowcate Salary-CNC1'!F:F)</f>
        <v>0</v>
      </c>
      <c r="L32" s="137">
        <f t="shared" si="8"/>
        <v>5.7530684401458981E-5</v>
      </c>
      <c r="M32" s="310">
        <f t="shared" si="9"/>
        <v>10309.243496156128</v>
      </c>
      <c r="N32" s="310">
        <f t="shared" si="3"/>
        <v>10309.243496156128</v>
      </c>
      <c r="S32" s="136"/>
    </row>
    <row r="33" spans="2:19">
      <c r="B33" s="122" t="s">
        <v>1891</v>
      </c>
      <c r="C33" s="122" t="s">
        <v>2488</v>
      </c>
      <c r="D33" s="122" t="s">
        <v>2489</v>
      </c>
      <c r="E33" s="586">
        <f>SUMIF(COSTING!C:C,C33,COSTING!G:G)</f>
        <v>90</v>
      </c>
      <c r="F33" s="640">
        <f t="shared" si="4"/>
        <v>0.15901060070671377</v>
      </c>
      <c r="G33" s="588">
        <f t="shared" si="2"/>
        <v>26923310.51946944</v>
      </c>
      <c r="H33" s="640">
        <f t="shared" si="5"/>
        <v>3.2110265223655134E-5</v>
      </c>
      <c r="I33" s="588">
        <f t="shared" si="6"/>
        <v>7962.9596505612535</v>
      </c>
      <c r="J33" s="586">
        <f t="shared" si="7"/>
        <v>26931273.479120001</v>
      </c>
      <c r="K33" s="609">
        <f>SUMIF('Realowcate Salary-CNC1'!G:G,B33,'Realowcate Salary-CNC1'!F:F)</f>
        <v>0</v>
      </c>
      <c r="L33" s="137">
        <f t="shared" si="8"/>
        <v>3.6984011400937916E-5</v>
      </c>
      <c r="M33" s="310">
        <f t="shared" si="9"/>
        <v>6627.3708189575118</v>
      </c>
      <c r="N33" s="310">
        <f t="shared" si="3"/>
        <v>6627.3708189575118</v>
      </c>
      <c r="S33" s="136"/>
    </row>
    <row r="34" spans="2:19">
      <c r="B34" s="122" t="s">
        <v>1891</v>
      </c>
      <c r="C34" s="122" t="s">
        <v>2490</v>
      </c>
      <c r="D34" s="122" t="s">
        <v>2491</v>
      </c>
      <c r="E34" s="586">
        <f>SUMIF(COSTING!C:C,C34,COSTING!G:G)</f>
        <v>90</v>
      </c>
      <c r="F34" s="640">
        <f t="shared" si="4"/>
        <v>0.15901060070671377</v>
      </c>
      <c r="G34" s="588">
        <f t="shared" si="2"/>
        <v>26923310.519449241</v>
      </c>
      <c r="H34" s="640">
        <f t="shared" si="5"/>
        <v>3.2110265223655134E-5</v>
      </c>
      <c r="I34" s="588">
        <f t="shared" si="6"/>
        <v>7962.9596505612535</v>
      </c>
      <c r="J34" s="586">
        <f t="shared" si="7"/>
        <v>26931273.479099803</v>
      </c>
      <c r="K34" s="609">
        <f>SUMIF('Realowcate Salary-CNC1'!G:G,B34,'Realowcate Salary-CNC1'!F:F)</f>
        <v>0</v>
      </c>
      <c r="L34" s="137">
        <f t="shared" si="8"/>
        <v>3.6984011400937916E-5</v>
      </c>
      <c r="M34" s="310">
        <f t="shared" si="9"/>
        <v>6627.3708189575118</v>
      </c>
      <c r="N34" s="310">
        <f t="shared" si="3"/>
        <v>6627.3708189575118</v>
      </c>
      <c r="S34" s="136"/>
    </row>
    <row r="35" spans="2:19">
      <c r="B35" s="122" t="s">
        <v>1894</v>
      </c>
      <c r="C35" s="122" t="s">
        <v>353</v>
      </c>
      <c r="D35" s="122" t="s">
        <v>354</v>
      </c>
      <c r="E35" s="586">
        <f>SUMIF(COSTING!C:C,C35,COSTING!G:G)</f>
        <v>46746</v>
      </c>
      <c r="F35" s="640">
        <f t="shared" si="4"/>
        <v>4.1064915350719995E-2</v>
      </c>
      <c r="G35" s="588">
        <f t="shared" si="2"/>
        <v>2547262.2881402108</v>
      </c>
      <c r="H35" s="640">
        <f t="shared" si="5"/>
        <v>1.6678071757166475E-2</v>
      </c>
      <c r="I35" s="588">
        <f t="shared" si="6"/>
        <v>4135961.2425015145</v>
      </c>
      <c r="J35" s="586">
        <f t="shared" si="7"/>
        <v>6683223.5306417253</v>
      </c>
      <c r="K35" s="609">
        <f>SUMIF('Realowcate Salary-CNC1'!G:G,B35,'Realowcate Salary-CNC1'!F:F)*F35</f>
        <v>4281599.0687735872</v>
      </c>
      <c r="L35" s="137">
        <f t="shared" si="8"/>
        <v>1.9209495521647153E-2</v>
      </c>
      <c r="M35" s="310">
        <f t="shared" si="9"/>
        <v>3442256.4033665312</v>
      </c>
      <c r="N35" s="310">
        <f t="shared" si="3"/>
        <v>7723855.4721401185</v>
      </c>
      <c r="S35" s="136"/>
    </row>
    <row r="36" spans="2:19">
      <c r="B36" s="122" t="s">
        <v>1894</v>
      </c>
      <c r="C36" s="122" t="s">
        <v>811</v>
      </c>
      <c r="D36" s="122" t="s">
        <v>977</v>
      </c>
      <c r="E36" s="586">
        <f>SUMIF(COSTING!C:C,C36,COSTING!G:G)</f>
        <v>16591</v>
      </c>
      <c r="F36" s="640">
        <f t="shared" si="4"/>
        <v>1.4574680412950743E-2</v>
      </c>
      <c r="G36" s="588">
        <f t="shared" si="2"/>
        <v>904069.4097317803</v>
      </c>
      <c r="H36" s="640">
        <f t="shared" si="5"/>
        <v>5.9193490036184701E-3</v>
      </c>
      <c r="I36" s="588">
        <f t="shared" si="6"/>
        <v>1467927.3729162416</v>
      </c>
      <c r="J36" s="586">
        <f t="shared" si="7"/>
        <v>2371996.7826480218</v>
      </c>
      <c r="K36" s="609">
        <f>SUMIF('Realowcate Salary-CNC1'!G:G,B36,'Realowcate Salary-CNC1'!F:F)*F36</f>
        <v>1519616.8688234841</v>
      </c>
      <c r="L36" s="137">
        <f t="shared" si="8"/>
        <v>6.8177970350328998E-3</v>
      </c>
      <c r="M36" s="310">
        <f t="shared" si="9"/>
        <v>1221718.9917480452</v>
      </c>
      <c r="N36" s="310">
        <f t="shared" si="3"/>
        <v>2741335.8605715293</v>
      </c>
      <c r="S36" s="136"/>
    </row>
    <row r="37" spans="2:19">
      <c r="B37" s="122" t="s">
        <v>1894</v>
      </c>
      <c r="C37" s="122" t="s">
        <v>1027</v>
      </c>
      <c r="D37" s="122" t="s">
        <v>1028</v>
      </c>
      <c r="E37" s="586">
        <f>SUMIF(COSTING!C:C,C37,COSTING!G:G)</f>
        <v>53891</v>
      </c>
      <c r="F37" s="640">
        <f t="shared" si="4"/>
        <v>4.7341576887127264E-2</v>
      </c>
      <c r="G37" s="588">
        <f t="shared" si="2"/>
        <v>2936604.4575083125</v>
      </c>
      <c r="H37" s="640">
        <f t="shared" si="5"/>
        <v>1.9227270035199986E-2</v>
      </c>
      <c r="I37" s="588">
        <f t="shared" si="6"/>
        <v>4768131.7614266276</v>
      </c>
      <c r="J37" s="586">
        <f t="shared" si="7"/>
        <v>7704736.2189349402</v>
      </c>
      <c r="K37" s="609">
        <f>SUMIF('Realowcate Salary-CNC1'!G:G,B37,'Realowcate Salary-CNC1'!F:F)*F37</f>
        <v>4936029.9365780465</v>
      </c>
      <c r="L37" s="137">
        <f t="shared" si="8"/>
        <v>2.2145615093421611E-2</v>
      </c>
      <c r="M37" s="310">
        <f t="shared" si="9"/>
        <v>3968396.0089382133</v>
      </c>
      <c r="N37" s="310">
        <f t="shared" si="3"/>
        <v>8904425.9455162603</v>
      </c>
      <c r="S37" s="136"/>
    </row>
    <row r="38" spans="2:19">
      <c r="B38" s="122" t="s">
        <v>1894</v>
      </c>
      <c r="C38" s="122" t="s">
        <v>1029</v>
      </c>
      <c r="D38" s="122" t="s">
        <v>1030</v>
      </c>
      <c r="E38" s="586">
        <f>SUMIF(COSTING!C:C,C38,COSTING!G:G)</f>
        <v>24660</v>
      </c>
      <c r="F38" s="640">
        <f t="shared" si="4"/>
        <v>2.1663047374080244E-2</v>
      </c>
      <c r="G38" s="588">
        <f t="shared" si="2"/>
        <v>1343761.7770344014</v>
      </c>
      <c r="H38" s="640">
        <f t="shared" si="5"/>
        <v>8.7982126712815058E-3</v>
      </c>
      <c r="I38" s="588">
        <f t="shared" si="6"/>
        <v>2181850.9442537832</v>
      </c>
      <c r="J38" s="586">
        <f t="shared" si="7"/>
        <v>3525612.7212881846</v>
      </c>
      <c r="K38" s="609">
        <f>SUMIF('Realowcate Salary-CNC1'!G:G,B38,'Realowcate Salary-CNC1'!F:F)*F38</f>
        <v>2258679.5241508717</v>
      </c>
      <c r="L38" s="137">
        <f t="shared" si="8"/>
        <v>1.0133619123856989E-2</v>
      </c>
      <c r="M38" s="310">
        <f t="shared" si="9"/>
        <v>1815899.6043943581</v>
      </c>
      <c r="N38" s="310">
        <f t="shared" si="3"/>
        <v>4074579.1285452298</v>
      </c>
      <c r="S38" s="136"/>
    </row>
    <row r="39" spans="2:19">
      <c r="B39" s="122" t="s">
        <v>1894</v>
      </c>
      <c r="C39" s="122" t="s">
        <v>1063</v>
      </c>
      <c r="D39" s="122" t="s">
        <v>1064</v>
      </c>
      <c r="E39" s="586">
        <f>SUMIF(COSTING!C:C,C39,COSTING!G:G)</f>
        <v>995075</v>
      </c>
      <c r="F39" s="640">
        <f t="shared" si="4"/>
        <v>0.87414261418341033</v>
      </c>
      <c r="G39" s="588">
        <f t="shared" si="2"/>
        <v>54223185.328607641</v>
      </c>
      <c r="H39" s="640">
        <f t="shared" si="5"/>
        <v>0.35502357963809589</v>
      </c>
      <c r="I39" s="588">
        <f t="shared" si="6"/>
        <v>88041578.603135988</v>
      </c>
      <c r="J39" s="586">
        <f t="shared" si="7"/>
        <v>142264763.93174362</v>
      </c>
      <c r="K39" s="609">
        <f>SUMIF('Realowcate Salary-CNC1'!G:G,B39,'Realowcate Salary-CNC1'!F:F)*F39</f>
        <v>91141748.884607822</v>
      </c>
      <c r="L39" s="137">
        <f t="shared" si="8"/>
        <v>0.40890961271986997</v>
      </c>
      <c r="M39" s="310">
        <f t="shared" si="9"/>
        <v>73274789.085268289</v>
      </c>
      <c r="N39" s="310">
        <f t="shared" si="3"/>
        <v>164416537.96987611</v>
      </c>
      <c r="S39" s="136"/>
    </row>
    <row r="40" spans="2:19">
      <c r="B40" s="122" t="s">
        <v>1894</v>
      </c>
      <c r="C40" s="122" t="s">
        <v>1073</v>
      </c>
      <c r="D40" s="122" t="s">
        <v>1074</v>
      </c>
      <c r="E40" s="586">
        <f>SUMIF(COSTING!C:C,C40,COSTING!G:G)</f>
        <v>285</v>
      </c>
      <c r="F40" s="640">
        <f t="shared" si="4"/>
        <v>2.5036368619679115E-4</v>
      </c>
      <c r="G40" s="588">
        <f t="shared" si="2"/>
        <v>15530.220473953139</v>
      </c>
      <c r="H40" s="640">
        <f t="shared" si="5"/>
        <v>1.0168250654157459E-4</v>
      </c>
      <c r="I40" s="588">
        <f t="shared" si="6"/>
        <v>25216.038893443969</v>
      </c>
      <c r="J40" s="586">
        <f t="shared" si="7"/>
        <v>40746.259367397106</v>
      </c>
      <c r="K40" s="609">
        <f>SUMIF('Realowcate Salary-CNC1'!G:G,B40,'Realowcate Salary-CNC1'!F:F)*F40</f>
        <v>26103.960437266767</v>
      </c>
      <c r="L40" s="137">
        <f t="shared" si="8"/>
        <v>1.1711603610297007E-4</v>
      </c>
      <c r="M40" s="310">
        <f t="shared" si="9"/>
        <v>20986.674260032119</v>
      </c>
      <c r="N40" s="310">
        <f t="shared" si="3"/>
        <v>47090.634697298883</v>
      </c>
      <c r="S40" s="136"/>
    </row>
    <row r="41" spans="2:19">
      <c r="B41" s="122" t="s">
        <v>1894</v>
      </c>
      <c r="C41" s="122" t="s">
        <v>1099</v>
      </c>
      <c r="D41" s="122" t="s">
        <v>1471</v>
      </c>
      <c r="E41" s="586">
        <f>SUMIF(COSTING!C:C,C41,COSTING!G:G)</f>
        <v>1096</v>
      </c>
      <c r="F41" s="640">
        <f t="shared" si="4"/>
        <v>9.6280210551467741E-4</v>
      </c>
      <c r="G41" s="588">
        <f t="shared" si="2"/>
        <v>59722.74565189649</v>
      </c>
      <c r="H41" s="640">
        <f t="shared" si="5"/>
        <v>3.9103167427917808E-4</v>
      </c>
      <c r="I41" s="588">
        <f t="shared" si="6"/>
        <v>96971.153077945928</v>
      </c>
      <c r="J41" s="586">
        <f t="shared" si="7"/>
        <v>156693.89872984242</v>
      </c>
      <c r="K41" s="609">
        <f>SUMIF('Realowcate Salary-CNC1'!G:G,B41,'Realowcate Salary-CNC1'!F:F)*F41</f>
        <v>100385.75662892763</v>
      </c>
      <c r="L41" s="137">
        <f t="shared" si="8"/>
        <v>4.5038307217142173E-4</v>
      </c>
      <c r="M41" s="310">
        <f t="shared" si="9"/>
        <v>80706.64908419369</v>
      </c>
      <c r="N41" s="310">
        <f t="shared" si="3"/>
        <v>181092.40571312132</v>
      </c>
      <c r="S41" s="136"/>
    </row>
    <row r="42" spans="2:19">
      <c r="B42" s="122" t="s">
        <v>1897</v>
      </c>
      <c r="C42" s="122" t="s">
        <v>168</v>
      </c>
      <c r="D42" s="122" t="s">
        <v>169</v>
      </c>
      <c r="E42" s="586">
        <f>SUMIF(COSTING!C:C,C42,COSTING!G:G)</f>
        <v>76179</v>
      </c>
      <c r="F42" s="640">
        <f t="shared" si="4"/>
        <v>0.17506819659924761</v>
      </c>
      <c r="G42" s="588">
        <f t="shared" si="2"/>
        <v>241973229.43358827</v>
      </c>
      <c r="H42" s="640">
        <f t="shared" si="5"/>
        <v>2.7179198827475826E-2</v>
      </c>
      <c r="I42" s="588">
        <f t="shared" si="6"/>
        <v>6740114.4802233959</v>
      </c>
      <c r="J42" s="586">
        <f t="shared" si="7"/>
        <v>248713343.91381165</v>
      </c>
      <c r="K42" s="609">
        <f>SUMIF('Realowcate Salary-CNC1'!G:G,B42,'Realowcate Salary-CNC1'!F:F)*F42</f>
        <v>141157071.65621102</v>
      </c>
      <c r="L42" s="137">
        <f t="shared" si="8"/>
        <v>3.1304500050133882E-2</v>
      </c>
      <c r="M42" s="310">
        <f t="shared" si="9"/>
        <v>5609627.5735262698</v>
      </c>
      <c r="N42" s="310">
        <f t="shared" si="3"/>
        <v>146766699.22973728</v>
      </c>
      <c r="S42" s="136"/>
    </row>
    <row r="43" spans="2:19">
      <c r="B43" s="122" t="s">
        <v>1897</v>
      </c>
      <c r="C43" s="122" t="s">
        <v>255</v>
      </c>
      <c r="D43" s="122" t="s">
        <v>256</v>
      </c>
      <c r="E43" s="586">
        <f>SUMIF(COSTING!C:C,C43,COSTING!G:G)</f>
        <v>24821</v>
      </c>
      <c r="F43" s="640">
        <f t="shared" si="4"/>
        <v>5.7041543047164238E-2</v>
      </c>
      <c r="G43" s="588">
        <f t="shared" si="2"/>
        <v>78840855.455960065</v>
      </c>
      <c r="H43" s="640">
        <f t="shared" si="5"/>
        <v>8.8556543679593775E-3</v>
      </c>
      <c r="I43" s="588">
        <f t="shared" si="6"/>
        <v>2196095.7942953426</v>
      </c>
      <c r="J43" s="586">
        <f t="shared" si="7"/>
        <v>81036951.250255406</v>
      </c>
      <c r="K43" s="609">
        <f>SUMIF('Realowcate Salary-CNC1'!G:G,B43,'Realowcate Salary-CNC1'!F:F)*F43</f>
        <v>45992460.85638842</v>
      </c>
      <c r="L43" s="137">
        <f t="shared" si="8"/>
        <v>1.0199779410918666E-2</v>
      </c>
      <c r="M43" s="310">
        <f t="shared" si="9"/>
        <v>1827755.2344149377</v>
      </c>
      <c r="N43" s="310">
        <f t="shared" si="3"/>
        <v>47820216.090803355</v>
      </c>
      <c r="S43" s="136"/>
    </row>
    <row r="44" spans="2:19">
      <c r="B44" s="122" t="s">
        <v>1897</v>
      </c>
      <c r="C44" s="122" t="s">
        <v>183</v>
      </c>
      <c r="D44" s="122" t="s">
        <v>184</v>
      </c>
      <c r="E44" s="586">
        <f>SUMIF(COSTING!C:C,C44,COSTING!G:G)</f>
        <v>3607</v>
      </c>
      <c r="F44" s="640">
        <f t="shared" si="4"/>
        <v>8.2893052564812619E-3</v>
      </c>
      <c r="G44" s="588">
        <f t="shared" si="2"/>
        <v>11457192.121004613</v>
      </c>
      <c r="H44" s="640">
        <f t="shared" si="5"/>
        <v>1.2869080740191563E-3</v>
      </c>
      <c r="I44" s="588">
        <f t="shared" si="6"/>
        <v>319137.7273286049</v>
      </c>
      <c r="J44" s="586">
        <f t="shared" si="7"/>
        <v>11776329.848333217</v>
      </c>
      <c r="K44" s="609">
        <f>SUMIF('Realowcate Salary-CNC1'!G:G,B44,'Realowcate Salary-CNC1'!F:F)*F44</f>
        <v>6683647.1660687728</v>
      </c>
      <c r="L44" s="137">
        <f t="shared" si="8"/>
        <v>1.4822369902575895E-3</v>
      </c>
      <c r="M44" s="310">
        <f t="shared" si="9"/>
        <v>265610.29493310826</v>
      </c>
      <c r="N44" s="310">
        <f t="shared" si="3"/>
        <v>6949257.4610018814</v>
      </c>
      <c r="S44" s="136"/>
    </row>
    <row r="45" spans="2:19">
      <c r="B45" s="122" t="s">
        <v>1897</v>
      </c>
      <c r="C45" s="122" t="s">
        <v>214</v>
      </c>
      <c r="D45" s="122" t="s">
        <v>215</v>
      </c>
      <c r="E45" s="586">
        <f>SUMIF(COSTING!C:C,C45,COSTING!G:G)</f>
        <v>26587</v>
      </c>
      <c r="F45" s="640">
        <f t="shared" si="4"/>
        <v>6.1100016316625261E-2</v>
      </c>
      <c r="G45" s="588">
        <f t="shared" si="2"/>
        <v>84450337.37580137</v>
      </c>
      <c r="H45" s="640">
        <f t="shared" si="5"/>
        <v>9.4857291277924329E-3</v>
      </c>
      <c r="I45" s="588">
        <f t="shared" si="6"/>
        <v>2352346.7581052445</v>
      </c>
      <c r="J45" s="586">
        <f t="shared" si="7"/>
        <v>86802684.133906618</v>
      </c>
      <c r="K45" s="609">
        <f>SUMIF('Realowcate Salary-CNC1'!G:G,B45,'Realowcate Salary-CNC1'!F:F)*F45</f>
        <v>49264798.226856247</v>
      </c>
      <c r="L45" s="137">
        <f t="shared" si="8"/>
        <v>1.0925487901297071E-2</v>
      </c>
      <c r="M45" s="310">
        <f t="shared" si="9"/>
        <v>1957798.9773735928</v>
      </c>
      <c r="N45" s="310">
        <f t="shared" si="3"/>
        <v>51222597.204229839</v>
      </c>
      <c r="S45" s="136"/>
    </row>
    <row r="46" spans="2:19">
      <c r="B46" s="122" t="s">
        <v>1897</v>
      </c>
      <c r="C46" s="122" t="s">
        <v>221</v>
      </c>
      <c r="D46" s="122" t="s">
        <v>222</v>
      </c>
      <c r="E46" s="586">
        <f>SUMIF(COSTING!C:C,C46,COSTING!G:G)</f>
        <v>38503</v>
      </c>
      <c r="F46" s="640">
        <f t="shared" si="4"/>
        <v>8.8484369362433618E-2</v>
      </c>
      <c r="G46" s="588">
        <f t="shared" si="2"/>
        <v>122300046.6386188</v>
      </c>
      <c r="H46" s="640">
        <f t="shared" si="5"/>
        <v>1.3737128243404373E-2</v>
      </c>
      <c r="I46" s="588">
        <f t="shared" si="6"/>
        <v>3406642.6158395545</v>
      </c>
      <c r="J46" s="586">
        <f t="shared" si="7"/>
        <v>125706689.25445835</v>
      </c>
      <c r="K46" s="609">
        <f>SUMIF('Realowcate Salary-CNC1'!G:G,B46,'Realowcate Salary-CNC1'!F:F)*F46</f>
        <v>71344737.132006094</v>
      </c>
      <c r="L46" s="137">
        <f t="shared" si="8"/>
        <v>1.582217101078125E-2</v>
      </c>
      <c r="M46" s="310">
        <f t="shared" si="9"/>
        <v>2835262.8738035671</v>
      </c>
      <c r="N46" s="310">
        <f t="shared" si="3"/>
        <v>74180000.005809665</v>
      </c>
      <c r="S46" s="136"/>
    </row>
    <row r="47" spans="2:19">
      <c r="B47" s="122" t="s">
        <v>1897</v>
      </c>
      <c r="C47" s="122" t="s">
        <v>202</v>
      </c>
      <c r="D47" s="122" t="s">
        <v>203</v>
      </c>
      <c r="E47" s="586">
        <f>SUMIF(COSTING!C:C,C47,COSTING!G:G)</f>
        <v>144152</v>
      </c>
      <c r="F47" s="640">
        <f t="shared" si="4"/>
        <v>0.33127805138128275</v>
      </c>
      <c r="G47" s="588">
        <f t="shared" si="2"/>
        <v>457881108.564188</v>
      </c>
      <c r="H47" s="640">
        <f t="shared" si="5"/>
        <v>5.1430655028003716E-2</v>
      </c>
      <c r="I47" s="588">
        <f t="shared" si="6"/>
        <v>12754183.994974507</v>
      </c>
      <c r="J47" s="586">
        <f t="shared" si="7"/>
        <v>470635292.5591625</v>
      </c>
      <c r="K47" s="609">
        <f>SUMIF('Realowcate Salary-CNC1'!G:G,B47,'Realowcate Salary-CNC1'!F:F)*F47</f>
        <v>267108707.03719041</v>
      </c>
      <c r="L47" s="137">
        <f t="shared" si="8"/>
        <v>5.9236880127422245E-2</v>
      </c>
      <c r="M47" s="310">
        <f t="shared" si="9"/>
        <v>10614986.203270702</v>
      </c>
      <c r="N47" s="310">
        <f t="shared" si="3"/>
        <v>277723693.24046111</v>
      </c>
      <c r="S47" s="136"/>
    </row>
    <row r="48" spans="2:19">
      <c r="B48" s="122" t="s">
        <v>1897</v>
      </c>
      <c r="C48" s="122" t="s">
        <v>142</v>
      </c>
      <c r="D48" s="122" t="s">
        <v>143</v>
      </c>
      <c r="E48" s="586">
        <f>SUMIF(COSTING!C:C,C48,COSTING!G:G)</f>
        <v>75821</v>
      </c>
      <c r="F48" s="640">
        <f t="shared" si="4"/>
        <v>0.17424547098743159</v>
      </c>
      <c r="G48" s="588">
        <f t="shared" si="2"/>
        <v>240836086.43969229</v>
      </c>
      <c r="H48" s="640">
        <f t="shared" si="5"/>
        <v>2.7051471328030621E-2</v>
      </c>
      <c r="I48" s="588">
        <f t="shared" si="6"/>
        <v>6708439.5962800533</v>
      </c>
      <c r="J48" s="586">
        <f t="shared" si="7"/>
        <v>247544526.03597236</v>
      </c>
      <c r="K48" s="609">
        <f>SUMIF('Realowcate Salary-CNC1'!G:G,B48,'Realowcate Salary-CNC1'!F:F)*F48</f>
        <v>140493709.94690892</v>
      </c>
      <c r="L48" s="137">
        <f t="shared" si="8"/>
        <v>3.1157385871450151E-2</v>
      </c>
      <c r="M48" s="310">
        <f t="shared" si="9"/>
        <v>5583265.3651575269</v>
      </c>
      <c r="N48" s="310">
        <f t="shared" si="3"/>
        <v>146076975.31206644</v>
      </c>
      <c r="S48" s="136"/>
    </row>
    <row r="49" spans="2:19">
      <c r="B49" s="122" t="s">
        <v>1897</v>
      </c>
      <c r="C49" s="122" t="s">
        <v>131</v>
      </c>
      <c r="D49" s="122" t="s">
        <v>132</v>
      </c>
      <c r="E49" s="586">
        <f>SUMIF(COSTING!C:C,C49,COSTING!G:G)</f>
        <v>19208</v>
      </c>
      <c r="F49" s="640">
        <f t="shared" si="4"/>
        <v>4.4142216625032461E-2</v>
      </c>
      <c r="G49" s="588">
        <f t="shared" si="2"/>
        <v>61011850.916542441</v>
      </c>
      <c r="H49" s="640">
        <f t="shared" si="5"/>
        <v>6.8530441601774199E-3</v>
      </c>
      <c r="I49" s="588">
        <f t="shared" si="6"/>
        <v>1699472.5440886726</v>
      </c>
      <c r="J49" s="586">
        <f t="shared" si="7"/>
        <v>62711323.46063111</v>
      </c>
      <c r="K49" s="609">
        <f>SUMIF('Realowcate Salary-CNC1'!G:G,B49,'Realowcate Salary-CNC1'!F:F)*F49</f>
        <v>35591764.559425838</v>
      </c>
      <c r="L49" s="137">
        <f t="shared" si="8"/>
        <v>7.8932098998801721E-3</v>
      </c>
      <c r="M49" s="310">
        <f t="shared" si="9"/>
        <v>1414428.2076726209</v>
      </c>
      <c r="N49" s="310">
        <f t="shared" si="3"/>
        <v>37006192.767098457</v>
      </c>
      <c r="S49" s="136"/>
    </row>
    <row r="50" spans="2:19">
      <c r="B50" s="122" t="s">
        <v>1897</v>
      </c>
      <c r="C50" s="122" t="s">
        <v>991</v>
      </c>
      <c r="D50" s="122" t="s">
        <v>992</v>
      </c>
      <c r="E50" s="586">
        <f>SUMIF(COSTING!C:C,C50,COSTING!G:G)</f>
        <v>13333</v>
      </c>
      <c r="F50" s="640">
        <f t="shared" si="4"/>
        <v>3.0640783749560484E-2</v>
      </c>
      <c r="G50" s="588">
        <f t="shared" si="2"/>
        <v>42350635.582536072</v>
      </c>
      <c r="H50" s="640">
        <f t="shared" si="5"/>
        <v>4.7569574025221545E-3</v>
      </c>
      <c r="I50" s="588">
        <f t="shared" si="6"/>
        <v>1179668.2335659242</v>
      </c>
      <c r="J50" s="586">
        <f t="shared" si="7"/>
        <v>43530303.816101998</v>
      </c>
      <c r="K50" s="609">
        <f>SUMIF('Realowcate Salary-CNC1'!G:G,B50,'Realowcate Salary-CNC1'!F:F)*F50</f>
        <v>24705591.257331565</v>
      </c>
      <c r="L50" s="137">
        <f t="shared" si="8"/>
        <v>5.478975822318947E-3</v>
      </c>
      <c r="M50" s="310">
        <f t="shared" si="9"/>
        <v>981808.16810178326</v>
      </c>
      <c r="N50" s="310">
        <f t="shared" si="3"/>
        <v>25687399.425433349</v>
      </c>
      <c r="S50" s="136"/>
    </row>
    <row r="51" spans="2:19">
      <c r="B51" s="122" t="s">
        <v>1897</v>
      </c>
      <c r="C51" s="122" t="s">
        <v>1075</v>
      </c>
      <c r="D51" s="122" t="s">
        <v>1076</v>
      </c>
      <c r="E51" s="586">
        <f>SUMIF(COSTING!C:C,C51,COSTING!G:G)</f>
        <v>4068</v>
      </c>
      <c r="F51" s="640">
        <f t="shared" si="4"/>
        <v>9.3487368404119135E-3</v>
      </c>
      <c r="G51" s="588">
        <f t="shared" si="2"/>
        <v>12921501.953883782</v>
      </c>
      <c r="H51" s="640">
        <f t="shared" si="5"/>
        <v>1.451383988109212E-3</v>
      </c>
      <c r="I51" s="588">
        <f t="shared" si="6"/>
        <v>359925.77620536863</v>
      </c>
      <c r="J51" s="586">
        <f t="shared" si="7"/>
        <v>13281427.73008915</v>
      </c>
      <c r="K51" s="609">
        <f>SUMIF('Realowcate Salary-CNC1'!G:G,B51,'Realowcate Salary-CNC1'!F:F)*F51</f>
        <v>7537864.3392203404</v>
      </c>
      <c r="L51" s="137">
        <f t="shared" si="8"/>
        <v>1.6716773153223937E-3</v>
      </c>
      <c r="M51" s="310">
        <f t="shared" si="9"/>
        <v>299557.16101687949</v>
      </c>
      <c r="N51" s="310">
        <f t="shared" si="3"/>
        <v>7837421.50023722</v>
      </c>
      <c r="S51" s="136"/>
    </row>
    <row r="52" spans="2:19">
      <c r="B52" s="122" t="s">
        <v>1897</v>
      </c>
      <c r="C52" s="122" t="s">
        <v>228</v>
      </c>
      <c r="D52" s="122" t="s">
        <v>229</v>
      </c>
      <c r="E52" s="586">
        <f>SUMIF(COSTING!C:C,C52,COSTING!G:G)</f>
        <v>7364</v>
      </c>
      <c r="F52" s="640">
        <f t="shared" si="4"/>
        <v>1.6923327948080959E-2</v>
      </c>
      <c r="G52" s="588">
        <f t="shared" si="2"/>
        <v>23390840.803245913</v>
      </c>
      <c r="H52" s="640">
        <f t="shared" si="5"/>
        <v>2.6273332567444043E-3</v>
      </c>
      <c r="I52" s="588">
        <f t="shared" si="6"/>
        <v>651547.05407481187</v>
      </c>
      <c r="J52" s="586">
        <f t="shared" si="7"/>
        <v>24042387.857320726</v>
      </c>
      <c r="K52" s="609">
        <f>SUMIF('Realowcate Salary-CNC1'!G:G,B52,'Realowcate Salary-CNC1'!F:F)*F52</f>
        <v>13645239.182403784</v>
      </c>
      <c r="L52" s="137">
        <f t="shared" si="8"/>
        <v>3.0261139995167424E-3</v>
      </c>
      <c r="M52" s="310">
        <f t="shared" si="9"/>
        <v>542266.20789781236</v>
      </c>
      <c r="N52" s="310">
        <f t="shared" si="3"/>
        <v>14187505.390301596</v>
      </c>
      <c r="S52" s="136"/>
    </row>
    <row r="53" spans="2:19">
      <c r="B53" s="122" t="s">
        <v>1897</v>
      </c>
      <c r="C53" s="122" t="s">
        <v>1134</v>
      </c>
      <c r="D53" s="122" t="s">
        <v>1135</v>
      </c>
      <c r="E53" s="586">
        <f>SUMIF(COSTING!C:C,C53,COSTING!G:G)</f>
        <v>496</v>
      </c>
      <c r="F53" s="640">
        <f t="shared" si="4"/>
        <v>1.1398656521249531E-3</v>
      </c>
      <c r="G53" s="588">
        <f t="shared" si="2"/>
        <v>1575483.0312839653</v>
      </c>
      <c r="H53" s="640">
        <f t="shared" si="5"/>
        <v>1.7696323945481051E-4</v>
      </c>
      <c r="I53" s="588">
        <f t="shared" si="6"/>
        <v>43884.755407537574</v>
      </c>
      <c r="J53" s="586">
        <f t="shared" si="7"/>
        <v>1619367.7866915029</v>
      </c>
      <c r="K53" s="609">
        <f>SUMIF('Realowcate Salary-CNC1'!G:G,B53,'Realowcate Salary-CNC1'!F:F)*F53</f>
        <v>919070.97154702281</v>
      </c>
      <c r="L53" s="137">
        <f t="shared" si="8"/>
        <v>2.0382299616516895E-4</v>
      </c>
      <c r="M53" s="310">
        <f t="shared" si="9"/>
        <v>36524.176957810283</v>
      </c>
      <c r="N53" s="310">
        <f t="shared" si="3"/>
        <v>955595.14850483311</v>
      </c>
      <c r="S53" s="136"/>
    </row>
    <row r="54" spans="2:19">
      <c r="B54" s="122" t="s">
        <v>1897</v>
      </c>
      <c r="C54" s="122" t="s">
        <v>2480</v>
      </c>
      <c r="D54" s="122" t="s">
        <v>2481</v>
      </c>
      <c r="E54" s="586">
        <f>SUMIF(COSTING!C:C,C54,COSTING!G:G)</f>
        <v>1000</v>
      </c>
      <c r="F54" s="640">
        <f t="shared" si="4"/>
        <v>2.2981162341228893E-3</v>
      </c>
      <c r="G54" s="588">
        <f t="shared" si="2"/>
        <v>3176377.0781312631</v>
      </c>
      <c r="H54" s="640">
        <f t="shared" si="5"/>
        <v>3.5678072470727928E-4</v>
      </c>
      <c r="I54" s="588">
        <f t="shared" si="6"/>
        <v>88477.329450680598</v>
      </c>
      <c r="J54" s="586">
        <f t="shared" si="7"/>
        <v>3264854.4075819436</v>
      </c>
      <c r="K54" s="609">
        <f>SUMIF('Realowcate Salary-CNC1'!G:G,B54,'Realowcate Salary-CNC1'!F:F)*F54</f>
        <v>1852965.6684415783</v>
      </c>
      <c r="L54" s="137">
        <f t="shared" si="8"/>
        <v>4.1093346001042129E-4</v>
      </c>
      <c r="M54" s="310">
        <f t="shared" si="9"/>
        <v>73637.453543972355</v>
      </c>
      <c r="N54" s="310">
        <f t="shared" si="3"/>
        <v>1926603.1219855507</v>
      </c>
      <c r="S54" s="136"/>
    </row>
    <row r="55" spans="2:19">
      <c r="B55" s="122" t="s">
        <v>1898</v>
      </c>
      <c r="C55" s="122" t="s">
        <v>303</v>
      </c>
      <c r="D55" s="122" t="s">
        <v>304</v>
      </c>
      <c r="E55" s="586">
        <f>SUMIF(COSTING!C:C,C55,COSTING!G:G)</f>
        <v>50462</v>
      </c>
      <c r="F55" s="640">
        <f t="shared" si="4"/>
        <v>0.13797157559153719</v>
      </c>
      <c r="G55" s="588">
        <f t="shared" si="2"/>
        <v>22992345.454641182</v>
      </c>
      <c r="H55" s="640">
        <f t="shared" si="5"/>
        <v>1.8003868930178725E-2</v>
      </c>
      <c r="I55" s="588">
        <f t="shared" si="6"/>
        <v>4464742.9987402437</v>
      </c>
      <c r="J55" s="586">
        <f t="shared" si="7"/>
        <v>27457088.453381427</v>
      </c>
      <c r="K55" s="609">
        <f>SUMIF('Realowcate Salary-CNC1'!G:G,B55,'Realowcate Salary-CNC1'!F:F)*F55</f>
        <v>52998304.01775568</v>
      </c>
      <c r="L55" s="137">
        <f t="shared" si="8"/>
        <v>2.0736524259045878E-2</v>
      </c>
      <c r="M55" s="310">
        <f t="shared" si="9"/>
        <v>3715893.1807359322</v>
      </c>
      <c r="N55" s="310">
        <f t="shared" si="3"/>
        <v>56714197.198491611</v>
      </c>
      <c r="S55" s="136"/>
    </row>
    <row r="56" spans="2:19">
      <c r="B56" s="122" t="s">
        <v>1898</v>
      </c>
      <c r="C56" s="122" t="s">
        <v>322</v>
      </c>
      <c r="D56" s="122" t="s">
        <v>967</v>
      </c>
      <c r="E56" s="586">
        <f>SUMIF(COSTING!C:C,C56,COSTING!G:G)</f>
        <v>64887</v>
      </c>
      <c r="F56" s="640">
        <f t="shared" si="4"/>
        <v>0.17741194612595765</v>
      </c>
      <c r="G56" s="588">
        <f t="shared" si="2"/>
        <v>29564906.652861215</v>
      </c>
      <c r="H56" s="640">
        <f t="shared" si="5"/>
        <v>2.3150430884081228E-2</v>
      </c>
      <c r="I56" s="588">
        <f t="shared" si="6"/>
        <v>5741028.4760663109</v>
      </c>
      <c r="J56" s="586">
        <f t="shared" si="7"/>
        <v>35305935.128927529</v>
      </c>
      <c r="K56" s="609">
        <f>SUMIF('Realowcate Salary-CNC1'!G:G,B56,'Realowcate Salary-CNC1'!F:F)*F56</f>
        <v>68148328.500656202</v>
      </c>
      <c r="L56" s="137">
        <f t="shared" si="8"/>
        <v>2.6664239419696204E-2</v>
      </c>
      <c r="M56" s="310">
        <f t="shared" si="9"/>
        <v>4778113.4481077334</v>
      </c>
      <c r="N56" s="310">
        <f t="shared" si="3"/>
        <v>72926441.948763937</v>
      </c>
      <c r="S56" s="136"/>
    </row>
    <row r="57" spans="2:19">
      <c r="B57" s="122" t="s">
        <v>1898</v>
      </c>
      <c r="C57" s="122" t="s">
        <v>310</v>
      </c>
      <c r="D57" s="122" t="s">
        <v>311</v>
      </c>
      <c r="E57" s="586">
        <f>SUMIF(COSTING!C:C,C57,COSTING!G:G)</f>
        <v>104769</v>
      </c>
      <c r="F57" s="640">
        <f t="shared" si="4"/>
        <v>0.28645602637925094</v>
      </c>
      <c r="G57" s="588">
        <f t="shared" si="2"/>
        <v>47736614.500780046</v>
      </c>
      <c r="H57" s="640">
        <f t="shared" si="5"/>
        <v>3.7379559746856937E-2</v>
      </c>
      <c r="I57" s="588">
        <f t="shared" si="6"/>
        <v>9269681.3292183541</v>
      </c>
      <c r="J57" s="586">
        <f t="shared" si="7"/>
        <v>57006295.829998404</v>
      </c>
      <c r="K57" s="609">
        <f>SUMIF('Realowcate Salary-CNC1'!G:G,B57,'Realowcate Salary-CNC1'!F:F)*F57</f>
        <v>110034864.12818052</v>
      </c>
      <c r="L57" s="137">
        <f t="shared" si="8"/>
        <v>4.3053087671831823E-2</v>
      </c>
      <c r="M57" s="310">
        <f t="shared" si="9"/>
        <v>7714922.3703484377</v>
      </c>
      <c r="N57" s="310">
        <f t="shared" si="3"/>
        <v>117749786.49852896</v>
      </c>
      <c r="S57" s="136"/>
    </row>
    <row r="58" spans="2:19">
      <c r="B58" s="122" t="s">
        <v>1898</v>
      </c>
      <c r="C58" s="122" t="s">
        <v>266</v>
      </c>
      <c r="D58" s="122" t="s">
        <v>267</v>
      </c>
      <c r="E58" s="586">
        <f>SUMIF(COSTING!C:C,C58,COSTING!G:G)</f>
        <v>51127</v>
      </c>
      <c r="F58" s="640">
        <f t="shared" si="4"/>
        <v>0.13978979717943249</v>
      </c>
      <c r="G58" s="588">
        <f t="shared" si="2"/>
        <v>23295343.943227828</v>
      </c>
      <c r="H58" s="640">
        <f t="shared" si="5"/>
        <v>1.8241128112109067E-2</v>
      </c>
      <c r="I58" s="588">
        <f t="shared" si="6"/>
        <v>4523580.4228249462</v>
      </c>
      <c r="J58" s="586">
        <f t="shared" si="7"/>
        <v>27818924.366052773</v>
      </c>
      <c r="K58" s="609">
        <f>SUMIF('Realowcate Salary-CNC1'!G:G,B58,'Realowcate Salary-CNC1'!F:F)*F58</f>
        <v>53696728.02337987</v>
      </c>
      <c r="L58" s="137">
        <f t="shared" si="8"/>
        <v>2.1009795009952807E-2</v>
      </c>
      <c r="M58" s="310">
        <f t="shared" si="9"/>
        <v>3764862.0873426739</v>
      </c>
      <c r="N58" s="310">
        <f t="shared" si="3"/>
        <v>57461590.110722542</v>
      </c>
      <c r="S58" s="136"/>
    </row>
    <row r="59" spans="2:19">
      <c r="B59" s="122" t="s">
        <v>1898</v>
      </c>
      <c r="C59" s="122" t="s">
        <v>329</v>
      </c>
      <c r="D59" s="122" t="s">
        <v>330</v>
      </c>
      <c r="E59" s="586">
        <f>SUMIF(COSTING!C:C,C59,COSTING!G:G)</f>
        <v>82377</v>
      </c>
      <c r="F59" s="640">
        <f t="shared" si="4"/>
        <v>0.2252325409715045</v>
      </c>
      <c r="G59" s="588">
        <f t="shared" si="2"/>
        <v>37533994.719156124</v>
      </c>
      <c r="H59" s="640">
        <f t="shared" si="5"/>
        <v>2.9390525759211542E-2</v>
      </c>
      <c r="I59" s="588">
        <f t="shared" si="6"/>
        <v>7288496.9681587145</v>
      </c>
      <c r="J59" s="586">
        <f t="shared" si="7"/>
        <v>44822491.687314838</v>
      </c>
      <c r="K59" s="609">
        <f>SUMIF('Realowcate Salary-CNC1'!G:G,B59,'Realowcate Salary-CNC1'!F:F)*F59</f>
        <v>86517404.979403511</v>
      </c>
      <c r="L59" s="137">
        <f t="shared" si="8"/>
        <v>3.3851465635278473E-2</v>
      </c>
      <c r="M59" s="310">
        <f t="shared" si="9"/>
        <v>6066032.5105918096</v>
      </c>
      <c r="N59" s="310">
        <f t="shared" si="3"/>
        <v>92583437.489995316</v>
      </c>
      <c r="S59" s="136"/>
    </row>
    <row r="60" spans="2:19">
      <c r="B60" s="122" t="s">
        <v>1898</v>
      </c>
      <c r="C60" s="122" t="s">
        <v>292</v>
      </c>
      <c r="D60" s="122" t="s">
        <v>293</v>
      </c>
      <c r="E60" s="586">
        <f>SUMIF(COSTING!C:C,C60,COSTING!G:G)</f>
        <v>6946</v>
      </c>
      <c r="F60" s="640">
        <f t="shared" si="4"/>
        <v>1.8991529548151431E-2</v>
      </c>
      <c r="G60" s="588">
        <f t="shared" si="2"/>
        <v>3164853.3857098743</v>
      </c>
      <c r="H60" s="640">
        <f t="shared" si="5"/>
        <v>2.4781989138167619E-3</v>
      </c>
      <c r="I60" s="588">
        <f t="shared" si="6"/>
        <v>614563.53036442737</v>
      </c>
      <c r="J60" s="586">
        <f t="shared" si="7"/>
        <v>3779416.9160743016</v>
      </c>
      <c r="K60" s="609">
        <f>SUMIF('Realowcate Salary-CNC1'!G:G,B60,'Realowcate Salary-CNC1'!F:F)*F60</f>
        <v>7295117.5083692884</v>
      </c>
      <c r="L60" s="137">
        <f t="shared" si="8"/>
        <v>2.854343813232386E-3</v>
      </c>
      <c r="M60" s="310">
        <f t="shared" si="9"/>
        <v>511485.7523164319</v>
      </c>
      <c r="N60" s="310">
        <f t="shared" ref="N60:N91" si="10">+K60+M60</f>
        <v>7806603.2606857205</v>
      </c>
      <c r="S60" s="136"/>
    </row>
    <row r="61" spans="2:19">
      <c r="B61" s="122" t="s">
        <v>1898</v>
      </c>
      <c r="C61" s="122" t="s">
        <v>1055</v>
      </c>
      <c r="D61" s="122" t="s">
        <v>1056</v>
      </c>
      <c r="E61" s="586">
        <f>SUMIF(COSTING!C:C,C61,COSTING!G:G)</f>
        <v>4744</v>
      </c>
      <c r="F61" s="640">
        <f t="shared" si="4"/>
        <v>1.2970892049586867E-2</v>
      </c>
      <c r="G61" s="588">
        <f t="shared" si="2"/>
        <v>2161541.0970532415</v>
      </c>
      <c r="H61" s="640">
        <f t="shared" si="5"/>
        <v>1.6925677580113328E-3</v>
      </c>
      <c r="I61" s="588">
        <f t="shared" si="6"/>
        <v>419736.45091402874</v>
      </c>
      <c r="J61" s="586">
        <f t="shared" si="7"/>
        <v>2581277.54796727</v>
      </c>
      <c r="K61" s="609">
        <f>SUMIF('Realowcate Salary-CNC1'!G:G,B61,'Realowcate Salary-CNC1'!F:F)*F61</f>
        <v>4982441.3273400376</v>
      </c>
      <c r="L61" s="137">
        <f t="shared" si="8"/>
        <v>1.9494683342894386E-3</v>
      </c>
      <c r="M61" s="310">
        <f t="shared" si="9"/>
        <v>349336.07961260481</v>
      </c>
      <c r="N61" s="310">
        <f t="shared" si="10"/>
        <v>5331777.4069526419</v>
      </c>
      <c r="S61" s="136"/>
    </row>
    <row r="62" spans="2:19">
      <c r="B62" s="122" t="s">
        <v>1898</v>
      </c>
      <c r="C62" s="122" t="s">
        <v>1061</v>
      </c>
      <c r="D62" s="122" t="s">
        <v>1062</v>
      </c>
      <c r="E62" s="586">
        <f>SUMIF(COSTING!C:C,C62,COSTING!G:G)</f>
        <v>370</v>
      </c>
      <c r="F62" s="640">
        <f t="shared" si="4"/>
        <v>1.0116420864981325E-3</v>
      </c>
      <c r="G62" s="588">
        <f t="shared" si="2"/>
        <v>168585.62565377823</v>
      </c>
      <c r="H62" s="640">
        <f t="shared" si="5"/>
        <v>1.3200886814169333E-4</v>
      </c>
      <c r="I62" s="588">
        <f t="shared" si="6"/>
        <v>32736.61189675182</v>
      </c>
      <c r="J62" s="586">
        <f t="shared" si="7"/>
        <v>201322.23755053006</v>
      </c>
      <c r="K62" s="609">
        <f>SUMIF('Realowcate Salary-CNC1'!G:G,B62,'Realowcate Salary-CNC1'!F:F)*F62</f>
        <v>388596.81515931996</v>
      </c>
      <c r="L62" s="137">
        <f t="shared" si="8"/>
        <v>1.5204538020385588E-4</v>
      </c>
      <c r="M62" s="310">
        <f t="shared" si="9"/>
        <v>27245.857811269769</v>
      </c>
      <c r="N62" s="310">
        <f t="shared" si="10"/>
        <v>415842.67297058972</v>
      </c>
      <c r="S62" s="136"/>
    </row>
    <row r="63" spans="2:19">
      <c r="B63" s="122" t="s">
        <v>1898</v>
      </c>
      <c r="C63" s="122" t="s">
        <v>1077</v>
      </c>
      <c r="D63" s="122" t="s">
        <v>1078</v>
      </c>
      <c r="E63" s="586">
        <f>SUMIF(COSTING!C:C,C63,COSTING!G:G)</f>
        <v>60</v>
      </c>
      <c r="F63" s="640">
        <f t="shared" si="4"/>
        <v>1.6405006808077824E-4</v>
      </c>
      <c r="G63" s="588">
        <f t="shared" si="2"/>
        <v>27338.209714091528</v>
      </c>
      <c r="H63" s="640">
        <f t="shared" si="5"/>
        <v>2.1406843482436754E-5</v>
      </c>
      <c r="I63" s="588">
        <f t="shared" si="6"/>
        <v>5308.6397670408351</v>
      </c>
      <c r="J63" s="586">
        <f t="shared" si="7"/>
        <v>32646.849481132362</v>
      </c>
      <c r="K63" s="609">
        <f>SUMIF('Realowcate Salary-CNC1'!G:G,B63,'Realowcate Salary-CNC1'!F:F)*F63</f>
        <v>63015.699755565394</v>
      </c>
      <c r="L63" s="137">
        <f t="shared" si="8"/>
        <v>2.4656007600625278E-5</v>
      </c>
      <c r="M63" s="310">
        <f t="shared" si="9"/>
        <v>4418.2472126383409</v>
      </c>
      <c r="N63" s="310">
        <f t="shared" si="10"/>
        <v>67433.946968203731</v>
      </c>
      <c r="S63" s="136"/>
    </row>
    <row r="64" spans="2:19">
      <c r="B64" s="122" t="s">
        <v>1899</v>
      </c>
      <c r="C64" s="122" t="s">
        <v>385</v>
      </c>
      <c r="D64" s="122" t="s">
        <v>386</v>
      </c>
      <c r="E64" s="586">
        <f>SUMIF(COSTING!C:C,C64,COSTING!G:G)</f>
        <v>443</v>
      </c>
      <c r="F64" s="640">
        <f t="shared" si="4"/>
        <v>7.0665177859307704E-2</v>
      </c>
      <c r="G64" s="588">
        <f t="shared" si="2"/>
        <v>1336633.3819639217</v>
      </c>
      <c r="H64" s="640">
        <f t="shared" si="5"/>
        <v>1.5805386104532471E-4</v>
      </c>
      <c r="I64" s="588">
        <f t="shared" si="6"/>
        <v>39195.456946651502</v>
      </c>
      <c r="J64" s="586">
        <f t="shared" si="7"/>
        <v>1375828.8389105732</v>
      </c>
      <c r="K64" s="609">
        <f>SUMIF('Realowcate Salary-CNC1'!G:G,B64,'Realowcate Salary-CNC1'!F:F)*F64</f>
        <v>3694781.1872706972</v>
      </c>
      <c r="L64" s="137">
        <f t="shared" si="8"/>
        <v>1.8204352278461663E-4</v>
      </c>
      <c r="M64" s="310">
        <f t="shared" si="9"/>
        <v>32621.391919979749</v>
      </c>
      <c r="N64" s="310">
        <f t="shared" si="10"/>
        <v>3727402.579190677</v>
      </c>
      <c r="S64" s="136"/>
    </row>
    <row r="65" spans="2:19">
      <c r="B65" s="122" t="s">
        <v>1899</v>
      </c>
      <c r="C65" s="122" t="s">
        <v>997</v>
      </c>
      <c r="D65" s="122" t="s">
        <v>998</v>
      </c>
      <c r="E65" s="586">
        <f>SUMIF(COSTING!C:C,C65,COSTING!G:G)</f>
        <v>816</v>
      </c>
      <c r="F65" s="640">
        <f t="shared" si="4"/>
        <v>0.13016430052639974</v>
      </c>
      <c r="G65" s="588">
        <f t="shared" si="2"/>
        <v>2462060.5862015486</v>
      </c>
      <c r="H65" s="640">
        <f t="shared" si="5"/>
        <v>2.9113307136113988E-4</v>
      </c>
      <c r="I65" s="588">
        <f t="shared" si="6"/>
        <v>72197.500831755358</v>
      </c>
      <c r="J65" s="586">
        <f t="shared" si="7"/>
        <v>2534258.0870333039</v>
      </c>
      <c r="K65" s="609">
        <f>SUMIF('Realowcate Salary-CNC1'!G:G,B65,'Realowcate Salary-CNC1'!F:F)*F65</f>
        <v>6805736.9047695007</v>
      </c>
      <c r="L65" s="137">
        <f t="shared" si="8"/>
        <v>3.3532170336850376E-4</v>
      </c>
      <c r="M65" s="310">
        <f t="shared" si="9"/>
        <v>60088.162091881437</v>
      </c>
      <c r="N65" s="310">
        <f t="shared" si="10"/>
        <v>6865825.0668613818</v>
      </c>
      <c r="S65" s="136"/>
    </row>
    <row r="66" spans="2:19">
      <c r="B66" s="122" t="s">
        <v>1899</v>
      </c>
      <c r="C66" s="122" t="s">
        <v>1001</v>
      </c>
      <c r="D66" s="122" t="s">
        <v>1002</v>
      </c>
      <c r="E66" s="586">
        <f>SUMIF(COSTING!C:C,C66,COSTING!G:G)</f>
        <v>539</v>
      </c>
      <c r="F66" s="640">
        <f t="shared" si="4"/>
        <v>8.5978624980060619E-2</v>
      </c>
      <c r="G66" s="588">
        <f t="shared" si="2"/>
        <v>1626287.5686236655</v>
      </c>
      <c r="H66" s="640">
        <f t="shared" si="5"/>
        <v>1.9230481061722351E-4</v>
      </c>
      <c r="I66" s="588">
        <f t="shared" si="6"/>
        <v>47689.280573916833</v>
      </c>
      <c r="J66" s="586">
        <f t="shared" si="7"/>
        <v>1673976.8491975823</v>
      </c>
      <c r="K66" s="609">
        <f>SUMIF('Realowcate Salary-CNC1'!G:G,B66,'Realowcate Salary-CNC1'!F:F)*F66</f>
        <v>4495456.1172435796</v>
      </c>
      <c r="L66" s="137">
        <f t="shared" si="8"/>
        <v>2.2149313494561706E-4</v>
      </c>
      <c r="M66" s="310">
        <f t="shared" si="9"/>
        <v>39690.587460201095</v>
      </c>
      <c r="N66" s="310">
        <f t="shared" si="10"/>
        <v>4535146.7047037808</v>
      </c>
      <c r="S66" s="136"/>
    </row>
    <row r="67" spans="2:19">
      <c r="B67" s="122" t="s">
        <v>1899</v>
      </c>
      <c r="C67" s="122" t="s">
        <v>1011</v>
      </c>
      <c r="D67" s="122" t="s">
        <v>1012</v>
      </c>
      <c r="E67" s="586">
        <f>SUMIF(COSTING!C:C,C67,COSTING!G:G)</f>
        <v>294</v>
      </c>
      <c r="F67" s="640">
        <f t="shared" si="4"/>
        <v>4.6897431807305788E-2</v>
      </c>
      <c r="G67" s="588">
        <f t="shared" si="2"/>
        <v>887065.94655863254</v>
      </c>
      <c r="H67" s="640">
        <f t="shared" si="5"/>
        <v>1.048935330639401E-4</v>
      </c>
      <c r="I67" s="588">
        <f t="shared" si="6"/>
        <v>26012.334858500093</v>
      </c>
      <c r="J67" s="586">
        <f t="shared" si="7"/>
        <v>913078.28141713259</v>
      </c>
      <c r="K67" s="609">
        <f>SUMIF('Realowcate Salary-CNC1'!G:G,B67,'Realowcate Salary-CNC1'!F:F)*F67</f>
        <v>2452066.9730419521</v>
      </c>
      <c r="L67" s="137">
        <f t="shared" si="8"/>
        <v>1.2081443724306386E-4</v>
      </c>
      <c r="M67" s="310">
        <f t="shared" si="9"/>
        <v>21649.411341927869</v>
      </c>
      <c r="N67" s="310">
        <f t="shared" si="10"/>
        <v>2473716.3843838801</v>
      </c>
      <c r="S67" s="136"/>
    </row>
    <row r="68" spans="2:19">
      <c r="B68" s="122" t="s">
        <v>1899</v>
      </c>
      <c r="C68" s="122" t="s">
        <v>1035</v>
      </c>
      <c r="D68" s="122" t="s">
        <v>1036</v>
      </c>
      <c r="E68" s="586">
        <f>SUMIF(COSTING!C:C,C68,COSTING!G:G)</f>
        <v>208</v>
      </c>
      <c r="F68" s="640">
        <f t="shared" si="4"/>
        <v>3.3179135428297972E-2</v>
      </c>
      <c r="G68" s="588">
        <f t="shared" si="2"/>
        <v>627584.07103891124</v>
      </c>
      <c r="H68" s="640">
        <f t="shared" si="5"/>
        <v>7.4210390739114088E-5</v>
      </c>
      <c r="I68" s="588">
        <f t="shared" si="6"/>
        <v>18403.284525741565</v>
      </c>
      <c r="J68" s="586">
        <f t="shared" si="7"/>
        <v>645987.35556465283</v>
      </c>
      <c r="K68" s="609">
        <f>SUMIF('Realowcate Salary-CNC1'!G:G,B68,'Realowcate Salary-CNC1'!F:F)*F68</f>
        <v>1734795.6816079118</v>
      </c>
      <c r="L68" s="137">
        <f t="shared" si="8"/>
        <v>8.5474159682167623E-5</v>
      </c>
      <c r="M68" s="310">
        <f t="shared" si="9"/>
        <v>15316.590337146248</v>
      </c>
      <c r="N68" s="310">
        <f t="shared" si="10"/>
        <v>1750112.2719450581</v>
      </c>
      <c r="S68" s="136"/>
    </row>
    <row r="69" spans="2:19">
      <c r="B69" s="122" t="s">
        <v>1899</v>
      </c>
      <c r="C69" s="122" t="s">
        <v>1087</v>
      </c>
      <c r="D69" s="122" t="s">
        <v>1088</v>
      </c>
      <c r="E69" s="586">
        <f>SUMIF(COSTING!C:C,C69,COSTING!G:G)</f>
        <v>1100</v>
      </c>
      <c r="F69" s="640">
        <f t="shared" si="4"/>
        <v>0.17546658159196044</v>
      </c>
      <c r="G69" s="588">
        <f t="shared" si="2"/>
        <v>3318954.2215754916</v>
      </c>
      <c r="H69" s="640">
        <f t="shared" si="5"/>
        <v>3.9245879717800719E-4</v>
      </c>
      <c r="I69" s="588">
        <f t="shared" si="6"/>
        <v>97325.062395748653</v>
      </c>
      <c r="J69" s="586">
        <f t="shared" si="7"/>
        <v>3416279.2839712403</v>
      </c>
      <c r="K69" s="609">
        <f>SUMIF('Realowcate Salary-CNC1'!G:G,B69,'Realowcate Salary-CNC1'!F:F)*F69</f>
        <v>9174400.2392726112</v>
      </c>
      <c r="L69" s="137">
        <f t="shared" si="8"/>
        <v>4.5202680601146342E-4</v>
      </c>
      <c r="M69" s="310">
        <f t="shared" si="9"/>
        <v>81001.198898369577</v>
      </c>
      <c r="N69" s="310">
        <f t="shared" si="10"/>
        <v>9255401.4381709807</v>
      </c>
      <c r="S69" s="136"/>
    </row>
    <row r="70" spans="2:19">
      <c r="B70" s="122" t="s">
        <v>1899</v>
      </c>
      <c r="C70" s="122" t="s">
        <v>1093</v>
      </c>
      <c r="D70" s="122" t="s">
        <v>1094</v>
      </c>
      <c r="E70" s="586">
        <f>SUMIF(COSTING!C:C,C70,COSTING!G:G)</f>
        <v>400</v>
      </c>
      <c r="F70" s="640">
        <f t="shared" si="4"/>
        <v>6.3806029669803796E-2</v>
      </c>
      <c r="G70" s="588">
        <f t="shared" si="2"/>
        <v>1206892.4443067552</v>
      </c>
      <c r="H70" s="640">
        <f t="shared" si="5"/>
        <v>1.427122898829117E-4</v>
      </c>
      <c r="I70" s="588">
        <f t="shared" si="6"/>
        <v>35390.931780272236</v>
      </c>
      <c r="J70" s="586">
        <f t="shared" si="7"/>
        <v>1242283.3760870274</v>
      </c>
      <c r="K70" s="609">
        <f>SUMIF('Realowcate Salary-CNC1'!G:G,B70,'Realowcate Salary-CNC1'!F:F)*F70</f>
        <v>3336145.5415536766</v>
      </c>
      <c r="L70" s="137">
        <f t="shared" si="8"/>
        <v>1.6437338400416852E-4</v>
      </c>
      <c r="M70" s="310">
        <f t="shared" si="9"/>
        <v>29454.981417588941</v>
      </c>
      <c r="N70" s="310">
        <f t="shared" si="10"/>
        <v>3365600.5229712655</v>
      </c>
      <c r="S70" s="136"/>
    </row>
    <row r="71" spans="2:19">
      <c r="B71" s="122" t="s">
        <v>1899</v>
      </c>
      <c r="C71" s="122" t="s">
        <v>1097</v>
      </c>
      <c r="D71" s="122" t="s">
        <v>1098</v>
      </c>
      <c r="E71" s="586">
        <f>SUMIF(COSTING!C:C,C71,COSTING!G:G)</f>
        <v>1100</v>
      </c>
      <c r="F71" s="640">
        <f t="shared" si="4"/>
        <v>0.17546658159196044</v>
      </c>
      <c r="G71" s="588">
        <f t="shared" si="2"/>
        <v>3318954.2215818376</v>
      </c>
      <c r="H71" s="640">
        <f t="shared" si="5"/>
        <v>3.9245879717800719E-4</v>
      </c>
      <c r="I71" s="588">
        <f t="shared" si="6"/>
        <v>97325.062395748653</v>
      </c>
      <c r="J71" s="586">
        <f t="shared" si="7"/>
        <v>3416279.2839775863</v>
      </c>
      <c r="K71" s="609">
        <f>SUMIF('Realowcate Salary-CNC1'!G:G,B71,'Realowcate Salary-CNC1'!F:F)*F71</f>
        <v>9174400.2392726112</v>
      </c>
      <c r="L71" s="137">
        <f t="shared" si="8"/>
        <v>4.5202680601146342E-4</v>
      </c>
      <c r="M71" s="310">
        <f t="shared" si="9"/>
        <v>81001.198898369577</v>
      </c>
      <c r="N71" s="310">
        <f t="shared" si="10"/>
        <v>9255401.4381709807</v>
      </c>
      <c r="S71" s="136"/>
    </row>
    <row r="72" spans="2:19">
      <c r="B72" s="122" t="s">
        <v>1899</v>
      </c>
      <c r="C72" s="122" t="s">
        <v>1132</v>
      </c>
      <c r="D72" s="122" t="s">
        <v>1133</v>
      </c>
      <c r="E72" s="586">
        <f>SUMIF(COSTING!C:C,C72,COSTING!G:G)</f>
        <v>1027</v>
      </c>
      <c r="F72" s="640">
        <f t="shared" si="4"/>
        <v>0.16382198117722124</v>
      </c>
      <c r="G72" s="588">
        <f t="shared" si="2"/>
        <v>3098696.350539824</v>
      </c>
      <c r="H72" s="640">
        <f t="shared" si="5"/>
        <v>3.6641380427437578E-4</v>
      </c>
      <c r="I72" s="588">
        <f t="shared" si="6"/>
        <v>90866.217345848956</v>
      </c>
      <c r="J72" s="586">
        <f t="shared" si="7"/>
        <v>3189562.5678856731</v>
      </c>
      <c r="K72" s="609">
        <f>SUMIF('Realowcate Salary-CNC1'!G:G,B72,'Realowcate Salary-CNC1'!F:F)*F72</f>
        <v>8565553.6779390648</v>
      </c>
      <c r="L72" s="137">
        <f t="shared" si="8"/>
        <v>4.2202866343070265E-4</v>
      </c>
      <c r="M72" s="310">
        <f t="shared" si="9"/>
        <v>75625.664789659597</v>
      </c>
      <c r="N72" s="310">
        <f t="shared" si="10"/>
        <v>8641179.3427287247</v>
      </c>
      <c r="S72" s="136"/>
    </row>
    <row r="73" spans="2:19">
      <c r="B73" s="122" t="s">
        <v>1899</v>
      </c>
      <c r="C73" s="122" t="s">
        <v>2478</v>
      </c>
      <c r="D73" s="122" t="s">
        <v>2479</v>
      </c>
      <c r="E73" s="586">
        <f>SUMIF(COSTING!C:C,C73,COSTING!G:G)</f>
        <v>342</v>
      </c>
      <c r="F73" s="640">
        <f t="shared" si="4"/>
        <v>5.4554155367682246E-2</v>
      </c>
      <c r="G73" s="588">
        <f t="shared" si="2"/>
        <v>1031893.0399059693</v>
      </c>
      <c r="H73" s="640">
        <f t="shared" si="5"/>
        <v>1.2201900784988951E-4</v>
      </c>
      <c r="I73" s="588">
        <f t="shared" si="6"/>
        <v>30259.246672132762</v>
      </c>
      <c r="J73" s="586">
        <f t="shared" si="7"/>
        <v>1062152.286578102</v>
      </c>
      <c r="K73" s="609">
        <f>SUMIF('Realowcate Salary-CNC1'!G:G,B73,'Realowcate Salary-CNC1'!F:F)*F73</f>
        <v>2852404.4380283938</v>
      </c>
      <c r="L73" s="137">
        <f t="shared" si="8"/>
        <v>1.4053924332356409E-4</v>
      </c>
      <c r="M73" s="310">
        <f t="shared" si="9"/>
        <v>25184.009112038544</v>
      </c>
      <c r="N73" s="310">
        <f t="shared" si="10"/>
        <v>2877588.4471404324</v>
      </c>
      <c r="S73" s="136"/>
    </row>
    <row r="74" spans="2:19">
      <c r="B74" s="122" t="s">
        <v>1902</v>
      </c>
      <c r="C74" s="122" t="s">
        <v>607</v>
      </c>
      <c r="D74" s="561" t="s">
        <v>609</v>
      </c>
      <c r="E74" s="586">
        <f>SUMIF(COSTING!C:C,C74,COSTING!G:G)</f>
        <v>50545</v>
      </c>
      <c r="F74" s="640">
        <f t="shared" si="4"/>
        <v>0.10369821756827731</v>
      </c>
      <c r="G74" s="588">
        <f>SUMIF($B$3:$B$17,B74,$J$3:$J$17)*F74+I89/(SUM($E$28:$E$81)*E74)</f>
        <v>7833897.5718809739</v>
      </c>
      <c r="H74" s="640">
        <f t="shared" si="5"/>
        <v>1.8033481730329429E-2</v>
      </c>
      <c r="I74" s="588">
        <f t="shared" si="6"/>
        <v>4472086.6170846503</v>
      </c>
      <c r="J74" s="586">
        <f t="shared" si="7"/>
        <v>12305984.188965624</v>
      </c>
      <c r="K74" s="609">
        <f>SUMIF('Realowcate Salary-CNC1'!G:G,B74,'Realowcate Salary-CNC1'!F:F)*F74</f>
        <v>32418882.781172037</v>
      </c>
      <c r="L74" s="137">
        <f t="shared" si="8"/>
        <v>2.0770631736226744E-2</v>
      </c>
      <c r="M74" s="310">
        <f t="shared" si="9"/>
        <v>3722005.0893800822</v>
      </c>
      <c r="N74" s="310">
        <f t="shared" si="10"/>
        <v>36140887.870552123</v>
      </c>
    </row>
    <row r="75" spans="2:19">
      <c r="B75" s="122" t="s">
        <v>1902</v>
      </c>
      <c r="C75" s="122" t="s">
        <v>551</v>
      </c>
      <c r="D75" s="122" t="s">
        <v>552</v>
      </c>
      <c r="E75" s="586">
        <f>SUMIF(COSTING!C:C,C75,COSTING!G:G)</f>
        <v>272652</v>
      </c>
      <c r="F75" s="640">
        <f t="shared" si="4"/>
        <v>0.55937335871848737</v>
      </c>
      <c r="G75" s="588">
        <f t="shared" ref="G75:G81" si="11">SUMIF($B$3:$B$17,B75,$J$3:$J$17)*F75+I74/(SUM($E$28:$E$81)*E75)</f>
        <v>42257945.212490417</v>
      </c>
      <c r="H75" s="640">
        <f t="shared" si="5"/>
        <v>9.7276978152889104E-2</v>
      </c>
      <c r="I75" s="588">
        <f t="shared" si="6"/>
        <v>24123520.829386964</v>
      </c>
      <c r="J75" s="586">
        <f t="shared" si="7"/>
        <v>66381466.041877382</v>
      </c>
      <c r="K75" s="609">
        <f>SUMIF('Realowcate Salary-CNC1'!G:G,B75,'Realowcate Salary-CNC1'!F:F)*F75</f>
        <v>174875323.53451616</v>
      </c>
      <c r="L75" s="137">
        <f t="shared" si="8"/>
        <v>0.11204182973876138</v>
      </c>
      <c r="M75" s="310">
        <f t="shared" si="9"/>
        <v>20077398.983671147</v>
      </c>
      <c r="N75" s="310">
        <f t="shared" si="10"/>
        <v>194952722.51818731</v>
      </c>
    </row>
    <row r="76" spans="2:19">
      <c r="B76" s="122" t="s">
        <v>1902</v>
      </c>
      <c r="C76" s="122" t="s">
        <v>655</v>
      </c>
      <c r="D76" s="122" t="s">
        <v>966</v>
      </c>
      <c r="E76" s="586">
        <f>SUMIF(COSTING!C:C,C76,COSTING!G:G)</f>
        <v>20652</v>
      </c>
      <c r="F76" s="640">
        <f t="shared" si="4"/>
        <v>4.2369682247899158E-2</v>
      </c>
      <c r="G76" s="588">
        <f t="shared" si="11"/>
        <v>3200824.0711936406</v>
      </c>
      <c r="H76" s="640">
        <f t="shared" si="5"/>
        <v>7.368235526654731E-3</v>
      </c>
      <c r="I76" s="588">
        <f t="shared" si="6"/>
        <v>1827233.8078154554</v>
      </c>
      <c r="J76" s="586">
        <f t="shared" si="7"/>
        <v>5028057.879009096</v>
      </c>
      <c r="K76" s="609">
        <f>SUMIF('Realowcate Salary-CNC1'!G:G,B76,'Realowcate Salary-CNC1'!F:F)*F76</f>
        <v>13245914.871832326</v>
      </c>
      <c r="L76" s="137">
        <f t="shared" si="8"/>
        <v>8.4865978161352204E-3</v>
      </c>
      <c r="M76" s="310">
        <f t="shared" si="9"/>
        <v>1520760.6905901169</v>
      </c>
      <c r="N76" s="310">
        <f t="shared" si="10"/>
        <v>14766675.562422443</v>
      </c>
    </row>
    <row r="77" spans="2:19">
      <c r="B77" s="122" t="s">
        <v>1902</v>
      </c>
      <c r="C77" s="122" t="s">
        <v>968</v>
      </c>
      <c r="D77" s="122" t="s">
        <v>769</v>
      </c>
      <c r="E77" s="586">
        <f>SUMIF(COSTING!C:C,C77,COSTING!G:G)</f>
        <v>300</v>
      </c>
      <c r="F77" s="640">
        <f t="shared" si="4"/>
        <v>6.1548056722689074E-4</v>
      </c>
      <c r="G77" s="588">
        <f t="shared" si="11"/>
        <v>46496.57529072652</v>
      </c>
      <c r="H77" s="640">
        <f t="shared" si="5"/>
        <v>1.0703421741218377E-4</v>
      </c>
      <c r="I77" s="588">
        <f t="shared" si="6"/>
        <v>26543.198835204177</v>
      </c>
      <c r="J77" s="586">
        <f t="shared" si="7"/>
        <v>73039.774125930693</v>
      </c>
      <c r="K77" s="609">
        <f>SUMIF('Realowcate Salary-CNC1'!G:G,B77,'Realowcate Salary-CNC1'!F:F)*F77</f>
        <v>192415.9626936712</v>
      </c>
      <c r="L77" s="137">
        <f t="shared" si="8"/>
        <v>1.2328003800312639E-4</v>
      </c>
      <c r="M77" s="310">
        <f t="shared" si="9"/>
        <v>22091.236063191704</v>
      </c>
      <c r="N77" s="310">
        <f t="shared" si="10"/>
        <v>214507.1987568629</v>
      </c>
    </row>
    <row r="78" spans="2:19">
      <c r="B78" s="122" t="s">
        <v>1902</v>
      </c>
      <c r="C78" s="122" t="s">
        <v>579</v>
      </c>
      <c r="D78" s="122" t="s">
        <v>580</v>
      </c>
      <c r="E78" s="586">
        <f>SUMIF(COSTING!C:C,C78,COSTING!G:G)</f>
        <v>34252</v>
      </c>
      <c r="F78" s="640">
        <f t="shared" si="4"/>
        <v>7.0271467962184878E-2</v>
      </c>
      <c r="G78" s="588">
        <f t="shared" si="11"/>
        <v>5308668.703761857</v>
      </c>
      <c r="H78" s="640">
        <f t="shared" si="5"/>
        <v>1.2220453382673729E-2</v>
      </c>
      <c r="I78" s="588">
        <f t="shared" si="6"/>
        <v>3030525.4883447113</v>
      </c>
      <c r="J78" s="586">
        <f t="shared" si="7"/>
        <v>8339194.1921065683</v>
      </c>
      <c r="K78" s="609">
        <f>SUMIF('Realowcate Salary-CNC1'!G:G,B78,'Realowcate Salary-CNC1'!F:F)*F78</f>
        <v>21968771.847278755</v>
      </c>
      <c r="L78" s="137">
        <f t="shared" si="8"/>
        <v>1.407529287227695E-2</v>
      </c>
      <c r="M78" s="310">
        <f t="shared" si="9"/>
        <v>2522230.0587881408</v>
      </c>
      <c r="N78" s="310">
        <f t="shared" si="10"/>
        <v>24491001.906066895</v>
      </c>
    </row>
    <row r="79" spans="2:19">
      <c r="B79" s="122" t="s">
        <v>1902</v>
      </c>
      <c r="C79" s="122" t="s">
        <v>592</v>
      </c>
      <c r="D79" s="122" t="s">
        <v>593</v>
      </c>
      <c r="E79" s="586">
        <f>SUMIF(COSTING!C:C,C79,COSTING!G:G)</f>
        <v>102011</v>
      </c>
      <c r="F79" s="640">
        <f t="shared" si="4"/>
        <v>0.20928596047794118</v>
      </c>
      <c r="G79" s="588">
        <f t="shared" si="11"/>
        <v>15810539.622207066</v>
      </c>
      <c r="H79" s="640">
        <f t="shared" si="5"/>
        <v>3.6395558508114267E-2</v>
      </c>
      <c r="I79" s="588">
        <f t="shared" si="6"/>
        <v>9025660.8545933776</v>
      </c>
      <c r="J79" s="586">
        <f t="shared" si="7"/>
        <v>24836200.476800442</v>
      </c>
      <c r="K79" s="609">
        <f>SUMIF('Realowcate Salary-CNC1'!G:G,B79,'Realowcate Salary-CNC1'!F:F)*F79</f>
        <v>65428482.56781365</v>
      </c>
      <c r="L79" s="137">
        <f t="shared" si="8"/>
        <v>4.1919733189123086E-2</v>
      </c>
      <c r="M79" s="310">
        <f t="shared" si="9"/>
        <v>7511830.2734741634</v>
      </c>
      <c r="N79" s="310">
        <f t="shared" si="10"/>
        <v>72940312.841287807</v>
      </c>
    </row>
    <row r="80" spans="2:19">
      <c r="B80" s="122" t="s">
        <v>1902</v>
      </c>
      <c r="C80" s="122" t="s">
        <v>646</v>
      </c>
      <c r="D80" s="122" t="s">
        <v>647</v>
      </c>
      <c r="E80" s="586">
        <f>SUMIF(COSTING!C:C,C80,COSTING!G:G)</f>
        <v>6862</v>
      </c>
      <c r="F80" s="640">
        <f t="shared" si="4"/>
        <v>1.4078092174369748E-2</v>
      </c>
      <c r="G80" s="588">
        <f t="shared" si="11"/>
        <v>1063531.6087739419</v>
      </c>
      <c r="H80" s="640">
        <f t="shared" si="5"/>
        <v>2.4482293329413504E-3</v>
      </c>
      <c r="I80" s="588">
        <f t="shared" si="6"/>
        <v>607131.43469057023</v>
      </c>
      <c r="J80" s="586">
        <f t="shared" si="7"/>
        <v>1670663.0434645121</v>
      </c>
      <c r="K80" s="609">
        <f>SUMIF('Realowcate Salary-CNC1'!G:G,B80,'Realowcate Salary-CNC1'!F:F)*F80</f>
        <v>4401194.4533465728</v>
      </c>
      <c r="L80" s="137">
        <f t="shared" si="8"/>
        <v>2.8198254025915107E-3</v>
      </c>
      <c r="M80" s="310">
        <f t="shared" si="9"/>
        <v>505300.20621873823</v>
      </c>
      <c r="N80" s="310">
        <f t="shared" si="10"/>
        <v>4906494.6595653109</v>
      </c>
    </row>
    <row r="81" spans="2:19">
      <c r="B81" s="112" t="s">
        <v>1902</v>
      </c>
      <c r="C81" s="112" t="s">
        <v>1095</v>
      </c>
      <c r="D81" s="112" t="s">
        <v>1096</v>
      </c>
      <c r="E81" s="607">
        <f>SUMIF(COSTING!C:C,C81,COSTING!G:G)</f>
        <v>150</v>
      </c>
      <c r="F81" s="640">
        <f t="shared" si="4"/>
        <v>3.0774028361344537E-4</v>
      </c>
      <c r="G81" s="608">
        <f t="shared" si="11"/>
        <v>23248.288057181548</v>
      </c>
      <c r="H81" s="642">
        <f t="shared" si="5"/>
        <v>5.3517108706091887E-5</v>
      </c>
      <c r="I81" s="608">
        <f t="shared" si="6"/>
        <v>13271.599417602089</v>
      </c>
      <c r="J81" s="607">
        <f t="shared" si="7"/>
        <v>36519.887474783638</v>
      </c>
      <c r="K81" s="622">
        <f>SUMIF('Realowcate Salary-CNC1'!G:G,B81,'Realowcate Salary-CNC1'!F:F)*F81</f>
        <v>96207.981346835601</v>
      </c>
      <c r="L81" s="138">
        <f t="shared" si="8"/>
        <v>6.1640019001563194E-5</v>
      </c>
      <c r="M81" s="623">
        <f t="shared" si="9"/>
        <v>11045.618031595852</v>
      </c>
      <c r="N81" s="623">
        <f t="shared" si="10"/>
        <v>107253.59937843145</v>
      </c>
    </row>
    <row r="82" spans="2:19">
      <c r="B82" s="122" t="s">
        <v>1908</v>
      </c>
      <c r="C82" s="122" t="s">
        <v>764</v>
      </c>
      <c r="D82" s="122" t="s">
        <v>1558</v>
      </c>
      <c r="E82" s="586">
        <f>SUMIF(COSTING!C:C,C82,COSTING!G:G)</f>
        <v>46000</v>
      </c>
      <c r="F82" s="640">
        <f t="shared" si="4"/>
        <v>0.12454041878069515</v>
      </c>
      <c r="G82" s="588">
        <f>SUMIF($B$3:$B$17,B82,$J$3:$J$17)*F82+I73/(SUM($E$28:$E$81)*E82)</f>
        <v>21213280.88196303</v>
      </c>
      <c r="H82" s="641">
        <f t="shared" si="5"/>
        <v>1.6411913336534845E-2</v>
      </c>
      <c r="I82" s="588">
        <f t="shared" ref="I82:I89" si="12">+H82*$I$27</f>
        <v>4069957.1547313067</v>
      </c>
      <c r="J82" s="586">
        <f t="shared" ref="J82:J89" si="13">+G82+I82</f>
        <v>25283238.036694337</v>
      </c>
      <c r="K82" s="620">
        <f>SUMIF('Realowcate Salary-CNC1'!G:G,B82,'Realowcate Salary-CNC1'!F:F)*F82</f>
        <v>0</v>
      </c>
      <c r="L82" s="117"/>
      <c r="M82" s="621"/>
      <c r="N82" s="621">
        <f t="shared" si="10"/>
        <v>0</v>
      </c>
      <c r="S82" s="136"/>
    </row>
    <row r="83" spans="2:19">
      <c r="B83" s="122" t="s">
        <v>1908</v>
      </c>
      <c r="C83" s="122" t="s">
        <v>1162</v>
      </c>
      <c r="D83" s="122" t="s">
        <v>1163</v>
      </c>
      <c r="E83" s="586">
        <f>SUMIF(COSTING!C:C,C83,COSTING!G:G)</f>
        <v>43540</v>
      </c>
      <c r="F83" s="640">
        <f t="shared" si="4"/>
        <v>0.11788021377633624</v>
      </c>
      <c r="G83" s="588">
        <f t="shared" ref="G83:G89" si="14">SUMIF($B$3:$B$17,B83,$J$3:$J$17)*F83+I82/(SUM($E$28:$E$81)*E83)</f>
        <v>20078831.513096206</v>
      </c>
      <c r="H83" s="640">
        <f t="shared" si="5"/>
        <v>1.5534232753754939E-2</v>
      </c>
      <c r="I83" s="588">
        <f t="shared" si="12"/>
        <v>3852302.9242826328</v>
      </c>
      <c r="J83" s="586">
        <f t="shared" si="13"/>
        <v>23931134.437378839</v>
      </c>
      <c r="K83" s="609">
        <f>SUMIF('Realowcate Salary-CNC1'!G:G,B83,'Realowcate Salary-CNC1'!F:F)*F83</f>
        <v>0</v>
      </c>
      <c r="L83" s="122"/>
      <c r="M83" s="310"/>
      <c r="N83" s="310">
        <f t="shared" si="10"/>
        <v>0</v>
      </c>
      <c r="S83" s="136"/>
    </row>
    <row r="84" spans="2:19">
      <c r="B84" s="122" t="s">
        <v>1908</v>
      </c>
      <c r="C84" s="122" t="s">
        <v>1174</v>
      </c>
      <c r="D84" s="122" t="s">
        <v>1175</v>
      </c>
      <c r="E84" s="586">
        <f>SUMIF(COSTING!C:C,C84,COSTING!G:G)</f>
        <v>17896</v>
      </c>
      <c r="F84" s="640">
        <f t="shared" si="4"/>
        <v>4.8451637706506963E-2</v>
      </c>
      <c r="G84" s="588">
        <f t="shared" si="14"/>
        <v>8252888.5797320548</v>
      </c>
      <c r="H84" s="640">
        <f t="shared" si="5"/>
        <v>6.3849478493614694E-3</v>
      </c>
      <c r="I84" s="588">
        <f t="shared" si="12"/>
        <v>1583390.2878493797</v>
      </c>
      <c r="J84" s="586">
        <f t="shared" si="13"/>
        <v>9836278.8675814345</v>
      </c>
      <c r="K84" s="609">
        <f>SUMIF('Realowcate Salary-CNC1'!G:G,B84,'Realowcate Salary-CNC1'!F:F)*F84</f>
        <v>0</v>
      </c>
      <c r="L84" s="122"/>
      <c r="M84" s="310"/>
      <c r="N84" s="310">
        <f t="shared" si="10"/>
        <v>0</v>
      </c>
      <c r="S84" s="136"/>
    </row>
    <row r="85" spans="2:19">
      <c r="B85" s="122" t="s">
        <v>1908</v>
      </c>
      <c r="C85" s="122" t="s">
        <v>1176</v>
      </c>
      <c r="D85" s="122" t="s">
        <v>1177</v>
      </c>
      <c r="E85" s="586">
        <f>SUMIF(COSTING!C:C,C85,COSTING!G:G)</f>
        <v>95756</v>
      </c>
      <c r="F85" s="640">
        <f t="shared" si="4"/>
        <v>0.2592498334948749</v>
      </c>
      <c r="G85" s="588">
        <f t="shared" si="14"/>
        <v>44158672.263772577</v>
      </c>
      <c r="H85" s="640">
        <f t="shared" si="5"/>
        <v>3.4163895075070234E-2</v>
      </c>
      <c r="I85" s="588">
        <f t="shared" si="12"/>
        <v>8472235.1588793714</v>
      </c>
      <c r="J85" s="586">
        <f t="shared" si="13"/>
        <v>52630907.422651947</v>
      </c>
      <c r="K85" s="609">
        <f>SUMIF('Realowcate Salary-CNC1'!G:G,B85,'Realowcate Salary-CNC1'!F:F)*F85</f>
        <v>0</v>
      </c>
      <c r="L85" s="122"/>
      <c r="M85" s="310"/>
      <c r="N85" s="310">
        <f t="shared" si="10"/>
        <v>0</v>
      </c>
      <c r="R85" s="3"/>
      <c r="S85" s="3"/>
    </row>
    <row r="86" spans="2:19">
      <c r="B86" s="122" t="s">
        <v>1908</v>
      </c>
      <c r="C86" s="122" t="s">
        <v>1183</v>
      </c>
      <c r="D86" s="122" t="s">
        <v>1184</v>
      </c>
      <c r="E86" s="586">
        <f>SUMIF(COSTING!C:C,C86,COSTING!G:G)</f>
        <v>27900</v>
      </c>
      <c r="F86" s="640">
        <f t="shared" si="4"/>
        <v>7.553647139089989E-2</v>
      </c>
      <c r="G86" s="588">
        <f t="shared" si="14"/>
        <v>12866316.013315242</v>
      </c>
      <c r="H86" s="640">
        <f t="shared" si="5"/>
        <v>9.9541822193330905E-3</v>
      </c>
      <c r="I86" s="588">
        <f t="shared" si="12"/>
        <v>2468517.4916739883</v>
      </c>
      <c r="J86" s="586">
        <f t="shared" si="13"/>
        <v>15334833.504989229</v>
      </c>
      <c r="K86" s="609">
        <f>SUMIF('Realowcate Salary-CNC1'!G:G,B86,'Realowcate Salary-CNC1'!F:F)*F86</f>
        <v>0</v>
      </c>
      <c r="L86" s="122"/>
      <c r="M86" s="310"/>
      <c r="N86" s="310">
        <f t="shared" si="10"/>
        <v>0</v>
      </c>
      <c r="R86" s="3"/>
      <c r="S86" s="3"/>
    </row>
    <row r="87" spans="2:19">
      <c r="B87" s="122" t="s">
        <v>1908</v>
      </c>
      <c r="C87" s="122" t="s">
        <v>1185</v>
      </c>
      <c r="D87" s="122" t="s">
        <v>1186</v>
      </c>
      <c r="E87" s="586">
        <f>SUMIF(COSTING!C:C,C87,COSTING!G:G)</f>
        <v>112600</v>
      </c>
      <c r="F87" s="640">
        <f t="shared" si="4"/>
        <v>0.3048532859718755</v>
      </c>
      <c r="G87" s="588">
        <f t="shared" si="14"/>
        <v>51926422.332813494</v>
      </c>
      <c r="H87" s="640">
        <f t="shared" si="5"/>
        <v>4.0173509602039643E-2</v>
      </c>
      <c r="I87" s="588">
        <f t="shared" si="12"/>
        <v>9962547.2961466331</v>
      </c>
      <c r="J87" s="586">
        <f t="shared" si="13"/>
        <v>61888969.628960125</v>
      </c>
      <c r="K87" s="609">
        <f>SUMIF('Realowcate Salary-CNC1'!G:G,B87,'Realowcate Salary-CNC1'!F:F)*F87</f>
        <v>0</v>
      </c>
      <c r="L87" s="122"/>
      <c r="M87" s="310"/>
      <c r="N87" s="310">
        <f t="shared" si="10"/>
        <v>0</v>
      </c>
      <c r="R87" s="3"/>
      <c r="S87" s="3"/>
    </row>
    <row r="88" spans="2:19">
      <c r="B88" s="122" t="s">
        <v>1908</v>
      </c>
      <c r="C88" s="122" t="s">
        <v>736</v>
      </c>
      <c r="D88" s="561" t="s">
        <v>737</v>
      </c>
      <c r="E88" s="586">
        <f>SUMIF(COSTING!C:C,C88,COSTING!G:G)</f>
        <v>7800</v>
      </c>
      <c r="F88" s="640">
        <f t="shared" si="4"/>
        <v>2.1117723184552656E-2</v>
      </c>
      <c r="G88" s="588">
        <f t="shared" si="14"/>
        <v>3597034.5848576799</v>
      </c>
      <c r="H88" s="640">
        <f t="shared" si="5"/>
        <v>2.7828896527167784E-3</v>
      </c>
      <c r="I88" s="588">
        <f t="shared" si="12"/>
        <v>690123.16971530858</v>
      </c>
      <c r="J88" s="586">
        <f t="shared" si="13"/>
        <v>4287157.7545729885</v>
      </c>
      <c r="K88" s="609">
        <f>SUMIF('Realowcate Salary-CNC1'!G:G,B88,'Realowcate Salary-CNC1'!F:F)*F88</f>
        <v>0</v>
      </c>
      <c r="L88" s="122"/>
      <c r="M88" s="310"/>
      <c r="N88" s="310">
        <f t="shared" si="10"/>
        <v>0</v>
      </c>
      <c r="R88" s="3"/>
      <c r="S88" s="3"/>
    </row>
    <row r="89" spans="2:19">
      <c r="B89" s="122" t="s">
        <v>1908</v>
      </c>
      <c r="C89" s="122" t="s">
        <v>1195</v>
      </c>
      <c r="D89" s="561" t="s">
        <v>1196</v>
      </c>
      <c r="E89" s="586">
        <f>SUMIF(COSTING!C:C,C89,COSTING!G:G)</f>
        <v>17866</v>
      </c>
      <c r="F89" s="640">
        <f t="shared" si="4"/>
        <v>4.8370415694258685E-2</v>
      </c>
      <c r="G89" s="588">
        <f t="shared" si="14"/>
        <v>8239053.8312581908</v>
      </c>
      <c r="H89" s="640">
        <f t="shared" si="5"/>
        <v>6.3742444276202511E-3</v>
      </c>
      <c r="I89" s="588">
        <f t="shared" si="12"/>
        <v>1580735.9679658595</v>
      </c>
      <c r="J89" s="586">
        <f t="shared" si="13"/>
        <v>9819789.7992240507</v>
      </c>
      <c r="K89" s="609">
        <f>SUMIF('Realowcate Salary-CNC1'!G:G,B89,'Realowcate Salary-CNC1'!F:F)*F89</f>
        <v>0</v>
      </c>
      <c r="L89" s="210"/>
      <c r="M89" s="310"/>
      <c r="N89" s="310">
        <f t="shared" si="10"/>
        <v>0</v>
      </c>
      <c r="R89" s="3"/>
      <c r="S89" s="3"/>
    </row>
  </sheetData>
  <sortState ref="B27:J80">
    <sortCondition ref="B27:B80"/>
  </sortState>
  <mergeCells count="5">
    <mergeCell ref="E1:F1"/>
    <mergeCell ref="A3:A9"/>
    <mergeCell ref="A10:A14"/>
    <mergeCell ref="A15:A17"/>
    <mergeCell ref="A20:A2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activeCell="G34" sqref="G34"/>
    </sheetView>
  </sheetViews>
  <sheetFormatPr defaultRowHeight="15"/>
  <cols>
    <col min="2" max="2" width="32.140625" customWidth="1"/>
    <col min="5" max="5" width="22.85546875" customWidth="1"/>
    <col min="6" max="6" width="17.7109375" customWidth="1"/>
  </cols>
  <sheetData>
    <row r="1" spans="1:7" ht="51">
      <c r="A1" s="155" t="s">
        <v>1605</v>
      </c>
      <c r="B1" s="155" t="s">
        <v>1606</v>
      </c>
      <c r="C1" s="157" t="s">
        <v>1821</v>
      </c>
      <c r="D1" s="155" t="s">
        <v>1822</v>
      </c>
      <c r="E1" s="155" t="s">
        <v>1823</v>
      </c>
      <c r="F1" s="159" t="s">
        <v>1827</v>
      </c>
    </row>
    <row r="2" spans="1:7">
      <c r="A2" s="125" t="s">
        <v>1746</v>
      </c>
      <c r="B2" s="125" t="s">
        <v>1747</v>
      </c>
      <c r="C2" s="125" t="s">
        <v>1246</v>
      </c>
      <c r="D2" s="125" t="s">
        <v>1843</v>
      </c>
      <c r="E2" s="125" t="s">
        <v>1246</v>
      </c>
      <c r="F2" s="167">
        <v>148253700</v>
      </c>
      <c r="G2" s="259" t="s">
        <v>2607</v>
      </c>
    </row>
    <row r="3" spans="1:7">
      <c r="A3" s="125" t="s">
        <v>1874</v>
      </c>
      <c r="B3" s="125" t="s">
        <v>1745</v>
      </c>
      <c r="C3" s="125" t="s">
        <v>1246</v>
      </c>
      <c r="D3" s="125" t="s">
        <v>1843</v>
      </c>
      <c r="E3" s="125" t="s">
        <v>1246</v>
      </c>
      <c r="F3" s="167">
        <v>-606000</v>
      </c>
      <c r="G3" s="259" t="s">
        <v>2607</v>
      </c>
    </row>
    <row r="4" spans="1:7">
      <c r="A4" s="125" t="s">
        <v>1872</v>
      </c>
      <c r="B4" s="125" t="s">
        <v>1741</v>
      </c>
      <c r="C4" s="125" t="s">
        <v>1246</v>
      </c>
      <c r="D4" s="125" t="s">
        <v>1843</v>
      </c>
      <c r="E4" s="125" t="s">
        <v>1246</v>
      </c>
      <c r="F4" s="167">
        <v>11557237</v>
      </c>
      <c r="G4" s="259" t="s">
        <v>2607</v>
      </c>
    </row>
    <row r="5" spans="1:7">
      <c r="A5" s="125" t="s">
        <v>1871</v>
      </c>
      <c r="B5" s="125" t="s">
        <v>1740</v>
      </c>
      <c r="C5" s="125" t="s">
        <v>1246</v>
      </c>
      <c r="D5" s="125" t="s">
        <v>1843</v>
      </c>
      <c r="E5" s="125" t="s">
        <v>1246</v>
      </c>
      <c r="F5" s="167">
        <v>19990628</v>
      </c>
      <c r="G5" s="259" t="s">
        <v>2607</v>
      </c>
    </row>
    <row r="6" spans="1:7">
      <c r="A6" s="125" t="s">
        <v>1874</v>
      </c>
      <c r="B6" s="125" t="s">
        <v>1745</v>
      </c>
      <c r="C6" s="125" t="s">
        <v>1246</v>
      </c>
      <c r="D6" s="125" t="s">
        <v>1856</v>
      </c>
      <c r="E6" s="125" t="s">
        <v>1857</v>
      </c>
      <c r="F6" s="167">
        <v>72355000</v>
      </c>
      <c r="G6" s="85" t="s">
        <v>1897</v>
      </c>
    </row>
    <row r="7" spans="1:7">
      <c r="A7" s="125" t="s">
        <v>1875</v>
      </c>
      <c r="B7" s="125" t="s">
        <v>1744</v>
      </c>
      <c r="C7" s="125" t="s">
        <v>1246</v>
      </c>
      <c r="D7" s="125" t="s">
        <v>1856</v>
      </c>
      <c r="E7" s="125" t="s">
        <v>1857</v>
      </c>
      <c r="F7" s="167">
        <v>24954149</v>
      </c>
      <c r="G7" s="85" t="s">
        <v>1897</v>
      </c>
    </row>
    <row r="8" spans="1:7">
      <c r="A8" s="125" t="s">
        <v>1873</v>
      </c>
      <c r="B8" s="125" t="s">
        <v>1743</v>
      </c>
      <c r="C8" s="125" t="s">
        <v>1246</v>
      </c>
      <c r="D8" s="125" t="s">
        <v>1856</v>
      </c>
      <c r="E8" s="125" t="s">
        <v>1857</v>
      </c>
      <c r="F8" s="167">
        <v>6712000</v>
      </c>
      <c r="G8" s="85" t="s">
        <v>1897</v>
      </c>
    </row>
    <row r="9" spans="1:7">
      <c r="A9" s="125" t="s">
        <v>1872</v>
      </c>
      <c r="B9" s="125" t="s">
        <v>1741</v>
      </c>
      <c r="C9" s="125" t="s">
        <v>1246</v>
      </c>
      <c r="D9" s="125" t="s">
        <v>1856</v>
      </c>
      <c r="E9" s="125" t="s">
        <v>1857</v>
      </c>
      <c r="F9" s="167">
        <v>304932474</v>
      </c>
      <c r="G9" s="85" t="s">
        <v>1897</v>
      </c>
    </row>
    <row r="10" spans="1:7">
      <c r="A10" s="125" t="s">
        <v>1871</v>
      </c>
      <c r="B10" s="125" t="s">
        <v>1740</v>
      </c>
      <c r="C10" s="125" t="s">
        <v>1246</v>
      </c>
      <c r="D10" s="125" t="s">
        <v>1856</v>
      </c>
      <c r="E10" s="125" t="s">
        <v>1857</v>
      </c>
      <c r="F10" s="167">
        <v>397344005</v>
      </c>
      <c r="G10" s="85" t="s">
        <v>1897</v>
      </c>
    </row>
    <row r="11" spans="1:7">
      <c r="A11" s="125" t="s">
        <v>1874</v>
      </c>
      <c r="B11" s="125" t="s">
        <v>1745</v>
      </c>
      <c r="C11" s="125" t="s">
        <v>1246</v>
      </c>
      <c r="D11" s="125" t="s">
        <v>1858</v>
      </c>
      <c r="E11" s="165" t="s">
        <v>1859</v>
      </c>
      <c r="F11" s="167">
        <v>33862500</v>
      </c>
      <c r="G11" t="s">
        <v>1898</v>
      </c>
    </row>
    <row r="12" spans="1:7">
      <c r="A12" s="125" t="s">
        <v>1875</v>
      </c>
      <c r="B12" s="125" t="s">
        <v>1744</v>
      </c>
      <c r="C12" s="125" t="s">
        <v>1246</v>
      </c>
      <c r="D12" s="125" t="s">
        <v>1858</v>
      </c>
      <c r="E12" s="125" t="s">
        <v>1859</v>
      </c>
      <c r="F12" s="167">
        <v>11299992</v>
      </c>
      <c r="G12" t="s">
        <v>1898</v>
      </c>
    </row>
    <row r="13" spans="1:7">
      <c r="A13" s="125" t="s">
        <v>1873</v>
      </c>
      <c r="B13" s="125" t="s">
        <v>1743</v>
      </c>
      <c r="C13" s="125" t="s">
        <v>1246</v>
      </c>
      <c r="D13" s="125" t="s">
        <v>1858</v>
      </c>
      <c r="E13" s="125" t="s">
        <v>1859</v>
      </c>
      <c r="F13" s="167">
        <v>3150000</v>
      </c>
      <c r="G13" t="s">
        <v>1898</v>
      </c>
    </row>
    <row r="14" spans="1:7">
      <c r="A14" s="164" t="s">
        <v>1872</v>
      </c>
      <c r="B14" s="164" t="s">
        <v>1741</v>
      </c>
      <c r="C14" s="125" t="s">
        <v>1246</v>
      </c>
      <c r="D14" s="125" t="s">
        <v>1858</v>
      </c>
      <c r="E14" s="164" t="s">
        <v>1859</v>
      </c>
      <c r="F14" s="167">
        <v>146368006</v>
      </c>
      <c r="G14" t="s">
        <v>1898</v>
      </c>
    </row>
    <row r="15" spans="1:7">
      <c r="A15" s="125" t="s">
        <v>1871</v>
      </c>
      <c r="B15" s="125" t="s">
        <v>1740</v>
      </c>
      <c r="C15" s="125" t="s">
        <v>1246</v>
      </c>
      <c r="D15" s="125" t="s">
        <v>1858</v>
      </c>
      <c r="E15" s="125" t="s">
        <v>1859</v>
      </c>
      <c r="F15" s="167">
        <v>189444303</v>
      </c>
      <c r="G15" t="s">
        <v>1898</v>
      </c>
    </row>
    <row r="16" spans="1:7">
      <c r="A16" s="125" t="s">
        <v>1874</v>
      </c>
      <c r="B16" s="125" t="s">
        <v>1745</v>
      </c>
      <c r="C16" s="125" t="s">
        <v>1246</v>
      </c>
      <c r="D16" s="125" t="s">
        <v>1903</v>
      </c>
      <c r="E16" s="125" t="s">
        <v>1904</v>
      </c>
      <c r="F16" s="167">
        <v>26552500</v>
      </c>
      <c r="G16" t="s">
        <v>1902</v>
      </c>
    </row>
    <row r="17" spans="1:7">
      <c r="A17" s="125" t="s">
        <v>1875</v>
      </c>
      <c r="B17" s="125" t="s">
        <v>1744</v>
      </c>
      <c r="C17" s="125" t="s">
        <v>1246</v>
      </c>
      <c r="D17" s="125" t="s">
        <v>1903</v>
      </c>
      <c r="E17" s="125" t="s">
        <v>1904</v>
      </c>
      <c r="F17" s="167">
        <v>8945827</v>
      </c>
      <c r="G17" t="s">
        <v>1902</v>
      </c>
    </row>
    <row r="18" spans="1:7">
      <c r="A18" s="125" t="s">
        <v>1873</v>
      </c>
      <c r="B18" s="125" t="s">
        <v>1743</v>
      </c>
      <c r="C18" s="125" t="s">
        <v>1246</v>
      </c>
      <c r="D18" s="125" t="s">
        <v>1903</v>
      </c>
      <c r="E18" s="125" t="s">
        <v>1904</v>
      </c>
      <c r="F18" s="167">
        <v>2470000</v>
      </c>
      <c r="G18" t="s">
        <v>1902</v>
      </c>
    </row>
    <row r="19" spans="1:7">
      <c r="A19" s="125" t="s">
        <v>1872</v>
      </c>
      <c r="B19" s="125" t="s">
        <v>1741</v>
      </c>
      <c r="C19" s="125" t="s">
        <v>1246</v>
      </c>
      <c r="D19" s="125" t="s">
        <v>1903</v>
      </c>
      <c r="E19" s="125" t="s">
        <v>1904</v>
      </c>
      <c r="F19" s="167">
        <v>123104329</v>
      </c>
      <c r="G19" t="s">
        <v>1902</v>
      </c>
    </row>
    <row r="20" spans="1:7">
      <c r="A20" s="125" t="s">
        <v>1871</v>
      </c>
      <c r="B20" s="125" t="s">
        <v>1740</v>
      </c>
      <c r="C20" s="125" t="s">
        <v>1246</v>
      </c>
      <c r="D20" s="125" t="s">
        <v>1903</v>
      </c>
      <c r="E20" s="165" t="s">
        <v>1904</v>
      </c>
      <c r="F20" s="167">
        <v>151554538</v>
      </c>
      <c r="G20" t="s">
        <v>1902</v>
      </c>
    </row>
    <row r="21" spans="1:7">
      <c r="A21" s="125" t="s">
        <v>1874</v>
      </c>
      <c r="B21" s="125" t="s">
        <v>1745</v>
      </c>
      <c r="C21" s="125" t="s">
        <v>1246</v>
      </c>
      <c r="D21" s="125" t="s">
        <v>1895</v>
      </c>
      <c r="E21" s="165" t="s">
        <v>1896</v>
      </c>
      <c r="F21" s="167">
        <v>9804000</v>
      </c>
      <c r="G21" t="s">
        <v>1894</v>
      </c>
    </row>
    <row r="22" spans="1:7">
      <c r="A22" s="125" t="s">
        <v>1875</v>
      </c>
      <c r="B22" s="125" t="s">
        <v>1744</v>
      </c>
      <c r="C22" s="125" t="s">
        <v>1246</v>
      </c>
      <c r="D22" s="125" t="s">
        <v>1895</v>
      </c>
      <c r="E22" s="125" t="s">
        <v>1896</v>
      </c>
      <c r="F22" s="167">
        <v>3295831</v>
      </c>
      <c r="G22" t="s">
        <v>1894</v>
      </c>
    </row>
    <row r="23" spans="1:7">
      <c r="A23" s="125" t="s">
        <v>1873</v>
      </c>
      <c r="B23" s="125" t="s">
        <v>1743</v>
      </c>
      <c r="C23" s="125" t="s">
        <v>1246</v>
      </c>
      <c r="D23" s="125" t="s">
        <v>1895</v>
      </c>
      <c r="E23" s="125" t="s">
        <v>1896</v>
      </c>
      <c r="F23" s="167">
        <v>912000</v>
      </c>
      <c r="G23" t="s">
        <v>1894</v>
      </c>
    </row>
    <row r="24" spans="1:7">
      <c r="A24" s="125" t="s">
        <v>1872</v>
      </c>
      <c r="B24" s="125" t="s">
        <v>1741</v>
      </c>
      <c r="C24" s="125" t="s">
        <v>1246</v>
      </c>
      <c r="D24" s="125" t="s">
        <v>1895</v>
      </c>
      <c r="E24" s="125" t="s">
        <v>1896</v>
      </c>
      <c r="F24" s="167">
        <v>35514953</v>
      </c>
      <c r="G24" t="s">
        <v>1894</v>
      </c>
    </row>
    <row r="25" spans="1:7">
      <c r="A25" s="125" t="s">
        <v>1871</v>
      </c>
      <c r="B25" s="125" t="s">
        <v>1740</v>
      </c>
      <c r="C25" s="125" t="s">
        <v>1246</v>
      </c>
      <c r="D25" s="125" t="s">
        <v>1895</v>
      </c>
      <c r="E25" s="165" t="s">
        <v>1896</v>
      </c>
      <c r="F25" s="167">
        <v>54737380</v>
      </c>
      <c r="G25" t="s">
        <v>1894</v>
      </c>
    </row>
    <row r="26" spans="1:7">
      <c r="A26" s="125" t="s">
        <v>1874</v>
      </c>
      <c r="B26" s="125" t="s">
        <v>1745</v>
      </c>
      <c r="C26" s="125" t="s">
        <v>1246</v>
      </c>
      <c r="D26" s="125" t="s">
        <v>1900</v>
      </c>
      <c r="E26" s="125" t="s">
        <v>1901</v>
      </c>
      <c r="F26" s="167">
        <v>5697500</v>
      </c>
      <c r="G26" t="s">
        <v>1899</v>
      </c>
    </row>
    <row r="27" spans="1:7">
      <c r="A27" s="125" t="s">
        <v>1875</v>
      </c>
      <c r="B27" s="125" t="s">
        <v>1744</v>
      </c>
      <c r="C27" s="125" t="s">
        <v>1246</v>
      </c>
      <c r="D27" s="125" t="s">
        <v>1900</v>
      </c>
      <c r="E27" s="165" t="s">
        <v>1901</v>
      </c>
      <c r="F27" s="167">
        <v>1883332</v>
      </c>
      <c r="G27" t="s">
        <v>1899</v>
      </c>
    </row>
    <row r="28" spans="1:7">
      <c r="A28" s="125" t="s">
        <v>1873</v>
      </c>
      <c r="B28" s="125" t="s">
        <v>1743</v>
      </c>
      <c r="C28" s="125" t="s">
        <v>1246</v>
      </c>
      <c r="D28" s="125" t="s">
        <v>1900</v>
      </c>
      <c r="E28" s="125" t="s">
        <v>1901</v>
      </c>
      <c r="F28" s="167">
        <v>530000</v>
      </c>
      <c r="G28" t="s">
        <v>1899</v>
      </c>
    </row>
    <row r="29" spans="1:7">
      <c r="A29" s="125" t="s">
        <v>1872</v>
      </c>
      <c r="B29" s="125" t="s">
        <v>1741</v>
      </c>
      <c r="C29" s="125" t="s">
        <v>1246</v>
      </c>
      <c r="D29" s="125" t="s">
        <v>1900</v>
      </c>
      <c r="E29" s="125" t="s">
        <v>1901</v>
      </c>
      <c r="F29" s="167">
        <v>15114688</v>
      </c>
      <c r="G29" t="s">
        <v>1899</v>
      </c>
    </row>
    <row r="30" spans="1:7">
      <c r="A30" s="125" t="s">
        <v>1871</v>
      </c>
      <c r="B30" s="125" t="s">
        <v>1740</v>
      </c>
      <c r="C30" s="125" t="s">
        <v>1246</v>
      </c>
      <c r="D30" s="125" t="s">
        <v>1900</v>
      </c>
      <c r="E30" s="125" t="s">
        <v>1901</v>
      </c>
      <c r="F30" s="167">
        <v>29060221</v>
      </c>
      <c r="G30" t="s">
        <v>1899</v>
      </c>
    </row>
    <row r="31" spans="1:7" ht="17.25">
      <c r="F31" s="238">
        <f>SUM(F2:F30)</f>
        <v>1838795093</v>
      </c>
    </row>
  </sheetData>
  <sortState ref="A2:F30">
    <sortCondition ref="E2:E3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1"/>
  <sheetViews>
    <sheetView workbookViewId="0">
      <pane xSplit="3" ySplit="1" topLeftCell="H2" activePane="bottomRight" state="frozen"/>
      <selection pane="topRight"/>
      <selection pane="bottomLeft"/>
      <selection pane="bottomRight" activeCell="H391" sqref="H2:V391"/>
    </sheetView>
  </sheetViews>
  <sheetFormatPr defaultColWidth="9.140625" defaultRowHeight="15"/>
  <cols>
    <col min="2" max="2" width="11.28515625" customWidth="1"/>
    <col min="4" max="4" width="25.85546875" customWidth="1"/>
    <col min="5" max="5" width="16" customWidth="1"/>
    <col min="6" max="6" width="28.140625" customWidth="1"/>
    <col min="7" max="7" width="16.85546875" customWidth="1"/>
    <col min="8" max="8" width="18.28515625" customWidth="1"/>
    <col min="9" max="9" width="20.7109375" customWidth="1"/>
    <col min="12" max="12" width="19.85546875" customWidth="1"/>
    <col min="16" max="16" width="12.5703125" customWidth="1"/>
    <col min="17" max="17" width="12.7109375" customWidth="1"/>
    <col min="19" max="19" width="22.140625" customWidth="1"/>
  </cols>
  <sheetData>
    <row r="1" spans="1:22">
      <c r="A1" s="39" t="s">
        <v>1917</v>
      </c>
      <c r="B1" s="39" t="s">
        <v>1918</v>
      </c>
      <c r="C1" s="39" t="s">
        <v>1883</v>
      </c>
      <c r="D1" s="34" t="s">
        <v>1818</v>
      </c>
      <c r="E1" s="34" t="s">
        <v>1919</v>
      </c>
      <c r="F1" s="34" t="s">
        <v>1920</v>
      </c>
      <c r="G1" s="34" t="s">
        <v>1921</v>
      </c>
      <c r="H1" s="34" t="s">
        <v>1922</v>
      </c>
      <c r="I1" s="34" t="s">
        <v>1923</v>
      </c>
      <c r="J1" s="34" t="s">
        <v>1924</v>
      </c>
      <c r="K1" s="40" t="s">
        <v>1821</v>
      </c>
      <c r="L1" s="34" t="s">
        <v>1925</v>
      </c>
      <c r="M1" s="34" t="s">
        <v>1926</v>
      </c>
      <c r="N1" s="34" t="s">
        <v>1927</v>
      </c>
      <c r="O1" s="34" t="s">
        <v>1928</v>
      </c>
      <c r="P1" s="34" t="s">
        <v>1929</v>
      </c>
      <c r="Q1" s="34" t="s">
        <v>1930</v>
      </c>
      <c r="R1" s="34" t="s">
        <v>1931</v>
      </c>
      <c r="S1" s="34" t="s">
        <v>1932</v>
      </c>
      <c r="T1" s="34" t="s">
        <v>1933</v>
      </c>
      <c r="U1" s="34" t="s">
        <v>1934</v>
      </c>
    </row>
    <row r="2" spans="1:22">
      <c r="A2" s="39" t="s">
        <v>1935</v>
      </c>
      <c r="B2" s="39" t="s">
        <v>1199</v>
      </c>
      <c r="C2" s="39" t="s">
        <v>1936</v>
      </c>
      <c r="D2" s="35" t="s">
        <v>1937</v>
      </c>
      <c r="E2" s="35" t="s">
        <v>1938</v>
      </c>
      <c r="F2" s="35" t="s">
        <v>1939</v>
      </c>
      <c r="G2" s="35" t="s">
        <v>1940</v>
      </c>
      <c r="H2" s="36"/>
      <c r="I2" s="35"/>
      <c r="J2" s="35"/>
      <c r="K2" s="35"/>
      <c r="L2" s="35"/>
      <c r="M2" s="35"/>
      <c r="N2" s="35"/>
      <c r="O2" s="35"/>
      <c r="P2" s="35"/>
      <c r="Q2" s="41"/>
      <c r="R2" s="42"/>
      <c r="S2" s="42"/>
      <c r="T2" s="35"/>
      <c r="U2" s="35"/>
      <c r="V2" s="35"/>
    </row>
    <row r="3" spans="1:22">
      <c r="A3" s="39" t="s">
        <v>1935</v>
      </c>
      <c r="B3" s="39" t="s">
        <v>1199</v>
      </c>
      <c r="C3" s="39" t="s">
        <v>1936</v>
      </c>
      <c r="D3" s="35" t="s">
        <v>1937</v>
      </c>
      <c r="E3" s="35" t="s">
        <v>1938</v>
      </c>
      <c r="F3" s="35" t="s">
        <v>1939</v>
      </c>
      <c r="G3" s="35" t="s">
        <v>1941</v>
      </c>
      <c r="H3" s="36"/>
      <c r="I3" s="35"/>
      <c r="J3" s="35"/>
      <c r="K3" s="35"/>
      <c r="L3" s="35"/>
      <c r="M3" s="35"/>
      <c r="N3" s="35"/>
      <c r="O3" s="35"/>
      <c r="P3" s="35"/>
      <c r="Q3" s="41"/>
      <c r="R3" s="42"/>
      <c r="S3" s="42"/>
      <c r="T3" s="35"/>
      <c r="U3" s="35"/>
      <c r="V3" s="35"/>
    </row>
    <row r="4" spans="1:22">
      <c r="A4" s="39" t="s">
        <v>1935</v>
      </c>
      <c r="B4" s="39" t="s">
        <v>1199</v>
      </c>
      <c r="C4" s="39" t="s">
        <v>1936</v>
      </c>
      <c r="D4" s="35" t="s">
        <v>1937</v>
      </c>
      <c r="E4" s="35" t="s">
        <v>1938</v>
      </c>
      <c r="F4" s="35" t="s">
        <v>1939</v>
      </c>
      <c r="G4" s="35" t="s">
        <v>1942</v>
      </c>
      <c r="H4" s="36"/>
      <c r="I4" s="35"/>
      <c r="J4" s="35"/>
      <c r="K4" s="35"/>
      <c r="L4" s="35"/>
      <c r="M4" s="35"/>
      <c r="N4" s="35"/>
      <c r="O4" s="35"/>
      <c r="P4" s="35"/>
      <c r="Q4" s="41"/>
      <c r="R4" s="42"/>
      <c r="S4" s="42"/>
      <c r="T4" s="35"/>
      <c r="U4" s="35"/>
      <c r="V4" s="35"/>
    </row>
    <row r="5" spans="1:22">
      <c r="A5" s="39" t="s">
        <v>1943</v>
      </c>
      <c r="B5" s="39" t="s">
        <v>965</v>
      </c>
      <c r="C5" s="39" t="s">
        <v>1944</v>
      </c>
      <c r="D5" s="35" t="s">
        <v>1937</v>
      </c>
      <c r="E5" s="35" t="s">
        <v>1938</v>
      </c>
      <c r="F5" s="35" t="s">
        <v>1939</v>
      </c>
      <c r="G5" s="35" t="s">
        <v>1942</v>
      </c>
      <c r="H5" s="36"/>
      <c r="I5" s="35"/>
      <c r="J5" s="35"/>
      <c r="K5" s="35"/>
      <c r="L5" s="35"/>
      <c r="M5" s="35"/>
      <c r="N5" s="35"/>
      <c r="O5" s="35"/>
      <c r="P5" s="35"/>
      <c r="Q5" s="41"/>
      <c r="R5" s="42"/>
      <c r="S5" s="42"/>
      <c r="T5" s="35"/>
      <c r="U5" s="35"/>
      <c r="V5" s="35"/>
    </row>
    <row r="6" spans="1:22">
      <c r="A6" s="39" t="s">
        <v>1935</v>
      </c>
      <c r="B6" s="39" t="s">
        <v>1199</v>
      </c>
      <c r="C6" s="39" t="s">
        <v>1936</v>
      </c>
      <c r="D6" s="35" t="s">
        <v>1937</v>
      </c>
      <c r="E6" s="35" t="s">
        <v>1938</v>
      </c>
      <c r="F6" s="35" t="s">
        <v>1939</v>
      </c>
      <c r="G6" s="35" t="s">
        <v>1942</v>
      </c>
      <c r="H6" s="36"/>
      <c r="I6" s="35"/>
      <c r="J6" s="35"/>
      <c r="K6" s="35"/>
      <c r="L6" s="35"/>
      <c r="M6" s="35"/>
      <c r="N6" s="35"/>
      <c r="O6" s="35"/>
      <c r="P6" s="35"/>
      <c r="Q6" s="41"/>
      <c r="R6" s="42"/>
      <c r="S6" s="42"/>
      <c r="T6" s="35"/>
      <c r="U6" s="35"/>
      <c r="V6" s="35"/>
    </row>
    <row r="7" spans="1:22">
      <c r="A7" s="39" t="s">
        <v>1935</v>
      </c>
      <c r="B7" s="39" t="s">
        <v>1199</v>
      </c>
      <c r="C7" s="39" t="s">
        <v>1936</v>
      </c>
      <c r="D7" s="35" t="s">
        <v>1937</v>
      </c>
      <c r="E7" s="35" t="s">
        <v>1938</v>
      </c>
      <c r="F7" s="35" t="s">
        <v>1939</v>
      </c>
      <c r="G7" s="35" t="s">
        <v>1942</v>
      </c>
      <c r="H7" s="36"/>
      <c r="I7" s="35"/>
      <c r="J7" s="35"/>
      <c r="K7" s="35"/>
      <c r="L7" s="35"/>
      <c r="M7" s="35"/>
      <c r="N7" s="35"/>
      <c r="O7" s="35"/>
      <c r="P7" s="35"/>
      <c r="Q7" s="41"/>
      <c r="R7" s="42"/>
      <c r="S7" s="42"/>
      <c r="T7" s="35"/>
      <c r="U7" s="35"/>
      <c r="V7" s="35"/>
    </row>
    <row r="8" spans="1:22">
      <c r="A8" s="39" t="s">
        <v>1945</v>
      </c>
      <c r="B8" s="39" t="s">
        <v>838</v>
      </c>
      <c r="C8" s="39" t="s">
        <v>1944</v>
      </c>
      <c r="D8" s="35" t="s">
        <v>1937</v>
      </c>
      <c r="E8" s="35" t="s">
        <v>1938</v>
      </c>
      <c r="F8" s="35" t="s">
        <v>1939</v>
      </c>
      <c r="G8" s="35" t="s">
        <v>1942</v>
      </c>
      <c r="H8" s="36"/>
      <c r="I8" s="35"/>
      <c r="J8" s="35"/>
      <c r="K8" s="35"/>
      <c r="L8" s="35"/>
      <c r="M8" s="35"/>
      <c r="N8" s="35"/>
      <c r="O8" s="35"/>
      <c r="P8" s="35"/>
      <c r="Q8" s="41"/>
      <c r="R8" s="42"/>
      <c r="S8" s="42"/>
      <c r="T8" s="35"/>
      <c r="U8" s="35"/>
      <c r="V8" s="35"/>
    </row>
    <row r="9" spans="1:22">
      <c r="A9" s="39" t="s">
        <v>1945</v>
      </c>
      <c r="B9" s="39" t="s">
        <v>838</v>
      </c>
      <c r="C9" s="39" t="s">
        <v>1944</v>
      </c>
      <c r="D9" s="35" t="s">
        <v>1937</v>
      </c>
      <c r="E9" s="35" t="s">
        <v>1938</v>
      </c>
      <c r="F9" s="35" t="s">
        <v>1939</v>
      </c>
      <c r="G9" s="35" t="s">
        <v>1942</v>
      </c>
      <c r="H9" s="36"/>
      <c r="I9" s="35"/>
      <c r="J9" s="35"/>
      <c r="K9" s="35"/>
      <c r="L9" s="35"/>
      <c r="M9" s="35"/>
      <c r="N9" s="35"/>
      <c r="O9" s="35"/>
      <c r="P9" s="35"/>
      <c r="Q9" s="41"/>
      <c r="R9" s="42"/>
      <c r="S9" s="42"/>
      <c r="T9" s="35"/>
      <c r="U9" s="35"/>
      <c r="V9" s="35"/>
    </row>
    <row r="10" spans="1:22">
      <c r="A10" s="39" t="s">
        <v>1945</v>
      </c>
      <c r="B10" s="39" t="s">
        <v>838</v>
      </c>
      <c r="C10" s="39" t="s">
        <v>1944</v>
      </c>
      <c r="D10" s="35" t="s">
        <v>1937</v>
      </c>
      <c r="E10" s="35" t="s">
        <v>1938</v>
      </c>
      <c r="F10" s="35" t="s">
        <v>1939</v>
      </c>
      <c r="G10" s="35" t="s">
        <v>1942</v>
      </c>
      <c r="H10" s="36"/>
      <c r="I10" s="35"/>
      <c r="J10" s="35"/>
      <c r="K10" s="35"/>
      <c r="L10" s="35"/>
      <c r="M10" s="35"/>
      <c r="N10" s="35"/>
      <c r="O10" s="35"/>
      <c r="P10" s="35"/>
      <c r="Q10" s="41"/>
      <c r="R10" s="42"/>
      <c r="S10" s="42"/>
      <c r="T10" s="35"/>
      <c r="U10" s="35"/>
      <c r="V10" s="35"/>
    </row>
    <row r="11" spans="1:22">
      <c r="A11" s="39" t="s">
        <v>1945</v>
      </c>
      <c r="B11" s="39" t="s">
        <v>838</v>
      </c>
      <c r="C11" s="39" t="s">
        <v>1944</v>
      </c>
      <c r="D11" s="35" t="s">
        <v>1937</v>
      </c>
      <c r="E11" s="35" t="s">
        <v>1938</v>
      </c>
      <c r="F11" s="35" t="s">
        <v>1939</v>
      </c>
      <c r="G11" s="35" t="s">
        <v>1942</v>
      </c>
      <c r="H11" s="36"/>
      <c r="I11" s="35"/>
      <c r="J11" s="35"/>
      <c r="K11" s="35"/>
      <c r="L11" s="35"/>
      <c r="M11" s="35"/>
      <c r="N11" s="35"/>
      <c r="O11" s="35"/>
      <c r="P11" s="35"/>
      <c r="Q11" s="41"/>
      <c r="R11" s="42"/>
      <c r="S11" s="42"/>
      <c r="T11" s="35"/>
      <c r="U11" s="35"/>
      <c r="V11" s="35"/>
    </row>
    <row r="12" spans="1:22">
      <c r="A12" s="39" t="s">
        <v>1945</v>
      </c>
      <c r="B12" s="39" t="s">
        <v>838</v>
      </c>
      <c r="C12" s="39" t="s">
        <v>1944</v>
      </c>
      <c r="D12" s="35" t="s">
        <v>1937</v>
      </c>
      <c r="E12" s="35" t="s">
        <v>1938</v>
      </c>
      <c r="F12" s="35" t="s">
        <v>1939</v>
      </c>
      <c r="G12" s="35" t="s">
        <v>1942</v>
      </c>
      <c r="H12" s="36"/>
      <c r="I12" s="35"/>
      <c r="J12" s="35"/>
      <c r="K12" s="35"/>
      <c r="L12" s="35"/>
      <c r="M12" s="35"/>
      <c r="N12" s="35"/>
      <c r="O12" s="35"/>
      <c r="P12" s="35"/>
      <c r="Q12" s="41"/>
      <c r="R12" s="42"/>
      <c r="S12" s="42"/>
      <c r="T12" s="35"/>
      <c r="U12" s="35"/>
      <c r="V12" s="35"/>
    </row>
    <row r="13" spans="1:22">
      <c r="A13" s="39" t="s">
        <v>1945</v>
      </c>
      <c r="B13" s="39" t="s">
        <v>838</v>
      </c>
      <c r="C13" s="39" t="s">
        <v>1944</v>
      </c>
      <c r="D13" s="35" t="s">
        <v>1937</v>
      </c>
      <c r="E13" s="35" t="s">
        <v>1938</v>
      </c>
      <c r="F13" s="35" t="s">
        <v>1939</v>
      </c>
      <c r="G13" s="35" t="s">
        <v>1942</v>
      </c>
      <c r="H13" s="36"/>
      <c r="I13" s="35"/>
      <c r="J13" s="35"/>
      <c r="K13" s="35"/>
      <c r="L13" s="35"/>
      <c r="M13" s="35"/>
      <c r="N13" s="35"/>
      <c r="O13" s="35"/>
      <c r="P13" s="35"/>
      <c r="Q13" s="41"/>
      <c r="R13" s="42"/>
      <c r="S13" s="42"/>
      <c r="T13" s="35"/>
      <c r="U13" s="35"/>
      <c r="V13" s="35"/>
    </row>
    <row r="14" spans="1:22">
      <c r="A14" s="39" t="s">
        <v>1945</v>
      </c>
      <c r="B14" s="39" t="s">
        <v>838</v>
      </c>
      <c r="C14" s="39" t="s">
        <v>1944</v>
      </c>
      <c r="D14" s="35" t="s">
        <v>1937</v>
      </c>
      <c r="E14" s="35" t="s">
        <v>1938</v>
      </c>
      <c r="F14" s="35" t="s">
        <v>1939</v>
      </c>
      <c r="G14" s="35" t="s">
        <v>1942</v>
      </c>
      <c r="H14" s="36"/>
      <c r="I14" s="35"/>
      <c r="J14" s="35"/>
      <c r="K14" s="35"/>
      <c r="L14" s="35"/>
      <c r="M14" s="35"/>
      <c r="N14" s="35"/>
      <c r="O14" s="35"/>
      <c r="P14" s="35"/>
      <c r="Q14" s="41"/>
      <c r="R14" s="42"/>
      <c r="S14" s="42"/>
      <c r="T14" s="35"/>
      <c r="U14" s="35"/>
      <c r="V14" s="35"/>
    </row>
    <row r="15" spans="1:22">
      <c r="A15" s="39" t="s">
        <v>1945</v>
      </c>
      <c r="B15" s="39" t="s">
        <v>838</v>
      </c>
      <c r="C15" s="39" t="s">
        <v>1944</v>
      </c>
      <c r="D15" s="35" t="s">
        <v>1937</v>
      </c>
      <c r="E15" s="35" t="s">
        <v>1938</v>
      </c>
      <c r="F15" s="35" t="s">
        <v>1939</v>
      </c>
      <c r="G15" s="35" t="s">
        <v>1942</v>
      </c>
      <c r="H15" s="36"/>
      <c r="I15" s="35"/>
      <c r="J15" s="35"/>
      <c r="K15" s="35"/>
      <c r="L15" s="35"/>
      <c r="M15" s="35"/>
      <c r="N15" s="35"/>
      <c r="O15" s="35"/>
      <c r="P15" s="35"/>
      <c r="Q15" s="41"/>
      <c r="R15" s="42"/>
      <c r="S15" s="42"/>
      <c r="T15" s="35"/>
      <c r="U15" s="35"/>
      <c r="V15" s="35"/>
    </row>
    <row r="16" spans="1:22">
      <c r="A16" s="39" t="s">
        <v>1945</v>
      </c>
      <c r="B16" s="39" t="s">
        <v>838</v>
      </c>
      <c r="C16" s="39" t="s">
        <v>1944</v>
      </c>
      <c r="D16" s="35" t="s">
        <v>1937</v>
      </c>
      <c r="E16" s="35" t="s">
        <v>1938</v>
      </c>
      <c r="F16" s="35" t="s">
        <v>1939</v>
      </c>
      <c r="G16" s="35" t="s">
        <v>1942</v>
      </c>
      <c r="H16" s="36"/>
      <c r="I16" s="35"/>
      <c r="J16" s="35"/>
      <c r="K16" s="35"/>
      <c r="L16" s="35"/>
      <c r="M16" s="35"/>
      <c r="N16" s="35"/>
      <c r="O16" s="35"/>
      <c r="P16" s="35"/>
      <c r="Q16" s="41"/>
      <c r="R16" s="42"/>
      <c r="S16" s="42"/>
      <c r="T16" s="35"/>
      <c r="U16" s="35"/>
      <c r="V16" s="35"/>
    </row>
    <row r="17" spans="1:22">
      <c r="A17" s="39" t="s">
        <v>1945</v>
      </c>
      <c r="B17" s="39" t="s">
        <v>838</v>
      </c>
      <c r="C17" s="39" t="s">
        <v>1944</v>
      </c>
      <c r="D17" s="35" t="s">
        <v>1937</v>
      </c>
      <c r="E17" s="35" t="s">
        <v>1938</v>
      </c>
      <c r="F17" s="35" t="s">
        <v>1939</v>
      </c>
      <c r="G17" s="35" t="s">
        <v>1942</v>
      </c>
      <c r="H17" s="36"/>
      <c r="I17" s="35"/>
      <c r="J17" s="35"/>
      <c r="K17" s="35"/>
      <c r="L17" s="35"/>
      <c r="M17" s="35"/>
      <c r="N17" s="35"/>
      <c r="O17" s="35"/>
      <c r="P17" s="35"/>
      <c r="Q17" s="41"/>
      <c r="R17" s="42"/>
      <c r="S17" s="42"/>
      <c r="T17" s="35"/>
      <c r="U17" s="35"/>
      <c r="V17" s="35"/>
    </row>
    <row r="18" spans="1:22">
      <c r="A18" s="39" t="s">
        <v>1945</v>
      </c>
      <c r="B18" s="39" t="s">
        <v>838</v>
      </c>
      <c r="C18" s="39" t="s">
        <v>1944</v>
      </c>
      <c r="D18" s="35" t="s">
        <v>1937</v>
      </c>
      <c r="E18" s="35" t="s">
        <v>1938</v>
      </c>
      <c r="F18" s="35" t="s">
        <v>1939</v>
      </c>
      <c r="G18" s="35" t="s">
        <v>1942</v>
      </c>
      <c r="H18" s="36"/>
      <c r="I18" s="35"/>
      <c r="J18" s="35"/>
      <c r="K18" s="35"/>
      <c r="L18" s="35"/>
      <c r="M18" s="35"/>
      <c r="N18" s="35"/>
      <c r="O18" s="35"/>
      <c r="P18" s="35"/>
      <c r="Q18" s="41"/>
      <c r="R18" s="42"/>
      <c r="S18" s="42"/>
      <c r="T18" s="35"/>
      <c r="U18" s="35"/>
      <c r="V18" s="35"/>
    </row>
    <row r="19" spans="1:22">
      <c r="A19" s="39" t="s">
        <v>1945</v>
      </c>
      <c r="B19" s="39" t="s">
        <v>838</v>
      </c>
      <c r="C19" s="39" t="s">
        <v>1944</v>
      </c>
      <c r="D19" s="35" t="s">
        <v>1937</v>
      </c>
      <c r="E19" s="35" t="s">
        <v>1938</v>
      </c>
      <c r="F19" s="35" t="s">
        <v>1939</v>
      </c>
      <c r="G19" s="35" t="s">
        <v>1942</v>
      </c>
      <c r="H19" s="36"/>
      <c r="I19" s="35"/>
      <c r="J19" s="35"/>
      <c r="K19" s="35"/>
      <c r="L19" s="35"/>
      <c r="M19" s="35"/>
      <c r="N19" s="35"/>
      <c r="O19" s="35"/>
      <c r="P19" s="35"/>
      <c r="Q19" s="41"/>
      <c r="R19" s="42"/>
      <c r="S19" s="42"/>
      <c r="T19" s="35"/>
      <c r="U19" s="35"/>
      <c r="V19" s="35"/>
    </row>
    <row r="20" spans="1:22">
      <c r="A20" s="39" t="s">
        <v>1945</v>
      </c>
      <c r="B20" s="39" t="s">
        <v>838</v>
      </c>
      <c r="C20" s="39" t="s">
        <v>1944</v>
      </c>
      <c r="D20" s="35" t="s">
        <v>1937</v>
      </c>
      <c r="E20" s="35" t="s">
        <v>1938</v>
      </c>
      <c r="F20" s="35" t="s">
        <v>1939</v>
      </c>
      <c r="G20" s="35" t="s">
        <v>1942</v>
      </c>
      <c r="H20" s="36"/>
      <c r="I20" s="35"/>
      <c r="J20" s="35"/>
      <c r="K20" s="35"/>
      <c r="L20" s="35"/>
      <c r="M20" s="35"/>
      <c r="N20" s="35"/>
      <c r="O20" s="35"/>
      <c r="P20" s="35"/>
      <c r="Q20" s="41"/>
      <c r="R20" s="42"/>
      <c r="S20" s="42"/>
      <c r="T20" s="35"/>
      <c r="U20" s="35"/>
      <c r="V20" s="35"/>
    </row>
    <row r="21" spans="1:22">
      <c r="A21" s="39" t="s">
        <v>1945</v>
      </c>
      <c r="B21" s="39" t="s">
        <v>838</v>
      </c>
      <c r="C21" s="39" t="s">
        <v>1944</v>
      </c>
      <c r="D21" s="35" t="s">
        <v>1937</v>
      </c>
      <c r="E21" s="35" t="s">
        <v>1938</v>
      </c>
      <c r="F21" s="35" t="s">
        <v>1939</v>
      </c>
      <c r="G21" s="35" t="s">
        <v>1942</v>
      </c>
      <c r="H21" s="36"/>
      <c r="I21" s="35"/>
      <c r="J21" s="35"/>
      <c r="K21" s="35"/>
      <c r="L21" s="35"/>
      <c r="M21" s="35"/>
      <c r="N21" s="35"/>
      <c r="O21" s="35"/>
      <c r="P21" s="35"/>
      <c r="Q21" s="41"/>
      <c r="R21" s="42"/>
      <c r="S21" s="42"/>
      <c r="T21" s="35"/>
      <c r="U21" s="35"/>
      <c r="V21" s="35"/>
    </row>
    <row r="22" spans="1:22">
      <c r="A22" s="39" t="s">
        <v>1945</v>
      </c>
      <c r="B22" s="39" t="s">
        <v>838</v>
      </c>
      <c r="C22" s="39" t="s">
        <v>1944</v>
      </c>
      <c r="D22" s="35" t="s">
        <v>1937</v>
      </c>
      <c r="E22" s="35" t="s">
        <v>1938</v>
      </c>
      <c r="F22" s="35" t="s">
        <v>1939</v>
      </c>
      <c r="G22" s="35" t="s">
        <v>1942</v>
      </c>
      <c r="H22" s="36"/>
      <c r="I22" s="35"/>
      <c r="J22" s="35"/>
      <c r="K22" s="35"/>
      <c r="L22" s="35"/>
      <c r="M22" s="35"/>
      <c r="N22" s="35"/>
      <c r="O22" s="35"/>
      <c r="P22" s="35"/>
      <c r="Q22" s="41"/>
      <c r="R22" s="42"/>
      <c r="S22" s="42"/>
      <c r="T22" s="35"/>
      <c r="U22" s="35"/>
      <c r="V22" s="35"/>
    </row>
    <row r="23" spans="1:22">
      <c r="A23" s="39" t="s">
        <v>1945</v>
      </c>
      <c r="B23" s="39" t="s">
        <v>838</v>
      </c>
      <c r="C23" s="39" t="s">
        <v>1944</v>
      </c>
      <c r="D23" s="35" t="s">
        <v>1937</v>
      </c>
      <c r="E23" s="35" t="s">
        <v>1938</v>
      </c>
      <c r="F23" s="35" t="s">
        <v>1939</v>
      </c>
      <c r="G23" s="35" t="s">
        <v>1942</v>
      </c>
      <c r="H23" s="36"/>
      <c r="I23" s="35"/>
      <c r="J23" s="35"/>
      <c r="K23" s="35"/>
      <c r="L23" s="35"/>
      <c r="M23" s="35"/>
      <c r="N23" s="35"/>
      <c r="O23" s="35"/>
      <c r="P23" s="35"/>
      <c r="Q23" s="41"/>
      <c r="R23" s="42"/>
      <c r="S23" s="42"/>
      <c r="T23" s="35"/>
      <c r="U23" s="35"/>
      <c r="V23" s="35"/>
    </row>
    <row r="24" spans="1:22">
      <c r="A24" s="39" t="s">
        <v>1945</v>
      </c>
      <c r="B24" s="39" t="s">
        <v>838</v>
      </c>
      <c r="C24" s="39" t="s">
        <v>1944</v>
      </c>
      <c r="D24" s="35" t="s">
        <v>1937</v>
      </c>
      <c r="E24" s="35" t="s">
        <v>1938</v>
      </c>
      <c r="F24" s="35" t="s">
        <v>1939</v>
      </c>
      <c r="G24" s="35" t="s">
        <v>1942</v>
      </c>
      <c r="H24" s="36"/>
      <c r="I24" s="35"/>
      <c r="J24" s="35"/>
      <c r="K24" s="35"/>
      <c r="L24" s="35"/>
      <c r="M24" s="35"/>
      <c r="N24" s="35"/>
      <c r="O24" s="35"/>
      <c r="P24" s="35"/>
      <c r="Q24" s="41"/>
      <c r="R24" s="42"/>
      <c r="S24" s="42"/>
      <c r="T24" s="35"/>
      <c r="U24" s="35"/>
      <c r="V24" s="35"/>
    </row>
    <row r="25" spans="1:22">
      <c r="A25" s="39" t="s">
        <v>1945</v>
      </c>
      <c r="B25" s="39" t="s">
        <v>838</v>
      </c>
      <c r="C25" s="39" t="s">
        <v>1944</v>
      </c>
      <c r="D25" s="35" t="s">
        <v>1937</v>
      </c>
      <c r="E25" s="35" t="s">
        <v>1938</v>
      </c>
      <c r="F25" s="35" t="s">
        <v>1939</v>
      </c>
      <c r="G25" s="35" t="s">
        <v>1942</v>
      </c>
      <c r="H25" s="36"/>
      <c r="I25" s="35"/>
      <c r="J25" s="35"/>
      <c r="K25" s="35"/>
      <c r="L25" s="35"/>
      <c r="M25" s="35"/>
      <c r="N25" s="35"/>
      <c r="O25" s="35"/>
      <c r="P25" s="35"/>
      <c r="Q25" s="41"/>
      <c r="R25" s="42"/>
      <c r="S25" s="42"/>
      <c r="T25" s="35"/>
      <c r="U25" s="35"/>
      <c r="V25" s="35"/>
    </row>
    <row r="26" spans="1:22">
      <c r="A26" s="39" t="s">
        <v>1945</v>
      </c>
      <c r="B26" s="39" t="s">
        <v>838</v>
      </c>
      <c r="C26" s="39" t="s">
        <v>1944</v>
      </c>
      <c r="D26" s="35" t="s">
        <v>1937</v>
      </c>
      <c r="E26" s="35" t="s">
        <v>1938</v>
      </c>
      <c r="F26" s="35" t="s">
        <v>1939</v>
      </c>
      <c r="G26" s="35" t="s">
        <v>1942</v>
      </c>
      <c r="H26" s="36"/>
      <c r="I26" s="35"/>
      <c r="J26" s="35"/>
      <c r="K26" s="35"/>
      <c r="L26" s="35"/>
      <c r="M26" s="35"/>
      <c r="N26" s="35"/>
      <c r="O26" s="35"/>
      <c r="P26" s="35"/>
      <c r="Q26" s="41"/>
      <c r="R26" s="42"/>
      <c r="S26" s="42"/>
      <c r="T26" s="35"/>
      <c r="U26" s="35"/>
      <c r="V26" s="35"/>
    </row>
    <row r="27" spans="1:22">
      <c r="A27" s="39" t="s">
        <v>1945</v>
      </c>
      <c r="B27" s="39" t="s">
        <v>838</v>
      </c>
      <c r="C27" s="39" t="s">
        <v>1944</v>
      </c>
      <c r="D27" s="35" t="s">
        <v>1937</v>
      </c>
      <c r="E27" s="35" t="s">
        <v>1938</v>
      </c>
      <c r="F27" s="35" t="s">
        <v>1939</v>
      </c>
      <c r="G27" s="35" t="s">
        <v>1942</v>
      </c>
      <c r="H27" s="36"/>
      <c r="I27" s="35"/>
      <c r="J27" s="35"/>
      <c r="K27" s="35"/>
      <c r="L27" s="35"/>
      <c r="M27" s="35"/>
      <c r="N27" s="35"/>
      <c r="O27" s="35"/>
      <c r="P27" s="35"/>
      <c r="Q27" s="41"/>
      <c r="R27" s="42"/>
      <c r="S27" s="42"/>
      <c r="T27" s="35"/>
      <c r="U27" s="35"/>
      <c r="V27" s="35"/>
    </row>
    <row r="28" spans="1:22">
      <c r="A28" s="39" t="s">
        <v>1945</v>
      </c>
      <c r="B28" s="39" t="s">
        <v>838</v>
      </c>
      <c r="C28" s="39" t="s">
        <v>1944</v>
      </c>
      <c r="D28" s="35" t="s">
        <v>1937</v>
      </c>
      <c r="E28" s="35" t="s">
        <v>1938</v>
      </c>
      <c r="F28" s="35" t="s">
        <v>1939</v>
      </c>
      <c r="G28" s="35" t="s">
        <v>1942</v>
      </c>
      <c r="H28" s="36"/>
      <c r="I28" s="35"/>
      <c r="J28" s="35"/>
      <c r="K28" s="35"/>
      <c r="L28" s="35"/>
      <c r="M28" s="35"/>
      <c r="N28" s="35"/>
      <c r="O28" s="35"/>
      <c r="P28" s="35"/>
      <c r="Q28" s="41"/>
      <c r="R28" s="42"/>
      <c r="S28" s="42"/>
      <c r="T28" s="35"/>
      <c r="U28" s="35"/>
      <c r="V28" s="35"/>
    </row>
    <row r="29" spans="1:22">
      <c r="A29" s="39" t="s">
        <v>1945</v>
      </c>
      <c r="B29" s="39" t="s">
        <v>838</v>
      </c>
      <c r="C29" s="39" t="s">
        <v>1944</v>
      </c>
      <c r="D29" s="35" t="s">
        <v>1937</v>
      </c>
      <c r="E29" s="35" t="s">
        <v>1938</v>
      </c>
      <c r="F29" s="35" t="s">
        <v>1939</v>
      </c>
      <c r="G29" s="35" t="s">
        <v>1942</v>
      </c>
      <c r="H29" s="36"/>
      <c r="I29" s="35"/>
      <c r="J29" s="35"/>
      <c r="K29" s="35"/>
      <c r="L29" s="35"/>
      <c r="M29" s="35"/>
      <c r="N29" s="35"/>
      <c r="O29" s="35"/>
      <c r="P29" s="35"/>
      <c r="Q29" s="41"/>
      <c r="R29" s="42"/>
      <c r="S29" s="42"/>
      <c r="T29" s="35"/>
      <c r="U29" s="35"/>
      <c r="V29" s="35"/>
    </row>
    <row r="30" spans="1:22">
      <c r="A30" s="39" t="s">
        <v>1945</v>
      </c>
      <c r="B30" s="39" t="s">
        <v>838</v>
      </c>
      <c r="C30" s="39" t="s">
        <v>1944</v>
      </c>
      <c r="D30" s="35" t="s">
        <v>1937</v>
      </c>
      <c r="E30" s="35" t="s">
        <v>1938</v>
      </c>
      <c r="F30" s="35" t="s">
        <v>1939</v>
      </c>
      <c r="G30" s="35" t="s">
        <v>1942</v>
      </c>
      <c r="H30" s="36"/>
      <c r="I30" s="35"/>
      <c r="J30" s="35"/>
      <c r="K30" s="35"/>
      <c r="L30" s="35"/>
      <c r="M30" s="35"/>
      <c r="N30" s="35"/>
      <c r="O30" s="35"/>
      <c r="P30" s="35"/>
      <c r="Q30" s="41"/>
      <c r="R30" s="42"/>
      <c r="S30" s="42"/>
      <c r="T30" s="35"/>
      <c r="U30" s="35"/>
      <c r="V30" s="35"/>
    </row>
    <row r="31" spans="1:22">
      <c r="A31" s="39" t="s">
        <v>1945</v>
      </c>
      <c r="B31" s="39" t="s">
        <v>838</v>
      </c>
      <c r="C31" s="39" t="s">
        <v>1944</v>
      </c>
      <c r="D31" s="35" t="s">
        <v>1937</v>
      </c>
      <c r="E31" s="35" t="s">
        <v>1938</v>
      </c>
      <c r="F31" s="35" t="s">
        <v>1939</v>
      </c>
      <c r="G31" s="35" t="s">
        <v>1942</v>
      </c>
      <c r="H31" s="36"/>
      <c r="I31" s="35"/>
      <c r="J31" s="35"/>
      <c r="K31" s="35"/>
      <c r="L31" s="35"/>
      <c r="M31" s="35"/>
      <c r="N31" s="35"/>
      <c r="O31" s="35"/>
      <c r="P31" s="35"/>
      <c r="Q31" s="41"/>
      <c r="R31" s="42"/>
      <c r="S31" s="42"/>
      <c r="T31" s="35"/>
      <c r="U31" s="35"/>
      <c r="V31" s="35"/>
    </row>
    <row r="32" spans="1:22">
      <c r="A32" s="39" t="s">
        <v>1945</v>
      </c>
      <c r="B32" s="39" t="s">
        <v>838</v>
      </c>
      <c r="C32" s="39" t="s">
        <v>1944</v>
      </c>
      <c r="D32" s="35" t="s">
        <v>1937</v>
      </c>
      <c r="E32" s="35" t="s">
        <v>1938</v>
      </c>
      <c r="F32" s="35" t="s">
        <v>1939</v>
      </c>
      <c r="G32" s="35" t="s">
        <v>1942</v>
      </c>
      <c r="H32" s="36"/>
      <c r="I32" s="35"/>
      <c r="J32" s="35"/>
      <c r="K32" s="35"/>
      <c r="L32" s="35"/>
      <c r="M32" s="35"/>
      <c r="N32" s="35"/>
      <c r="O32" s="35"/>
      <c r="P32" s="35"/>
      <c r="Q32" s="41"/>
      <c r="R32" s="42"/>
      <c r="S32" s="42"/>
      <c r="T32" s="35"/>
      <c r="U32" s="35"/>
      <c r="V32" s="35"/>
    </row>
    <row r="33" spans="1:22">
      <c r="A33" s="39" t="s">
        <v>1943</v>
      </c>
      <c r="B33" s="39" t="s">
        <v>965</v>
      </c>
      <c r="C33" s="39" t="s">
        <v>1944</v>
      </c>
      <c r="D33" s="35" t="s">
        <v>1937</v>
      </c>
      <c r="E33" s="35" t="s">
        <v>1938</v>
      </c>
      <c r="F33" s="35" t="s">
        <v>1939</v>
      </c>
      <c r="G33" s="35" t="s">
        <v>1942</v>
      </c>
      <c r="H33" s="36"/>
      <c r="I33" s="35"/>
      <c r="J33" s="35"/>
      <c r="K33" s="35"/>
      <c r="L33" s="35"/>
      <c r="M33" s="35"/>
      <c r="N33" s="35"/>
      <c r="O33" s="35"/>
      <c r="P33" s="35"/>
      <c r="Q33" s="41"/>
      <c r="R33" s="42"/>
      <c r="S33" s="42"/>
      <c r="T33" s="35"/>
      <c r="U33" s="35"/>
      <c r="V33" s="35"/>
    </row>
    <row r="34" spans="1:22">
      <c r="A34" s="39" t="s">
        <v>1943</v>
      </c>
      <c r="B34" s="39" t="s">
        <v>965</v>
      </c>
      <c r="C34" s="39" t="s">
        <v>1944</v>
      </c>
      <c r="D34" s="35" t="s">
        <v>1937</v>
      </c>
      <c r="E34" s="35" t="s">
        <v>1938</v>
      </c>
      <c r="F34" s="35" t="s">
        <v>1939</v>
      </c>
      <c r="G34" s="35" t="s">
        <v>1942</v>
      </c>
      <c r="H34" s="36"/>
      <c r="I34" s="35"/>
      <c r="J34" s="35"/>
      <c r="K34" s="35"/>
      <c r="L34" s="35"/>
      <c r="M34" s="35"/>
      <c r="N34" s="35"/>
      <c r="O34" s="35"/>
      <c r="P34" s="35"/>
      <c r="Q34" s="41"/>
      <c r="R34" s="42"/>
      <c r="S34" s="42"/>
      <c r="T34" s="35"/>
      <c r="U34" s="35"/>
      <c r="V34" s="35"/>
    </row>
    <row r="35" spans="1:22">
      <c r="A35" s="39" t="s">
        <v>1935</v>
      </c>
      <c r="B35" s="39" t="s">
        <v>1199</v>
      </c>
      <c r="C35" s="39" t="s">
        <v>1936</v>
      </c>
      <c r="D35" s="35" t="s">
        <v>1937</v>
      </c>
      <c r="E35" s="35" t="s">
        <v>1938</v>
      </c>
      <c r="F35" s="35" t="s">
        <v>1939</v>
      </c>
      <c r="G35" s="35" t="s">
        <v>1942</v>
      </c>
      <c r="H35" s="36"/>
      <c r="I35" s="35"/>
      <c r="J35" s="35"/>
      <c r="K35" s="35"/>
      <c r="L35" s="35"/>
      <c r="M35" s="35"/>
      <c r="N35" s="35"/>
      <c r="O35" s="35"/>
      <c r="P35" s="35"/>
      <c r="Q35" s="41"/>
      <c r="R35" s="42"/>
      <c r="S35" s="42"/>
      <c r="T35" s="35"/>
      <c r="U35" s="35"/>
      <c r="V35" s="35"/>
    </row>
    <row r="36" spans="1:22">
      <c r="A36" s="39" t="s">
        <v>1935</v>
      </c>
      <c r="B36" s="39" t="s">
        <v>1199</v>
      </c>
      <c r="C36" s="39" t="s">
        <v>1936</v>
      </c>
      <c r="D36" s="35" t="s">
        <v>1937</v>
      </c>
      <c r="E36" s="35" t="s">
        <v>1938</v>
      </c>
      <c r="F36" s="35" t="s">
        <v>1939</v>
      </c>
      <c r="G36" s="35" t="s">
        <v>1942</v>
      </c>
      <c r="H36" s="36"/>
      <c r="I36" s="35"/>
      <c r="J36" s="35"/>
      <c r="K36" s="35"/>
      <c r="L36" s="35"/>
      <c r="M36" s="35"/>
      <c r="N36" s="35"/>
      <c r="O36" s="35"/>
      <c r="P36" s="35"/>
      <c r="Q36" s="41"/>
      <c r="R36" s="42"/>
      <c r="S36" s="42"/>
      <c r="T36" s="35"/>
      <c r="U36" s="35"/>
      <c r="V36" s="35"/>
    </row>
    <row r="37" spans="1:22">
      <c r="A37" s="39" t="s">
        <v>1935</v>
      </c>
      <c r="B37" s="39" t="s">
        <v>1199</v>
      </c>
      <c r="C37" s="39" t="s">
        <v>1936</v>
      </c>
      <c r="D37" s="35" t="s">
        <v>1937</v>
      </c>
      <c r="E37" s="35" t="s">
        <v>1938</v>
      </c>
      <c r="F37" s="35" t="s">
        <v>1939</v>
      </c>
      <c r="G37" s="35" t="s">
        <v>1942</v>
      </c>
      <c r="H37" s="36"/>
      <c r="I37" s="35"/>
      <c r="J37" s="35"/>
      <c r="K37" s="35"/>
      <c r="L37" s="35"/>
      <c r="M37" s="35"/>
      <c r="N37" s="35"/>
      <c r="O37" s="35"/>
      <c r="P37" s="35"/>
      <c r="Q37" s="41"/>
      <c r="R37" s="42"/>
      <c r="S37" s="42"/>
      <c r="T37" s="35"/>
      <c r="U37" s="35"/>
      <c r="V37" s="35"/>
    </row>
    <row r="38" spans="1:22">
      <c r="A38" s="39" t="s">
        <v>1935</v>
      </c>
      <c r="B38" s="39" t="s">
        <v>1199</v>
      </c>
      <c r="C38" s="39" t="s">
        <v>1936</v>
      </c>
      <c r="D38" s="35" t="s">
        <v>1937</v>
      </c>
      <c r="E38" s="35" t="s">
        <v>1938</v>
      </c>
      <c r="F38" s="35" t="s">
        <v>1939</v>
      </c>
      <c r="G38" s="35" t="s">
        <v>1942</v>
      </c>
      <c r="H38" s="36"/>
      <c r="I38" s="35"/>
      <c r="J38" s="35"/>
      <c r="K38" s="35"/>
      <c r="L38" s="35"/>
      <c r="M38" s="35"/>
      <c r="N38" s="35"/>
      <c r="O38" s="35"/>
      <c r="P38" s="35"/>
      <c r="Q38" s="41"/>
      <c r="R38" s="42"/>
      <c r="S38" s="42"/>
      <c r="T38" s="35"/>
      <c r="U38" s="35"/>
      <c r="V38" s="35"/>
    </row>
    <row r="39" spans="1:22">
      <c r="A39" s="39" t="s">
        <v>1935</v>
      </c>
      <c r="B39" s="39" t="s">
        <v>1199</v>
      </c>
      <c r="C39" s="39" t="s">
        <v>1936</v>
      </c>
      <c r="D39" s="35" t="s">
        <v>1937</v>
      </c>
      <c r="E39" s="35" t="s">
        <v>1938</v>
      </c>
      <c r="F39" s="35" t="s">
        <v>1939</v>
      </c>
      <c r="G39" s="35" t="s">
        <v>1942</v>
      </c>
      <c r="H39" s="36"/>
      <c r="I39" s="35"/>
      <c r="J39" s="35"/>
      <c r="K39" s="35"/>
      <c r="L39" s="35"/>
      <c r="M39" s="35"/>
      <c r="N39" s="35"/>
      <c r="O39" s="35"/>
      <c r="P39" s="35"/>
      <c r="Q39" s="41"/>
      <c r="R39" s="42"/>
      <c r="S39" s="42"/>
      <c r="T39" s="35"/>
      <c r="U39" s="35"/>
      <c r="V39" s="35"/>
    </row>
    <row r="40" spans="1:22">
      <c r="A40" s="39" t="s">
        <v>1935</v>
      </c>
      <c r="B40" s="39" t="s">
        <v>1199</v>
      </c>
      <c r="C40" s="39" t="s">
        <v>1936</v>
      </c>
      <c r="D40" s="35" t="s">
        <v>1937</v>
      </c>
      <c r="E40" s="35" t="s">
        <v>1938</v>
      </c>
      <c r="F40" s="35" t="s">
        <v>1939</v>
      </c>
      <c r="G40" s="35" t="s">
        <v>1942</v>
      </c>
      <c r="H40" s="36"/>
      <c r="I40" s="35"/>
      <c r="J40" s="35"/>
      <c r="K40" s="35"/>
      <c r="L40" s="35"/>
      <c r="M40" s="35"/>
      <c r="N40" s="35"/>
      <c r="O40" s="35"/>
      <c r="P40" s="35"/>
      <c r="Q40" s="41"/>
      <c r="R40" s="42"/>
      <c r="S40" s="42"/>
      <c r="T40" s="35"/>
      <c r="U40" s="35"/>
      <c r="V40" s="35"/>
    </row>
    <row r="41" spans="1:22">
      <c r="A41" s="39" t="s">
        <v>1935</v>
      </c>
      <c r="B41" s="39" t="s">
        <v>1199</v>
      </c>
      <c r="C41" s="39" t="s">
        <v>1936</v>
      </c>
      <c r="D41" s="35" t="s">
        <v>1937</v>
      </c>
      <c r="E41" s="35" t="s">
        <v>1938</v>
      </c>
      <c r="F41" s="35" t="s">
        <v>1939</v>
      </c>
      <c r="G41" s="35" t="s">
        <v>1942</v>
      </c>
      <c r="H41" s="36"/>
      <c r="I41" s="35"/>
      <c r="J41" s="35"/>
      <c r="K41" s="35"/>
      <c r="L41" s="35"/>
      <c r="M41" s="35"/>
      <c r="N41" s="35"/>
      <c r="O41" s="35"/>
      <c r="P41" s="35"/>
      <c r="Q41" s="41"/>
      <c r="R41" s="42"/>
      <c r="S41" s="42"/>
      <c r="T41" s="35"/>
      <c r="U41" s="35"/>
      <c r="V41" s="35"/>
    </row>
    <row r="42" spans="1:22">
      <c r="A42" s="39" t="s">
        <v>1935</v>
      </c>
      <c r="B42" s="39" t="s">
        <v>1199</v>
      </c>
      <c r="C42" s="39" t="s">
        <v>1936</v>
      </c>
      <c r="D42" s="35" t="s">
        <v>1937</v>
      </c>
      <c r="E42" s="35" t="s">
        <v>1938</v>
      </c>
      <c r="F42" s="35" t="s">
        <v>1939</v>
      </c>
      <c r="G42" s="35" t="s">
        <v>1942</v>
      </c>
      <c r="H42" s="36"/>
      <c r="I42" s="35"/>
      <c r="J42" s="35"/>
      <c r="K42" s="35"/>
      <c r="L42" s="35"/>
      <c r="M42" s="35"/>
      <c r="N42" s="35"/>
      <c r="O42" s="35"/>
      <c r="P42" s="35"/>
      <c r="Q42" s="41"/>
      <c r="R42" s="42"/>
      <c r="S42" s="42"/>
      <c r="T42" s="35"/>
      <c r="U42" s="35"/>
      <c r="V42" s="35"/>
    </row>
    <row r="43" spans="1:22">
      <c r="A43" s="39" t="s">
        <v>1935</v>
      </c>
      <c r="B43" s="39" t="s">
        <v>1199</v>
      </c>
      <c r="C43" s="39" t="s">
        <v>1936</v>
      </c>
      <c r="D43" s="35" t="s">
        <v>1937</v>
      </c>
      <c r="E43" s="35" t="s">
        <v>1938</v>
      </c>
      <c r="F43" s="35" t="s">
        <v>1939</v>
      </c>
      <c r="G43" s="35" t="s">
        <v>1942</v>
      </c>
      <c r="H43" s="36"/>
      <c r="I43" s="35"/>
      <c r="J43" s="35"/>
      <c r="K43" s="35"/>
      <c r="L43" s="35"/>
      <c r="M43" s="35"/>
      <c r="N43" s="35"/>
      <c r="O43" s="35"/>
      <c r="P43" s="35"/>
      <c r="Q43" s="41"/>
      <c r="R43" s="42"/>
      <c r="S43" s="42"/>
      <c r="T43" s="35"/>
      <c r="U43" s="35"/>
      <c r="V43" s="35"/>
    </row>
    <row r="44" spans="1:22">
      <c r="A44" s="39" t="s">
        <v>1943</v>
      </c>
      <c r="B44" s="39" t="s">
        <v>965</v>
      </c>
      <c r="C44" s="39" t="s">
        <v>1944</v>
      </c>
      <c r="D44" s="35" t="s">
        <v>1937</v>
      </c>
      <c r="E44" s="35" t="s">
        <v>1938</v>
      </c>
      <c r="F44" s="35" t="s">
        <v>1939</v>
      </c>
      <c r="G44" s="35" t="s">
        <v>1942</v>
      </c>
      <c r="H44" s="36"/>
      <c r="I44" s="35"/>
      <c r="J44" s="35"/>
      <c r="K44" s="35"/>
      <c r="L44" s="35"/>
      <c r="M44" s="35"/>
      <c r="N44" s="35"/>
      <c r="O44" s="35"/>
      <c r="P44" s="35"/>
      <c r="Q44" s="41"/>
      <c r="R44" s="42"/>
      <c r="S44" s="42"/>
      <c r="T44" s="35"/>
      <c r="U44" s="35"/>
      <c r="V44" s="35"/>
    </row>
    <row r="45" spans="1:22">
      <c r="A45" s="39" t="s">
        <v>1935</v>
      </c>
      <c r="B45" s="39" t="s">
        <v>1199</v>
      </c>
      <c r="C45" s="39" t="s">
        <v>1936</v>
      </c>
      <c r="D45" s="35" t="s">
        <v>1937</v>
      </c>
      <c r="E45" s="35" t="s">
        <v>1938</v>
      </c>
      <c r="F45" s="35" t="s">
        <v>1939</v>
      </c>
      <c r="G45" s="35" t="s">
        <v>1942</v>
      </c>
      <c r="H45" s="36"/>
      <c r="I45" s="35"/>
      <c r="J45" s="35"/>
      <c r="K45" s="35"/>
      <c r="L45" s="35"/>
      <c r="M45" s="35"/>
      <c r="N45" s="35"/>
      <c r="O45" s="35"/>
      <c r="P45" s="35"/>
      <c r="Q45" s="41"/>
      <c r="R45" s="42"/>
      <c r="S45" s="42"/>
      <c r="T45" s="35"/>
      <c r="U45" s="35"/>
      <c r="V45" s="35"/>
    </row>
    <row r="46" spans="1:22">
      <c r="A46" s="39" t="s">
        <v>1935</v>
      </c>
      <c r="B46" s="39" t="s">
        <v>1199</v>
      </c>
      <c r="C46" s="39" t="s">
        <v>1936</v>
      </c>
      <c r="D46" s="35" t="s">
        <v>1937</v>
      </c>
      <c r="E46" s="35" t="s">
        <v>1938</v>
      </c>
      <c r="F46" s="35" t="s">
        <v>1939</v>
      </c>
      <c r="G46" s="35" t="s">
        <v>1942</v>
      </c>
      <c r="H46" s="36"/>
      <c r="I46" s="35"/>
      <c r="J46" s="35"/>
      <c r="K46" s="35"/>
      <c r="L46" s="35"/>
      <c r="M46" s="35"/>
      <c r="N46" s="35"/>
      <c r="O46" s="35"/>
      <c r="P46" s="35"/>
      <c r="Q46" s="41"/>
      <c r="R46" s="42"/>
      <c r="S46" s="42"/>
      <c r="T46" s="35"/>
      <c r="U46" s="35"/>
      <c r="V46" s="35"/>
    </row>
    <row r="47" spans="1:22">
      <c r="A47" s="39" t="s">
        <v>1945</v>
      </c>
      <c r="B47" s="39" t="s">
        <v>838</v>
      </c>
      <c r="C47" s="39" t="s">
        <v>1944</v>
      </c>
      <c r="D47" s="35" t="s">
        <v>1937</v>
      </c>
      <c r="E47" s="35" t="s">
        <v>1938</v>
      </c>
      <c r="F47" s="35" t="s">
        <v>1939</v>
      </c>
      <c r="G47" s="35" t="s">
        <v>1942</v>
      </c>
      <c r="H47" s="36"/>
      <c r="I47" s="35"/>
      <c r="J47" s="35"/>
      <c r="K47" s="35"/>
      <c r="L47" s="35"/>
      <c r="M47" s="35"/>
      <c r="N47" s="35"/>
      <c r="O47" s="35"/>
      <c r="P47" s="35"/>
      <c r="Q47" s="41"/>
      <c r="R47" s="42"/>
      <c r="S47" s="42"/>
      <c r="T47" s="35"/>
      <c r="U47" s="35"/>
      <c r="V47" s="35"/>
    </row>
    <row r="48" spans="1:22">
      <c r="A48" s="39" t="s">
        <v>1943</v>
      </c>
      <c r="B48" s="39" t="s">
        <v>965</v>
      </c>
      <c r="C48" s="39" t="s">
        <v>1944</v>
      </c>
      <c r="D48" s="35" t="s">
        <v>1937</v>
      </c>
      <c r="E48" s="35" t="s">
        <v>1938</v>
      </c>
      <c r="F48" s="35" t="s">
        <v>1939</v>
      </c>
      <c r="G48" s="35" t="s">
        <v>1942</v>
      </c>
      <c r="H48" s="36"/>
      <c r="I48" s="35"/>
      <c r="J48" s="35"/>
      <c r="K48" s="35"/>
      <c r="L48" s="35"/>
      <c r="M48" s="35"/>
      <c r="N48" s="35"/>
      <c r="O48" s="35"/>
      <c r="P48" s="35"/>
      <c r="Q48" s="41"/>
      <c r="R48" s="42"/>
      <c r="S48" s="42"/>
      <c r="T48" s="35"/>
      <c r="U48" s="35"/>
      <c r="V48" s="35"/>
    </row>
    <row r="49" spans="1:22">
      <c r="A49" s="39" t="s">
        <v>1943</v>
      </c>
      <c r="B49" s="39" t="s">
        <v>965</v>
      </c>
      <c r="C49" s="39" t="s">
        <v>1944</v>
      </c>
      <c r="D49" s="35" t="s">
        <v>1937</v>
      </c>
      <c r="E49" s="35" t="s">
        <v>1938</v>
      </c>
      <c r="F49" s="35" t="s">
        <v>1939</v>
      </c>
      <c r="G49" s="35" t="s">
        <v>1942</v>
      </c>
      <c r="H49" s="36"/>
      <c r="I49" s="35"/>
      <c r="J49" s="35"/>
      <c r="K49" s="35"/>
      <c r="L49" s="35"/>
      <c r="M49" s="35"/>
      <c r="N49" s="35"/>
      <c r="O49" s="35"/>
      <c r="P49" s="35"/>
      <c r="Q49" s="41"/>
      <c r="R49" s="42"/>
      <c r="S49" s="42"/>
      <c r="T49" s="35"/>
      <c r="U49" s="35"/>
      <c r="V49" s="35"/>
    </row>
    <row r="50" spans="1:22">
      <c r="A50" s="39" t="s">
        <v>1935</v>
      </c>
      <c r="B50" s="39" t="s">
        <v>1199</v>
      </c>
      <c r="C50" s="39" t="s">
        <v>1936</v>
      </c>
      <c r="D50" s="35" t="s">
        <v>1937</v>
      </c>
      <c r="E50" s="35" t="s">
        <v>1938</v>
      </c>
      <c r="F50" s="35" t="s">
        <v>1939</v>
      </c>
      <c r="G50" s="35" t="s">
        <v>1942</v>
      </c>
      <c r="H50" s="36"/>
      <c r="I50" s="35"/>
      <c r="J50" s="35"/>
      <c r="K50" s="35"/>
      <c r="L50" s="35"/>
      <c r="M50" s="35"/>
      <c r="N50" s="35"/>
      <c r="O50" s="35"/>
      <c r="P50" s="35"/>
      <c r="Q50" s="41"/>
      <c r="R50" s="42"/>
      <c r="S50" s="42"/>
      <c r="T50" s="35"/>
      <c r="U50" s="35"/>
      <c r="V50" s="35"/>
    </row>
    <row r="51" spans="1:22">
      <c r="A51" s="39" t="s">
        <v>1935</v>
      </c>
      <c r="B51" s="39" t="s">
        <v>1199</v>
      </c>
      <c r="C51" s="39" t="s">
        <v>1936</v>
      </c>
      <c r="D51" s="35" t="s">
        <v>1937</v>
      </c>
      <c r="E51" s="35" t="s">
        <v>1938</v>
      </c>
      <c r="F51" s="35" t="s">
        <v>1939</v>
      </c>
      <c r="G51" s="35" t="s">
        <v>1942</v>
      </c>
      <c r="H51" s="36"/>
      <c r="I51" s="35"/>
      <c r="J51" s="35"/>
      <c r="K51" s="35"/>
      <c r="L51" s="35"/>
      <c r="M51" s="35"/>
      <c r="N51" s="35"/>
      <c r="O51" s="35"/>
      <c r="P51" s="35"/>
      <c r="Q51" s="41"/>
      <c r="R51" s="42"/>
      <c r="S51" s="42"/>
      <c r="T51" s="35"/>
      <c r="U51" s="35"/>
      <c r="V51" s="35"/>
    </row>
    <row r="52" spans="1:22">
      <c r="A52" s="39" t="s">
        <v>1935</v>
      </c>
      <c r="B52" s="39" t="s">
        <v>1199</v>
      </c>
      <c r="C52" s="39" t="s">
        <v>1936</v>
      </c>
      <c r="D52" s="35" t="s">
        <v>1937</v>
      </c>
      <c r="E52" s="35" t="s">
        <v>1938</v>
      </c>
      <c r="F52" s="35" t="s">
        <v>1939</v>
      </c>
      <c r="G52" s="35" t="s">
        <v>1942</v>
      </c>
      <c r="H52" s="36"/>
      <c r="I52" s="35"/>
      <c r="J52" s="35"/>
      <c r="K52" s="35"/>
      <c r="L52" s="35"/>
      <c r="M52" s="35"/>
      <c r="N52" s="35"/>
      <c r="O52" s="35"/>
      <c r="P52" s="35"/>
      <c r="Q52" s="41"/>
      <c r="R52" s="42"/>
      <c r="S52" s="42"/>
      <c r="T52" s="35"/>
      <c r="U52" s="35"/>
      <c r="V52" s="35"/>
    </row>
    <row r="53" spans="1:22">
      <c r="A53" s="39" t="s">
        <v>1943</v>
      </c>
      <c r="B53" s="39" t="s">
        <v>965</v>
      </c>
      <c r="C53" s="39" t="s">
        <v>1944</v>
      </c>
      <c r="D53" s="35" t="s">
        <v>1937</v>
      </c>
      <c r="E53" s="35" t="s">
        <v>1938</v>
      </c>
      <c r="F53" s="35" t="s">
        <v>1939</v>
      </c>
      <c r="G53" s="35" t="s">
        <v>1942</v>
      </c>
      <c r="H53" s="36"/>
      <c r="I53" s="35"/>
      <c r="J53" s="35"/>
      <c r="K53" s="35"/>
      <c r="L53" s="35"/>
      <c r="M53" s="35"/>
      <c r="N53" s="35"/>
      <c r="O53" s="35"/>
      <c r="P53" s="35"/>
      <c r="Q53" s="41"/>
      <c r="R53" s="42"/>
      <c r="S53" s="42"/>
      <c r="T53" s="35"/>
      <c r="U53" s="35"/>
      <c r="V53" s="35"/>
    </row>
    <row r="54" spans="1:22">
      <c r="A54" s="39" t="s">
        <v>1935</v>
      </c>
      <c r="B54" s="39" t="s">
        <v>1199</v>
      </c>
      <c r="C54" s="39" t="s">
        <v>1936</v>
      </c>
      <c r="D54" s="35" t="s">
        <v>1937</v>
      </c>
      <c r="E54" s="35" t="s">
        <v>1938</v>
      </c>
      <c r="F54" s="35" t="s">
        <v>1939</v>
      </c>
      <c r="G54" s="35" t="s">
        <v>1942</v>
      </c>
      <c r="H54" s="36"/>
      <c r="I54" s="35"/>
      <c r="J54" s="35"/>
      <c r="K54" s="35"/>
      <c r="L54" s="35"/>
      <c r="M54" s="35"/>
      <c r="N54" s="35"/>
      <c r="O54" s="35"/>
      <c r="P54" s="35"/>
      <c r="Q54" s="41"/>
      <c r="R54" s="42"/>
      <c r="S54" s="42"/>
      <c r="T54" s="35"/>
      <c r="U54" s="35"/>
      <c r="V54" s="35"/>
    </row>
    <row r="55" spans="1:22">
      <c r="A55" s="39" t="s">
        <v>1935</v>
      </c>
      <c r="B55" s="39" t="s">
        <v>1199</v>
      </c>
      <c r="C55" s="39" t="s">
        <v>1936</v>
      </c>
      <c r="D55" s="35" t="s">
        <v>1937</v>
      </c>
      <c r="E55" s="35" t="s">
        <v>1938</v>
      </c>
      <c r="F55" s="35" t="s">
        <v>1939</v>
      </c>
      <c r="G55" s="35" t="s">
        <v>1942</v>
      </c>
      <c r="H55" s="36"/>
      <c r="I55" s="35"/>
      <c r="J55" s="35"/>
      <c r="K55" s="35"/>
      <c r="L55" s="35"/>
      <c r="M55" s="35"/>
      <c r="N55" s="35"/>
      <c r="O55" s="35"/>
      <c r="P55" s="35"/>
      <c r="Q55" s="41"/>
      <c r="R55" s="42"/>
      <c r="S55" s="42"/>
      <c r="T55" s="35"/>
      <c r="U55" s="35"/>
      <c r="V55" s="35"/>
    </row>
    <row r="56" spans="1:22">
      <c r="A56" s="39" t="s">
        <v>1935</v>
      </c>
      <c r="B56" s="39" t="s">
        <v>1199</v>
      </c>
      <c r="C56" s="39" t="s">
        <v>1936</v>
      </c>
      <c r="D56" s="35" t="s">
        <v>1937</v>
      </c>
      <c r="E56" s="35" t="s">
        <v>1938</v>
      </c>
      <c r="F56" s="35" t="s">
        <v>1939</v>
      </c>
      <c r="G56" s="35" t="s">
        <v>1942</v>
      </c>
      <c r="H56" s="36"/>
      <c r="I56" s="35"/>
      <c r="J56" s="35"/>
      <c r="K56" s="35"/>
      <c r="L56" s="35"/>
      <c r="M56" s="35"/>
      <c r="N56" s="35"/>
      <c r="O56" s="35"/>
      <c r="P56" s="35"/>
      <c r="Q56" s="41"/>
      <c r="R56" s="42"/>
      <c r="S56" s="42"/>
      <c r="T56" s="35"/>
      <c r="U56" s="35"/>
      <c r="V56" s="35"/>
    </row>
    <row r="57" spans="1:22">
      <c r="A57" s="39" t="s">
        <v>1935</v>
      </c>
      <c r="B57" s="39" t="s">
        <v>1199</v>
      </c>
      <c r="C57" s="39" t="s">
        <v>1936</v>
      </c>
      <c r="D57" s="35" t="s">
        <v>1937</v>
      </c>
      <c r="E57" s="35" t="s">
        <v>1938</v>
      </c>
      <c r="F57" s="35" t="s">
        <v>1939</v>
      </c>
      <c r="G57" s="35" t="s">
        <v>1942</v>
      </c>
      <c r="H57" s="36"/>
      <c r="I57" s="35"/>
      <c r="J57" s="35"/>
      <c r="K57" s="35"/>
      <c r="L57" s="35"/>
      <c r="M57" s="35"/>
      <c r="N57" s="35"/>
      <c r="O57" s="35"/>
      <c r="P57" s="35"/>
      <c r="Q57" s="41"/>
      <c r="R57" s="42"/>
      <c r="S57" s="42"/>
      <c r="T57" s="35"/>
      <c r="U57" s="35"/>
      <c r="V57" s="35"/>
    </row>
    <row r="58" spans="1:22">
      <c r="A58" s="39" t="s">
        <v>1935</v>
      </c>
      <c r="B58" s="39" t="s">
        <v>1199</v>
      </c>
      <c r="C58" s="39" t="s">
        <v>1936</v>
      </c>
      <c r="D58" s="35" t="s">
        <v>1937</v>
      </c>
      <c r="E58" s="35" t="s">
        <v>1938</v>
      </c>
      <c r="F58" s="35" t="s">
        <v>1939</v>
      </c>
      <c r="G58" s="35" t="s">
        <v>1942</v>
      </c>
      <c r="H58" s="36"/>
      <c r="I58" s="35"/>
      <c r="J58" s="35"/>
      <c r="K58" s="35"/>
      <c r="L58" s="35"/>
      <c r="M58" s="35"/>
      <c r="N58" s="35"/>
      <c r="O58" s="35"/>
      <c r="P58" s="35"/>
      <c r="Q58" s="41"/>
      <c r="R58" s="42"/>
      <c r="S58" s="42"/>
      <c r="T58" s="35"/>
      <c r="U58" s="35"/>
      <c r="V58" s="35"/>
    </row>
    <row r="59" spans="1:22">
      <c r="A59" s="39" t="s">
        <v>1935</v>
      </c>
      <c r="B59" s="39" t="s">
        <v>1199</v>
      </c>
      <c r="C59" s="39" t="s">
        <v>1936</v>
      </c>
      <c r="D59" s="35" t="s">
        <v>1937</v>
      </c>
      <c r="E59" s="35" t="s">
        <v>1938</v>
      </c>
      <c r="F59" s="35" t="s">
        <v>1939</v>
      </c>
      <c r="G59" s="35" t="s">
        <v>1942</v>
      </c>
      <c r="H59" s="36"/>
      <c r="I59" s="35"/>
      <c r="J59" s="35"/>
      <c r="K59" s="35"/>
      <c r="L59" s="35"/>
      <c r="M59" s="35"/>
      <c r="N59" s="35"/>
      <c r="O59" s="35"/>
      <c r="P59" s="35"/>
      <c r="Q59" s="41"/>
      <c r="R59" s="42"/>
      <c r="S59" s="42"/>
      <c r="T59" s="35"/>
      <c r="U59" s="35"/>
      <c r="V59" s="35"/>
    </row>
    <row r="60" spans="1:22">
      <c r="A60" s="39" t="s">
        <v>1935</v>
      </c>
      <c r="B60" s="39" t="s">
        <v>1199</v>
      </c>
      <c r="C60" s="39" t="s">
        <v>1936</v>
      </c>
      <c r="D60" s="35" t="s">
        <v>1937</v>
      </c>
      <c r="E60" s="35" t="s">
        <v>1938</v>
      </c>
      <c r="F60" s="35" t="s">
        <v>1939</v>
      </c>
      <c r="G60" s="35" t="s">
        <v>1942</v>
      </c>
      <c r="H60" s="36"/>
      <c r="I60" s="35"/>
      <c r="J60" s="35"/>
      <c r="K60" s="35"/>
      <c r="L60" s="35"/>
      <c r="M60" s="35"/>
      <c r="N60" s="35"/>
      <c r="O60" s="35"/>
      <c r="P60" s="35"/>
      <c r="Q60" s="41"/>
      <c r="R60" s="42"/>
      <c r="S60" s="42"/>
      <c r="T60" s="35"/>
      <c r="U60" s="35"/>
      <c r="V60" s="35"/>
    </row>
    <row r="61" spans="1:22">
      <c r="A61" s="39" t="s">
        <v>1935</v>
      </c>
      <c r="B61" s="39" t="s">
        <v>1199</v>
      </c>
      <c r="C61" s="39" t="s">
        <v>1936</v>
      </c>
      <c r="D61" s="35" t="s">
        <v>1937</v>
      </c>
      <c r="E61" s="35" t="s">
        <v>1938</v>
      </c>
      <c r="F61" s="35" t="s">
        <v>1939</v>
      </c>
      <c r="G61" s="35" t="s">
        <v>1942</v>
      </c>
      <c r="H61" s="36"/>
      <c r="I61" s="35"/>
      <c r="J61" s="35"/>
      <c r="K61" s="35"/>
      <c r="L61" s="35"/>
      <c r="M61" s="35"/>
      <c r="N61" s="35"/>
      <c r="O61" s="35"/>
      <c r="P61" s="35"/>
      <c r="Q61" s="41"/>
      <c r="R61" s="42"/>
      <c r="S61" s="42"/>
      <c r="T61" s="35"/>
      <c r="U61" s="35"/>
      <c r="V61" s="35"/>
    </row>
    <row r="62" spans="1:22">
      <c r="A62" s="39" t="s">
        <v>1935</v>
      </c>
      <c r="B62" s="39" t="s">
        <v>1199</v>
      </c>
      <c r="C62" s="39" t="s">
        <v>1936</v>
      </c>
      <c r="D62" s="35" t="s">
        <v>1937</v>
      </c>
      <c r="E62" s="35" t="s">
        <v>1938</v>
      </c>
      <c r="F62" s="35" t="s">
        <v>1939</v>
      </c>
      <c r="G62" s="35" t="s">
        <v>1942</v>
      </c>
      <c r="H62" s="36"/>
      <c r="I62" s="35"/>
      <c r="J62" s="35"/>
      <c r="K62" s="35"/>
      <c r="L62" s="35"/>
      <c r="M62" s="35"/>
      <c r="N62" s="35"/>
      <c r="O62" s="35"/>
      <c r="P62" s="35"/>
      <c r="Q62" s="41"/>
      <c r="R62" s="42"/>
      <c r="S62" s="42"/>
      <c r="T62" s="35"/>
      <c r="U62" s="35"/>
      <c r="V62" s="35"/>
    </row>
    <row r="63" spans="1:22">
      <c r="A63" s="39" t="s">
        <v>1935</v>
      </c>
      <c r="B63" s="39" t="s">
        <v>1199</v>
      </c>
      <c r="C63" s="39" t="s">
        <v>1936</v>
      </c>
      <c r="D63" s="35" t="s">
        <v>1937</v>
      </c>
      <c r="E63" s="35" t="s">
        <v>1938</v>
      </c>
      <c r="F63" s="35" t="s">
        <v>1939</v>
      </c>
      <c r="G63" s="35" t="s">
        <v>1942</v>
      </c>
      <c r="H63" s="36"/>
      <c r="I63" s="35"/>
      <c r="J63" s="35"/>
      <c r="K63" s="35"/>
      <c r="L63" s="35"/>
      <c r="M63" s="35"/>
      <c r="N63" s="35"/>
      <c r="O63" s="35"/>
      <c r="P63" s="35"/>
      <c r="Q63" s="41"/>
      <c r="R63" s="42"/>
      <c r="S63" s="42"/>
      <c r="T63" s="35"/>
      <c r="U63" s="35"/>
      <c r="V63" s="35"/>
    </row>
    <row r="64" spans="1:22">
      <c r="A64" s="39" t="s">
        <v>1935</v>
      </c>
      <c r="B64" s="39" t="s">
        <v>1199</v>
      </c>
      <c r="C64" s="39" t="s">
        <v>1936</v>
      </c>
      <c r="D64" s="35" t="s">
        <v>1937</v>
      </c>
      <c r="E64" s="35" t="s">
        <v>1938</v>
      </c>
      <c r="F64" s="35" t="s">
        <v>1939</v>
      </c>
      <c r="G64" s="35" t="s">
        <v>1942</v>
      </c>
      <c r="H64" s="36"/>
      <c r="I64" s="35"/>
      <c r="J64" s="35"/>
      <c r="K64" s="35"/>
      <c r="L64" s="35"/>
      <c r="M64" s="35"/>
      <c r="N64" s="35"/>
      <c r="O64" s="35"/>
      <c r="P64" s="35"/>
      <c r="Q64" s="41"/>
      <c r="R64" s="42"/>
      <c r="S64" s="42"/>
      <c r="T64" s="35"/>
      <c r="U64" s="35"/>
      <c r="V64" s="35"/>
    </row>
    <row r="65" spans="1:22">
      <c r="A65" s="39" t="s">
        <v>1935</v>
      </c>
      <c r="B65" s="39" t="s">
        <v>1199</v>
      </c>
      <c r="C65" s="39" t="s">
        <v>1936</v>
      </c>
      <c r="D65" s="35" t="s">
        <v>1937</v>
      </c>
      <c r="E65" s="35" t="s">
        <v>1938</v>
      </c>
      <c r="F65" s="35" t="s">
        <v>1939</v>
      </c>
      <c r="G65" s="35" t="s">
        <v>1942</v>
      </c>
      <c r="H65" s="36"/>
      <c r="I65" s="35"/>
      <c r="J65" s="35"/>
      <c r="K65" s="35"/>
      <c r="L65" s="35"/>
      <c r="M65" s="35"/>
      <c r="N65" s="35"/>
      <c r="O65" s="35"/>
      <c r="P65" s="35"/>
      <c r="Q65" s="41"/>
      <c r="R65" s="42"/>
      <c r="S65" s="42"/>
      <c r="T65" s="35"/>
      <c r="U65" s="35"/>
      <c r="V65" s="35"/>
    </row>
    <row r="66" spans="1:22">
      <c r="A66" s="39" t="s">
        <v>1935</v>
      </c>
      <c r="B66" s="39" t="s">
        <v>1199</v>
      </c>
      <c r="C66" s="39" t="s">
        <v>1936</v>
      </c>
      <c r="D66" s="35" t="s">
        <v>1937</v>
      </c>
      <c r="E66" s="35" t="s">
        <v>1938</v>
      </c>
      <c r="F66" s="35" t="s">
        <v>1939</v>
      </c>
      <c r="G66" s="35" t="s">
        <v>1942</v>
      </c>
      <c r="H66" s="36"/>
      <c r="I66" s="35"/>
      <c r="J66" s="35"/>
      <c r="K66" s="35"/>
      <c r="L66" s="35"/>
      <c r="M66" s="35"/>
      <c r="N66" s="35"/>
      <c r="O66" s="35"/>
      <c r="P66" s="35"/>
      <c r="Q66" s="41"/>
      <c r="R66" s="42"/>
      <c r="S66" s="42"/>
      <c r="T66" s="35"/>
      <c r="U66" s="35"/>
      <c r="V66" s="35"/>
    </row>
    <row r="67" spans="1:22">
      <c r="A67" s="39" t="s">
        <v>1935</v>
      </c>
      <c r="B67" s="39" t="s">
        <v>1199</v>
      </c>
      <c r="C67" s="39" t="s">
        <v>1936</v>
      </c>
      <c r="D67" s="35" t="s">
        <v>1937</v>
      </c>
      <c r="E67" s="35" t="s">
        <v>1938</v>
      </c>
      <c r="F67" s="35" t="s">
        <v>1939</v>
      </c>
      <c r="G67" s="35" t="s">
        <v>1942</v>
      </c>
      <c r="H67" s="36"/>
      <c r="I67" s="35"/>
      <c r="J67" s="35"/>
      <c r="K67" s="35"/>
      <c r="L67" s="35"/>
      <c r="M67" s="35"/>
      <c r="N67" s="35"/>
      <c r="O67" s="35"/>
      <c r="P67" s="35"/>
      <c r="Q67" s="41"/>
      <c r="R67" s="42"/>
      <c r="S67" s="42"/>
      <c r="T67" s="35"/>
      <c r="U67" s="35"/>
      <c r="V67" s="35"/>
    </row>
    <row r="68" spans="1:22">
      <c r="A68" s="39" t="s">
        <v>1935</v>
      </c>
      <c r="B68" s="39" t="s">
        <v>1199</v>
      </c>
      <c r="C68" s="39" t="s">
        <v>1936</v>
      </c>
      <c r="D68" s="35" t="s">
        <v>1937</v>
      </c>
      <c r="E68" s="35" t="s">
        <v>1938</v>
      </c>
      <c r="F68" s="35" t="s">
        <v>1939</v>
      </c>
      <c r="G68" s="35" t="s">
        <v>1942</v>
      </c>
      <c r="H68" s="36"/>
      <c r="I68" s="35"/>
      <c r="J68" s="35"/>
      <c r="K68" s="35"/>
      <c r="L68" s="35"/>
      <c r="M68" s="35"/>
      <c r="N68" s="35"/>
      <c r="O68" s="35"/>
      <c r="P68" s="35"/>
      <c r="Q68" s="41"/>
      <c r="R68" s="42"/>
      <c r="S68" s="42"/>
      <c r="T68" s="35"/>
      <c r="U68" s="35"/>
      <c r="V68" s="35"/>
    </row>
    <row r="69" spans="1:22">
      <c r="A69" s="39" t="s">
        <v>1935</v>
      </c>
      <c r="B69" s="39" t="s">
        <v>1199</v>
      </c>
      <c r="C69" s="39" t="s">
        <v>1936</v>
      </c>
      <c r="D69" s="35" t="s">
        <v>1937</v>
      </c>
      <c r="E69" s="35" t="s">
        <v>1938</v>
      </c>
      <c r="F69" s="35" t="s">
        <v>1939</v>
      </c>
      <c r="G69" s="35" t="s">
        <v>1942</v>
      </c>
      <c r="H69" s="36"/>
      <c r="I69" s="35"/>
      <c r="J69" s="35"/>
      <c r="K69" s="35"/>
      <c r="L69" s="35"/>
      <c r="M69" s="35"/>
      <c r="N69" s="35"/>
      <c r="O69" s="35"/>
      <c r="P69" s="35"/>
      <c r="Q69" s="41"/>
      <c r="R69" s="42"/>
      <c r="S69" s="42"/>
      <c r="T69" s="35"/>
      <c r="U69" s="35"/>
      <c r="V69" s="35"/>
    </row>
    <row r="70" spans="1:22">
      <c r="A70" s="39" t="s">
        <v>1935</v>
      </c>
      <c r="B70" s="39" t="s">
        <v>1199</v>
      </c>
      <c r="C70" s="39" t="s">
        <v>1936</v>
      </c>
      <c r="D70" s="35" t="s">
        <v>1937</v>
      </c>
      <c r="E70" s="35" t="s">
        <v>1938</v>
      </c>
      <c r="F70" s="35" t="s">
        <v>1939</v>
      </c>
      <c r="G70" s="35" t="s">
        <v>1942</v>
      </c>
      <c r="H70" s="36"/>
      <c r="I70" s="35"/>
      <c r="J70" s="35"/>
      <c r="K70" s="35"/>
      <c r="L70" s="35"/>
      <c r="M70" s="35"/>
      <c r="N70" s="35"/>
      <c r="O70" s="35"/>
      <c r="P70" s="35"/>
      <c r="Q70" s="41"/>
      <c r="R70" s="42"/>
      <c r="S70" s="42"/>
      <c r="T70" s="35"/>
      <c r="U70" s="35"/>
      <c r="V70" s="35"/>
    </row>
    <row r="71" spans="1:22">
      <c r="A71" s="39" t="s">
        <v>1935</v>
      </c>
      <c r="B71" s="39" t="s">
        <v>1199</v>
      </c>
      <c r="C71" s="39" t="s">
        <v>1936</v>
      </c>
      <c r="D71" s="35" t="s">
        <v>1937</v>
      </c>
      <c r="E71" s="35" t="s">
        <v>1938</v>
      </c>
      <c r="F71" s="35" t="s">
        <v>1939</v>
      </c>
      <c r="G71" s="35" t="s">
        <v>1942</v>
      </c>
      <c r="H71" s="36"/>
      <c r="I71" s="35"/>
      <c r="J71" s="35"/>
      <c r="K71" s="35"/>
      <c r="L71" s="35"/>
      <c r="M71" s="35"/>
      <c r="N71" s="35"/>
      <c r="O71" s="35"/>
      <c r="P71" s="35"/>
      <c r="Q71" s="41"/>
      <c r="R71" s="42"/>
      <c r="S71" s="42"/>
      <c r="T71" s="35"/>
      <c r="U71" s="35"/>
      <c r="V71" s="35"/>
    </row>
    <row r="72" spans="1:22">
      <c r="A72" s="39" t="s">
        <v>1935</v>
      </c>
      <c r="B72" s="39" t="s">
        <v>1199</v>
      </c>
      <c r="C72" s="39" t="s">
        <v>1936</v>
      </c>
      <c r="D72" s="35" t="s">
        <v>1937</v>
      </c>
      <c r="E72" s="35" t="s">
        <v>1938</v>
      </c>
      <c r="F72" s="35" t="s">
        <v>1939</v>
      </c>
      <c r="G72" s="35" t="s">
        <v>1942</v>
      </c>
      <c r="H72" s="36"/>
      <c r="I72" s="35"/>
      <c r="J72" s="35"/>
      <c r="K72" s="35"/>
      <c r="L72" s="35"/>
      <c r="M72" s="35"/>
      <c r="N72" s="35"/>
      <c r="O72" s="35"/>
      <c r="P72" s="35"/>
      <c r="Q72" s="41"/>
      <c r="R72" s="42"/>
      <c r="S72" s="42"/>
      <c r="T72" s="35"/>
      <c r="U72" s="35"/>
      <c r="V72" s="35"/>
    </row>
    <row r="73" spans="1:22">
      <c r="A73" s="39" t="s">
        <v>1935</v>
      </c>
      <c r="B73" s="39" t="s">
        <v>1199</v>
      </c>
      <c r="C73" s="39" t="s">
        <v>1936</v>
      </c>
      <c r="D73" s="35" t="s">
        <v>1937</v>
      </c>
      <c r="E73" s="35" t="s">
        <v>1938</v>
      </c>
      <c r="F73" s="35" t="s">
        <v>1939</v>
      </c>
      <c r="G73" s="35" t="s">
        <v>1942</v>
      </c>
      <c r="H73" s="36"/>
      <c r="I73" s="35"/>
      <c r="J73" s="35"/>
      <c r="K73" s="35"/>
      <c r="L73" s="35"/>
      <c r="M73" s="35"/>
      <c r="N73" s="35"/>
      <c r="O73" s="35"/>
      <c r="P73" s="35"/>
      <c r="Q73" s="41"/>
      <c r="R73" s="42"/>
      <c r="S73" s="42"/>
      <c r="T73" s="35"/>
      <c r="U73" s="35"/>
      <c r="V73" s="35"/>
    </row>
    <row r="74" spans="1:22">
      <c r="A74" s="39" t="s">
        <v>1935</v>
      </c>
      <c r="B74" s="39" t="s">
        <v>1199</v>
      </c>
      <c r="C74" s="39" t="s">
        <v>1936</v>
      </c>
      <c r="D74" s="35" t="s">
        <v>1937</v>
      </c>
      <c r="E74" s="35" t="s">
        <v>1938</v>
      </c>
      <c r="F74" s="35" t="s">
        <v>1939</v>
      </c>
      <c r="G74" s="35" t="s">
        <v>1942</v>
      </c>
      <c r="H74" s="36"/>
      <c r="I74" s="35"/>
      <c r="J74" s="35"/>
      <c r="K74" s="35"/>
      <c r="L74" s="35"/>
      <c r="M74" s="35"/>
      <c r="N74" s="35"/>
      <c r="O74" s="35"/>
      <c r="P74" s="35"/>
      <c r="Q74" s="41"/>
      <c r="R74" s="42"/>
      <c r="S74" s="42"/>
      <c r="T74" s="35"/>
      <c r="U74" s="35"/>
      <c r="V74" s="35"/>
    </row>
    <row r="75" spans="1:22">
      <c r="A75" s="39" t="s">
        <v>1935</v>
      </c>
      <c r="B75" s="39" t="s">
        <v>1199</v>
      </c>
      <c r="C75" s="39" t="s">
        <v>1936</v>
      </c>
      <c r="D75" s="35" t="s">
        <v>1937</v>
      </c>
      <c r="E75" s="35" t="s">
        <v>1938</v>
      </c>
      <c r="F75" s="35" t="s">
        <v>1939</v>
      </c>
      <c r="G75" s="35" t="s">
        <v>1942</v>
      </c>
      <c r="H75" s="36"/>
      <c r="I75" s="35"/>
      <c r="J75" s="35"/>
      <c r="K75" s="35"/>
      <c r="L75" s="35"/>
      <c r="M75" s="35"/>
      <c r="N75" s="35"/>
      <c r="O75" s="35"/>
      <c r="P75" s="35"/>
      <c r="Q75" s="41"/>
      <c r="R75" s="42"/>
      <c r="S75" s="42"/>
      <c r="T75" s="35"/>
      <c r="U75" s="35"/>
      <c r="V75" s="35"/>
    </row>
    <row r="76" spans="1:22">
      <c r="A76" s="39" t="s">
        <v>1935</v>
      </c>
      <c r="B76" s="39" t="s">
        <v>1199</v>
      </c>
      <c r="C76" s="39" t="s">
        <v>1936</v>
      </c>
      <c r="D76" s="35" t="s">
        <v>1937</v>
      </c>
      <c r="E76" s="35" t="s">
        <v>1938</v>
      </c>
      <c r="F76" s="35" t="s">
        <v>1939</v>
      </c>
      <c r="G76" s="35" t="s">
        <v>1942</v>
      </c>
      <c r="H76" s="36"/>
      <c r="I76" s="35"/>
      <c r="J76" s="35"/>
      <c r="K76" s="35"/>
      <c r="L76" s="35"/>
      <c r="M76" s="35"/>
      <c r="N76" s="35"/>
      <c r="O76" s="35"/>
      <c r="P76" s="35"/>
      <c r="Q76" s="41"/>
      <c r="R76" s="42"/>
      <c r="S76" s="42"/>
      <c r="T76" s="35"/>
      <c r="U76" s="35"/>
      <c r="V76" s="35"/>
    </row>
    <row r="77" spans="1:22">
      <c r="A77" s="39" t="s">
        <v>1935</v>
      </c>
      <c r="B77" s="39" t="s">
        <v>1199</v>
      </c>
      <c r="C77" s="39" t="s">
        <v>1936</v>
      </c>
      <c r="D77" s="35" t="s">
        <v>1937</v>
      </c>
      <c r="E77" s="35" t="s">
        <v>1938</v>
      </c>
      <c r="F77" s="35" t="s">
        <v>1939</v>
      </c>
      <c r="G77" s="35" t="s">
        <v>1942</v>
      </c>
      <c r="H77" s="36"/>
      <c r="I77" s="35"/>
      <c r="J77" s="35"/>
      <c r="K77" s="35"/>
      <c r="L77" s="35"/>
      <c r="M77" s="35"/>
      <c r="N77" s="35"/>
      <c r="O77" s="35"/>
      <c r="P77" s="35"/>
      <c r="Q77" s="41"/>
      <c r="R77" s="42"/>
      <c r="S77" s="42"/>
      <c r="T77" s="35"/>
      <c r="U77" s="35"/>
      <c r="V77" s="35"/>
    </row>
    <row r="78" spans="1:22">
      <c r="A78" s="39" t="s">
        <v>1935</v>
      </c>
      <c r="B78" s="39" t="s">
        <v>1199</v>
      </c>
      <c r="C78" s="39" t="s">
        <v>1936</v>
      </c>
      <c r="D78" s="35" t="s">
        <v>1937</v>
      </c>
      <c r="E78" s="35" t="s">
        <v>1938</v>
      </c>
      <c r="F78" s="35" t="s">
        <v>1939</v>
      </c>
      <c r="G78" s="35" t="s">
        <v>1942</v>
      </c>
      <c r="H78" s="36"/>
      <c r="I78" s="35"/>
      <c r="J78" s="35"/>
      <c r="K78" s="35"/>
      <c r="L78" s="35"/>
      <c r="M78" s="35"/>
      <c r="N78" s="35"/>
      <c r="O78" s="35"/>
      <c r="P78" s="35"/>
      <c r="Q78" s="41"/>
      <c r="R78" s="42"/>
      <c r="S78" s="42"/>
      <c r="T78" s="35"/>
      <c r="U78" s="35"/>
      <c r="V78" s="35"/>
    </row>
    <row r="79" spans="1:22">
      <c r="A79" s="39" t="s">
        <v>1943</v>
      </c>
      <c r="B79" s="39" t="s">
        <v>965</v>
      </c>
      <c r="C79" s="39" t="s">
        <v>1944</v>
      </c>
      <c r="D79" s="35" t="s">
        <v>1937</v>
      </c>
      <c r="E79" s="35" t="s">
        <v>1938</v>
      </c>
      <c r="F79" s="35" t="s">
        <v>1939</v>
      </c>
      <c r="G79" s="35" t="s">
        <v>1942</v>
      </c>
      <c r="H79" s="36"/>
      <c r="I79" s="35"/>
      <c r="J79" s="35"/>
      <c r="K79" s="35"/>
      <c r="L79" s="35"/>
      <c r="M79" s="35"/>
      <c r="N79" s="35"/>
      <c r="O79" s="35"/>
      <c r="P79" s="35"/>
      <c r="Q79" s="41"/>
      <c r="R79" s="42"/>
      <c r="S79" s="42"/>
      <c r="T79" s="35"/>
      <c r="U79" s="35"/>
      <c r="V79" s="35"/>
    </row>
    <row r="80" spans="1:22">
      <c r="A80" s="39" t="s">
        <v>1943</v>
      </c>
      <c r="B80" s="39" t="s">
        <v>965</v>
      </c>
      <c r="C80" s="39" t="s">
        <v>1944</v>
      </c>
      <c r="D80" s="35" t="s">
        <v>1937</v>
      </c>
      <c r="E80" s="35" t="s">
        <v>1938</v>
      </c>
      <c r="F80" s="35" t="s">
        <v>1939</v>
      </c>
      <c r="G80" s="35" t="s">
        <v>1942</v>
      </c>
      <c r="H80" s="36"/>
      <c r="I80" s="35"/>
      <c r="J80" s="35"/>
      <c r="K80" s="35"/>
      <c r="L80" s="35"/>
      <c r="M80" s="35"/>
      <c r="N80" s="35"/>
      <c r="O80" s="35"/>
      <c r="P80" s="35"/>
      <c r="Q80" s="41"/>
      <c r="R80" s="42"/>
      <c r="S80" s="42"/>
      <c r="T80" s="35"/>
      <c r="U80" s="35"/>
      <c r="V80" s="35"/>
    </row>
    <row r="81" spans="1:22">
      <c r="A81" s="39" t="s">
        <v>1943</v>
      </c>
      <c r="B81" s="39" t="s">
        <v>965</v>
      </c>
      <c r="C81" s="39" t="s">
        <v>1944</v>
      </c>
      <c r="D81" s="35" t="s">
        <v>1937</v>
      </c>
      <c r="E81" s="35" t="s">
        <v>1938</v>
      </c>
      <c r="F81" s="35" t="s">
        <v>1939</v>
      </c>
      <c r="G81" s="35" t="s">
        <v>1942</v>
      </c>
      <c r="H81" s="36"/>
      <c r="I81" s="35"/>
      <c r="J81" s="35"/>
      <c r="K81" s="35"/>
      <c r="L81" s="35"/>
      <c r="M81" s="35"/>
      <c r="N81" s="35"/>
      <c r="O81" s="35"/>
      <c r="P81" s="35"/>
      <c r="Q81" s="41"/>
      <c r="R81" s="42"/>
      <c r="S81" s="42"/>
      <c r="T81" s="35"/>
      <c r="U81" s="35"/>
      <c r="V81" s="35"/>
    </row>
    <row r="82" spans="1:22">
      <c r="A82" s="39" t="s">
        <v>1943</v>
      </c>
      <c r="B82" s="39" t="s">
        <v>965</v>
      </c>
      <c r="C82" s="39" t="s">
        <v>1944</v>
      </c>
      <c r="D82" s="35" t="s">
        <v>1937</v>
      </c>
      <c r="E82" s="35" t="s">
        <v>1938</v>
      </c>
      <c r="F82" s="35" t="s">
        <v>1939</v>
      </c>
      <c r="G82" s="35" t="s">
        <v>1942</v>
      </c>
      <c r="H82" s="36"/>
      <c r="I82" s="35"/>
      <c r="J82" s="35"/>
      <c r="K82" s="35"/>
      <c r="L82" s="35"/>
      <c r="M82" s="35"/>
      <c r="N82" s="35"/>
      <c r="O82" s="35"/>
      <c r="P82" s="35"/>
      <c r="Q82" s="41"/>
      <c r="R82" s="42"/>
      <c r="S82" s="42"/>
      <c r="T82" s="35"/>
      <c r="U82" s="35"/>
      <c r="V82" s="35"/>
    </row>
    <row r="83" spans="1:22">
      <c r="A83" s="39" t="s">
        <v>1943</v>
      </c>
      <c r="B83" s="39" t="s">
        <v>965</v>
      </c>
      <c r="C83" s="39" t="s">
        <v>1944</v>
      </c>
      <c r="D83" s="35" t="s">
        <v>1937</v>
      </c>
      <c r="E83" s="35" t="s">
        <v>1938</v>
      </c>
      <c r="F83" s="35" t="s">
        <v>1939</v>
      </c>
      <c r="G83" s="35" t="s">
        <v>1942</v>
      </c>
      <c r="H83" s="36"/>
      <c r="I83" s="35"/>
      <c r="J83" s="35"/>
      <c r="K83" s="35"/>
      <c r="L83" s="35"/>
      <c r="M83" s="35"/>
      <c r="N83" s="35"/>
      <c r="O83" s="35"/>
      <c r="P83" s="35"/>
      <c r="Q83" s="41"/>
      <c r="R83" s="42"/>
      <c r="S83" s="42"/>
      <c r="T83" s="35"/>
      <c r="U83" s="35"/>
      <c r="V83" s="35"/>
    </row>
    <row r="84" spans="1:22">
      <c r="A84" s="39" t="s">
        <v>1943</v>
      </c>
      <c r="B84" s="39" t="s">
        <v>965</v>
      </c>
      <c r="C84" s="39" t="s">
        <v>1944</v>
      </c>
      <c r="D84" s="35" t="s">
        <v>1937</v>
      </c>
      <c r="E84" s="35" t="s">
        <v>1938</v>
      </c>
      <c r="F84" s="35" t="s">
        <v>1939</v>
      </c>
      <c r="G84" s="35" t="s">
        <v>1942</v>
      </c>
      <c r="H84" s="36"/>
      <c r="I84" s="35"/>
      <c r="J84" s="35"/>
      <c r="K84" s="35"/>
      <c r="L84" s="35"/>
      <c r="M84" s="35"/>
      <c r="N84" s="35"/>
      <c r="O84" s="35"/>
      <c r="P84" s="35"/>
      <c r="Q84" s="41"/>
      <c r="R84" s="42"/>
      <c r="S84" s="42"/>
      <c r="T84" s="35"/>
      <c r="U84" s="35"/>
      <c r="V84" s="35"/>
    </row>
    <row r="85" spans="1:22">
      <c r="A85" s="39" t="s">
        <v>1943</v>
      </c>
      <c r="B85" s="39" t="s">
        <v>965</v>
      </c>
      <c r="C85" s="39" t="s">
        <v>1944</v>
      </c>
      <c r="D85" s="35" t="s">
        <v>1937</v>
      </c>
      <c r="E85" s="35" t="s">
        <v>1938</v>
      </c>
      <c r="F85" s="35" t="s">
        <v>1939</v>
      </c>
      <c r="G85" s="35" t="s">
        <v>1942</v>
      </c>
      <c r="H85" s="36"/>
      <c r="I85" s="35"/>
      <c r="J85" s="35"/>
      <c r="K85" s="35"/>
      <c r="L85" s="35"/>
      <c r="M85" s="35"/>
      <c r="N85" s="35"/>
      <c r="O85" s="35"/>
      <c r="P85" s="35"/>
      <c r="Q85" s="41"/>
      <c r="R85" s="42"/>
      <c r="S85" s="42"/>
      <c r="T85" s="35"/>
      <c r="U85" s="35"/>
      <c r="V85" s="35"/>
    </row>
    <row r="86" spans="1:22">
      <c r="A86" s="39" t="s">
        <v>1943</v>
      </c>
      <c r="B86" s="39" t="s">
        <v>965</v>
      </c>
      <c r="C86" s="39" t="s">
        <v>1944</v>
      </c>
      <c r="D86" s="35" t="s">
        <v>1937</v>
      </c>
      <c r="E86" s="35" t="s">
        <v>1938</v>
      </c>
      <c r="F86" s="35" t="s">
        <v>1939</v>
      </c>
      <c r="G86" s="35" t="s">
        <v>1942</v>
      </c>
      <c r="H86" s="36"/>
      <c r="I86" s="35"/>
      <c r="J86" s="35"/>
      <c r="K86" s="35"/>
      <c r="L86" s="35"/>
      <c r="M86" s="35"/>
      <c r="N86" s="35"/>
      <c r="O86" s="35"/>
      <c r="P86" s="35"/>
      <c r="Q86" s="41"/>
      <c r="R86" s="42"/>
      <c r="S86" s="42"/>
      <c r="T86" s="35"/>
      <c r="U86" s="35"/>
      <c r="V86" s="35"/>
    </row>
    <row r="87" spans="1:22">
      <c r="A87" s="39" t="s">
        <v>1943</v>
      </c>
      <c r="B87" s="39" t="s">
        <v>965</v>
      </c>
      <c r="C87" s="39" t="s">
        <v>1944</v>
      </c>
      <c r="D87" s="35" t="s">
        <v>1937</v>
      </c>
      <c r="E87" s="35" t="s">
        <v>1938</v>
      </c>
      <c r="F87" s="35" t="s">
        <v>1939</v>
      </c>
      <c r="G87" s="35" t="s">
        <v>1942</v>
      </c>
      <c r="H87" s="36"/>
      <c r="I87" s="35"/>
      <c r="J87" s="35"/>
      <c r="K87" s="35"/>
      <c r="L87" s="35"/>
      <c r="M87" s="35"/>
      <c r="N87" s="35"/>
      <c r="O87" s="35"/>
      <c r="P87" s="35"/>
      <c r="Q87" s="41"/>
      <c r="R87" s="42"/>
      <c r="S87" s="42"/>
      <c r="T87" s="35"/>
      <c r="U87" s="35"/>
      <c r="V87" s="35"/>
    </row>
    <row r="88" spans="1:22">
      <c r="A88" s="39" t="s">
        <v>1943</v>
      </c>
      <c r="B88" s="39" t="s">
        <v>965</v>
      </c>
      <c r="C88" s="39" t="s">
        <v>1944</v>
      </c>
      <c r="D88" s="35" t="s">
        <v>1937</v>
      </c>
      <c r="E88" s="35" t="s">
        <v>1938</v>
      </c>
      <c r="F88" s="35" t="s">
        <v>1939</v>
      </c>
      <c r="G88" s="35" t="s">
        <v>1942</v>
      </c>
      <c r="H88" s="36"/>
      <c r="I88" s="35"/>
      <c r="J88" s="35"/>
      <c r="K88" s="35"/>
      <c r="L88" s="35"/>
      <c r="M88" s="35"/>
      <c r="N88" s="35"/>
      <c r="O88" s="35"/>
      <c r="P88" s="35"/>
      <c r="Q88" s="41"/>
      <c r="R88" s="42"/>
      <c r="S88" s="42"/>
      <c r="T88" s="35"/>
      <c r="U88" s="35"/>
      <c r="V88" s="35"/>
    </row>
    <row r="89" spans="1:22">
      <c r="A89" s="39" t="s">
        <v>1943</v>
      </c>
      <c r="B89" s="39" t="s">
        <v>965</v>
      </c>
      <c r="C89" s="39" t="s">
        <v>1944</v>
      </c>
      <c r="D89" s="35" t="s">
        <v>1937</v>
      </c>
      <c r="E89" s="35" t="s">
        <v>1938</v>
      </c>
      <c r="F89" s="35" t="s">
        <v>1939</v>
      </c>
      <c r="G89" s="35" t="s">
        <v>1942</v>
      </c>
      <c r="H89" s="36"/>
      <c r="I89" s="35"/>
      <c r="J89" s="35"/>
      <c r="K89" s="35"/>
      <c r="L89" s="35"/>
      <c r="M89" s="35"/>
      <c r="N89" s="35"/>
      <c r="O89" s="35"/>
      <c r="P89" s="35"/>
      <c r="Q89" s="41"/>
      <c r="R89" s="42"/>
      <c r="S89" s="42"/>
      <c r="T89" s="35"/>
      <c r="U89" s="35"/>
      <c r="V89" s="35"/>
    </row>
    <row r="90" spans="1:22">
      <c r="A90" s="39" t="s">
        <v>1943</v>
      </c>
      <c r="B90" s="39" t="s">
        <v>965</v>
      </c>
      <c r="C90" s="39" t="s">
        <v>1944</v>
      </c>
      <c r="D90" s="35" t="s">
        <v>1937</v>
      </c>
      <c r="E90" s="35" t="s">
        <v>1938</v>
      </c>
      <c r="F90" s="35" t="s">
        <v>1939</v>
      </c>
      <c r="G90" s="35" t="s">
        <v>1942</v>
      </c>
      <c r="H90" s="36"/>
      <c r="I90" s="35"/>
      <c r="J90" s="35"/>
      <c r="K90" s="35"/>
      <c r="L90" s="35"/>
      <c r="M90" s="35"/>
      <c r="N90" s="35"/>
      <c r="O90" s="35"/>
      <c r="P90" s="35"/>
      <c r="Q90" s="41"/>
      <c r="R90" s="42"/>
      <c r="S90" s="42"/>
      <c r="T90" s="35"/>
      <c r="U90" s="35"/>
      <c r="V90" s="35"/>
    </row>
    <row r="91" spans="1:22">
      <c r="A91" s="39" t="s">
        <v>1943</v>
      </c>
      <c r="B91" s="39" t="s">
        <v>965</v>
      </c>
      <c r="C91" s="39" t="s">
        <v>1944</v>
      </c>
      <c r="D91" s="35" t="s">
        <v>1937</v>
      </c>
      <c r="E91" s="35" t="s">
        <v>1938</v>
      </c>
      <c r="F91" s="35" t="s">
        <v>1939</v>
      </c>
      <c r="G91" s="35" t="s">
        <v>1942</v>
      </c>
      <c r="H91" s="36"/>
      <c r="I91" s="35"/>
      <c r="J91" s="35"/>
      <c r="K91" s="35"/>
      <c r="L91" s="35"/>
      <c r="M91" s="35"/>
      <c r="N91" s="35"/>
      <c r="O91" s="35"/>
      <c r="P91" s="35"/>
      <c r="Q91" s="41"/>
      <c r="R91" s="42"/>
      <c r="S91" s="42"/>
      <c r="T91" s="35"/>
      <c r="U91" s="35"/>
      <c r="V91" s="35"/>
    </row>
    <row r="92" spans="1:22">
      <c r="A92" s="39" t="s">
        <v>1943</v>
      </c>
      <c r="B92" s="39" t="s">
        <v>965</v>
      </c>
      <c r="C92" s="39" t="s">
        <v>1944</v>
      </c>
      <c r="D92" s="35" t="s">
        <v>1937</v>
      </c>
      <c r="E92" s="35" t="s">
        <v>1938</v>
      </c>
      <c r="F92" s="35" t="s">
        <v>1939</v>
      </c>
      <c r="G92" s="35" t="s">
        <v>1942</v>
      </c>
      <c r="H92" s="36"/>
      <c r="I92" s="35"/>
      <c r="J92" s="35"/>
      <c r="K92" s="35"/>
      <c r="L92" s="35"/>
      <c r="M92" s="35"/>
      <c r="N92" s="35"/>
      <c r="O92" s="35"/>
      <c r="P92" s="35"/>
      <c r="Q92" s="41"/>
      <c r="R92" s="42"/>
      <c r="S92" s="42"/>
      <c r="T92" s="35"/>
      <c r="U92" s="35"/>
      <c r="V92" s="35"/>
    </row>
    <row r="93" spans="1:22">
      <c r="A93" s="39" t="s">
        <v>1943</v>
      </c>
      <c r="B93" s="39" t="s">
        <v>965</v>
      </c>
      <c r="C93" s="39" t="s">
        <v>1944</v>
      </c>
      <c r="D93" s="35" t="s">
        <v>1937</v>
      </c>
      <c r="E93" s="35" t="s">
        <v>1938</v>
      </c>
      <c r="F93" s="35" t="s">
        <v>1939</v>
      </c>
      <c r="G93" s="35" t="s">
        <v>1942</v>
      </c>
      <c r="H93" s="36"/>
      <c r="I93" s="35"/>
      <c r="J93" s="35"/>
      <c r="K93" s="35"/>
      <c r="L93" s="35"/>
      <c r="M93" s="35"/>
      <c r="N93" s="35"/>
      <c r="O93" s="35"/>
      <c r="P93" s="35"/>
      <c r="Q93" s="41"/>
      <c r="R93" s="42"/>
      <c r="S93" s="42"/>
      <c r="T93" s="35"/>
      <c r="U93" s="35"/>
      <c r="V93" s="35"/>
    </row>
    <row r="94" spans="1:22">
      <c r="A94" s="39" t="s">
        <v>1943</v>
      </c>
      <c r="B94" s="39" t="s">
        <v>965</v>
      </c>
      <c r="C94" s="39" t="s">
        <v>1944</v>
      </c>
      <c r="D94" s="35" t="s">
        <v>1937</v>
      </c>
      <c r="E94" s="35" t="s">
        <v>1938</v>
      </c>
      <c r="F94" s="35" t="s">
        <v>1939</v>
      </c>
      <c r="G94" s="35" t="s">
        <v>1942</v>
      </c>
      <c r="H94" s="36"/>
      <c r="I94" s="35"/>
      <c r="J94" s="35"/>
      <c r="K94" s="35"/>
      <c r="L94" s="35"/>
      <c r="M94" s="35"/>
      <c r="N94" s="35"/>
      <c r="O94" s="35"/>
      <c r="P94" s="35"/>
      <c r="Q94" s="41"/>
      <c r="R94" s="42"/>
      <c r="S94" s="42"/>
      <c r="T94" s="35"/>
      <c r="U94" s="35"/>
      <c r="V94" s="35"/>
    </row>
    <row r="95" spans="1:22">
      <c r="A95" s="39" t="s">
        <v>1943</v>
      </c>
      <c r="B95" s="39" t="s">
        <v>965</v>
      </c>
      <c r="C95" s="39" t="s">
        <v>1944</v>
      </c>
      <c r="D95" s="35" t="s">
        <v>1937</v>
      </c>
      <c r="E95" s="35" t="s">
        <v>1938</v>
      </c>
      <c r="F95" s="35" t="s">
        <v>1939</v>
      </c>
      <c r="G95" s="35" t="s">
        <v>1942</v>
      </c>
      <c r="H95" s="36"/>
      <c r="I95" s="35"/>
      <c r="J95" s="35"/>
      <c r="K95" s="35"/>
      <c r="L95" s="35"/>
      <c r="M95" s="35"/>
      <c r="N95" s="35"/>
      <c r="O95" s="35"/>
      <c r="P95" s="35"/>
      <c r="Q95" s="41"/>
      <c r="R95" s="42"/>
      <c r="S95" s="42"/>
      <c r="T95" s="35"/>
      <c r="U95" s="35"/>
      <c r="V95" s="35"/>
    </row>
    <row r="96" spans="1:22">
      <c r="A96" s="39" t="s">
        <v>1943</v>
      </c>
      <c r="B96" s="39" t="s">
        <v>965</v>
      </c>
      <c r="C96" s="39" t="s">
        <v>1944</v>
      </c>
      <c r="D96" s="35" t="s">
        <v>1937</v>
      </c>
      <c r="E96" s="35" t="s">
        <v>1938</v>
      </c>
      <c r="F96" s="35" t="s">
        <v>1939</v>
      </c>
      <c r="G96" s="35" t="s">
        <v>1942</v>
      </c>
      <c r="H96" s="36"/>
      <c r="I96" s="35"/>
      <c r="J96" s="35"/>
      <c r="K96" s="35"/>
      <c r="L96" s="35"/>
      <c r="M96" s="35"/>
      <c r="N96" s="35"/>
      <c r="O96" s="35"/>
      <c r="P96" s="35"/>
      <c r="Q96" s="41"/>
      <c r="R96" s="42"/>
      <c r="S96" s="42"/>
      <c r="T96" s="35"/>
      <c r="U96" s="35"/>
      <c r="V96" s="35"/>
    </row>
    <row r="97" spans="1:22">
      <c r="A97" s="39" t="s">
        <v>1943</v>
      </c>
      <c r="B97" s="39" t="s">
        <v>965</v>
      </c>
      <c r="C97" s="39" t="s">
        <v>1944</v>
      </c>
      <c r="D97" s="35" t="s">
        <v>1937</v>
      </c>
      <c r="E97" s="35" t="s">
        <v>1938</v>
      </c>
      <c r="F97" s="35" t="s">
        <v>1939</v>
      </c>
      <c r="G97" s="35" t="s">
        <v>1942</v>
      </c>
      <c r="H97" s="36"/>
      <c r="I97" s="35"/>
      <c r="J97" s="35"/>
      <c r="K97" s="35"/>
      <c r="L97" s="35"/>
      <c r="M97" s="35"/>
      <c r="N97" s="35"/>
      <c r="O97" s="35"/>
      <c r="P97" s="35"/>
      <c r="Q97" s="41"/>
      <c r="R97" s="42"/>
      <c r="S97" s="42"/>
      <c r="T97" s="35"/>
      <c r="U97" s="35"/>
      <c r="V97" s="35"/>
    </row>
    <row r="98" spans="1:22">
      <c r="A98" s="39" t="s">
        <v>1943</v>
      </c>
      <c r="B98" s="39" t="s">
        <v>965</v>
      </c>
      <c r="C98" s="39" t="s">
        <v>1944</v>
      </c>
      <c r="D98" s="35" t="s">
        <v>1937</v>
      </c>
      <c r="E98" s="35" t="s">
        <v>1938</v>
      </c>
      <c r="F98" s="35" t="s">
        <v>1939</v>
      </c>
      <c r="G98" s="35" t="s">
        <v>1942</v>
      </c>
      <c r="H98" s="36"/>
      <c r="I98" s="35"/>
      <c r="J98" s="35"/>
      <c r="K98" s="35"/>
      <c r="L98" s="35"/>
      <c r="M98" s="35"/>
      <c r="N98" s="35"/>
      <c r="O98" s="35"/>
      <c r="P98" s="35"/>
      <c r="Q98" s="41"/>
      <c r="R98" s="42"/>
      <c r="S98" s="42"/>
      <c r="T98" s="35"/>
      <c r="U98" s="35"/>
      <c r="V98" s="35"/>
    </row>
    <row r="99" spans="1:22">
      <c r="A99" s="39" t="s">
        <v>1943</v>
      </c>
      <c r="B99" s="39" t="s">
        <v>965</v>
      </c>
      <c r="C99" s="39" t="s">
        <v>1944</v>
      </c>
      <c r="D99" s="35" t="s">
        <v>1937</v>
      </c>
      <c r="E99" s="35" t="s">
        <v>1938</v>
      </c>
      <c r="F99" s="35" t="s">
        <v>1939</v>
      </c>
      <c r="G99" s="35" t="s">
        <v>1942</v>
      </c>
      <c r="H99" s="36"/>
      <c r="I99" s="35"/>
      <c r="J99" s="35"/>
      <c r="K99" s="35"/>
      <c r="L99" s="35"/>
      <c r="M99" s="35"/>
      <c r="N99" s="35"/>
      <c r="O99" s="35"/>
      <c r="P99" s="35"/>
      <c r="Q99" s="41"/>
      <c r="R99" s="42"/>
      <c r="S99" s="42"/>
      <c r="T99" s="35"/>
      <c r="U99" s="35"/>
      <c r="V99" s="35"/>
    </row>
    <row r="100" spans="1:22">
      <c r="A100" s="39" t="s">
        <v>1943</v>
      </c>
      <c r="B100" s="39" t="s">
        <v>965</v>
      </c>
      <c r="C100" s="39" t="s">
        <v>1944</v>
      </c>
      <c r="D100" s="35" t="s">
        <v>1937</v>
      </c>
      <c r="E100" s="35" t="s">
        <v>1938</v>
      </c>
      <c r="F100" s="35" t="s">
        <v>1939</v>
      </c>
      <c r="G100" s="35" t="s">
        <v>1942</v>
      </c>
      <c r="H100" s="36"/>
      <c r="I100" s="35"/>
      <c r="J100" s="35"/>
      <c r="K100" s="35"/>
      <c r="L100" s="35"/>
      <c r="M100" s="35"/>
      <c r="N100" s="35"/>
      <c r="O100" s="35"/>
      <c r="P100" s="35"/>
      <c r="Q100" s="41"/>
      <c r="R100" s="42"/>
      <c r="S100" s="42"/>
      <c r="T100" s="35"/>
      <c r="U100" s="35"/>
      <c r="V100" s="35"/>
    </row>
    <row r="101" spans="1:22">
      <c r="A101" s="39" t="s">
        <v>1943</v>
      </c>
      <c r="B101" s="39" t="s">
        <v>965</v>
      </c>
      <c r="C101" s="39" t="s">
        <v>1944</v>
      </c>
      <c r="D101" s="35" t="s">
        <v>1937</v>
      </c>
      <c r="E101" s="35" t="s">
        <v>1938</v>
      </c>
      <c r="F101" s="35" t="s">
        <v>1939</v>
      </c>
      <c r="G101" s="35" t="s">
        <v>1942</v>
      </c>
      <c r="H101" s="36"/>
      <c r="I101" s="35"/>
      <c r="J101" s="35"/>
      <c r="K101" s="35"/>
      <c r="L101" s="35"/>
      <c r="M101" s="35"/>
      <c r="N101" s="35"/>
      <c r="O101" s="35"/>
      <c r="P101" s="35"/>
      <c r="Q101" s="41"/>
      <c r="R101" s="42"/>
      <c r="S101" s="42"/>
      <c r="T101" s="35"/>
      <c r="U101" s="35"/>
      <c r="V101" s="35"/>
    </row>
    <row r="102" spans="1:22">
      <c r="A102" s="39" t="s">
        <v>1935</v>
      </c>
      <c r="B102" s="39" t="s">
        <v>1199</v>
      </c>
      <c r="C102" s="39" t="s">
        <v>1936</v>
      </c>
      <c r="D102" s="35" t="s">
        <v>1937</v>
      </c>
      <c r="E102" s="35" t="s">
        <v>1938</v>
      </c>
      <c r="F102" s="35" t="s">
        <v>1939</v>
      </c>
      <c r="G102" s="35" t="s">
        <v>1946</v>
      </c>
      <c r="H102" s="36"/>
      <c r="I102" s="35"/>
      <c r="J102" s="35"/>
      <c r="K102" s="35"/>
      <c r="L102" s="35"/>
      <c r="M102" s="35"/>
      <c r="N102" s="35"/>
      <c r="O102" s="35"/>
      <c r="P102" s="35"/>
      <c r="Q102" s="41"/>
      <c r="R102" s="42"/>
      <c r="S102" s="42"/>
      <c r="T102" s="35"/>
      <c r="U102" s="35"/>
      <c r="V102" s="35"/>
    </row>
    <row r="103" spans="1:22">
      <c r="A103" s="39" t="s">
        <v>1945</v>
      </c>
      <c r="B103" s="39" t="s">
        <v>838</v>
      </c>
      <c r="C103" s="39" t="s">
        <v>1944</v>
      </c>
      <c r="D103" s="35" t="s">
        <v>1937</v>
      </c>
      <c r="E103" s="35" t="s">
        <v>1938</v>
      </c>
      <c r="F103" s="35" t="s">
        <v>1939</v>
      </c>
      <c r="G103" s="35" t="s">
        <v>1946</v>
      </c>
      <c r="H103" s="36"/>
      <c r="I103" s="35"/>
      <c r="J103" s="35"/>
      <c r="K103" s="35"/>
      <c r="L103" s="35"/>
      <c r="M103" s="35"/>
      <c r="N103" s="35"/>
      <c r="O103" s="35"/>
      <c r="P103" s="35"/>
      <c r="Q103" s="41"/>
      <c r="R103" s="42"/>
      <c r="S103" s="42"/>
      <c r="T103" s="35"/>
      <c r="U103" s="35"/>
      <c r="V103" s="35"/>
    </row>
    <row r="104" spans="1:22">
      <c r="A104" s="39" t="s">
        <v>1943</v>
      </c>
      <c r="B104" s="39" t="s">
        <v>965</v>
      </c>
      <c r="C104" s="39" t="s">
        <v>1944</v>
      </c>
      <c r="D104" s="35" t="s">
        <v>1937</v>
      </c>
      <c r="E104" s="35" t="s">
        <v>1938</v>
      </c>
      <c r="F104" s="35" t="s">
        <v>1939</v>
      </c>
      <c r="G104" s="35" t="s">
        <v>1946</v>
      </c>
      <c r="H104" s="36"/>
      <c r="I104" s="35"/>
      <c r="J104" s="35"/>
      <c r="K104" s="35"/>
      <c r="L104" s="35"/>
      <c r="M104" s="35"/>
      <c r="N104" s="35"/>
      <c r="O104" s="35"/>
      <c r="P104" s="35"/>
      <c r="Q104" s="41"/>
      <c r="R104" s="42"/>
      <c r="S104" s="42"/>
      <c r="T104" s="35"/>
      <c r="U104" s="35"/>
      <c r="V104" s="35"/>
    </row>
    <row r="105" spans="1:22">
      <c r="A105" s="39" t="s">
        <v>1935</v>
      </c>
      <c r="B105" s="39" t="s">
        <v>1199</v>
      </c>
      <c r="C105" s="39" t="s">
        <v>1936</v>
      </c>
      <c r="D105" s="35" t="s">
        <v>1937</v>
      </c>
      <c r="E105" s="35" t="s">
        <v>1938</v>
      </c>
      <c r="F105" s="35" t="s">
        <v>1939</v>
      </c>
      <c r="G105" s="35" t="s">
        <v>1946</v>
      </c>
      <c r="H105" s="36"/>
      <c r="I105" s="35"/>
      <c r="J105" s="35"/>
      <c r="K105" s="35"/>
      <c r="L105" s="35"/>
      <c r="M105" s="35"/>
      <c r="N105" s="35"/>
      <c r="O105" s="35"/>
      <c r="P105" s="35"/>
      <c r="Q105" s="41"/>
      <c r="R105" s="42"/>
      <c r="S105" s="42"/>
      <c r="T105" s="35"/>
      <c r="U105" s="35"/>
      <c r="V105" s="35"/>
    </row>
    <row r="106" spans="1:22">
      <c r="A106" s="39" t="s">
        <v>1935</v>
      </c>
      <c r="B106" s="39" t="s">
        <v>1199</v>
      </c>
      <c r="C106" s="39" t="s">
        <v>1936</v>
      </c>
      <c r="D106" s="35" t="s">
        <v>1937</v>
      </c>
      <c r="E106" s="35" t="s">
        <v>1938</v>
      </c>
      <c r="F106" s="35" t="s">
        <v>1939</v>
      </c>
      <c r="G106" s="35" t="s">
        <v>1946</v>
      </c>
      <c r="H106" s="36"/>
      <c r="I106" s="35"/>
      <c r="J106" s="35"/>
      <c r="K106" s="35"/>
      <c r="L106" s="35"/>
      <c r="M106" s="35"/>
      <c r="N106" s="35"/>
      <c r="O106" s="35"/>
      <c r="P106" s="35"/>
      <c r="Q106" s="41"/>
      <c r="R106" s="42"/>
      <c r="S106" s="42"/>
      <c r="T106" s="35"/>
      <c r="U106" s="35"/>
      <c r="V106" s="35"/>
    </row>
    <row r="107" spans="1:22">
      <c r="A107" s="39" t="s">
        <v>1935</v>
      </c>
      <c r="B107" s="39" t="s">
        <v>1199</v>
      </c>
      <c r="C107" s="39" t="s">
        <v>1936</v>
      </c>
      <c r="D107" s="35" t="s">
        <v>1937</v>
      </c>
      <c r="E107" s="35" t="s">
        <v>1938</v>
      </c>
      <c r="F107" s="35" t="s">
        <v>1939</v>
      </c>
      <c r="G107" s="35" t="s">
        <v>1946</v>
      </c>
      <c r="H107" s="36"/>
      <c r="I107" s="35"/>
      <c r="J107" s="35"/>
      <c r="K107" s="35"/>
      <c r="L107" s="35"/>
      <c r="M107" s="35"/>
      <c r="N107" s="35"/>
      <c r="O107" s="35"/>
      <c r="P107" s="35"/>
      <c r="Q107" s="41"/>
      <c r="R107" s="42"/>
      <c r="S107" s="42"/>
      <c r="T107" s="35"/>
      <c r="U107" s="35"/>
      <c r="V107" s="35"/>
    </row>
    <row r="108" spans="1:22">
      <c r="A108" s="39" t="s">
        <v>1935</v>
      </c>
      <c r="B108" s="39" t="s">
        <v>1199</v>
      </c>
      <c r="C108" s="39" t="s">
        <v>1936</v>
      </c>
      <c r="D108" s="35" t="s">
        <v>1937</v>
      </c>
      <c r="E108" s="35" t="s">
        <v>1938</v>
      </c>
      <c r="F108" s="35" t="s">
        <v>1939</v>
      </c>
      <c r="G108" s="35" t="s">
        <v>1946</v>
      </c>
      <c r="H108" s="36"/>
      <c r="I108" s="35"/>
      <c r="J108" s="35"/>
      <c r="K108" s="35"/>
      <c r="L108" s="35"/>
      <c r="M108" s="35"/>
      <c r="N108" s="35"/>
      <c r="O108" s="35"/>
      <c r="P108" s="35"/>
      <c r="Q108" s="41"/>
      <c r="R108" s="42"/>
      <c r="S108" s="42"/>
      <c r="T108" s="35"/>
      <c r="U108" s="35"/>
      <c r="V108" s="35"/>
    </row>
    <row r="109" spans="1:22">
      <c r="A109" s="39" t="s">
        <v>1935</v>
      </c>
      <c r="B109" s="39" t="s">
        <v>1199</v>
      </c>
      <c r="C109" s="39" t="s">
        <v>1936</v>
      </c>
      <c r="D109" s="35" t="s">
        <v>1937</v>
      </c>
      <c r="E109" s="35" t="s">
        <v>1938</v>
      </c>
      <c r="F109" s="35" t="s">
        <v>1939</v>
      </c>
      <c r="G109" s="35" t="s">
        <v>1946</v>
      </c>
      <c r="H109" s="36"/>
      <c r="I109" s="35"/>
      <c r="J109" s="35"/>
      <c r="K109" s="35"/>
      <c r="L109" s="35"/>
      <c r="M109" s="35"/>
      <c r="N109" s="35"/>
      <c r="O109" s="35"/>
      <c r="P109" s="35"/>
      <c r="Q109" s="41"/>
      <c r="R109" s="42"/>
      <c r="S109" s="42"/>
      <c r="T109" s="35"/>
      <c r="U109" s="35"/>
      <c r="V109" s="35"/>
    </row>
    <row r="110" spans="1:22">
      <c r="A110" s="39" t="s">
        <v>1935</v>
      </c>
      <c r="B110" s="39" t="s">
        <v>1199</v>
      </c>
      <c r="C110" s="39" t="s">
        <v>1936</v>
      </c>
      <c r="D110" s="35" t="s">
        <v>1937</v>
      </c>
      <c r="E110" s="35" t="s">
        <v>1938</v>
      </c>
      <c r="F110" s="35" t="s">
        <v>1939</v>
      </c>
      <c r="G110" s="35" t="s">
        <v>1946</v>
      </c>
      <c r="H110" s="36"/>
      <c r="I110" s="35"/>
      <c r="J110" s="35"/>
      <c r="K110" s="35"/>
      <c r="L110" s="35"/>
      <c r="M110" s="35"/>
      <c r="N110" s="35"/>
      <c r="O110" s="35"/>
      <c r="P110" s="35"/>
      <c r="Q110" s="41"/>
      <c r="R110" s="42"/>
      <c r="S110" s="42"/>
      <c r="T110" s="35"/>
      <c r="U110" s="35"/>
      <c r="V110" s="35"/>
    </row>
    <row r="111" spans="1:22">
      <c r="A111" s="39" t="s">
        <v>1935</v>
      </c>
      <c r="B111" s="39" t="s">
        <v>1199</v>
      </c>
      <c r="C111" s="39" t="s">
        <v>1936</v>
      </c>
      <c r="D111" s="35" t="s">
        <v>1937</v>
      </c>
      <c r="E111" s="35" t="s">
        <v>1938</v>
      </c>
      <c r="F111" s="35" t="s">
        <v>1939</v>
      </c>
      <c r="G111" s="35" t="s">
        <v>1946</v>
      </c>
      <c r="H111" s="36"/>
      <c r="I111" s="35"/>
      <c r="J111" s="35"/>
      <c r="K111" s="35"/>
      <c r="L111" s="35"/>
      <c r="M111" s="35"/>
      <c r="N111" s="35"/>
      <c r="O111" s="35"/>
      <c r="P111" s="35"/>
      <c r="Q111" s="41"/>
      <c r="R111" s="42"/>
      <c r="S111" s="42"/>
      <c r="T111" s="35"/>
      <c r="U111" s="35"/>
      <c r="V111" s="35"/>
    </row>
    <row r="112" spans="1:22">
      <c r="A112" s="39" t="s">
        <v>1935</v>
      </c>
      <c r="B112" s="39" t="s">
        <v>1199</v>
      </c>
      <c r="C112" s="39" t="s">
        <v>1936</v>
      </c>
      <c r="D112" s="35" t="s">
        <v>1937</v>
      </c>
      <c r="E112" s="35" t="s">
        <v>1938</v>
      </c>
      <c r="F112" s="35" t="s">
        <v>1939</v>
      </c>
      <c r="G112" s="35" t="s">
        <v>1946</v>
      </c>
      <c r="H112" s="36"/>
      <c r="I112" s="35"/>
      <c r="J112" s="35"/>
      <c r="K112" s="35"/>
      <c r="L112" s="35"/>
      <c r="M112" s="35"/>
      <c r="N112" s="35"/>
      <c r="O112" s="35"/>
      <c r="P112" s="35"/>
      <c r="Q112" s="41"/>
      <c r="R112" s="42"/>
      <c r="S112" s="42"/>
      <c r="T112" s="35"/>
      <c r="U112" s="35"/>
      <c r="V112" s="35"/>
    </row>
    <row r="113" spans="1:22">
      <c r="A113" s="39" t="s">
        <v>1935</v>
      </c>
      <c r="B113" s="39" t="s">
        <v>1199</v>
      </c>
      <c r="C113" s="39" t="s">
        <v>1936</v>
      </c>
      <c r="D113" s="35" t="s">
        <v>1937</v>
      </c>
      <c r="E113" s="35" t="s">
        <v>1938</v>
      </c>
      <c r="F113" s="35" t="s">
        <v>1939</v>
      </c>
      <c r="G113" s="35" t="s">
        <v>1946</v>
      </c>
      <c r="H113" s="36"/>
      <c r="I113" s="35"/>
      <c r="J113" s="35"/>
      <c r="K113" s="35"/>
      <c r="L113" s="35"/>
      <c r="M113" s="35"/>
      <c r="N113" s="35"/>
      <c r="O113" s="35"/>
      <c r="P113" s="35"/>
      <c r="Q113" s="41"/>
      <c r="R113" s="42"/>
      <c r="S113" s="42"/>
      <c r="T113" s="35"/>
      <c r="U113" s="35"/>
      <c r="V113" s="35"/>
    </row>
    <row r="114" spans="1:22">
      <c r="A114" s="39" t="s">
        <v>1935</v>
      </c>
      <c r="B114" s="39" t="s">
        <v>1199</v>
      </c>
      <c r="C114" s="39" t="s">
        <v>1936</v>
      </c>
      <c r="D114" s="35" t="s">
        <v>1937</v>
      </c>
      <c r="E114" s="35" t="s">
        <v>1938</v>
      </c>
      <c r="F114" s="35" t="s">
        <v>1939</v>
      </c>
      <c r="G114" s="35" t="s">
        <v>1946</v>
      </c>
      <c r="H114" s="36"/>
      <c r="I114" s="35"/>
      <c r="J114" s="35"/>
      <c r="K114" s="35"/>
      <c r="L114" s="35"/>
      <c r="M114" s="35"/>
      <c r="N114" s="35"/>
      <c r="O114" s="35"/>
      <c r="P114" s="35"/>
      <c r="Q114" s="41"/>
      <c r="R114" s="42"/>
      <c r="S114" s="42"/>
      <c r="T114" s="35"/>
      <c r="U114" s="35"/>
      <c r="V114" s="35"/>
    </row>
    <row r="115" spans="1:22">
      <c r="A115" s="39" t="s">
        <v>1935</v>
      </c>
      <c r="B115" s="39" t="s">
        <v>1199</v>
      </c>
      <c r="C115" s="39" t="s">
        <v>1936</v>
      </c>
      <c r="D115" s="35" t="s">
        <v>1937</v>
      </c>
      <c r="E115" s="35" t="s">
        <v>1938</v>
      </c>
      <c r="F115" s="35" t="s">
        <v>1939</v>
      </c>
      <c r="G115" s="35" t="s">
        <v>1946</v>
      </c>
      <c r="H115" s="36"/>
      <c r="I115" s="35"/>
      <c r="J115" s="35"/>
      <c r="K115" s="35"/>
      <c r="L115" s="35"/>
      <c r="M115" s="35"/>
      <c r="N115" s="35"/>
      <c r="O115" s="35"/>
      <c r="P115" s="35"/>
      <c r="Q115" s="41"/>
      <c r="R115" s="42"/>
      <c r="S115" s="42"/>
      <c r="T115" s="35"/>
      <c r="U115" s="35"/>
      <c r="V115" s="35"/>
    </row>
    <row r="116" spans="1:22">
      <c r="A116" s="39" t="s">
        <v>1943</v>
      </c>
      <c r="B116" s="39" t="s">
        <v>965</v>
      </c>
      <c r="C116" s="39" t="s">
        <v>1944</v>
      </c>
      <c r="D116" s="35" t="s">
        <v>1937</v>
      </c>
      <c r="E116" s="35" t="s">
        <v>1938</v>
      </c>
      <c r="F116" s="35" t="s">
        <v>1939</v>
      </c>
      <c r="G116" s="35" t="s">
        <v>1946</v>
      </c>
      <c r="H116" s="36"/>
      <c r="I116" s="35"/>
      <c r="J116" s="35"/>
      <c r="K116" s="35"/>
      <c r="L116" s="35"/>
      <c r="M116" s="35"/>
      <c r="N116" s="35"/>
      <c r="O116" s="35"/>
      <c r="P116" s="35"/>
      <c r="Q116" s="41"/>
      <c r="R116" s="42"/>
      <c r="S116" s="42"/>
      <c r="T116" s="35"/>
      <c r="U116" s="35"/>
      <c r="V116" s="35"/>
    </row>
    <row r="117" spans="1:22">
      <c r="A117" s="39" t="s">
        <v>1943</v>
      </c>
      <c r="B117" s="39" t="s">
        <v>965</v>
      </c>
      <c r="C117" s="39" t="s">
        <v>1944</v>
      </c>
      <c r="D117" s="35" t="s">
        <v>1937</v>
      </c>
      <c r="E117" s="35" t="s">
        <v>1938</v>
      </c>
      <c r="F117" s="35" t="s">
        <v>1939</v>
      </c>
      <c r="G117" s="35" t="s">
        <v>1946</v>
      </c>
      <c r="H117" s="36"/>
      <c r="I117" s="35"/>
      <c r="J117" s="35"/>
      <c r="K117" s="35"/>
      <c r="L117" s="35"/>
      <c r="M117" s="35"/>
      <c r="N117" s="35"/>
      <c r="O117" s="35"/>
      <c r="P117" s="35"/>
      <c r="Q117" s="41"/>
      <c r="R117" s="42"/>
      <c r="S117" s="42"/>
      <c r="T117" s="35"/>
      <c r="U117" s="35"/>
      <c r="V117" s="35"/>
    </row>
    <row r="118" spans="1:22">
      <c r="A118" s="39" t="s">
        <v>1943</v>
      </c>
      <c r="B118" s="39" t="s">
        <v>965</v>
      </c>
      <c r="C118" s="39" t="s">
        <v>1944</v>
      </c>
      <c r="D118" s="35" t="s">
        <v>1937</v>
      </c>
      <c r="E118" s="35" t="s">
        <v>1938</v>
      </c>
      <c r="F118" s="35" t="s">
        <v>1939</v>
      </c>
      <c r="G118" s="35" t="s">
        <v>1946</v>
      </c>
      <c r="H118" s="36"/>
      <c r="I118" s="35"/>
      <c r="J118" s="35"/>
      <c r="K118" s="35"/>
      <c r="L118" s="35"/>
      <c r="M118" s="35"/>
      <c r="N118" s="35"/>
      <c r="O118" s="35"/>
      <c r="P118" s="35"/>
      <c r="Q118" s="41"/>
      <c r="R118" s="42"/>
      <c r="S118" s="42"/>
      <c r="T118" s="35"/>
      <c r="U118" s="35"/>
      <c r="V118" s="35"/>
    </row>
    <row r="119" spans="1:22">
      <c r="A119" s="39" t="s">
        <v>1943</v>
      </c>
      <c r="B119" s="39" t="s">
        <v>965</v>
      </c>
      <c r="C119" s="39" t="s">
        <v>1944</v>
      </c>
      <c r="D119" s="35" t="s">
        <v>1937</v>
      </c>
      <c r="E119" s="35" t="s">
        <v>1938</v>
      </c>
      <c r="F119" s="35" t="s">
        <v>1939</v>
      </c>
      <c r="G119" s="35" t="s">
        <v>1946</v>
      </c>
      <c r="H119" s="36"/>
      <c r="I119" s="35"/>
      <c r="J119" s="35"/>
      <c r="K119" s="35"/>
      <c r="L119" s="35"/>
      <c r="M119" s="35"/>
      <c r="N119" s="35"/>
      <c r="O119" s="35"/>
      <c r="P119" s="35"/>
      <c r="Q119" s="41"/>
      <c r="R119" s="42"/>
      <c r="S119" s="42"/>
      <c r="T119" s="35"/>
      <c r="U119" s="35"/>
      <c r="V119" s="35"/>
    </row>
    <row r="120" spans="1:22">
      <c r="A120" s="39" t="s">
        <v>1943</v>
      </c>
      <c r="B120" s="39" t="s">
        <v>965</v>
      </c>
      <c r="C120" s="39" t="s">
        <v>1944</v>
      </c>
      <c r="D120" s="35" t="s">
        <v>1937</v>
      </c>
      <c r="E120" s="35" t="s">
        <v>1938</v>
      </c>
      <c r="F120" s="35" t="s">
        <v>1939</v>
      </c>
      <c r="G120" s="35" t="s">
        <v>1946</v>
      </c>
      <c r="H120" s="36"/>
      <c r="I120" s="35"/>
      <c r="J120" s="35"/>
      <c r="K120" s="35"/>
      <c r="L120" s="35"/>
      <c r="M120" s="35"/>
      <c r="N120" s="35"/>
      <c r="O120" s="35"/>
      <c r="P120" s="35"/>
      <c r="Q120" s="41"/>
      <c r="R120" s="42"/>
      <c r="S120" s="42"/>
      <c r="T120" s="35"/>
      <c r="U120" s="35"/>
      <c r="V120" s="35"/>
    </row>
    <row r="121" spans="1:22">
      <c r="A121" s="39" t="s">
        <v>1943</v>
      </c>
      <c r="B121" s="39" t="s">
        <v>965</v>
      </c>
      <c r="C121" s="39" t="s">
        <v>1944</v>
      </c>
      <c r="D121" s="35" t="s">
        <v>1937</v>
      </c>
      <c r="E121" s="35" t="s">
        <v>1938</v>
      </c>
      <c r="F121" s="35" t="s">
        <v>1939</v>
      </c>
      <c r="G121" s="35" t="s">
        <v>1946</v>
      </c>
      <c r="H121" s="36"/>
      <c r="I121" s="35"/>
      <c r="J121" s="35"/>
      <c r="K121" s="35"/>
      <c r="L121" s="35"/>
      <c r="M121" s="35"/>
      <c r="N121" s="35"/>
      <c r="O121" s="35"/>
      <c r="P121" s="35"/>
      <c r="Q121" s="41"/>
      <c r="R121" s="42"/>
      <c r="S121" s="42"/>
      <c r="T121" s="35"/>
      <c r="U121" s="35"/>
      <c r="V121" s="35"/>
    </row>
    <row r="122" spans="1:22">
      <c r="A122" s="39" t="s">
        <v>1943</v>
      </c>
      <c r="B122" s="39" t="s">
        <v>965</v>
      </c>
      <c r="C122" s="39" t="s">
        <v>1944</v>
      </c>
      <c r="D122" s="35" t="s">
        <v>1937</v>
      </c>
      <c r="E122" s="35" t="s">
        <v>1938</v>
      </c>
      <c r="F122" s="35" t="s">
        <v>1939</v>
      </c>
      <c r="G122" s="35" t="s">
        <v>1946</v>
      </c>
      <c r="H122" s="36"/>
      <c r="I122" s="35"/>
      <c r="J122" s="35"/>
      <c r="K122" s="35"/>
      <c r="L122" s="35"/>
      <c r="M122" s="35"/>
      <c r="N122" s="35"/>
      <c r="O122" s="35"/>
      <c r="P122" s="35"/>
      <c r="Q122" s="41"/>
      <c r="R122" s="42"/>
      <c r="S122" s="42"/>
      <c r="T122" s="35"/>
      <c r="U122" s="35"/>
      <c r="V122" s="35"/>
    </row>
    <row r="123" spans="1:22">
      <c r="A123" s="39" t="s">
        <v>1943</v>
      </c>
      <c r="B123" s="39" t="s">
        <v>965</v>
      </c>
      <c r="C123" s="39" t="s">
        <v>1944</v>
      </c>
      <c r="D123" s="35" t="s">
        <v>1937</v>
      </c>
      <c r="E123" s="35" t="s">
        <v>1938</v>
      </c>
      <c r="F123" s="35" t="s">
        <v>1939</v>
      </c>
      <c r="G123" s="35" t="s">
        <v>1946</v>
      </c>
      <c r="H123" s="36"/>
      <c r="I123" s="35"/>
      <c r="J123" s="35"/>
      <c r="K123" s="35"/>
      <c r="L123" s="35"/>
      <c r="M123" s="35"/>
      <c r="N123" s="35"/>
      <c r="O123" s="35"/>
      <c r="P123" s="35"/>
      <c r="Q123" s="41"/>
      <c r="R123" s="42"/>
      <c r="S123" s="42"/>
      <c r="T123" s="35"/>
      <c r="U123" s="35"/>
      <c r="V123" s="35"/>
    </row>
    <row r="124" spans="1:22">
      <c r="A124" s="39" t="s">
        <v>1943</v>
      </c>
      <c r="B124" s="39" t="s">
        <v>965</v>
      </c>
      <c r="C124" s="39" t="s">
        <v>1944</v>
      </c>
      <c r="D124" s="35" t="s">
        <v>1937</v>
      </c>
      <c r="E124" s="35" t="s">
        <v>1938</v>
      </c>
      <c r="F124" s="35" t="s">
        <v>1939</v>
      </c>
      <c r="G124" s="35" t="s">
        <v>1946</v>
      </c>
      <c r="H124" s="36"/>
      <c r="I124" s="35"/>
      <c r="J124" s="35"/>
      <c r="K124" s="35"/>
      <c r="L124" s="35"/>
      <c r="M124" s="35"/>
      <c r="N124" s="35"/>
      <c r="O124" s="35"/>
      <c r="P124" s="35"/>
      <c r="Q124" s="41"/>
      <c r="R124" s="42"/>
      <c r="S124" s="42"/>
      <c r="T124" s="35"/>
      <c r="U124" s="35"/>
      <c r="V124" s="35"/>
    </row>
    <row r="125" spans="1:22">
      <c r="A125" s="39" t="s">
        <v>1943</v>
      </c>
      <c r="B125" s="39" t="s">
        <v>965</v>
      </c>
      <c r="C125" s="39" t="s">
        <v>1944</v>
      </c>
      <c r="D125" s="35" t="s">
        <v>1937</v>
      </c>
      <c r="E125" s="35" t="s">
        <v>1938</v>
      </c>
      <c r="F125" s="35" t="s">
        <v>1939</v>
      </c>
      <c r="G125" s="35" t="s">
        <v>1946</v>
      </c>
      <c r="H125" s="36"/>
      <c r="I125" s="35"/>
      <c r="J125" s="35"/>
      <c r="K125" s="35"/>
      <c r="L125" s="35"/>
      <c r="M125" s="35"/>
      <c r="N125" s="35"/>
      <c r="O125" s="35"/>
      <c r="P125" s="35"/>
      <c r="Q125" s="41"/>
      <c r="R125" s="42"/>
      <c r="S125" s="42"/>
      <c r="T125" s="35"/>
      <c r="U125" s="35"/>
      <c r="V125" s="35"/>
    </row>
    <row r="126" spans="1:22">
      <c r="A126" s="39" t="s">
        <v>1943</v>
      </c>
      <c r="B126" s="39" t="s">
        <v>965</v>
      </c>
      <c r="C126" s="39" t="s">
        <v>1944</v>
      </c>
      <c r="D126" s="35" t="s">
        <v>1937</v>
      </c>
      <c r="E126" s="35" t="s">
        <v>1938</v>
      </c>
      <c r="F126" s="35" t="s">
        <v>1939</v>
      </c>
      <c r="G126" s="35" t="s">
        <v>1946</v>
      </c>
      <c r="H126" s="36"/>
      <c r="I126" s="35"/>
      <c r="J126" s="35"/>
      <c r="K126" s="35"/>
      <c r="L126" s="35"/>
      <c r="M126" s="35"/>
      <c r="N126" s="35"/>
      <c r="O126" s="35"/>
      <c r="P126" s="35"/>
      <c r="Q126" s="41"/>
      <c r="R126" s="42"/>
      <c r="S126" s="42"/>
      <c r="T126" s="35"/>
      <c r="U126" s="35"/>
      <c r="V126" s="35"/>
    </row>
    <row r="127" spans="1:22">
      <c r="A127" s="39" t="s">
        <v>1943</v>
      </c>
      <c r="B127" s="39" t="s">
        <v>965</v>
      </c>
      <c r="C127" s="39" t="s">
        <v>1944</v>
      </c>
      <c r="D127" s="35" t="s">
        <v>1937</v>
      </c>
      <c r="E127" s="35" t="s">
        <v>1938</v>
      </c>
      <c r="F127" s="35" t="s">
        <v>1939</v>
      </c>
      <c r="G127" s="35" t="s">
        <v>1946</v>
      </c>
      <c r="H127" s="36"/>
      <c r="I127" s="35"/>
      <c r="J127" s="35"/>
      <c r="K127" s="35"/>
      <c r="L127" s="35"/>
      <c r="M127" s="35"/>
      <c r="N127" s="35"/>
      <c r="O127" s="35"/>
      <c r="P127" s="35"/>
      <c r="Q127" s="41"/>
      <c r="R127" s="42"/>
      <c r="S127" s="42"/>
      <c r="T127" s="35"/>
      <c r="U127" s="35"/>
      <c r="V127" s="35"/>
    </row>
    <row r="128" spans="1:22">
      <c r="A128" s="39" t="s">
        <v>1943</v>
      </c>
      <c r="B128" s="39" t="s">
        <v>965</v>
      </c>
      <c r="C128" s="39" t="s">
        <v>1944</v>
      </c>
      <c r="D128" s="35" t="s">
        <v>1937</v>
      </c>
      <c r="E128" s="35" t="s">
        <v>1938</v>
      </c>
      <c r="F128" s="35" t="s">
        <v>1939</v>
      </c>
      <c r="G128" s="35" t="s">
        <v>1946</v>
      </c>
      <c r="H128" s="36"/>
      <c r="I128" s="35"/>
      <c r="J128" s="35"/>
      <c r="K128" s="35"/>
      <c r="L128" s="35"/>
      <c r="M128" s="35"/>
      <c r="N128" s="35"/>
      <c r="O128" s="35"/>
      <c r="P128" s="35"/>
      <c r="Q128" s="41"/>
      <c r="R128" s="42"/>
      <c r="S128" s="42"/>
      <c r="T128" s="35"/>
      <c r="U128" s="35"/>
      <c r="V128" s="35"/>
    </row>
    <row r="129" spans="1:22">
      <c r="A129" s="39" t="s">
        <v>1935</v>
      </c>
      <c r="B129" s="39" t="s">
        <v>1199</v>
      </c>
      <c r="C129" s="39" t="s">
        <v>1936</v>
      </c>
      <c r="D129" s="35" t="s">
        <v>1937</v>
      </c>
      <c r="E129" s="35" t="s">
        <v>1938</v>
      </c>
      <c r="F129" s="35" t="s">
        <v>1939</v>
      </c>
      <c r="G129" s="35" t="s">
        <v>1946</v>
      </c>
      <c r="H129" s="36"/>
      <c r="I129" s="35"/>
      <c r="J129" s="35"/>
      <c r="K129" s="35"/>
      <c r="L129" s="35"/>
      <c r="M129" s="35"/>
      <c r="N129" s="35"/>
      <c r="O129" s="35"/>
      <c r="P129" s="35"/>
      <c r="Q129" s="41"/>
      <c r="R129" s="42"/>
      <c r="S129" s="42"/>
      <c r="T129" s="35"/>
      <c r="U129" s="35"/>
      <c r="V129" s="35"/>
    </row>
    <row r="130" spans="1:22">
      <c r="A130" s="39" t="s">
        <v>1943</v>
      </c>
      <c r="B130" s="39" t="s">
        <v>965</v>
      </c>
      <c r="C130" s="39" t="s">
        <v>1944</v>
      </c>
      <c r="D130" s="35" t="s">
        <v>1937</v>
      </c>
      <c r="E130" s="35" t="s">
        <v>1938</v>
      </c>
      <c r="F130" s="35" t="s">
        <v>1939</v>
      </c>
      <c r="G130" s="35" t="s">
        <v>1946</v>
      </c>
      <c r="H130" s="36"/>
      <c r="I130" s="35"/>
      <c r="J130" s="35"/>
      <c r="K130" s="35"/>
      <c r="L130" s="35"/>
      <c r="M130" s="35"/>
      <c r="N130" s="35"/>
      <c r="O130" s="35"/>
      <c r="P130" s="35"/>
      <c r="Q130" s="41"/>
      <c r="R130" s="42"/>
      <c r="S130" s="42"/>
      <c r="T130" s="35"/>
      <c r="U130" s="35"/>
      <c r="V130" s="35"/>
    </row>
    <row r="131" spans="1:22">
      <c r="A131" s="39" t="s">
        <v>1943</v>
      </c>
      <c r="B131" s="39" t="s">
        <v>965</v>
      </c>
      <c r="C131" s="39" t="s">
        <v>1944</v>
      </c>
      <c r="D131" s="35" t="s">
        <v>1937</v>
      </c>
      <c r="E131" s="35" t="s">
        <v>1938</v>
      </c>
      <c r="F131" s="35" t="s">
        <v>1939</v>
      </c>
      <c r="G131" s="35" t="s">
        <v>1946</v>
      </c>
      <c r="H131" s="36"/>
      <c r="I131" s="35"/>
      <c r="J131" s="35"/>
      <c r="K131" s="35"/>
      <c r="L131" s="35"/>
      <c r="M131" s="35"/>
      <c r="N131" s="35"/>
      <c r="O131" s="35"/>
      <c r="P131" s="35"/>
      <c r="Q131" s="41"/>
      <c r="R131" s="42"/>
      <c r="S131" s="42"/>
      <c r="T131" s="35"/>
      <c r="U131" s="35"/>
      <c r="V131" s="35"/>
    </row>
    <row r="132" spans="1:22">
      <c r="A132" s="39" t="s">
        <v>1935</v>
      </c>
      <c r="B132" s="39" t="s">
        <v>1199</v>
      </c>
      <c r="C132" s="39" t="s">
        <v>1936</v>
      </c>
      <c r="D132" s="35" t="s">
        <v>1937</v>
      </c>
      <c r="E132" s="35" t="s">
        <v>1938</v>
      </c>
      <c r="F132" s="35" t="s">
        <v>1939</v>
      </c>
      <c r="G132" s="35" t="s">
        <v>1946</v>
      </c>
      <c r="H132" s="36"/>
      <c r="I132" s="35"/>
      <c r="J132" s="35"/>
      <c r="K132" s="35"/>
      <c r="L132" s="35"/>
      <c r="M132" s="35"/>
      <c r="N132" s="35"/>
      <c r="O132" s="35"/>
      <c r="P132" s="35"/>
      <c r="Q132" s="41"/>
      <c r="R132" s="42"/>
      <c r="S132" s="42"/>
      <c r="T132" s="35"/>
      <c r="U132" s="35"/>
      <c r="V132" s="35"/>
    </row>
    <row r="133" spans="1:22">
      <c r="A133" s="39" t="s">
        <v>1935</v>
      </c>
      <c r="B133" s="39" t="s">
        <v>1199</v>
      </c>
      <c r="C133" s="39" t="s">
        <v>1936</v>
      </c>
      <c r="D133" s="35" t="s">
        <v>1937</v>
      </c>
      <c r="E133" s="35" t="s">
        <v>1938</v>
      </c>
      <c r="F133" s="35" t="s">
        <v>1939</v>
      </c>
      <c r="G133" s="35" t="s">
        <v>1946</v>
      </c>
      <c r="H133" s="36"/>
      <c r="I133" s="35"/>
      <c r="J133" s="35"/>
      <c r="K133" s="35"/>
      <c r="L133" s="35"/>
      <c r="M133" s="35"/>
      <c r="N133" s="35"/>
      <c r="O133" s="35"/>
      <c r="P133" s="35"/>
      <c r="Q133" s="41"/>
      <c r="R133" s="42"/>
      <c r="S133" s="42"/>
      <c r="T133" s="35"/>
      <c r="U133" s="35"/>
      <c r="V133" s="35"/>
    </row>
    <row r="134" spans="1:22">
      <c r="A134" s="39" t="s">
        <v>1935</v>
      </c>
      <c r="B134" s="39" t="s">
        <v>1199</v>
      </c>
      <c r="C134" s="39" t="s">
        <v>1936</v>
      </c>
      <c r="D134" s="35" t="s">
        <v>1937</v>
      </c>
      <c r="E134" s="35" t="s">
        <v>1938</v>
      </c>
      <c r="F134" s="35" t="s">
        <v>1939</v>
      </c>
      <c r="G134" s="35" t="s">
        <v>1946</v>
      </c>
      <c r="H134" s="36"/>
      <c r="I134" s="35"/>
      <c r="J134" s="35"/>
      <c r="K134" s="35"/>
      <c r="L134" s="35"/>
      <c r="M134" s="35"/>
      <c r="N134" s="35"/>
      <c r="O134" s="35"/>
      <c r="P134" s="35"/>
      <c r="Q134" s="41"/>
      <c r="R134" s="42"/>
      <c r="S134" s="42"/>
      <c r="T134" s="35"/>
      <c r="U134" s="35"/>
      <c r="V134" s="35"/>
    </row>
    <row r="135" spans="1:22">
      <c r="A135" s="39" t="s">
        <v>1935</v>
      </c>
      <c r="B135" s="39" t="s">
        <v>1199</v>
      </c>
      <c r="C135" s="39" t="s">
        <v>1936</v>
      </c>
      <c r="D135" s="35" t="s">
        <v>1937</v>
      </c>
      <c r="E135" s="35" t="s">
        <v>1938</v>
      </c>
      <c r="F135" s="35" t="s">
        <v>1939</v>
      </c>
      <c r="G135" s="35" t="s">
        <v>1946</v>
      </c>
      <c r="H135" s="36"/>
      <c r="I135" s="35"/>
      <c r="J135" s="35"/>
      <c r="K135" s="35"/>
      <c r="L135" s="35"/>
      <c r="M135" s="35"/>
      <c r="N135" s="35"/>
      <c r="O135" s="35"/>
      <c r="P135" s="35"/>
      <c r="Q135" s="41"/>
      <c r="R135" s="42"/>
      <c r="S135" s="42"/>
      <c r="T135" s="35"/>
      <c r="U135" s="35"/>
      <c r="V135" s="35"/>
    </row>
    <row r="136" spans="1:22">
      <c r="A136" s="39" t="s">
        <v>1935</v>
      </c>
      <c r="B136" s="39" t="s">
        <v>1199</v>
      </c>
      <c r="C136" s="39" t="s">
        <v>1936</v>
      </c>
      <c r="D136" s="35" t="s">
        <v>1937</v>
      </c>
      <c r="E136" s="35" t="s">
        <v>1938</v>
      </c>
      <c r="F136" s="35" t="s">
        <v>1939</v>
      </c>
      <c r="G136" s="35" t="s">
        <v>1946</v>
      </c>
      <c r="H136" s="36"/>
      <c r="I136" s="35"/>
      <c r="J136" s="35"/>
      <c r="K136" s="35"/>
      <c r="L136" s="35"/>
      <c r="M136" s="35"/>
      <c r="N136" s="35"/>
      <c r="O136" s="35"/>
      <c r="P136" s="35"/>
      <c r="Q136" s="41"/>
      <c r="R136" s="42"/>
      <c r="S136" s="42"/>
      <c r="T136" s="35"/>
      <c r="U136" s="35"/>
      <c r="V136" s="35"/>
    </row>
    <row r="137" spans="1:22">
      <c r="A137" s="39" t="s">
        <v>1935</v>
      </c>
      <c r="B137" s="39" t="s">
        <v>1199</v>
      </c>
      <c r="C137" s="39" t="s">
        <v>1936</v>
      </c>
      <c r="D137" s="35" t="s">
        <v>1937</v>
      </c>
      <c r="E137" s="35" t="s">
        <v>1938</v>
      </c>
      <c r="F137" s="35" t="s">
        <v>1939</v>
      </c>
      <c r="G137" s="35" t="s">
        <v>1946</v>
      </c>
      <c r="H137" s="36"/>
      <c r="I137" s="35"/>
      <c r="J137" s="35"/>
      <c r="K137" s="35"/>
      <c r="L137" s="35"/>
      <c r="M137" s="35"/>
      <c r="N137" s="35"/>
      <c r="O137" s="35"/>
      <c r="P137" s="35"/>
      <c r="Q137" s="41"/>
      <c r="R137" s="42"/>
      <c r="S137" s="42"/>
      <c r="T137" s="35"/>
      <c r="U137" s="35"/>
      <c r="V137" s="35"/>
    </row>
    <row r="138" spans="1:22">
      <c r="A138" s="39" t="s">
        <v>1935</v>
      </c>
      <c r="B138" s="39" t="s">
        <v>1199</v>
      </c>
      <c r="C138" s="39" t="s">
        <v>1936</v>
      </c>
      <c r="D138" s="35" t="s">
        <v>1937</v>
      </c>
      <c r="E138" s="35" t="s">
        <v>1938</v>
      </c>
      <c r="F138" s="35" t="s">
        <v>1939</v>
      </c>
      <c r="G138" s="35" t="s">
        <v>1946</v>
      </c>
      <c r="H138" s="36"/>
      <c r="I138" s="35"/>
      <c r="J138" s="35"/>
      <c r="K138" s="35"/>
      <c r="L138" s="35"/>
      <c r="M138" s="35"/>
      <c r="N138" s="35"/>
      <c r="O138" s="35"/>
      <c r="P138" s="35"/>
      <c r="Q138" s="41"/>
      <c r="R138" s="42"/>
      <c r="S138" s="42"/>
      <c r="T138" s="35"/>
      <c r="U138" s="35"/>
      <c r="V138" s="35"/>
    </row>
    <row r="139" spans="1:22">
      <c r="A139" s="39" t="s">
        <v>1935</v>
      </c>
      <c r="B139" s="39" t="s">
        <v>1199</v>
      </c>
      <c r="C139" s="39" t="s">
        <v>1936</v>
      </c>
      <c r="D139" s="35" t="s">
        <v>1937</v>
      </c>
      <c r="E139" s="35" t="s">
        <v>1938</v>
      </c>
      <c r="F139" s="35" t="s">
        <v>1939</v>
      </c>
      <c r="G139" s="35" t="s">
        <v>1946</v>
      </c>
      <c r="H139" s="36"/>
      <c r="I139" s="35"/>
      <c r="J139" s="35"/>
      <c r="K139" s="35"/>
      <c r="L139" s="35"/>
      <c r="M139" s="35"/>
      <c r="N139" s="35"/>
      <c r="O139" s="35"/>
      <c r="P139" s="35"/>
      <c r="Q139" s="41"/>
      <c r="R139" s="42"/>
      <c r="S139" s="42"/>
      <c r="T139" s="35"/>
      <c r="U139" s="35"/>
      <c r="V139" s="35"/>
    </row>
    <row r="140" spans="1:22">
      <c r="A140" s="39" t="s">
        <v>1935</v>
      </c>
      <c r="B140" s="39" t="s">
        <v>1199</v>
      </c>
      <c r="C140" s="39" t="s">
        <v>1936</v>
      </c>
      <c r="D140" s="35" t="s">
        <v>1937</v>
      </c>
      <c r="E140" s="35" t="s">
        <v>1938</v>
      </c>
      <c r="F140" s="35" t="s">
        <v>1939</v>
      </c>
      <c r="G140" s="35" t="s">
        <v>1946</v>
      </c>
      <c r="H140" s="36"/>
      <c r="I140" s="35"/>
      <c r="J140" s="35"/>
      <c r="K140" s="35"/>
      <c r="L140" s="35"/>
      <c r="M140" s="35"/>
      <c r="N140" s="35"/>
      <c r="O140" s="35"/>
      <c r="P140" s="35"/>
      <c r="Q140" s="41"/>
      <c r="R140" s="42"/>
      <c r="S140" s="42"/>
      <c r="T140" s="35"/>
      <c r="U140" s="35"/>
      <c r="V140" s="35"/>
    </row>
    <row r="141" spans="1:22">
      <c r="A141" s="39" t="s">
        <v>1935</v>
      </c>
      <c r="B141" s="39" t="s">
        <v>1199</v>
      </c>
      <c r="C141" s="39" t="s">
        <v>1936</v>
      </c>
      <c r="D141" s="35" t="s">
        <v>1937</v>
      </c>
      <c r="E141" s="35" t="s">
        <v>1938</v>
      </c>
      <c r="F141" s="35" t="s">
        <v>1939</v>
      </c>
      <c r="G141" s="35" t="s">
        <v>1946</v>
      </c>
      <c r="H141" s="36"/>
      <c r="I141" s="35"/>
      <c r="J141" s="35"/>
      <c r="K141" s="35"/>
      <c r="L141" s="35"/>
      <c r="M141" s="35"/>
      <c r="N141" s="35"/>
      <c r="O141" s="35"/>
      <c r="P141" s="35"/>
      <c r="Q141" s="41"/>
      <c r="R141" s="42"/>
      <c r="S141" s="42"/>
      <c r="T141" s="35"/>
      <c r="U141" s="35"/>
      <c r="V141" s="35"/>
    </row>
    <row r="142" spans="1:22">
      <c r="A142" s="39" t="s">
        <v>1935</v>
      </c>
      <c r="B142" s="39" t="s">
        <v>1199</v>
      </c>
      <c r="C142" s="39" t="s">
        <v>1936</v>
      </c>
      <c r="D142" s="35" t="s">
        <v>1937</v>
      </c>
      <c r="E142" s="35" t="s">
        <v>1938</v>
      </c>
      <c r="F142" s="35" t="s">
        <v>1939</v>
      </c>
      <c r="G142" s="35" t="s">
        <v>1946</v>
      </c>
      <c r="H142" s="36"/>
      <c r="I142" s="35"/>
      <c r="J142" s="35"/>
      <c r="K142" s="35"/>
      <c r="L142" s="35"/>
      <c r="M142" s="35"/>
      <c r="N142" s="35"/>
      <c r="O142" s="35"/>
      <c r="P142" s="35"/>
      <c r="Q142" s="41"/>
      <c r="R142" s="42"/>
      <c r="S142" s="42"/>
      <c r="T142" s="35"/>
      <c r="U142" s="35"/>
      <c r="V142" s="35"/>
    </row>
    <row r="143" spans="1:22">
      <c r="A143" s="39" t="s">
        <v>1935</v>
      </c>
      <c r="B143" s="39" t="s">
        <v>1199</v>
      </c>
      <c r="C143" s="39" t="s">
        <v>1936</v>
      </c>
      <c r="D143" s="35" t="s">
        <v>1937</v>
      </c>
      <c r="E143" s="35" t="s">
        <v>1938</v>
      </c>
      <c r="F143" s="35" t="s">
        <v>1939</v>
      </c>
      <c r="G143" s="35" t="s">
        <v>1946</v>
      </c>
      <c r="H143" s="36"/>
      <c r="I143" s="35"/>
      <c r="J143" s="35"/>
      <c r="K143" s="35"/>
      <c r="L143" s="35"/>
      <c r="M143" s="35"/>
      <c r="N143" s="35"/>
      <c r="O143" s="35"/>
      <c r="P143" s="35"/>
      <c r="Q143" s="41"/>
      <c r="R143" s="42"/>
      <c r="S143" s="42"/>
      <c r="T143" s="35"/>
      <c r="U143" s="35"/>
      <c r="V143" s="35"/>
    </row>
    <row r="144" spans="1:22">
      <c r="A144" s="39" t="s">
        <v>1935</v>
      </c>
      <c r="B144" s="39" t="s">
        <v>1199</v>
      </c>
      <c r="C144" s="39" t="s">
        <v>1936</v>
      </c>
      <c r="D144" s="35" t="s">
        <v>1937</v>
      </c>
      <c r="E144" s="35" t="s">
        <v>1938</v>
      </c>
      <c r="F144" s="35" t="s">
        <v>1939</v>
      </c>
      <c r="G144" s="35" t="s">
        <v>1946</v>
      </c>
      <c r="H144" s="36"/>
      <c r="I144" s="35"/>
      <c r="J144" s="35"/>
      <c r="K144" s="35"/>
      <c r="L144" s="35"/>
      <c r="M144" s="35"/>
      <c r="N144" s="35"/>
      <c r="O144" s="35"/>
      <c r="P144" s="35"/>
      <c r="Q144" s="41"/>
      <c r="R144" s="42"/>
      <c r="S144" s="42"/>
      <c r="T144" s="35"/>
      <c r="U144" s="35"/>
      <c r="V144" s="35"/>
    </row>
    <row r="145" spans="1:22">
      <c r="A145" s="39" t="s">
        <v>1935</v>
      </c>
      <c r="B145" s="39" t="s">
        <v>1199</v>
      </c>
      <c r="C145" s="39" t="s">
        <v>1936</v>
      </c>
      <c r="D145" s="35" t="s">
        <v>1937</v>
      </c>
      <c r="E145" s="35" t="s">
        <v>1938</v>
      </c>
      <c r="F145" s="35" t="s">
        <v>1939</v>
      </c>
      <c r="G145" s="35" t="s">
        <v>1946</v>
      </c>
      <c r="H145" s="36"/>
      <c r="I145" s="35"/>
      <c r="J145" s="35"/>
      <c r="K145" s="35"/>
      <c r="L145" s="35"/>
      <c r="M145" s="35"/>
      <c r="N145" s="35"/>
      <c r="O145" s="35"/>
      <c r="P145" s="35"/>
      <c r="Q145" s="41"/>
      <c r="R145" s="42"/>
      <c r="S145" s="42"/>
      <c r="T145" s="35"/>
      <c r="U145" s="35"/>
      <c r="V145" s="35"/>
    </row>
    <row r="146" spans="1:22">
      <c r="A146" s="39" t="s">
        <v>1935</v>
      </c>
      <c r="B146" s="39" t="s">
        <v>1199</v>
      </c>
      <c r="C146" s="39" t="s">
        <v>1936</v>
      </c>
      <c r="D146" s="35" t="s">
        <v>1937</v>
      </c>
      <c r="E146" s="35" t="s">
        <v>1938</v>
      </c>
      <c r="F146" s="35" t="s">
        <v>1939</v>
      </c>
      <c r="G146" s="35" t="s">
        <v>1946</v>
      </c>
      <c r="H146" s="36"/>
      <c r="I146" s="35"/>
      <c r="J146" s="35"/>
      <c r="K146" s="35"/>
      <c r="L146" s="35"/>
      <c r="M146" s="35"/>
      <c r="N146" s="35"/>
      <c r="O146" s="35"/>
      <c r="P146" s="35"/>
      <c r="Q146" s="41"/>
      <c r="R146" s="42"/>
      <c r="S146" s="42"/>
      <c r="T146" s="35"/>
      <c r="U146" s="35"/>
      <c r="V146" s="35"/>
    </row>
    <row r="147" spans="1:22">
      <c r="A147" s="39" t="s">
        <v>1935</v>
      </c>
      <c r="B147" s="39" t="s">
        <v>1199</v>
      </c>
      <c r="C147" s="39" t="s">
        <v>1936</v>
      </c>
      <c r="D147" s="35" t="s">
        <v>1937</v>
      </c>
      <c r="E147" s="35" t="s">
        <v>1938</v>
      </c>
      <c r="F147" s="35" t="s">
        <v>1939</v>
      </c>
      <c r="G147" s="35" t="s">
        <v>1946</v>
      </c>
      <c r="H147" s="36"/>
      <c r="I147" s="35"/>
      <c r="J147" s="35"/>
      <c r="K147" s="35"/>
      <c r="L147" s="35"/>
      <c r="M147" s="35"/>
      <c r="N147" s="35"/>
      <c r="O147" s="35"/>
      <c r="P147" s="35"/>
      <c r="Q147" s="41"/>
      <c r="R147" s="42"/>
      <c r="S147" s="42"/>
      <c r="T147" s="35"/>
      <c r="U147" s="35"/>
      <c r="V147" s="35"/>
    </row>
    <row r="148" spans="1:22">
      <c r="A148" s="39" t="s">
        <v>1945</v>
      </c>
      <c r="B148" s="39" t="s">
        <v>838</v>
      </c>
      <c r="C148" s="39" t="s">
        <v>1944</v>
      </c>
      <c r="D148" s="35" t="s">
        <v>1937</v>
      </c>
      <c r="E148" s="35" t="s">
        <v>1938</v>
      </c>
      <c r="F148" s="35" t="s">
        <v>1939</v>
      </c>
      <c r="G148" s="35" t="s">
        <v>1946</v>
      </c>
      <c r="H148" s="36"/>
      <c r="I148" s="35"/>
      <c r="J148" s="35"/>
      <c r="K148" s="35"/>
      <c r="L148" s="35"/>
      <c r="M148" s="35"/>
      <c r="N148" s="35"/>
      <c r="O148" s="35"/>
      <c r="P148" s="35"/>
      <c r="Q148" s="41"/>
      <c r="R148" s="42"/>
      <c r="S148" s="42"/>
      <c r="T148" s="35"/>
      <c r="U148" s="35"/>
      <c r="V148" s="35"/>
    </row>
    <row r="149" spans="1:22">
      <c r="A149" s="39" t="s">
        <v>1945</v>
      </c>
      <c r="B149" s="39" t="s">
        <v>838</v>
      </c>
      <c r="C149" s="39" t="s">
        <v>1944</v>
      </c>
      <c r="D149" s="35" t="s">
        <v>1937</v>
      </c>
      <c r="E149" s="35" t="s">
        <v>1938</v>
      </c>
      <c r="F149" s="35" t="s">
        <v>1939</v>
      </c>
      <c r="G149" s="35" t="s">
        <v>1946</v>
      </c>
      <c r="H149" s="36"/>
      <c r="I149" s="35"/>
      <c r="J149" s="35"/>
      <c r="K149" s="35"/>
      <c r="L149" s="35"/>
      <c r="M149" s="35"/>
      <c r="N149" s="35"/>
      <c r="O149" s="35"/>
      <c r="P149" s="35"/>
      <c r="Q149" s="41"/>
      <c r="R149" s="42"/>
      <c r="S149" s="42"/>
      <c r="T149" s="35"/>
      <c r="U149" s="35"/>
      <c r="V149" s="35"/>
    </row>
    <row r="150" spans="1:22">
      <c r="A150" s="39" t="s">
        <v>1945</v>
      </c>
      <c r="B150" s="39" t="s">
        <v>838</v>
      </c>
      <c r="C150" s="39" t="s">
        <v>1944</v>
      </c>
      <c r="D150" s="35" t="s">
        <v>1937</v>
      </c>
      <c r="E150" s="35" t="s">
        <v>1938</v>
      </c>
      <c r="F150" s="35" t="s">
        <v>1939</v>
      </c>
      <c r="G150" s="35" t="s">
        <v>1946</v>
      </c>
      <c r="H150" s="36"/>
      <c r="I150" s="35"/>
      <c r="J150" s="35"/>
      <c r="K150" s="35"/>
      <c r="L150" s="35"/>
      <c r="M150" s="35"/>
      <c r="N150" s="35"/>
      <c r="O150" s="35"/>
      <c r="P150" s="35"/>
      <c r="Q150" s="41"/>
      <c r="R150" s="42"/>
      <c r="S150" s="42"/>
      <c r="T150" s="35"/>
      <c r="U150" s="35"/>
      <c r="V150" s="35"/>
    </row>
    <row r="151" spans="1:22">
      <c r="A151" s="39" t="s">
        <v>1945</v>
      </c>
      <c r="B151" s="39" t="s">
        <v>838</v>
      </c>
      <c r="C151" s="39" t="s">
        <v>1944</v>
      </c>
      <c r="D151" s="35" t="s">
        <v>1937</v>
      </c>
      <c r="E151" s="35" t="s">
        <v>1938</v>
      </c>
      <c r="F151" s="35" t="s">
        <v>1939</v>
      </c>
      <c r="G151" s="35" t="s">
        <v>1946</v>
      </c>
      <c r="H151" s="36"/>
      <c r="I151" s="35"/>
      <c r="J151" s="35"/>
      <c r="K151" s="35"/>
      <c r="L151" s="35"/>
      <c r="M151" s="35"/>
      <c r="N151" s="35"/>
      <c r="O151" s="35"/>
      <c r="P151" s="35"/>
      <c r="Q151" s="41"/>
      <c r="R151" s="42"/>
      <c r="S151" s="42"/>
      <c r="T151" s="35"/>
      <c r="U151" s="35"/>
      <c r="V151" s="35"/>
    </row>
    <row r="152" spans="1:22">
      <c r="A152" s="39" t="s">
        <v>1945</v>
      </c>
      <c r="B152" s="39" t="s">
        <v>838</v>
      </c>
      <c r="C152" s="39" t="s">
        <v>1944</v>
      </c>
      <c r="D152" s="35" t="s">
        <v>1937</v>
      </c>
      <c r="E152" s="35" t="s">
        <v>1938</v>
      </c>
      <c r="F152" s="35" t="s">
        <v>1939</v>
      </c>
      <c r="G152" s="35" t="s">
        <v>1946</v>
      </c>
      <c r="H152" s="36"/>
      <c r="I152" s="35"/>
      <c r="J152" s="35"/>
      <c r="K152" s="35"/>
      <c r="L152" s="35"/>
      <c r="M152" s="35"/>
      <c r="N152" s="35"/>
      <c r="O152" s="35"/>
      <c r="P152" s="35"/>
      <c r="Q152" s="41"/>
      <c r="R152" s="42"/>
      <c r="S152" s="42"/>
      <c r="T152" s="35"/>
      <c r="U152" s="35"/>
      <c r="V152" s="35"/>
    </row>
    <row r="153" spans="1:22">
      <c r="A153" s="39" t="s">
        <v>1945</v>
      </c>
      <c r="B153" s="39" t="s">
        <v>838</v>
      </c>
      <c r="C153" s="39" t="s">
        <v>1944</v>
      </c>
      <c r="D153" s="35" t="s">
        <v>1937</v>
      </c>
      <c r="E153" s="35" t="s">
        <v>1938</v>
      </c>
      <c r="F153" s="35" t="s">
        <v>1939</v>
      </c>
      <c r="G153" s="35" t="s">
        <v>1946</v>
      </c>
      <c r="H153" s="36"/>
      <c r="I153" s="35"/>
      <c r="J153" s="35"/>
      <c r="K153" s="35"/>
      <c r="L153" s="35"/>
      <c r="M153" s="35"/>
      <c r="N153" s="35"/>
      <c r="O153" s="35"/>
      <c r="P153" s="35"/>
      <c r="Q153" s="41"/>
      <c r="R153" s="42"/>
      <c r="S153" s="42"/>
      <c r="T153" s="35"/>
      <c r="U153" s="35"/>
      <c r="V153" s="35"/>
    </row>
    <row r="154" spans="1:22">
      <c r="A154" s="39" t="s">
        <v>1945</v>
      </c>
      <c r="B154" s="39" t="s">
        <v>838</v>
      </c>
      <c r="C154" s="39" t="s">
        <v>1944</v>
      </c>
      <c r="D154" s="35" t="s">
        <v>1937</v>
      </c>
      <c r="E154" s="35" t="s">
        <v>1938</v>
      </c>
      <c r="F154" s="35" t="s">
        <v>1939</v>
      </c>
      <c r="G154" s="35" t="s">
        <v>1946</v>
      </c>
      <c r="H154" s="36"/>
      <c r="I154" s="35"/>
      <c r="J154" s="35"/>
      <c r="K154" s="35"/>
      <c r="L154" s="35"/>
      <c r="M154" s="35"/>
      <c r="N154" s="35"/>
      <c r="O154" s="35"/>
      <c r="P154" s="35"/>
      <c r="Q154" s="41"/>
      <c r="R154" s="42"/>
      <c r="S154" s="42"/>
      <c r="T154" s="35"/>
      <c r="U154" s="35"/>
      <c r="V154" s="35"/>
    </row>
    <row r="155" spans="1:22">
      <c r="A155" s="39" t="s">
        <v>1945</v>
      </c>
      <c r="B155" s="39" t="s">
        <v>838</v>
      </c>
      <c r="C155" s="39" t="s">
        <v>1944</v>
      </c>
      <c r="D155" s="35" t="s">
        <v>1937</v>
      </c>
      <c r="E155" s="35" t="s">
        <v>1938</v>
      </c>
      <c r="F155" s="35" t="s">
        <v>1939</v>
      </c>
      <c r="G155" s="35" t="s">
        <v>1946</v>
      </c>
      <c r="H155" s="36"/>
      <c r="I155" s="35"/>
      <c r="J155" s="35"/>
      <c r="K155" s="35"/>
      <c r="L155" s="35"/>
      <c r="M155" s="35"/>
      <c r="N155" s="35"/>
      <c r="O155" s="35"/>
      <c r="P155" s="35"/>
      <c r="Q155" s="41"/>
      <c r="R155" s="42"/>
      <c r="S155" s="42"/>
      <c r="T155" s="35"/>
      <c r="U155" s="35"/>
      <c r="V155" s="35"/>
    </row>
    <row r="156" spans="1:22">
      <c r="A156" s="39" t="s">
        <v>1945</v>
      </c>
      <c r="B156" s="39" t="s">
        <v>838</v>
      </c>
      <c r="C156" s="39" t="s">
        <v>1944</v>
      </c>
      <c r="D156" s="35" t="s">
        <v>1937</v>
      </c>
      <c r="E156" s="35" t="s">
        <v>1938</v>
      </c>
      <c r="F156" s="35" t="s">
        <v>1939</v>
      </c>
      <c r="G156" s="35" t="s">
        <v>1946</v>
      </c>
      <c r="H156" s="36"/>
      <c r="I156" s="35"/>
      <c r="J156" s="35"/>
      <c r="K156" s="35"/>
      <c r="L156" s="35"/>
      <c r="M156" s="35"/>
      <c r="N156" s="35"/>
      <c r="O156" s="35"/>
      <c r="P156" s="35"/>
      <c r="Q156" s="41"/>
      <c r="R156" s="42"/>
      <c r="S156" s="42"/>
      <c r="T156" s="35"/>
      <c r="U156" s="35"/>
      <c r="V156" s="35"/>
    </row>
    <row r="157" spans="1:22">
      <c r="A157" s="39" t="s">
        <v>1945</v>
      </c>
      <c r="B157" s="39" t="s">
        <v>838</v>
      </c>
      <c r="C157" s="39" t="s">
        <v>1944</v>
      </c>
      <c r="D157" s="35" t="s">
        <v>1937</v>
      </c>
      <c r="E157" s="35" t="s">
        <v>1938</v>
      </c>
      <c r="F157" s="35" t="s">
        <v>1939</v>
      </c>
      <c r="G157" s="35" t="s">
        <v>1946</v>
      </c>
      <c r="H157" s="36"/>
      <c r="I157" s="35"/>
      <c r="J157" s="35"/>
      <c r="K157" s="35"/>
      <c r="L157" s="35"/>
      <c r="M157" s="35"/>
      <c r="N157" s="35"/>
      <c r="O157" s="35"/>
      <c r="P157" s="35"/>
      <c r="Q157" s="41"/>
      <c r="R157" s="42"/>
      <c r="S157" s="42"/>
      <c r="T157" s="35"/>
      <c r="U157" s="35"/>
      <c r="V157" s="35"/>
    </row>
    <row r="158" spans="1:22">
      <c r="A158" s="39" t="s">
        <v>1945</v>
      </c>
      <c r="B158" s="39" t="s">
        <v>838</v>
      </c>
      <c r="C158" s="39" t="s">
        <v>1944</v>
      </c>
      <c r="D158" s="35" t="s">
        <v>1937</v>
      </c>
      <c r="E158" s="35" t="s">
        <v>1938</v>
      </c>
      <c r="F158" s="35" t="s">
        <v>1939</v>
      </c>
      <c r="G158" s="35" t="s">
        <v>1946</v>
      </c>
      <c r="H158" s="36"/>
      <c r="I158" s="35"/>
      <c r="J158" s="35"/>
      <c r="K158" s="35"/>
      <c r="L158" s="35"/>
      <c r="M158" s="35"/>
      <c r="N158" s="35"/>
      <c r="O158" s="35"/>
      <c r="P158" s="35"/>
      <c r="Q158" s="41"/>
      <c r="R158" s="42"/>
      <c r="S158" s="42"/>
      <c r="T158" s="35"/>
      <c r="U158" s="35"/>
      <c r="V158" s="35"/>
    </row>
    <row r="159" spans="1:22">
      <c r="A159" s="39" t="s">
        <v>1945</v>
      </c>
      <c r="B159" s="39" t="s">
        <v>838</v>
      </c>
      <c r="C159" s="39" t="s">
        <v>1944</v>
      </c>
      <c r="D159" s="35" t="s">
        <v>1937</v>
      </c>
      <c r="E159" s="35" t="s">
        <v>1938</v>
      </c>
      <c r="F159" s="35" t="s">
        <v>1939</v>
      </c>
      <c r="G159" s="35" t="s">
        <v>1946</v>
      </c>
      <c r="H159" s="36"/>
      <c r="I159" s="35"/>
      <c r="J159" s="35"/>
      <c r="K159" s="35"/>
      <c r="L159" s="35"/>
      <c r="M159" s="35"/>
      <c r="N159" s="35"/>
      <c r="O159" s="35"/>
      <c r="P159" s="35"/>
      <c r="Q159" s="41"/>
      <c r="R159" s="42"/>
      <c r="S159" s="42"/>
      <c r="T159" s="35"/>
      <c r="U159" s="35"/>
      <c r="V159" s="35"/>
    </row>
    <row r="160" spans="1:22">
      <c r="A160" s="39" t="s">
        <v>1945</v>
      </c>
      <c r="B160" s="39" t="s">
        <v>838</v>
      </c>
      <c r="C160" s="39" t="s">
        <v>1944</v>
      </c>
      <c r="D160" s="35" t="s">
        <v>1937</v>
      </c>
      <c r="E160" s="35" t="s">
        <v>1938</v>
      </c>
      <c r="F160" s="35" t="s">
        <v>1939</v>
      </c>
      <c r="G160" s="35" t="s">
        <v>1946</v>
      </c>
      <c r="H160" s="36"/>
      <c r="I160" s="35"/>
      <c r="J160" s="35"/>
      <c r="K160" s="35"/>
      <c r="L160" s="35"/>
      <c r="M160" s="35"/>
      <c r="N160" s="35"/>
      <c r="O160" s="35"/>
      <c r="P160" s="35"/>
      <c r="Q160" s="41"/>
      <c r="R160" s="42"/>
      <c r="S160" s="42"/>
      <c r="T160" s="35"/>
      <c r="U160" s="35"/>
      <c r="V160" s="35"/>
    </row>
    <row r="161" spans="1:22">
      <c r="A161" s="39" t="s">
        <v>1945</v>
      </c>
      <c r="B161" s="39" t="s">
        <v>838</v>
      </c>
      <c r="C161" s="39" t="s">
        <v>1944</v>
      </c>
      <c r="D161" s="35" t="s">
        <v>1937</v>
      </c>
      <c r="E161" s="35" t="s">
        <v>1938</v>
      </c>
      <c r="F161" s="35" t="s">
        <v>1939</v>
      </c>
      <c r="G161" s="35" t="s">
        <v>1946</v>
      </c>
      <c r="H161" s="36"/>
      <c r="I161" s="35"/>
      <c r="J161" s="35"/>
      <c r="K161" s="35"/>
      <c r="L161" s="35"/>
      <c r="M161" s="35"/>
      <c r="N161" s="35"/>
      <c r="O161" s="35"/>
      <c r="P161" s="35"/>
      <c r="Q161" s="41"/>
      <c r="R161" s="42"/>
      <c r="S161" s="42"/>
      <c r="T161" s="35"/>
      <c r="U161" s="35"/>
      <c r="V161" s="35"/>
    </row>
    <row r="162" spans="1:22">
      <c r="A162" s="39" t="s">
        <v>1945</v>
      </c>
      <c r="B162" s="39" t="s">
        <v>838</v>
      </c>
      <c r="C162" s="39" t="s">
        <v>1944</v>
      </c>
      <c r="D162" s="35" t="s">
        <v>1937</v>
      </c>
      <c r="E162" s="35" t="s">
        <v>1938</v>
      </c>
      <c r="F162" s="35" t="s">
        <v>1939</v>
      </c>
      <c r="G162" s="35" t="s">
        <v>1946</v>
      </c>
      <c r="H162" s="36"/>
      <c r="I162" s="35"/>
      <c r="J162" s="35"/>
      <c r="K162" s="35"/>
      <c r="L162" s="35"/>
      <c r="M162" s="35"/>
      <c r="N162" s="35"/>
      <c r="O162" s="35"/>
      <c r="P162" s="35"/>
      <c r="Q162" s="41"/>
      <c r="R162" s="42"/>
      <c r="S162" s="42"/>
      <c r="T162" s="35"/>
      <c r="U162" s="35"/>
      <c r="V162" s="35"/>
    </row>
    <row r="163" spans="1:22">
      <c r="A163" s="39" t="s">
        <v>1945</v>
      </c>
      <c r="B163" s="39" t="s">
        <v>838</v>
      </c>
      <c r="C163" s="39" t="s">
        <v>1944</v>
      </c>
      <c r="D163" s="35" t="s">
        <v>1937</v>
      </c>
      <c r="E163" s="35" t="s">
        <v>1938</v>
      </c>
      <c r="F163" s="35" t="s">
        <v>1939</v>
      </c>
      <c r="G163" s="35" t="s">
        <v>1946</v>
      </c>
      <c r="H163" s="36"/>
      <c r="I163" s="35"/>
      <c r="J163" s="35"/>
      <c r="K163" s="35"/>
      <c r="L163" s="35"/>
      <c r="M163" s="35"/>
      <c r="N163" s="35"/>
      <c r="O163" s="35"/>
      <c r="P163" s="35"/>
      <c r="Q163" s="41"/>
      <c r="R163" s="42"/>
      <c r="S163" s="42"/>
      <c r="T163" s="35"/>
      <c r="U163" s="35"/>
      <c r="V163" s="35"/>
    </row>
    <row r="164" spans="1:22">
      <c r="A164" s="39" t="s">
        <v>1945</v>
      </c>
      <c r="B164" s="39" t="s">
        <v>838</v>
      </c>
      <c r="C164" s="39" t="s">
        <v>1944</v>
      </c>
      <c r="D164" s="35" t="s">
        <v>1937</v>
      </c>
      <c r="E164" s="35" t="s">
        <v>1938</v>
      </c>
      <c r="F164" s="35" t="s">
        <v>1939</v>
      </c>
      <c r="G164" s="35" t="s">
        <v>1946</v>
      </c>
      <c r="H164" s="36"/>
      <c r="I164" s="35"/>
      <c r="J164" s="35"/>
      <c r="K164" s="35"/>
      <c r="L164" s="35"/>
      <c r="M164" s="35"/>
      <c r="N164" s="35"/>
      <c r="O164" s="35"/>
      <c r="P164" s="35"/>
      <c r="Q164" s="41"/>
      <c r="R164" s="42"/>
      <c r="S164" s="42"/>
      <c r="T164" s="35"/>
      <c r="U164" s="35"/>
      <c r="V164" s="35"/>
    </row>
    <row r="165" spans="1:22">
      <c r="A165" s="39" t="s">
        <v>1945</v>
      </c>
      <c r="B165" s="39" t="s">
        <v>838</v>
      </c>
      <c r="C165" s="39" t="s">
        <v>1944</v>
      </c>
      <c r="D165" s="35" t="s">
        <v>1937</v>
      </c>
      <c r="E165" s="35" t="s">
        <v>1938</v>
      </c>
      <c r="F165" s="35" t="s">
        <v>1939</v>
      </c>
      <c r="G165" s="35" t="s">
        <v>1946</v>
      </c>
      <c r="H165" s="36"/>
      <c r="I165" s="35"/>
      <c r="J165" s="35"/>
      <c r="K165" s="35"/>
      <c r="L165" s="35"/>
      <c r="M165" s="35"/>
      <c r="N165" s="35"/>
      <c r="O165" s="35"/>
      <c r="P165" s="35"/>
      <c r="Q165" s="41"/>
      <c r="R165" s="42"/>
      <c r="S165" s="42"/>
      <c r="T165" s="35"/>
      <c r="U165" s="35"/>
      <c r="V165" s="35"/>
    </row>
    <row r="166" spans="1:22">
      <c r="A166" s="39" t="s">
        <v>1945</v>
      </c>
      <c r="B166" s="39" t="s">
        <v>838</v>
      </c>
      <c r="C166" s="39" t="s">
        <v>1944</v>
      </c>
      <c r="D166" s="35" t="s">
        <v>1937</v>
      </c>
      <c r="E166" s="35" t="s">
        <v>1938</v>
      </c>
      <c r="F166" s="35" t="s">
        <v>1939</v>
      </c>
      <c r="G166" s="35" t="s">
        <v>1946</v>
      </c>
      <c r="H166" s="36"/>
      <c r="I166" s="35"/>
      <c r="J166" s="35"/>
      <c r="K166" s="35"/>
      <c r="L166" s="35"/>
      <c r="M166" s="35"/>
      <c r="N166" s="35"/>
      <c r="O166" s="35"/>
      <c r="P166" s="35"/>
      <c r="Q166" s="41"/>
      <c r="R166" s="42"/>
      <c r="S166" s="42"/>
      <c r="T166" s="35"/>
      <c r="U166" s="35"/>
      <c r="V166" s="35"/>
    </row>
    <row r="167" spans="1:22">
      <c r="A167" s="39" t="s">
        <v>1945</v>
      </c>
      <c r="B167" s="39" t="s">
        <v>838</v>
      </c>
      <c r="C167" s="39" t="s">
        <v>1944</v>
      </c>
      <c r="D167" s="35" t="s">
        <v>1937</v>
      </c>
      <c r="E167" s="35" t="s">
        <v>1938</v>
      </c>
      <c r="F167" s="35" t="s">
        <v>1939</v>
      </c>
      <c r="G167" s="35" t="s">
        <v>1946</v>
      </c>
      <c r="H167" s="36"/>
      <c r="I167" s="35"/>
      <c r="J167" s="35"/>
      <c r="K167" s="35"/>
      <c r="L167" s="35"/>
      <c r="M167" s="35"/>
      <c r="N167" s="35"/>
      <c r="O167" s="35"/>
      <c r="P167" s="35"/>
      <c r="Q167" s="41"/>
      <c r="R167" s="42"/>
      <c r="S167" s="42"/>
      <c r="T167" s="35"/>
      <c r="U167" s="35"/>
      <c r="V167" s="35"/>
    </row>
    <row r="168" spans="1:22">
      <c r="A168" s="39" t="s">
        <v>1945</v>
      </c>
      <c r="B168" s="39" t="s">
        <v>838</v>
      </c>
      <c r="C168" s="39" t="s">
        <v>1944</v>
      </c>
      <c r="D168" s="35" t="s">
        <v>1937</v>
      </c>
      <c r="E168" s="35" t="s">
        <v>1938</v>
      </c>
      <c r="F168" s="35" t="s">
        <v>1939</v>
      </c>
      <c r="G168" s="35" t="s">
        <v>1946</v>
      </c>
      <c r="H168" s="36"/>
      <c r="I168" s="35"/>
      <c r="J168" s="35"/>
      <c r="K168" s="35"/>
      <c r="L168" s="35"/>
      <c r="M168" s="35"/>
      <c r="N168" s="35"/>
      <c r="O168" s="35"/>
      <c r="P168" s="35"/>
      <c r="Q168" s="41"/>
      <c r="R168" s="42"/>
      <c r="S168" s="42"/>
      <c r="T168" s="35"/>
      <c r="U168" s="35"/>
      <c r="V168" s="35"/>
    </row>
    <row r="169" spans="1:22">
      <c r="A169" s="39" t="s">
        <v>1935</v>
      </c>
      <c r="B169" s="39" t="s">
        <v>1199</v>
      </c>
      <c r="C169" s="39" t="s">
        <v>1936</v>
      </c>
      <c r="D169" s="35" t="s">
        <v>1937</v>
      </c>
      <c r="E169" s="35" t="s">
        <v>1938</v>
      </c>
      <c r="F169" s="35" t="s">
        <v>1939</v>
      </c>
      <c r="G169" s="35" t="s">
        <v>1946</v>
      </c>
      <c r="H169" s="36"/>
      <c r="I169" s="35"/>
      <c r="J169" s="35"/>
      <c r="K169" s="35"/>
      <c r="L169" s="35"/>
      <c r="M169" s="35"/>
      <c r="N169" s="35"/>
      <c r="O169" s="35"/>
      <c r="P169" s="35"/>
      <c r="Q169" s="41"/>
      <c r="R169" s="42"/>
      <c r="S169" s="42"/>
      <c r="T169" s="35"/>
      <c r="U169" s="35"/>
      <c r="V169" s="35"/>
    </row>
    <row r="170" spans="1:22">
      <c r="A170" s="39" t="s">
        <v>1943</v>
      </c>
      <c r="B170" s="39" t="s">
        <v>965</v>
      </c>
      <c r="C170" s="39" t="s">
        <v>1944</v>
      </c>
      <c r="D170" s="35" t="s">
        <v>1937</v>
      </c>
      <c r="E170" s="35" t="s">
        <v>1938</v>
      </c>
      <c r="F170" s="35" t="s">
        <v>1939</v>
      </c>
      <c r="G170" s="35" t="s">
        <v>1946</v>
      </c>
      <c r="H170" s="36"/>
      <c r="I170" s="35"/>
      <c r="J170" s="35"/>
      <c r="K170" s="35"/>
      <c r="L170" s="35"/>
      <c r="M170" s="35"/>
      <c r="N170" s="35"/>
      <c r="O170" s="35"/>
      <c r="P170" s="35"/>
      <c r="Q170" s="41"/>
      <c r="R170" s="42"/>
      <c r="S170" s="42"/>
      <c r="T170" s="35"/>
      <c r="U170" s="35"/>
      <c r="V170" s="35"/>
    </row>
    <row r="171" spans="1:22">
      <c r="A171" s="39" t="s">
        <v>1935</v>
      </c>
      <c r="B171" s="39" t="s">
        <v>1199</v>
      </c>
      <c r="C171" s="39" t="s">
        <v>1936</v>
      </c>
      <c r="D171" s="35" t="s">
        <v>1937</v>
      </c>
      <c r="E171" s="35" t="s">
        <v>1938</v>
      </c>
      <c r="F171" s="35" t="s">
        <v>1939</v>
      </c>
      <c r="G171" s="35" t="s">
        <v>1947</v>
      </c>
      <c r="H171" s="36"/>
      <c r="I171" s="35"/>
      <c r="J171" s="35"/>
      <c r="K171" s="35"/>
      <c r="L171" s="35"/>
      <c r="M171" s="35"/>
      <c r="N171" s="35"/>
      <c r="O171" s="35"/>
      <c r="P171" s="35"/>
      <c r="Q171" s="41"/>
      <c r="R171" s="42"/>
      <c r="S171" s="42"/>
      <c r="T171" s="35"/>
      <c r="U171" s="35"/>
      <c r="V171" s="35"/>
    </row>
    <row r="172" spans="1:22">
      <c r="A172" s="39" t="s">
        <v>1935</v>
      </c>
      <c r="B172" s="39" t="s">
        <v>1199</v>
      </c>
      <c r="C172" s="39" t="s">
        <v>1936</v>
      </c>
      <c r="D172" s="35" t="s">
        <v>1937</v>
      </c>
      <c r="E172" s="35" t="s">
        <v>1938</v>
      </c>
      <c r="F172" s="35" t="s">
        <v>1939</v>
      </c>
      <c r="G172" s="35" t="s">
        <v>1947</v>
      </c>
      <c r="H172" s="36"/>
      <c r="I172" s="35"/>
      <c r="J172" s="35"/>
      <c r="K172" s="35"/>
      <c r="L172" s="35"/>
      <c r="M172" s="35"/>
      <c r="N172" s="35"/>
      <c r="O172" s="35"/>
      <c r="P172" s="35"/>
      <c r="Q172" s="41"/>
      <c r="R172" s="42"/>
      <c r="S172" s="42"/>
      <c r="T172" s="35"/>
      <c r="U172" s="35"/>
      <c r="V172" s="35"/>
    </row>
    <row r="173" spans="1:22">
      <c r="A173" s="39" t="s">
        <v>1935</v>
      </c>
      <c r="B173" s="39" t="s">
        <v>1199</v>
      </c>
      <c r="C173" s="39" t="s">
        <v>1936</v>
      </c>
      <c r="D173" s="35" t="s">
        <v>1937</v>
      </c>
      <c r="E173" s="35" t="s">
        <v>1938</v>
      </c>
      <c r="F173" s="35" t="s">
        <v>1939</v>
      </c>
      <c r="G173" s="35" t="s">
        <v>1947</v>
      </c>
      <c r="H173" s="36"/>
      <c r="I173" s="35"/>
      <c r="J173" s="35"/>
      <c r="K173" s="35"/>
      <c r="L173" s="35"/>
      <c r="M173" s="35"/>
      <c r="N173" s="35"/>
      <c r="O173" s="35"/>
      <c r="P173" s="35"/>
      <c r="Q173" s="41"/>
      <c r="R173" s="42"/>
      <c r="S173" s="42"/>
      <c r="T173" s="35"/>
      <c r="U173" s="35"/>
      <c r="V173" s="35"/>
    </row>
    <row r="174" spans="1:22">
      <c r="A174" s="39" t="s">
        <v>1935</v>
      </c>
      <c r="B174" s="39" t="s">
        <v>1199</v>
      </c>
      <c r="C174" s="39" t="s">
        <v>1936</v>
      </c>
      <c r="D174" s="35" t="s">
        <v>1937</v>
      </c>
      <c r="E174" s="35" t="s">
        <v>1938</v>
      </c>
      <c r="F174" s="35" t="s">
        <v>1939</v>
      </c>
      <c r="G174" s="35" t="s">
        <v>1947</v>
      </c>
      <c r="H174" s="36"/>
      <c r="I174" s="35"/>
      <c r="J174" s="35"/>
      <c r="K174" s="35"/>
      <c r="L174" s="35"/>
      <c r="M174" s="35"/>
      <c r="N174" s="35"/>
      <c r="O174" s="35"/>
      <c r="P174" s="35"/>
      <c r="Q174" s="41"/>
      <c r="R174" s="42"/>
      <c r="S174" s="42"/>
      <c r="T174" s="35"/>
      <c r="U174" s="35"/>
      <c r="V174" s="35"/>
    </row>
    <row r="175" spans="1:22">
      <c r="A175" s="39" t="s">
        <v>1935</v>
      </c>
      <c r="B175" s="39" t="s">
        <v>1199</v>
      </c>
      <c r="C175" s="39" t="s">
        <v>1936</v>
      </c>
      <c r="D175" s="35" t="s">
        <v>1937</v>
      </c>
      <c r="E175" s="35" t="s">
        <v>1938</v>
      </c>
      <c r="F175" s="35" t="s">
        <v>1939</v>
      </c>
      <c r="G175" s="35" t="s">
        <v>1947</v>
      </c>
      <c r="H175" s="36"/>
      <c r="I175" s="35"/>
      <c r="J175" s="35"/>
      <c r="K175" s="35"/>
      <c r="L175" s="35"/>
      <c r="M175" s="35"/>
      <c r="N175" s="35"/>
      <c r="O175" s="35"/>
      <c r="P175" s="35"/>
      <c r="Q175" s="41"/>
      <c r="R175" s="42"/>
      <c r="S175" s="42"/>
      <c r="T175" s="35"/>
      <c r="U175" s="35"/>
      <c r="V175" s="35"/>
    </row>
    <row r="176" spans="1:22">
      <c r="A176" s="39" t="s">
        <v>1935</v>
      </c>
      <c r="B176" s="39" t="s">
        <v>1199</v>
      </c>
      <c r="C176" s="39" t="s">
        <v>1936</v>
      </c>
      <c r="D176" s="35" t="s">
        <v>1937</v>
      </c>
      <c r="E176" s="35" t="s">
        <v>1938</v>
      </c>
      <c r="F176" s="35" t="s">
        <v>1939</v>
      </c>
      <c r="G176" s="35" t="s">
        <v>1947</v>
      </c>
      <c r="H176" s="36"/>
      <c r="I176" s="35"/>
      <c r="J176" s="35"/>
      <c r="K176" s="35"/>
      <c r="L176" s="35"/>
      <c r="M176" s="35"/>
      <c r="N176" s="35"/>
      <c r="O176" s="35"/>
      <c r="P176" s="35"/>
      <c r="Q176" s="41"/>
      <c r="R176" s="42"/>
      <c r="S176" s="42"/>
      <c r="T176" s="35"/>
      <c r="U176" s="35"/>
      <c r="V176" s="35"/>
    </row>
    <row r="177" spans="1:22">
      <c r="A177" s="39" t="s">
        <v>1935</v>
      </c>
      <c r="B177" s="39" t="s">
        <v>1199</v>
      </c>
      <c r="C177" s="39" t="s">
        <v>1936</v>
      </c>
      <c r="D177" s="35" t="s">
        <v>1937</v>
      </c>
      <c r="E177" s="35" t="s">
        <v>1938</v>
      </c>
      <c r="F177" s="35" t="s">
        <v>1939</v>
      </c>
      <c r="G177" s="35" t="s">
        <v>1947</v>
      </c>
      <c r="H177" s="36"/>
      <c r="I177" s="35"/>
      <c r="J177" s="35"/>
      <c r="K177" s="35"/>
      <c r="L177" s="35"/>
      <c r="M177" s="35"/>
      <c r="N177" s="35"/>
      <c r="O177" s="35"/>
      <c r="P177" s="35"/>
      <c r="Q177" s="41"/>
      <c r="R177" s="42"/>
      <c r="S177" s="42"/>
      <c r="T177" s="35"/>
      <c r="U177" s="35"/>
      <c r="V177" s="35"/>
    </row>
    <row r="178" spans="1:22">
      <c r="A178" s="39" t="s">
        <v>1935</v>
      </c>
      <c r="B178" s="39" t="s">
        <v>1199</v>
      </c>
      <c r="C178" s="39" t="s">
        <v>1936</v>
      </c>
      <c r="D178" s="35" t="s">
        <v>1937</v>
      </c>
      <c r="E178" s="35" t="s">
        <v>1938</v>
      </c>
      <c r="F178" s="35" t="s">
        <v>1939</v>
      </c>
      <c r="G178" s="35" t="s">
        <v>1947</v>
      </c>
      <c r="H178" s="36"/>
      <c r="I178" s="35"/>
      <c r="J178" s="35"/>
      <c r="K178" s="35"/>
      <c r="L178" s="35"/>
      <c r="M178" s="35"/>
      <c r="N178" s="35"/>
      <c r="O178" s="35"/>
      <c r="P178" s="35"/>
      <c r="Q178" s="41"/>
      <c r="R178" s="42"/>
      <c r="S178" s="42"/>
      <c r="T178" s="35"/>
      <c r="U178" s="35"/>
      <c r="V178" s="35"/>
    </row>
    <row r="179" spans="1:22">
      <c r="A179" s="39" t="s">
        <v>1935</v>
      </c>
      <c r="B179" s="39" t="s">
        <v>1199</v>
      </c>
      <c r="C179" s="39" t="s">
        <v>1936</v>
      </c>
      <c r="D179" s="35" t="s">
        <v>1937</v>
      </c>
      <c r="E179" s="35" t="s">
        <v>1938</v>
      </c>
      <c r="F179" s="35" t="s">
        <v>1939</v>
      </c>
      <c r="G179" s="35" t="s">
        <v>1947</v>
      </c>
      <c r="H179" s="36"/>
      <c r="I179" s="35"/>
      <c r="J179" s="35"/>
      <c r="K179" s="35"/>
      <c r="L179" s="35"/>
      <c r="M179" s="35"/>
      <c r="N179" s="35"/>
      <c r="O179" s="35"/>
      <c r="P179" s="35"/>
      <c r="Q179" s="41"/>
      <c r="R179" s="42"/>
      <c r="S179" s="42"/>
      <c r="T179" s="35"/>
      <c r="U179" s="35"/>
      <c r="V179" s="35"/>
    </row>
    <row r="180" spans="1:22">
      <c r="A180" s="39" t="s">
        <v>1935</v>
      </c>
      <c r="B180" s="39" t="s">
        <v>1199</v>
      </c>
      <c r="C180" s="39" t="s">
        <v>1936</v>
      </c>
      <c r="D180" s="35" t="s">
        <v>1937</v>
      </c>
      <c r="E180" s="35" t="s">
        <v>1938</v>
      </c>
      <c r="F180" s="35" t="s">
        <v>1939</v>
      </c>
      <c r="G180" s="35" t="s">
        <v>1947</v>
      </c>
      <c r="H180" s="36"/>
      <c r="I180" s="35"/>
      <c r="J180" s="35"/>
      <c r="K180" s="35"/>
      <c r="L180" s="35"/>
      <c r="M180" s="35"/>
      <c r="N180" s="35"/>
      <c r="O180" s="35"/>
      <c r="P180" s="35"/>
      <c r="Q180" s="41"/>
      <c r="R180" s="42"/>
      <c r="S180" s="42"/>
      <c r="T180" s="35"/>
      <c r="U180" s="35"/>
      <c r="V180" s="35"/>
    </row>
    <row r="181" spans="1:22">
      <c r="A181" s="39" t="s">
        <v>1935</v>
      </c>
      <c r="B181" s="39" t="s">
        <v>1199</v>
      </c>
      <c r="C181" s="39" t="s">
        <v>1936</v>
      </c>
      <c r="D181" s="35" t="s">
        <v>1937</v>
      </c>
      <c r="E181" s="35" t="s">
        <v>1938</v>
      </c>
      <c r="F181" s="35" t="s">
        <v>1939</v>
      </c>
      <c r="G181" s="35" t="s">
        <v>1947</v>
      </c>
      <c r="H181" s="36"/>
      <c r="I181" s="35"/>
      <c r="J181" s="35"/>
      <c r="K181" s="35"/>
      <c r="L181" s="35"/>
      <c r="M181" s="35"/>
      <c r="N181" s="35"/>
      <c r="O181" s="35"/>
      <c r="P181" s="35"/>
      <c r="Q181" s="41"/>
      <c r="R181" s="42"/>
      <c r="S181" s="42"/>
      <c r="T181" s="35"/>
      <c r="U181" s="35"/>
      <c r="V181" s="35"/>
    </row>
    <row r="182" spans="1:22">
      <c r="A182" s="39" t="s">
        <v>1935</v>
      </c>
      <c r="B182" s="39" t="s">
        <v>1199</v>
      </c>
      <c r="C182" s="39" t="s">
        <v>1936</v>
      </c>
      <c r="D182" s="35" t="s">
        <v>1937</v>
      </c>
      <c r="E182" s="35" t="s">
        <v>1938</v>
      </c>
      <c r="F182" s="35" t="s">
        <v>1939</v>
      </c>
      <c r="G182" s="35" t="s">
        <v>1948</v>
      </c>
      <c r="H182" s="36"/>
      <c r="I182" s="35"/>
      <c r="J182" s="35"/>
      <c r="K182" s="35"/>
      <c r="L182" s="35"/>
      <c r="M182" s="35"/>
      <c r="N182" s="35"/>
      <c r="O182" s="35"/>
      <c r="P182" s="35"/>
      <c r="Q182" s="41"/>
      <c r="R182" s="42"/>
      <c r="S182" s="42"/>
      <c r="T182" s="35"/>
      <c r="U182" s="35"/>
      <c r="V182" s="35"/>
    </row>
    <row r="183" spans="1:22">
      <c r="A183" s="39" t="s">
        <v>1935</v>
      </c>
      <c r="B183" s="39" t="s">
        <v>1199</v>
      </c>
      <c r="C183" s="39" t="s">
        <v>1936</v>
      </c>
      <c r="D183" s="35" t="s">
        <v>1937</v>
      </c>
      <c r="E183" s="35" t="s">
        <v>1938</v>
      </c>
      <c r="F183" s="35" t="s">
        <v>1939</v>
      </c>
      <c r="G183" s="35" t="s">
        <v>1948</v>
      </c>
      <c r="H183" s="36"/>
      <c r="I183" s="35"/>
      <c r="J183" s="35"/>
      <c r="K183" s="35"/>
      <c r="L183" s="35"/>
      <c r="M183" s="35"/>
      <c r="N183" s="35"/>
      <c r="O183" s="35"/>
      <c r="P183" s="35"/>
      <c r="Q183" s="41"/>
      <c r="R183" s="42"/>
      <c r="S183" s="42"/>
      <c r="T183" s="35"/>
      <c r="U183" s="35"/>
      <c r="V183" s="35"/>
    </row>
    <row r="184" spans="1:22">
      <c r="A184" s="39" t="s">
        <v>1935</v>
      </c>
      <c r="B184" s="39" t="s">
        <v>1199</v>
      </c>
      <c r="C184" s="39" t="s">
        <v>1936</v>
      </c>
      <c r="D184" s="35" t="s">
        <v>1937</v>
      </c>
      <c r="E184" s="35" t="s">
        <v>1938</v>
      </c>
      <c r="F184" s="35" t="s">
        <v>1939</v>
      </c>
      <c r="G184" s="35" t="s">
        <v>1948</v>
      </c>
      <c r="H184" s="36"/>
      <c r="I184" s="35"/>
      <c r="J184" s="35"/>
      <c r="K184" s="35"/>
      <c r="L184" s="35"/>
      <c r="M184" s="35"/>
      <c r="N184" s="35"/>
      <c r="O184" s="35"/>
      <c r="P184" s="35"/>
      <c r="Q184" s="41"/>
      <c r="R184" s="42"/>
      <c r="S184" s="42"/>
      <c r="T184" s="35"/>
      <c r="U184" s="35"/>
      <c r="V184" s="35"/>
    </row>
    <row r="185" spans="1:22">
      <c r="A185" s="39" t="s">
        <v>1945</v>
      </c>
      <c r="B185" s="39" t="s">
        <v>838</v>
      </c>
      <c r="C185" s="39" t="s">
        <v>1944</v>
      </c>
      <c r="D185" s="35" t="s">
        <v>1937</v>
      </c>
      <c r="E185" s="35" t="s">
        <v>1938</v>
      </c>
      <c r="F185" s="35" t="s">
        <v>1939</v>
      </c>
      <c r="G185" s="35" t="s">
        <v>1948</v>
      </c>
      <c r="H185" s="36"/>
      <c r="I185" s="35"/>
      <c r="J185" s="35"/>
      <c r="K185" s="35"/>
      <c r="L185" s="35"/>
      <c r="M185" s="35"/>
      <c r="N185" s="35"/>
      <c r="O185" s="35"/>
      <c r="P185" s="35"/>
      <c r="Q185" s="41"/>
      <c r="R185" s="42"/>
      <c r="S185" s="42"/>
      <c r="T185" s="35"/>
      <c r="U185" s="35"/>
      <c r="V185" s="35"/>
    </row>
    <row r="186" spans="1:22">
      <c r="A186" s="39" t="s">
        <v>1935</v>
      </c>
      <c r="B186" s="39" t="s">
        <v>1199</v>
      </c>
      <c r="C186" s="39" t="s">
        <v>1936</v>
      </c>
      <c r="D186" s="35" t="s">
        <v>1937</v>
      </c>
      <c r="E186" s="35" t="s">
        <v>1938</v>
      </c>
      <c r="F186" s="35" t="s">
        <v>1939</v>
      </c>
      <c r="G186" s="35" t="s">
        <v>1948</v>
      </c>
      <c r="H186" s="36"/>
      <c r="I186" s="35"/>
      <c r="J186" s="35"/>
      <c r="K186" s="35"/>
      <c r="L186" s="35"/>
      <c r="M186" s="35"/>
      <c r="N186" s="35"/>
      <c r="O186" s="35"/>
      <c r="P186" s="35"/>
      <c r="Q186" s="41"/>
      <c r="R186" s="42"/>
      <c r="S186" s="42"/>
      <c r="T186" s="35"/>
      <c r="U186" s="35"/>
      <c r="V186" s="35"/>
    </row>
    <row r="187" spans="1:22">
      <c r="A187" s="39" t="s">
        <v>1945</v>
      </c>
      <c r="B187" s="39" t="s">
        <v>838</v>
      </c>
      <c r="C187" s="39" t="s">
        <v>1944</v>
      </c>
      <c r="D187" s="35" t="s">
        <v>1937</v>
      </c>
      <c r="E187" s="35" t="s">
        <v>1938</v>
      </c>
      <c r="F187" s="35" t="s">
        <v>1939</v>
      </c>
      <c r="G187" s="35" t="s">
        <v>1948</v>
      </c>
      <c r="H187" s="36"/>
      <c r="I187" s="35"/>
      <c r="J187" s="35"/>
      <c r="K187" s="35"/>
      <c r="L187" s="35"/>
      <c r="M187" s="35"/>
      <c r="N187" s="35"/>
      <c r="O187" s="35"/>
      <c r="P187" s="35"/>
      <c r="Q187" s="41"/>
      <c r="R187" s="42"/>
      <c r="S187" s="42"/>
      <c r="T187" s="35"/>
      <c r="U187" s="35"/>
      <c r="V187" s="35"/>
    </row>
    <row r="188" spans="1:22">
      <c r="A188" s="39" t="s">
        <v>1945</v>
      </c>
      <c r="B188" s="39" t="s">
        <v>838</v>
      </c>
      <c r="C188" s="39" t="s">
        <v>1944</v>
      </c>
      <c r="D188" s="35" t="s">
        <v>1937</v>
      </c>
      <c r="E188" s="35" t="s">
        <v>1938</v>
      </c>
      <c r="F188" s="35" t="s">
        <v>1939</v>
      </c>
      <c r="G188" s="35" t="s">
        <v>1948</v>
      </c>
      <c r="H188" s="36"/>
      <c r="I188" s="35"/>
      <c r="J188" s="35"/>
      <c r="K188" s="35"/>
      <c r="L188" s="35"/>
      <c r="M188" s="35"/>
      <c r="N188" s="35"/>
      <c r="O188" s="35"/>
      <c r="P188" s="35"/>
      <c r="Q188" s="41"/>
      <c r="R188" s="42"/>
      <c r="S188" s="42"/>
      <c r="T188" s="35"/>
      <c r="U188" s="35"/>
      <c r="V188" s="35"/>
    </row>
    <row r="189" spans="1:22">
      <c r="A189" s="39" t="s">
        <v>1945</v>
      </c>
      <c r="B189" s="39" t="s">
        <v>838</v>
      </c>
      <c r="C189" s="39" t="s">
        <v>1944</v>
      </c>
      <c r="D189" s="35" t="s">
        <v>1937</v>
      </c>
      <c r="E189" s="35" t="s">
        <v>1938</v>
      </c>
      <c r="F189" s="35" t="s">
        <v>1939</v>
      </c>
      <c r="G189" s="35" t="s">
        <v>1948</v>
      </c>
      <c r="H189" s="36"/>
      <c r="I189" s="35"/>
      <c r="J189" s="35"/>
      <c r="K189" s="35"/>
      <c r="L189" s="35"/>
      <c r="M189" s="35"/>
      <c r="N189" s="35"/>
      <c r="O189" s="35"/>
      <c r="P189" s="35"/>
      <c r="Q189" s="41"/>
      <c r="R189" s="42"/>
      <c r="S189" s="42"/>
      <c r="T189" s="35"/>
      <c r="U189" s="35"/>
      <c r="V189" s="35"/>
    </row>
    <row r="190" spans="1:22">
      <c r="A190" s="39" t="s">
        <v>1945</v>
      </c>
      <c r="B190" s="39" t="s">
        <v>838</v>
      </c>
      <c r="C190" s="39" t="s">
        <v>1944</v>
      </c>
      <c r="D190" s="35" t="s">
        <v>1937</v>
      </c>
      <c r="E190" s="35" t="s">
        <v>1938</v>
      </c>
      <c r="F190" s="35" t="s">
        <v>1939</v>
      </c>
      <c r="G190" s="35" t="s">
        <v>1948</v>
      </c>
      <c r="H190" s="36"/>
      <c r="I190" s="35"/>
      <c r="J190" s="35"/>
      <c r="K190" s="35"/>
      <c r="L190" s="35"/>
      <c r="M190" s="35"/>
      <c r="N190" s="35"/>
      <c r="O190" s="35"/>
      <c r="P190" s="35"/>
      <c r="Q190" s="41"/>
      <c r="R190" s="42"/>
      <c r="S190" s="42"/>
      <c r="T190" s="35"/>
      <c r="U190" s="35"/>
      <c r="V190" s="35"/>
    </row>
    <row r="191" spans="1:22">
      <c r="A191" s="39" t="s">
        <v>1945</v>
      </c>
      <c r="B191" s="39" t="s">
        <v>838</v>
      </c>
      <c r="C191" s="39" t="s">
        <v>1944</v>
      </c>
      <c r="D191" s="35" t="s">
        <v>1937</v>
      </c>
      <c r="E191" s="35" t="s">
        <v>1938</v>
      </c>
      <c r="F191" s="35" t="s">
        <v>1939</v>
      </c>
      <c r="G191" s="35" t="s">
        <v>1948</v>
      </c>
      <c r="H191" s="36"/>
      <c r="I191" s="35"/>
      <c r="J191" s="35"/>
      <c r="K191" s="35"/>
      <c r="L191" s="35"/>
      <c r="M191" s="35"/>
      <c r="N191" s="35"/>
      <c r="O191" s="35"/>
      <c r="P191" s="35"/>
      <c r="Q191" s="41"/>
      <c r="R191" s="42"/>
      <c r="S191" s="42"/>
      <c r="T191" s="35"/>
      <c r="U191" s="35"/>
      <c r="V191" s="35"/>
    </row>
    <row r="192" spans="1:22">
      <c r="A192" s="39" t="s">
        <v>1945</v>
      </c>
      <c r="B192" s="39" t="s">
        <v>838</v>
      </c>
      <c r="C192" s="39" t="s">
        <v>1944</v>
      </c>
      <c r="D192" s="35" t="s">
        <v>1937</v>
      </c>
      <c r="E192" s="35" t="s">
        <v>1938</v>
      </c>
      <c r="F192" s="35" t="s">
        <v>1939</v>
      </c>
      <c r="G192" s="35" t="s">
        <v>1948</v>
      </c>
      <c r="H192" s="36"/>
      <c r="I192" s="35"/>
      <c r="J192" s="35"/>
      <c r="K192" s="35"/>
      <c r="L192" s="35"/>
      <c r="M192" s="35"/>
      <c r="N192" s="35"/>
      <c r="O192" s="35"/>
      <c r="P192" s="35"/>
      <c r="Q192" s="41"/>
      <c r="R192" s="42"/>
      <c r="S192" s="42"/>
      <c r="T192" s="35"/>
      <c r="U192" s="35"/>
      <c r="V192" s="35"/>
    </row>
    <row r="193" spans="1:22">
      <c r="A193" s="39" t="s">
        <v>1945</v>
      </c>
      <c r="B193" s="39" t="s">
        <v>838</v>
      </c>
      <c r="C193" s="39" t="s">
        <v>1944</v>
      </c>
      <c r="D193" s="35" t="s">
        <v>1937</v>
      </c>
      <c r="E193" s="35" t="s">
        <v>1938</v>
      </c>
      <c r="F193" s="35" t="s">
        <v>1939</v>
      </c>
      <c r="G193" s="35" t="s">
        <v>1948</v>
      </c>
      <c r="H193" s="36"/>
      <c r="I193" s="35"/>
      <c r="J193" s="35"/>
      <c r="K193" s="35"/>
      <c r="L193" s="35"/>
      <c r="M193" s="35"/>
      <c r="N193" s="35"/>
      <c r="O193" s="35"/>
      <c r="P193" s="35"/>
      <c r="Q193" s="41"/>
      <c r="R193" s="42"/>
      <c r="S193" s="42"/>
      <c r="T193" s="35"/>
      <c r="U193" s="35"/>
      <c r="V193" s="35"/>
    </row>
    <row r="194" spans="1:22">
      <c r="A194" s="39" t="s">
        <v>1945</v>
      </c>
      <c r="B194" s="39" t="s">
        <v>838</v>
      </c>
      <c r="C194" s="39" t="s">
        <v>1944</v>
      </c>
      <c r="D194" s="35" t="s">
        <v>1937</v>
      </c>
      <c r="E194" s="35" t="s">
        <v>1938</v>
      </c>
      <c r="F194" s="35" t="s">
        <v>1939</v>
      </c>
      <c r="G194" s="35" t="s">
        <v>1948</v>
      </c>
      <c r="H194" s="36"/>
      <c r="I194" s="35"/>
      <c r="J194" s="35"/>
      <c r="K194" s="35"/>
      <c r="L194" s="35"/>
      <c r="M194" s="35"/>
      <c r="N194" s="35"/>
      <c r="O194" s="35"/>
      <c r="P194" s="35"/>
      <c r="Q194" s="41"/>
      <c r="R194" s="42"/>
      <c r="S194" s="42"/>
      <c r="T194" s="35"/>
      <c r="U194" s="35"/>
      <c r="V194" s="35"/>
    </row>
    <row r="195" spans="1:22">
      <c r="A195" s="39" t="s">
        <v>1945</v>
      </c>
      <c r="B195" s="39" t="s">
        <v>838</v>
      </c>
      <c r="C195" s="39" t="s">
        <v>1944</v>
      </c>
      <c r="D195" s="35" t="s">
        <v>1937</v>
      </c>
      <c r="E195" s="35" t="s">
        <v>1938</v>
      </c>
      <c r="F195" s="35" t="s">
        <v>1939</v>
      </c>
      <c r="G195" s="35" t="s">
        <v>1948</v>
      </c>
      <c r="H195" s="36"/>
      <c r="I195" s="35"/>
      <c r="J195" s="35"/>
      <c r="K195" s="35"/>
      <c r="L195" s="35"/>
      <c r="M195" s="35"/>
      <c r="N195" s="35"/>
      <c r="O195" s="35"/>
      <c r="P195" s="35"/>
      <c r="Q195" s="41"/>
      <c r="R195" s="42"/>
      <c r="S195" s="42"/>
      <c r="T195" s="35"/>
      <c r="U195" s="35"/>
      <c r="V195" s="35"/>
    </row>
    <row r="196" spans="1:22">
      <c r="A196" s="39" t="s">
        <v>1945</v>
      </c>
      <c r="B196" s="39" t="s">
        <v>838</v>
      </c>
      <c r="C196" s="39" t="s">
        <v>1944</v>
      </c>
      <c r="D196" s="35" t="s">
        <v>1937</v>
      </c>
      <c r="E196" s="35" t="s">
        <v>1938</v>
      </c>
      <c r="F196" s="35" t="s">
        <v>1939</v>
      </c>
      <c r="G196" s="35" t="s">
        <v>1948</v>
      </c>
      <c r="H196" s="36"/>
      <c r="I196" s="35"/>
      <c r="J196" s="35"/>
      <c r="K196" s="35"/>
      <c r="L196" s="35"/>
      <c r="M196" s="35"/>
      <c r="N196" s="35"/>
      <c r="O196" s="35"/>
      <c r="P196" s="35"/>
      <c r="Q196" s="41"/>
      <c r="R196" s="42"/>
      <c r="S196" s="42"/>
      <c r="T196" s="35"/>
      <c r="U196" s="35"/>
      <c r="V196" s="35"/>
    </row>
    <row r="197" spans="1:22">
      <c r="A197" s="39" t="s">
        <v>1945</v>
      </c>
      <c r="B197" s="39" t="s">
        <v>838</v>
      </c>
      <c r="C197" s="39" t="s">
        <v>1944</v>
      </c>
      <c r="D197" s="35" t="s">
        <v>1937</v>
      </c>
      <c r="E197" s="35" t="s">
        <v>1938</v>
      </c>
      <c r="F197" s="35" t="s">
        <v>1939</v>
      </c>
      <c r="G197" s="35" t="s">
        <v>1948</v>
      </c>
      <c r="H197" s="36"/>
      <c r="I197" s="35"/>
      <c r="J197" s="35"/>
      <c r="K197" s="35"/>
      <c r="L197" s="35"/>
      <c r="M197" s="35"/>
      <c r="N197" s="35"/>
      <c r="O197" s="35"/>
      <c r="P197" s="35"/>
      <c r="Q197" s="41"/>
      <c r="R197" s="42"/>
      <c r="S197" s="42"/>
      <c r="T197" s="35"/>
      <c r="U197" s="35"/>
      <c r="V197" s="35"/>
    </row>
    <row r="198" spans="1:22">
      <c r="A198" s="39" t="s">
        <v>1945</v>
      </c>
      <c r="B198" s="39" t="s">
        <v>838</v>
      </c>
      <c r="C198" s="39" t="s">
        <v>1944</v>
      </c>
      <c r="D198" s="35" t="s">
        <v>1937</v>
      </c>
      <c r="E198" s="35" t="s">
        <v>1938</v>
      </c>
      <c r="F198" s="35" t="s">
        <v>1939</v>
      </c>
      <c r="G198" s="35" t="s">
        <v>1948</v>
      </c>
      <c r="H198" s="36"/>
      <c r="I198" s="35"/>
      <c r="J198" s="35"/>
      <c r="K198" s="35"/>
      <c r="L198" s="35"/>
      <c r="M198" s="35"/>
      <c r="N198" s="35"/>
      <c r="O198" s="35"/>
      <c r="P198" s="35"/>
      <c r="Q198" s="41"/>
      <c r="R198" s="42"/>
      <c r="S198" s="42"/>
      <c r="T198" s="35"/>
      <c r="U198" s="35"/>
      <c r="V198" s="35"/>
    </row>
    <row r="199" spans="1:22">
      <c r="A199" s="39" t="s">
        <v>1945</v>
      </c>
      <c r="B199" s="39" t="s">
        <v>838</v>
      </c>
      <c r="C199" s="39" t="s">
        <v>1944</v>
      </c>
      <c r="D199" s="35" t="s">
        <v>1937</v>
      </c>
      <c r="E199" s="35" t="s">
        <v>1938</v>
      </c>
      <c r="F199" s="35" t="s">
        <v>1939</v>
      </c>
      <c r="G199" s="35" t="s">
        <v>1948</v>
      </c>
      <c r="H199" s="36"/>
      <c r="I199" s="35"/>
      <c r="J199" s="35"/>
      <c r="K199" s="35"/>
      <c r="L199" s="35"/>
      <c r="M199" s="35"/>
      <c r="N199" s="35"/>
      <c r="O199" s="35"/>
      <c r="P199" s="35"/>
      <c r="Q199" s="41"/>
      <c r="R199" s="42"/>
      <c r="S199" s="42"/>
      <c r="T199" s="35"/>
      <c r="U199" s="35"/>
      <c r="V199" s="35"/>
    </row>
    <row r="200" spans="1:22">
      <c r="A200" s="39" t="s">
        <v>1945</v>
      </c>
      <c r="B200" s="39" t="s">
        <v>838</v>
      </c>
      <c r="C200" s="39" t="s">
        <v>1944</v>
      </c>
      <c r="D200" s="35" t="s">
        <v>1937</v>
      </c>
      <c r="E200" s="35" t="s">
        <v>1938</v>
      </c>
      <c r="F200" s="35" t="s">
        <v>1939</v>
      </c>
      <c r="G200" s="35" t="s">
        <v>1948</v>
      </c>
      <c r="H200" s="36"/>
      <c r="I200" s="35"/>
      <c r="J200" s="35"/>
      <c r="K200" s="35"/>
      <c r="L200" s="35"/>
      <c r="M200" s="35"/>
      <c r="N200" s="35"/>
      <c r="O200" s="35"/>
      <c r="P200" s="35"/>
      <c r="Q200" s="41"/>
      <c r="R200" s="42"/>
      <c r="S200" s="42"/>
      <c r="T200" s="35"/>
      <c r="U200" s="35"/>
      <c r="V200" s="35"/>
    </row>
    <row r="201" spans="1:22">
      <c r="A201" s="39" t="s">
        <v>1945</v>
      </c>
      <c r="B201" s="39" t="s">
        <v>838</v>
      </c>
      <c r="C201" s="39" t="s">
        <v>1944</v>
      </c>
      <c r="D201" s="35" t="s">
        <v>1937</v>
      </c>
      <c r="E201" s="35" t="s">
        <v>1938</v>
      </c>
      <c r="F201" s="35" t="s">
        <v>1939</v>
      </c>
      <c r="G201" s="35" t="s">
        <v>1948</v>
      </c>
      <c r="H201" s="36"/>
      <c r="I201" s="35"/>
      <c r="J201" s="35"/>
      <c r="K201" s="35"/>
      <c r="L201" s="35"/>
      <c r="M201" s="35"/>
      <c r="N201" s="35"/>
      <c r="O201" s="35"/>
      <c r="P201" s="35"/>
      <c r="Q201" s="41"/>
      <c r="R201" s="42"/>
      <c r="S201" s="42"/>
      <c r="T201" s="35"/>
      <c r="U201" s="35"/>
      <c r="V201" s="35"/>
    </row>
    <row r="202" spans="1:22">
      <c r="A202" s="39" t="s">
        <v>1945</v>
      </c>
      <c r="B202" s="39" t="s">
        <v>838</v>
      </c>
      <c r="C202" s="39" t="s">
        <v>1944</v>
      </c>
      <c r="D202" s="35" t="s">
        <v>1937</v>
      </c>
      <c r="E202" s="35" t="s">
        <v>1938</v>
      </c>
      <c r="F202" s="35" t="s">
        <v>1939</v>
      </c>
      <c r="G202" s="35" t="s">
        <v>1948</v>
      </c>
      <c r="H202" s="36"/>
      <c r="I202" s="35"/>
      <c r="J202" s="35"/>
      <c r="K202" s="35"/>
      <c r="L202" s="35"/>
      <c r="M202" s="35"/>
      <c r="N202" s="35"/>
      <c r="O202" s="35"/>
      <c r="P202" s="35"/>
      <c r="Q202" s="41"/>
      <c r="R202" s="42"/>
      <c r="S202" s="42"/>
      <c r="T202" s="35"/>
      <c r="U202" s="35"/>
      <c r="V202" s="35"/>
    </row>
    <row r="203" spans="1:22">
      <c r="A203" s="39" t="s">
        <v>1945</v>
      </c>
      <c r="B203" s="39" t="s">
        <v>838</v>
      </c>
      <c r="C203" s="39" t="s">
        <v>1944</v>
      </c>
      <c r="D203" s="35" t="s">
        <v>1937</v>
      </c>
      <c r="E203" s="35" t="s">
        <v>1938</v>
      </c>
      <c r="F203" s="35" t="s">
        <v>1939</v>
      </c>
      <c r="G203" s="35" t="s">
        <v>1948</v>
      </c>
      <c r="H203" s="36"/>
      <c r="I203" s="35"/>
      <c r="J203" s="35"/>
      <c r="K203" s="35"/>
      <c r="L203" s="35"/>
      <c r="M203" s="35"/>
      <c r="N203" s="35"/>
      <c r="O203" s="35"/>
      <c r="P203" s="35"/>
      <c r="Q203" s="41"/>
      <c r="R203" s="42"/>
      <c r="S203" s="42"/>
      <c r="T203" s="35"/>
      <c r="U203" s="35"/>
      <c r="V203" s="35"/>
    </row>
    <row r="204" spans="1:22">
      <c r="A204" s="39" t="s">
        <v>1945</v>
      </c>
      <c r="B204" s="39" t="s">
        <v>838</v>
      </c>
      <c r="C204" s="39" t="s">
        <v>1944</v>
      </c>
      <c r="D204" s="35" t="s">
        <v>1937</v>
      </c>
      <c r="E204" s="35" t="s">
        <v>1938</v>
      </c>
      <c r="F204" s="35" t="s">
        <v>1939</v>
      </c>
      <c r="G204" s="35" t="s">
        <v>1948</v>
      </c>
      <c r="H204" s="36"/>
      <c r="I204" s="35"/>
      <c r="J204" s="35"/>
      <c r="K204" s="35"/>
      <c r="L204" s="35"/>
      <c r="M204" s="35"/>
      <c r="N204" s="35"/>
      <c r="O204" s="35"/>
      <c r="P204" s="35"/>
      <c r="Q204" s="41"/>
      <c r="R204" s="42"/>
      <c r="S204" s="42"/>
      <c r="T204" s="35"/>
      <c r="U204" s="35"/>
      <c r="V204" s="35"/>
    </row>
    <row r="205" spans="1:22">
      <c r="A205" s="39" t="s">
        <v>1935</v>
      </c>
      <c r="B205" s="39" t="s">
        <v>1199</v>
      </c>
      <c r="C205" s="39" t="s">
        <v>1936</v>
      </c>
      <c r="D205" s="35" t="s">
        <v>1937</v>
      </c>
      <c r="E205" s="35" t="s">
        <v>1938</v>
      </c>
      <c r="F205" s="35" t="s">
        <v>1939</v>
      </c>
      <c r="G205" s="35" t="s">
        <v>1948</v>
      </c>
      <c r="H205" s="36"/>
      <c r="I205" s="35"/>
      <c r="J205" s="35"/>
      <c r="K205" s="35"/>
      <c r="L205" s="35"/>
      <c r="M205" s="35"/>
      <c r="N205" s="35"/>
      <c r="O205" s="35"/>
      <c r="P205" s="35"/>
      <c r="Q205" s="41"/>
      <c r="R205" s="42"/>
      <c r="S205" s="42"/>
      <c r="T205" s="35"/>
      <c r="U205" s="35"/>
      <c r="V205" s="35"/>
    </row>
    <row r="206" spans="1:22">
      <c r="A206" s="39" t="s">
        <v>1935</v>
      </c>
      <c r="B206" s="39" t="s">
        <v>1199</v>
      </c>
      <c r="C206" s="39" t="s">
        <v>1936</v>
      </c>
      <c r="D206" s="35" t="s">
        <v>1937</v>
      </c>
      <c r="E206" s="35" t="s">
        <v>1938</v>
      </c>
      <c r="F206" s="35" t="s">
        <v>1939</v>
      </c>
      <c r="G206" s="35" t="s">
        <v>1948</v>
      </c>
      <c r="H206" s="36"/>
      <c r="I206" s="35"/>
      <c r="J206" s="35"/>
      <c r="K206" s="35"/>
      <c r="L206" s="35"/>
      <c r="M206" s="35"/>
      <c r="N206" s="35"/>
      <c r="O206" s="35"/>
      <c r="P206" s="35"/>
      <c r="Q206" s="41"/>
      <c r="R206" s="42"/>
      <c r="S206" s="42"/>
      <c r="T206" s="35"/>
      <c r="U206" s="35"/>
      <c r="V206" s="35"/>
    </row>
    <row r="207" spans="1:22">
      <c r="A207" s="39" t="s">
        <v>1935</v>
      </c>
      <c r="B207" s="39" t="s">
        <v>1199</v>
      </c>
      <c r="C207" s="39" t="s">
        <v>1936</v>
      </c>
      <c r="D207" s="35" t="s">
        <v>1937</v>
      </c>
      <c r="E207" s="35" t="s">
        <v>1938</v>
      </c>
      <c r="F207" s="35" t="s">
        <v>1939</v>
      </c>
      <c r="G207" s="35" t="s">
        <v>1948</v>
      </c>
      <c r="H207" s="36"/>
      <c r="I207" s="35"/>
      <c r="J207" s="35"/>
      <c r="K207" s="35"/>
      <c r="L207" s="35"/>
      <c r="M207" s="35"/>
      <c r="N207" s="35"/>
      <c r="O207" s="35"/>
      <c r="P207" s="35"/>
      <c r="Q207" s="41"/>
      <c r="R207" s="42"/>
      <c r="S207" s="42"/>
      <c r="T207" s="35"/>
      <c r="U207" s="35"/>
      <c r="V207" s="35"/>
    </row>
    <row r="208" spans="1:22">
      <c r="A208" s="39" t="s">
        <v>1935</v>
      </c>
      <c r="B208" s="39" t="s">
        <v>1199</v>
      </c>
      <c r="C208" s="39" t="s">
        <v>1936</v>
      </c>
      <c r="D208" s="35" t="s">
        <v>1937</v>
      </c>
      <c r="E208" s="35" t="s">
        <v>1938</v>
      </c>
      <c r="F208" s="35" t="s">
        <v>1939</v>
      </c>
      <c r="G208" s="35" t="s">
        <v>1948</v>
      </c>
      <c r="H208" s="36"/>
      <c r="I208" s="35"/>
      <c r="J208" s="35"/>
      <c r="K208" s="35"/>
      <c r="L208" s="35"/>
      <c r="M208" s="35"/>
      <c r="N208" s="35"/>
      <c r="O208" s="35"/>
      <c r="P208" s="35"/>
      <c r="Q208" s="41"/>
      <c r="R208" s="42"/>
      <c r="S208" s="42"/>
      <c r="T208" s="35"/>
      <c r="U208" s="35"/>
      <c r="V208" s="35"/>
    </row>
    <row r="209" spans="1:22">
      <c r="A209" s="39" t="s">
        <v>1935</v>
      </c>
      <c r="B209" s="39" t="s">
        <v>1199</v>
      </c>
      <c r="C209" s="39" t="s">
        <v>1936</v>
      </c>
      <c r="D209" s="35" t="s">
        <v>1937</v>
      </c>
      <c r="E209" s="35" t="s">
        <v>1938</v>
      </c>
      <c r="F209" s="35" t="s">
        <v>1939</v>
      </c>
      <c r="G209" s="35" t="s">
        <v>1948</v>
      </c>
      <c r="H209" s="36"/>
      <c r="I209" s="35"/>
      <c r="J209" s="35"/>
      <c r="K209" s="35"/>
      <c r="L209" s="35"/>
      <c r="M209" s="35"/>
      <c r="N209" s="35"/>
      <c r="O209" s="35"/>
      <c r="P209" s="35"/>
      <c r="Q209" s="41"/>
      <c r="R209" s="42"/>
      <c r="S209" s="42"/>
      <c r="T209" s="35"/>
      <c r="U209" s="35"/>
      <c r="V209" s="35"/>
    </row>
    <row r="210" spans="1:22">
      <c r="A210" s="39" t="s">
        <v>1935</v>
      </c>
      <c r="B210" s="39" t="s">
        <v>1199</v>
      </c>
      <c r="C210" s="39" t="s">
        <v>1936</v>
      </c>
      <c r="D210" s="35" t="s">
        <v>1937</v>
      </c>
      <c r="E210" s="35" t="s">
        <v>1938</v>
      </c>
      <c r="F210" s="35" t="s">
        <v>1939</v>
      </c>
      <c r="G210" s="35" t="s">
        <v>1948</v>
      </c>
      <c r="H210" s="36"/>
      <c r="I210" s="35"/>
      <c r="J210" s="35"/>
      <c r="K210" s="35"/>
      <c r="L210" s="35"/>
      <c r="M210" s="35"/>
      <c r="N210" s="35"/>
      <c r="O210" s="35"/>
      <c r="P210" s="35"/>
      <c r="Q210" s="41"/>
      <c r="R210" s="42"/>
      <c r="S210" s="42"/>
      <c r="T210" s="35"/>
      <c r="U210" s="35"/>
      <c r="V210" s="35"/>
    </row>
    <row r="211" spans="1:22">
      <c r="A211" s="39" t="s">
        <v>1935</v>
      </c>
      <c r="B211" s="39" t="s">
        <v>1199</v>
      </c>
      <c r="C211" s="39" t="s">
        <v>1936</v>
      </c>
      <c r="D211" s="35" t="s">
        <v>1937</v>
      </c>
      <c r="E211" s="35" t="s">
        <v>1938</v>
      </c>
      <c r="F211" s="35" t="s">
        <v>1939</v>
      </c>
      <c r="G211" s="35" t="s">
        <v>1948</v>
      </c>
      <c r="H211" s="36"/>
      <c r="I211" s="35"/>
      <c r="J211" s="35"/>
      <c r="K211" s="35"/>
      <c r="L211" s="35"/>
      <c r="M211" s="35"/>
      <c r="N211" s="35"/>
      <c r="O211" s="35"/>
      <c r="P211" s="35"/>
      <c r="Q211" s="41"/>
      <c r="R211" s="42"/>
      <c r="S211" s="42"/>
      <c r="T211" s="35"/>
      <c r="U211" s="35"/>
      <c r="V211" s="35"/>
    </row>
    <row r="212" spans="1:22">
      <c r="A212" s="39" t="s">
        <v>1935</v>
      </c>
      <c r="B212" s="39" t="s">
        <v>1199</v>
      </c>
      <c r="C212" s="39" t="s">
        <v>1936</v>
      </c>
      <c r="D212" s="35" t="s">
        <v>1937</v>
      </c>
      <c r="E212" s="35" t="s">
        <v>1938</v>
      </c>
      <c r="F212" s="35" t="s">
        <v>1939</v>
      </c>
      <c r="G212" s="35" t="s">
        <v>1948</v>
      </c>
      <c r="H212" s="36"/>
      <c r="I212" s="35"/>
      <c r="J212" s="35"/>
      <c r="K212" s="35"/>
      <c r="L212" s="35"/>
      <c r="M212" s="35"/>
      <c r="N212" s="35"/>
      <c r="O212" s="35"/>
      <c r="P212" s="35"/>
      <c r="Q212" s="41"/>
      <c r="R212" s="42"/>
      <c r="S212" s="42"/>
      <c r="T212" s="35"/>
      <c r="U212" s="35"/>
      <c r="V212" s="35"/>
    </row>
    <row r="213" spans="1:22">
      <c r="A213" s="39" t="s">
        <v>1935</v>
      </c>
      <c r="B213" s="39" t="s">
        <v>1199</v>
      </c>
      <c r="C213" s="39" t="s">
        <v>1936</v>
      </c>
      <c r="D213" s="35" t="s">
        <v>1937</v>
      </c>
      <c r="E213" s="35" t="s">
        <v>1938</v>
      </c>
      <c r="F213" s="35" t="s">
        <v>1939</v>
      </c>
      <c r="G213" s="35" t="s">
        <v>1948</v>
      </c>
      <c r="H213" s="36"/>
      <c r="I213" s="35"/>
      <c r="J213" s="35"/>
      <c r="K213" s="35"/>
      <c r="L213" s="35"/>
      <c r="M213" s="35"/>
      <c r="N213" s="35"/>
      <c r="O213" s="35"/>
      <c r="P213" s="35"/>
      <c r="Q213" s="41"/>
      <c r="R213" s="42"/>
      <c r="S213" s="42"/>
      <c r="T213" s="35"/>
      <c r="U213" s="35"/>
      <c r="V213" s="35"/>
    </row>
    <row r="214" spans="1:22">
      <c r="A214" s="39" t="s">
        <v>1935</v>
      </c>
      <c r="B214" s="39" t="s">
        <v>1199</v>
      </c>
      <c r="C214" s="39" t="s">
        <v>1936</v>
      </c>
      <c r="D214" s="35" t="s">
        <v>1937</v>
      </c>
      <c r="E214" s="35" t="s">
        <v>1938</v>
      </c>
      <c r="F214" s="35" t="s">
        <v>1939</v>
      </c>
      <c r="G214" s="35" t="s">
        <v>1948</v>
      </c>
      <c r="H214" s="36"/>
      <c r="I214" s="35"/>
      <c r="J214" s="35"/>
      <c r="K214" s="35"/>
      <c r="L214" s="35"/>
      <c r="M214" s="35"/>
      <c r="N214" s="35"/>
      <c r="O214" s="35"/>
      <c r="P214" s="35"/>
      <c r="Q214" s="41"/>
      <c r="R214" s="42"/>
      <c r="S214" s="42"/>
      <c r="T214" s="35"/>
      <c r="U214" s="35"/>
      <c r="V214" s="35"/>
    </row>
    <row r="215" spans="1:22">
      <c r="A215" s="39" t="s">
        <v>1935</v>
      </c>
      <c r="B215" s="39" t="s">
        <v>1199</v>
      </c>
      <c r="C215" s="39" t="s">
        <v>1936</v>
      </c>
      <c r="D215" s="35" t="s">
        <v>1937</v>
      </c>
      <c r="E215" s="35" t="s">
        <v>1938</v>
      </c>
      <c r="F215" s="35" t="s">
        <v>1939</v>
      </c>
      <c r="G215" s="35" t="s">
        <v>1948</v>
      </c>
      <c r="H215" s="36"/>
      <c r="I215" s="35"/>
      <c r="J215" s="35"/>
      <c r="K215" s="35"/>
      <c r="L215" s="35"/>
      <c r="M215" s="35"/>
      <c r="N215" s="35"/>
      <c r="O215" s="35"/>
      <c r="P215" s="35"/>
      <c r="Q215" s="41"/>
      <c r="R215" s="42"/>
      <c r="S215" s="42"/>
      <c r="T215" s="35"/>
      <c r="U215" s="35"/>
      <c r="V215" s="35"/>
    </row>
    <row r="216" spans="1:22">
      <c r="A216" s="39" t="s">
        <v>1935</v>
      </c>
      <c r="B216" s="39" t="s">
        <v>1199</v>
      </c>
      <c r="C216" s="39" t="s">
        <v>1936</v>
      </c>
      <c r="D216" s="35" t="s">
        <v>1937</v>
      </c>
      <c r="E216" s="35" t="s">
        <v>1938</v>
      </c>
      <c r="F216" s="35" t="s">
        <v>1939</v>
      </c>
      <c r="G216" s="35" t="s">
        <v>1948</v>
      </c>
      <c r="H216" s="36"/>
      <c r="I216" s="35"/>
      <c r="J216" s="35"/>
      <c r="K216" s="35"/>
      <c r="L216" s="35"/>
      <c r="M216" s="35"/>
      <c r="N216" s="35"/>
      <c r="O216" s="35"/>
      <c r="P216" s="35"/>
      <c r="Q216" s="41"/>
      <c r="R216" s="42"/>
      <c r="S216" s="42"/>
      <c r="T216" s="35"/>
      <c r="U216" s="35"/>
      <c r="V216" s="35"/>
    </row>
    <row r="217" spans="1:22">
      <c r="A217" s="39" t="s">
        <v>1943</v>
      </c>
      <c r="B217" s="39" t="s">
        <v>965</v>
      </c>
      <c r="C217" s="39" t="s">
        <v>1944</v>
      </c>
      <c r="D217" s="35" t="s">
        <v>1937</v>
      </c>
      <c r="E217" s="35" t="s">
        <v>1938</v>
      </c>
      <c r="F217" s="35" t="s">
        <v>1939</v>
      </c>
      <c r="G217" s="35" t="s">
        <v>1948</v>
      </c>
      <c r="H217" s="36"/>
      <c r="I217" s="35"/>
      <c r="J217" s="35"/>
      <c r="K217" s="35"/>
      <c r="L217" s="35"/>
      <c r="M217" s="35"/>
      <c r="N217" s="35"/>
      <c r="O217" s="35"/>
      <c r="P217" s="35"/>
      <c r="Q217" s="41"/>
      <c r="R217" s="42"/>
      <c r="S217" s="42"/>
      <c r="T217" s="35"/>
      <c r="U217" s="35"/>
      <c r="V217" s="35"/>
    </row>
    <row r="218" spans="1:22">
      <c r="A218" s="39" t="s">
        <v>1943</v>
      </c>
      <c r="B218" s="39" t="s">
        <v>965</v>
      </c>
      <c r="C218" s="39" t="s">
        <v>1944</v>
      </c>
      <c r="D218" s="35" t="s">
        <v>1937</v>
      </c>
      <c r="E218" s="35" t="s">
        <v>1938</v>
      </c>
      <c r="F218" s="35" t="s">
        <v>1939</v>
      </c>
      <c r="G218" s="35" t="s">
        <v>1948</v>
      </c>
      <c r="H218" s="36"/>
      <c r="I218" s="35"/>
      <c r="J218" s="35"/>
      <c r="K218" s="35"/>
      <c r="L218" s="35"/>
      <c r="M218" s="35"/>
      <c r="N218" s="35"/>
      <c r="O218" s="35"/>
      <c r="P218" s="35"/>
      <c r="Q218" s="41"/>
      <c r="R218" s="42"/>
      <c r="S218" s="42"/>
      <c r="T218" s="35"/>
      <c r="U218" s="35"/>
      <c r="V218" s="35"/>
    </row>
    <row r="219" spans="1:22">
      <c r="A219" s="39" t="s">
        <v>1943</v>
      </c>
      <c r="B219" s="39" t="s">
        <v>965</v>
      </c>
      <c r="C219" s="39" t="s">
        <v>1944</v>
      </c>
      <c r="D219" s="35" t="s">
        <v>1937</v>
      </c>
      <c r="E219" s="35" t="s">
        <v>1938</v>
      </c>
      <c r="F219" s="35" t="s">
        <v>1939</v>
      </c>
      <c r="G219" s="35" t="s">
        <v>1948</v>
      </c>
      <c r="H219" s="36"/>
      <c r="I219" s="35"/>
      <c r="J219" s="35"/>
      <c r="K219" s="35"/>
      <c r="L219" s="35"/>
      <c r="M219" s="35"/>
      <c r="N219" s="35"/>
      <c r="O219" s="35"/>
      <c r="P219" s="35"/>
      <c r="Q219" s="41"/>
      <c r="R219" s="42"/>
      <c r="S219" s="42"/>
      <c r="T219" s="35"/>
      <c r="U219" s="35"/>
      <c r="V219" s="35"/>
    </row>
    <row r="220" spans="1:22">
      <c r="A220" s="39" t="s">
        <v>1943</v>
      </c>
      <c r="B220" s="39" t="s">
        <v>965</v>
      </c>
      <c r="C220" s="39" t="s">
        <v>1944</v>
      </c>
      <c r="D220" s="35" t="s">
        <v>1937</v>
      </c>
      <c r="E220" s="35" t="s">
        <v>1938</v>
      </c>
      <c r="F220" s="35" t="s">
        <v>1939</v>
      </c>
      <c r="G220" s="35" t="s">
        <v>1948</v>
      </c>
      <c r="H220" s="36"/>
      <c r="I220" s="35"/>
      <c r="J220" s="35"/>
      <c r="K220" s="35"/>
      <c r="L220" s="35"/>
      <c r="M220" s="35"/>
      <c r="N220" s="35"/>
      <c r="O220" s="35"/>
      <c r="P220" s="35"/>
      <c r="Q220" s="41"/>
      <c r="R220" s="42"/>
      <c r="S220" s="42"/>
      <c r="T220" s="35"/>
      <c r="U220" s="35"/>
      <c r="V220" s="35"/>
    </row>
    <row r="221" spans="1:22">
      <c r="A221" s="39" t="s">
        <v>1943</v>
      </c>
      <c r="B221" s="39" t="s">
        <v>965</v>
      </c>
      <c r="C221" s="39" t="s">
        <v>1944</v>
      </c>
      <c r="D221" s="35" t="s">
        <v>1937</v>
      </c>
      <c r="E221" s="35" t="s">
        <v>1938</v>
      </c>
      <c r="F221" s="35" t="s">
        <v>1939</v>
      </c>
      <c r="G221" s="35" t="s">
        <v>1948</v>
      </c>
      <c r="H221" s="36"/>
      <c r="I221" s="35"/>
      <c r="J221" s="35"/>
      <c r="K221" s="35"/>
      <c r="L221" s="35"/>
      <c r="M221" s="35"/>
      <c r="N221" s="35"/>
      <c r="O221" s="35"/>
      <c r="P221" s="35"/>
      <c r="Q221" s="41"/>
      <c r="R221" s="42"/>
      <c r="S221" s="42"/>
      <c r="T221" s="35"/>
      <c r="U221" s="35"/>
      <c r="V221" s="35"/>
    </row>
    <row r="222" spans="1:22">
      <c r="A222" s="39" t="s">
        <v>1943</v>
      </c>
      <c r="B222" s="39" t="s">
        <v>965</v>
      </c>
      <c r="C222" s="39" t="s">
        <v>1944</v>
      </c>
      <c r="D222" s="35" t="s">
        <v>1937</v>
      </c>
      <c r="E222" s="35" t="s">
        <v>1938</v>
      </c>
      <c r="F222" s="35" t="s">
        <v>1939</v>
      </c>
      <c r="G222" s="35" t="s">
        <v>1948</v>
      </c>
      <c r="H222" s="36"/>
      <c r="I222" s="35"/>
      <c r="J222" s="35"/>
      <c r="K222" s="35"/>
      <c r="L222" s="35"/>
      <c r="M222" s="35"/>
      <c r="N222" s="35"/>
      <c r="O222" s="35"/>
      <c r="P222" s="35"/>
      <c r="Q222" s="41"/>
      <c r="R222" s="42"/>
      <c r="S222" s="42"/>
      <c r="T222" s="35"/>
      <c r="U222" s="35"/>
      <c r="V222" s="35"/>
    </row>
    <row r="223" spans="1:22">
      <c r="A223" s="39" t="s">
        <v>1943</v>
      </c>
      <c r="B223" s="39" t="s">
        <v>965</v>
      </c>
      <c r="C223" s="39" t="s">
        <v>1944</v>
      </c>
      <c r="D223" s="35" t="s">
        <v>1937</v>
      </c>
      <c r="E223" s="35" t="s">
        <v>1938</v>
      </c>
      <c r="F223" s="35" t="s">
        <v>1939</v>
      </c>
      <c r="G223" s="35" t="s">
        <v>1948</v>
      </c>
      <c r="H223" s="36"/>
      <c r="I223" s="35"/>
      <c r="J223" s="35"/>
      <c r="K223" s="35"/>
      <c r="L223" s="35"/>
      <c r="M223" s="35"/>
      <c r="N223" s="35"/>
      <c r="O223" s="35"/>
      <c r="P223" s="35"/>
      <c r="Q223" s="41"/>
      <c r="R223" s="42"/>
      <c r="S223" s="42"/>
      <c r="T223" s="35"/>
      <c r="U223" s="35"/>
      <c r="V223" s="35"/>
    </row>
    <row r="224" spans="1:22">
      <c r="A224" s="39" t="s">
        <v>1943</v>
      </c>
      <c r="B224" s="39" t="s">
        <v>965</v>
      </c>
      <c r="C224" s="39" t="s">
        <v>1944</v>
      </c>
      <c r="D224" s="35" t="s">
        <v>1937</v>
      </c>
      <c r="E224" s="35" t="s">
        <v>1938</v>
      </c>
      <c r="F224" s="35" t="s">
        <v>1939</v>
      </c>
      <c r="G224" s="35" t="s">
        <v>1948</v>
      </c>
      <c r="H224" s="36"/>
      <c r="I224" s="35"/>
      <c r="J224" s="35"/>
      <c r="K224" s="35"/>
      <c r="L224" s="35"/>
      <c r="M224" s="35"/>
      <c r="N224" s="35"/>
      <c r="O224" s="35"/>
      <c r="P224" s="35"/>
      <c r="Q224" s="41"/>
      <c r="R224" s="42"/>
      <c r="S224" s="42"/>
      <c r="T224" s="35"/>
      <c r="U224" s="35"/>
      <c r="V224" s="35"/>
    </row>
    <row r="225" spans="1:22">
      <c r="A225" s="39" t="s">
        <v>1943</v>
      </c>
      <c r="B225" s="39" t="s">
        <v>965</v>
      </c>
      <c r="C225" s="39" t="s">
        <v>1944</v>
      </c>
      <c r="D225" s="35" t="s">
        <v>1937</v>
      </c>
      <c r="E225" s="35" t="s">
        <v>1938</v>
      </c>
      <c r="F225" s="35" t="s">
        <v>1939</v>
      </c>
      <c r="G225" s="35" t="s">
        <v>1948</v>
      </c>
      <c r="H225" s="36"/>
      <c r="I225" s="35"/>
      <c r="J225" s="35"/>
      <c r="K225" s="35"/>
      <c r="L225" s="35"/>
      <c r="M225" s="35"/>
      <c r="N225" s="35"/>
      <c r="O225" s="35"/>
      <c r="P225" s="35"/>
      <c r="Q225" s="41"/>
      <c r="R225" s="42"/>
      <c r="S225" s="42"/>
      <c r="T225" s="35"/>
      <c r="U225" s="35"/>
      <c r="V225" s="35"/>
    </row>
    <row r="226" spans="1:22">
      <c r="A226" s="39" t="s">
        <v>1943</v>
      </c>
      <c r="B226" s="39" t="s">
        <v>965</v>
      </c>
      <c r="C226" s="39" t="s">
        <v>1944</v>
      </c>
      <c r="D226" s="35" t="s">
        <v>1937</v>
      </c>
      <c r="E226" s="35" t="s">
        <v>1938</v>
      </c>
      <c r="F226" s="35" t="s">
        <v>1939</v>
      </c>
      <c r="G226" s="35" t="s">
        <v>1948</v>
      </c>
      <c r="H226" s="36"/>
      <c r="I226" s="35"/>
      <c r="J226" s="35"/>
      <c r="K226" s="35"/>
      <c r="L226" s="35"/>
      <c r="M226" s="35"/>
      <c r="N226" s="35"/>
      <c r="O226" s="35"/>
      <c r="P226" s="35"/>
      <c r="Q226" s="41"/>
      <c r="R226" s="42"/>
      <c r="S226" s="42"/>
      <c r="T226" s="35"/>
      <c r="U226" s="35"/>
      <c r="V226" s="35"/>
    </row>
    <row r="227" spans="1:22">
      <c r="A227" s="39" t="s">
        <v>1943</v>
      </c>
      <c r="B227" s="39" t="s">
        <v>965</v>
      </c>
      <c r="C227" s="39" t="s">
        <v>1944</v>
      </c>
      <c r="D227" s="35" t="s">
        <v>1937</v>
      </c>
      <c r="E227" s="35" t="s">
        <v>1938</v>
      </c>
      <c r="F227" s="35" t="s">
        <v>1939</v>
      </c>
      <c r="G227" s="35" t="s">
        <v>1948</v>
      </c>
      <c r="H227" s="36"/>
      <c r="I227" s="35"/>
      <c r="J227" s="35"/>
      <c r="K227" s="35"/>
      <c r="L227" s="35"/>
      <c r="M227" s="35"/>
      <c r="N227" s="35"/>
      <c r="O227" s="35"/>
      <c r="P227" s="35"/>
      <c r="Q227" s="41"/>
      <c r="R227" s="42"/>
      <c r="S227" s="42"/>
      <c r="T227" s="35"/>
      <c r="U227" s="35"/>
      <c r="V227" s="35"/>
    </row>
    <row r="228" spans="1:22">
      <c r="A228" s="39" t="s">
        <v>1943</v>
      </c>
      <c r="B228" s="39" t="s">
        <v>965</v>
      </c>
      <c r="C228" s="39" t="s">
        <v>1944</v>
      </c>
      <c r="D228" s="35" t="s">
        <v>1937</v>
      </c>
      <c r="E228" s="35" t="s">
        <v>1938</v>
      </c>
      <c r="F228" s="35" t="s">
        <v>1939</v>
      </c>
      <c r="G228" s="35" t="s">
        <v>1948</v>
      </c>
      <c r="H228" s="36"/>
      <c r="I228" s="35"/>
      <c r="J228" s="35"/>
      <c r="K228" s="35"/>
      <c r="L228" s="35"/>
      <c r="M228" s="35"/>
      <c r="N228" s="35"/>
      <c r="O228" s="35"/>
      <c r="P228" s="35"/>
      <c r="Q228" s="41"/>
      <c r="R228" s="42"/>
      <c r="S228" s="42"/>
      <c r="T228" s="35"/>
      <c r="U228" s="35"/>
      <c r="V228" s="35"/>
    </row>
    <row r="229" spans="1:22">
      <c r="A229" s="39" t="s">
        <v>1943</v>
      </c>
      <c r="B229" s="39" t="s">
        <v>965</v>
      </c>
      <c r="C229" s="39" t="s">
        <v>1944</v>
      </c>
      <c r="D229" s="35" t="s">
        <v>1937</v>
      </c>
      <c r="E229" s="35" t="s">
        <v>1938</v>
      </c>
      <c r="F229" s="35" t="s">
        <v>1939</v>
      </c>
      <c r="G229" s="35" t="s">
        <v>1948</v>
      </c>
      <c r="H229" s="36"/>
      <c r="I229" s="35"/>
      <c r="J229" s="35"/>
      <c r="K229" s="35"/>
      <c r="L229" s="35"/>
      <c r="M229" s="35"/>
      <c r="N229" s="35"/>
      <c r="O229" s="35"/>
      <c r="P229" s="35"/>
      <c r="Q229" s="41"/>
      <c r="R229" s="42"/>
      <c r="S229" s="42"/>
      <c r="T229" s="35"/>
      <c r="U229" s="35"/>
      <c r="V229" s="35"/>
    </row>
    <row r="230" spans="1:22">
      <c r="A230" s="39" t="s">
        <v>1943</v>
      </c>
      <c r="B230" s="39" t="s">
        <v>965</v>
      </c>
      <c r="C230" s="39" t="s">
        <v>1944</v>
      </c>
      <c r="D230" s="35" t="s">
        <v>1937</v>
      </c>
      <c r="E230" s="35" t="s">
        <v>1938</v>
      </c>
      <c r="F230" s="35" t="s">
        <v>1939</v>
      </c>
      <c r="G230" s="35" t="s">
        <v>1948</v>
      </c>
      <c r="H230" s="36"/>
      <c r="I230" s="35"/>
      <c r="J230" s="35"/>
      <c r="K230" s="35"/>
      <c r="L230" s="35"/>
      <c r="M230" s="35"/>
      <c r="N230" s="35"/>
      <c r="O230" s="35"/>
      <c r="P230" s="35"/>
      <c r="Q230" s="41"/>
      <c r="R230" s="42"/>
      <c r="S230" s="42"/>
      <c r="T230" s="35"/>
      <c r="U230" s="35"/>
      <c r="V230" s="35"/>
    </row>
    <row r="231" spans="1:22">
      <c r="A231" s="39" t="s">
        <v>1943</v>
      </c>
      <c r="B231" s="39" t="s">
        <v>965</v>
      </c>
      <c r="C231" s="39" t="s">
        <v>1944</v>
      </c>
      <c r="D231" s="35" t="s">
        <v>1937</v>
      </c>
      <c r="E231" s="35" t="s">
        <v>1938</v>
      </c>
      <c r="F231" s="35" t="s">
        <v>1939</v>
      </c>
      <c r="G231" s="35" t="s">
        <v>1948</v>
      </c>
      <c r="H231" s="36"/>
      <c r="I231" s="35"/>
      <c r="J231" s="35"/>
      <c r="K231" s="35"/>
      <c r="L231" s="35"/>
      <c r="M231" s="35"/>
      <c r="N231" s="35"/>
      <c r="O231" s="35"/>
      <c r="P231" s="35"/>
      <c r="Q231" s="41"/>
      <c r="R231" s="42"/>
      <c r="S231" s="42"/>
      <c r="T231" s="35"/>
      <c r="U231" s="35"/>
      <c r="V231" s="35"/>
    </row>
    <row r="232" spans="1:22">
      <c r="A232" s="39" t="s">
        <v>1935</v>
      </c>
      <c r="B232" s="39" t="s">
        <v>1199</v>
      </c>
      <c r="C232" s="39" t="s">
        <v>1936</v>
      </c>
      <c r="D232" s="35" t="s">
        <v>1937</v>
      </c>
      <c r="E232" s="35" t="s">
        <v>1938</v>
      </c>
      <c r="F232" s="35" t="s">
        <v>1939</v>
      </c>
      <c r="G232" s="35" t="s">
        <v>1948</v>
      </c>
      <c r="H232" s="36"/>
      <c r="I232" s="35"/>
      <c r="J232" s="35"/>
      <c r="K232" s="35"/>
      <c r="L232" s="35"/>
      <c r="M232" s="35"/>
      <c r="N232" s="35"/>
      <c r="O232" s="35"/>
      <c r="P232" s="35"/>
      <c r="Q232" s="41"/>
      <c r="R232" s="42"/>
      <c r="S232" s="42"/>
      <c r="T232" s="35"/>
      <c r="U232" s="35"/>
      <c r="V232" s="35"/>
    </row>
    <row r="233" spans="1:22">
      <c r="A233" s="39" t="s">
        <v>1935</v>
      </c>
      <c r="B233" s="39" t="s">
        <v>1199</v>
      </c>
      <c r="C233" s="39" t="s">
        <v>1936</v>
      </c>
      <c r="D233" s="35" t="s">
        <v>1937</v>
      </c>
      <c r="E233" s="35" t="s">
        <v>1938</v>
      </c>
      <c r="F233" s="35" t="s">
        <v>1939</v>
      </c>
      <c r="G233" s="35" t="s">
        <v>1948</v>
      </c>
      <c r="H233" s="36"/>
      <c r="I233" s="35"/>
      <c r="J233" s="35"/>
      <c r="K233" s="35"/>
      <c r="L233" s="35"/>
      <c r="M233" s="35"/>
      <c r="N233" s="35"/>
      <c r="O233" s="35"/>
      <c r="P233" s="35"/>
      <c r="Q233" s="41"/>
      <c r="R233" s="42"/>
      <c r="S233" s="42"/>
      <c r="T233" s="35"/>
      <c r="U233" s="35"/>
      <c r="V233" s="35"/>
    </row>
    <row r="234" spans="1:22">
      <c r="A234" s="39" t="s">
        <v>1935</v>
      </c>
      <c r="B234" s="39" t="s">
        <v>1199</v>
      </c>
      <c r="C234" s="39" t="s">
        <v>1936</v>
      </c>
      <c r="D234" s="35" t="s">
        <v>1937</v>
      </c>
      <c r="E234" s="35" t="s">
        <v>1938</v>
      </c>
      <c r="F234" s="35" t="s">
        <v>1939</v>
      </c>
      <c r="G234" s="35" t="s">
        <v>1948</v>
      </c>
      <c r="H234" s="36"/>
      <c r="I234" s="35"/>
      <c r="J234" s="35"/>
      <c r="K234" s="35"/>
      <c r="L234" s="35"/>
      <c r="M234" s="35"/>
      <c r="N234" s="35"/>
      <c r="O234" s="35"/>
      <c r="P234" s="35"/>
      <c r="Q234" s="41"/>
      <c r="R234" s="42"/>
      <c r="S234" s="42"/>
      <c r="T234" s="35"/>
      <c r="U234" s="35"/>
      <c r="V234" s="35"/>
    </row>
    <row r="235" spans="1:22">
      <c r="A235" s="39" t="s">
        <v>1935</v>
      </c>
      <c r="B235" s="39" t="s">
        <v>1199</v>
      </c>
      <c r="C235" s="39" t="s">
        <v>1936</v>
      </c>
      <c r="D235" s="35" t="s">
        <v>1937</v>
      </c>
      <c r="E235" s="35" t="s">
        <v>1938</v>
      </c>
      <c r="F235" s="35" t="s">
        <v>1939</v>
      </c>
      <c r="G235" s="35" t="s">
        <v>1948</v>
      </c>
      <c r="H235" s="36"/>
      <c r="I235" s="35"/>
      <c r="J235" s="35"/>
      <c r="K235" s="35"/>
      <c r="L235" s="35"/>
      <c r="M235" s="35"/>
      <c r="N235" s="35"/>
      <c r="O235" s="35"/>
      <c r="P235" s="35"/>
      <c r="Q235" s="41"/>
      <c r="R235" s="42"/>
      <c r="S235" s="42"/>
      <c r="T235" s="35"/>
      <c r="U235" s="35"/>
      <c r="V235" s="35"/>
    </row>
    <row r="236" spans="1:22">
      <c r="A236" s="39" t="s">
        <v>1935</v>
      </c>
      <c r="B236" s="39" t="s">
        <v>1199</v>
      </c>
      <c r="C236" s="39" t="s">
        <v>1936</v>
      </c>
      <c r="D236" s="35" t="s">
        <v>1937</v>
      </c>
      <c r="E236" s="35" t="s">
        <v>1938</v>
      </c>
      <c r="F236" s="35" t="s">
        <v>1939</v>
      </c>
      <c r="G236" s="35" t="s">
        <v>1948</v>
      </c>
      <c r="H236" s="36"/>
      <c r="I236" s="35"/>
      <c r="J236" s="35"/>
      <c r="K236" s="35"/>
      <c r="L236" s="35"/>
      <c r="M236" s="35"/>
      <c r="N236" s="35"/>
      <c r="O236" s="35"/>
      <c r="P236" s="35"/>
      <c r="Q236" s="41"/>
      <c r="R236" s="42"/>
      <c r="S236" s="42"/>
      <c r="T236" s="35"/>
      <c r="U236" s="35"/>
      <c r="V236" s="35"/>
    </row>
    <row r="237" spans="1:22">
      <c r="A237" s="39" t="s">
        <v>1935</v>
      </c>
      <c r="B237" s="39" t="s">
        <v>1199</v>
      </c>
      <c r="C237" s="39" t="s">
        <v>1936</v>
      </c>
      <c r="D237" s="35" t="s">
        <v>1937</v>
      </c>
      <c r="E237" s="35" t="s">
        <v>1938</v>
      </c>
      <c r="F237" s="35" t="s">
        <v>1939</v>
      </c>
      <c r="G237" s="35" t="s">
        <v>1948</v>
      </c>
      <c r="H237" s="36"/>
      <c r="I237" s="35"/>
      <c r="J237" s="35"/>
      <c r="K237" s="35"/>
      <c r="L237" s="35"/>
      <c r="M237" s="35"/>
      <c r="N237" s="35"/>
      <c r="O237" s="35"/>
      <c r="P237" s="35"/>
      <c r="Q237" s="41"/>
      <c r="R237" s="42"/>
      <c r="S237" s="42"/>
      <c r="T237" s="35"/>
      <c r="U237" s="35"/>
      <c r="V237" s="35"/>
    </row>
    <row r="238" spans="1:22">
      <c r="A238" s="39" t="s">
        <v>1935</v>
      </c>
      <c r="B238" s="39" t="s">
        <v>1199</v>
      </c>
      <c r="C238" s="39" t="s">
        <v>1936</v>
      </c>
      <c r="D238" s="35" t="s">
        <v>1937</v>
      </c>
      <c r="E238" s="35" t="s">
        <v>1938</v>
      </c>
      <c r="F238" s="35" t="s">
        <v>1939</v>
      </c>
      <c r="G238" s="35" t="s">
        <v>1948</v>
      </c>
      <c r="H238" s="36"/>
      <c r="I238" s="35"/>
      <c r="J238" s="35"/>
      <c r="K238" s="35"/>
      <c r="L238" s="35"/>
      <c r="M238" s="35"/>
      <c r="N238" s="35"/>
      <c r="O238" s="35"/>
      <c r="P238" s="35"/>
      <c r="Q238" s="41"/>
      <c r="R238" s="42"/>
      <c r="S238" s="42"/>
      <c r="T238" s="35"/>
      <c r="U238" s="35"/>
      <c r="V238" s="35"/>
    </row>
    <row r="239" spans="1:22">
      <c r="A239" s="39" t="s">
        <v>1935</v>
      </c>
      <c r="B239" s="39" t="s">
        <v>1199</v>
      </c>
      <c r="C239" s="39" t="s">
        <v>1936</v>
      </c>
      <c r="D239" s="35" t="s">
        <v>1937</v>
      </c>
      <c r="E239" s="35" t="s">
        <v>1938</v>
      </c>
      <c r="F239" s="35" t="s">
        <v>1939</v>
      </c>
      <c r="G239" s="35" t="s">
        <v>1948</v>
      </c>
      <c r="H239" s="36"/>
      <c r="I239" s="35"/>
      <c r="J239" s="35"/>
      <c r="K239" s="35"/>
      <c r="L239" s="35"/>
      <c r="M239" s="35"/>
      <c r="N239" s="35"/>
      <c r="O239" s="35"/>
      <c r="P239" s="35"/>
      <c r="Q239" s="41"/>
      <c r="R239" s="42"/>
      <c r="S239" s="42"/>
      <c r="T239" s="35"/>
      <c r="U239" s="35"/>
      <c r="V239" s="35"/>
    </row>
    <row r="240" spans="1:22">
      <c r="A240" s="39" t="s">
        <v>1935</v>
      </c>
      <c r="B240" s="39" t="s">
        <v>1199</v>
      </c>
      <c r="C240" s="39" t="s">
        <v>1936</v>
      </c>
      <c r="D240" s="35" t="s">
        <v>1937</v>
      </c>
      <c r="E240" s="35" t="s">
        <v>1938</v>
      </c>
      <c r="F240" s="35" t="s">
        <v>1939</v>
      </c>
      <c r="G240" s="35" t="s">
        <v>1948</v>
      </c>
      <c r="H240" s="36"/>
      <c r="I240" s="35"/>
      <c r="J240" s="35"/>
      <c r="K240" s="35"/>
      <c r="L240" s="35"/>
      <c r="M240" s="35"/>
      <c r="N240" s="35"/>
      <c r="O240" s="35"/>
      <c r="P240" s="35"/>
      <c r="Q240" s="41"/>
      <c r="R240" s="42"/>
      <c r="S240" s="42"/>
      <c r="T240" s="35"/>
      <c r="U240" s="35"/>
      <c r="V240" s="35"/>
    </row>
    <row r="241" spans="1:22">
      <c r="A241" s="39" t="s">
        <v>1935</v>
      </c>
      <c r="B241" s="39" t="s">
        <v>1199</v>
      </c>
      <c r="C241" s="39" t="s">
        <v>1936</v>
      </c>
      <c r="D241" s="35" t="s">
        <v>1937</v>
      </c>
      <c r="E241" s="35" t="s">
        <v>1938</v>
      </c>
      <c r="F241" s="35" t="s">
        <v>1939</v>
      </c>
      <c r="G241" s="35" t="s">
        <v>1948</v>
      </c>
      <c r="H241" s="36"/>
      <c r="I241" s="35"/>
      <c r="J241" s="35"/>
      <c r="K241" s="35"/>
      <c r="L241" s="35"/>
      <c r="M241" s="35"/>
      <c r="N241" s="35"/>
      <c r="O241" s="35"/>
      <c r="P241" s="35"/>
      <c r="Q241" s="41"/>
      <c r="R241" s="42"/>
      <c r="S241" s="42"/>
      <c r="T241" s="35"/>
      <c r="U241" s="35"/>
      <c r="V241" s="35"/>
    </row>
    <row r="242" spans="1:22">
      <c r="A242" s="39" t="s">
        <v>1935</v>
      </c>
      <c r="B242" s="39" t="s">
        <v>1199</v>
      </c>
      <c r="C242" s="39" t="s">
        <v>1936</v>
      </c>
      <c r="D242" s="35" t="s">
        <v>1937</v>
      </c>
      <c r="E242" s="35" t="s">
        <v>1938</v>
      </c>
      <c r="F242" s="35" t="s">
        <v>1939</v>
      </c>
      <c r="G242" s="35" t="s">
        <v>1948</v>
      </c>
      <c r="H242" s="36"/>
      <c r="I242" s="35"/>
      <c r="J242" s="35"/>
      <c r="K242" s="35"/>
      <c r="L242" s="35"/>
      <c r="M242" s="35"/>
      <c r="N242" s="35"/>
      <c r="O242" s="35"/>
      <c r="P242" s="35"/>
      <c r="Q242" s="41"/>
      <c r="R242" s="42"/>
      <c r="S242" s="42"/>
      <c r="T242" s="35"/>
      <c r="U242" s="35"/>
      <c r="V242" s="35"/>
    </row>
    <row r="243" spans="1:22">
      <c r="A243" s="39" t="s">
        <v>1935</v>
      </c>
      <c r="B243" s="39" t="s">
        <v>1199</v>
      </c>
      <c r="C243" s="39" t="s">
        <v>1936</v>
      </c>
      <c r="D243" s="35" t="s">
        <v>1937</v>
      </c>
      <c r="E243" s="35" t="s">
        <v>1938</v>
      </c>
      <c r="F243" s="35" t="s">
        <v>1939</v>
      </c>
      <c r="G243" s="35" t="s">
        <v>1948</v>
      </c>
      <c r="H243" s="36"/>
      <c r="I243" s="35"/>
      <c r="J243" s="35"/>
      <c r="K243" s="35"/>
      <c r="L243" s="35"/>
      <c r="M243" s="35"/>
      <c r="N243" s="35"/>
      <c r="O243" s="35"/>
      <c r="P243" s="35"/>
      <c r="Q243" s="41"/>
      <c r="R243" s="42"/>
      <c r="S243" s="42"/>
      <c r="T243" s="35"/>
      <c r="U243" s="35"/>
      <c r="V243" s="35"/>
    </row>
    <row r="244" spans="1:22">
      <c r="A244" s="39" t="s">
        <v>1943</v>
      </c>
      <c r="B244" s="39" t="s">
        <v>965</v>
      </c>
      <c r="C244" s="39" t="s">
        <v>1944</v>
      </c>
      <c r="D244" s="35" t="s">
        <v>1937</v>
      </c>
      <c r="E244" s="35" t="s">
        <v>1938</v>
      </c>
      <c r="F244" s="35" t="s">
        <v>1939</v>
      </c>
      <c r="G244" s="35" t="s">
        <v>1948</v>
      </c>
      <c r="H244" s="36"/>
      <c r="I244" s="35"/>
      <c r="J244" s="35"/>
      <c r="K244" s="35"/>
      <c r="L244" s="35"/>
      <c r="M244" s="35"/>
      <c r="N244" s="35"/>
      <c r="O244" s="35"/>
      <c r="P244" s="35"/>
      <c r="Q244" s="41"/>
      <c r="R244" s="42"/>
      <c r="S244" s="42"/>
      <c r="T244" s="35"/>
      <c r="U244" s="35"/>
      <c r="V244" s="35"/>
    </row>
    <row r="245" spans="1:22">
      <c r="A245" s="39" t="s">
        <v>1945</v>
      </c>
      <c r="B245" s="39" t="s">
        <v>838</v>
      </c>
      <c r="C245" s="39" t="s">
        <v>1944</v>
      </c>
      <c r="D245" s="35" t="s">
        <v>1937</v>
      </c>
      <c r="E245" s="35" t="s">
        <v>1938</v>
      </c>
      <c r="F245" s="35" t="s">
        <v>1939</v>
      </c>
      <c r="G245" s="35" t="s">
        <v>1948</v>
      </c>
      <c r="H245" s="36"/>
      <c r="I245" s="35"/>
      <c r="J245" s="35"/>
      <c r="K245" s="35"/>
      <c r="L245" s="35"/>
      <c r="M245" s="35"/>
      <c r="N245" s="35"/>
      <c r="O245" s="35"/>
      <c r="P245" s="35"/>
      <c r="Q245" s="41"/>
      <c r="R245" s="42"/>
      <c r="S245" s="42"/>
      <c r="T245" s="35"/>
      <c r="U245" s="35"/>
      <c r="V245" s="35"/>
    </row>
    <row r="246" spans="1:22">
      <c r="A246" s="39" t="s">
        <v>1935</v>
      </c>
      <c r="B246" s="39" t="s">
        <v>1199</v>
      </c>
      <c r="C246" s="39" t="s">
        <v>1936</v>
      </c>
      <c r="D246" s="35" t="s">
        <v>1937</v>
      </c>
      <c r="E246" s="35" t="s">
        <v>1938</v>
      </c>
      <c r="F246" s="35" t="s">
        <v>1939</v>
      </c>
      <c r="G246" s="35" t="s">
        <v>1948</v>
      </c>
      <c r="H246" s="36"/>
      <c r="I246" s="35"/>
      <c r="J246" s="35"/>
      <c r="K246" s="35"/>
      <c r="L246" s="35"/>
      <c r="M246" s="35"/>
      <c r="N246" s="35"/>
      <c r="O246" s="35"/>
      <c r="P246" s="35"/>
      <c r="Q246" s="41"/>
      <c r="R246" s="42"/>
      <c r="S246" s="42"/>
      <c r="T246" s="35"/>
      <c r="U246" s="35"/>
      <c r="V246" s="35"/>
    </row>
    <row r="247" spans="1:22">
      <c r="A247" s="39" t="s">
        <v>1945</v>
      </c>
      <c r="B247" s="39" t="s">
        <v>838</v>
      </c>
      <c r="C247" s="39" t="s">
        <v>1944</v>
      </c>
      <c r="D247" s="35" t="s">
        <v>1937</v>
      </c>
      <c r="E247" s="35" t="s">
        <v>1938</v>
      </c>
      <c r="F247" s="35" t="s">
        <v>1939</v>
      </c>
      <c r="G247" s="35" t="s">
        <v>1949</v>
      </c>
      <c r="H247" s="36"/>
      <c r="I247" s="35"/>
      <c r="J247" s="35"/>
      <c r="K247" s="35"/>
      <c r="L247" s="35"/>
      <c r="M247" s="35"/>
      <c r="N247" s="35"/>
      <c r="O247" s="35"/>
      <c r="P247" s="35"/>
      <c r="Q247" s="41"/>
      <c r="R247" s="42"/>
      <c r="S247" s="42"/>
      <c r="T247" s="35"/>
      <c r="U247" s="35"/>
      <c r="V247" s="35"/>
    </row>
    <row r="248" spans="1:22">
      <c r="A248" s="39" t="s">
        <v>1943</v>
      </c>
      <c r="B248" s="39" t="s">
        <v>965</v>
      </c>
      <c r="C248" s="39" t="s">
        <v>1944</v>
      </c>
      <c r="D248" s="35" t="s">
        <v>1937</v>
      </c>
      <c r="E248" s="35" t="s">
        <v>1938</v>
      </c>
      <c r="F248" s="35" t="s">
        <v>1939</v>
      </c>
      <c r="G248" s="35" t="s">
        <v>1949</v>
      </c>
      <c r="H248" s="36"/>
      <c r="I248" s="35"/>
      <c r="J248" s="35"/>
      <c r="K248" s="35"/>
      <c r="L248" s="35"/>
      <c r="M248" s="35"/>
      <c r="N248" s="35"/>
      <c r="O248" s="35"/>
      <c r="P248" s="35"/>
      <c r="Q248" s="41"/>
      <c r="R248" s="42"/>
      <c r="S248" s="42"/>
      <c r="T248" s="35"/>
      <c r="U248" s="35"/>
      <c r="V248" s="35"/>
    </row>
    <row r="249" spans="1:22">
      <c r="A249" s="39" t="s">
        <v>1935</v>
      </c>
      <c r="B249" s="39" t="s">
        <v>1199</v>
      </c>
      <c r="C249" s="39" t="s">
        <v>1936</v>
      </c>
      <c r="D249" s="35" t="s">
        <v>1937</v>
      </c>
      <c r="E249" s="35" t="s">
        <v>1938</v>
      </c>
      <c r="F249" s="35" t="s">
        <v>1939</v>
      </c>
      <c r="G249" s="35" t="s">
        <v>1949</v>
      </c>
      <c r="H249" s="36"/>
      <c r="I249" s="35"/>
      <c r="J249" s="35"/>
      <c r="K249" s="35"/>
      <c r="L249" s="35"/>
      <c r="M249" s="35"/>
      <c r="N249" s="35"/>
      <c r="O249" s="35"/>
      <c r="P249" s="35"/>
      <c r="Q249" s="41"/>
      <c r="R249" s="42"/>
      <c r="S249" s="42"/>
      <c r="T249" s="35"/>
      <c r="U249" s="35"/>
      <c r="V249" s="35"/>
    </row>
    <row r="250" spans="1:22">
      <c r="A250" s="39" t="s">
        <v>1935</v>
      </c>
      <c r="B250" s="39" t="s">
        <v>1199</v>
      </c>
      <c r="C250" s="39" t="s">
        <v>1936</v>
      </c>
      <c r="D250" s="35" t="s">
        <v>1937</v>
      </c>
      <c r="E250" s="35" t="s">
        <v>1938</v>
      </c>
      <c r="F250" s="35" t="s">
        <v>1939</v>
      </c>
      <c r="G250" s="35" t="s">
        <v>1949</v>
      </c>
      <c r="H250" s="36"/>
      <c r="I250" s="35"/>
      <c r="J250" s="35"/>
      <c r="K250" s="35"/>
      <c r="L250" s="35"/>
      <c r="M250" s="35"/>
      <c r="N250" s="35"/>
      <c r="O250" s="35"/>
      <c r="P250" s="35"/>
      <c r="Q250" s="41"/>
      <c r="R250" s="42"/>
      <c r="S250" s="42"/>
      <c r="T250" s="35"/>
      <c r="U250" s="35"/>
      <c r="V250" s="35"/>
    </row>
    <row r="251" spans="1:22">
      <c r="A251" s="39" t="s">
        <v>1935</v>
      </c>
      <c r="B251" s="39" t="s">
        <v>1199</v>
      </c>
      <c r="C251" s="39" t="s">
        <v>1936</v>
      </c>
      <c r="D251" s="35" t="s">
        <v>1937</v>
      </c>
      <c r="E251" s="35" t="s">
        <v>1938</v>
      </c>
      <c r="F251" s="35" t="s">
        <v>1939</v>
      </c>
      <c r="G251" s="35" t="s">
        <v>1949</v>
      </c>
      <c r="H251" s="36"/>
      <c r="I251" s="35"/>
      <c r="J251" s="35"/>
      <c r="K251" s="35"/>
      <c r="L251" s="35"/>
      <c r="M251" s="35"/>
      <c r="N251" s="35"/>
      <c r="O251" s="35"/>
      <c r="P251" s="35"/>
      <c r="Q251" s="41"/>
      <c r="R251" s="42"/>
      <c r="S251" s="42"/>
      <c r="T251" s="35"/>
      <c r="U251" s="35"/>
      <c r="V251" s="35"/>
    </row>
    <row r="252" spans="1:22">
      <c r="A252" s="39" t="s">
        <v>1935</v>
      </c>
      <c r="B252" s="39" t="s">
        <v>1199</v>
      </c>
      <c r="C252" s="39" t="s">
        <v>1936</v>
      </c>
      <c r="D252" s="35" t="s">
        <v>1937</v>
      </c>
      <c r="E252" s="35" t="s">
        <v>1938</v>
      </c>
      <c r="F252" s="35" t="s">
        <v>1939</v>
      </c>
      <c r="G252" s="35" t="s">
        <v>1949</v>
      </c>
      <c r="H252" s="36"/>
      <c r="I252" s="35"/>
      <c r="J252" s="35"/>
      <c r="K252" s="35"/>
      <c r="L252" s="35"/>
      <c r="M252" s="35"/>
      <c r="N252" s="35"/>
      <c r="O252" s="35"/>
      <c r="P252" s="35"/>
      <c r="Q252" s="41"/>
      <c r="R252" s="42"/>
      <c r="S252" s="42"/>
      <c r="T252" s="35"/>
      <c r="U252" s="35"/>
      <c r="V252" s="35"/>
    </row>
    <row r="253" spans="1:22">
      <c r="A253" s="39" t="s">
        <v>1935</v>
      </c>
      <c r="B253" s="39" t="s">
        <v>1199</v>
      </c>
      <c r="C253" s="39" t="s">
        <v>1936</v>
      </c>
      <c r="D253" s="35" t="s">
        <v>1937</v>
      </c>
      <c r="E253" s="35" t="s">
        <v>1938</v>
      </c>
      <c r="F253" s="35" t="s">
        <v>1939</v>
      </c>
      <c r="G253" s="35" t="s">
        <v>1949</v>
      </c>
      <c r="H253" s="36"/>
      <c r="I253" s="35"/>
      <c r="J253" s="35"/>
      <c r="K253" s="35"/>
      <c r="L253" s="35"/>
      <c r="M253" s="35"/>
      <c r="N253" s="35"/>
      <c r="O253" s="35"/>
      <c r="P253" s="35"/>
      <c r="Q253" s="41"/>
      <c r="R253" s="42"/>
      <c r="S253" s="42"/>
      <c r="T253" s="35"/>
      <c r="U253" s="35"/>
      <c r="V253" s="35"/>
    </row>
    <row r="254" spans="1:22">
      <c r="A254" s="39" t="s">
        <v>1935</v>
      </c>
      <c r="B254" s="39" t="s">
        <v>1199</v>
      </c>
      <c r="C254" s="39" t="s">
        <v>1936</v>
      </c>
      <c r="D254" s="35" t="s">
        <v>1937</v>
      </c>
      <c r="E254" s="35" t="s">
        <v>1938</v>
      </c>
      <c r="F254" s="35" t="s">
        <v>1939</v>
      </c>
      <c r="G254" s="35" t="s">
        <v>1949</v>
      </c>
      <c r="H254" s="36"/>
      <c r="I254" s="35"/>
      <c r="J254" s="35"/>
      <c r="K254" s="35"/>
      <c r="L254" s="35"/>
      <c r="M254" s="35"/>
      <c r="N254" s="35"/>
      <c r="O254" s="35"/>
      <c r="P254" s="35"/>
      <c r="Q254" s="41"/>
      <c r="R254" s="42"/>
      <c r="S254" s="42"/>
      <c r="T254" s="35"/>
      <c r="U254" s="35"/>
      <c r="V254" s="35"/>
    </row>
    <row r="255" spans="1:22">
      <c r="A255" s="39" t="s">
        <v>1935</v>
      </c>
      <c r="B255" s="39" t="s">
        <v>1199</v>
      </c>
      <c r="C255" s="39" t="s">
        <v>1936</v>
      </c>
      <c r="D255" s="35" t="s">
        <v>1937</v>
      </c>
      <c r="E255" s="35" t="s">
        <v>1938</v>
      </c>
      <c r="F255" s="35" t="s">
        <v>1939</v>
      </c>
      <c r="G255" s="35" t="s">
        <v>1949</v>
      </c>
      <c r="H255" s="36"/>
      <c r="I255" s="35"/>
      <c r="J255" s="35"/>
      <c r="K255" s="35"/>
      <c r="L255" s="35"/>
      <c r="M255" s="35"/>
      <c r="N255" s="35"/>
      <c r="O255" s="35"/>
      <c r="P255" s="35"/>
      <c r="Q255" s="41"/>
      <c r="R255" s="42"/>
      <c r="S255" s="42"/>
      <c r="T255" s="35"/>
      <c r="U255" s="35"/>
      <c r="V255" s="35"/>
    </row>
    <row r="256" spans="1:22">
      <c r="A256" s="39" t="s">
        <v>1935</v>
      </c>
      <c r="B256" s="39" t="s">
        <v>1199</v>
      </c>
      <c r="C256" s="39" t="s">
        <v>1936</v>
      </c>
      <c r="D256" s="35" t="s">
        <v>1937</v>
      </c>
      <c r="E256" s="35" t="s">
        <v>1938</v>
      </c>
      <c r="F256" s="35" t="s">
        <v>1939</v>
      </c>
      <c r="G256" s="35" t="s">
        <v>1949</v>
      </c>
      <c r="H256" s="36"/>
      <c r="I256" s="35"/>
      <c r="J256" s="35"/>
      <c r="K256" s="35"/>
      <c r="L256" s="35"/>
      <c r="M256" s="35"/>
      <c r="N256" s="35"/>
      <c r="O256" s="35"/>
      <c r="P256" s="35"/>
      <c r="Q256" s="41"/>
      <c r="R256" s="42"/>
      <c r="S256" s="42"/>
      <c r="T256" s="35"/>
      <c r="U256" s="35"/>
      <c r="V256" s="35"/>
    </row>
    <row r="257" spans="1:22">
      <c r="A257" s="39" t="s">
        <v>1943</v>
      </c>
      <c r="B257" s="39" t="s">
        <v>965</v>
      </c>
      <c r="C257" s="39" t="s">
        <v>1944</v>
      </c>
      <c r="D257" s="35" t="s">
        <v>1937</v>
      </c>
      <c r="E257" s="35" t="s">
        <v>1938</v>
      </c>
      <c r="F257" s="35" t="s">
        <v>1939</v>
      </c>
      <c r="G257" s="35" t="s">
        <v>1949</v>
      </c>
      <c r="H257" s="36"/>
      <c r="I257" s="35"/>
      <c r="J257" s="35"/>
      <c r="K257" s="35"/>
      <c r="L257" s="35"/>
      <c r="M257" s="35"/>
      <c r="N257" s="35"/>
      <c r="O257" s="35"/>
      <c r="P257" s="35"/>
      <c r="Q257" s="41"/>
      <c r="R257" s="42"/>
      <c r="S257" s="42"/>
      <c r="T257" s="35"/>
      <c r="U257" s="35"/>
      <c r="V257" s="35"/>
    </row>
    <row r="258" spans="1:22">
      <c r="A258" s="39" t="s">
        <v>1943</v>
      </c>
      <c r="B258" s="39" t="s">
        <v>965</v>
      </c>
      <c r="C258" s="39" t="s">
        <v>1944</v>
      </c>
      <c r="D258" s="35" t="s">
        <v>1937</v>
      </c>
      <c r="E258" s="35" t="s">
        <v>1938</v>
      </c>
      <c r="F258" s="35" t="s">
        <v>1939</v>
      </c>
      <c r="G258" s="35" t="s">
        <v>1949</v>
      </c>
      <c r="H258" s="36"/>
      <c r="I258" s="35"/>
      <c r="J258" s="35"/>
      <c r="K258" s="35"/>
      <c r="L258" s="35"/>
      <c r="M258" s="35"/>
      <c r="N258" s="35"/>
      <c r="O258" s="35"/>
      <c r="P258" s="35"/>
      <c r="Q258" s="41"/>
      <c r="R258" s="42"/>
      <c r="S258" s="42"/>
      <c r="T258" s="35"/>
      <c r="U258" s="35"/>
      <c r="V258" s="35"/>
    </row>
    <row r="259" spans="1:22">
      <c r="A259" s="39" t="s">
        <v>1943</v>
      </c>
      <c r="B259" s="39" t="s">
        <v>965</v>
      </c>
      <c r="C259" s="39" t="s">
        <v>1944</v>
      </c>
      <c r="D259" s="35" t="s">
        <v>1937</v>
      </c>
      <c r="E259" s="35" t="s">
        <v>1938</v>
      </c>
      <c r="F259" s="35" t="s">
        <v>1939</v>
      </c>
      <c r="G259" s="35" t="s">
        <v>1949</v>
      </c>
      <c r="H259" s="36"/>
      <c r="I259" s="35"/>
      <c r="J259" s="35"/>
      <c r="K259" s="35"/>
      <c r="L259" s="35"/>
      <c r="M259" s="35"/>
      <c r="N259" s="35"/>
      <c r="O259" s="35"/>
      <c r="P259" s="35"/>
      <c r="Q259" s="41"/>
      <c r="R259" s="42"/>
      <c r="S259" s="42"/>
      <c r="T259" s="35"/>
      <c r="U259" s="35"/>
      <c r="V259" s="35"/>
    </row>
    <row r="260" spans="1:22">
      <c r="A260" s="39" t="s">
        <v>1943</v>
      </c>
      <c r="B260" s="39" t="s">
        <v>965</v>
      </c>
      <c r="C260" s="39" t="s">
        <v>1944</v>
      </c>
      <c r="D260" s="35" t="s">
        <v>1937</v>
      </c>
      <c r="E260" s="35" t="s">
        <v>1938</v>
      </c>
      <c r="F260" s="35" t="s">
        <v>1939</v>
      </c>
      <c r="G260" s="35" t="s">
        <v>1949</v>
      </c>
      <c r="H260" s="36"/>
      <c r="I260" s="35"/>
      <c r="J260" s="35"/>
      <c r="K260" s="35"/>
      <c r="L260" s="35"/>
      <c r="M260" s="35"/>
      <c r="N260" s="35"/>
      <c r="O260" s="35"/>
      <c r="P260" s="35"/>
      <c r="Q260" s="41"/>
      <c r="R260" s="42"/>
      <c r="S260" s="42"/>
      <c r="T260" s="35"/>
      <c r="U260" s="35"/>
      <c r="V260" s="35"/>
    </row>
    <row r="261" spans="1:22">
      <c r="A261" s="39" t="s">
        <v>1943</v>
      </c>
      <c r="B261" s="39" t="s">
        <v>965</v>
      </c>
      <c r="C261" s="39" t="s">
        <v>1944</v>
      </c>
      <c r="D261" s="35" t="s">
        <v>1937</v>
      </c>
      <c r="E261" s="35" t="s">
        <v>1938</v>
      </c>
      <c r="F261" s="35" t="s">
        <v>1939</v>
      </c>
      <c r="G261" s="35" t="s">
        <v>1949</v>
      </c>
      <c r="H261" s="36"/>
      <c r="I261" s="35"/>
      <c r="J261" s="35"/>
      <c r="K261" s="35"/>
      <c r="L261" s="35"/>
      <c r="M261" s="35"/>
      <c r="N261" s="35"/>
      <c r="O261" s="35"/>
      <c r="P261" s="35"/>
      <c r="Q261" s="41"/>
      <c r="R261" s="42"/>
      <c r="S261" s="42"/>
      <c r="T261" s="35"/>
      <c r="U261" s="35"/>
      <c r="V261" s="35"/>
    </row>
    <row r="262" spans="1:22">
      <c r="A262" s="39" t="s">
        <v>1943</v>
      </c>
      <c r="B262" s="39" t="s">
        <v>965</v>
      </c>
      <c r="C262" s="39" t="s">
        <v>1944</v>
      </c>
      <c r="D262" s="35" t="s">
        <v>1937</v>
      </c>
      <c r="E262" s="35" t="s">
        <v>1938</v>
      </c>
      <c r="F262" s="35" t="s">
        <v>1939</v>
      </c>
      <c r="G262" s="35" t="s">
        <v>1949</v>
      </c>
      <c r="H262" s="36"/>
      <c r="I262" s="35"/>
      <c r="J262" s="35"/>
      <c r="K262" s="35"/>
      <c r="L262" s="35"/>
      <c r="M262" s="35"/>
      <c r="N262" s="35"/>
      <c r="O262" s="35"/>
      <c r="P262" s="35"/>
      <c r="Q262" s="41"/>
      <c r="R262" s="42"/>
      <c r="S262" s="42"/>
      <c r="T262" s="35"/>
      <c r="U262" s="35"/>
      <c r="V262" s="35"/>
    </row>
    <row r="263" spans="1:22">
      <c r="A263" s="39" t="s">
        <v>1943</v>
      </c>
      <c r="B263" s="39" t="s">
        <v>965</v>
      </c>
      <c r="C263" s="39" t="s">
        <v>1944</v>
      </c>
      <c r="D263" s="35" t="s">
        <v>1937</v>
      </c>
      <c r="E263" s="35" t="s">
        <v>1938</v>
      </c>
      <c r="F263" s="35" t="s">
        <v>1939</v>
      </c>
      <c r="G263" s="35" t="s">
        <v>1949</v>
      </c>
      <c r="H263" s="36"/>
      <c r="I263" s="35"/>
      <c r="J263" s="35"/>
      <c r="K263" s="35"/>
      <c r="L263" s="35"/>
      <c r="M263" s="35"/>
      <c r="N263" s="35"/>
      <c r="O263" s="35"/>
      <c r="P263" s="35"/>
      <c r="Q263" s="41"/>
      <c r="R263" s="42"/>
      <c r="S263" s="42"/>
      <c r="T263" s="35"/>
      <c r="U263" s="35"/>
      <c r="V263" s="35"/>
    </row>
    <row r="264" spans="1:22">
      <c r="A264" s="39" t="s">
        <v>1943</v>
      </c>
      <c r="B264" s="39" t="s">
        <v>965</v>
      </c>
      <c r="C264" s="39" t="s">
        <v>1944</v>
      </c>
      <c r="D264" s="35" t="s">
        <v>1937</v>
      </c>
      <c r="E264" s="35" t="s">
        <v>1938</v>
      </c>
      <c r="F264" s="35" t="s">
        <v>1939</v>
      </c>
      <c r="G264" s="35" t="s">
        <v>1949</v>
      </c>
      <c r="H264" s="36"/>
      <c r="I264" s="35"/>
      <c r="J264" s="35"/>
      <c r="K264" s="35"/>
      <c r="L264" s="35"/>
      <c r="M264" s="35"/>
      <c r="N264" s="35"/>
      <c r="O264" s="35"/>
      <c r="P264" s="35"/>
      <c r="Q264" s="41"/>
      <c r="R264" s="42"/>
      <c r="S264" s="42"/>
      <c r="T264" s="35"/>
      <c r="U264" s="35"/>
      <c r="V264" s="35"/>
    </row>
    <row r="265" spans="1:22">
      <c r="A265" s="39" t="s">
        <v>1943</v>
      </c>
      <c r="B265" s="39" t="s">
        <v>965</v>
      </c>
      <c r="C265" s="39" t="s">
        <v>1944</v>
      </c>
      <c r="D265" s="35" t="s">
        <v>1937</v>
      </c>
      <c r="E265" s="35" t="s">
        <v>1938</v>
      </c>
      <c r="F265" s="35" t="s">
        <v>1939</v>
      </c>
      <c r="G265" s="35" t="s">
        <v>1949</v>
      </c>
      <c r="H265" s="36"/>
      <c r="I265" s="35"/>
      <c r="J265" s="35"/>
      <c r="K265" s="35"/>
      <c r="L265" s="35"/>
      <c r="M265" s="35"/>
      <c r="N265" s="35"/>
      <c r="O265" s="35"/>
      <c r="P265" s="35"/>
      <c r="Q265" s="41"/>
      <c r="R265" s="42"/>
      <c r="S265" s="42"/>
      <c r="T265" s="35"/>
      <c r="U265" s="35"/>
      <c r="V265" s="35"/>
    </row>
    <row r="266" spans="1:22">
      <c r="A266" s="39" t="s">
        <v>1943</v>
      </c>
      <c r="B266" s="39" t="s">
        <v>965</v>
      </c>
      <c r="C266" s="39" t="s">
        <v>1944</v>
      </c>
      <c r="D266" s="35" t="s">
        <v>1937</v>
      </c>
      <c r="E266" s="35" t="s">
        <v>1938</v>
      </c>
      <c r="F266" s="35" t="s">
        <v>1939</v>
      </c>
      <c r="G266" s="35" t="s">
        <v>1949</v>
      </c>
      <c r="H266" s="36"/>
      <c r="I266" s="35"/>
      <c r="J266" s="35"/>
      <c r="K266" s="35"/>
      <c r="L266" s="35"/>
      <c r="M266" s="35"/>
      <c r="N266" s="35"/>
      <c r="O266" s="35"/>
      <c r="P266" s="35"/>
      <c r="Q266" s="41"/>
      <c r="R266" s="42"/>
      <c r="S266" s="42"/>
      <c r="T266" s="35"/>
      <c r="U266" s="35"/>
      <c r="V266" s="35"/>
    </row>
    <row r="267" spans="1:22">
      <c r="A267" s="39" t="s">
        <v>1943</v>
      </c>
      <c r="B267" s="39" t="s">
        <v>965</v>
      </c>
      <c r="C267" s="39" t="s">
        <v>1944</v>
      </c>
      <c r="D267" s="35" t="s">
        <v>1937</v>
      </c>
      <c r="E267" s="35" t="s">
        <v>1938</v>
      </c>
      <c r="F267" s="35" t="s">
        <v>1939</v>
      </c>
      <c r="G267" s="35" t="s">
        <v>1949</v>
      </c>
      <c r="H267" s="36"/>
      <c r="I267" s="35"/>
      <c r="J267" s="35"/>
      <c r="K267" s="35"/>
      <c r="L267" s="35"/>
      <c r="M267" s="35"/>
      <c r="N267" s="35"/>
      <c r="O267" s="35"/>
      <c r="P267" s="35"/>
      <c r="Q267" s="41"/>
      <c r="R267" s="42"/>
      <c r="S267" s="42"/>
      <c r="T267" s="35"/>
      <c r="U267" s="35"/>
      <c r="V267" s="35"/>
    </row>
    <row r="268" spans="1:22">
      <c r="A268" s="39" t="s">
        <v>1943</v>
      </c>
      <c r="B268" s="39" t="s">
        <v>965</v>
      </c>
      <c r="C268" s="39" t="s">
        <v>1944</v>
      </c>
      <c r="D268" s="35" t="s">
        <v>1937</v>
      </c>
      <c r="E268" s="35" t="s">
        <v>1938</v>
      </c>
      <c r="F268" s="35" t="s">
        <v>1939</v>
      </c>
      <c r="G268" s="35" t="s">
        <v>1949</v>
      </c>
      <c r="H268" s="36"/>
      <c r="I268" s="35"/>
      <c r="J268" s="35"/>
      <c r="K268" s="35"/>
      <c r="L268" s="35"/>
      <c r="M268" s="35"/>
      <c r="N268" s="35"/>
      <c r="O268" s="35"/>
      <c r="P268" s="35"/>
      <c r="Q268" s="41"/>
      <c r="R268" s="42"/>
      <c r="S268" s="42"/>
      <c r="T268" s="35"/>
      <c r="U268" s="35"/>
      <c r="V268" s="35"/>
    </row>
    <row r="269" spans="1:22">
      <c r="A269" s="39" t="s">
        <v>1943</v>
      </c>
      <c r="B269" s="39" t="s">
        <v>965</v>
      </c>
      <c r="C269" s="39" t="s">
        <v>1944</v>
      </c>
      <c r="D269" s="35" t="s">
        <v>1937</v>
      </c>
      <c r="E269" s="35" t="s">
        <v>1938</v>
      </c>
      <c r="F269" s="35" t="s">
        <v>1939</v>
      </c>
      <c r="G269" s="35" t="s">
        <v>1949</v>
      </c>
      <c r="H269" s="36"/>
      <c r="I269" s="35"/>
      <c r="J269" s="35"/>
      <c r="K269" s="35"/>
      <c r="L269" s="35"/>
      <c r="M269" s="35"/>
      <c r="N269" s="35"/>
      <c r="O269" s="35"/>
      <c r="P269" s="35"/>
      <c r="Q269" s="41"/>
      <c r="R269" s="42"/>
      <c r="S269" s="42"/>
      <c r="T269" s="35"/>
      <c r="U269" s="35"/>
      <c r="V269" s="35"/>
    </row>
    <row r="270" spans="1:22">
      <c r="A270" s="39" t="s">
        <v>1943</v>
      </c>
      <c r="B270" s="39" t="s">
        <v>965</v>
      </c>
      <c r="C270" s="39" t="s">
        <v>1944</v>
      </c>
      <c r="D270" s="35" t="s">
        <v>1937</v>
      </c>
      <c r="E270" s="35" t="s">
        <v>1938</v>
      </c>
      <c r="F270" s="35" t="s">
        <v>1939</v>
      </c>
      <c r="G270" s="35" t="s">
        <v>1949</v>
      </c>
      <c r="H270" s="36"/>
      <c r="I270" s="35"/>
      <c r="J270" s="35"/>
      <c r="K270" s="35"/>
      <c r="L270" s="35"/>
      <c r="M270" s="35"/>
      <c r="N270" s="35"/>
      <c r="O270" s="35"/>
      <c r="P270" s="35"/>
      <c r="Q270" s="41"/>
      <c r="R270" s="42"/>
      <c r="S270" s="42"/>
      <c r="T270" s="35"/>
      <c r="U270" s="35"/>
      <c r="V270" s="35"/>
    </row>
    <row r="271" spans="1:22">
      <c r="A271" s="39" t="s">
        <v>1943</v>
      </c>
      <c r="B271" s="39" t="s">
        <v>965</v>
      </c>
      <c r="C271" s="39" t="s">
        <v>1944</v>
      </c>
      <c r="D271" s="35" t="s">
        <v>1937</v>
      </c>
      <c r="E271" s="35" t="s">
        <v>1938</v>
      </c>
      <c r="F271" s="35" t="s">
        <v>1939</v>
      </c>
      <c r="G271" s="35" t="s">
        <v>1949</v>
      </c>
      <c r="H271" s="36"/>
      <c r="I271" s="35"/>
      <c r="J271" s="35"/>
      <c r="K271" s="35"/>
      <c r="L271" s="35"/>
      <c r="M271" s="35"/>
      <c r="N271" s="35"/>
      <c r="O271" s="35"/>
      <c r="P271" s="35"/>
      <c r="Q271" s="41"/>
      <c r="R271" s="42"/>
      <c r="S271" s="42"/>
      <c r="T271" s="35"/>
      <c r="U271" s="35"/>
      <c r="V271" s="35"/>
    </row>
    <row r="272" spans="1:22">
      <c r="A272" s="39" t="s">
        <v>1935</v>
      </c>
      <c r="B272" s="39" t="s">
        <v>1199</v>
      </c>
      <c r="C272" s="39" t="s">
        <v>1936</v>
      </c>
      <c r="D272" s="35" t="s">
        <v>1937</v>
      </c>
      <c r="E272" s="35" t="s">
        <v>1938</v>
      </c>
      <c r="F272" s="35" t="s">
        <v>1939</v>
      </c>
      <c r="G272" s="35" t="s">
        <v>1949</v>
      </c>
      <c r="H272" s="36"/>
      <c r="I272" s="35"/>
      <c r="J272" s="35"/>
      <c r="K272" s="35"/>
      <c r="L272" s="35"/>
      <c r="M272" s="35"/>
      <c r="N272" s="35"/>
      <c r="O272" s="35"/>
      <c r="P272" s="35"/>
      <c r="Q272" s="41"/>
      <c r="R272" s="42"/>
      <c r="S272" s="42"/>
      <c r="T272" s="35"/>
      <c r="U272" s="35"/>
      <c r="V272" s="35"/>
    </row>
    <row r="273" spans="1:22">
      <c r="A273" s="39" t="s">
        <v>1935</v>
      </c>
      <c r="B273" s="39" t="s">
        <v>1199</v>
      </c>
      <c r="C273" s="39" t="s">
        <v>1936</v>
      </c>
      <c r="D273" s="35" t="s">
        <v>1937</v>
      </c>
      <c r="E273" s="35" t="s">
        <v>1938</v>
      </c>
      <c r="F273" s="35" t="s">
        <v>1939</v>
      </c>
      <c r="G273" s="35" t="s">
        <v>1949</v>
      </c>
      <c r="H273" s="36"/>
      <c r="I273" s="35"/>
      <c r="J273" s="35"/>
      <c r="K273" s="35"/>
      <c r="L273" s="35"/>
      <c r="M273" s="35"/>
      <c r="N273" s="35"/>
      <c r="O273" s="35"/>
      <c r="P273" s="35"/>
      <c r="Q273" s="41"/>
      <c r="R273" s="42"/>
      <c r="S273" s="42"/>
      <c r="T273" s="35"/>
      <c r="U273" s="35"/>
      <c r="V273" s="35"/>
    </row>
    <row r="274" spans="1:22">
      <c r="A274" s="39" t="s">
        <v>1935</v>
      </c>
      <c r="B274" s="39" t="s">
        <v>1199</v>
      </c>
      <c r="C274" s="39" t="s">
        <v>1936</v>
      </c>
      <c r="D274" s="35" t="s">
        <v>1937</v>
      </c>
      <c r="E274" s="35" t="s">
        <v>1938</v>
      </c>
      <c r="F274" s="35" t="s">
        <v>1939</v>
      </c>
      <c r="G274" s="35" t="s">
        <v>1949</v>
      </c>
      <c r="H274" s="36"/>
      <c r="I274" s="35"/>
      <c r="J274" s="35"/>
      <c r="K274" s="35"/>
      <c r="L274" s="35"/>
      <c r="M274" s="35"/>
      <c r="N274" s="35"/>
      <c r="O274" s="35"/>
      <c r="P274" s="35"/>
      <c r="Q274" s="41"/>
      <c r="R274" s="42"/>
      <c r="S274" s="42"/>
      <c r="T274" s="35"/>
      <c r="U274" s="35"/>
      <c r="V274" s="35"/>
    </row>
    <row r="275" spans="1:22">
      <c r="A275" s="39" t="s">
        <v>1935</v>
      </c>
      <c r="B275" s="39" t="s">
        <v>1199</v>
      </c>
      <c r="C275" s="39" t="s">
        <v>1936</v>
      </c>
      <c r="D275" s="35" t="s">
        <v>1937</v>
      </c>
      <c r="E275" s="35" t="s">
        <v>1938</v>
      </c>
      <c r="F275" s="35" t="s">
        <v>1939</v>
      </c>
      <c r="G275" s="35" t="s">
        <v>1949</v>
      </c>
      <c r="H275" s="36"/>
      <c r="I275" s="35"/>
      <c r="J275" s="35"/>
      <c r="K275" s="35"/>
      <c r="L275" s="35"/>
      <c r="M275" s="35"/>
      <c r="N275" s="35"/>
      <c r="O275" s="35"/>
      <c r="P275" s="35"/>
      <c r="Q275" s="41"/>
      <c r="R275" s="42"/>
      <c r="S275" s="42"/>
      <c r="T275" s="35"/>
      <c r="U275" s="35"/>
      <c r="V275" s="35"/>
    </row>
    <row r="276" spans="1:22">
      <c r="A276" s="39" t="s">
        <v>1935</v>
      </c>
      <c r="B276" s="39" t="s">
        <v>1199</v>
      </c>
      <c r="C276" s="39" t="s">
        <v>1936</v>
      </c>
      <c r="D276" s="35" t="s">
        <v>1937</v>
      </c>
      <c r="E276" s="35" t="s">
        <v>1938</v>
      </c>
      <c r="F276" s="35" t="s">
        <v>1939</v>
      </c>
      <c r="G276" s="35" t="s">
        <v>1949</v>
      </c>
      <c r="H276" s="36"/>
      <c r="I276" s="35"/>
      <c r="J276" s="35"/>
      <c r="K276" s="35"/>
      <c r="L276" s="35"/>
      <c r="M276" s="35"/>
      <c r="N276" s="35"/>
      <c r="O276" s="35"/>
      <c r="P276" s="35"/>
      <c r="Q276" s="41"/>
      <c r="R276" s="42"/>
      <c r="S276" s="42"/>
      <c r="T276" s="35"/>
      <c r="U276" s="35"/>
      <c r="V276" s="35"/>
    </row>
    <row r="277" spans="1:22">
      <c r="A277" s="39" t="s">
        <v>1935</v>
      </c>
      <c r="B277" s="39" t="s">
        <v>1199</v>
      </c>
      <c r="C277" s="39" t="s">
        <v>1936</v>
      </c>
      <c r="D277" s="35" t="s">
        <v>1937</v>
      </c>
      <c r="E277" s="35" t="s">
        <v>1938</v>
      </c>
      <c r="F277" s="35" t="s">
        <v>1939</v>
      </c>
      <c r="G277" s="35" t="s">
        <v>1949</v>
      </c>
      <c r="H277" s="36"/>
      <c r="I277" s="35"/>
      <c r="J277" s="35"/>
      <c r="K277" s="35"/>
      <c r="L277" s="35"/>
      <c r="M277" s="35"/>
      <c r="N277" s="35"/>
      <c r="O277" s="35"/>
      <c r="P277" s="35"/>
      <c r="Q277" s="41"/>
      <c r="R277" s="42"/>
      <c r="S277" s="42"/>
      <c r="T277" s="35"/>
      <c r="U277" s="35"/>
      <c r="V277" s="35"/>
    </row>
    <row r="278" spans="1:22">
      <c r="A278" s="39" t="s">
        <v>1935</v>
      </c>
      <c r="B278" s="39" t="s">
        <v>1199</v>
      </c>
      <c r="C278" s="39" t="s">
        <v>1936</v>
      </c>
      <c r="D278" s="35" t="s">
        <v>1937</v>
      </c>
      <c r="E278" s="35" t="s">
        <v>1938</v>
      </c>
      <c r="F278" s="35" t="s">
        <v>1939</v>
      </c>
      <c r="G278" s="35" t="s">
        <v>1949</v>
      </c>
      <c r="H278" s="36"/>
      <c r="I278" s="35"/>
      <c r="J278" s="35"/>
      <c r="K278" s="35"/>
      <c r="L278" s="35"/>
      <c r="M278" s="35"/>
      <c r="N278" s="35"/>
      <c r="O278" s="35"/>
      <c r="P278" s="35"/>
      <c r="Q278" s="41"/>
      <c r="R278" s="42"/>
      <c r="S278" s="42"/>
      <c r="T278" s="35"/>
      <c r="U278" s="35"/>
      <c r="V278" s="35"/>
    </row>
    <row r="279" spans="1:22">
      <c r="A279" s="39" t="s">
        <v>1935</v>
      </c>
      <c r="B279" s="39" t="s">
        <v>1199</v>
      </c>
      <c r="C279" s="39" t="s">
        <v>1936</v>
      </c>
      <c r="D279" s="35" t="s">
        <v>1937</v>
      </c>
      <c r="E279" s="35" t="s">
        <v>1938</v>
      </c>
      <c r="F279" s="35" t="s">
        <v>1939</v>
      </c>
      <c r="G279" s="35" t="s">
        <v>1949</v>
      </c>
      <c r="H279" s="36"/>
      <c r="I279" s="35"/>
      <c r="J279" s="35"/>
      <c r="K279" s="35"/>
      <c r="L279" s="35"/>
      <c r="M279" s="35"/>
      <c r="N279" s="35"/>
      <c r="O279" s="35"/>
      <c r="P279" s="35"/>
      <c r="Q279" s="41"/>
      <c r="R279" s="42"/>
      <c r="S279" s="42"/>
      <c r="T279" s="35"/>
      <c r="U279" s="35"/>
      <c r="V279" s="35"/>
    </row>
    <row r="280" spans="1:22">
      <c r="A280" s="39" t="s">
        <v>1935</v>
      </c>
      <c r="B280" s="39" t="s">
        <v>1199</v>
      </c>
      <c r="C280" s="39" t="s">
        <v>1936</v>
      </c>
      <c r="D280" s="35" t="s">
        <v>1937</v>
      </c>
      <c r="E280" s="35" t="s">
        <v>1938</v>
      </c>
      <c r="F280" s="35" t="s">
        <v>1939</v>
      </c>
      <c r="G280" s="35" t="s">
        <v>1949</v>
      </c>
      <c r="H280" s="36"/>
      <c r="I280" s="35"/>
      <c r="J280" s="35"/>
      <c r="K280" s="35"/>
      <c r="L280" s="35"/>
      <c r="M280" s="35"/>
      <c r="N280" s="35"/>
      <c r="O280" s="35"/>
      <c r="P280" s="35"/>
      <c r="Q280" s="41"/>
      <c r="R280" s="42"/>
      <c r="S280" s="42"/>
      <c r="T280" s="35"/>
      <c r="U280" s="35"/>
      <c r="V280" s="35"/>
    </row>
    <row r="281" spans="1:22">
      <c r="A281" s="39" t="s">
        <v>1935</v>
      </c>
      <c r="B281" s="39" t="s">
        <v>1199</v>
      </c>
      <c r="C281" s="39" t="s">
        <v>1936</v>
      </c>
      <c r="D281" s="35" t="s">
        <v>1937</v>
      </c>
      <c r="E281" s="35" t="s">
        <v>1938</v>
      </c>
      <c r="F281" s="35" t="s">
        <v>1939</v>
      </c>
      <c r="G281" s="35" t="s">
        <v>1949</v>
      </c>
      <c r="H281" s="36"/>
      <c r="I281" s="35"/>
      <c r="J281" s="35"/>
      <c r="K281" s="35"/>
      <c r="L281" s="35"/>
      <c r="M281" s="35"/>
      <c r="N281" s="35"/>
      <c r="O281" s="35"/>
      <c r="P281" s="35"/>
      <c r="Q281" s="41"/>
      <c r="R281" s="42"/>
      <c r="S281" s="42"/>
      <c r="T281" s="35"/>
      <c r="U281" s="35"/>
      <c r="V281" s="35"/>
    </row>
    <row r="282" spans="1:22">
      <c r="A282" s="39" t="s">
        <v>1935</v>
      </c>
      <c r="B282" s="39" t="s">
        <v>1199</v>
      </c>
      <c r="C282" s="39" t="s">
        <v>1936</v>
      </c>
      <c r="D282" s="35" t="s">
        <v>1937</v>
      </c>
      <c r="E282" s="35" t="s">
        <v>1938</v>
      </c>
      <c r="F282" s="35" t="s">
        <v>1939</v>
      </c>
      <c r="G282" s="35" t="s">
        <v>1949</v>
      </c>
      <c r="H282" s="36"/>
      <c r="I282" s="35"/>
      <c r="J282" s="35"/>
      <c r="K282" s="35"/>
      <c r="L282" s="35"/>
      <c r="M282" s="35"/>
      <c r="N282" s="35"/>
      <c r="O282" s="35"/>
      <c r="P282" s="35"/>
      <c r="Q282" s="41"/>
      <c r="R282" s="42"/>
      <c r="S282" s="42"/>
      <c r="T282" s="35"/>
      <c r="U282" s="35"/>
      <c r="V282" s="35"/>
    </row>
    <row r="283" spans="1:22">
      <c r="A283" s="39" t="s">
        <v>1935</v>
      </c>
      <c r="B283" s="39" t="s">
        <v>1199</v>
      </c>
      <c r="C283" s="39" t="s">
        <v>1936</v>
      </c>
      <c r="D283" s="35" t="s">
        <v>1937</v>
      </c>
      <c r="E283" s="35" t="s">
        <v>1938</v>
      </c>
      <c r="F283" s="35" t="s">
        <v>1939</v>
      </c>
      <c r="G283" s="35" t="s">
        <v>1949</v>
      </c>
      <c r="H283" s="36"/>
      <c r="I283" s="35"/>
      <c r="J283" s="35"/>
      <c r="K283" s="35"/>
      <c r="L283" s="35"/>
      <c r="M283" s="35"/>
      <c r="N283" s="35"/>
      <c r="O283" s="35"/>
      <c r="P283" s="35"/>
      <c r="Q283" s="41"/>
      <c r="R283" s="42"/>
      <c r="S283" s="42"/>
      <c r="T283" s="35"/>
      <c r="U283" s="35"/>
      <c r="V283" s="35"/>
    </row>
    <row r="284" spans="1:22">
      <c r="A284" s="39" t="s">
        <v>1935</v>
      </c>
      <c r="B284" s="39" t="s">
        <v>1199</v>
      </c>
      <c r="C284" s="39" t="s">
        <v>1936</v>
      </c>
      <c r="D284" s="35" t="s">
        <v>1937</v>
      </c>
      <c r="E284" s="35" t="s">
        <v>1938</v>
      </c>
      <c r="F284" s="35" t="s">
        <v>1939</v>
      </c>
      <c r="G284" s="35" t="s">
        <v>1949</v>
      </c>
      <c r="H284" s="36"/>
      <c r="I284" s="35"/>
      <c r="J284" s="35"/>
      <c r="K284" s="35"/>
      <c r="L284" s="35"/>
      <c r="M284" s="35"/>
      <c r="N284" s="35"/>
      <c r="O284" s="35"/>
      <c r="P284" s="35"/>
      <c r="Q284" s="41"/>
      <c r="R284" s="42"/>
      <c r="S284" s="42"/>
      <c r="T284" s="35"/>
      <c r="U284" s="35"/>
      <c r="V284" s="35"/>
    </row>
    <row r="285" spans="1:22">
      <c r="A285" s="39" t="s">
        <v>1935</v>
      </c>
      <c r="B285" s="39" t="s">
        <v>1199</v>
      </c>
      <c r="C285" s="39" t="s">
        <v>1936</v>
      </c>
      <c r="D285" s="35" t="s">
        <v>1937</v>
      </c>
      <c r="E285" s="35" t="s">
        <v>1938</v>
      </c>
      <c r="F285" s="35" t="s">
        <v>1939</v>
      </c>
      <c r="G285" s="35" t="s">
        <v>1949</v>
      </c>
      <c r="H285" s="36"/>
      <c r="I285" s="35"/>
      <c r="J285" s="35"/>
      <c r="K285" s="35"/>
      <c r="L285" s="35"/>
      <c r="M285" s="35"/>
      <c r="N285" s="35"/>
      <c r="O285" s="35"/>
      <c r="P285" s="35"/>
      <c r="Q285" s="41"/>
      <c r="R285" s="42"/>
      <c r="S285" s="42"/>
      <c r="T285" s="35"/>
      <c r="U285" s="35"/>
      <c r="V285" s="35"/>
    </row>
    <row r="286" spans="1:22">
      <c r="A286" s="39" t="s">
        <v>1935</v>
      </c>
      <c r="B286" s="39" t="s">
        <v>1199</v>
      </c>
      <c r="C286" s="39" t="s">
        <v>1936</v>
      </c>
      <c r="D286" s="35" t="s">
        <v>1937</v>
      </c>
      <c r="E286" s="35" t="s">
        <v>1938</v>
      </c>
      <c r="F286" s="35" t="s">
        <v>1939</v>
      </c>
      <c r="G286" s="35" t="s">
        <v>1949</v>
      </c>
      <c r="H286" s="36"/>
      <c r="I286" s="35"/>
      <c r="J286" s="35"/>
      <c r="K286" s="35"/>
      <c r="L286" s="35"/>
      <c r="M286" s="35"/>
      <c r="N286" s="35"/>
      <c r="O286" s="35"/>
      <c r="P286" s="35"/>
      <c r="Q286" s="41"/>
      <c r="R286" s="42"/>
      <c r="S286" s="42"/>
      <c r="T286" s="35"/>
      <c r="U286" s="35"/>
      <c r="V286" s="35"/>
    </row>
    <row r="287" spans="1:22">
      <c r="A287" s="39" t="s">
        <v>1945</v>
      </c>
      <c r="B287" s="39" t="s">
        <v>838</v>
      </c>
      <c r="C287" s="39" t="s">
        <v>1944</v>
      </c>
      <c r="D287" s="35" t="s">
        <v>1937</v>
      </c>
      <c r="E287" s="35" t="s">
        <v>1938</v>
      </c>
      <c r="F287" s="35" t="s">
        <v>1939</v>
      </c>
      <c r="G287" s="35" t="s">
        <v>1949</v>
      </c>
      <c r="H287" s="36"/>
      <c r="I287" s="35"/>
      <c r="J287" s="35"/>
      <c r="K287" s="35"/>
      <c r="L287" s="35"/>
      <c r="M287" s="35"/>
      <c r="N287" s="35"/>
      <c r="O287" s="35"/>
      <c r="P287" s="35"/>
      <c r="Q287" s="41"/>
      <c r="R287" s="42"/>
      <c r="S287" s="42"/>
      <c r="T287" s="35"/>
      <c r="U287" s="35"/>
      <c r="V287" s="35"/>
    </row>
    <row r="288" spans="1:22">
      <c r="A288" s="39" t="s">
        <v>1945</v>
      </c>
      <c r="B288" s="39" t="s">
        <v>838</v>
      </c>
      <c r="C288" s="39" t="s">
        <v>1944</v>
      </c>
      <c r="D288" s="35" t="s">
        <v>1937</v>
      </c>
      <c r="E288" s="35" t="s">
        <v>1938</v>
      </c>
      <c r="F288" s="35" t="s">
        <v>1939</v>
      </c>
      <c r="G288" s="35" t="s">
        <v>1949</v>
      </c>
      <c r="H288" s="36"/>
      <c r="I288" s="35"/>
      <c r="J288" s="35"/>
      <c r="K288" s="35"/>
      <c r="L288" s="35"/>
      <c r="M288" s="35"/>
      <c r="N288" s="35"/>
      <c r="O288" s="35"/>
      <c r="P288" s="35"/>
      <c r="Q288" s="41"/>
      <c r="R288" s="42"/>
      <c r="S288" s="42"/>
      <c r="T288" s="35"/>
      <c r="U288" s="35"/>
      <c r="V288" s="35"/>
    </row>
    <row r="289" spans="1:22">
      <c r="A289" s="39" t="s">
        <v>1945</v>
      </c>
      <c r="B289" s="39" t="s">
        <v>838</v>
      </c>
      <c r="C289" s="39" t="s">
        <v>1944</v>
      </c>
      <c r="D289" s="35" t="s">
        <v>1937</v>
      </c>
      <c r="E289" s="35" t="s">
        <v>1938</v>
      </c>
      <c r="F289" s="35" t="s">
        <v>1939</v>
      </c>
      <c r="G289" s="35" t="s">
        <v>1949</v>
      </c>
      <c r="H289" s="36"/>
      <c r="I289" s="35"/>
      <c r="J289" s="35"/>
      <c r="K289" s="35"/>
      <c r="L289" s="35"/>
      <c r="M289" s="35"/>
      <c r="N289" s="35"/>
      <c r="O289" s="35"/>
      <c r="P289" s="35"/>
      <c r="Q289" s="41"/>
      <c r="R289" s="42"/>
      <c r="S289" s="42"/>
      <c r="T289" s="35"/>
      <c r="U289" s="35"/>
      <c r="V289" s="35"/>
    </row>
    <row r="290" spans="1:22">
      <c r="A290" s="39" t="s">
        <v>1945</v>
      </c>
      <c r="B290" s="39" t="s">
        <v>838</v>
      </c>
      <c r="C290" s="39" t="s">
        <v>1944</v>
      </c>
      <c r="D290" s="35" t="s">
        <v>1937</v>
      </c>
      <c r="E290" s="35" t="s">
        <v>1938</v>
      </c>
      <c r="F290" s="35" t="s">
        <v>1939</v>
      </c>
      <c r="G290" s="35" t="s">
        <v>1949</v>
      </c>
      <c r="H290" s="36"/>
      <c r="I290" s="35"/>
      <c r="J290" s="35"/>
      <c r="K290" s="35"/>
      <c r="L290" s="35"/>
      <c r="M290" s="35"/>
      <c r="N290" s="35"/>
      <c r="O290" s="35"/>
      <c r="P290" s="35"/>
      <c r="Q290" s="41"/>
      <c r="R290" s="42"/>
      <c r="S290" s="42"/>
      <c r="T290" s="35"/>
      <c r="U290" s="35"/>
      <c r="V290" s="35"/>
    </row>
    <row r="291" spans="1:22">
      <c r="A291" s="39" t="s">
        <v>1945</v>
      </c>
      <c r="B291" s="39" t="s">
        <v>838</v>
      </c>
      <c r="C291" s="39" t="s">
        <v>1944</v>
      </c>
      <c r="D291" s="35" t="s">
        <v>1937</v>
      </c>
      <c r="E291" s="35" t="s">
        <v>1938</v>
      </c>
      <c r="F291" s="35" t="s">
        <v>1939</v>
      </c>
      <c r="G291" s="35" t="s">
        <v>1949</v>
      </c>
      <c r="H291" s="36"/>
      <c r="I291" s="35"/>
      <c r="J291" s="35"/>
      <c r="K291" s="35"/>
      <c r="L291" s="35"/>
      <c r="M291" s="35"/>
      <c r="N291" s="35"/>
      <c r="O291" s="35"/>
      <c r="P291" s="35"/>
      <c r="Q291" s="41"/>
      <c r="R291" s="42"/>
      <c r="S291" s="42"/>
      <c r="T291" s="35"/>
      <c r="U291" s="35"/>
      <c r="V291" s="35"/>
    </row>
    <row r="292" spans="1:22">
      <c r="A292" s="39" t="s">
        <v>1945</v>
      </c>
      <c r="B292" s="39" t="s">
        <v>838</v>
      </c>
      <c r="C292" s="39" t="s">
        <v>1944</v>
      </c>
      <c r="D292" s="35" t="s">
        <v>1937</v>
      </c>
      <c r="E292" s="35" t="s">
        <v>1938</v>
      </c>
      <c r="F292" s="35" t="s">
        <v>1939</v>
      </c>
      <c r="G292" s="35" t="s">
        <v>1949</v>
      </c>
      <c r="H292" s="36"/>
      <c r="I292" s="35"/>
      <c r="J292" s="35"/>
      <c r="K292" s="35"/>
      <c r="L292" s="35"/>
      <c r="M292" s="35"/>
      <c r="N292" s="35"/>
      <c r="O292" s="35"/>
      <c r="P292" s="35"/>
      <c r="Q292" s="41"/>
      <c r="R292" s="42"/>
      <c r="S292" s="42"/>
      <c r="T292" s="35"/>
      <c r="U292" s="35"/>
      <c r="V292" s="35"/>
    </row>
    <row r="293" spans="1:22">
      <c r="A293" s="39" t="s">
        <v>1945</v>
      </c>
      <c r="B293" s="39" t="s">
        <v>838</v>
      </c>
      <c r="C293" s="39" t="s">
        <v>1944</v>
      </c>
      <c r="D293" s="35" t="s">
        <v>1937</v>
      </c>
      <c r="E293" s="35" t="s">
        <v>1938</v>
      </c>
      <c r="F293" s="35" t="s">
        <v>1939</v>
      </c>
      <c r="G293" s="35" t="s">
        <v>1949</v>
      </c>
      <c r="H293" s="36"/>
      <c r="I293" s="35"/>
      <c r="J293" s="35"/>
      <c r="K293" s="35"/>
      <c r="L293" s="35"/>
      <c r="M293" s="35"/>
      <c r="N293" s="35"/>
      <c r="O293" s="35"/>
      <c r="P293" s="35"/>
      <c r="Q293" s="41"/>
      <c r="R293" s="42"/>
      <c r="S293" s="42"/>
      <c r="T293" s="35"/>
      <c r="U293" s="35"/>
      <c r="V293" s="35"/>
    </row>
    <row r="294" spans="1:22">
      <c r="A294" s="39" t="s">
        <v>1945</v>
      </c>
      <c r="B294" s="39" t="s">
        <v>838</v>
      </c>
      <c r="C294" s="39" t="s">
        <v>1944</v>
      </c>
      <c r="D294" s="35" t="s">
        <v>1937</v>
      </c>
      <c r="E294" s="35" t="s">
        <v>1938</v>
      </c>
      <c r="F294" s="35" t="s">
        <v>1939</v>
      </c>
      <c r="G294" s="35" t="s">
        <v>1949</v>
      </c>
      <c r="H294" s="36"/>
      <c r="I294" s="35"/>
      <c r="J294" s="35"/>
      <c r="K294" s="35"/>
      <c r="L294" s="35"/>
      <c r="M294" s="35"/>
      <c r="N294" s="35"/>
      <c r="O294" s="35"/>
      <c r="P294" s="35"/>
      <c r="Q294" s="41"/>
      <c r="R294" s="42"/>
      <c r="S294" s="42"/>
      <c r="T294" s="35"/>
      <c r="U294" s="35"/>
      <c r="V294" s="35"/>
    </row>
    <row r="295" spans="1:22">
      <c r="A295" s="39" t="s">
        <v>1945</v>
      </c>
      <c r="B295" s="39" t="s">
        <v>838</v>
      </c>
      <c r="C295" s="39" t="s">
        <v>1944</v>
      </c>
      <c r="D295" s="35" t="s">
        <v>1937</v>
      </c>
      <c r="E295" s="35" t="s">
        <v>1938</v>
      </c>
      <c r="F295" s="35" t="s">
        <v>1939</v>
      </c>
      <c r="G295" s="35" t="s">
        <v>1949</v>
      </c>
      <c r="H295" s="36"/>
      <c r="I295" s="35"/>
      <c r="J295" s="35"/>
      <c r="K295" s="35"/>
      <c r="L295" s="35"/>
      <c r="M295" s="35"/>
      <c r="N295" s="35"/>
      <c r="O295" s="35"/>
      <c r="P295" s="35"/>
      <c r="Q295" s="41"/>
      <c r="R295" s="42"/>
      <c r="S295" s="42"/>
      <c r="T295" s="35"/>
      <c r="U295" s="35"/>
      <c r="V295" s="35"/>
    </row>
    <row r="296" spans="1:22">
      <c r="A296" s="39" t="s">
        <v>1945</v>
      </c>
      <c r="B296" s="39" t="s">
        <v>838</v>
      </c>
      <c r="C296" s="39" t="s">
        <v>1944</v>
      </c>
      <c r="D296" s="35" t="s">
        <v>1937</v>
      </c>
      <c r="E296" s="35" t="s">
        <v>1938</v>
      </c>
      <c r="F296" s="35" t="s">
        <v>1939</v>
      </c>
      <c r="G296" s="35" t="s">
        <v>1949</v>
      </c>
      <c r="H296" s="36"/>
      <c r="I296" s="35"/>
      <c r="J296" s="35"/>
      <c r="K296" s="35"/>
      <c r="L296" s="35"/>
      <c r="M296" s="35"/>
      <c r="N296" s="35"/>
      <c r="O296" s="35"/>
      <c r="P296" s="35"/>
      <c r="Q296" s="41"/>
      <c r="R296" s="42"/>
      <c r="S296" s="42"/>
      <c r="T296" s="35"/>
      <c r="U296" s="35"/>
      <c r="V296" s="35"/>
    </row>
    <row r="297" spans="1:22">
      <c r="A297" s="39" t="s">
        <v>1945</v>
      </c>
      <c r="B297" s="39" t="s">
        <v>838</v>
      </c>
      <c r="C297" s="39" t="s">
        <v>1944</v>
      </c>
      <c r="D297" s="35" t="s">
        <v>1937</v>
      </c>
      <c r="E297" s="35" t="s">
        <v>1938</v>
      </c>
      <c r="F297" s="35" t="s">
        <v>1939</v>
      </c>
      <c r="G297" s="35" t="s">
        <v>1949</v>
      </c>
      <c r="H297" s="36"/>
      <c r="I297" s="35"/>
      <c r="J297" s="35"/>
      <c r="K297" s="35"/>
      <c r="L297" s="35"/>
      <c r="M297" s="35"/>
      <c r="N297" s="35"/>
      <c r="O297" s="35"/>
      <c r="P297" s="35"/>
      <c r="Q297" s="41"/>
      <c r="R297" s="42"/>
      <c r="S297" s="42"/>
      <c r="T297" s="35"/>
      <c r="U297" s="35"/>
      <c r="V297" s="35"/>
    </row>
    <row r="298" spans="1:22">
      <c r="A298" s="39" t="s">
        <v>1945</v>
      </c>
      <c r="B298" s="39" t="s">
        <v>838</v>
      </c>
      <c r="C298" s="39" t="s">
        <v>1944</v>
      </c>
      <c r="D298" s="35" t="s">
        <v>1937</v>
      </c>
      <c r="E298" s="35" t="s">
        <v>1938</v>
      </c>
      <c r="F298" s="35" t="s">
        <v>1939</v>
      </c>
      <c r="G298" s="35" t="s">
        <v>1949</v>
      </c>
      <c r="H298" s="36"/>
      <c r="I298" s="35"/>
      <c r="J298" s="35"/>
      <c r="K298" s="35"/>
      <c r="L298" s="35"/>
      <c r="M298" s="35"/>
      <c r="N298" s="35"/>
      <c r="O298" s="35"/>
      <c r="P298" s="35"/>
      <c r="Q298" s="41"/>
      <c r="R298" s="42"/>
      <c r="S298" s="42"/>
      <c r="T298" s="35"/>
      <c r="U298" s="35"/>
      <c r="V298" s="35"/>
    </row>
    <row r="299" spans="1:22">
      <c r="A299" s="39" t="s">
        <v>1945</v>
      </c>
      <c r="B299" s="39" t="s">
        <v>838</v>
      </c>
      <c r="C299" s="39" t="s">
        <v>1944</v>
      </c>
      <c r="D299" s="35" t="s">
        <v>1937</v>
      </c>
      <c r="E299" s="35" t="s">
        <v>1938</v>
      </c>
      <c r="F299" s="35" t="s">
        <v>1939</v>
      </c>
      <c r="G299" s="35" t="s">
        <v>1949</v>
      </c>
      <c r="H299" s="36"/>
      <c r="I299" s="35"/>
      <c r="J299" s="35"/>
      <c r="K299" s="35"/>
      <c r="L299" s="35"/>
      <c r="M299" s="35"/>
      <c r="N299" s="35"/>
      <c r="O299" s="35"/>
      <c r="P299" s="35"/>
      <c r="Q299" s="41"/>
      <c r="R299" s="42"/>
      <c r="S299" s="42"/>
      <c r="T299" s="35"/>
      <c r="U299" s="35"/>
      <c r="V299" s="35"/>
    </row>
    <row r="300" spans="1:22">
      <c r="A300" s="39" t="s">
        <v>1945</v>
      </c>
      <c r="B300" s="39" t="s">
        <v>838</v>
      </c>
      <c r="C300" s="39" t="s">
        <v>1944</v>
      </c>
      <c r="D300" s="35" t="s">
        <v>1937</v>
      </c>
      <c r="E300" s="35" t="s">
        <v>1938</v>
      </c>
      <c r="F300" s="35" t="s">
        <v>1939</v>
      </c>
      <c r="G300" s="35" t="s">
        <v>1949</v>
      </c>
      <c r="H300" s="36"/>
      <c r="I300" s="35"/>
      <c r="J300" s="35"/>
      <c r="K300" s="35"/>
      <c r="L300" s="35"/>
      <c r="M300" s="35"/>
      <c r="N300" s="35"/>
      <c r="O300" s="35"/>
      <c r="P300" s="35"/>
      <c r="Q300" s="41"/>
      <c r="R300" s="42"/>
      <c r="S300" s="42"/>
      <c r="T300" s="35"/>
      <c r="U300" s="35"/>
      <c r="V300" s="35"/>
    </row>
    <row r="301" spans="1:22">
      <c r="A301" s="39" t="s">
        <v>1945</v>
      </c>
      <c r="B301" s="39" t="s">
        <v>838</v>
      </c>
      <c r="C301" s="39" t="s">
        <v>1944</v>
      </c>
      <c r="D301" s="35" t="s">
        <v>1937</v>
      </c>
      <c r="E301" s="35" t="s">
        <v>1938</v>
      </c>
      <c r="F301" s="35" t="s">
        <v>1939</v>
      </c>
      <c r="G301" s="35" t="s">
        <v>1949</v>
      </c>
      <c r="H301" s="36"/>
      <c r="I301" s="35"/>
      <c r="J301" s="35"/>
      <c r="K301" s="35"/>
      <c r="L301" s="35"/>
      <c r="M301" s="35"/>
      <c r="N301" s="35"/>
      <c r="O301" s="35"/>
      <c r="P301" s="35"/>
      <c r="Q301" s="41"/>
      <c r="R301" s="42"/>
      <c r="S301" s="42"/>
      <c r="T301" s="35"/>
      <c r="U301" s="35"/>
      <c r="V301" s="35"/>
    </row>
    <row r="302" spans="1:22">
      <c r="A302" s="39" t="s">
        <v>1945</v>
      </c>
      <c r="B302" s="39" t="s">
        <v>838</v>
      </c>
      <c r="C302" s="39" t="s">
        <v>1944</v>
      </c>
      <c r="D302" s="35" t="s">
        <v>1937</v>
      </c>
      <c r="E302" s="35" t="s">
        <v>1938</v>
      </c>
      <c r="F302" s="35" t="s">
        <v>1939</v>
      </c>
      <c r="G302" s="35" t="s">
        <v>1949</v>
      </c>
      <c r="H302" s="36"/>
      <c r="I302" s="35"/>
      <c r="J302" s="35"/>
      <c r="K302" s="35"/>
      <c r="L302" s="35"/>
      <c r="M302" s="35"/>
      <c r="N302" s="35"/>
      <c r="O302" s="35"/>
      <c r="P302" s="35"/>
      <c r="Q302" s="41"/>
      <c r="R302" s="42"/>
      <c r="S302" s="42"/>
      <c r="T302" s="35"/>
      <c r="U302" s="35"/>
      <c r="V302" s="35"/>
    </row>
    <row r="303" spans="1:22">
      <c r="A303" s="39" t="s">
        <v>1945</v>
      </c>
      <c r="B303" s="39" t="s">
        <v>838</v>
      </c>
      <c r="C303" s="39" t="s">
        <v>1944</v>
      </c>
      <c r="D303" s="35" t="s">
        <v>1937</v>
      </c>
      <c r="E303" s="35" t="s">
        <v>1938</v>
      </c>
      <c r="F303" s="35" t="s">
        <v>1939</v>
      </c>
      <c r="G303" s="35" t="s">
        <v>1949</v>
      </c>
      <c r="H303" s="36"/>
      <c r="I303" s="35"/>
      <c r="J303" s="35"/>
      <c r="K303" s="35"/>
      <c r="L303" s="35"/>
      <c r="M303" s="35"/>
      <c r="N303" s="35"/>
      <c r="O303" s="35"/>
      <c r="P303" s="35"/>
      <c r="Q303" s="41"/>
      <c r="R303" s="42"/>
      <c r="S303" s="42"/>
      <c r="T303" s="35"/>
      <c r="U303" s="35"/>
      <c r="V303" s="35"/>
    </row>
    <row r="304" spans="1:22">
      <c r="A304" s="39" t="s">
        <v>1945</v>
      </c>
      <c r="B304" s="39" t="s">
        <v>838</v>
      </c>
      <c r="C304" s="39" t="s">
        <v>1944</v>
      </c>
      <c r="D304" s="35" t="s">
        <v>1937</v>
      </c>
      <c r="E304" s="35" t="s">
        <v>1938</v>
      </c>
      <c r="F304" s="35" t="s">
        <v>1939</v>
      </c>
      <c r="G304" s="35" t="s">
        <v>1949</v>
      </c>
      <c r="H304" s="36"/>
      <c r="I304" s="35"/>
      <c r="J304" s="35"/>
      <c r="K304" s="35"/>
      <c r="L304" s="35"/>
      <c r="M304" s="35"/>
      <c r="N304" s="35"/>
      <c r="O304" s="35"/>
      <c r="P304" s="35"/>
      <c r="Q304" s="41"/>
      <c r="R304" s="42"/>
      <c r="S304" s="42"/>
      <c r="T304" s="35"/>
      <c r="U304" s="35"/>
      <c r="V304" s="35"/>
    </row>
    <row r="305" spans="1:22">
      <c r="A305" s="39" t="s">
        <v>1945</v>
      </c>
      <c r="B305" s="39" t="s">
        <v>838</v>
      </c>
      <c r="C305" s="39" t="s">
        <v>1944</v>
      </c>
      <c r="D305" s="35" t="s">
        <v>1937</v>
      </c>
      <c r="E305" s="35" t="s">
        <v>1938</v>
      </c>
      <c r="F305" s="35" t="s">
        <v>1939</v>
      </c>
      <c r="G305" s="35" t="s">
        <v>1949</v>
      </c>
      <c r="H305" s="36"/>
      <c r="I305" s="35"/>
      <c r="J305" s="35"/>
      <c r="K305" s="35"/>
      <c r="L305" s="35"/>
      <c r="M305" s="35"/>
      <c r="N305" s="35"/>
      <c r="O305" s="35"/>
      <c r="P305" s="35"/>
      <c r="Q305" s="41"/>
      <c r="R305" s="42"/>
      <c r="S305" s="42"/>
      <c r="T305" s="35"/>
      <c r="U305" s="35"/>
      <c r="V305" s="35"/>
    </row>
    <row r="306" spans="1:22">
      <c r="A306" s="39" t="s">
        <v>1945</v>
      </c>
      <c r="B306" s="39" t="s">
        <v>838</v>
      </c>
      <c r="C306" s="39" t="s">
        <v>1944</v>
      </c>
      <c r="D306" s="35" t="s">
        <v>1937</v>
      </c>
      <c r="E306" s="35" t="s">
        <v>1938</v>
      </c>
      <c r="F306" s="35" t="s">
        <v>1939</v>
      </c>
      <c r="G306" s="35" t="s">
        <v>1949</v>
      </c>
      <c r="H306" s="36"/>
      <c r="I306" s="35"/>
      <c r="J306" s="35"/>
      <c r="K306" s="35"/>
      <c r="L306" s="35"/>
      <c r="M306" s="35"/>
      <c r="N306" s="35"/>
      <c r="O306" s="35"/>
      <c r="P306" s="35"/>
      <c r="Q306" s="41"/>
      <c r="R306" s="42"/>
      <c r="S306" s="42"/>
      <c r="T306" s="35"/>
      <c r="U306" s="35"/>
      <c r="V306" s="35"/>
    </row>
    <row r="307" spans="1:22">
      <c r="A307" s="39" t="s">
        <v>1935</v>
      </c>
      <c r="B307" s="39" t="s">
        <v>1199</v>
      </c>
      <c r="C307" s="39" t="s">
        <v>1936</v>
      </c>
      <c r="D307" s="35" t="s">
        <v>1937</v>
      </c>
      <c r="E307" s="35" t="s">
        <v>1938</v>
      </c>
      <c r="F307" s="35" t="s">
        <v>1939</v>
      </c>
      <c r="G307" s="35" t="s">
        <v>1949</v>
      </c>
      <c r="H307" s="36"/>
      <c r="I307" s="35"/>
      <c r="J307" s="35"/>
      <c r="K307" s="35"/>
      <c r="L307" s="35"/>
      <c r="M307" s="35"/>
      <c r="N307" s="35"/>
      <c r="O307" s="35"/>
      <c r="P307" s="35"/>
      <c r="Q307" s="41"/>
      <c r="R307" s="42"/>
      <c r="S307" s="42"/>
      <c r="T307" s="35"/>
      <c r="U307" s="35"/>
      <c r="V307" s="35"/>
    </row>
    <row r="308" spans="1:22">
      <c r="A308" s="39" t="s">
        <v>1935</v>
      </c>
      <c r="B308" s="39" t="s">
        <v>1199</v>
      </c>
      <c r="C308" s="39" t="s">
        <v>1936</v>
      </c>
      <c r="D308" s="35" t="s">
        <v>1937</v>
      </c>
      <c r="E308" s="35" t="s">
        <v>1938</v>
      </c>
      <c r="F308" s="35" t="s">
        <v>1939</v>
      </c>
      <c r="G308" s="35" t="s">
        <v>1949</v>
      </c>
      <c r="H308" s="36"/>
      <c r="I308" s="35"/>
      <c r="J308" s="35"/>
      <c r="K308" s="35"/>
      <c r="L308" s="35"/>
      <c r="M308" s="35"/>
      <c r="N308" s="35"/>
      <c r="O308" s="35"/>
      <c r="P308" s="35"/>
      <c r="Q308" s="41"/>
      <c r="R308" s="42"/>
      <c r="S308" s="42"/>
      <c r="T308" s="35"/>
      <c r="U308" s="35"/>
      <c r="V308" s="35"/>
    </row>
    <row r="309" spans="1:22">
      <c r="A309" s="39" t="s">
        <v>1935</v>
      </c>
      <c r="B309" s="39" t="s">
        <v>1199</v>
      </c>
      <c r="C309" s="39" t="s">
        <v>1936</v>
      </c>
      <c r="D309" s="35" t="s">
        <v>1937</v>
      </c>
      <c r="E309" s="35" t="s">
        <v>1938</v>
      </c>
      <c r="F309" s="35" t="s">
        <v>1939</v>
      </c>
      <c r="G309" s="35" t="s">
        <v>1949</v>
      </c>
      <c r="H309" s="36"/>
      <c r="I309" s="35"/>
      <c r="J309" s="35"/>
      <c r="K309" s="35"/>
      <c r="L309" s="35"/>
      <c r="M309" s="35"/>
      <c r="N309" s="35"/>
      <c r="O309" s="35"/>
      <c r="P309" s="35"/>
      <c r="Q309" s="41"/>
      <c r="R309" s="42"/>
      <c r="S309" s="42"/>
      <c r="T309" s="35"/>
      <c r="U309" s="35"/>
      <c r="V309" s="35"/>
    </row>
    <row r="310" spans="1:22">
      <c r="A310" s="39" t="s">
        <v>1935</v>
      </c>
      <c r="B310" s="39" t="s">
        <v>1199</v>
      </c>
      <c r="C310" s="39" t="s">
        <v>1936</v>
      </c>
      <c r="D310" s="35" t="s">
        <v>1937</v>
      </c>
      <c r="E310" s="35" t="s">
        <v>1938</v>
      </c>
      <c r="F310" s="35" t="s">
        <v>1939</v>
      </c>
      <c r="G310" s="35" t="s">
        <v>1949</v>
      </c>
      <c r="H310" s="36"/>
      <c r="I310" s="35"/>
      <c r="J310" s="35"/>
      <c r="K310" s="35"/>
      <c r="L310" s="35"/>
      <c r="M310" s="35"/>
      <c r="N310" s="35"/>
      <c r="O310" s="35"/>
      <c r="P310" s="35"/>
      <c r="Q310" s="41"/>
      <c r="R310" s="42"/>
      <c r="S310" s="42"/>
      <c r="T310" s="35"/>
      <c r="U310" s="35"/>
      <c r="V310" s="35"/>
    </row>
    <row r="311" spans="1:22">
      <c r="A311" s="39" t="s">
        <v>1935</v>
      </c>
      <c r="B311" s="39" t="s">
        <v>1199</v>
      </c>
      <c r="C311" s="39" t="s">
        <v>1936</v>
      </c>
      <c r="D311" s="35" t="s">
        <v>1937</v>
      </c>
      <c r="E311" s="35" t="s">
        <v>1938</v>
      </c>
      <c r="F311" s="35" t="s">
        <v>1939</v>
      </c>
      <c r="G311" s="35" t="s">
        <v>1950</v>
      </c>
      <c r="H311" s="36"/>
      <c r="I311" s="35"/>
      <c r="J311" s="35"/>
      <c r="K311" s="35"/>
      <c r="L311" s="35"/>
      <c r="M311" s="35"/>
      <c r="N311" s="35"/>
      <c r="O311" s="35"/>
      <c r="P311" s="35"/>
      <c r="Q311" s="41"/>
      <c r="R311" s="42"/>
      <c r="S311" s="42"/>
      <c r="T311" s="35"/>
      <c r="U311" s="35"/>
      <c r="V311" s="35"/>
    </row>
    <row r="312" spans="1:22">
      <c r="A312" s="39" t="s">
        <v>1935</v>
      </c>
      <c r="B312" s="39" t="s">
        <v>1199</v>
      </c>
      <c r="C312" s="39" t="s">
        <v>1936</v>
      </c>
      <c r="D312" s="35" t="s">
        <v>1937</v>
      </c>
      <c r="E312" s="35" t="s">
        <v>1938</v>
      </c>
      <c r="F312" s="35" t="s">
        <v>1939</v>
      </c>
      <c r="G312" s="35" t="s">
        <v>1950</v>
      </c>
      <c r="H312" s="36"/>
      <c r="I312" s="35"/>
      <c r="J312" s="35"/>
      <c r="K312" s="35"/>
      <c r="L312" s="35"/>
      <c r="M312" s="35"/>
      <c r="N312" s="35"/>
      <c r="O312" s="35"/>
      <c r="P312" s="35"/>
      <c r="Q312" s="41"/>
      <c r="R312" s="42"/>
      <c r="S312" s="42"/>
      <c r="T312" s="35"/>
      <c r="U312" s="35"/>
      <c r="V312" s="35"/>
    </row>
    <row r="313" spans="1:22">
      <c r="A313" s="39" t="s">
        <v>1935</v>
      </c>
      <c r="B313" s="39" t="s">
        <v>1199</v>
      </c>
      <c r="C313" s="39" t="s">
        <v>1936</v>
      </c>
      <c r="D313" s="35" t="s">
        <v>1937</v>
      </c>
      <c r="E313" s="35" t="s">
        <v>1938</v>
      </c>
      <c r="F313" s="35" t="s">
        <v>1939</v>
      </c>
      <c r="G313" s="35" t="s">
        <v>1950</v>
      </c>
      <c r="H313" s="36"/>
      <c r="I313" s="35"/>
      <c r="J313" s="35"/>
      <c r="K313" s="35"/>
      <c r="L313" s="35"/>
      <c r="M313" s="35"/>
      <c r="N313" s="35"/>
      <c r="O313" s="35"/>
      <c r="P313" s="35"/>
      <c r="Q313" s="41"/>
      <c r="R313" s="42"/>
      <c r="S313" s="42"/>
      <c r="T313" s="35"/>
      <c r="U313" s="35"/>
      <c r="V313" s="35"/>
    </row>
    <row r="314" spans="1:22">
      <c r="A314" s="39" t="s">
        <v>1935</v>
      </c>
      <c r="B314" s="39" t="s">
        <v>1199</v>
      </c>
      <c r="C314" s="39" t="s">
        <v>1936</v>
      </c>
      <c r="D314" s="35" t="s">
        <v>1937</v>
      </c>
      <c r="E314" s="35" t="s">
        <v>1938</v>
      </c>
      <c r="F314" s="35" t="s">
        <v>1939</v>
      </c>
      <c r="G314" s="35" t="s">
        <v>1950</v>
      </c>
      <c r="H314" s="36"/>
      <c r="I314" s="35"/>
      <c r="J314" s="35"/>
      <c r="K314" s="35"/>
      <c r="L314" s="35"/>
      <c r="M314" s="35"/>
      <c r="N314" s="35"/>
      <c r="O314" s="35"/>
      <c r="P314" s="35"/>
      <c r="Q314" s="41"/>
      <c r="R314" s="42"/>
      <c r="S314" s="42"/>
      <c r="T314" s="35"/>
      <c r="U314" s="35"/>
      <c r="V314" s="35"/>
    </row>
    <row r="315" spans="1:22">
      <c r="A315" s="39" t="s">
        <v>1935</v>
      </c>
      <c r="B315" s="39" t="s">
        <v>1199</v>
      </c>
      <c r="C315" s="39" t="s">
        <v>1936</v>
      </c>
      <c r="D315" s="35" t="s">
        <v>1937</v>
      </c>
      <c r="E315" s="35" t="s">
        <v>1938</v>
      </c>
      <c r="F315" s="35" t="s">
        <v>1939</v>
      </c>
      <c r="G315" s="35" t="s">
        <v>1950</v>
      </c>
      <c r="H315" s="36"/>
      <c r="I315" s="35"/>
      <c r="J315" s="35"/>
      <c r="K315" s="35"/>
      <c r="L315" s="35"/>
      <c r="M315" s="35"/>
      <c r="N315" s="35"/>
      <c r="O315" s="35"/>
      <c r="P315" s="35"/>
      <c r="Q315" s="41"/>
      <c r="R315" s="42"/>
      <c r="S315" s="42"/>
      <c r="T315" s="35"/>
      <c r="U315" s="35"/>
      <c r="V315" s="35"/>
    </row>
    <row r="316" spans="1:22">
      <c r="A316" s="39" t="s">
        <v>1935</v>
      </c>
      <c r="B316" s="39" t="s">
        <v>1199</v>
      </c>
      <c r="C316" s="39" t="s">
        <v>1936</v>
      </c>
      <c r="D316" s="35" t="s">
        <v>1937</v>
      </c>
      <c r="E316" s="35" t="s">
        <v>1938</v>
      </c>
      <c r="F316" s="35" t="s">
        <v>1939</v>
      </c>
      <c r="G316" s="35" t="s">
        <v>1950</v>
      </c>
      <c r="H316" s="36"/>
      <c r="I316" s="35"/>
      <c r="J316" s="35"/>
      <c r="K316" s="35"/>
      <c r="L316" s="35"/>
      <c r="M316" s="35"/>
      <c r="N316" s="35"/>
      <c r="O316" s="35"/>
      <c r="P316" s="35"/>
      <c r="Q316" s="41"/>
      <c r="R316" s="42"/>
      <c r="S316" s="42"/>
      <c r="T316" s="35"/>
      <c r="U316" s="35"/>
      <c r="V316" s="35"/>
    </row>
    <row r="317" spans="1:22">
      <c r="A317" s="39" t="s">
        <v>1935</v>
      </c>
      <c r="B317" s="39" t="s">
        <v>1199</v>
      </c>
      <c r="C317" s="39" t="s">
        <v>1936</v>
      </c>
      <c r="D317" s="35" t="s">
        <v>1937</v>
      </c>
      <c r="E317" s="35" t="s">
        <v>1938</v>
      </c>
      <c r="F317" s="35" t="s">
        <v>1939</v>
      </c>
      <c r="G317" s="35" t="s">
        <v>1950</v>
      </c>
      <c r="H317" s="36"/>
      <c r="I317" s="35"/>
      <c r="J317" s="35"/>
      <c r="K317" s="35"/>
      <c r="L317" s="35"/>
      <c r="M317" s="35"/>
      <c r="N317" s="35"/>
      <c r="O317" s="35"/>
      <c r="P317" s="35"/>
      <c r="Q317" s="41"/>
      <c r="R317" s="42"/>
      <c r="S317" s="42"/>
      <c r="T317" s="35"/>
      <c r="U317" s="35"/>
      <c r="V317" s="35"/>
    </row>
    <row r="318" spans="1:22">
      <c r="A318" s="39" t="s">
        <v>1935</v>
      </c>
      <c r="B318" s="39" t="s">
        <v>1199</v>
      </c>
      <c r="C318" s="39" t="s">
        <v>1936</v>
      </c>
      <c r="D318" s="35" t="s">
        <v>1937</v>
      </c>
      <c r="E318" s="35" t="s">
        <v>1938</v>
      </c>
      <c r="F318" s="35" t="s">
        <v>1939</v>
      </c>
      <c r="G318" s="35" t="s">
        <v>1950</v>
      </c>
      <c r="H318" s="36"/>
      <c r="I318" s="35"/>
      <c r="J318" s="35"/>
      <c r="K318" s="35"/>
      <c r="L318" s="35"/>
      <c r="M318" s="35"/>
      <c r="N318" s="35"/>
      <c r="O318" s="35"/>
      <c r="P318" s="35"/>
      <c r="Q318" s="41"/>
      <c r="R318" s="42"/>
      <c r="S318" s="42"/>
      <c r="T318" s="35"/>
      <c r="U318" s="35"/>
      <c r="V318" s="35"/>
    </row>
    <row r="319" spans="1:22">
      <c r="A319" s="39" t="s">
        <v>1935</v>
      </c>
      <c r="B319" s="39" t="s">
        <v>1199</v>
      </c>
      <c r="C319" s="39" t="s">
        <v>1936</v>
      </c>
      <c r="D319" s="35" t="s">
        <v>1937</v>
      </c>
      <c r="E319" s="35" t="s">
        <v>1938</v>
      </c>
      <c r="F319" s="35" t="s">
        <v>1939</v>
      </c>
      <c r="G319" s="35" t="s">
        <v>1950</v>
      </c>
      <c r="H319" s="36"/>
      <c r="I319" s="35"/>
      <c r="J319" s="35"/>
      <c r="K319" s="35"/>
      <c r="L319" s="35"/>
      <c r="M319" s="35"/>
      <c r="N319" s="35"/>
      <c r="O319" s="35"/>
      <c r="P319" s="35"/>
      <c r="Q319" s="41"/>
      <c r="R319" s="42"/>
      <c r="S319" s="42"/>
      <c r="T319" s="35"/>
      <c r="U319" s="35"/>
      <c r="V319" s="35"/>
    </row>
    <row r="320" spans="1:22">
      <c r="A320" s="39" t="s">
        <v>1935</v>
      </c>
      <c r="B320" s="39" t="s">
        <v>1199</v>
      </c>
      <c r="C320" s="39" t="s">
        <v>1936</v>
      </c>
      <c r="D320" s="35" t="s">
        <v>1937</v>
      </c>
      <c r="E320" s="35" t="s">
        <v>1938</v>
      </c>
      <c r="F320" s="35" t="s">
        <v>1939</v>
      </c>
      <c r="G320" s="35" t="s">
        <v>1950</v>
      </c>
      <c r="H320" s="36"/>
      <c r="I320" s="35"/>
      <c r="J320" s="35"/>
      <c r="K320" s="35"/>
      <c r="L320" s="35"/>
      <c r="M320" s="35"/>
      <c r="N320" s="35"/>
      <c r="O320" s="35"/>
      <c r="P320" s="35"/>
      <c r="Q320" s="41"/>
      <c r="R320" s="42"/>
      <c r="S320" s="42"/>
      <c r="T320" s="35"/>
      <c r="U320" s="35"/>
      <c r="V320" s="35"/>
    </row>
    <row r="321" spans="1:22">
      <c r="A321" s="39" t="s">
        <v>1935</v>
      </c>
      <c r="B321" s="39" t="s">
        <v>1199</v>
      </c>
      <c r="C321" s="39" t="s">
        <v>1936</v>
      </c>
      <c r="D321" s="35" t="s">
        <v>1937</v>
      </c>
      <c r="E321" s="35" t="s">
        <v>1938</v>
      </c>
      <c r="F321" s="35" t="s">
        <v>1939</v>
      </c>
      <c r="G321" s="35" t="s">
        <v>1950</v>
      </c>
      <c r="H321" s="36"/>
      <c r="I321" s="35"/>
      <c r="J321" s="35"/>
      <c r="K321" s="35"/>
      <c r="L321" s="35"/>
      <c r="M321" s="35"/>
      <c r="N321" s="35"/>
      <c r="O321" s="35"/>
      <c r="P321" s="35"/>
      <c r="Q321" s="41"/>
      <c r="R321" s="42"/>
      <c r="S321" s="42"/>
      <c r="T321" s="35"/>
      <c r="U321" s="35"/>
      <c r="V321" s="35"/>
    </row>
    <row r="322" spans="1:22">
      <c r="A322" s="39" t="s">
        <v>1943</v>
      </c>
      <c r="B322" s="39" t="s">
        <v>965</v>
      </c>
      <c r="C322" s="39" t="s">
        <v>1944</v>
      </c>
      <c r="D322" s="35" t="s">
        <v>1937</v>
      </c>
      <c r="E322" s="35" t="s">
        <v>1938</v>
      </c>
      <c r="F322" s="35" t="s">
        <v>1939</v>
      </c>
      <c r="G322" s="35" t="s">
        <v>1950</v>
      </c>
      <c r="H322" s="36"/>
      <c r="I322" s="35"/>
      <c r="J322" s="35"/>
      <c r="K322" s="35"/>
      <c r="L322" s="35"/>
      <c r="M322" s="35"/>
      <c r="N322" s="35"/>
      <c r="O322" s="35"/>
      <c r="P322" s="35"/>
      <c r="Q322" s="41"/>
      <c r="R322" s="42"/>
      <c r="S322" s="42"/>
      <c r="T322" s="35"/>
      <c r="U322" s="35"/>
      <c r="V322" s="35"/>
    </row>
    <row r="323" spans="1:22">
      <c r="A323" s="39" t="s">
        <v>1943</v>
      </c>
      <c r="B323" s="39" t="s">
        <v>965</v>
      </c>
      <c r="C323" s="39" t="s">
        <v>1944</v>
      </c>
      <c r="D323" s="35" t="s">
        <v>1937</v>
      </c>
      <c r="E323" s="35" t="s">
        <v>1938</v>
      </c>
      <c r="F323" s="35" t="s">
        <v>1939</v>
      </c>
      <c r="G323" s="35" t="s">
        <v>1950</v>
      </c>
      <c r="H323" s="36"/>
      <c r="I323" s="35"/>
      <c r="J323" s="35"/>
      <c r="K323" s="35"/>
      <c r="L323" s="35"/>
      <c r="M323" s="35"/>
      <c r="N323" s="35"/>
      <c r="O323" s="35"/>
      <c r="P323" s="35"/>
      <c r="Q323" s="41"/>
      <c r="R323" s="42"/>
      <c r="S323" s="42"/>
      <c r="T323" s="35"/>
      <c r="U323" s="35"/>
      <c r="V323" s="35"/>
    </row>
    <row r="324" spans="1:22">
      <c r="A324" s="39" t="s">
        <v>1943</v>
      </c>
      <c r="B324" s="39" t="s">
        <v>965</v>
      </c>
      <c r="C324" s="39" t="s">
        <v>1944</v>
      </c>
      <c r="D324" s="35" t="s">
        <v>1937</v>
      </c>
      <c r="E324" s="35" t="s">
        <v>1938</v>
      </c>
      <c r="F324" s="35" t="s">
        <v>1939</v>
      </c>
      <c r="G324" s="35" t="s">
        <v>1950</v>
      </c>
      <c r="H324" s="36"/>
      <c r="I324" s="35"/>
      <c r="J324" s="35"/>
      <c r="K324" s="35"/>
      <c r="L324" s="35"/>
      <c r="M324" s="35"/>
      <c r="N324" s="35"/>
      <c r="O324" s="35"/>
      <c r="P324" s="35"/>
      <c r="Q324" s="41"/>
      <c r="R324" s="42"/>
      <c r="S324" s="42"/>
      <c r="T324" s="35"/>
      <c r="U324" s="35"/>
      <c r="V324" s="35"/>
    </row>
    <row r="325" spans="1:22">
      <c r="A325" s="39" t="s">
        <v>1943</v>
      </c>
      <c r="B325" s="39" t="s">
        <v>965</v>
      </c>
      <c r="C325" s="39" t="s">
        <v>1944</v>
      </c>
      <c r="D325" s="35" t="s">
        <v>1937</v>
      </c>
      <c r="E325" s="35" t="s">
        <v>1938</v>
      </c>
      <c r="F325" s="35" t="s">
        <v>1939</v>
      </c>
      <c r="G325" s="35" t="s">
        <v>1950</v>
      </c>
      <c r="H325" s="36"/>
      <c r="I325" s="35"/>
      <c r="J325" s="35"/>
      <c r="K325" s="35"/>
      <c r="L325" s="35"/>
      <c r="M325" s="35"/>
      <c r="N325" s="35"/>
      <c r="O325" s="35"/>
      <c r="P325" s="35"/>
      <c r="Q325" s="41"/>
      <c r="R325" s="42"/>
      <c r="S325" s="42"/>
      <c r="T325" s="35"/>
      <c r="U325" s="35"/>
      <c r="V325" s="35"/>
    </row>
    <row r="326" spans="1:22">
      <c r="A326" s="39" t="s">
        <v>1943</v>
      </c>
      <c r="B326" s="39" t="s">
        <v>965</v>
      </c>
      <c r="C326" s="39" t="s">
        <v>1944</v>
      </c>
      <c r="D326" s="35" t="s">
        <v>1937</v>
      </c>
      <c r="E326" s="35" t="s">
        <v>1938</v>
      </c>
      <c r="F326" s="35" t="s">
        <v>1939</v>
      </c>
      <c r="G326" s="35" t="s">
        <v>1950</v>
      </c>
      <c r="H326" s="36"/>
      <c r="I326" s="35"/>
      <c r="J326" s="35"/>
      <c r="K326" s="35"/>
      <c r="L326" s="35"/>
      <c r="M326" s="35"/>
      <c r="N326" s="35"/>
      <c r="O326" s="35"/>
      <c r="P326" s="35"/>
      <c r="Q326" s="41"/>
      <c r="R326" s="42"/>
      <c r="S326" s="42"/>
      <c r="T326" s="35"/>
      <c r="U326" s="35"/>
      <c r="V326" s="35"/>
    </row>
    <row r="327" spans="1:22">
      <c r="A327" s="39" t="s">
        <v>1943</v>
      </c>
      <c r="B327" s="39" t="s">
        <v>965</v>
      </c>
      <c r="C327" s="39" t="s">
        <v>1944</v>
      </c>
      <c r="D327" s="35" t="s">
        <v>1937</v>
      </c>
      <c r="E327" s="35" t="s">
        <v>1938</v>
      </c>
      <c r="F327" s="35" t="s">
        <v>1939</v>
      </c>
      <c r="G327" s="35" t="s">
        <v>1950</v>
      </c>
      <c r="H327" s="36"/>
      <c r="I327" s="35"/>
      <c r="J327" s="35"/>
      <c r="K327" s="35"/>
      <c r="L327" s="35"/>
      <c r="M327" s="35"/>
      <c r="N327" s="35"/>
      <c r="O327" s="35"/>
      <c r="P327" s="35"/>
      <c r="Q327" s="41"/>
      <c r="R327" s="42"/>
      <c r="S327" s="42"/>
      <c r="T327" s="35"/>
      <c r="U327" s="35"/>
      <c r="V327" s="35"/>
    </row>
    <row r="328" spans="1:22">
      <c r="A328" s="39" t="s">
        <v>1943</v>
      </c>
      <c r="B328" s="39" t="s">
        <v>965</v>
      </c>
      <c r="C328" s="39" t="s">
        <v>1944</v>
      </c>
      <c r="D328" s="35" t="s">
        <v>1937</v>
      </c>
      <c r="E328" s="35" t="s">
        <v>1938</v>
      </c>
      <c r="F328" s="35" t="s">
        <v>1939</v>
      </c>
      <c r="G328" s="35" t="s">
        <v>1950</v>
      </c>
      <c r="H328" s="36"/>
      <c r="I328" s="35"/>
      <c r="J328" s="35"/>
      <c r="K328" s="35"/>
      <c r="L328" s="35"/>
      <c r="M328" s="35"/>
      <c r="N328" s="35"/>
      <c r="O328" s="35"/>
      <c r="P328" s="35"/>
      <c r="Q328" s="41"/>
      <c r="R328" s="42"/>
      <c r="S328" s="42"/>
      <c r="T328" s="35"/>
      <c r="U328" s="35"/>
      <c r="V328" s="35"/>
    </row>
    <row r="329" spans="1:22">
      <c r="A329" s="39" t="s">
        <v>1943</v>
      </c>
      <c r="B329" s="39" t="s">
        <v>965</v>
      </c>
      <c r="C329" s="39" t="s">
        <v>1944</v>
      </c>
      <c r="D329" s="35" t="s">
        <v>1937</v>
      </c>
      <c r="E329" s="35" t="s">
        <v>1938</v>
      </c>
      <c r="F329" s="35" t="s">
        <v>1939</v>
      </c>
      <c r="G329" s="35" t="s">
        <v>1950</v>
      </c>
      <c r="H329" s="36"/>
      <c r="I329" s="35"/>
      <c r="J329" s="35"/>
      <c r="K329" s="35"/>
      <c r="L329" s="35"/>
      <c r="M329" s="35"/>
      <c r="N329" s="35"/>
      <c r="O329" s="35"/>
      <c r="P329" s="35"/>
      <c r="Q329" s="41"/>
      <c r="R329" s="42"/>
      <c r="S329" s="42"/>
      <c r="T329" s="35"/>
      <c r="U329" s="35"/>
      <c r="V329" s="35"/>
    </row>
    <row r="330" spans="1:22">
      <c r="A330" s="39" t="s">
        <v>1943</v>
      </c>
      <c r="B330" s="39" t="s">
        <v>965</v>
      </c>
      <c r="C330" s="39" t="s">
        <v>1944</v>
      </c>
      <c r="D330" s="35" t="s">
        <v>1937</v>
      </c>
      <c r="E330" s="35" t="s">
        <v>1938</v>
      </c>
      <c r="F330" s="35" t="s">
        <v>1939</v>
      </c>
      <c r="G330" s="35" t="s">
        <v>1950</v>
      </c>
      <c r="H330" s="36"/>
      <c r="I330" s="35"/>
      <c r="J330" s="35"/>
      <c r="K330" s="35"/>
      <c r="L330" s="35"/>
      <c r="M330" s="35"/>
      <c r="N330" s="35"/>
      <c r="O330" s="35"/>
      <c r="P330" s="35"/>
      <c r="Q330" s="41"/>
      <c r="R330" s="42"/>
      <c r="S330" s="42"/>
      <c r="T330" s="35"/>
      <c r="U330" s="35"/>
      <c r="V330" s="35"/>
    </row>
    <row r="331" spans="1:22">
      <c r="A331" s="39" t="s">
        <v>1943</v>
      </c>
      <c r="B331" s="39" t="s">
        <v>965</v>
      </c>
      <c r="C331" s="39" t="s">
        <v>1944</v>
      </c>
      <c r="D331" s="35" t="s">
        <v>1937</v>
      </c>
      <c r="E331" s="35" t="s">
        <v>1938</v>
      </c>
      <c r="F331" s="35" t="s">
        <v>1939</v>
      </c>
      <c r="G331" s="35" t="s">
        <v>1950</v>
      </c>
      <c r="H331" s="36"/>
      <c r="I331" s="35"/>
      <c r="J331" s="35"/>
      <c r="K331" s="35"/>
      <c r="L331" s="35"/>
      <c r="M331" s="35"/>
      <c r="N331" s="35"/>
      <c r="O331" s="35"/>
      <c r="P331" s="35"/>
      <c r="Q331" s="41"/>
      <c r="R331" s="42"/>
      <c r="S331" s="42"/>
      <c r="T331" s="35"/>
      <c r="U331" s="35"/>
      <c r="V331" s="35"/>
    </row>
    <row r="332" spans="1:22">
      <c r="A332" s="39" t="s">
        <v>1943</v>
      </c>
      <c r="B332" s="39" t="s">
        <v>965</v>
      </c>
      <c r="C332" s="39" t="s">
        <v>1944</v>
      </c>
      <c r="D332" s="35" t="s">
        <v>1937</v>
      </c>
      <c r="E332" s="35" t="s">
        <v>1938</v>
      </c>
      <c r="F332" s="35" t="s">
        <v>1939</v>
      </c>
      <c r="G332" s="35" t="s">
        <v>1950</v>
      </c>
      <c r="H332" s="36"/>
      <c r="I332" s="35"/>
      <c r="J332" s="35"/>
      <c r="K332" s="35"/>
      <c r="L332" s="35"/>
      <c r="M332" s="35"/>
      <c r="N332" s="35"/>
      <c r="O332" s="35"/>
      <c r="P332" s="35"/>
      <c r="Q332" s="41"/>
      <c r="R332" s="42"/>
      <c r="S332" s="42"/>
      <c r="T332" s="35"/>
      <c r="U332" s="35"/>
      <c r="V332" s="35"/>
    </row>
    <row r="333" spans="1:22">
      <c r="A333" s="39" t="s">
        <v>1943</v>
      </c>
      <c r="B333" s="39" t="s">
        <v>965</v>
      </c>
      <c r="C333" s="39" t="s">
        <v>1944</v>
      </c>
      <c r="D333" s="35" t="s">
        <v>1937</v>
      </c>
      <c r="E333" s="35" t="s">
        <v>1938</v>
      </c>
      <c r="F333" s="35" t="s">
        <v>1939</v>
      </c>
      <c r="G333" s="35" t="s">
        <v>1950</v>
      </c>
      <c r="H333" s="36"/>
      <c r="I333" s="35"/>
      <c r="J333" s="35"/>
      <c r="K333" s="35"/>
      <c r="L333" s="35"/>
      <c r="M333" s="35"/>
      <c r="N333" s="35"/>
      <c r="O333" s="35"/>
      <c r="P333" s="35"/>
      <c r="Q333" s="41"/>
      <c r="R333" s="42"/>
      <c r="S333" s="42"/>
      <c r="T333" s="35"/>
      <c r="U333" s="35"/>
      <c r="V333" s="35"/>
    </row>
    <row r="334" spans="1:22">
      <c r="A334" s="39" t="s">
        <v>1943</v>
      </c>
      <c r="B334" s="39" t="s">
        <v>965</v>
      </c>
      <c r="C334" s="39" t="s">
        <v>1944</v>
      </c>
      <c r="D334" s="35" t="s">
        <v>1937</v>
      </c>
      <c r="E334" s="35" t="s">
        <v>1938</v>
      </c>
      <c r="F334" s="35" t="s">
        <v>1939</v>
      </c>
      <c r="G334" s="35" t="s">
        <v>1950</v>
      </c>
      <c r="H334" s="36"/>
      <c r="I334" s="35"/>
      <c r="J334" s="35"/>
      <c r="K334" s="35"/>
      <c r="L334" s="35"/>
      <c r="M334" s="35"/>
      <c r="N334" s="35"/>
      <c r="O334" s="35"/>
      <c r="P334" s="35"/>
      <c r="Q334" s="41"/>
      <c r="R334" s="42"/>
      <c r="S334" s="42"/>
      <c r="T334" s="35"/>
      <c r="U334" s="35"/>
      <c r="V334" s="35"/>
    </row>
    <row r="335" spans="1:22">
      <c r="A335" s="39" t="s">
        <v>1943</v>
      </c>
      <c r="B335" s="39" t="s">
        <v>965</v>
      </c>
      <c r="C335" s="39" t="s">
        <v>1944</v>
      </c>
      <c r="D335" s="35" t="s">
        <v>1937</v>
      </c>
      <c r="E335" s="35" t="s">
        <v>1938</v>
      </c>
      <c r="F335" s="35" t="s">
        <v>1939</v>
      </c>
      <c r="G335" s="35" t="s">
        <v>1950</v>
      </c>
      <c r="H335" s="36"/>
      <c r="I335" s="35"/>
      <c r="J335" s="35"/>
      <c r="K335" s="35"/>
      <c r="L335" s="35"/>
      <c r="M335" s="35"/>
      <c r="N335" s="35"/>
      <c r="O335" s="35"/>
      <c r="P335" s="35"/>
      <c r="Q335" s="41"/>
      <c r="R335" s="42"/>
      <c r="S335" s="42"/>
      <c r="T335" s="35"/>
      <c r="U335" s="35"/>
      <c r="V335" s="35"/>
    </row>
    <row r="336" spans="1:22">
      <c r="A336" s="39" t="s">
        <v>1935</v>
      </c>
      <c r="B336" s="39" t="s">
        <v>1199</v>
      </c>
      <c r="C336" s="39" t="s">
        <v>1936</v>
      </c>
      <c r="D336" s="35" t="s">
        <v>1937</v>
      </c>
      <c r="E336" s="35" t="s">
        <v>1938</v>
      </c>
      <c r="F336" s="35" t="s">
        <v>1939</v>
      </c>
      <c r="G336" s="35" t="s">
        <v>1950</v>
      </c>
      <c r="H336" s="36"/>
      <c r="I336" s="35"/>
      <c r="J336" s="35"/>
      <c r="K336" s="35"/>
      <c r="L336" s="35"/>
      <c r="M336" s="35"/>
      <c r="N336" s="35"/>
      <c r="O336" s="35"/>
      <c r="P336" s="35"/>
      <c r="Q336" s="41"/>
      <c r="R336" s="42"/>
      <c r="S336" s="42"/>
      <c r="T336" s="35"/>
      <c r="U336" s="35"/>
      <c r="V336" s="35"/>
    </row>
    <row r="337" spans="1:22">
      <c r="A337" s="39" t="s">
        <v>1935</v>
      </c>
      <c r="B337" s="39" t="s">
        <v>1199</v>
      </c>
      <c r="C337" s="39" t="s">
        <v>1936</v>
      </c>
      <c r="D337" s="35" t="s">
        <v>1937</v>
      </c>
      <c r="E337" s="35" t="s">
        <v>1938</v>
      </c>
      <c r="F337" s="35" t="s">
        <v>1939</v>
      </c>
      <c r="G337" s="35" t="s">
        <v>1950</v>
      </c>
      <c r="H337" s="36"/>
      <c r="I337" s="35"/>
      <c r="J337" s="35"/>
      <c r="K337" s="35"/>
      <c r="L337" s="35"/>
      <c r="M337" s="35"/>
      <c r="N337" s="35"/>
      <c r="O337" s="35"/>
      <c r="P337" s="35"/>
      <c r="Q337" s="41"/>
      <c r="R337" s="42"/>
      <c r="S337" s="42"/>
      <c r="T337" s="35"/>
      <c r="U337" s="35"/>
      <c r="V337" s="35"/>
    </row>
    <row r="338" spans="1:22">
      <c r="A338" s="39" t="s">
        <v>1935</v>
      </c>
      <c r="B338" s="39" t="s">
        <v>1199</v>
      </c>
      <c r="C338" s="39" t="s">
        <v>1936</v>
      </c>
      <c r="D338" s="35" t="s">
        <v>1937</v>
      </c>
      <c r="E338" s="35" t="s">
        <v>1938</v>
      </c>
      <c r="F338" s="35" t="s">
        <v>1939</v>
      </c>
      <c r="G338" s="35" t="s">
        <v>1950</v>
      </c>
      <c r="H338" s="36"/>
      <c r="I338" s="35"/>
      <c r="J338" s="35"/>
      <c r="K338" s="35"/>
      <c r="L338" s="35"/>
      <c r="M338" s="35"/>
      <c r="N338" s="35"/>
      <c r="O338" s="35"/>
      <c r="P338" s="35"/>
      <c r="Q338" s="41"/>
      <c r="R338" s="42"/>
      <c r="S338" s="42"/>
      <c r="T338" s="35"/>
      <c r="U338" s="35"/>
      <c r="V338" s="35"/>
    </row>
    <row r="339" spans="1:22">
      <c r="A339" s="39" t="s">
        <v>1935</v>
      </c>
      <c r="B339" s="39" t="s">
        <v>1199</v>
      </c>
      <c r="C339" s="39" t="s">
        <v>1936</v>
      </c>
      <c r="D339" s="35" t="s">
        <v>1937</v>
      </c>
      <c r="E339" s="35" t="s">
        <v>1938</v>
      </c>
      <c r="F339" s="35" t="s">
        <v>1939</v>
      </c>
      <c r="G339" s="35" t="s">
        <v>1950</v>
      </c>
      <c r="H339" s="36"/>
      <c r="I339" s="35"/>
      <c r="J339" s="35"/>
      <c r="K339" s="35"/>
      <c r="L339" s="35"/>
      <c r="M339" s="35"/>
      <c r="N339" s="35"/>
      <c r="O339" s="35"/>
      <c r="P339" s="35"/>
      <c r="Q339" s="41"/>
      <c r="R339" s="42"/>
      <c r="S339" s="42"/>
      <c r="T339" s="35"/>
      <c r="U339" s="35"/>
      <c r="V339" s="35"/>
    </row>
    <row r="340" spans="1:22">
      <c r="A340" s="39" t="s">
        <v>1935</v>
      </c>
      <c r="B340" s="39" t="s">
        <v>1199</v>
      </c>
      <c r="C340" s="39" t="s">
        <v>1936</v>
      </c>
      <c r="D340" s="35" t="s">
        <v>1937</v>
      </c>
      <c r="E340" s="35" t="s">
        <v>1938</v>
      </c>
      <c r="F340" s="35" t="s">
        <v>1939</v>
      </c>
      <c r="G340" s="35" t="s">
        <v>1950</v>
      </c>
      <c r="H340" s="36"/>
      <c r="I340" s="35"/>
      <c r="J340" s="35"/>
      <c r="K340" s="35"/>
      <c r="L340" s="35"/>
      <c r="M340" s="35"/>
      <c r="N340" s="35"/>
      <c r="O340" s="35"/>
      <c r="P340" s="35"/>
      <c r="Q340" s="41"/>
      <c r="R340" s="42"/>
      <c r="S340" s="42"/>
      <c r="T340" s="35"/>
      <c r="U340" s="35"/>
      <c r="V340" s="35"/>
    </row>
    <row r="341" spans="1:22">
      <c r="A341" s="39" t="s">
        <v>1935</v>
      </c>
      <c r="B341" s="39" t="s">
        <v>1199</v>
      </c>
      <c r="C341" s="39" t="s">
        <v>1936</v>
      </c>
      <c r="D341" s="35" t="s">
        <v>1937</v>
      </c>
      <c r="E341" s="35" t="s">
        <v>1938</v>
      </c>
      <c r="F341" s="35" t="s">
        <v>1939</v>
      </c>
      <c r="G341" s="35" t="s">
        <v>1950</v>
      </c>
      <c r="H341" s="36"/>
      <c r="I341" s="35"/>
      <c r="J341" s="35"/>
      <c r="K341" s="35"/>
      <c r="L341" s="35"/>
      <c r="M341" s="35"/>
      <c r="N341" s="35"/>
      <c r="O341" s="35"/>
      <c r="P341" s="35"/>
      <c r="Q341" s="41"/>
      <c r="R341" s="42"/>
      <c r="S341" s="42"/>
      <c r="T341" s="35"/>
      <c r="U341" s="35"/>
      <c r="V341" s="35"/>
    </row>
    <row r="342" spans="1:22">
      <c r="A342" s="39" t="s">
        <v>1943</v>
      </c>
      <c r="B342" s="39" t="s">
        <v>965</v>
      </c>
      <c r="C342" s="39" t="s">
        <v>1944</v>
      </c>
      <c r="D342" s="35" t="s">
        <v>1937</v>
      </c>
      <c r="E342" s="35" t="s">
        <v>1938</v>
      </c>
      <c r="F342" s="35" t="s">
        <v>1939</v>
      </c>
      <c r="G342" s="35" t="s">
        <v>1950</v>
      </c>
      <c r="H342" s="36"/>
      <c r="I342" s="35"/>
      <c r="J342" s="35"/>
      <c r="K342" s="35"/>
      <c r="L342" s="35"/>
      <c r="M342" s="35"/>
      <c r="N342" s="35"/>
      <c r="O342" s="35"/>
      <c r="P342" s="35"/>
      <c r="Q342" s="41"/>
      <c r="R342" s="42"/>
      <c r="S342" s="42"/>
      <c r="T342" s="35"/>
      <c r="U342" s="35"/>
      <c r="V342" s="35"/>
    </row>
    <row r="343" spans="1:22">
      <c r="A343" s="39" t="s">
        <v>1945</v>
      </c>
      <c r="B343" s="39" t="s">
        <v>838</v>
      </c>
      <c r="C343" s="39" t="s">
        <v>1944</v>
      </c>
      <c r="D343" s="35" t="s">
        <v>1937</v>
      </c>
      <c r="E343" s="35" t="s">
        <v>1938</v>
      </c>
      <c r="F343" s="35" t="s">
        <v>1939</v>
      </c>
      <c r="G343" s="35" t="s">
        <v>1950</v>
      </c>
      <c r="H343" s="36"/>
      <c r="I343" s="35"/>
      <c r="J343" s="35"/>
      <c r="K343" s="35"/>
      <c r="L343" s="35"/>
      <c r="M343" s="35"/>
      <c r="N343" s="35"/>
      <c r="O343" s="35"/>
      <c r="P343" s="35"/>
      <c r="Q343" s="41"/>
      <c r="R343" s="42"/>
      <c r="S343" s="42"/>
      <c r="T343" s="35"/>
      <c r="U343" s="35"/>
      <c r="V343" s="35"/>
    </row>
    <row r="344" spans="1:22">
      <c r="A344" s="39" t="s">
        <v>1935</v>
      </c>
      <c r="B344" s="39" t="s">
        <v>1199</v>
      </c>
      <c r="C344" s="39" t="s">
        <v>1936</v>
      </c>
      <c r="D344" s="35" t="s">
        <v>1937</v>
      </c>
      <c r="E344" s="35" t="s">
        <v>1938</v>
      </c>
      <c r="F344" s="35" t="s">
        <v>1939</v>
      </c>
      <c r="G344" s="35" t="s">
        <v>1950</v>
      </c>
      <c r="H344" s="36"/>
      <c r="I344" s="35"/>
      <c r="J344" s="35"/>
      <c r="K344" s="35"/>
      <c r="L344" s="35"/>
      <c r="M344" s="35"/>
      <c r="N344" s="35"/>
      <c r="O344" s="35"/>
      <c r="P344" s="35"/>
      <c r="Q344" s="41"/>
      <c r="R344" s="42"/>
      <c r="S344" s="42"/>
      <c r="T344" s="35"/>
      <c r="U344" s="35"/>
      <c r="V344" s="35"/>
    </row>
    <row r="345" spans="1:22">
      <c r="A345" s="39" t="s">
        <v>1935</v>
      </c>
      <c r="B345" s="39" t="s">
        <v>1199</v>
      </c>
      <c r="C345" s="39" t="s">
        <v>1936</v>
      </c>
      <c r="D345" s="35" t="s">
        <v>1937</v>
      </c>
      <c r="E345" s="35" t="s">
        <v>1938</v>
      </c>
      <c r="F345" s="35" t="s">
        <v>1939</v>
      </c>
      <c r="G345" s="35" t="s">
        <v>1950</v>
      </c>
      <c r="H345" s="36"/>
      <c r="I345" s="35"/>
      <c r="J345" s="35"/>
      <c r="K345" s="35"/>
      <c r="L345" s="35"/>
      <c r="M345" s="35"/>
      <c r="N345" s="35"/>
      <c r="O345" s="35"/>
      <c r="P345" s="35"/>
      <c r="Q345" s="41"/>
      <c r="R345" s="42"/>
      <c r="S345" s="42"/>
      <c r="T345" s="35"/>
      <c r="U345" s="35"/>
      <c r="V345" s="35"/>
    </row>
    <row r="346" spans="1:22">
      <c r="A346" s="39" t="s">
        <v>1935</v>
      </c>
      <c r="B346" s="39" t="s">
        <v>1199</v>
      </c>
      <c r="C346" s="39" t="s">
        <v>1936</v>
      </c>
      <c r="D346" s="35" t="s">
        <v>1937</v>
      </c>
      <c r="E346" s="35" t="s">
        <v>1938</v>
      </c>
      <c r="F346" s="35" t="s">
        <v>1939</v>
      </c>
      <c r="G346" s="35" t="s">
        <v>1950</v>
      </c>
      <c r="H346" s="36"/>
      <c r="I346" s="35"/>
      <c r="J346" s="35"/>
      <c r="K346" s="35"/>
      <c r="L346" s="35"/>
      <c r="M346" s="35"/>
      <c r="N346" s="35"/>
      <c r="O346" s="35"/>
      <c r="P346" s="35"/>
      <c r="Q346" s="41"/>
      <c r="R346" s="42"/>
      <c r="S346" s="42"/>
      <c r="T346" s="35"/>
      <c r="U346" s="35"/>
      <c r="V346" s="35"/>
    </row>
    <row r="347" spans="1:22">
      <c r="A347" s="39" t="s">
        <v>1935</v>
      </c>
      <c r="B347" s="39" t="s">
        <v>1199</v>
      </c>
      <c r="C347" s="39" t="s">
        <v>1936</v>
      </c>
      <c r="D347" s="35" t="s">
        <v>1937</v>
      </c>
      <c r="E347" s="35" t="s">
        <v>1938</v>
      </c>
      <c r="F347" s="35" t="s">
        <v>1939</v>
      </c>
      <c r="G347" s="35" t="s">
        <v>1950</v>
      </c>
      <c r="H347" s="36"/>
      <c r="I347" s="35"/>
      <c r="J347" s="35"/>
      <c r="K347" s="35"/>
      <c r="L347" s="35"/>
      <c r="M347" s="35"/>
      <c r="N347" s="35"/>
      <c r="O347" s="35"/>
      <c r="P347" s="35"/>
      <c r="Q347" s="41"/>
      <c r="R347" s="42"/>
      <c r="S347" s="42"/>
      <c r="T347" s="35"/>
      <c r="U347" s="35"/>
      <c r="V347" s="35"/>
    </row>
    <row r="348" spans="1:22">
      <c r="A348" s="39" t="s">
        <v>1945</v>
      </c>
      <c r="B348" s="39" t="s">
        <v>838</v>
      </c>
      <c r="C348" s="39" t="s">
        <v>1944</v>
      </c>
      <c r="D348" s="35" t="s">
        <v>1937</v>
      </c>
      <c r="E348" s="35" t="s">
        <v>1938</v>
      </c>
      <c r="F348" s="35" t="s">
        <v>1939</v>
      </c>
      <c r="G348" s="35" t="s">
        <v>1950</v>
      </c>
      <c r="H348" s="36"/>
      <c r="I348" s="35"/>
      <c r="J348" s="35"/>
      <c r="K348" s="35"/>
      <c r="L348" s="35"/>
      <c r="M348" s="35"/>
      <c r="N348" s="35"/>
      <c r="O348" s="35"/>
      <c r="P348" s="35"/>
      <c r="Q348" s="41"/>
      <c r="R348" s="42"/>
      <c r="S348" s="42"/>
      <c r="T348" s="35"/>
      <c r="U348" s="35"/>
      <c r="V348" s="35"/>
    </row>
    <row r="349" spans="1:22">
      <c r="A349" s="39" t="s">
        <v>1945</v>
      </c>
      <c r="B349" s="39" t="s">
        <v>838</v>
      </c>
      <c r="C349" s="39" t="s">
        <v>1944</v>
      </c>
      <c r="D349" s="35" t="s">
        <v>1937</v>
      </c>
      <c r="E349" s="35" t="s">
        <v>1938</v>
      </c>
      <c r="F349" s="35" t="s">
        <v>1939</v>
      </c>
      <c r="G349" s="35" t="s">
        <v>1950</v>
      </c>
      <c r="H349" s="36"/>
      <c r="I349" s="35"/>
      <c r="J349" s="35"/>
      <c r="K349" s="35"/>
      <c r="L349" s="35"/>
      <c r="M349" s="35"/>
      <c r="N349" s="35"/>
      <c r="O349" s="35"/>
      <c r="P349" s="35"/>
      <c r="Q349" s="41"/>
      <c r="R349" s="42"/>
      <c r="S349" s="42"/>
      <c r="T349" s="35"/>
      <c r="U349" s="35"/>
      <c r="V349" s="35"/>
    </row>
    <row r="350" spans="1:22">
      <c r="A350" s="39" t="s">
        <v>1945</v>
      </c>
      <c r="B350" s="39" t="s">
        <v>838</v>
      </c>
      <c r="C350" s="39" t="s">
        <v>1944</v>
      </c>
      <c r="D350" s="35" t="s">
        <v>1937</v>
      </c>
      <c r="E350" s="35" t="s">
        <v>1938</v>
      </c>
      <c r="F350" s="35" t="s">
        <v>1939</v>
      </c>
      <c r="G350" s="35" t="s">
        <v>1950</v>
      </c>
      <c r="H350" s="36"/>
      <c r="I350" s="35"/>
      <c r="J350" s="35"/>
      <c r="K350" s="35"/>
      <c r="L350" s="35"/>
      <c r="M350" s="35"/>
      <c r="N350" s="35"/>
      <c r="O350" s="35"/>
      <c r="P350" s="35"/>
      <c r="Q350" s="41"/>
      <c r="R350" s="42"/>
      <c r="S350" s="42"/>
      <c r="T350" s="35"/>
      <c r="U350" s="35"/>
      <c r="V350" s="35"/>
    </row>
    <row r="351" spans="1:22">
      <c r="A351" s="39" t="s">
        <v>1945</v>
      </c>
      <c r="B351" s="39" t="s">
        <v>838</v>
      </c>
      <c r="C351" s="39" t="s">
        <v>1944</v>
      </c>
      <c r="D351" s="35" t="s">
        <v>1937</v>
      </c>
      <c r="E351" s="35" t="s">
        <v>1938</v>
      </c>
      <c r="F351" s="35" t="s">
        <v>1939</v>
      </c>
      <c r="G351" s="35" t="s">
        <v>1950</v>
      </c>
      <c r="H351" s="36"/>
      <c r="I351" s="35"/>
      <c r="J351" s="35"/>
      <c r="K351" s="35"/>
      <c r="L351" s="35"/>
      <c r="M351" s="35"/>
      <c r="N351" s="35"/>
      <c r="O351" s="35"/>
      <c r="P351" s="35"/>
      <c r="Q351" s="41"/>
      <c r="R351" s="42"/>
      <c r="S351" s="42"/>
      <c r="T351" s="35"/>
      <c r="U351" s="35"/>
      <c r="V351" s="35"/>
    </row>
    <row r="352" spans="1:22">
      <c r="A352" s="39" t="s">
        <v>1945</v>
      </c>
      <c r="B352" s="39" t="s">
        <v>838</v>
      </c>
      <c r="C352" s="39" t="s">
        <v>1944</v>
      </c>
      <c r="D352" s="35" t="s">
        <v>1937</v>
      </c>
      <c r="E352" s="35" t="s">
        <v>1938</v>
      </c>
      <c r="F352" s="35" t="s">
        <v>1939</v>
      </c>
      <c r="G352" s="35" t="s">
        <v>1950</v>
      </c>
      <c r="H352" s="36"/>
      <c r="I352" s="35"/>
      <c r="J352" s="35"/>
      <c r="K352" s="35"/>
      <c r="L352" s="35"/>
      <c r="M352" s="35"/>
      <c r="N352" s="35"/>
      <c r="O352" s="35"/>
      <c r="P352" s="35"/>
      <c r="Q352" s="41"/>
      <c r="R352" s="42"/>
      <c r="S352" s="42"/>
      <c r="T352" s="35"/>
      <c r="U352" s="35"/>
      <c r="V352" s="35"/>
    </row>
    <row r="353" spans="1:22">
      <c r="A353" s="39" t="s">
        <v>1945</v>
      </c>
      <c r="B353" s="39" t="s">
        <v>838</v>
      </c>
      <c r="C353" s="39" t="s">
        <v>1944</v>
      </c>
      <c r="D353" s="35" t="s">
        <v>1937</v>
      </c>
      <c r="E353" s="35" t="s">
        <v>1938</v>
      </c>
      <c r="F353" s="35" t="s">
        <v>1939</v>
      </c>
      <c r="G353" s="35" t="s">
        <v>1950</v>
      </c>
      <c r="H353" s="36"/>
      <c r="I353" s="35"/>
      <c r="J353" s="35"/>
      <c r="K353" s="35"/>
      <c r="L353" s="35"/>
      <c r="M353" s="35"/>
      <c r="N353" s="35"/>
      <c r="O353" s="35"/>
      <c r="P353" s="35"/>
      <c r="Q353" s="41"/>
      <c r="R353" s="42"/>
      <c r="S353" s="42"/>
      <c r="T353" s="35"/>
      <c r="U353" s="35"/>
      <c r="V353" s="35"/>
    </row>
    <row r="354" spans="1:22">
      <c r="A354" s="39" t="s">
        <v>1945</v>
      </c>
      <c r="B354" s="39" t="s">
        <v>838</v>
      </c>
      <c r="C354" s="39" t="s">
        <v>1944</v>
      </c>
      <c r="D354" s="35" t="s">
        <v>1937</v>
      </c>
      <c r="E354" s="35" t="s">
        <v>1938</v>
      </c>
      <c r="F354" s="35" t="s">
        <v>1939</v>
      </c>
      <c r="G354" s="35" t="s">
        <v>1950</v>
      </c>
      <c r="H354" s="36"/>
      <c r="I354" s="35"/>
      <c r="J354" s="35"/>
      <c r="K354" s="35"/>
      <c r="L354" s="35"/>
      <c r="M354" s="35"/>
      <c r="N354" s="35"/>
      <c r="O354" s="35"/>
      <c r="P354" s="35"/>
      <c r="Q354" s="41"/>
      <c r="R354" s="42"/>
      <c r="S354" s="42"/>
      <c r="T354" s="35"/>
      <c r="U354" s="35"/>
      <c r="V354" s="35"/>
    </row>
    <row r="355" spans="1:22">
      <c r="A355" s="39" t="s">
        <v>1945</v>
      </c>
      <c r="B355" s="39" t="s">
        <v>838</v>
      </c>
      <c r="C355" s="39" t="s">
        <v>1944</v>
      </c>
      <c r="D355" s="35" t="s">
        <v>1937</v>
      </c>
      <c r="E355" s="35" t="s">
        <v>1938</v>
      </c>
      <c r="F355" s="35" t="s">
        <v>1939</v>
      </c>
      <c r="G355" s="35" t="s">
        <v>1950</v>
      </c>
      <c r="H355" s="36"/>
      <c r="I355" s="35"/>
      <c r="J355" s="35"/>
      <c r="K355" s="35"/>
      <c r="L355" s="35"/>
      <c r="M355" s="35"/>
      <c r="N355" s="35"/>
      <c r="O355" s="35"/>
      <c r="P355" s="35"/>
      <c r="Q355" s="41"/>
      <c r="R355" s="42"/>
      <c r="S355" s="42"/>
      <c r="T355" s="35"/>
      <c r="U355" s="35"/>
      <c r="V355" s="35"/>
    </row>
    <row r="356" spans="1:22">
      <c r="A356" s="39" t="s">
        <v>1945</v>
      </c>
      <c r="B356" s="39" t="s">
        <v>838</v>
      </c>
      <c r="C356" s="39" t="s">
        <v>1944</v>
      </c>
      <c r="D356" s="35" t="s">
        <v>1937</v>
      </c>
      <c r="E356" s="35" t="s">
        <v>1938</v>
      </c>
      <c r="F356" s="35" t="s">
        <v>1939</v>
      </c>
      <c r="G356" s="35" t="s">
        <v>1950</v>
      </c>
      <c r="H356" s="36"/>
      <c r="I356" s="35"/>
      <c r="J356" s="35"/>
      <c r="K356" s="35"/>
      <c r="L356" s="35"/>
      <c r="M356" s="35"/>
      <c r="N356" s="35"/>
      <c r="O356" s="35"/>
      <c r="P356" s="35"/>
      <c r="Q356" s="41"/>
      <c r="R356" s="42"/>
      <c r="S356" s="42"/>
      <c r="T356" s="35"/>
      <c r="U356" s="35"/>
      <c r="V356" s="35"/>
    </row>
    <row r="357" spans="1:22">
      <c r="A357" s="39" t="s">
        <v>1945</v>
      </c>
      <c r="B357" s="39" t="s">
        <v>838</v>
      </c>
      <c r="C357" s="39" t="s">
        <v>1944</v>
      </c>
      <c r="D357" s="35" t="s">
        <v>1937</v>
      </c>
      <c r="E357" s="35" t="s">
        <v>1938</v>
      </c>
      <c r="F357" s="35" t="s">
        <v>1939</v>
      </c>
      <c r="G357" s="35" t="s">
        <v>1950</v>
      </c>
      <c r="H357" s="36"/>
      <c r="I357" s="35"/>
      <c r="J357" s="35"/>
      <c r="K357" s="35"/>
      <c r="L357" s="35"/>
      <c r="M357" s="35"/>
      <c r="N357" s="35"/>
      <c r="O357" s="35"/>
      <c r="P357" s="35"/>
      <c r="Q357" s="41"/>
      <c r="R357" s="42"/>
      <c r="S357" s="42"/>
      <c r="T357" s="35"/>
      <c r="U357" s="35"/>
      <c r="V357" s="35"/>
    </row>
    <row r="358" spans="1:22">
      <c r="A358" s="39" t="s">
        <v>1945</v>
      </c>
      <c r="B358" s="39" t="s">
        <v>838</v>
      </c>
      <c r="C358" s="39" t="s">
        <v>1944</v>
      </c>
      <c r="D358" s="35" t="s">
        <v>1937</v>
      </c>
      <c r="E358" s="35" t="s">
        <v>1938</v>
      </c>
      <c r="F358" s="35" t="s">
        <v>1939</v>
      </c>
      <c r="G358" s="35" t="s">
        <v>1950</v>
      </c>
      <c r="H358" s="36"/>
      <c r="I358" s="35"/>
      <c r="J358" s="35"/>
      <c r="K358" s="35"/>
      <c r="L358" s="35"/>
      <c r="M358" s="35"/>
      <c r="N358" s="35"/>
      <c r="O358" s="35"/>
      <c r="P358" s="35"/>
      <c r="Q358" s="41"/>
      <c r="R358" s="42"/>
      <c r="S358" s="42"/>
      <c r="T358" s="35"/>
      <c r="U358" s="35"/>
      <c r="V358" s="35"/>
    </row>
    <row r="359" spans="1:22">
      <c r="A359" s="39" t="s">
        <v>1945</v>
      </c>
      <c r="B359" s="39" t="s">
        <v>838</v>
      </c>
      <c r="C359" s="39" t="s">
        <v>1944</v>
      </c>
      <c r="D359" s="35" t="s">
        <v>1937</v>
      </c>
      <c r="E359" s="35" t="s">
        <v>1938</v>
      </c>
      <c r="F359" s="35" t="s">
        <v>1939</v>
      </c>
      <c r="G359" s="35" t="s">
        <v>1950</v>
      </c>
      <c r="H359" s="36"/>
      <c r="I359" s="35"/>
      <c r="J359" s="35"/>
      <c r="K359" s="35"/>
      <c r="L359" s="35"/>
      <c r="M359" s="35"/>
      <c r="N359" s="35"/>
      <c r="O359" s="35"/>
      <c r="P359" s="35"/>
      <c r="Q359" s="41"/>
      <c r="R359" s="42"/>
      <c r="S359" s="42"/>
      <c r="T359" s="35"/>
      <c r="U359" s="35"/>
      <c r="V359" s="35"/>
    </row>
    <row r="360" spans="1:22">
      <c r="A360" s="39" t="s">
        <v>1945</v>
      </c>
      <c r="B360" s="39" t="s">
        <v>838</v>
      </c>
      <c r="C360" s="39" t="s">
        <v>1944</v>
      </c>
      <c r="D360" s="35" t="s">
        <v>1937</v>
      </c>
      <c r="E360" s="35" t="s">
        <v>1938</v>
      </c>
      <c r="F360" s="35" t="s">
        <v>1939</v>
      </c>
      <c r="G360" s="35" t="s">
        <v>1950</v>
      </c>
      <c r="H360" s="36"/>
      <c r="I360" s="35"/>
      <c r="J360" s="35"/>
      <c r="K360" s="35"/>
      <c r="L360" s="35"/>
      <c r="M360" s="35"/>
      <c r="N360" s="35"/>
      <c r="O360" s="35"/>
      <c r="P360" s="35"/>
      <c r="Q360" s="41"/>
      <c r="R360" s="42"/>
      <c r="S360" s="42"/>
      <c r="T360" s="35"/>
      <c r="U360" s="35"/>
      <c r="V360" s="35"/>
    </row>
    <row r="361" spans="1:22">
      <c r="A361" s="39" t="s">
        <v>1945</v>
      </c>
      <c r="B361" s="39" t="s">
        <v>838</v>
      </c>
      <c r="C361" s="39" t="s">
        <v>1944</v>
      </c>
      <c r="D361" s="35" t="s">
        <v>1937</v>
      </c>
      <c r="E361" s="35" t="s">
        <v>1938</v>
      </c>
      <c r="F361" s="35" t="s">
        <v>1939</v>
      </c>
      <c r="G361" s="35" t="s">
        <v>1950</v>
      </c>
      <c r="H361" s="36"/>
      <c r="I361" s="35"/>
      <c r="J361" s="35"/>
      <c r="K361" s="35"/>
      <c r="L361" s="35"/>
      <c r="M361" s="35"/>
      <c r="N361" s="35"/>
      <c r="O361" s="35"/>
      <c r="P361" s="35"/>
      <c r="Q361" s="41"/>
      <c r="R361" s="42"/>
      <c r="S361" s="42"/>
      <c r="T361" s="35"/>
      <c r="U361" s="35"/>
      <c r="V361" s="35"/>
    </row>
    <row r="362" spans="1:22">
      <c r="A362" s="39" t="s">
        <v>1945</v>
      </c>
      <c r="B362" s="39" t="s">
        <v>838</v>
      </c>
      <c r="C362" s="39" t="s">
        <v>1944</v>
      </c>
      <c r="D362" s="35" t="s">
        <v>1937</v>
      </c>
      <c r="E362" s="35" t="s">
        <v>1938</v>
      </c>
      <c r="F362" s="35" t="s">
        <v>1939</v>
      </c>
      <c r="G362" s="35" t="s">
        <v>1950</v>
      </c>
      <c r="H362" s="36"/>
      <c r="I362" s="35"/>
      <c r="J362" s="35"/>
      <c r="K362" s="35"/>
      <c r="L362" s="35"/>
      <c r="M362" s="35"/>
      <c r="N362" s="35"/>
      <c r="O362" s="35"/>
      <c r="P362" s="35"/>
      <c r="Q362" s="41"/>
      <c r="R362" s="42"/>
      <c r="S362" s="42"/>
      <c r="T362" s="35"/>
      <c r="U362" s="35"/>
      <c r="V362" s="35"/>
    </row>
    <row r="363" spans="1:22">
      <c r="A363" s="39" t="s">
        <v>1945</v>
      </c>
      <c r="B363" s="39" t="s">
        <v>838</v>
      </c>
      <c r="C363" s="39" t="s">
        <v>1944</v>
      </c>
      <c r="D363" s="35" t="s">
        <v>1937</v>
      </c>
      <c r="E363" s="35" t="s">
        <v>1938</v>
      </c>
      <c r="F363" s="35" t="s">
        <v>1939</v>
      </c>
      <c r="G363" s="35" t="s">
        <v>1950</v>
      </c>
      <c r="H363" s="36"/>
      <c r="I363" s="35"/>
      <c r="J363" s="35"/>
      <c r="K363" s="35"/>
      <c r="L363" s="35"/>
      <c r="M363" s="35"/>
      <c r="N363" s="35"/>
      <c r="O363" s="35"/>
      <c r="P363" s="35"/>
      <c r="Q363" s="41"/>
      <c r="R363" s="42"/>
      <c r="S363" s="42"/>
      <c r="T363" s="35"/>
      <c r="U363" s="35"/>
      <c r="V363" s="35"/>
    </row>
    <row r="364" spans="1:22">
      <c r="A364" s="39" t="s">
        <v>1945</v>
      </c>
      <c r="B364" s="39" t="s">
        <v>838</v>
      </c>
      <c r="C364" s="39" t="s">
        <v>1944</v>
      </c>
      <c r="D364" s="35" t="s">
        <v>1937</v>
      </c>
      <c r="E364" s="35" t="s">
        <v>1938</v>
      </c>
      <c r="F364" s="35" t="s">
        <v>1939</v>
      </c>
      <c r="G364" s="35" t="s">
        <v>1950</v>
      </c>
      <c r="H364" s="36"/>
      <c r="I364" s="35"/>
      <c r="J364" s="35"/>
      <c r="K364" s="35"/>
      <c r="L364" s="35"/>
      <c r="M364" s="35"/>
      <c r="N364" s="35"/>
      <c r="O364" s="35"/>
      <c r="P364" s="35"/>
      <c r="Q364" s="41"/>
      <c r="R364" s="42"/>
      <c r="S364" s="42"/>
      <c r="T364" s="35"/>
      <c r="U364" s="35"/>
      <c r="V364" s="35"/>
    </row>
    <row r="365" spans="1:22">
      <c r="A365" s="39" t="s">
        <v>1935</v>
      </c>
      <c r="B365" s="39" t="s">
        <v>1199</v>
      </c>
      <c r="C365" s="39" t="s">
        <v>1936</v>
      </c>
      <c r="D365" s="35" t="s">
        <v>1937</v>
      </c>
      <c r="E365" s="35" t="s">
        <v>1938</v>
      </c>
      <c r="F365" s="35" t="s">
        <v>1939</v>
      </c>
      <c r="G365" s="35" t="s">
        <v>1950</v>
      </c>
      <c r="H365" s="36"/>
      <c r="I365" s="35"/>
      <c r="J365" s="35"/>
      <c r="K365" s="35"/>
      <c r="L365" s="35"/>
      <c r="M365" s="35"/>
      <c r="N365" s="35"/>
      <c r="O365" s="35"/>
      <c r="P365" s="35"/>
      <c r="Q365" s="41"/>
      <c r="R365" s="42"/>
      <c r="S365" s="42"/>
      <c r="T365" s="35"/>
      <c r="U365" s="35"/>
      <c r="V365" s="35"/>
    </row>
    <row r="366" spans="1:22">
      <c r="A366" s="39" t="s">
        <v>1935</v>
      </c>
      <c r="B366" s="39" t="s">
        <v>1199</v>
      </c>
      <c r="C366" s="39" t="s">
        <v>1936</v>
      </c>
      <c r="D366" s="35" t="s">
        <v>1937</v>
      </c>
      <c r="E366" s="35" t="s">
        <v>1938</v>
      </c>
      <c r="F366" s="35" t="s">
        <v>1939</v>
      </c>
      <c r="G366" s="35" t="s">
        <v>1950</v>
      </c>
      <c r="H366" s="36"/>
      <c r="I366" s="35"/>
      <c r="J366" s="35"/>
      <c r="K366" s="35"/>
      <c r="L366" s="35"/>
      <c r="M366" s="35"/>
      <c r="N366" s="35"/>
      <c r="O366" s="35"/>
      <c r="P366" s="35"/>
      <c r="Q366" s="41"/>
      <c r="R366" s="42"/>
      <c r="S366" s="42"/>
      <c r="T366" s="35"/>
      <c r="U366" s="35"/>
      <c r="V366" s="35"/>
    </row>
    <row r="367" spans="1:22">
      <c r="A367" s="39" t="s">
        <v>1935</v>
      </c>
      <c r="B367" s="39" t="s">
        <v>1199</v>
      </c>
      <c r="C367" s="39" t="s">
        <v>1936</v>
      </c>
      <c r="D367" s="35" t="s">
        <v>1937</v>
      </c>
      <c r="E367" s="35" t="s">
        <v>1938</v>
      </c>
      <c r="F367" s="35" t="s">
        <v>1939</v>
      </c>
      <c r="G367" s="35" t="s">
        <v>1950</v>
      </c>
      <c r="H367" s="36"/>
      <c r="I367" s="35"/>
      <c r="J367" s="35"/>
      <c r="K367" s="35"/>
      <c r="L367" s="35"/>
      <c r="M367" s="35"/>
      <c r="N367" s="35"/>
      <c r="O367" s="35"/>
      <c r="P367" s="35"/>
      <c r="Q367" s="41"/>
      <c r="R367" s="42"/>
      <c r="S367" s="42"/>
      <c r="T367" s="35"/>
      <c r="U367" s="35"/>
      <c r="V367" s="35"/>
    </row>
    <row r="368" spans="1:22">
      <c r="A368" s="39" t="s">
        <v>1935</v>
      </c>
      <c r="B368" s="39" t="s">
        <v>1199</v>
      </c>
      <c r="C368" s="39" t="s">
        <v>1936</v>
      </c>
      <c r="D368" s="35" t="s">
        <v>1937</v>
      </c>
      <c r="E368" s="35" t="s">
        <v>1938</v>
      </c>
      <c r="F368" s="35" t="s">
        <v>1939</v>
      </c>
      <c r="G368" s="35" t="s">
        <v>1950</v>
      </c>
      <c r="H368" s="36"/>
      <c r="I368" s="35"/>
      <c r="J368" s="35"/>
      <c r="K368" s="35"/>
      <c r="L368" s="35"/>
      <c r="M368" s="35"/>
      <c r="N368" s="35"/>
      <c r="O368" s="35"/>
      <c r="P368" s="35"/>
      <c r="Q368" s="41"/>
      <c r="R368" s="42"/>
      <c r="S368" s="42"/>
      <c r="T368" s="35"/>
      <c r="U368" s="35"/>
      <c r="V368" s="35"/>
    </row>
    <row r="369" spans="1:22">
      <c r="A369" s="39" t="s">
        <v>1935</v>
      </c>
      <c r="B369" s="39" t="s">
        <v>1199</v>
      </c>
      <c r="C369" s="39" t="s">
        <v>1936</v>
      </c>
      <c r="D369" s="35" t="s">
        <v>1937</v>
      </c>
      <c r="E369" s="35" t="s">
        <v>1938</v>
      </c>
      <c r="F369" s="35" t="s">
        <v>1939</v>
      </c>
      <c r="G369" s="35" t="s">
        <v>1950</v>
      </c>
      <c r="H369" s="36"/>
      <c r="I369" s="35"/>
      <c r="J369" s="35"/>
      <c r="K369" s="35"/>
      <c r="L369" s="35"/>
      <c r="M369" s="35"/>
      <c r="N369" s="35"/>
      <c r="O369" s="35"/>
      <c r="P369" s="35"/>
      <c r="Q369" s="41"/>
      <c r="R369" s="42"/>
      <c r="S369" s="42"/>
      <c r="T369" s="35"/>
      <c r="U369" s="35"/>
      <c r="V369" s="35"/>
    </row>
    <row r="370" spans="1:22">
      <c r="A370" s="39" t="s">
        <v>1943</v>
      </c>
      <c r="B370" s="39" t="s">
        <v>965</v>
      </c>
      <c r="C370" s="39" t="s">
        <v>1944</v>
      </c>
      <c r="D370" s="35" t="s">
        <v>1937</v>
      </c>
      <c r="E370" s="35" t="s">
        <v>1938</v>
      </c>
      <c r="F370" s="35" t="s">
        <v>1939</v>
      </c>
      <c r="G370" s="35" t="s">
        <v>1951</v>
      </c>
      <c r="H370" s="36"/>
      <c r="I370" s="35"/>
      <c r="J370" s="35"/>
      <c r="K370" s="35"/>
      <c r="L370" s="35"/>
      <c r="M370" s="35"/>
      <c r="N370" s="35"/>
      <c r="O370" s="35"/>
      <c r="P370" s="35"/>
      <c r="Q370" s="41"/>
      <c r="R370" s="42"/>
      <c r="S370" s="42"/>
      <c r="T370" s="35"/>
      <c r="U370" s="35"/>
      <c r="V370" s="35"/>
    </row>
    <row r="371" spans="1:22">
      <c r="A371" s="39" t="s">
        <v>1935</v>
      </c>
      <c r="B371" s="39" t="s">
        <v>1199</v>
      </c>
      <c r="C371" s="39" t="s">
        <v>1936</v>
      </c>
      <c r="D371" s="35" t="s">
        <v>1937</v>
      </c>
      <c r="E371" s="35" t="s">
        <v>1938</v>
      </c>
      <c r="F371" s="35" t="s">
        <v>1939</v>
      </c>
      <c r="G371" s="35" t="s">
        <v>1951</v>
      </c>
      <c r="H371" s="36"/>
      <c r="I371" s="35"/>
      <c r="J371" s="35"/>
      <c r="K371" s="35"/>
      <c r="L371" s="35"/>
      <c r="M371" s="35"/>
      <c r="N371" s="35"/>
      <c r="O371" s="35"/>
      <c r="P371" s="35"/>
      <c r="Q371" s="41"/>
      <c r="R371" s="42"/>
      <c r="S371" s="42"/>
      <c r="T371" s="35"/>
      <c r="U371" s="35"/>
      <c r="V371" s="35"/>
    </row>
    <row r="372" spans="1:22">
      <c r="A372" s="39" t="s">
        <v>1935</v>
      </c>
      <c r="B372" s="39" t="s">
        <v>1199</v>
      </c>
      <c r="C372" s="39" t="s">
        <v>1936</v>
      </c>
      <c r="D372" s="35" t="s">
        <v>1937</v>
      </c>
      <c r="E372" s="35" t="s">
        <v>1938</v>
      </c>
      <c r="F372" s="35" t="s">
        <v>1939</v>
      </c>
      <c r="G372" s="35" t="s">
        <v>1951</v>
      </c>
      <c r="H372" s="36"/>
      <c r="I372" s="35"/>
      <c r="J372" s="35"/>
      <c r="K372" s="35"/>
      <c r="L372" s="35"/>
      <c r="M372" s="35"/>
      <c r="N372" s="35"/>
      <c r="O372" s="35"/>
      <c r="P372" s="35"/>
      <c r="Q372" s="41"/>
      <c r="R372" s="42"/>
      <c r="S372" s="42"/>
      <c r="T372" s="35"/>
      <c r="U372" s="35"/>
      <c r="V372" s="35"/>
    </row>
    <row r="373" spans="1:22">
      <c r="A373" s="39" t="s">
        <v>1943</v>
      </c>
      <c r="B373" s="39" t="s">
        <v>965</v>
      </c>
      <c r="C373" s="39" t="s">
        <v>1944</v>
      </c>
      <c r="D373" s="35" t="s">
        <v>1937</v>
      </c>
      <c r="E373" s="35" t="s">
        <v>1938</v>
      </c>
      <c r="F373" s="35" t="s">
        <v>1939</v>
      </c>
      <c r="G373" s="35" t="s">
        <v>1951</v>
      </c>
      <c r="H373" s="36"/>
      <c r="I373" s="35"/>
      <c r="J373" s="35"/>
      <c r="K373" s="35"/>
      <c r="L373" s="35"/>
      <c r="M373" s="35"/>
      <c r="N373" s="35"/>
      <c r="O373" s="35"/>
      <c r="P373" s="35"/>
      <c r="Q373" s="41"/>
      <c r="R373" s="42"/>
      <c r="S373" s="42"/>
      <c r="T373" s="35"/>
      <c r="U373" s="35"/>
      <c r="V373" s="35"/>
    </row>
    <row r="374" spans="1:22">
      <c r="A374" s="39" t="s">
        <v>1943</v>
      </c>
      <c r="B374" s="39" t="s">
        <v>965</v>
      </c>
      <c r="C374" s="39" t="s">
        <v>1944</v>
      </c>
      <c r="D374" s="35" t="s">
        <v>1937</v>
      </c>
      <c r="E374" s="35" t="s">
        <v>1938</v>
      </c>
      <c r="F374" s="35" t="s">
        <v>1939</v>
      </c>
      <c r="G374" s="35" t="s">
        <v>1951</v>
      </c>
      <c r="H374" s="36"/>
      <c r="I374" s="35"/>
      <c r="J374" s="35"/>
      <c r="K374" s="35"/>
      <c r="L374" s="35"/>
      <c r="M374" s="35"/>
      <c r="N374" s="35"/>
      <c r="O374" s="35"/>
      <c r="P374" s="35"/>
      <c r="Q374" s="41"/>
      <c r="R374" s="42"/>
      <c r="S374" s="42"/>
      <c r="T374" s="35"/>
      <c r="U374" s="35"/>
      <c r="V374" s="35"/>
    </row>
    <row r="375" spans="1:22">
      <c r="A375" s="39" t="s">
        <v>1943</v>
      </c>
      <c r="B375" s="39" t="s">
        <v>965</v>
      </c>
      <c r="C375" s="39" t="s">
        <v>1944</v>
      </c>
      <c r="D375" s="35" t="s">
        <v>1937</v>
      </c>
      <c r="E375" s="35" t="s">
        <v>1938</v>
      </c>
      <c r="F375" s="35" t="s">
        <v>1939</v>
      </c>
      <c r="G375" s="35" t="s">
        <v>1951</v>
      </c>
      <c r="H375" s="36"/>
      <c r="I375" s="35"/>
      <c r="J375" s="35"/>
      <c r="K375" s="35"/>
      <c r="L375" s="35"/>
      <c r="M375" s="35"/>
      <c r="N375" s="35"/>
      <c r="O375" s="35"/>
      <c r="P375" s="35"/>
      <c r="Q375" s="41"/>
      <c r="R375" s="42"/>
      <c r="S375" s="42"/>
      <c r="T375" s="35"/>
      <c r="U375" s="35"/>
      <c r="V375" s="35"/>
    </row>
    <row r="376" spans="1:22">
      <c r="A376" s="39" t="s">
        <v>1943</v>
      </c>
      <c r="B376" s="39" t="s">
        <v>965</v>
      </c>
      <c r="C376" s="39" t="s">
        <v>1944</v>
      </c>
      <c r="D376" s="35" t="s">
        <v>1937</v>
      </c>
      <c r="E376" s="35" t="s">
        <v>1938</v>
      </c>
      <c r="F376" s="35" t="s">
        <v>1939</v>
      </c>
      <c r="G376" s="35" t="s">
        <v>1951</v>
      </c>
      <c r="H376" s="36"/>
      <c r="I376" s="35"/>
      <c r="J376" s="35"/>
      <c r="K376" s="35"/>
      <c r="L376" s="35"/>
      <c r="M376" s="35"/>
      <c r="N376" s="35"/>
      <c r="O376" s="35"/>
      <c r="P376" s="35"/>
      <c r="Q376" s="41"/>
      <c r="R376" s="42"/>
      <c r="S376" s="42"/>
      <c r="T376" s="35"/>
      <c r="U376" s="35"/>
      <c r="V376" s="35"/>
    </row>
    <row r="377" spans="1:22">
      <c r="A377" s="39" t="s">
        <v>1943</v>
      </c>
      <c r="B377" s="39" t="s">
        <v>965</v>
      </c>
      <c r="C377" s="39" t="s">
        <v>1944</v>
      </c>
      <c r="D377" s="35" t="s">
        <v>1937</v>
      </c>
      <c r="E377" s="35" t="s">
        <v>1938</v>
      </c>
      <c r="F377" s="35" t="s">
        <v>1939</v>
      </c>
      <c r="G377" s="35" t="s">
        <v>1951</v>
      </c>
      <c r="H377" s="36"/>
      <c r="I377" s="35"/>
      <c r="J377" s="35"/>
      <c r="K377" s="35"/>
      <c r="L377" s="35"/>
      <c r="M377" s="35"/>
      <c r="N377" s="35"/>
      <c r="O377" s="35"/>
      <c r="P377" s="35"/>
      <c r="Q377" s="41"/>
      <c r="R377" s="42"/>
      <c r="S377" s="42"/>
      <c r="T377" s="35"/>
      <c r="U377" s="35"/>
      <c r="V377" s="35"/>
    </row>
    <row r="378" spans="1:22">
      <c r="A378" s="39" t="s">
        <v>1943</v>
      </c>
      <c r="B378" s="39" t="s">
        <v>965</v>
      </c>
      <c r="C378" s="39" t="s">
        <v>1944</v>
      </c>
      <c r="D378" s="35" t="s">
        <v>1937</v>
      </c>
      <c r="E378" s="35" t="s">
        <v>1938</v>
      </c>
      <c r="F378" s="35" t="s">
        <v>1939</v>
      </c>
      <c r="G378" s="35" t="s">
        <v>1951</v>
      </c>
      <c r="H378" s="36"/>
      <c r="I378" s="35"/>
      <c r="J378" s="35"/>
      <c r="K378" s="35"/>
      <c r="L378" s="35"/>
      <c r="M378" s="35"/>
      <c r="N378" s="35"/>
      <c r="O378" s="35"/>
      <c r="P378" s="35"/>
      <c r="Q378" s="41"/>
      <c r="R378" s="42"/>
      <c r="S378" s="42"/>
      <c r="T378" s="35"/>
      <c r="U378" s="35"/>
      <c r="V378" s="35"/>
    </row>
    <row r="379" spans="1:22">
      <c r="A379" s="39" t="s">
        <v>1943</v>
      </c>
      <c r="B379" s="39" t="s">
        <v>965</v>
      </c>
      <c r="C379" s="39" t="s">
        <v>1944</v>
      </c>
      <c r="D379" s="35" t="s">
        <v>1937</v>
      </c>
      <c r="E379" s="35" t="s">
        <v>1938</v>
      </c>
      <c r="F379" s="35" t="s">
        <v>1939</v>
      </c>
      <c r="G379" s="35" t="s">
        <v>1951</v>
      </c>
      <c r="H379" s="36"/>
      <c r="I379" s="35"/>
      <c r="J379" s="35"/>
      <c r="K379" s="35"/>
      <c r="L379" s="35"/>
      <c r="M379" s="35"/>
      <c r="N379" s="35"/>
      <c r="O379" s="35"/>
      <c r="P379" s="35"/>
      <c r="Q379" s="41"/>
      <c r="R379" s="42"/>
      <c r="S379" s="42"/>
      <c r="T379" s="35"/>
      <c r="U379" s="35"/>
      <c r="V379" s="35"/>
    </row>
    <row r="380" spans="1:22">
      <c r="A380" s="39" t="s">
        <v>1943</v>
      </c>
      <c r="B380" s="39" t="s">
        <v>965</v>
      </c>
      <c r="C380" s="39" t="s">
        <v>1944</v>
      </c>
      <c r="D380" s="35" t="s">
        <v>1937</v>
      </c>
      <c r="E380" s="35" t="s">
        <v>1938</v>
      </c>
      <c r="F380" s="35" t="s">
        <v>1939</v>
      </c>
      <c r="G380" s="35" t="s">
        <v>1951</v>
      </c>
      <c r="H380" s="36"/>
      <c r="I380" s="35"/>
      <c r="J380" s="35"/>
      <c r="K380" s="35"/>
      <c r="L380" s="35"/>
      <c r="M380" s="35"/>
      <c r="N380" s="35"/>
      <c r="O380" s="35"/>
      <c r="P380" s="35"/>
      <c r="Q380" s="41"/>
      <c r="R380" s="42"/>
      <c r="S380" s="42"/>
      <c r="T380" s="35"/>
      <c r="U380" s="35"/>
      <c r="V380" s="35"/>
    </row>
    <row r="381" spans="1:22">
      <c r="A381" s="39" t="s">
        <v>1943</v>
      </c>
      <c r="B381" s="39" t="s">
        <v>965</v>
      </c>
      <c r="C381" s="39" t="s">
        <v>1944</v>
      </c>
      <c r="D381" s="35" t="s">
        <v>1937</v>
      </c>
      <c r="E381" s="35" t="s">
        <v>1938</v>
      </c>
      <c r="F381" s="35" t="s">
        <v>1939</v>
      </c>
      <c r="G381" s="35" t="s">
        <v>1951</v>
      </c>
      <c r="H381" s="36"/>
      <c r="I381" s="35"/>
      <c r="J381" s="35"/>
      <c r="K381" s="35"/>
      <c r="L381" s="35"/>
      <c r="M381" s="35"/>
      <c r="N381" s="35"/>
      <c r="O381" s="35"/>
      <c r="P381" s="35"/>
      <c r="Q381" s="41"/>
      <c r="R381" s="42"/>
      <c r="S381" s="42"/>
      <c r="T381" s="35"/>
      <c r="U381" s="35"/>
      <c r="V381" s="35"/>
    </row>
    <row r="382" spans="1:22">
      <c r="A382" s="39" t="s">
        <v>1943</v>
      </c>
      <c r="B382" s="39" t="s">
        <v>965</v>
      </c>
      <c r="C382" s="39" t="s">
        <v>1944</v>
      </c>
      <c r="D382" s="35" t="s">
        <v>1937</v>
      </c>
      <c r="E382" s="35" t="s">
        <v>1938</v>
      </c>
      <c r="F382" s="35" t="s">
        <v>1939</v>
      </c>
      <c r="G382" s="35" t="s">
        <v>1951</v>
      </c>
      <c r="H382" s="36"/>
      <c r="I382" s="35"/>
      <c r="J382" s="35"/>
      <c r="K382" s="35"/>
      <c r="L382" s="35"/>
      <c r="M382" s="35"/>
      <c r="N382" s="35"/>
      <c r="O382" s="35"/>
      <c r="P382" s="35"/>
      <c r="Q382" s="41"/>
      <c r="R382" s="42"/>
      <c r="S382" s="42"/>
      <c r="T382" s="35"/>
      <c r="U382" s="35"/>
      <c r="V382" s="35"/>
    </row>
    <row r="383" spans="1:22">
      <c r="A383" s="39" t="s">
        <v>1943</v>
      </c>
      <c r="B383" s="39" t="s">
        <v>965</v>
      </c>
      <c r="C383" s="39" t="s">
        <v>1944</v>
      </c>
      <c r="D383" s="35" t="s">
        <v>1937</v>
      </c>
      <c r="E383" s="35" t="s">
        <v>1938</v>
      </c>
      <c r="F383" s="35" t="s">
        <v>1939</v>
      </c>
      <c r="G383" s="35" t="s">
        <v>1951</v>
      </c>
      <c r="H383" s="36"/>
      <c r="I383" s="35"/>
      <c r="J383" s="35"/>
      <c r="K383" s="35"/>
      <c r="L383" s="35"/>
      <c r="M383" s="35"/>
      <c r="N383" s="35"/>
      <c r="O383" s="35"/>
      <c r="P383" s="35"/>
      <c r="Q383" s="41"/>
      <c r="R383" s="42"/>
      <c r="S383" s="42"/>
      <c r="T383" s="35"/>
      <c r="U383" s="35"/>
      <c r="V383" s="35"/>
    </row>
    <row r="384" spans="1:22">
      <c r="A384" s="39" t="s">
        <v>1935</v>
      </c>
      <c r="B384" s="39" t="s">
        <v>1199</v>
      </c>
      <c r="C384" s="39" t="s">
        <v>1936</v>
      </c>
      <c r="D384" s="35" t="s">
        <v>1937</v>
      </c>
      <c r="E384" s="35" t="s">
        <v>1938</v>
      </c>
      <c r="F384" s="35" t="s">
        <v>1939</v>
      </c>
      <c r="G384" s="35" t="s">
        <v>1951</v>
      </c>
      <c r="H384" s="36"/>
      <c r="I384" s="35"/>
      <c r="J384" s="35"/>
      <c r="K384" s="35"/>
      <c r="L384" s="35"/>
      <c r="M384" s="35"/>
      <c r="N384" s="35"/>
      <c r="O384" s="35"/>
      <c r="P384" s="35"/>
      <c r="Q384" s="41"/>
      <c r="R384" s="42"/>
      <c r="S384" s="42"/>
      <c r="T384" s="35"/>
      <c r="U384" s="35"/>
      <c r="V384" s="35"/>
    </row>
    <row r="385" spans="1:22">
      <c r="A385" s="39" t="s">
        <v>1935</v>
      </c>
      <c r="B385" s="39" t="s">
        <v>1199</v>
      </c>
      <c r="C385" s="39" t="s">
        <v>1936</v>
      </c>
      <c r="D385" s="35" t="s">
        <v>1937</v>
      </c>
      <c r="E385" s="35" t="s">
        <v>1938</v>
      </c>
      <c r="F385" s="35" t="s">
        <v>1939</v>
      </c>
      <c r="G385" s="35" t="s">
        <v>1951</v>
      </c>
      <c r="H385" s="36"/>
      <c r="I385" s="35"/>
      <c r="J385" s="35"/>
      <c r="K385" s="35"/>
      <c r="L385" s="35"/>
      <c r="M385" s="35"/>
      <c r="N385" s="35"/>
      <c r="O385" s="35"/>
      <c r="P385" s="35"/>
      <c r="Q385" s="41"/>
      <c r="R385" s="42"/>
      <c r="S385" s="42"/>
      <c r="T385" s="35"/>
      <c r="U385" s="35"/>
      <c r="V385" s="35"/>
    </row>
    <row r="386" spans="1:22">
      <c r="A386" s="39" t="s">
        <v>1935</v>
      </c>
      <c r="B386" s="39" t="s">
        <v>1199</v>
      </c>
      <c r="C386" s="39" t="s">
        <v>1936</v>
      </c>
      <c r="D386" s="35" t="s">
        <v>1937</v>
      </c>
      <c r="E386" s="35" t="s">
        <v>1938</v>
      </c>
      <c r="F386" s="35" t="s">
        <v>1939</v>
      </c>
      <c r="G386" s="35" t="s">
        <v>1951</v>
      </c>
      <c r="H386" s="36"/>
      <c r="I386" s="35"/>
      <c r="J386" s="35"/>
      <c r="K386" s="35"/>
      <c r="L386" s="35"/>
      <c r="M386" s="35"/>
      <c r="N386" s="35"/>
      <c r="O386" s="35"/>
      <c r="P386" s="35"/>
      <c r="Q386" s="41"/>
      <c r="R386" s="42"/>
      <c r="S386" s="42"/>
      <c r="T386" s="35"/>
      <c r="U386" s="35"/>
      <c r="V386" s="35"/>
    </row>
    <row r="387" spans="1:22">
      <c r="A387" s="39" t="s">
        <v>1935</v>
      </c>
      <c r="B387" s="39" t="s">
        <v>1199</v>
      </c>
      <c r="C387" s="39" t="s">
        <v>1936</v>
      </c>
      <c r="D387" s="35" t="s">
        <v>1937</v>
      </c>
      <c r="E387" s="35" t="s">
        <v>1938</v>
      </c>
      <c r="F387" s="35" t="s">
        <v>1939</v>
      </c>
      <c r="G387" s="35" t="s">
        <v>1951</v>
      </c>
      <c r="H387" s="36"/>
      <c r="I387" s="35"/>
      <c r="J387" s="35"/>
      <c r="K387" s="35"/>
      <c r="L387" s="35"/>
      <c r="M387" s="35"/>
      <c r="N387" s="35"/>
      <c r="O387" s="35"/>
      <c r="P387" s="35"/>
      <c r="Q387" s="41"/>
      <c r="R387" s="42"/>
      <c r="S387" s="42"/>
      <c r="T387" s="35"/>
      <c r="U387" s="35"/>
      <c r="V387" s="35"/>
    </row>
    <row r="388" spans="1:22">
      <c r="A388" s="39" t="s">
        <v>1935</v>
      </c>
      <c r="B388" s="39" t="s">
        <v>1199</v>
      </c>
      <c r="C388" s="39" t="s">
        <v>1936</v>
      </c>
      <c r="D388" s="35" t="s">
        <v>1937</v>
      </c>
      <c r="E388" s="35" t="s">
        <v>1938</v>
      </c>
      <c r="F388" s="35" t="s">
        <v>1939</v>
      </c>
      <c r="G388" s="35" t="s">
        <v>1951</v>
      </c>
      <c r="H388" s="36"/>
      <c r="I388" s="35"/>
      <c r="J388" s="35"/>
      <c r="K388" s="35"/>
      <c r="L388" s="35"/>
      <c r="M388" s="35"/>
      <c r="N388" s="35"/>
      <c r="O388" s="35"/>
      <c r="P388" s="35"/>
      <c r="Q388" s="41"/>
      <c r="R388" s="42"/>
      <c r="S388" s="42"/>
      <c r="T388" s="35"/>
      <c r="U388" s="35"/>
      <c r="V388" s="35"/>
    </row>
    <row r="389" spans="1:22">
      <c r="A389" s="39" t="s">
        <v>1935</v>
      </c>
      <c r="B389" s="39" t="s">
        <v>1199</v>
      </c>
      <c r="C389" s="39" t="s">
        <v>1936</v>
      </c>
      <c r="D389" s="35" t="s">
        <v>1937</v>
      </c>
      <c r="E389" s="35" t="s">
        <v>1938</v>
      </c>
      <c r="F389" s="35" t="s">
        <v>1939</v>
      </c>
      <c r="G389" s="35" t="s">
        <v>1951</v>
      </c>
      <c r="H389" s="36"/>
      <c r="I389" s="35"/>
      <c r="J389" s="35"/>
      <c r="K389" s="35"/>
      <c r="L389" s="35"/>
      <c r="M389" s="35"/>
      <c r="N389" s="35"/>
      <c r="O389" s="35"/>
      <c r="P389" s="35"/>
      <c r="Q389" s="41"/>
      <c r="R389" s="42"/>
      <c r="S389" s="42"/>
      <c r="T389" s="35"/>
      <c r="U389" s="35"/>
      <c r="V389" s="35"/>
    </row>
    <row r="390" spans="1:22">
      <c r="A390" s="39" t="s">
        <v>1935</v>
      </c>
      <c r="B390" s="39" t="s">
        <v>1199</v>
      </c>
      <c r="C390" s="39" t="s">
        <v>1936</v>
      </c>
      <c r="D390" s="35" t="s">
        <v>1937</v>
      </c>
      <c r="E390" s="35" t="s">
        <v>1938</v>
      </c>
      <c r="F390" s="35" t="s">
        <v>1939</v>
      </c>
      <c r="G390" s="35" t="s">
        <v>1951</v>
      </c>
      <c r="H390" s="36"/>
      <c r="I390" s="35"/>
      <c r="J390" s="35"/>
      <c r="K390" s="35"/>
      <c r="L390" s="35"/>
      <c r="M390" s="35"/>
      <c r="N390" s="35"/>
      <c r="O390" s="35"/>
      <c r="P390" s="35"/>
      <c r="Q390" s="41"/>
      <c r="R390" s="42"/>
      <c r="S390" s="42"/>
      <c r="T390" s="35"/>
      <c r="U390" s="35"/>
      <c r="V390" s="35"/>
    </row>
    <row r="391" spans="1:22">
      <c r="A391" s="39" t="s">
        <v>1935</v>
      </c>
      <c r="B391" s="39" t="s">
        <v>1199</v>
      </c>
      <c r="C391" s="39" t="s">
        <v>1936</v>
      </c>
      <c r="D391" s="35" t="s">
        <v>1937</v>
      </c>
      <c r="E391" s="35" t="s">
        <v>1938</v>
      </c>
      <c r="F391" s="35" t="s">
        <v>1939</v>
      </c>
      <c r="G391" s="35" t="s">
        <v>1951</v>
      </c>
      <c r="H391" s="36"/>
      <c r="I391" s="35"/>
      <c r="J391" s="35"/>
      <c r="K391" s="35"/>
      <c r="L391" s="35"/>
      <c r="M391" s="35"/>
      <c r="N391" s="35"/>
      <c r="O391" s="35"/>
      <c r="P391" s="35"/>
      <c r="Q391" s="41"/>
      <c r="R391" s="42"/>
      <c r="S391" s="42"/>
      <c r="T391" s="35"/>
      <c r="U391" s="35"/>
      <c r="V391" s="35"/>
    </row>
  </sheetData>
  <autoFilter ref="A1:U39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3"/>
  <sheetViews>
    <sheetView topLeftCell="A695" zoomScale="85" zoomScaleNormal="85" workbookViewId="0">
      <selection activeCell="F776" sqref="F776"/>
    </sheetView>
  </sheetViews>
  <sheetFormatPr defaultColWidth="9.140625" defaultRowHeight="15"/>
  <cols>
    <col min="1" max="1" width="22.7109375" style="33" customWidth="1" collapsed="1"/>
    <col min="2" max="2" width="24.42578125" style="33" customWidth="1" collapsed="1"/>
    <col min="3" max="4" width="17.42578125" style="33" customWidth="1" collapsed="1"/>
    <col min="5" max="5" width="14.5703125" style="33" customWidth="1" collapsed="1"/>
    <col min="6" max="6" width="12.140625" style="33" customWidth="1" collapsed="1"/>
    <col min="7" max="7" width="15.7109375" style="33" customWidth="1" collapsed="1"/>
    <col min="8" max="8" width="29.7109375" style="33" customWidth="1" collapsed="1"/>
    <col min="9" max="9" width="28" style="33" customWidth="1" collapsed="1"/>
    <col min="10" max="10" width="43.7109375" style="33" customWidth="1" collapsed="1"/>
    <col min="11" max="11" width="42" style="33" customWidth="1" collapsed="1"/>
    <col min="12" max="12" width="17.42578125" style="33" customWidth="1" collapsed="1"/>
    <col min="13" max="16384" width="9.140625" style="33"/>
  </cols>
  <sheetData>
    <row r="1" spans="1:12" ht="50.1" customHeight="1">
      <c r="A1" s="639" t="s">
        <v>1952</v>
      </c>
      <c r="B1" s="639"/>
      <c r="C1" s="639"/>
      <c r="D1" s="639"/>
      <c r="E1" s="639"/>
      <c r="F1" s="639"/>
    </row>
    <row r="2" spans="1:12">
      <c r="A2" s="34" t="s">
        <v>1953</v>
      </c>
      <c r="B2" s="34" t="s">
        <v>1954</v>
      </c>
      <c r="C2" s="34" t="s">
        <v>1955</v>
      </c>
      <c r="D2" s="34" t="s">
        <v>1956</v>
      </c>
      <c r="E2" s="34" t="s">
        <v>1957</v>
      </c>
      <c r="F2" s="34" t="s">
        <v>1958</v>
      </c>
      <c r="G2" s="34" t="s">
        <v>1959</v>
      </c>
      <c r="H2" s="34" t="s">
        <v>1960</v>
      </c>
      <c r="I2" s="34" t="s">
        <v>1961</v>
      </c>
      <c r="J2" s="34" t="s">
        <v>1962</v>
      </c>
      <c r="K2" s="34" t="s">
        <v>1963</v>
      </c>
      <c r="L2" s="34" t="s">
        <v>1964</v>
      </c>
    </row>
    <row r="3" spans="1:12">
      <c r="A3" s="35" t="s">
        <v>1482</v>
      </c>
      <c r="B3" s="35" t="s">
        <v>1483</v>
      </c>
      <c r="C3" s="36">
        <v>36526</v>
      </c>
      <c r="D3" s="36">
        <v>2958465</v>
      </c>
      <c r="E3" s="35"/>
      <c r="F3" s="37"/>
      <c r="G3" s="35" t="s">
        <v>1965</v>
      </c>
      <c r="H3" s="37">
        <v>0</v>
      </c>
      <c r="I3" s="38">
        <v>3.49E-2</v>
      </c>
      <c r="J3" s="35"/>
      <c r="K3" s="35"/>
      <c r="L3" s="37">
        <v>0</v>
      </c>
    </row>
    <row r="4" spans="1:12">
      <c r="A4" s="35" t="s">
        <v>1328</v>
      </c>
      <c r="B4" s="35" t="s">
        <v>1329</v>
      </c>
      <c r="C4" s="36">
        <v>36526</v>
      </c>
      <c r="D4" s="36">
        <v>2958465</v>
      </c>
      <c r="E4" s="35"/>
      <c r="F4" s="37"/>
      <c r="G4" s="35" t="s">
        <v>1965</v>
      </c>
      <c r="H4" s="37">
        <v>0</v>
      </c>
      <c r="I4" s="38">
        <v>1.3899999999999999E-2</v>
      </c>
      <c r="J4" s="35"/>
      <c r="K4" s="35"/>
      <c r="L4" s="37">
        <v>0</v>
      </c>
    </row>
    <row r="5" spans="1:12">
      <c r="A5" s="35" t="s">
        <v>1351</v>
      </c>
      <c r="B5" s="35" t="s">
        <v>1352</v>
      </c>
      <c r="C5" s="36">
        <v>36526</v>
      </c>
      <c r="D5" s="36">
        <v>2958465</v>
      </c>
      <c r="E5" s="35"/>
      <c r="F5" s="37"/>
      <c r="G5" s="35" t="s">
        <v>1965</v>
      </c>
      <c r="H5" s="37">
        <v>0</v>
      </c>
      <c r="I5" s="38">
        <v>2.8E-3</v>
      </c>
      <c r="J5" s="35"/>
      <c r="K5" s="35"/>
      <c r="L5" s="37">
        <v>0</v>
      </c>
    </row>
    <row r="6" spans="1:12">
      <c r="A6" s="35" t="s">
        <v>1308</v>
      </c>
      <c r="B6" s="35" t="s">
        <v>1309</v>
      </c>
      <c r="C6" s="36">
        <v>36526</v>
      </c>
      <c r="D6" s="36">
        <v>2958465</v>
      </c>
      <c r="E6" s="35"/>
      <c r="F6" s="37"/>
      <c r="G6" s="35" t="s">
        <v>1965</v>
      </c>
      <c r="H6" s="37">
        <v>0</v>
      </c>
      <c r="I6" s="38">
        <v>8.3000000000000001E-3</v>
      </c>
      <c r="J6" s="35"/>
      <c r="K6" s="35"/>
      <c r="L6" s="37">
        <v>0</v>
      </c>
    </row>
    <row r="7" spans="1:12">
      <c r="A7" s="35" t="s">
        <v>1359</v>
      </c>
      <c r="B7" s="35" t="s">
        <v>1360</v>
      </c>
      <c r="C7" s="36">
        <v>36526</v>
      </c>
      <c r="D7" s="36">
        <v>2958465</v>
      </c>
      <c r="E7" s="35"/>
      <c r="F7" s="37"/>
      <c r="G7" s="35" t="s">
        <v>1965</v>
      </c>
      <c r="H7" s="37">
        <v>0</v>
      </c>
      <c r="I7" s="38">
        <v>8.3000000000000001E-3</v>
      </c>
      <c r="J7" s="35"/>
      <c r="K7" s="35"/>
      <c r="L7" s="37">
        <v>0</v>
      </c>
    </row>
    <row r="8" spans="1:12">
      <c r="A8" s="35" t="s">
        <v>1310</v>
      </c>
      <c r="B8" s="35" t="s">
        <v>1311</v>
      </c>
      <c r="C8" s="36">
        <v>36526</v>
      </c>
      <c r="D8" s="36">
        <v>2958465</v>
      </c>
      <c r="E8" s="35"/>
      <c r="F8" s="37"/>
      <c r="G8" s="35" t="s">
        <v>1965</v>
      </c>
      <c r="H8" s="37">
        <v>0</v>
      </c>
      <c r="I8" s="38">
        <v>9.7000000000000003E-3</v>
      </c>
      <c r="J8" s="35"/>
      <c r="K8" s="35"/>
      <c r="L8" s="37">
        <v>0</v>
      </c>
    </row>
    <row r="9" spans="1:12">
      <c r="A9" s="35" t="s">
        <v>1546</v>
      </c>
      <c r="B9" s="35" t="s">
        <v>1547</v>
      </c>
      <c r="C9" s="36">
        <v>36526</v>
      </c>
      <c r="D9" s="36">
        <v>2958465</v>
      </c>
      <c r="E9" s="35"/>
      <c r="F9" s="37"/>
      <c r="G9" s="35" t="s">
        <v>1965</v>
      </c>
      <c r="H9" s="37">
        <v>0</v>
      </c>
      <c r="I9" s="38">
        <v>2.8E-3</v>
      </c>
      <c r="J9" s="35"/>
      <c r="K9" s="35"/>
      <c r="L9" s="37">
        <v>0</v>
      </c>
    </row>
    <row r="10" spans="1:12">
      <c r="A10" s="35" t="s">
        <v>1312</v>
      </c>
      <c r="B10" s="35" t="s">
        <v>1313</v>
      </c>
      <c r="C10" s="36">
        <v>36526</v>
      </c>
      <c r="D10" s="36">
        <v>2958465</v>
      </c>
      <c r="E10" s="35"/>
      <c r="F10" s="37"/>
      <c r="G10" s="35" t="s">
        <v>1965</v>
      </c>
      <c r="H10" s="37">
        <v>0</v>
      </c>
      <c r="I10" s="38">
        <v>6.1999999999999998E-3</v>
      </c>
      <c r="J10" s="35"/>
      <c r="K10" s="35"/>
      <c r="L10" s="37">
        <v>0</v>
      </c>
    </row>
    <row r="11" spans="1:12">
      <c r="A11" s="35" t="s">
        <v>1442</v>
      </c>
      <c r="B11" s="35" t="s">
        <v>1443</v>
      </c>
      <c r="C11" s="36">
        <v>45925</v>
      </c>
      <c r="D11" s="36">
        <v>2958465</v>
      </c>
      <c r="E11" s="35"/>
      <c r="F11" s="37"/>
      <c r="G11" s="35" t="s">
        <v>1965</v>
      </c>
      <c r="H11" s="37">
        <v>0</v>
      </c>
      <c r="I11" s="38">
        <v>1.0200000000000001E-2</v>
      </c>
      <c r="J11" s="35"/>
      <c r="K11" s="35"/>
      <c r="L11" s="37">
        <v>0</v>
      </c>
    </row>
    <row r="12" spans="1:12">
      <c r="A12" s="35" t="s">
        <v>1446</v>
      </c>
      <c r="B12" s="35" t="s">
        <v>1447</v>
      </c>
      <c r="C12" s="36">
        <v>36526</v>
      </c>
      <c r="D12" s="36">
        <v>2958465</v>
      </c>
      <c r="E12" s="35"/>
      <c r="F12" s="37"/>
      <c r="G12" s="35" t="s">
        <v>1965</v>
      </c>
      <c r="H12" s="37">
        <v>0</v>
      </c>
      <c r="I12" s="38">
        <v>1.4200000000000001E-2</v>
      </c>
      <c r="J12" s="35"/>
      <c r="K12" s="35"/>
      <c r="L12" s="37">
        <v>0</v>
      </c>
    </row>
    <row r="13" spans="1:12">
      <c r="A13" s="35" t="s">
        <v>1367</v>
      </c>
      <c r="B13" s="35" t="s">
        <v>1368</v>
      </c>
      <c r="C13" s="36">
        <v>36526</v>
      </c>
      <c r="D13" s="36">
        <v>2958465</v>
      </c>
      <c r="E13" s="35"/>
      <c r="F13" s="37"/>
      <c r="G13" s="35" t="s">
        <v>1965</v>
      </c>
      <c r="H13" s="37">
        <v>0</v>
      </c>
      <c r="I13" s="38">
        <v>1.1599999999999999E-2</v>
      </c>
      <c r="J13" s="35"/>
      <c r="K13" s="35"/>
      <c r="L13" s="37">
        <v>0</v>
      </c>
    </row>
    <row r="14" spans="1:12">
      <c r="A14" s="35" t="s">
        <v>1553</v>
      </c>
      <c r="B14" s="35" t="s">
        <v>1554</v>
      </c>
      <c r="C14" s="36">
        <v>36526</v>
      </c>
      <c r="D14" s="36">
        <v>2958465</v>
      </c>
      <c r="E14" s="35"/>
      <c r="F14" s="37"/>
      <c r="G14" s="35" t="s">
        <v>1965</v>
      </c>
      <c r="H14" s="37">
        <v>0</v>
      </c>
      <c r="I14" s="38">
        <v>2.8E-3</v>
      </c>
      <c r="J14" s="35"/>
      <c r="K14" s="35"/>
      <c r="L14" s="37">
        <v>0</v>
      </c>
    </row>
    <row r="15" spans="1:12">
      <c r="A15" s="35" t="s">
        <v>425</v>
      </c>
      <c r="B15" s="35" t="s">
        <v>1966</v>
      </c>
      <c r="C15" s="36">
        <v>36526</v>
      </c>
      <c r="D15" s="36">
        <v>45608</v>
      </c>
      <c r="E15" s="35"/>
      <c r="F15" s="37"/>
      <c r="G15" s="35" t="s">
        <v>1965</v>
      </c>
      <c r="H15" s="37">
        <v>0</v>
      </c>
      <c r="I15" s="38">
        <v>5.5999999999999999E-3</v>
      </c>
      <c r="J15" s="35"/>
      <c r="K15" s="35"/>
      <c r="L15" s="37">
        <v>0</v>
      </c>
    </row>
    <row r="16" spans="1:12">
      <c r="A16" s="35" t="s">
        <v>1353</v>
      </c>
      <c r="B16" s="35" t="s">
        <v>1354</v>
      </c>
      <c r="C16" s="36">
        <v>36526</v>
      </c>
      <c r="D16" s="36">
        <v>2958465</v>
      </c>
      <c r="E16" s="35"/>
      <c r="F16" s="37"/>
      <c r="G16" s="35" t="s">
        <v>1965</v>
      </c>
      <c r="H16" s="37">
        <v>0</v>
      </c>
      <c r="I16" s="38">
        <v>1.17E-2</v>
      </c>
      <c r="J16" s="35"/>
      <c r="K16" s="35"/>
      <c r="L16" s="37">
        <v>0</v>
      </c>
    </row>
    <row r="17" spans="1:12">
      <c r="A17" s="35" t="s">
        <v>1448</v>
      </c>
      <c r="B17" s="35" t="s">
        <v>1449</v>
      </c>
      <c r="C17" s="36">
        <v>45925</v>
      </c>
      <c r="D17" s="36">
        <v>2958465</v>
      </c>
      <c r="E17" s="35"/>
      <c r="F17" s="37"/>
      <c r="G17" s="35" t="s">
        <v>1965</v>
      </c>
      <c r="H17" s="37">
        <v>0</v>
      </c>
      <c r="I17" s="38">
        <v>5.3E-3</v>
      </c>
      <c r="J17" s="35"/>
      <c r="K17" s="35"/>
      <c r="L17" s="37">
        <v>0</v>
      </c>
    </row>
    <row r="18" spans="1:12">
      <c r="A18" s="35" t="s">
        <v>1322</v>
      </c>
      <c r="B18" s="35" t="s">
        <v>1323</v>
      </c>
      <c r="C18" s="36">
        <v>36526</v>
      </c>
      <c r="D18" s="36">
        <v>2958465</v>
      </c>
      <c r="E18" s="35"/>
      <c r="F18" s="37"/>
      <c r="G18" s="35" t="s">
        <v>1965</v>
      </c>
      <c r="H18" s="37">
        <v>0</v>
      </c>
      <c r="I18" s="38">
        <v>1.9400000000000001E-2</v>
      </c>
      <c r="J18" s="35"/>
      <c r="K18" s="35"/>
      <c r="L18" s="37">
        <v>0</v>
      </c>
    </row>
    <row r="19" spans="1:12">
      <c r="A19" s="35" t="s">
        <v>1464</v>
      </c>
      <c r="B19" s="35" t="s">
        <v>1465</v>
      </c>
      <c r="C19" s="36">
        <v>36526</v>
      </c>
      <c r="D19" s="36">
        <v>2958465</v>
      </c>
      <c r="E19" s="35"/>
      <c r="F19" s="37"/>
      <c r="G19" s="35" t="s">
        <v>1965</v>
      </c>
      <c r="H19" s="37">
        <v>0</v>
      </c>
      <c r="I19" s="38">
        <v>5.5999999999999999E-3</v>
      </c>
      <c r="J19" s="35"/>
      <c r="K19" s="35"/>
      <c r="L19" s="37">
        <v>0</v>
      </c>
    </row>
    <row r="20" spans="1:12">
      <c r="A20" s="35" t="s">
        <v>430</v>
      </c>
      <c r="B20" s="35" t="s">
        <v>431</v>
      </c>
      <c r="C20" s="36">
        <v>45609</v>
      </c>
      <c r="D20" s="36">
        <v>2958465</v>
      </c>
      <c r="E20" s="35"/>
      <c r="F20" s="37"/>
      <c r="G20" s="35" t="s">
        <v>1965</v>
      </c>
      <c r="H20" s="37">
        <v>0</v>
      </c>
      <c r="I20" s="38">
        <v>1.17E-2</v>
      </c>
      <c r="J20" s="35"/>
      <c r="K20" s="35"/>
      <c r="L20" s="37">
        <v>0</v>
      </c>
    </row>
    <row r="21" spans="1:12">
      <c r="A21" s="35" t="s">
        <v>1444</v>
      </c>
      <c r="B21" s="35" t="s">
        <v>1445</v>
      </c>
      <c r="C21" s="36">
        <v>45925</v>
      </c>
      <c r="D21" s="36">
        <v>2958465</v>
      </c>
      <c r="E21" s="35"/>
      <c r="F21" s="37"/>
      <c r="G21" s="35" t="s">
        <v>1965</v>
      </c>
      <c r="H21" s="37">
        <v>0</v>
      </c>
      <c r="I21" s="38">
        <v>1.4E-2</v>
      </c>
      <c r="J21" s="35"/>
      <c r="K21" s="35"/>
      <c r="L21" s="37">
        <v>0</v>
      </c>
    </row>
    <row r="22" spans="1:12">
      <c r="A22" s="35" t="s">
        <v>1450</v>
      </c>
      <c r="B22" s="35" t="s">
        <v>1451</v>
      </c>
      <c r="C22" s="36">
        <v>45925</v>
      </c>
      <c r="D22" s="36">
        <v>2958465</v>
      </c>
      <c r="E22" s="35"/>
      <c r="F22" s="37"/>
      <c r="G22" s="35" t="s">
        <v>1965</v>
      </c>
      <c r="H22" s="37">
        <v>0</v>
      </c>
      <c r="I22" s="38">
        <v>5.5999999999999999E-3</v>
      </c>
      <c r="J22" s="35"/>
      <c r="K22" s="35"/>
      <c r="L22" s="37">
        <v>0</v>
      </c>
    </row>
    <row r="23" spans="1:12">
      <c r="A23" s="35" t="s">
        <v>1200</v>
      </c>
      <c r="B23" s="35" t="s">
        <v>768</v>
      </c>
      <c r="C23" s="36">
        <v>45609</v>
      </c>
      <c r="D23" s="36">
        <v>2958465</v>
      </c>
      <c r="E23" s="35"/>
      <c r="F23" s="37"/>
      <c r="G23" s="35" t="s">
        <v>1965</v>
      </c>
      <c r="H23" s="37">
        <v>0</v>
      </c>
      <c r="I23" s="38">
        <v>1.6999999999999999E-3</v>
      </c>
      <c r="J23" s="35"/>
      <c r="K23" s="35"/>
      <c r="L23" s="37">
        <v>0</v>
      </c>
    </row>
    <row r="24" spans="1:12">
      <c r="A24" s="35" t="s">
        <v>1462</v>
      </c>
      <c r="B24" s="35" t="s">
        <v>1967</v>
      </c>
      <c r="C24" s="36">
        <v>45925</v>
      </c>
      <c r="D24" s="36">
        <v>2958465</v>
      </c>
      <c r="E24" s="35"/>
      <c r="F24" s="37"/>
      <c r="G24" s="35" t="s">
        <v>1965</v>
      </c>
      <c r="H24" s="37">
        <v>0</v>
      </c>
      <c r="I24" s="38">
        <v>3.6400000000000002E-2</v>
      </c>
      <c r="J24" s="35"/>
      <c r="K24" s="35"/>
      <c r="L24" s="37">
        <v>0</v>
      </c>
    </row>
    <row r="25" spans="1:12">
      <c r="A25" s="35" t="s">
        <v>807</v>
      </c>
      <c r="B25" s="35" t="s">
        <v>1968</v>
      </c>
      <c r="C25" s="36">
        <v>45609</v>
      </c>
      <c r="D25" s="36">
        <v>2958465</v>
      </c>
      <c r="E25" s="35"/>
      <c r="F25" s="37"/>
      <c r="G25" s="35" t="s">
        <v>1965</v>
      </c>
      <c r="H25" s="37">
        <v>0</v>
      </c>
      <c r="I25" s="38">
        <v>1.12E-2</v>
      </c>
      <c r="J25" s="35"/>
      <c r="K25" s="35"/>
      <c r="L25" s="37">
        <v>0</v>
      </c>
    </row>
    <row r="26" spans="1:12">
      <c r="A26" s="35" t="s">
        <v>369</v>
      </c>
      <c r="B26" s="35" t="s">
        <v>1969</v>
      </c>
      <c r="C26" s="36">
        <v>45609</v>
      </c>
      <c r="D26" s="36">
        <v>2958465</v>
      </c>
      <c r="E26" s="35"/>
      <c r="F26" s="37"/>
      <c r="G26" s="35" t="s">
        <v>1965</v>
      </c>
      <c r="H26" s="37">
        <v>0</v>
      </c>
      <c r="I26" s="38">
        <v>1.4E-2</v>
      </c>
      <c r="J26" s="35"/>
      <c r="K26" s="35"/>
      <c r="L26" s="37">
        <v>0</v>
      </c>
    </row>
    <row r="27" spans="1:12">
      <c r="A27" s="35" t="s">
        <v>409</v>
      </c>
      <c r="B27" s="35" t="s">
        <v>410</v>
      </c>
      <c r="C27" s="36">
        <v>36526</v>
      </c>
      <c r="D27" s="36">
        <v>45608</v>
      </c>
      <c r="E27" s="35"/>
      <c r="F27" s="37"/>
      <c r="G27" s="35" t="s">
        <v>1965</v>
      </c>
      <c r="H27" s="37">
        <v>0</v>
      </c>
      <c r="I27" s="38">
        <v>5.5999999999999999E-3</v>
      </c>
      <c r="J27" s="35"/>
      <c r="K27" s="35"/>
      <c r="L27" s="37">
        <v>0</v>
      </c>
    </row>
    <row r="28" spans="1:12">
      <c r="A28" s="35" t="s">
        <v>1460</v>
      </c>
      <c r="B28" s="35" t="s">
        <v>1461</v>
      </c>
      <c r="C28" s="36">
        <v>45925</v>
      </c>
      <c r="D28" s="36">
        <v>2958465</v>
      </c>
      <c r="E28" s="35"/>
      <c r="F28" s="37"/>
      <c r="G28" s="35" t="s">
        <v>1965</v>
      </c>
      <c r="H28" s="37">
        <v>0</v>
      </c>
      <c r="I28" s="38">
        <v>1.12E-2</v>
      </c>
      <c r="J28" s="35"/>
      <c r="K28" s="35"/>
      <c r="L28" s="37">
        <v>0</v>
      </c>
    </row>
    <row r="29" spans="1:12">
      <c r="A29" s="35" t="s">
        <v>1324</v>
      </c>
      <c r="B29" s="35" t="s">
        <v>778</v>
      </c>
      <c r="C29" s="36">
        <v>36526</v>
      </c>
      <c r="D29" s="36">
        <v>45608</v>
      </c>
      <c r="E29" s="35"/>
      <c r="F29" s="37"/>
      <c r="G29" s="35" t="s">
        <v>1965</v>
      </c>
      <c r="H29" s="37">
        <v>0</v>
      </c>
      <c r="I29" s="38">
        <v>1.11E-2</v>
      </c>
      <c r="J29" s="35"/>
      <c r="K29" s="35"/>
      <c r="L29" s="37">
        <v>0</v>
      </c>
    </row>
    <row r="30" spans="1:12">
      <c r="A30" s="35" t="s">
        <v>1325</v>
      </c>
      <c r="B30" s="35" t="s">
        <v>775</v>
      </c>
      <c r="C30" s="36">
        <v>45609</v>
      </c>
      <c r="D30" s="36">
        <v>2958465</v>
      </c>
      <c r="E30" s="35"/>
      <c r="F30" s="37"/>
      <c r="G30" s="35" t="s">
        <v>1965</v>
      </c>
      <c r="H30" s="37">
        <v>0</v>
      </c>
      <c r="I30" s="38">
        <v>1.11E-2</v>
      </c>
      <c r="J30" s="35"/>
      <c r="K30" s="35"/>
      <c r="L30" s="37">
        <v>0</v>
      </c>
    </row>
    <row r="31" spans="1:12">
      <c r="A31" s="35" t="s">
        <v>1296</v>
      </c>
      <c r="B31" s="35" t="s">
        <v>1297</v>
      </c>
      <c r="C31" s="36">
        <v>45609</v>
      </c>
      <c r="D31" s="36">
        <v>2958465</v>
      </c>
      <c r="E31" s="35"/>
      <c r="F31" s="37"/>
      <c r="G31" s="35" t="s">
        <v>1965</v>
      </c>
      <c r="H31" s="37">
        <v>0</v>
      </c>
      <c r="I31" s="38">
        <v>1.11E-2</v>
      </c>
      <c r="J31" s="35"/>
      <c r="K31" s="35"/>
      <c r="L31" s="37">
        <v>0</v>
      </c>
    </row>
    <row r="32" spans="1:12">
      <c r="A32" s="35" t="s">
        <v>804</v>
      </c>
      <c r="B32" s="35" t="s">
        <v>805</v>
      </c>
      <c r="C32" s="36">
        <v>45609</v>
      </c>
      <c r="D32" s="36">
        <v>2958465</v>
      </c>
      <c r="E32" s="35"/>
      <c r="F32" s="37"/>
      <c r="G32" s="35" t="s">
        <v>1965</v>
      </c>
      <c r="H32" s="37">
        <v>0</v>
      </c>
      <c r="I32" s="38">
        <v>1.11E-2</v>
      </c>
      <c r="J32" s="35"/>
      <c r="K32" s="35"/>
      <c r="L32" s="37">
        <v>0</v>
      </c>
    </row>
    <row r="33" spans="1:12">
      <c r="A33" s="35" t="s">
        <v>1474</v>
      </c>
      <c r="B33" s="35" t="s">
        <v>1475</v>
      </c>
      <c r="C33" s="36">
        <v>36526</v>
      </c>
      <c r="D33" s="36">
        <v>2958465</v>
      </c>
      <c r="E33" s="35"/>
      <c r="F33" s="37"/>
      <c r="G33" s="35" t="s">
        <v>1965</v>
      </c>
      <c r="H33" s="37">
        <v>0</v>
      </c>
      <c r="I33" s="38">
        <v>7.6E-3</v>
      </c>
      <c r="J33" s="35"/>
      <c r="K33" s="35"/>
      <c r="L33" s="37">
        <v>0</v>
      </c>
    </row>
    <row r="34" spans="1:12">
      <c r="A34" s="35" t="s">
        <v>1363</v>
      </c>
      <c r="B34" s="35" t="s">
        <v>1364</v>
      </c>
      <c r="C34" s="36">
        <v>36526</v>
      </c>
      <c r="D34" s="36">
        <v>2958465</v>
      </c>
      <c r="E34" s="35"/>
      <c r="F34" s="37"/>
      <c r="G34" s="35" t="s">
        <v>1965</v>
      </c>
      <c r="H34" s="37">
        <v>0</v>
      </c>
      <c r="I34" s="38">
        <v>3.3700000000000001E-2</v>
      </c>
      <c r="J34" s="35"/>
      <c r="K34" s="35"/>
      <c r="L34" s="37">
        <v>0</v>
      </c>
    </row>
    <row r="35" spans="1:12">
      <c r="A35" s="35" t="s">
        <v>793</v>
      </c>
      <c r="B35" s="35" t="s">
        <v>794</v>
      </c>
      <c r="C35" s="36">
        <v>36526</v>
      </c>
      <c r="D35" s="36">
        <v>45608</v>
      </c>
      <c r="E35" s="35"/>
      <c r="F35" s="37"/>
      <c r="G35" s="35" t="s">
        <v>1965</v>
      </c>
      <c r="H35" s="37">
        <v>0</v>
      </c>
      <c r="I35" s="38">
        <v>5.5999999999999999E-3</v>
      </c>
      <c r="J35" s="35"/>
      <c r="K35" s="35"/>
      <c r="L35" s="37">
        <v>0</v>
      </c>
    </row>
    <row r="36" spans="1:12">
      <c r="A36" s="35" t="s">
        <v>1361</v>
      </c>
      <c r="B36" s="35" t="s">
        <v>1362</v>
      </c>
      <c r="C36" s="36">
        <v>36526</v>
      </c>
      <c r="D36" s="36">
        <v>2958465</v>
      </c>
      <c r="E36" s="35"/>
      <c r="F36" s="37"/>
      <c r="G36" s="35" t="s">
        <v>1965</v>
      </c>
      <c r="H36" s="37">
        <v>0</v>
      </c>
      <c r="I36" s="38">
        <v>6.3E-3</v>
      </c>
      <c r="J36" s="35"/>
      <c r="K36" s="35"/>
      <c r="L36" s="37">
        <v>0</v>
      </c>
    </row>
    <row r="37" spans="1:12">
      <c r="A37" s="35" t="s">
        <v>1416</v>
      </c>
      <c r="B37" s="35" t="s">
        <v>1417</v>
      </c>
      <c r="C37" s="36">
        <v>36526</v>
      </c>
      <c r="D37" s="36">
        <v>2958465</v>
      </c>
      <c r="E37" s="35"/>
      <c r="F37" s="37"/>
      <c r="G37" s="35" t="s">
        <v>1965</v>
      </c>
      <c r="H37" s="37">
        <v>0</v>
      </c>
      <c r="I37" s="38">
        <v>1.2999999999999999E-2</v>
      </c>
      <c r="J37" s="35"/>
      <c r="K37" s="35"/>
      <c r="L37" s="37">
        <v>0</v>
      </c>
    </row>
    <row r="38" spans="1:12">
      <c r="A38" s="35" t="s">
        <v>762</v>
      </c>
      <c r="B38" s="35" t="s">
        <v>1557</v>
      </c>
      <c r="C38" s="36">
        <v>36526</v>
      </c>
      <c r="D38" s="36">
        <v>2958465</v>
      </c>
      <c r="E38" s="35"/>
      <c r="F38" s="37"/>
      <c r="G38" s="35" t="s">
        <v>1965</v>
      </c>
      <c r="H38" s="37">
        <v>0</v>
      </c>
      <c r="I38" s="38">
        <v>2.8E-3</v>
      </c>
      <c r="J38" s="35"/>
      <c r="K38" s="35"/>
      <c r="L38" s="37">
        <v>0</v>
      </c>
    </row>
    <row r="39" spans="1:12">
      <c r="A39" s="35" t="s">
        <v>1355</v>
      </c>
      <c r="B39" s="35" t="s">
        <v>1356</v>
      </c>
      <c r="C39" s="36">
        <v>36526</v>
      </c>
      <c r="D39" s="36">
        <v>2958465</v>
      </c>
      <c r="E39" s="35"/>
      <c r="F39" s="37"/>
      <c r="G39" s="35" t="s">
        <v>1965</v>
      </c>
      <c r="H39" s="37">
        <v>0</v>
      </c>
      <c r="I39" s="38">
        <v>2.8E-3</v>
      </c>
      <c r="J39" s="35"/>
      <c r="K39" s="35"/>
      <c r="L39" s="37">
        <v>0</v>
      </c>
    </row>
    <row r="40" spans="1:12">
      <c r="A40" s="35" t="s">
        <v>1263</v>
      </c>
      <c r="B40" s="35" t="s">
        <v>1264</v>
      </c>
      <c r="C40" s="36">
        <v>45609</v>
      </c>
      <c r="D40" s="36">
        <v>2958465</v>
      </c>
      <c r="E40" s="35"/>
      <c r="F40" s="37"/>
      <c r="G40" s="35" t="s">
        <v>1965</v>
      </c>
      <c r="H40" s="37">
        <v>0</v>
      </c>
      <c r="I40" s="38">
        <v>2.9700000000000001E-2</v>
      </c>
      <c r="J40" s="35"/>
      <c r="K40" s="35"/>
      <c r="L40" s="37">
        <v>0</v>
      </c>
    </row>
    <row r="41" spans="1:12">
      <c r="A41" s="35" t="s">
        <v>1298</v>
      </c>
      <c r="B41" s="35" t="s">
        <v>1299</v>
      </c>
      <c r="C41" s="36">
        <v>45609</v>
      </c>
      <c r="D41" s="36">
        <v>2958465</v>
      </c>
      <c r="E41" s="35"/>
      <c r="F41" s="37"/>
      <c r="G41" s="35" t="s">
        <v>1965</v>
      </c>
      <c r="H41" s="37">
        <v>0</v>
      </c>
      <c r="I41" s="38">
        <v>1.4E-3</v>
      </c>
      <c r="J41" s="35"/>
      <c r="K41" s="35"/>
      <c r="L41" s="37">
        <v>0</v>
      </c>
    </row>
    <row r="42" spans="1:12">
      <c r="A42" s="35" t="s">
        <v>1255</v>
      </c>
      <c r="B42" s="35" t="s">
        <v>1256</v>
      </c>
      <c r="C42" s="36">
        <v>45609</v>
      </c>
      <c r="D42" s="36">
        <v>2958465</v>
      </c>
      <c r="E42" s="35"/>
      <c r="F42" s="37"/>
      <c r="G42" s="35" t="s">
        <v>1965</v>
      </c>
      <c r="H42" s="37">
        <v>0</v>
      </c>
      <c r="I42" s="38">
        <v>1.1599999999999999E-2</v>
      </c>
      <c r="J42" s="35"/>
      <c r="K42" s="35"/>
      <c r="L42" s="37">
        <v>0</v>
      </c>
    </row>
    <row r="43" spans="1:12">
      <c r="A43" s="35" t="s">
        <v>1257</v>
      </c>
      <c r="B43" s="35" t="s">
        <v>1258</v>
      </c>
      <c r="C43" s="36">
        <v>45609</v>
      </c>
      <c r="D43" s="36">
        <v>2958465</v>
      </c>
      <c r="E43" s="35"/>
      <c r="F43" s="37"/>
      <c r="G43" s="35" t="s">
        <v>1965</v>
      </c>
      <c r="H43" s="37">
        <v>0</v>
      </c>
      <c r="I43" s="38">
        <v>1.2800000000000001E-2</v>
      </c>
      <c r="J43" s="35"/>
      <c r="K43" s="35"/>
      <c r="L43" s="37">
        <v>0</v>
      </c>
    </row>
    <row r="44" spans="1:12">
      <c r="A44" s="35" t="s">
        <v>1265</v>
      </c>
      <c r="B44" s="35" t="s">
        <v>1266</v>
      </c>
      <c r="C44" s="36">
        <v>45609</v>
      </c>
      <c r="D44" s="36">
        <v>2958465</v>
      </c>
      <c r="E44" s="35"/>
      <c r="F44" s="37"/>
      <c r="G44" s="35" t="s">
        <v>1965</v>
      </c>
      <c r="H44" s="37">
        <v>0</v>
      </c>
      <c r="I44" s="38">
        <v>1.11E-2</v>
      </c>
      <c r="J44" s="35"/>
      <c r="K44" s="35"/>
      <c r="L44" s="37">
        <v>0</v>
      </c>
    </row>
    <row r="45" spans="1:12">
      <c r="A45" s="35" t="s">
        <v>433</v>
      </c>
      <c r="B45" s="35" t="s">
        <v>434</v>
      </c>
      <c r="C45" s="36">
        <v>36526</v>
      </c>
      <c r="D45" s="36">
        <v>45608</v>
      </c>
      <c r="E45" s="35"/>
      <c r="F45" s="37"/>
      <c r="G45" s="35" t="s">
        <v>1965</v>
      </c>
      <c r="H45" s="37">
        <v>0</v>
      </c>
      <c r="I45" s="38">
        <v>8.7800000000000003E-2</v>
      </c>
      <c r="J45" s="35"/>
      <c r="K45" s="35"/>
      <c r="L45" s="37">
        <v>0</v>
      </c>
    </row>
    <row r="46" spans="1:12">
      <c r="A46" s="35" t="s">
        <v>1410</v>
      </c>
      <c r="B46" s="35" t="s">
        <v>1411</v>
      </c>
      <c r="C46" s="36">
        <v>36526</v>
      </c>
      <c r="D46" s="36">
        <v>2958465</v>
      </c>
      <c r="E46" s="35"/>
      <c r="F46" s="37"/>
      <c r="G46" s="35" t="s">
        <v>1965</v>
      </c>
      <c r="H46" s="37">
        <v>0</v>
      </c>
      <c r="I46" s="38">
        <v>5.0000000000000001E-4</v>
      </c>
      <c r="J46" s="35"/>
      <c r="K46" s="35"/>
      <c r="L46" s="37">
        <v>0</v>
      </c>
    </row>
    <row r="47" spans="1:12">
      <c r="A47" s="35" t="s">
        <v>785</v>
      </c>
      <c r="B47" s="35" t="s">
        <v>786</v>
      </c>
      <c r="C47" s="36">
        <v>36526</v>
      </c>
      <c r="D47" s="36">
        <v>45608</v>
      </c>
      <c r="E47" s="35"/>
      <c r="F47" s="37"/>
      <c r="G47" s="35" t="s">
        <v>1965</v>
      </c>
      <c r="H47" s="37">
        <v>0</v>
      </c>
      <c r="I47" s="38">
        <v>5.9499999999999997E-2</v>
      </c>
      <c r="J47" s="35"/>
      <c r="K47" s="35"/>
      <c r="L47" s="37">
        <v>0</v>
      </c>
    </row>
    <row r="48" spans="1:12">
      <c r="A48" s="35" t="s">
        <v>1418</v>
      </c>
      <c r="B48" s="35" t="s">
        <v>1419</v>
      </c>
      <c r="C48" s="36">
        <v>36526</v>
      </c>
      <c r="D48" s="36">
        <v>2958465</v>
      </c>
      <c r="E48" s="35"/>
      <c r="F48" s="37"/>
      <c r="G48" s="35" t="s">
        <v>1965</v>
      </c>
      <c r="H48" s="37">
        <v>0</v>
      </c>
      <c r="I48" s="38">
        <v>2.6599999999999999E-2</v>
      </c>
      <c r="J48" s="35"/>
      <c r="K48" s="35"/>
      <c r="L48" s="37">
        <v>0</v>
      </c>
    </row>
    <row r="49" spans="1:12">
      <c r="A49" s="35" t="s">
        <v>1408</v>
      </c>
      <c r="B49" s="35" t="s">
        <v>1970</v>
      </c>
      <c r="C49" s="36">
        <v>45925</v>
      </c>
      <c r="D49" s="36">
        <v>2958465</v>
      </c>
      <c r="E49" s="35"/>
      <c r="F49" s="37"/>
      <c r="G49" s="35" t="s">
        <v>1965</v>
      </c>
      <c r="H49" s="37">
        <v>0</v>
      </c>
      <c r="I49" s="38">
        <v>4.4000000000000003E-3</v>
      </c>
      <c r="J49" s="35"/>
      <c r="K49" s="35"/>
      <c r="L49" s="37">
        <v>0</v>
      </c>
    </row>
    <row r="50" spans="1:12">
      <c r="A50" s="35" t="s">
        <v>1259</v>
      </c>
      <c r="B50" s="35" t="s">
        <v>1260</v>
      </c>
      <c r="C50" s="36">
        <v>36526</v>
      </c>
      <c r="D50" s="36">
        <v>45608</v>
      </c>
      <c r="E50" s="35"/>
      <c r="F50" s="37"/>
      <c r="G50" s="35" t="s">
        <v>1965</v>
      </c>
      <c r="H50" s="37">
        <v>0</v>
      </c>
      <c r="I50" s="38">
        <v>1.9800000000000002E-2</v>
      </c>
      <c r="J50" s="35"/>
      <c r="K50" s="35"/>
      <c r="L50" s="37">
        <v>0</v>
      </c>
    </row>
    <row r="51" spans="1:12">
      <c r="A51" s="35" t="s">
        <v>1261</v>
      </c>
      <c r="B51" s="35" t="s">
        <v>1262</v>
      </c>
      <c r="C51" s="36">
        <v>45609</v>
      </c>
      <c r="D51" s="36">
        <v>2958465</v>
      </c>
      <c r="E51" s="35"/>
      <c r="F51" s="37"/>
      <c r="G51" s="35" t="s">
        <v>1965</v>
      </c>
      <c r="H51" s="37">
        <v>0</v>
      </c>
      <c r="I51" s="38">
        <v>1.9900000000000001E-2</v>
      </c>
      <c r="J51" s="35"/>
      <c r="K51" s="35"/>
      <c r="L51" s="37">
        <v>0</v>
      </c>
    </row>
    <row r="52" spans="1:12">
      <c r="A52" s="35" t="s">
        <v>416</v>
      </c>
      <c r="B52" s="35" t="s">
        <v>417</v>
      </c>
      <c r="C52" s="36">
        <v>45609</v>
      </c>
      <c r="D52" s="36">
        <v>2958465</v>
      </c>
      <c r="E52" s="35"/>
      <c r="F52" s="37"/>
      <c r="G52" s="35" t="s">
        <v>1965</v>
      </c>
      <c r="H52" s="37">
        <v>0</v>
      </c>
      <c r="I52" s="38">
        <v>2.6700000000000002E-2</v>
      </c>
      <c r="J52" s="35"/>
      <c r="K52" s="35"/>
      <c r="L52" s="37">
        <v>0</v>
      </c>
    </row>
    <row r="53" spans="1:12">
      <c r="A53" s="35" t="s">
        <v>1412</v>
      </c>
      <c r="B53" s="35" t="s">
        <v>1971</v>
      </c>
      <c r="C53" s="36">
        <v>36526</v>
      </c>
      <c r="D53" s="36">
        <v>2958465</v>
      </c>
      <c r="E53" s="35"/>
      <c r="F53" s="37"/>
      <c r="G53" s="35" t="s">
        <v>1965</v>
      </c>
      <c r="H53" s="37">
        <v>0</v>
      </c>
      <c r="I53" s="38">
        <v>1.17E-2</v>
      </c>
      <c r="J53" s="35"/>
      <c r="K53" s="35"/>
      <c r="L53" s="37">
        <v>0</v>
      </c>
    </row>
    <row r="54" spans="1:12">
      <c r="A54" s="35" t="s">
        <v>1414</v>
      </c>
      <c r="B54" s="35" t="s">
        <v>1972</v>
      </c>
      <c r="C54" s="36">
        <v>45925</v>
      </c>
      <c r="D54" s="36">
        <v>2958465</v>
      </c>
      <c r="E54" s="35"/>
      <c r="F54" s="37"/>
      <c r="G54" s="35" t="s">
        <v>1965</v>
      </c>
      <c r="H54" s="37">
        <v>0</v>
      </c>
      <c r="I54" s="38">
        <v>4.4999999999999997E-3</v>
      </c>
      <c r="J54" s="35"/>
      <c r="K54" s="35"/>
      <c r="L54" s="37">
        <v>0</v>
      </c>
    </row>
    <row r="55" spans="1:12">
      <c r="A55" s="35" t="s">
        <v>499</v>
      </c>
      <c r="B55" s="35" t="s">
        <v>500</v>
      </c>
      <c r="C55" s="36">
        <v>45609</v>
      </c>
      <c r="D55" s="36">
        <v>2958465</v>
      </c>
      <c r="E55" s="35"/>
      <c r="F55" s="37"/>
      <c r="G55" s="35" t="s">
        <v>1965</v>
      </c>
      <c r="H55" s="37">
        <v>0</v>
      </c>
      <c r="I55" s="38">
        <v>2.8E-3</v>
      </c>
      <c r="J55" s="35"/>
      <c r="K55" s="35"/>
      <c r="L55" s="37">
        <v>0</v>
      </c>
    </row>
    <row r="56" spans="1:12">
      <c r="A56" s="35" t="s">
        <v>1466</v>
      </c>
      <c r="B56" s="35" t="s">
        <v>1467</v>
      </c>
      <c r="C56" s="36">
        <v>36526</v>
      </c>
      <c r="D56" s="36">
        <v>2958465</v>
      </c>
      <c r="E56" s="35"/>
      <c r="F56" s="37"/>
      <c r="G56" s="35" t="s">
        <v>1965</v>
      </c>
      <c r="H56" s="37">
        <v>0</v>
      </c>
      <c r="I56" s="38">
        <v>7.5899999999999995E-2</v>
      </c>
      <c r="J56" s="35"/>
      <c r="K56" s="35"/>
      <c r="L56" s="37">
        <v>0</v>
      </c>
    </row>
    <row r="57" spans="1:12">
      <c r="A57" s="35" t="s">
        <v>1472</v>
      </c>
      <c r="B57" s="35" t="s">
        <v>1473</v>
      </c>
      <c r="C57" s="36">
        <v>36526</v>
      </c>
      <c r="D57" s="36">
        <v>2958465</v>
      </c>
      <c r="E57" s="35"/>
      <c r="F57" s="37"/>
      <c r="G57" s="35" t="s">
        <v>1965</v>
      </c>
      <c r="H57" s="37">
        <v>0</v>
      </c>
      <c r="I57" s="38">
        <v>7.5600000000000001E-2</v>
      </c>
      <c r="J57" s="35"/>
      <c r="K57" s="35"/>
      <c r="L57" s="37">
        <v>0</v>
      </c>
    </row>
    <row r="58" spans="1:12">
      <c r="A58" s="35" t="s">
        <v>1272</v>
      </c>
      <c r="B58" s="35" t="s">
        <v>1273</v>
      </c>
      <c r="C58" s="36">
        <v>36526</v>
      </c>
      <c r="D58" s="36">
        <v>45608</v>
      </c>
      <c r="E58" s="35"/>
      <c r="F58" s="37"/>
      <c r="G58" s="35" t="s">
        <v>1965</v>
      </c>
      <c r="H58" s="37">
        <v>0</v>
      </c>
      <c r="I58" s="38">
        <v>5.5999999999999999E-3</v>
      </c>
      <c r="J58" s="35"/>
      <c r="K58" s="35"/>
      <c r="L58" s="37">
        <v>0</v>
      </c>
    </row>
    <row r="59" spans="1:12">
      <c r="A59" s="35" t="s">
        <v>1274</v>
      </c>
      <c r="B59" s="35" t="s">
        <v>1275</v>
      </c>
      <c r="C59" s="36">
        <v>36526</v>
      </c>
      <c r="D59" s="36">
        <v>2958465</v>
      </c>
      <c r="E59" s="35"/>
      <c r="F59" s="37"/>
      <c r="G59" s="35" t="s">
        <v>1965</v>
      </c>
      <c r="H59" s="37">
        <v>0</v>
      </c>
      <c r="I59" s="38">
        <v>9.06E-2</v>
      </c>
      <c r="J59" s="35"/>
      <c r="K59" s="35"/>
      <c r="L59" s="37">
        <v>0</v>
      </c>
    </row>
    <row r="60" spans="1:12">
      <c r="A60" s="35" t="s">
        <v>1267</v>
      </c>
      <c r="B60" s="35" t="s">
        <v>773</v>
      </c>
      <c r="C60" s="36">
        <v>45609</v>
      </c>
      <c r="D60" s="36">
        <v>2958465</v>
      </c>
      <c r="E60" s="35"/>
      <c r="F60" s="37"/>
      <c r="G60" s="35" t="s">
        <v>1965</v>
      </c>
      <c r="H60" s="37">
        <v>0</v>
      </c>
      <c r="I60" s="38">
        <v>1.4E-2</v>
      </c>
      <c r="J60" s="35"/>
      <c r="K60" s="35"/>
      <c r="L60" s="37">
        <v>0</v>
      </c>
    </row>
    <row r="61" spans="1:12">
      <c r="A61" s="35" t="s">
        <v>1268</v>
      </c>
      <c r="B61" s="35" t="s">
        <v>1973</v>
      </c>
      <c r="C61" s="36">
        <v>45609</v>
      </c>
      <c r="D61" s="36">
        <v>2958465</v>
      </c>
      <c r="E61" s="35"/>
      <c r="F61" s="37"/>
      <c r="G61" s="35" t="s">
        <v>1965</v>
      </c>
      <c r="H61" s="37">
        <v>0</v>
      </c>
      <c r="I61" s="38">
        <v>1.54E-2</v>
      </c>
      <c r="J61" s="35"/>
      <c r="K61" s="35"/>
      <c r="L61" s="37">
        <v>0</v>
      </c>
    </row>
    <row r="62" spans="1:12">
      <c r="A62" s="35" t="s">
        <v>455</v>
      </c>
      <c r="B62" s="35" t="s">
        <v>1327</v>
      </c>
      <c r="C62" s="36">
        <v>45609</v>
      </c>
      <c r="D62" s="36">
        <v>2958465</v>
      </c>
      <c r="E62" s="35"/>
      <c r="F62" s="37"/>
      <c r="G62" s="35" t="s">
        <v>1965</v>
      </c>
      <c r="H62" s="37">
        <v>0</v>
      </c>
      <c r="I62" s="38">
        <v>1.4200000000000001E-2</v>
      </c>
      <c r="J62" s="35"/>
      <c r="K62" s="35"/>
      <c r="L62" s="37">
        <v>0</v>
      </c>
    </row>
    <row r="63" spans="1:12">
      <c r="A63" s="35" t="s">
        <v>536</v>
      </c>
      <c r="B63" s="35" t="s">
        <v>1974</v>
      </c>
      <c r="C63" s="36">
        <v>45609</v>
      </c>
      <c r="D63" s="36">
        <v>2958465</v>
      </c>
      <c r="E63" s="35"/>
      <c r="F63" s="37"/>
      <c r="G63" s="35" t="s">
        <v>1965</v>
      </c>
      <c r="H63" s="37">
        <v>0</v>
      </c>
      <c r="I63" s="38">
        <v>4.6699999999999998E-2</v>
      </c>
      <c r="J63" s="35"/>
      <c r="K63" s="35"/>
      <c r="L63" s="37">
        <v>0</v>
      </c>
    </row>
    <row r="64" spans="1:12">
      <c r="A64" s="35" t="s">
        <v>383</v>
      </c>
      <c r="B64" s="35" t="s">
        <v>384</v>
      </c>
      <c r="C64" s="36">
        <v>36526</v>
      </c>
      <c r="D64" s="36">
        <v>45608</v>
      </c>
      <c r="E64" s="35"/>
      <c r="F64" s="37"/>
      <c r="G64" s="35" t="s">
        <v>1965</v>
      </c>
      <c r="H64" s="37">
        <v>0</v>
      </c>
      <c r="I64" s="38">
        <v>2.01E-2</v>
      </c>
      <c r="J64" s="35"/>
      <c r="K64" s="35"/>
      <c r="L64" s="37">
        <v>0</v>
      </c>
    </row>
    <row r="65" spans="1:12">
      <c r="A65" s="35" t="s">
        <v>394</v>
      </c>
      <c r="B65" s="35" t="s">
        <v>395</v>
      </c>
      <c r="C65" s="36">
        <v>36526</v>
      </c>
      <c r="D65" s="36">
        <v>45608</v>
      </c>
      <c r="E65" s="35"/>
      <c r="F65" s="37"/>
      <c r="G65" s="35" t="s">
        <v>1965</v>
      </c>
      <c r="H65" s="37">
        <v>0</v>
      </c>
      <c r="I65" s="38">
        <v>2.01E-2</v>
      </c>
      <c r="J65" s="35"/>
      <c r="K65" s="35"/>
      <c r="L65" s="37">
        <v>0</v>
      </c>
    </row>
    <row r="66" spans="1:12">
      <c r="A66" s="35" t="s">
        <v>399</v>
      </c>
      <c r="B66" s="35" t="s">
        <v>400</v>
      </c>
      <c r="C66" s="36">
        <v>36526</v>
      </c>
      <c r="D66" s="36">
        <v>45608</v>
      </c>
      <c r="E66" s="35"/>
      <c r="F66" s="37"/>
      <c r="G66" s="35" t="s">
        <v>1965</v>
      </c>
      <c r="H66" s="37">
        <v>0</v>
      </c>
      <c r="I66" s="38">
        <v>2.01E-2</v>
      </c>
      <c r="J66" s="35"/>
      <c r="K66" s="35"/>
      <c r="L66" s="37">
        <v>0</v>
      </c>
    </row>
    <row r="67" spans="1:12">
      <c r="A67" s="35" t="s">
        <v>404</v>
      </c>
      <c r="B67" s="35" t="s">
        <v>405</v>
      </c>
      <c r="C67" s="36">
        <v>36526</v>
      </c>
      <c r="D67" s="36">
        <v>45608</v>
      </c>
      <c r="E67" s="35"/>
      <c r="F67" s="37"/>
      <c r="G67" s="35" t="s">
        <v>1965</v>
      </c>
      <c r="H67" s="37">
        <v>0</v>
      </c>
      <c r="I67" s="38">
        <v>2.01E-2</v>
      </c>
      <c r="J67" s="35"/>
      <c r="K67" s="35"/>
      <c r="L67" s="37">
        <v>0</v>
      </c>
    </row>
    <row r="68" spans="1:12">
      <c r="A68" s="35" t="s">
        <v>800</v>
      </c>
      <c r="B68" s="35" t="s">
        <v>801</v>
      </c>
      <c r="C68" s="36">
        <v>36526</v>
      </c>
      <c r="D68" s="36">
        <v>45608</v>
      </c>
      <c r="E68" s="35"/>
      <c r="F68" s="37"/>
      <c r="G68" s="35" t="s">
        <v>1965</v>
      </c>
      <c r="H68" s="37">
        <v>0</v>
      </c>
      <c r="I68" s="38">
        <v>0.1459</v>
      </c>
      <c r="J68" s="35"/>
      <c r="K68" s="35"/>
      <c r="L68" s="37">
        <v>0</v>
      </c>
    </row>
    <row r="69" spans="1:12">
      <c r="A69" s="35" t="s">
        <v>1565</v>
      </c>
      <c r="B69" s="35" t="s">
        <v>678</v>
      </c>
      <c r="C69" s="36">
        <v>45609</v>
      </c>
      <c r="D69" s="36">
        <v>2958465</v>
      </c>
      <c r="E69" s="35"/>
      <c r="F69" s="37"/>
      <c r="G69" s="35" t="s">
        <v>1965</v>
      </c>
      <c r="H69" s="37">
        <v>0</v>
      </c>
      <c r="I69" s="38">
        <v>2.8E-3</v>
      </c>
      <c r="J69" s="35"/>
      <c r="K69" s="35"/>
      <c r="L69" s="37">
        <v>0</v>
      </c>
    </row>
    <row r="70" spans="1:12">
      <c r="A70" s="35" t="s">
        <v>460</v>
      </c>
      <c r="B70" s="35" t="s">
        <v>461</v>
      </c>
      <c r="C70" s="36">
        <v>36526</v>
      </c>
      <c r="D70" s="36">
        <v>45608</v>
      </c>
      <c r="E70" s="35"/>
      <c r="F70" s="37"/>
      <c r="G70" s="35" t="s">
        <v>1965</v>
      </c>
      <c r="H70" s="37">
        <v>0</v>
      </c>
      <c r="I70" s="38">
        <v>6.7799999999999999E-2</v>
      </c>
      <c r="J70" s="35"/>
      <c r="K70" s="35"/>
      <c r="L70" s="37">
        <v>0</v>
      </c>
    </row>
    <row r="71" spans="1:12">
      <c r="A71" s="35" t="s">
        <v>1975</v>
      </c>
      <c r="B71" s="35" t="s">
        <v>506</v>
      </c>
      <c r="C71" s="36">
        <v>45609</v>
      </c>
      <c r="D71" s="36">
        <v>2958465</v>
      </c>
      <c r="E71" s="35"/>
      <c r="F71" s="37"/>
      <c r="G71" s="35" t="s">
        <v>1965</v>
      </c>
      <c r="H71" s="37">
        <v>0</v>
      </c>
      <c r="I71" s="38">
        <v>2.9499999999999998E-2</v>
      </c>
      <c r="J71" s="35"/>
      <c r="K71" s="35"/>
      <c r="L71" s="37">
        <v>0</v>
      </c>
    </row>
    <row r="72" spans="1:12">
      <c r="A72" s="35" t="s">
        <v>1270</v>
      </c>
      <c r="B72" s="35" t="s">
        <v>1271</v>
      </c>
      <c r="C72" s="36">
        <v>45609</v>
      </c>
      <c r="D72" s="36">
        <v>2958465</v>
      </c>
      <c r="E72" s="35"/>
      <c r="F72" s="37"/>
      <c r="G72" s="35" t="s">
        <v>1965</v>
      </c>
      <c r="H72" s="37">
        <v>0</v>
      </c>
      <c r="I72" s="38">
        <v>1.3100000000000001E-2</v>
      </c>
      <c r="J72" s="35"/>
      <c r="K72" s="35"/>
      <c r="L72" s="37">
        <v>0</v>
      </c>
    </row>
    <row r="73" spans="1:12">
      <c r="A73" s="35" t="s">
        <v>1201</v>
      </c>
      <c r="B73" s="35" t="s">
        <v>517</v>
      </c>
      <c r="C73" s="36">
        <v>45609</v>
      </c>
      <c r="D73" s="36">
        <v>2958465</v>
      </c>
      <c r="E73" s="35"/>
      <c r="F73" s="37"/>
      <c r="G73" s="35" t="s">
        <v>1965</v>
      </c>
      <c r="H73" s="37">
        <v>0</v>
      </c>
      <c r="I73" s="38">
        <v>7.6E-3</v>
      </c>
      <c r="J73" s="35"/>
      <c r="K73" s="35"/>
      <c r="L73" s="37">
        <v>0</v>
      </c>
    </row>
    <row r="74" spans="1:12">
      <c r="A74" s="35" t="s">
        <v>529</v>
      </c>
      <c r="B74" s="35" t="s">
        <v>530</v>
      </c>
      <c r="C74" s="36">
        <v>45609</v>
      </c>
      <c r="D74" s="36">
        <v>2958465</v>
      </c>
      <c r="E74" s="35"/>
      <c r="F74" s="37"/>
      <c r="G74" s="35" t="s">
        <v>1965</v>
      </c>
      <c r="H74" s="37">
        <v>0</v>
      </c>
      <c r="I74" s="38">
        <v>1.5E-3</v>
      </c>
      <c r="J74" s="35"/>
      <c r="K74" s="35"/>
      <c r="L74" s="37">
        <v>0</v>
      </c>
    </row>
    <row r="75" spans="1:12">
      <c r="A75" s="35" t="s">
        <v>665</v>
      </c>
      <c r="B75" s="35" t="s">
        <v>1550</v>
      </c>
      <c r="C75" s="36">
        <v>45609</v>
      </c>
      <c r="D75" s="36">
        <v>2958465</v>
      </c>
      <c r="E75" s="35"/>
      <c r="F75" s="37"/>
      <c r="G75" s="35" t="s">
        <v>1965</v>
      </c>
      <c r="H75" s="37">
        <v>0</v>
      </c>
      <c r="I75" s="38">
        <v>2.8E-3</v>
      </c>
      <c r="J75" s="35"/>
      <c r="K75" s="35"/>
      <c r="L75" s="37">
        <v>0</v>
      </c>
    </row>
    <row r="76" spans="1:12">
      <c r="A76" s="35" t="s">
        <v>684</v>
      </c>
      <c r="B76" s="35" t="s">
        <v>1561</v>
      </c>
      <c r="C76" s="36">
        <v>45609</v>
      </c>
      <c r="D76" s="36">
        <v>2958465</v>
      </c>
      <c r="E76" s="35"/>
      <c r="F76" s="37"/>
      <c r="G76" s="35" t="s">
        <v>1965</v>
      </c>
      <c r="H76" s="37">
        <v>0</v>
      </c>
      <c r="I76" s="38">
        <v>2.8E-3</v>
      </c>
      <c r="J76" s="35"/>
      <c r="K76" s="35"/>
      <c r="L76" s="37">
        <v>0</v>
      </c>
    </row>
    <row r="77" spans="1:12">
      <c r="A77" s="35" t="s">
        <v>673</v>
      </c>
      <c r="B77" s="35" t="s">
        <v>1551</v>
      </c>
      <c r="C77" s="36">
        <v>45609</v>
      </c>
      <c r="D77" s="36">
        <v>2958465</v>
      </c>
      <c r="E77" s="35"/>
      <c r="F77" s="37"/>
      <c r="G77" s="35" t="s">
        <v>1965</v>
      </c>
      <c r="H77" s="37">
        <v>0</v>
      </c>
      <c r="I77" s="38">
        <v>2.8E-3</v>
      </c>
      <c r="J77" s="35"/>
      <c r="K77" s="35"/>
      <c r="L77" s="37">
        <v>0</v>
      </c>
    </row>
    <row r="78" spans="1:12">
      <c r="A78" s="35" t="s">
        <v>1588</v>
      </c>
      <c r="B78" s="35" t="s">
        <v>1589</v>
      </c>
      <c r="C78" s="36">
        <v>45609</v>
      </c>
      <c r="D78" s="36">
        <v>2958465</v>
      </c>
      <c r="E78" s="35"/>
      <c r="F78" s="37"/>
      <c r="G78" s="35" t="s">
        <v>1965</v>
      </c>
      <c r="H78" s="37">
        <v>0</v>
      </c>
      <c r="I78" s="38">
        <v>2.8E-3</v>
      </c>
      <c r="J78" s="35"/>
      <c r="K78" s="35"/>
      <c r="L78" s="37">
        <v>0</v>
      </c>
    </row>
    <row r="79" spans="1:12">
      <c r="A79" s="35" t="s">
        <v>712</v>
      </c>
      <c r="B79" s="35" t="s">
        <v>1591</v>
      </c>
      <c r="C79" s="36">
        <v>45609</v>
      </c>
      <c r="D79" s="36">
        <v>2958465</v>
      </c>
      <c r="E79" s="35"/>
      <c r="F79" s="37"/>
      <c r="G79" s="35" t="s">
        <v>1965</v>
      </c>
      <c r="H79" s="37">
        <v>0</v>
      </c>
      <c r="I79" s="38">
        <v>2.8E-3</v>
      </c>
      <c r="J79" s="35"/>
      <c r="K79" s="35"/>
      <c r="L79" s="37">
        <v>0</v>
      </c>
    </row>
    <row r="80" spans="1:12">
      <c r="A80" s="35" t="s">
        <v>719</v>
      </c>
      <c r="B80" s="35" t="s">
        <v>1583</v>
      </c>
      <c r="C80" s="36">
        <v>45609</v>
      </c>
      <c r="D80" s="36">
        <v>2958465</v>
      </c>
      <c r="E80" s="35"/>
      <c r="F80" s="37"/>
      <c r="G80" s="35" t="s">
        <v>1965</v>
      </c>
      <c r="H80" s="37">
        <v>0</v>
      </c>
      <c r="I80" s="38">
        <v>2.8E-3</v>
      </c>
      <c r="J80" s="35"/>
      <c r="K80" s="35"/>
      <c r="L80" s="37">
        <v>0</v>
      </c>
    </row>
    <row r="81" spans="1:12">
      <c r="A81" s="35" t="s">
        <v>734</v>
      </c>
      <c r="B81" s="35" t="s">
        <v>1596</v>
      </c>
      <c r="C81" s="36">
        <v>45609</v>
      </c>
      <c r="D81" s="36">
        <v>2958465</v>
      </c>
      <c r="E81" s="35"/>
      <c r="F81" s="37"/>
      <c r="G81" s="35" t="s">
        <v>1965</v>
      </c>
      <c r="H81" s="37">
        <v>0</v>
      </c>
      <c r="I81" s="38">
        <v>2.8E-3</v>
      </c>
      <c r="J81" s="35"/>
      <c r="K81" s="35"/>
      <c r="L81" s="37">
        <v>0</v>
      </c>
    </row>
    <row r="82" spans="1:12">
      <c r="A82" s="35" t="s">
        <v>728</v>
      </c>
      <c r="B82" s="35" t="s">
        <v>1976</v>
      </c>
      <c r="C82" s="36">
        <v>45609</v>
      </c>
      <c r="D82" s="36">
        <v>2958465</v>
      </c>
      <c r="E82" s="35"/>
      <c r="F82" s="37"/>
      <c r="G82" s="35" t="s">
        <v>1965</v>
      </c>
      <c r="H82" s="37">
        <v>0</v>
      </c>
      <c r="I82" s="38">
        <v>2.8E-3</v>
      </c>
      <c r="J82" s="35"/>
      <c r="K82" s="35"/>
      <c r="L82" s="37">
        <v>0</v>
      </c>
    </row>
    <row r="83" spans="1:12">
      <c r="A83" s="35" t="s">
        <v>1977</v>
      </c>
      <c r="B83" s="35" t="s">
        <v>751</v>
      </c>
      <c r="C83" s="36">
        <v>36526</v>
      </c>
      <c r="D83" s="36">
        <v>45608</v>
      </c>
      <c r="E83" s="35"/>
      <c r="F83" s="37"/>
      <c r="G83" s="35" t="s">
        <v>1965</v>
      </c>
      <c r="H83" s="37">
        <v>0</v>
      </c>
      <c r="I83" s="38">
        <v>5.5999999999999999E-3</v>
      </c>
      <c r="J83" s="35"/>
      <c r="K83" s="35"/>
      <c r="L83" s="37">
        <v>0</v>
      </c>
    </row>
    <row r="84" spans="1:12">
      <c r="A84" s="35" t="s">
        <v>757</v>
      </c>
      <c r="B84" s="35" t="s">
        <v>758</v>
      </c>
      <c r="C84" s="36">
        <v>36526</v>
      </c>
      <c r="D84" s="36">
        <v>45608</v>
      </c>
      <c r="E84" s="35"/>
      <c r="F84" s="37"/>
      <c r="G84" s="35" t="s">
        <v>1965</v>
      </c>
      <c r="H84" s="37">
        <v>0</v>
      </c>
      <c r="I84" s="38">
        <v>5.5999999999999999E-3</v>
      </c>
      <c r="J84" s="35"/>
      <c r="K84" s="35"/>
      <c r="L84" s="37">
        <v>0</v>
      </c>
    </row>
    <row r="85" spans="1:12">
      <c r="A85" s="35" t="s">
        <v>1566</v>
      </c>
      <c r="B85" s="35" t="s">
        <v>691</v>
      </c>
      <c r="C85" s="36">
        <v>45609</v>
      </c>
      <c r="D85" s="36">
        <v>2958465</v>
      </c>
      <c r="E85" s="35"/>
      <c r="F85" s="37"/>
      <c r="G85" s="35" t="s">
        <v>1965</v>
      </c>
      <c r="H85" s="37">
        <v>0</v>
      </c>
      <c r="I85" s="38">
        <v>2.8E-3</v>
      </c>
      <c r="J85" s="35"/>
      <c r="K85" s="35"/>
      <c r="L85" s="37">
        <v>0</v>
      </c>
    </row>
    <row r="86" spans="1:12">
      <c r="A86" s="35" t="s">
        <v>695</v>
      </c>
      <c r="B86" s="35" t="s">
        <v>696</v>
      </c>
      <c r="C86" s="36">
        <v>45609</v>
      </c>
      <c r="D86" s="36">
        <v>2958465</v>
      </c>
      <c r="E86" s="35"/>
      <c r="F86" s="37"/>
      <c r="G86" s="35" t="s">
        <v>1965</v>
      </c>
      <c r="H86" s="37">
        <v>0</v>
      </c>
      <c r="I86" s="38">
        <v>2.8E-3</v>
      </c>
      <c r="J86" s="35"/>
      <c r="K86" s="35"/>
      <c r="L86" s="37">
        <v>0</v>
      </c>
    </row>
    <row r="87" spans="1:12">
      <c r="A87" s="35" t="s">
        <v>739</v>
      </c>
      <c r="B87" s="35" t="s">
        <v>740</v>
      </c>
      <c r="C87" s="36">
        <v>45609</v>
      </c>
      <c r="D87" s="36">
        <v>2958465</v>
      </c>
      <c r="E87" s="35"/>
      <c r="F87" s="37"/>
      <c r="G87" s="35" t="s">
        <v>1965</v>
      </c>
      <c r="H87" s="37">
        <v>0</v>
      </c>
      <c r="I87" s="38">
        <v>2.8E-3</v>
      </c>
      <c r="J87" s="35"/>
      <c r="K87" s="35"/>
      <c r="L87" s="37">
        <v>0</v>
      </c>
    </row>
    <row r="88" spans="1:12">
      <c r="A88" s="35" t="s">
        <v>746</v>
      </c>
      <c r="B88" s="35" t="s">
        <v>747</v>
      </c>
      <c r="C88" s="36">
        <v>45609</v>
      </c>
      <c r="D88" s="36">
        <v>2958465</v>
      </c>
      <c r="E88" s="35"/>
      <c r="F88" s="37"/>
      <c r="G88" s="35" t="s">
        <v>1965</v>
      </c>
      <c r="H88" s="37">
        <v>0</v>
      </c>
      <c r="I88" s="38">
        <v>2.8E-3</v>
      </c>
      <c r="J88" s="35"/>
      <c r="K88" s="35"/>
      <c r="L88" s="37">
        <v>0</v>
      </c>
    </row>
    <row r="89" spans="1:12">
      <c r="A89" s="35" t="s">
        <v>707</v>
      </c>
      <c r="B89" s="35" t="s">
        <v>708</v>
      </c>
      <c r="C89" s="36">
        <v>45609</v>
      </c>
      <c r="D89" s="36">
        <v>2958465</v>
      </c>
      <c r="E89" s="35"/>
      <c r="F89" s="37"/>
      <c r="G89" s="35" t="s">
        <v>1965</v>
      </c>
      <c r="H89" s="37">
        <v>0</v>
      </c>
      <c r="I89" s="38">
        <v>2.8E-3</v>
      </c>
      <c r="J89" s="35"/>
      <c r="K89" s="35"/>
      <c r="L89" s="37">
        <v>0</v>
      </c>
    </row>
    <row r="90" spans="1:12">
      <c r="A90" s="35" t="s">
        <v>700</v>
      </c>
      <c r="B90" s="35" t="s">
        <v>701</v>
      </c>
      <c r="C90" s="36">
        <v>45609</v>
      </c>
      <c r="D90" s="36">
        <v>2958465</v>
      </c>
      <c r="E90" s="35"/>
      <c r="F90" s="37"/>
      <c r="G90" s="35" t="s">
        <v>1965</v>
      </c>
      <c r="H90" s="37">
        <v>0</v>
      </c>
      <c r="I90" s="38">
        <v>2.8E-3</v>
      </c>
      <c r="J90" s="35"/>
      <c r="K90" s="35"/>
      <c r="L90" s="37">
        <v>0</v>
      </c>
    </row>
    <row r="91" spans="1:12">
      <c r="A91" s="35" t="s">
        <v>1202</v>
      </c>
      <c r="B91" s="35" t="s">
        <v>1203</v>
      </c>
      <c r="C91" s="36">
        <v>45609</v>
      </c>
      <c r="D91" s="36">
        <v>2958465</v>
      </c>
      <c r="E91" s="35"/>
      <c r="F91" s="37"/>
      <c r="G91" s="35" t="s">
        <v>1965</v>
      </c>
      <c r="H91" s="37">
        <v>0</v>
      </c>
      <c r="I91" s="38">
        <v>1.6E-2</v>
      </c>
      <c r="J91" s="35"/>
      <c r="K91" s="35"/>
      <c r="L91" s="37">
        <v>0</v>
      </c>
    </row>
    <row r="92" spans="1:12">
      <c r="A92" s="35" t="s">
        <v>1206</v>
      </c>
      <c r="B92" s="35" t="s">
        <v>1207</v>
      </c>
      <c r="C92" s="36">
        <v>36526</v>
      </c>
      <c r="D92" s="36">
        <v>45608</v>
      </c>
      <c r="E92" s="35"/>
      <c r="F92" s="37"/>
      <c r="G92" s="35" t="s">
        <v>1965</v>
      </c>
      <c r="H92" s="37">
        <v>0</v>
      </c>
      <c r="I92" s="38">
        <v>2.1000000000000001E-2</v>
      </c>
      <c r="J92" s="35"/>
      <c r="K92" s="35"/>
      <c r="L92" s="37">
        <v>0</v>
      </c>
    </row>
    <row r="93" spans="1:12">
      <c r="A93" s="35" t="s">
        <v>1208</v>
      </c>
      <c r="B93" s="35" t="s">
        <v>1978</v>
      </c>
      <c r="C93" s="36">
        <v>36526</v>
      </c>
      <c r="D93" s="36">
        <v>45608</v>
      </c>
      <c r="E93" s="35"/>
      <c r="F93" s="37"/>
      <c r="G93" s="35" t="s">
        <v>1965</v>
      </c>
      <c r="H93" s="37">
        <v>0</v>
      </c>
      <c r="I93" s="38">
        <v>5.5999999999999999E-3</v>
      </c>
      <c r="J93" s="35"/>
      <c r="K93" s="35"/>
      <c r="L93" s="37">
        <v>0</v>
      </c>
    </row>
    <row r="94" spans="1:12">
      <c r="A94" s="35" t="s">
        <v>1212</v>
      </c>
      <c r="B94" s="35" t="s">
        <v>1979</v>
      </c>
      <c r="C94" s="36">
        <v>36526</v>
      </c>
      <c r="D94" s="36">
        <v>45608</v>
      </c>
      <c r="E94" s="35"/>
      <c r="F94" s="37"/>
      <c r="G94" s="35" t="s">
        <v>1965</v>
      </c>
      <c r="H94" s="37">
        <v>0</v>
      </c>
      <c r="I94" s="38">
        <v>5.5999999999999999E-3</v>
      </c>
      <c r="J94" s="35"/>
      <c r="K94" s="35"/>
      <c r="L94" s="37">
        <v>0</v>
      </c>
    </row>
    <row r="95" spans="1:12">
      <c r="A95" s="35" t="s">
        <v>1216</v>
      </c>
      <c r="B95" s="35" t="s">
        <v>1217</v>
      </c>
      <c r="C95" s="36">
        <v>45609</v>
      </c>
      <c r="D95" s="36">
        <v>2958465</v>
      </c>
      <c r="E95" s="35"/>
      <c r="F95" s="37"/>
      <c r="G95" s="35" t="s">
        <v>1965</v>
      </c>
      <c r="H95" s="37">
        <v>0</v>
      </c>
      <c r="I95" s="38">
        <v>1.11E-2</v>
      </c>
      <c r="J95" s="35"/>
      <c r="K95" s="35"/>
      <c r="L95" s="37">
        <v>0</v>
      </c>
    </row>
    <row r="96" spans="1:12">
      <c r="A96" s="35" t="s">
        <v>1219</v>
      </c>
      <c r="B96" s="35" t="s">
        <v>1220</v>
      </c>
      <c r="C96" s="36">
        <v>36526</v>
      </c>
      <c r="D96" s="36">
        <v>45608</v>
      </c>
      <c r="E96" s="35"/>
      <c r="F96" s="37"/>
      <c r="G96" s="35" t="s">
        <v>1965</v>
      </c>
      <c r="H96" s="37">
        <v>0</v>
      </c>
      <c r="I96" s="38">
        <v>9.4799999999999995E-2</v>
      </c>
      <c r="J96" s="35"/>
      <c r="K96" s="35"/>
      <c r="L96" s="37">
        <v>0</v>
      </c>
    </row>
    <row r="97" spans="1:12">
      <c r="A97" s="35" t="s">
        <v>1221</v>
      </c>
      <c r="B97" s="35" t="s">
        <v>1980</v>
      </c>
      <c r="C97" s="36">
        <v>36526</v>
      </c>
      <c r="D97" s="36">
        <v>45608</v>
      </c>
      <c r="E97" s="35"/>
      <c r="F97" s="37"/>
      <c r="G97" s="35" t="s">
        <v>1965</v>
      </c>
      <c r="H97" s="37">
        <v>0</v>
      </c>
      <c r="I97" s="38">
        <v>9.1999999999999998E-2</v>
      </c>
      <c r="J97" s="35"/>
      <c r="K97" s="35"/>
      <c r="L97" s="37">
        <v>0</v>
      </c>
    </row>
    <row r="98" spans="1:12">
      <c r="A98" s="35" t="s">
        <v>1223</v>
      </c>
      <c r="B98" s="35" t="s">
        <v>1981</v>
      </c>
      <c r="C98" s="36">
        <v>36526</v>
      </c>
      <c r="D98" s="36">
        <v>45608</v>
      </c>
      <c r="E98" s="35"/>
      <c r="F98" s="37"/>
      <c r="G98" s="35" t="s">
        <v>1965</v>
      </c>
      <c r="H98" s="37">
        <v>0</v>
      </c>
      <c r="I98" s="38">
        <v>2.6499999999999999E-2</v>
      </c>
      <c r="J98" s="35"/>
      <c r="K98" s="35"/>
      <c r="L98" s="37">
        <v>0</v>
      </c>
    </row>
    <row r="99" spans="1:12">
      <c r="A99" s="35" t="s">
        <v>1226</v>
      </c>
      <c r="B99" s="35" t="s">
        <v>1982</v>
      </c>
      <c r="C99" s="36">
        <v>45609</v>
      </c>
      <c r="D99" s="36">
        <v>2958465</v>
      </c>
      <c r="E99" s="35"/>
      <c r="F99" s="37"/>
      <c r="G99" s="35" t="s">
        <v>1965</v>
      </c>
      <c r="H99" s="37">
        <v>0</v>
      </c>
      <c r="I99" s="38">
        <v>4.6699999999999998E-2</v>
      </c>
      <c r="J99" s="35"/>
      <c r="K99" s="35"/>
      <c r="L99" s="37">
        <v>0</v>
      </c>
    </row>
    <row r="100" spans="1:12">
      <c r="A100" s="35" t="s">
        <v>1229</v>
      </c>
      <c r="B100" s="35" t="s">
        <v>1983</v>
      </c>
      <c r="C100" s="36">
        <v>36526</v>
      </c>
      <c r="D100" s="36">
        <v>45608</v>
      </c>
      <c r="E100" s="35"/>
      <c r="F100" s="37"/>
      <c r="G100" s="35" t="s">
        <v>1965</v>
      </c>
      <c r="H100" s="37">
        <v>0</v>
      </c>
      <c r="I100" s="38">
        <v>5.0099999999999999E-2</v>
      </c>
      <c r="J100" s="35"/>
      <c r="K100" s="35"/>
      <c r="L100" s="37">
        <v>0</v>
      </c>
    </row>
    <row r="101" spans="1:12">
      <c r="A101" s="35" t="s">
        <v>1232</v>
      </c>
      <c r="B101" s="35" t="s">
        <v>1984</v>
      </c>
      <c r="C101" s="36">
        <v>45609</v>
      </c>
      <c r="D101" s="36">
        <v>2958465</v>
      </c>
      <c r="E101" s="35"/>
      <c r="F101" s="37"/>
      <c r="G101" s="35" t="s">
        <v>1965</v>
      </c>
      <c r="H101" s="37">
        <v>0</v>
      </c>
      <c r="I101" s="38">
        <v>3.0999999999999999E-3</v>
      </c>
      <c r="J101" s="35"/>
      <c r="K101" s="35"/>
      <c r="L101" s="37">
        <v>0</v>
      </c>
    </row>
    <row r="102" spans="1:12">
      <c r="A102" s="35" t="s">
        <v>1234</v>
      </c>
      <c r="B102" s="35" t="s">
        <v>1235</v>
      </c>
      <c r="C102" s="36">
        <v>45609</v>
      </c>
      <c r="D102" s="36">
        <v>2958465</v>
      </c>
      <c r="E102" s="35"/>
      <c r="F102" s="37"/>
      <c r="G102" s="35" t="s">
        <v>1965</v>
      </c>
      <c r="H102" s="37">
        <v>0</v>
      </c>
      <c r="I102" s="38">
        <v>3.0999999999999999E-3</v>
      </c>
      <c r="J102" s="35"/>
      <c r="K102" s="35"/>
      <c r="L102" s="37">
        <v>0</v>
      </c>
    </row>
    <row r="103" spans="1:12">
      <c r="A103" s="35" t="s">
        <v>1236</v>
      </c>
      <c r="B103" s="35" t="s">
        <v>1237</v>
      </c>
      <c r="C103" s="36">
        <v>45609</v>
      </c>
      <c r="D103" s="36">
        <v>2958465</v>
      </c>
      <c r="E103" s="35"/>
      <c r="F103" s="37"/>
      <c r="G103" s="35" t="s">
        <v>1965</v>
      </c>
      <c r="H103" s="37">
        <v>0</v>
      </c>
      <c r="I103" s="38">
        <v>3.0999999999999999E-3</v>
      </c>
      <c r="J103" s="35"/>
      <c r="K103" s="35"/>
      <c r="L103" s="37">
        <v>0</v>
      </c>
    </row>
    <row r="104" spans="1:12">
      <c r="A104" s="35" t="s">
        <v>1584</v>
      </c>
      <c r="B104" s="35" t="s">
        <v>1585</v>
      </c>
      <c r="C104" s="36">
        <v>45609</v>
      </c>
      <c r="D104" s="36">
        <v>2958465</v>
      </c>
      <c r="E104" s="35"/>
      <c r="F104" s="37"/>
      <c r="G104" s="35" t="s">
        <v>1965</v>
      </c>
      <c r="H104" s="37">
        <v>0</v>
      </c>
      <c r="I104" s="38">
        <v>2.8E-3</v>
      </c>
      <c r="J104" s="35"/>
      <c r="K104" s="35"/>
      <c r="L104" s="37">
        <v>0</v>
      </c>
    </row>
    <row r="105" spans="1:12">
      <c r="A105" s="35" t="s">
        <v>1579</v>
      </c>
      <c r="B105" s="35" t="s">
        <v>1580</v>
      </c>
      <c r="C105" s="36">
        <v>45609</v>
      </c>
      <c r="D105" s="36">
        <v>2958465</v>
      </c>
      <c r="E105" s="35"/>
      <c r="F105" s="37"/>
      <c r="G105" s="35" t="s">
        <v>1965</v>
      </c>
      <c r="H105" s="37">
        <v>0</v>
      </c>
      <c r="I105" s="38">
        <v>2.8E-3</v>
      </c>
      <c r="J105" s="35"/>
      <c r="K105" s="35"/>
      <c r="L105" s="37">
        <v>0</v>
      </c>
    </row>
    <row r="106" spans="1:12">
      <c r="A106" s="35" t="s">
        <v>1249</v>
      </c>
      <c r="B106" s="35" t="s">
        <v>1250</v>
      </c>
      <c r="C106" s="36">
        <v>36526</v>
      </c>
      <c r="D106" s="36">
        <v>45608</v>
      </c>
      <c r="E106" s="35"/>
      <c r="F106" s="37"/>
      <c r="G106" s="35" t="s">
        <v>1965</v>
      </c>
      <c r="H106" s="37">
        <v>0</v>
      </c>
      <c r="I106" s="38">
        <v>5.5999999999999999E-3</v>
      </c>
      <c r="J106" s="35"/>
      <c r="K106" s="35"/>
      <c r="L106" s="37">
        <v>0</v>
      </c>
    </row>
    <row r="107" spans="1:12">
      <c r="A107" s="35" t="s">
        <v>1251</v>
      </c>
      <c r="B107" s="35" t="s">
        <v>1252</v>
      </c>
      <c r="C107" s="36">
        <v>36526</v>
      </c>
      <c r="D107" s="36">
        <v>45608</v>
      </c>
      <c r="E107" s="35"/>
      <c r="F107" s="37"/>
      <c r="G107" s="35" t="s">
        <v>1965</v>
      </c>
      <c r="H107" s="37">
        <v>0</v>
      </c>
      <c r="I107" s="38">
        <v>5.5999999999999999E-3</v>
      </c>
      <c r="J107" s="35"/>
      <c r="K107" s="35"/>
      <c r="L107" s="37">
        <v>0</v>
      </c>
    </row>
    <row r="108" spans="1:12">
      <c r="A108" s="35" t="s">
        <v>1253</v>
      </c>
      <c r="B108" s="35" t="s">
        <v>1254</v>
      </c>
      <c r="C108" s="36">
        <v>36526</v>
      </c>
      <c r="D108" s="36">
        <v>45608</v>
      </c>
      <c r="E108" s="35"/>
      <c r="F108" s="37"/>
      <c r="G108" s="35" t="s">
        <v>1965</v>
      </c>
      <c r="H108" s="37">
        <v>0</v>
      </c>
      <c r="I108" s="38">
        <v>5.5999999999999999E-3</v>
      </c>
      <c r="J108" s="35"/>
      <c r="K108" s="35"/>
      <c r="L108" s="37">
        <v>0</v>
      </c>
    </row>
    <row r="109" spans="1:12">
      <c r="A109" s="35" t="s">
        <v>1314</v>
      </c>
      <c r="B109" s="35" t="s">
        <v>1315</v>
      </c>
      <c r="C109" s="36">
        <v>36526</v>
      </c>
      <c r="D109" s="36">
        <v>45608</v>
      </c>
      <c r="E109" s="35"/>
      <c r="F109" s="37"/>
      <c r="G109" s="35" t="s">
        <v>1965</v>
      </c>
      <c r="H109" s="37">
        <v>0</v>
      </c>
      <c r="I109" s="38">
        <v>1.9400000000000001E-2</v>
      </c>
      <c r="J109" s="35"/>
      <c r="K109" s="35"/>
      <c r="L109" s="37">
        <v>0</v>
      </c>
    </row>
    <row r="110" spans="1:12">
      <c r="A110" s="35" t="s">
        <v>1985</v>
      </c>
      <c r="B110" s="35" t="s">
        <v>1986</v>
      </c>
      <c r="C110" s="36">
        <v>45632</v>
      </c>
      <c r="D110" s="36">
        <v>2958465</v>
      </c>
      <c r="E110" s="35"/>
      <c r="F110" s="37"/>
      <c r="G110" s="35" t="s">
        <v>1965</v>
      </c>
      <c r="H110" s="37">
        <v>0</v>
      </c>
      <c r="I110" s="38">
        <v>5.5999999999999999E-3</v>
      </c>
      <c r="J110" s="35"/>
      <c r="K110" s="35"/>
      <c r="L110" s="37">
        <v>0</v>
      </c>
    </row>
    <row r="111" spans="1:12">
      <c r="A111" s="35" t="s">
        <v>1987</v>
      </c>
      <c r="B111" s="35" t="s">
        <v>1988</v>
      </c>
      <c r="C111" s="36">
        <v>45632</v>
      </c>
      <c r="D111" s="36">
        <v>2958465</v>
      </c>
      <c r="E111" s="35"/>
      <c r="F111" s="37"/>
      <c r="G111" s="35" t="s">
        <v>1965</v>
      </c>
      <c r="H111" s="37">
        <v>0</v>
      </c>
      <c r="I111" s="38">
        <v>5.5999999999999999E-3</v>
      </c>
      <c r="J111" s="35"/>
      <c r="K111" s="35"/>
      <c r="L111" s="37">
        <v>0</v>
      </c>
    </row>
    <row r="112" spans="1:12">
      <c r="A112" s="35" t="s">
        <v>1989</v>
      </c>
      <c r="B112" s="35" t="s">
        <v>1990</v>
      </c>
      <c r="C112" s="36">
        <v>45632</v>
      </c>
      <c r="D112" s="36">
        <v>2958465</v>
      </c>
      <c r="E112" s="35"/>
      <c r="F112" s="37"/>
      <c r="G112" s="35" t="s">
        <v>1965</v>
      </c>
      <c r="H112" s="37">
        <v>0</v>
      </c>
      <c r="I112" s="38">
        <v>5.5999999999999999E-3</v>
      </c>
      <c r="J112" s="35"/>
      <c r="K112" s="35"/>
      <c r="L112" s="37">
        <v>0</v>
      </c>
    </row>
    <row r="113" spans="1:12">
      <c r="A113" s="35" t="s">
        <v>1991</v>
      </c>
      <c r="B113" s="35" t="s">
        <v>1992</v>
      </c>
      <c r="C113" s="36">
        <v>45632</v>
      </c>
      <c r="D113" s="36">
        <v>2958465</v>
      </c>
      <c r="E113" s="35"/>
      <c r="F113" s="37"/>
      <c r="G113" s="35" t="s">
        <v>1965</v>
      </c>
      <c r="H113" s="37">
        <v>0</v>
      </c>
      <c r="I113" s="38">
        <v>5.5999999999999999E-3</v>
      </c>
      <c r="J113" s="35"/>
      <c r="K113" s="35"/>
      <c r="L113" s="37">
        <v>0</v>
      </c>
    </row>
    <row r="114" spans="1:12">
      <c r="A114" s="35" t="s">
        <v>1993</v>
      </c>
      <c r="B114" s="35" t="s">
        <v>1994</v>
      </c>
      <c r="C114" s="36">
        <v>45632</v>
      </c>
      <c r="D114" s="36">
        <v>2958465</v>
      </c>
      <c r="E114" s="35"/>
      <c r="F114" s="37"/>
      <c r="G114" s="35" t="s">
        <v>1965</v>
      </c>
      <c r="H114" s="37">
        <v>0</v>
      </c>
      <c r="I114" s="38">
        <v>5.5999999999999999E-3</v>
      </c>
      <c r="J114" s="35"/>
      <c r="K114" s="35"/>
      <c r="L114" s="37">
        <v>0</v>
      </c>
    </row>
    <row r="115" spans="1:12">
      <c r="A115" s="35" t="s">
        <v>1995</v>
      </c>
      <c r="B115" s="35" t="s">
        <v>1996</v>
      </c>
      <c r="C115" s="36">
        <v>45632</v>
      </c>
      <c r="D115" s="36">
        <v>2958465</v>
      </c>
      <c r="E115" s="35"/>
      <c r="F115" s="37"/>
      <c r="G115" s="35" t="s">
        <v>1965</v>
      </c>
      <c r="H115" s="37">
        <v>0</v>
      </c>
      <c r="I115" s="38">
        <v>5.5999999999999999E-3</v>
      </c>
      <c r="J115" s="35"/>
      <c r="K115" s="35"/>
      <c r="L115" s="37">
        <v>0</v>
      </c>
    </row>
    <row r="116" spans="1:12">
      <c r="A116" s="35" t="s">
        <v>1997</v>
      </c>
      <c r="B116" s="35" t="s">
        <v>1998</v>
      </c>
      <c r="C116" s="36">
        <v>45632</v>
      </c>
      <c r="D116" s="36">
        <v>2958465</v>
      </c>
      <c r="E116" s="35"/>
      <c r="F116" s="37"/>
      <c r="G116" s="35" t="s">
        <v>1965</v>
      </c>
      <c r="H116" s="37">
        <v>0</v>
      </c>
      <c r="I116" s="38">
        <v>5.5999999999999999E-3</v>
      </c>
      <c r="J116" s="35"/>
      <c r="K116" s="35"/>
      <c r="L116" s="37">
        <v>0</v>
      </c>
    </row>
    <row r="117" spans="1:12">
      <c r="A117" s="35" t="s">
        <v>1999</v>
      </c>
      <c r="B117" s="35" t="s">
        <v>2000</v>
      </c>
      <c r="C117" s="36">
        <v>45632</v>
      </c>
      <c r="D117" s="36">
        <v>2958465</v>
      </c>
      <c r="E117" s="35"/>
      <c r="F117" s="37"/>
      <c r="G117" s="35" t="s">
        <v>1965</v>
      </c>
      <c r="H117" s="37">
        <v>0</v>
      </c>
      <c r="I117" s="38">
        <v>5.5999999999999999E-3</v>
      </c>
      <c r="J117" s="35"/>
      <c r="K117" s="35"/>
      <c r="L117" s="37">
        <v>0</v>
      </c>
    </row>
    <row r="118" spans="1:12">
      <c r="A118" s="35" t="s">
        <v>2001</v>
      </c>
      <c r="B118" s="35" t="s">
        <v>2002</v>
      </c>
      <c r="C118" s="36">
        <v>36526</v>
      </c>
      <c r="D118" s="36">
        <v>2958465</v>
      </c>
      <c r="E118" s="35"/>
      <c r="F118" s="37"/>
      <c r="G118" s="35" t="s">
        <v>1965</v>
      </c>
      <c r="H118" s="37">
        <v>0</v>
      </c>
      <c r="I118" s="38">
        <v>5.5999999999999999E-3</v>
      </c>
      <c r="J118" s="35"/>
      <c r="K118" s="35"/>
      <c r="L118" s="37">
        <v>0</v>
      </c>
    </row>
    <row r="119" spans="1:12">
      <c r="A119" s="35" t="s">
        <v>2003</v>
      </c>
      <c r="B119" s="35" t="s">
        <v>2004</v>
      </c>
      <c r="C119" s="36">
        <v>36526</v>
      </c>
      <c r="D119" s="36">
        <v>2958465</v>
      </c>
      <c r="E119" s="35"/>
      <c r="F119" s="37"/>
      <c r="G119" s="35" t="s">
        <v>1965</v>
      </c>
      <c r="H119" s="37">
        <v>0</v>
      </c>
      <c r="I119" s="38">
        <v>5.5999999999999999E-3</v>
      </c>
      <c r="J119" s="35"/>
      <c r="K119" s="35"/>
      <c r="L119" s="37">
        <v>0</v>
      </c>
    </row>
    <row r="120" spans="1:12">
      <c r="A120" s="35" t="s">
        <v>2005</v>
      </c>
      <c r="B120" s="35" t="s">
        <v>2006</v>
      </c>
      <c r="C120" s="36">
        <v>45632</v>
      </c>
      <c r="D120" s="36">
        <v>2958465</v>
      </c>
      <c r="E120" s="35"/>
      <c r="F120" s="37"/>
      <c r="G120" s="35" t="s">
        <v>1965</v>
      </c>
      <c r="H120" s="37">
        <v>0</v>
      </c>
      <c r="I120" s="38">
        <v>5.5999999999999999E-3</v>
      </c>
      <c r="J120" s="35"/>
      <c r="K120" s="35"/>
      <c r="L120" s="37">
        <v>0</v>
      </c>
    </row>
    <row r="121" spans="1:12">
      <c r="A121" s="35" t="s">
        <v>2007</v>
      </c>
      <c r="B121" s="35" t="s">
        <v>2008</v>
      </c>
      <c r="C121" s="36">
        <v>45632</v>
      </c>
      <c r="D121" s="36">
        <v>2958465</v>
      </c>
      <c r="E121" s="35"/>
      <c r="F121" s="37"/>
      <c r="G121" s="35" t="s">
        <v>1965</v>
      </c>
      <c r="H121" s="37">
        <v>0</v>
      </c>
      <c r="I121" s="38">
        <v>5.5999999999999999E-3</v>
      </c>
      <c r="J121" s="35"/>
      <c r="K121" s="35"/>
      <c r="L121" s="37">
        <v>0</v>
      </c>
    </row>
    <row r="122" spans="1:12">
      <c r="A122" s="35" t="s">
        <v>2009</v>
      </c>
      <c r="B122" s="35" t="s">
        <v>2010</v>
      </c>
      <c r="C122" s="36">
        <v>45632</v>
      </c>
      <c r="D122" s="36">
        <v>2958465</v>
      </c>
      <c r="E122" s="35"/>
      <c r="F122" s="37"/>
      <c r="G122" s="35" t="s">
        <v>1965</v>
      </c>
      <c r="H122" s="37">
        <v>0</v>
      </c>
      <c r="I122" s="38">
        <v>5.5999999999999999E-3</v>
      </c>
      <c r="J122" s="35"/>
      <c r="K122" s="35"/>
      <c r="L122" s="37">
        <v>0</v>
      </c>
    </row>
    <row r="123" spans="1:12">
      <c r="A123" s="35" t="s">
        <v>2011</v>
      </c>
      <c r="B123" s="35" t="s">
        <v>2012</v>
      </c>
      <c r="C123" s="36">
        <v>45632</v>
      </c>
      <c r="D123" s="36">
        <v>2958465</v>
      </c>
      <c r="E123" s="35"/>
      <c r="F123" s="37"/>
      <c r="G123" s="35" t="s">
        <v>1965</v>
      </c>
      <c r="H123" s="37">
        <v>0</v>
      </c>
      <c r="I123" s="38">
        <v>5.5999999999999999E-3</v>
      </c>
      <c r="J123" s="35"/>
      <c r="K123" s="35"/>
      <c r="L123" s="37">
        <v>0</v>
      </c>
    </row>
    <row r="124" spans="1:12">
      <c r="A124" s="35" t="s">
        <v>2013</v>
      </c>
      <c r="B124" s="35" t="s">
        <v>2014</v>
      </c>
      <c r="C124" s="36">
        <v>45632</v>
      </c>
      <c r="D124" s="36">
        <v>2958465</v>
      </c>
      <c r="E124" s="35"/>
      <c r="F124" s="37"/>
      <c r="G124" s="35" t="s">
        <v>1965</v>
      </c>
      <c r="H124" s="37">
        <v>0</v>
      </c>
      <c r="I124" s="38">
        <v>5.5999999999999999E-3</v>
      </c>
      <c r="J124" s="35"/>
      <c r="K124" s="35"/>
      <c r="L124" s="37">
        <v>0</v>
      </c>
    </row>
    <row r="125" spans="1:12">
      <c r="A125" s="35" t="s">
        <v>2015</v>
      </c>
      <c r="B125" s="35" t="s">
        <v>2016</v>
      </c>
      <c r="C125" s="36">
        <v>45632</v>
      </c>
      <c r="D125" s="36">
        <v>2958465</v>
      </c>
      <c r="E125" s="35"/>
      <c r="F125" s="37"/>
      <c r="G125" s="35" t="s">
        <v>1965</v>
      </c>
      <c r="H125" s="37">
        <v>0</v>
      </c>
      <c r="I125" s="38">
        <v>5.5999999999999999E-3</v>
      </c>
      <c r="J125" s="35"/>
      <c r="K125" s="35"/>
      <c r="L125" s="37">
        <v>0</v>
      </c>
    </row>
    <row r="126" spans="1:12">
      <c r="A126" s="35" t="s">
        <v>2017</v>
      </c>
      <c r="B126" s="35" t="s">
        <v>2018</v>
      </c>
      <c r="C126" s="36">
        <v>45632</v>
      </c>
      <c r="D126" s="36">
        <v>2958465</v>
      </c>
      <c r="E126" s="35"/>
      <c r="F126" s="37"/>
      <c r="G126" s="35" t="s">
        <v>1965</v>
      </c>
      <c r="H126" s="37">
        <v>0</v>
      </c>
      <c r="I126" s="38">
        <v>5.5999999999999999E-3</v>
      </c>
      <c r="J126" s="35"/>
      <c r="K126" s="35"/>
      <c r="L126" s="37">
        <v>0</v>
      </c>
    </row>
    <row r="127" spans="1:12">
      <c r="A127" s="35" t="s">
        <v>2019</v>
      </c>
      <c r="B127" s="35" t="s">
        <v>2020</v>
      </c>
      <c r="C127" s="36">
        <v>45632</v>
      </c>
      <c r="D127" s="36">
        <v>2958465</v>
      </c>
      <c r="E127" s="35"/>
      <c r="F127" s="37"/>
      <c r="G127" s="35" t="s">
        <v>1965</v>
      </c>
      <c r="H127" s="37">
        <v>0</v>
      </c>
      <c r="I127" s="38">
        <v>5.5999999999999999E-3</v>
      </c>
      <c r="J127" s="35"/>
      <c r="K127" s="35"/>
      <c r="L127" s="37">
        <v>0</v>
      </c>
    </row>
    <row r="128" spans="1:12">
      <c r="A128" s="35" t="s">
        <v>2021</v>
      </c>
      <c r="B128" s="35" t="s">
        <v>2022</v>
      </c>
      <c r="C128" s="36">
        <v>45632</v>
      </c>
      <c r="D128" s="36">
        <v>2958465</v>
      </c>
      <c r="E128" s="35"/>
      <c r="F128" s="37"/>
      <c r="G128" s="35" t="s">
        <v>1965</v>
      </c>
      <c r="H128" s="37">
        <v>0</v>
      </c>
      <c r="I128" s="38">
        <v>5.5999999999999999E-3</v>
      </c>
      <c r="J128" s="35"/>
      <c r="K128" s="35"/>
      <c r="L128" s="37">
        <v>0</v>
      </c>
    </row>
    <row r="129" spans="1:12">
      <c r="A129" s="35" t="s">
        <v>2023</v>
      </c>
      <c r="B129" s="35" t="s">
        <v>2024</v>
      </c>
      <c r="C129" s="36">
        <v>45632</v>
      </c>
      <c r="D129" s="36">
        <v>2958465</v>
      </c>
      <c r="E129" s="35"/>
      <c r="F129" s="37"/>
      <c r="G129" s="35" t="s">
        <v>1965</v>
      </c>
      <c r="H129" s="37">
        <v>0</v>
      </c>
      <c r="I129" s="38">
        <v>5.5999999999999999E-3</v>
      </c>
      <c r="J129" s="35"/>
      <c r="K129" s="35"/>
      <c r="L129" s="37">
        <v>0</v>
      </c>
    </row>
    <row r="130" spans="1:12">
      <c r="A130" s="35" t="s">
        <v>2025</v>
      </c>
      <c r="B130" s="35" t="s">
        <v>2026</v>
      </c>
      <c r="C130" s="36">
        <v>45632</v>
      </c>
      <c r="D130" s="36">
        <v>2958465</v>
      </c>
      <c r="E130" s="35"/>
      <c r="F130" s="37"/>
      <c r="G130" s="35" t="s">
        <v>1965</v>
      </c>
      <c r="H130" s="37">
        <v>0</v>
      </c>
      <c r="I130" s="38">
        <v>5.5999999999999999E-3</v>
      </c>
      <c r="J130" s="35"/>
      <c r="K130" s="35"/>
      <c r="L130" s="37">
        <v>0</v>
      </c>
    </row>
    <row r="131" spans="1:12">
      <c r="A131" s="35" t="s">
        <v>2027</v>
      </c>
      <c r="B131" s="35" t="s">
        <v>2028</v>
      </c>
      <c r="C131" s="36">
        <v>45632</v>
      </c>
      <c r="D131" s="36">
        <v>2958465</v>
      </c>
      <c r="E131" s="35"/>
      <c r="F131" s="37"/>
      <c r="G131" s="35" t="s">
        <v>1965</v>
      </c>
      <c r="H131" s="37">
        <v>0</v>
      </c>
      <c r="I131" s="38">
        <v>5.5999999999999999E-3</v>
      </c>
      <c r="J131" s="35"/>
      <c r="K131" s="35"/>
      <c r="L131" s="37">
        <v>0</v>
      </c>
    </row>
    <row r="132" spans="1:12">
      <c r="A132" s="35" t="s">
        <v>2029</v>
      </c>
      <c r="B132" s="35" t="s">
        <v>2030</v>
      </c>
      <c r="C132" s="36">
        <v>45632</v>
      </c>
      <c r="D132" s="36">
        <v>2958465</v>
      </c>
      <c r="E132" s="35"/>
      <c r="F132" s="37"/>
      <c r="G132" s="35" t="s">
        <v>1965</v>
      </c>
      <c r="H132" s="37">
        <v>0</v>
      </c>
      <c r="I132" s="38">
        <v>5.5999999999999999E-3</v>
      </c>
      <c r="J132" s="35"/>
      <c r="K132" s="35"/>
      <c r="L132" s="37">
        <v>0</v>
      </c>
    </row>
    <row r="133" spans="1:12">
      <c r="A133" s="35" t="s">
        <v>2031</v>
      </c>
      <c r="B133" s="35" t="s">
        <v>2032</v>
      </c>
      <c r="C133" s="36">
        <v>45632</v>
      </c>
      <c r="D133" s="36">
        <v>2958465</v>
      </c>
      <c r="E133" s="35"/>
      <c r="F133" s="37"/>
      <c r="G133" s="35" t="s">
        <v>1965</v>
      </c>
      <c r="H133" s="37">
        <v>0</v>
      </c>
      <c r="I133" s="38">
        <v>5.5999999999999999E-3</v>
      </c>
      <c r="J133" s="35"/>
      <c r="K133" s="35"/>
      <c r="L133" s="37">
        <v>0</v>
      </c>
    </row>
    <row r="134" spans="1:12">
      <c r="A134" s="35" t="s">
        <v>2033</v>
      </c>
      <c r="B134" s="35" t="s">
        <v>2034</v>
      </c>
      <c r="C134" s="36">
        <v>45632</v>
      </c>
      <c r="D134" s="36">
        <v>2958465</v>
      </c>
      <c r="E134" s="35"/>
      <c r="F134" s="37"/>
      <c r="G134" s="35" t="s">
        <v>1965</v>
      </c>
      <c r="H134" s="37">
        <v>0</v>
      </c>
      <c r="I134" s="38">
        <v>5.5999999999999999E-3</v>
      </c>
      <c r="J134" s="35"/>
      <c r="K134" s="35"/>
      <c r="L134" s="37">
        <v>0</v>
      </c>
    </row>
    <row r="135" spans="1:12">
      <c r="A135" s="35" t="s">
        <v>2035</v>
      </c>
      <c r="B135" s="35" t="s">
        <v>2036</v>
      </c>
      <c r="C135" s="36">
        <v>45632</v>
      </c>
      <c r="D135" s="36">
        <v>2958465</v>
      </c>
      <c r="E135" s="35"/>
      <c r="F135" s="37"/>
      <c r="G135" s="35" t="s">
        <v>1965</v>
      </c>
      <c r="H135" s="37">
        <v>0</v>
      </c>
      <c r="I135" s="38">
        <v>5.5999999999999999E-3</v>
      </c>
      <c r="J135" s="35"/>
      <c r="K135" s="35"/>
      <c r="L135" s="37">
        <v>0</v>
      </c>
    </row>
    <row r="136" spans="1:12">
      <c r="A136" s="35" t="s">
        <v>2037</v>
      </c>
      <c r="B136" s="35" t="s">
        <v>2038</v>
      </c>
      <c r="C136" s="36">
        <v>45632</v>
      </c>
      <c r="D136" s="36">
        <v>2958465</v>
      </c>
      <c r="E136" s="35"/>
      <c r="F136" s="37"/>
      <c r="G136" s="35" t="s">
        <v>1965</v>
      </c>
      <c r="H136" s="37">
        <v>0</v>
      </c>
      <c r="I136" s="38">
        <v>5.5999999999999999E-3</v>
      </c>
      <c r="J136" s="35"/>
      <c r="K136" s="35"/>
      <c r="L136" s="37">
        <v>0</v>
      </c>
    </row>
    <row r="137" spans="1:12">
      <c r="A137" s="35" t="s">
        <v>2039</v>
      </c>
      <c r="B137" s="35" t="s">
        <v>2040</v>
      </c>
      <c r="C137" s="36">
        <v>45632</v>
      </c>
      <c r="D137" s="36">
        <v>2958465</v>
      </c>
      <c r="E137" s="35"/>
      <c r="F137" s="37"/>
      <c r="G137" s="35" t="s">
        <v>1965</v>
      </c>
      <c r="H137" s="37">
        <v>0</v>
      </c>
      <c r="I137" s="38">
        <v>5.5999999999999999E-3</v>
      </c>
      <c r="J137" s="35"/>
      <c r="K137" s="35"/>
      <c r="L137" s="37">
        <v>0</v>
      </c>
    </row>
    <row r="138" spans="1:12">
      <c r="A138" s="35" t="s">
        <v>2041</v>
      </c>
      <c r="B138" s="35" t="s">
        <v>2042</v>
      </c>
      <c r="C138" s="36">
        <v>45632</v>
      </c>
      <c r="D138" s="36">
        <v>2958465</v>
      </c>
      <c r="E138" s="35"/>
      <c r="F138" s="37"/>
      <c r="G138" s="35" t="s">
        <v>1965</v>
      </c>
      <c r="H138" s="37">
        <v>0</v>
      </c>
      <c r="I138" s="38">
        <v>5.5999999999999999E-3</v>
      </c>
      <c r="J138" s="35"/>
      <c r="K138" s="35"/>
      <c r="L138" s="37">
        <v>0</v>
      </c>
    </row>
    <row r="139" spans="1:12">
      <c r="A139" s="35" t="s">
        <v>1282</v>
      </c>
      <c r="B139" s="35" t="s">
        <v>1283</v>
      </c>
      <c r="C139" s="36">
        <v>45632</v>
      </c>
      <c r="D139" s="36">
        <v>2958465</v>
      </c>
      <c r="E139" s="35"/>
      <c r="F139" s="37"/>
      <c r="G139" s="35" t="s">
        <v>1965</v>
      </c>
      <c r="H139" s="37">
        <v>0</v>
      </c>
      <c r="I139" s="38">
        <v>3.8699999999999998E-2</v>
      </c>
      <c r="J139" s="35"/>
      <c r="K139" s="35"/>
      <c r="L139" s="37">
        <v>0</v>
      </c>
    </row>
    <row r="140" spans="1:12">
      <c r="A140" s="35" t="s">
        <v>1302</v>
      </c>
      <c r="B140" s="35" t="s">
        <v>1303</v>
      </c>
      <c r="C140" s="36">
        <v>45632</v>
      </c>
      <c r="D140" s="36">
        <v>2958465</v>
      </c>
      <c r="E140" s="35"/>
      <c r="F140" s="37"/>
      <c r="G140" s="35" t="s">
        <v>1965</v>
      </c>
      <c r="H140" s="37">
        <v>0</v>
      </c>
      <c r="I140" s="38">
        <v>4.2799999999999998E-2</v>
      </c>
      <c r="J140" s="35"/>
      <c r="K140" s="35"/>
      <c r="L140" s="37">
        <v>0</v>
      </c>
    </row>
    <row r="141" spans="1:12">
      <c r="A141" s="35" t="s">
        <v>1280</v>
      </c>
      <c r="B141" s="35" t="s">
        <v>1281</v>
      </c>
      <c r="C141" s="36">
        <v>45632</v>
      </c>
      <c r="D141" s="36">
        <v>2958465</v>
      </c>
      <c r="E141" s="35"/>
      <c r="F141" s="37"/>
      <c r="G141" s="35" t="s">
        <v>1965</v>
      </c>
      <c r="H141" s="37">
        <v>0</v>
      </c>
      <c r="I141" s="38">
        <v>4.0399999999999998E-2</v>
      </c>
      <c r="J141" s="35"/>
      <c r="K141" s="35"/>
      <c r="L141" s="37">
        <v>0</v>
      </c>
    </row>
    <row r="142" spans="1:12">
      <c r="A142" s="35" t="s">
        <v>1292</v>
      </c>
      <c r="B142" s="35" t="s">
        <v>1293</v>
      </c>
      <c r="C142" s="36">
        <v>45632</v>
      </c>
      <c r="D142" s="36">
        <v>2958465</v>
      </c>
      <c r="E142" s="35"/>
      <c r="F142" s="37"/>
      <c r="G142" s="35" t="s">
        <v>1965</v>
      </c>
      <c r="H142" s="37">
        <v>0</v>
      </c>
      <c r="I142" s="38">
        <v>2.9000000000000001E-2</v>
      </c>
      <c r="J142" s="35"/>
      <c r="K142" s="35"/>
      <c r="L142" s="37">
        <v>0</v>
      </c>
    </row>
    <row r="143" spans="1:12">
      <c r="A143" s="35" t="s">
        <v>1278</v>
      </c>
      <c r="B143" s="35" t="s">
        <v>1279</v>
      </c>
      <c r="C143" s="36">
        <v>45632</v>
      </c>
      <c r="D143" s="36">
        <v>2958465</v>
      </c>
      <c r="E143" s="35"/>
      <c r="F143" s="37"/>
      <c r="G143" s="35" t="s">
        <v>1965</v>
      </c>
      <c r="H143" s="37">
        <v>0</v>
      </c>
      <c r="I143" s="38">
        <v>3.0999999999999999E-3</v>
      </c>
      <c r="J143" s="35"/>
      <c r="K143" s="35"/>
      <c r="L143" s="37">
        <v>0</v>
      </c>
    </row>
    <row r="144" spans="1:12">
      <c r="A144" s="35" t="s">
        <v>1290</v>
      </c>
      <c r="B144" s="35" t="s">
        <v>1291</v>
      </c>
      <c r="C144" s="36">
        <v>45632</v>
      </c>
      <c r="D144" s="36">
        <v>2958465</v>
      </c>
      <c r="E144" s="35"/>
      <c r="F144" s="37"/>
      <c r="G144" s="35" t="s">
        <v>1965</v>
      </c>
      <c r="H144" s="37">
        <v>0</v>
      </c>
      <c r="I144" s="38">
        <v>2.2800000000000001E-2</v>
      </c>
      <c r="J144" s="35"/>
      <c r="K144" s="35"/>
      <c r="L144" s="37">
        <v>0</v>
      </c>
    </row>
    <row r="145" spans="1:12">
      <c r="A145" s="35" t="s">
        <v>1284</v>
      </c>
      <c r="B145" s="35" t="s">
        <v>1285</v>
      </c>
      <c r="C145" s="36">
        <v>45632</v>
      </c>
      <c r="D145" s="36">
        <v>2958465</v>
      </c>
      <c r="E145" s="35"/>
      <c r="F145" s="37"/>
      <c r="G145" s="35" t="s">
        <v>1965</v>
      </c>
      <c r="H145" s="37">
        <v>0</v>
      </c>
      <c r="I145" s="38">
        <v>2.2800000000000001E-2</v>
      </c>
      <c r="J145" s="35"/>
      <c r="K145" s="35"/>
      <c r="L145" s="37">
        <v>0</v>
      </c>
    </row>
    <row r="146" spans="1:12">
      <c r="A146" s="35" t="s">
        <v>1294</v>
      </c>
      <c r="B146" s="35" t="s">
        <v>1295</v>
      </c>
      <c r="C146" s="36">
        <v>45632</v>
      </c>
      <c r="D146" s="36">
        <v>2958465</v>
      </c>
      <c r="E146" s="35"/>
      <c r="F146" s="37"/>
      <c r="G146" s="35" t="s">
        <v>1965</v>
      </c>
      <c r="H146" s="37">
        <v>0</v>
      </c>
      <c r="I146" s="38">
        <v>1.8E-3</v>
      </c>
      <c r="J146" s="35"/>
      <c r="K146" s="35"/>
      <c r="L146" s="37">
        <v>0</v>
      </c>
    </row>
    <row r="147" spans="1:12">
      <c r="A147" s="35" t="s">
        <v>1276</v>
      </c>
      <c r="B147" s="35" t="s">
        <v>1277</v>
      </c>
      <c r="C147" s="36">
        <v>45632</v>
      </c>
      <c r="D147" s="36">
        <v>2958465</v>
      </c>
      <c r="E147" s="35"/>
      <c r="F147" s="37"/>
      <c r="G147" s="35" t="s">
        <v>1965</v>
      </c>
      <c r="H147" s="37">
        <v>0</v>
      </c>
      <c r="I147" s="38">
        <v>1.32</v>
      </c>
      <c r="J147" s="35"/>
      <c r="K147" s="35"/>
      <c r="L147" s="37">
        <v>0</v>
      </c>
    </row>
    <row r="148" spans="1:12">
      <c r="A148" s="35" t="s">
        <v>1286</v>
      </c>
      <c r="B148" s="35" t="s">
        <v>1287</v>
      </c>
      <c r="C148" s="36">
        <v>45632</v>
      </c>
      <c r="D148" s="36">
        <v>2958465</v>
      </c>
      <c r="E148" s="35"/>
      <c r="F148" s="37"/>
      <c r="G148" s="35" t="s">
        <v>1965</v>
      </c>
      <c r="H148" s="37">
        <v>0</v>
      </c>
      <c r="I148" s="38">
        <v>9.1899999999999996E-2</v>
      </c>
      <c r="J148" s="35"/>
      <c r="K148" s="35"/>
      <c r="L148" s="37">
        <v>0</v>
      </c>
    </row>
    <row r="149" spans="1:12">
      <c r="A149" s="35" t="s">
        <v>1559</v>
      </c>
      <c r="B149" s="35" t="s">
        <v>1560</v>
      </c>
      <c r="C149" s="36">
        <v>36526</v>
      </c>
      <c r="D149" s="36">
        <v>2958465</v>
      </c>
      <c r="E149" s="35"/>
      <c r="F149" s="37"/>
      <c r="G149" s="35" t="s">
        <v>1965</v>
      </c>
      <c r="H149" s="37">
        <v>0</v>
      </c>
      <c r="I149" s="38">
        <v>5.5999999999999999E-3</v>
      </c>
      <c r="J149" s="35"/>
      <c r="K149" s="35"/>
      <c r="L149" s="37">
        <v>0</v>
      </c>
    </row>
    <row r="150" spans="1:12">
      <c r="A150" s="35" t="s">
        <v>1563</v>
      </c>
      <c r="B150" s="35" t="s">
        <v>1564</v>
      </c>
      <c r="C150" s="36">
        <v>36526</v>
      </c>
      <c r="D150" s="36">
        <v>2958465</v>
      </c>
      <c r="E150" s="35"/>
      <c r="F150" s="37"/>
      <c r="G150" s="35" t="s">
        <v>1965</v>
      </c>
      <c r="H150" s="37">
        <v>0</v>
      </c>
      <c r="I150" s="38">
        <v>2.8E-3</v>
      </c>
      <c r="J150" s="35"/>
      <c r="K150" s="35"/>
      <c r="L150" s="37">
        <v>0</v>
      </c>
    </row>
    <row r="151" spans="1:12">
      <c r="A151" s="35" t="s">
        <v>1336</v>
      </c>
      <c r="B151" s="35" t="s">
        <v>1337</v>
      </c>
      <c r="C151" s="36">
        <v>36526</v>
      </c>
      <c r="D151" s="36">
        <v>2958465</v>
      </c>
      <c r="E151" s="35"/>
      <c r="F151" s="37"/>
      <c r="G151" s="35" t="s">
        <v>1965</v>
      </c>
      <c r="H151" s="37">
        <v>0</v>
      </c>
      <c r="I151" s="38">
        <v>9.4799999999999995E-2</v>
      </c>
      <c r="J151" s="35"/>
      <c r="K151" s="35"/>
      <c r="L151" s="37">
        <v>0</v>
      </c>
    </row>
    <row r="152" spans="1:12">
      <c r="A152" s="35" t="s">
        <v>1338</v>
      </c>
      <c r="B152" s="35" t="s">
        <v>1339</v>
      </c>
      <c r="C152" s="36">
        <v>36526</v>
      </c>
      <c r="D152" s="36">
        <v>2958465</v>
      </c>
      <c r="E152" s="35"/>
      <c r="F152" s="37"/>
      <c r="G152" s="35" t="s">
        <v>1965</v>
      </c>
      <c r="H152" s="37">
        <v>0</v>
      </c>
      <c r="I152" s="38">
        <v>3.3599999999999998E-2</v>
      </c>
      <c r="J152" s="35"/>
      <c r="K152" s="35"/>
      <c r="L152" s="37">
        <v>0</v>
      </c>
    </row>
    <row r="153" spans="1:12">
      <c r="A153" s="35" t="s">
        <v>1330</v>
      </c>
      <c r="B153" s="35" t="s">
        <v>1331</v>
      </c>
      <c r="C153" s="36">
        <v>36526</v>
      </c>
      <c r="D153" s="36">
        <v>2958465</v>
      </c>
      <c r="E153" s="35"/>
      <c r="F153" s="37"/>
      <c r="G153" s="35" t="s">
        <v>1965</v>
      </c>
      <c r="H153" s="37">
        <v>0</v>
      </c>
      <c r="I153" s="38">
        <v>2.01E-2</v>
      </c>
      <c r="J153" s="35"/>
      <c r="K153" s="35"/>
      <c r="L153" s="37">
        <v>0</v>
      </c>
    </row>
    <row r="154" spans="1:12">
      <c r="A154" s="35" t="s">
        <v>1357</v>
      </c>
      <c r="B154" s="35" t="s">
        <v>1358</v>
      </c>
      <c r="C154" s="36">
        <v>36526</v>
      </c>
      <c r="D154" s="36">
        <v>2958465</v>
      </c>
      <c r="E154" s="35"/>
      <c r="F154" s="37"/>
      <c r="G154" s="35" t="s">
        <v>1965</v>
      </c>
      <c r="H154" s="37">
        <v>0</v>
      </c>
      <c r="I154" s="38">
        <v>6.3E-3</v>
      </c>
      <c r="J154" s="35"/>
      <c r="K154" s="35"/>
      <c r="L154" s="37">
        <v>0</v>
      </c>
    </row>
    <row r="155" spans="1:12">
      <c r="A155" s="35" t="s">
        <v>1332</v>
      </c>
      <c r="B155" s="35" t="s">
        <v>1333</v>
      </c>
      <c r="C155" s="36">
        <v>36526</v>
      </c>
      <c r="D155" s="36">
        <v>2958465</v>
      </c>
      <c r="E155" s="35"/>
      <c r="F155" s="37"/>
      <c r="G155" s="35" t="s">
        <v>1965</v>
      </c>
      <c r="H155" s="37">
        <v>0</v>
      </c>
      <c r="I155" s="38">
        <v>4.4999999999999997E-3</v>
      </c>
      <c r="J155" s="35"/>
      <c r="K155" s="35"/>
      <c r="L155" s="37">
        <v>0</v>
      </c>
    </row>
    <row r="156" spans="1:12">
      <c r="A156" s="35" t="s">
        <v>1340</v>
      </c>
      <c r="B156" s="35" t="s">
        <v>1341</v>
      </c>
      <c r="C156" s="36">
        <v>36526</v>
      </c>
      <c r="D156" s="36">
        <v>2958465</v>
      </c>
      <c r="E156" s="35"/>
      <c r="F156" s="37"/>
      <c r="G156" s="35" t="s">
        <v>1965</v>
      </c>
      <c r="H156" s="37">
        <v>0</v>
      </c>
      <c r="I156" s="38">
        <v>0.27960000000000002</v>
      </c>
      <c r="J156" s="35"/>
      <c r="K156" s="35"/>
      <c r="L156" s="37">
        <v>0</v>
      </c>
    </row>
    <row r="157" spans="1:12">
      <c r="A157" s="35" t="s">
        <v>1334</v>
      </c>
      <c r="B157" s="35" t="s">
        <v>1335</v>
      </c>
      <c r="C157" s="36">
        <v>36526</v>
      </c>
      <c r="D157" s="36">
        <v>2958465</v>
      </c>
      <c r="E157" s="35"/>
      <c r="F157" s="37"/>
      <c r="G157" s="35" t="s">
        <v>1965</v>
      </c>
      <c r="H157" s="37">
        <v>0</v>
      </c>
      <c r="I157" s="38">
        <v>5.1200000000000002E-2</v>
      </c>
      <c r="J157" s="35"/>
      <c r="K157" s="35"/>
      <c r="L157" s="37">
        <v>0</v>
      </c>
    </row>
    <row r="158" spans="1:12">
      <c r="A158" s="35" t="s">
        <v>1304</v>
      </c>
      <c r="B158" s="35" t="s">
        <v>1305</v>
      </c>
      <c r="C158" s="36">
        <v>36526</v>
      </c>
      <c r="D158" s="36">
        <v>2958465</v>
      </c>
      <c r="E158" s="35"/>
      <c r="F158" s="37"/>
      <c r="G158" s="35" t="s">
        <v>1965</v>
      </c>
      <c r="H158" s="37">
        <v>0</v>
      </c>
      <c r="I158" s="38">
        <v>0.30780000000000002</v>
      </c>
      <c r="J158" s="35"/>
      <c r="K158" s="35"/>
      <c r="L158" s="37">
        <v>0</v>
      </c>
    </row>
    <row r="159" spans="1:12">
      <c r="A159" s="35" t="s">
        <v>1306</v>
      </c>
      <c r="B159" s="35" t="s">
        <v>1307</v>
      </c>
      <c r="C159" s="36">
        <v>36526</v>
      </c>
      <c r="D159" s="36">
        <v>2958465</v>
      </c>
      <c r="E159" s="35"/>
      <c r="F159" s="37"/>
      <c r="G159" s="35" t="s">
        <v>1965</v>
      </c>
      <c r="H159" s="37">
        <v>0</v>
      </c>
      <c r="I159" s="38">
        <v>0.27960000000000002</v>
      </c>
      <c r="J159" s="35"/>
      <c r="K159" s="35"/>
      <c r="L159" s="37">
        <v>0</v>
      </c>
    </row>
    <row r="160" spans="1:12">
      <c r="A160" s="35" t="s">
        <v>1347</v>
      </c>
      <c r="B160" s="35" t="s">
        <v>1348</v>
      </c>
      <c r="C160" s="36">
        <v>36526</v>
      </c>
      <c r="D160" s="36">
        <v>2958465</v>
      </c>
      <c r="E160" s="35"/>
      <c r="F160" s="37"/>
      <c r="G160" s="35" t="s">
        <v>1965</v>
      </c>
      <c r="H160" s="37">
        <v>0</v>
      </c>
      <c r="I160" s="38">
        <v>4.6699999999999998E-2</v>
      </c>
      <c r="J160" s="35"/>
      <c r="K160" s="35"/>
      <c r="L160" s="37">
        <v>0</v>
      </c>
    </row>
    <row r="161" spans="1:12">
      <c r="A161" s="35" t="s">
        <v>1204</v>
      </c>
      <c r="B161" s="35" t="s">
        <v>1205</v>
      </c>
      <c r="C161" s="36">
        <v>36526</v>
      </c>
      <c r="D161" s="36">
        <v>2958465</v>
      </c>
      <c r="E161" s="35"/>
      <c r="F161" s="37"/>
      <c r="G161" s="35" t="s">
        <v>1965</v>
      </c>
      <c r="H161" s="37">
        <v>0</v>
      </c>
      <c r="I161" s="38">
        <v>1.6E-2</v>
      </c>
      <c r="J161" s="35"/>
      <c r="K161" s="35"/>
      <c r="L161" s="37">
        <v>0</v>
      </c>
    </row>
    <row r="162" spans="1:12">
      <c r="A162" s="35" t="s">
        <v>1567</v>
      </c>
      <c r="B162" s="35" t="s">
        <v>1568</v>
      </c>
      <c r="C162" s="36">
        <v>36526</v>
      </c>
      <c r="D162" s="36">
        <v>2958465</v>
      </c>
      <c r="E162" s="35"/>
      <c r="F162" s="37"/>
      <c r="G162" s="35" t="s">
        <v>1965</v>
      </c>
      <c r="H162" s="37">
        <v>0</v>
      </c>
      <c r="I162" s="38">
        <v>2.8E-3</v>
      </c>
      <c r="J162" s="35"/>
      <c r="K162" s="35"/>
      <c r="L162" s="37">
        <v>0</v>
      </c>
    </row>
    <row r="163" spans="1:12">
      <c r="A163" s="35" t="s">
        <v>1569</v>
      </c>
      <c r="B163" s="35" t="s">
        <v>1570</v>
      </c>
      <c r="C163" s="36">
        <v>36526</v>
      </c>
      <c r="D163" s="36">
        <v>2958465</v>
      </c>
      <c r="E163" s="35"/>
      <c r="F163" s="37"/>
      <c r="G163" s="35" t="s">
        <v>1965</v>
      </c>
      <c r="H163" s="37">
        <v>0</v>
      </c>
      <c r="I163" s="38">
        <v>2.8E-3</v>
      </c>
      <c r="J163" s="35"/>
      <c r="K163" s="35"/>
      <c r="L163" s="37">
        <v>0</v>
      </c>
    </row>
    <row r="164" spans="1:12">
      <c r="A164" s="35" t="s">
        <v>1571</v>
      </c>
      <c r="B164" s="35" t="s">
        <v>1572</v>
      </c>
      <c r="C164" s="36">
        <v>36526</v>
      </c>
      <c r="D164" s="36">
        <v>2958465</v>
      </c>
      <c r="E164" s="35"/>
      <c r="F164" s="37"/>
      <c r="G164" s="35" t="s">
        <v>1965</v>
      </c>
      <c r="H164" s="37">
        <v>0</v>
      </c>
      <c r="I164" s="38">
        <v>2.8E-3</v>
      </c>
      <c r="J164" s="35"/>
      <c r="K164" s="35"/>
      <c r="L164" s="37">
        <v>0</v>
      </c>
    </row>
    <row r="165" spans="1:12">
      <c r="A165" s="35" t="s">
        <v>1381</v>
      </c>
      <c r="B165" s="35" t="s">
        <v>1382</v>
      </c>
      <c r="C165" s="36">
        <v>36526</v>
      </c>
      <c r="D165" s="36">
        <v>2958465</v>
      </c>
      <c r="E165" s="35"/>
      <c r="F165" s="37"/>
      <c r="G165" s="35" t="s">
        <v>1965</v>
      </c>
      <c r="H165" s="37">
        <v>0</v>
      </c>
      <c r="I165" s="38">
        <v>1.5E-3</v>
      </c>
      <c r="J165" s="35"/>
      <c r="K165" s="35"/>
      <c r="L165" s="37">
        <v>0</v>
      </c>
    </row>
    <row r="166" spans="1:12">
      <c r="A166" s="35" t="s">
        <v>1573</v>
      </c>
      <c r="B166" s="35" t="s">
        <v>1574</v>
      </c>
      <c r="C166" s="36">
        <v>36526</v>
      </c>
      <c r="D166" s="36">
        <v>2958465</v>
      </c>
      <c r="E166" s="35"/>
      <c r="F166" s="37"/>
      <c r="G166" s="35" t="s">
        <v>1965</v>
      </c>
      <c r="H166" s="37">
        <v>0</v>
      </c>
      <c r="I166" s="38">
        <v>2.8E-3</v>
      </c>
      <c r="J166" s="35"/>
      <c r="K166" s="35"/>
      <c r="L166" s="37">
        <v>0</v>
      </c>
    </row>
    <row r="167" spans="1:12">
      <c r="A167" s="35" t="s">
        <v>1373</v>
      </c>
      <c r="B167" s="35" t="s">
        <v>1374</v>
      </c>
      <c r="C167" s="36">
        <v>45632</v>
      </c>
      <c r="D167" s="36">
        <v>2958465</v>
      </c>
      <c r="E167" s="35"/>
      <c r="F167" s="37"/>
      <c r="G167" s="35" t="s">
        <v>1965</v>
      </c>
      <c r="H167" s="37">
        <v>0</v>
      </c>
      <c r="I167" s="38">
        <v>8.3400000000000002E-2</v>
      </c>
      <c r="J167" s="35"/>
      <c r="K167" s="35"/>
      <c r="L167" s="37">
        <v>0</v>
      </c>
    </row>
    <row r="168" spans="1:12">
      <c r="A168" s="35" t="s">
        <v>1388</v>
      </c>
      <c r="B168" s="35" t="s">
        <v>1389</v>
      </c>
      <c r="C168" s="36">
        <v>36526</v>
      </c>
      <c r="D168" s="36">
        <v>2958465</v>
      </c>
      <c r="E168" s="35"/>
      <c r="F168" s="37"/>
      <c r="G168" s="35" t="s">
        <v>1965</v>
      </c>
      <c r="H168" s="37">
        <v>0</v>
      </c>
      <c r="I168" s="38">
        <v>5.5999999999999999E-3</v>
      </c>
      <c r="J168" s="35"/>
      <c r="K168" s="35"/>
      <c r="L168" s="37">
        <v>0</v>
      </c>
    </row>
    <row r="169" spans="1:12">
      <c r="A169" s="35" t="s">
        <v>1392</v>
      </c>
      <c r="B169" s="35" t="s">
        <v>1393</v>
      </c>
      <c r="C169" s="36">
        <v>45866</v>
      </c>
      <c r="D169" s="36">
        <v>2958465</v>
      </c>
      <c r="E169" s="35"/>
      <c r="F169" s="37"/>
      <c r="G169" s="35" t="s">
        <v>1965</v>
      </c>
      <c r="H169" s="37">
        <v>0</v>
      </c>
      <c r="I169" s="38">
        <v>5.5999999999999999E-3</v>
      </c>
      <c r="J169" s="35"/>
      <c r="K169" s="35"/>
      <c r="L169" s="37">
        <v>0</v>
      </c>
    </row>
    <row r="170" spans="1:12">
      <c r="A170" s="35" t="s">
        <v>1396</v>
      </c>
      <c r="B170" s="35" t="s">
        <v>1397</v>
      </c>
      <c r="C170" s="36">
        <v>36526</v>
      </c>
      <c r="D170" s="36">
        <v>2958465</v>
      </c>
      <c r="E170" s="35"/>
      <c r="F170" s="37"/>
      <c r="G170" s="35" t="s">
        <v>1965</v>
      </c>
      <c r="H170" s="37">
        <v>0</v>
      </c>
      <c r="I170" s="38">
        <v>5.5999999999999999E-3</v>
      </c>
      <c r="J170" s="35"/>
      <c r="K170" s="35"/>
      <c r="L170" s="37">
        <v>0</v>
      </c>
    </row>
    <row r="171" spans="1:12">
      <c r="A171" s="35" t="s">
        <v>1384</v>
      </c>
      <c r="B171" s="35" t="s">
        <v>1385</v>
      </c>
      <c r="C171" s="36">
        <v>36526</v>
      </c>
      <c r="D171" s="36">
        <v>2958465</v>
      </c>
      <c r="E171" s="35"/>
      <c r="F171" s="37"/>
      <c r="G171" s="35" t="s">
        <v>1965</v>
      </c>
      <c r="H171" s="37">
        <v>0</v>
      </c>
      <c r="I171" s="38">
        <v>2.24E-2</v>
      </c>
      <c r="J171" s="35"/>
      <c r="K171" s="35"/>
      <c r="L171" s="37">
        <v>0</v>
      </c>
    </row>
    <row r="172" spans="1:12">
      <c r="A172" s="35" t="s">
        <v>1575</v>
      </c>
      <c r="B172" s="35" t="s">
        <v>1576</v>
      </c>
      <c r="C172" s="36">
        <v>36526</v>
      </c>
      <c r="D172" s="36">
        <v>2958465</v>
      </c>
      <c r="E172" s="35"/>
      <c r="F172" s="37"/>
      <c r="G172" s="35" t="s">
        <v>1965</v>
      </c>
      <c r="H172" s="37">
        <v>0</v>
      </c>
      <c r="I172" s="38">
        <v>2.8E-3</v>
      </c>
      <c r="J172" s="35"/>
      <c r="K172" s="35"/>
      <c r="L172" s="37">
        <v>0</v>
      </c>
    </row>
    <row r="173" spans="1:12">
      <c r="A173" s="35" t="s">
        <v>1577</v>
      </c>
      <c r="B173" s="35" t="s">
        <v>1578</v>
      </c>
      <c r="C173" s="36">
        <v>36526</v>
      </c>
      <c r="D173" s="36">
        <v>2958465</v>
      </c>
      <c r="E173" s="35"/>
      <c r="F173" s="37"/>
      <c r="G173" s="35" t="s">
        <v>1965</v>
      </c>
      <c r="H173" s="37">
        <v>0</v>
      </c>
      <c r="I173" s="38">
        <v>2.8E-3</v>
      </c>
      <c r="J173" s="35"/>
      <c r="K173" s="35"/>
      <c r="L173" s="37">
        <v>0</v>
      </c>
    </row>
    <row r="174" spans="1:12">
      <c r="A174" s="35" t="s">
        <v>1400</v>
      </c>
      <c r="B174" s="35" t="s">
        <v>1401</v>
      </c>
      <c r="C174" s="36">
        <v>36526</v>
      </c>
      <c r="D174" s="36">
        <v>2958465</v>
      </c>
      <c r="E174" s="35"/>
      <c r="F174" s="37"/>
      <c r="G174" s="35" t="s">
        <v>1965</v>
      </c>
      <c r="H174" s="37">
        <v>0</v>
      </c>
      <c r="I174" s="38">
        <v>7.9000000000000008E-3</v>
      </c>
      <c r="J174" s="35"/>
      <c r="K174" s="35"/>
      <c r="L174" s="37">
        <v>0</v>
      </c>
    </row>
    <row r="175" spans="1:12">
      <c r="A175" s="35" t="s">
        <v>1402</v>
      </c>
      <c r="B175" s="35" t="s">
        <v>1403</v>
      </c>
      <c r="C175" s="36">
        <v>36526</v>
      </c>
      <c r="D175" s="36">
        <v>2958465</v>
      </c>
      <c r="E175" s="35"/>
      <c r="F175" s="37"/>
      <c r="G175" s="35" t="s">
        <v>1965</v>
      </c>
      <c r="H175" s="37">
        <v>0</v>
      </c>
      <c r="I175" s="38">
        <v>7.5300000000000006E-2</v>
      </c>
      <c r="J175" s="35"/>
      <c r="K175" s="35"/>
      <c r="L175" s="37">
        <v>0</v>
      </c>
    </row>
    <row r="176" spans="1:12">
      <c r="A176" s="35" t="s">
        <v>1404</v>
      </c>
      <c r="B176" s="35" t="s">
        <v>1405</v>
      </c>
      <c r="C176" s="36">
        <v>36526</v>
      </c>
      <c r="D176" s="36">
        <v>2958465</v>
      </c>
      <c r="E176" s="35"/>
      <c r="F176" s="37"/>
      <c r="G176" s="35" t="s">
        <v>1965</v>
      </c>
      <c r="H176" s="37">
        <v>0</v>
      </c>
      <c r="I176" s="38">
        <v>8.3400000000000002E-2</v>
      </c>
      <c r="J176" s="35"/>
      <c r="K176" s="35"/>
      <c r="L176" s="37">
        <v>0</v>
      </c>
    </row>
    <row r="177" spans="1:12">
      <c r="A177" s="35" t="s">
        <v>1420</v>
      </c>
      <c r="B177" s="35" t="s">
        <v>1421</v>
      </c>
      <c r="C177" s="36">
        <v>36526</v>
      </c>
      <c r="D177" s="36">
        <v>2958465</v>
      </c>
      <c r="E177" s="35"/>
      <c r="F177" s="37"/>
      <c r="G177" s="35" t="s">
        <v>1965</v>
      </c>
      <c r="H177" s="37">
        <v>0</v>
      </c>
      <c r="I177" s="38">
        <v>1.44E-2</v>
      </c>
      <c r="J177" s="35"/>
      <c r="K177" s="35"/>
      <c r="L177" s="37">
        <v>0</v>
      </c>
    </row>
    <row r="178" spans="1:12">
      <c r="A178" s="35" t="s">
        <v>1422</v>
      </c>
      <c r="B178" s="35" t="s">
        <v>1423</v>
      </c>
      <c r="C178" s="36">
        <v>36526</v>
      </c>
      <c r="D178" s="36">
        <v>2958465</v>
      </c>
      <c r="E178" s="35"/>
      <c r="F178" s="37"/>
      <c r="G178" s="35" t="s">
        <v>1965</v>
      </c>
      <c r="H178" s="37">
        <v>0</v>
      </c>
      <c r="I178" s="38">
        <v>1.44E-2</v>
      </c>
      <c r="J178" s="35"/>
      <c r="K178" s="35"/>
      <c r="L178" s="37">
        <v>0</v>
      </c>
    </row>
    <row r="179" spans="1:12">
      <c r="A179" s="35" t="s">
        <v>1424</v>
      </c>
      <c r="B179" s="35" t="s">
        <v>1425</v>
      </c>
      <c r="C179" s="36">
        <v>36526</v>
      </c>
      <c r="D179" s="36">
        <v>2958465</v>
      </c>
      <c r="E179" s="35"/>
      <c r="F179" s="37"/>
      <c r="G179" s="35" t="s">
        <v>1965</v>
      </c>
      <c r="H179" s="37">
        <v>0</v>
      </c>
      <c r="I179" s="38">
        <v>2.5499999999999998E-2</v>
      </c>
      <c r="J179" s="35"/>
      <c r="K179" s="35"/>
      <c r="L179" s="37">
        <v>0</v>
      </c>
    </row>
    <row r="180" spans="1:12">
      <c r="A180" s="35" t="s">
        <v>1426</v>
      </c>
      <c r="B180" s="35" t="s">
        <v>1427</v>
      </c>
      <c r="C180" s="36">
        <v>36526</v>
      </c>
      <c r="D180" s="36">
        <v>2958465</v>
      </c>
      <c r="E180" s="35"/>
      <c r="F180" s="37"/>
      <c r="G180" s="35" t="s">
        <v>1965</v>
      </c>
      <c r="H180" s="37">
        <v>0</v>
      </c>
      <c r="I180" s="38">
        <v>2.5100000000000001E-2</v>
      </c>
      <c r="J180" s="35"/>
      <c r="K180" s="35"/>
      <c r="L180" s="37">
        <v>0</v>
      </c>
    </row>
    <row r="181" spans="1:12">
      <c r="A181" s="35" t="s">
        <v>1428</v>
      </c>
      <c r="B181" s="35" t="s">
        <v>1429</v>
      </c>
      <c r="C181" s="36">
        <v>36526</v>
      </c>
      <c r="D181" s="36">
        <v>2958465</v>
      </c>
      <c r="E181" s="35"/>
      <c r="F181" s="37"/>
      <c r="G181" s="35" t="s">
        <v>1965</v>
      </c>
      <c r="H181" s="37">
        <v>0</v>
      </c>
      <c r="I181" s="38">
        <v>2.5100000000000001E-2</v>
      </c>
      <c r="J181" s="35"/>
      <c r="K181" s="35"/>
      <c r="L181" s="37">
        <v>0</v>
      </c>
    </row>
    <row r="182" spans="1:12">
      <c r="A182" s="35" t="s">
        <v>1430</v>
      </c>
      <c r="B182" s="35" t="s">
        <v>1431</v>
      </c>
      <c r="C182" s="36">
        <v>36526</v>
      </c>
      <c r="D182" s="36">
        <v>2958465</v>
      </c>
      <c r="E182" s="35"/>
      <c r="F182" s="37"/>
      <c r="G182" s="35" t="s">
        <v>1965</v>
      </c>
      <c r="H182" s="37">
        <v>0</v>
      </c>
      <c r="I182" s="38">
        <v>1.3899999999999999E-2</v>
      </c>
      <c r="J182" s="35"/>
      <c r="K182" s="35"/>
      <c r="L182" s="37">
        <v>0</v>
      </c>
    </row>
    <row r="183" spans="1:12">
      <c r="A183" s="35" t="s">
        <v>1432</v>
      </c>
      <c r="B183" s="35" t="s">
        <v>1433</v>
      </c>
      <c r="C183" s="36">
        <v>36526</v>
      </c>
      <c r="D183" s="36">
        <v>2958465</v>
      </c>
      <c r="E183" s="35"/>
      <c r="F183" s="37"/>
      <c r="G183" s="35" t="s">
        <v>1965</v>
      </c>
      <c r="H183" s="37">
        <v>0</v>
      </c>
      <c r="I183" s="38">
        <v>2.5000000000000001E-2</v>
      </c>
      <c r="J183" s="35"/>
      <c r="K183" s="35"/>
      <c r="L183" s="37">
        <v>0</v>
      </c>
    </row>
    <row r="184" spans="1:12">
      <c r="A184" s="35" t="s">
        <v>1434</v>
      </c>
      <c r="B184" s="35" t="s">
        <v>1435</v>
      </c>
      <c r="C184" s="36">
        <v>36526</v>
      </c>
      <c r="D184" s="36">
        <v>2958465</v>
      </c>
      <c r="E184" s="35"/>
      <c r="F184" s="37"/>
      <c r="G184" s="35" t="s">
        <v>1965</v>
      </c>
      <c r="H184" s="37">
        <v>0</v>
      </c>
      <c r="I184" s="38">
        <v>1.9900000000000001E-2</v>
      </c>
      <c r="J184" s="35"/>
      <c r="K184" s="35"/>
      <c r="L184" s="37">
        <v>0</v>
      </c>
    </row>
    <row r="185" spans="1:12">
      <c r="A185" s="35" t="s">
        <v>1436</v>
      </c>
      <c r="B185" s="35" t="s">
        <v>1437</v>
      </c>
      <c r="C185" s="36">
        <v>36526</v>
      </c>
      <c r="D185" s="36">
        <v>2958465</v>
      </c>
      <c r="E185" s="35"/>
      <c r="F185" s="37"/>
      <c r="G185" s="35" t="s">
        <v>1965</v>
      </c>
      <c r="H185" s="37">
        <v>0</v>
      </c>
      <c r="I185" s="38">
        <v>9.7699999999999995E-2</v>
      </c>
      <c r="J185" s="35"/>
      <c r="K185" s="35"/>
      <c r="L185" s="37">
        <v>0</v>
      </c>
    </row>
    <row r="186" spans="1:12">
      <c r="A186" s="35" t="s">
        <v>1438</v>
      </c>
      <c r="B186" s="35" t="s">
        <v>1439</v>
      </c>
      <c r="C186" s="36">
        <v>36526</v>
      </c>
      <c r="D186" s="36">
        <v>2958465</v>
      </c>
      <c r="E186" s="35"/>
      <c r="F186" s="37"/>
      <c r="G186" s="35" t="s">
        <v>1965</v>
      </c>
      <c r="H186" s="37">
        <v>0</v>
      </c>
      <c r="I186" s="38">
        <v>3.4799999999999998E-2</v>
      </c>
      <c r="J186" s="35"/>
      <c r="K186" s="35"/>
      <c r="L186" s="37">
        <v>0</v>
      </c>
    </row>
    <row r="187" spans="1:12">
      <c r="A187" s="35" t="s">
        <v>1440</v>
      </c>
      <c r="B187" s="35" t="s">
        <v>1441</v>
      </c>
      <c r="C187" s="36">
        <v>36526</v>
      </c>
      <c r="D187" s="36">
        <v>2958465</v>
      </c>
      <c r="E187" s="35"/>
      <c r="F187" s="37"/>
      <c r="G187" s="35" t="s">
        <v>1965</v>
      </c>
      <c r="H187" s="37">
        <v>0</v>
      </c>
      <c r="I187" s="38">
        <v>2.2700000000000001E-2</v>
      </c>
      <c r="J187" s="35"/>
      <c r="K187" s="35"/>
      <c r="L187" s="37">
        <v>0</v>
      </c>
    </row>
    <row r="188" spans="1:12">
      <c r="A188" s="35" t="s">
        <v>1548</v>
      </c>
      <c r="B188" s="35" t="s">
        <v>1549</v>
      </c>
      <c r="C188" s="36">
        <v>36526</v>
      </c>
      <c r="D188" s="36">
        <v>2958465</v>
      </c>
      <c r="E188" s="35"/>
      <c r="F188" s="37"/>
      <c r="G188" s="35" t="s">
        <v>1965</v>
      </c>
      <c r="H188" s="37">
        <v>0</v>
      </c>
      <c r="I188" s="38">
        <v>2.8E-3</v>
      </c>
      <c r="J188" s="35"/>
      <c r="K188" s="35"/>
      <c r="L188" s="37">
        <v>0</v>
      </c>
    </row>
    <row r="189" spans="1:12">
      <c r="A189" s="35" t="s">
        <v>1452</v>
      </c>
      <c r="B189" s="35" t="s">
        <v>1453</v>
      </c>
      <c r="C189" s="36">
        <v>36526</v>
      </c>
      <c r="D189" s="36">
        <v>2958465</v>
      </c>
      <c r="E189" s="35"/>
      <c r="F189" s="37"/>
      <c r="G189" s="35" t="s">
        <v>1965</v>
      </c>
      <c r="H189" s="37">
        <v>0</v>
      </c>
      <c r="I189" s="38">
        <v>2.2700000000000001E-2</v>
      </c>
      <c r="J189" s="35"/>
      <c r="K189" s="35"/>
      <c r="L189" s="37">
        <v>0</v>
      </c>
    </row>
    <row r="190" spans="1:12">
      <c r="A190" s="35" t="s">
        <v>1454</v>
      </c>
      <c r="B190" s="35" t="s">
        <v>1455</v>
      </c>
      <c r="C190" s="36">
        <v>36526</v>
      </c>
      <c r="D190" s="36">
        <v>2958465</v>
      </c>
      <c r="E190" s="35"/>
      <c r="F190" s="37"/>
      <c r="G190" s="35" t="s">
        <v>1965</v>
      </c>
      <c r="H190" s="37">
        <v>0</v>
      </c>
      <c r="I190" s="38">
        <v>1.44E-2</v>
      </c>
      <c r="J190" s="35"/>
      <c r="K190" s="35"/>
      <c r="L190" s="37">
        <v>0</v>
      </c>
    </row>
    <row r="191" spans="1:12">
      <c r="A191" s="35" t="s">
        <v>1456</v>
      </c>
      <c r="B191" s="35" t="s">
        <v>1457</v>
      </c>
      <c r="C191" s="36">
        <v>36526</v>
      </c>
      <c r="D191" s="36">
        <v>2958465</v>
      </c>
      <c r="E191" s="35"/>
      <c r="F191" s="37"/>
      <c r="G191" s="35" t="s">
        <v>1965</v>
      </c>
      <c r="H191" s="37">
        <v>0</v>
      </c>
      <c r="I191" s="38">
        <v>1.44E-2</v>
      </c>
      <c r="J191" s="35"/>
      <c r="K191" s="35"/>
      <c r="L191" s="37">
        <v>0</v>
      </c>
    </row>
    <row r="192" spans="1:12">
      <c r="A192" s="35" t="s">
        <v>1458</v>
      </c>
      <c r="B192" s="35" t="s">
        <v>1459</v>
      </c>
      <c r="C192" s="36">
        <v>36526</v>
      </c>
      <c r="D192" s="36">
        <v>2958465</v>
      </c>
      <c r="E192" s="35"/>
      <c r="F192" s="37"/>
      <c r="G192" s="35" t="s">
        <v>1965</v>
      </c>
      <c r="H192" s="37">
        <v>0</v>
      </c>
      <c r="I192" s="38">
        <v>9.7699999999999995E-2</v>
      </c>
      <c r="J192" s="35"/>
      <c r="K192" s="35"/>
      <c r="L192" s="37">
        <v>0</v>
      </c>
    </row>
    <row r="193" spans="1:12">
      <c r="A193" s="35" t="s">
        <v>1476</v>
      </c>
      <c r="B193" s="35" t="s">
        <v>1477</v>
      </c>
      <c r="C193" s="36">
        <v>36526</v>
      </c>
      <c r="D193" s="36">
        <v>2958465</v>
      </c>
      <c r="E193" s="35"/>
      <c r="F193" s="37"/>
      <c r="G193" s="35" t="s">
        <v>1965</v>
      </c>
      <c r="H193" s="37">
        <v>0</v>
      </c>
      <c r="I193" s="38">
        <v>6.3E-3</v>
      </c>
      <c r="J193" s="35"/>
      <c r="K193" s="35"/>
      <c r="L193" s="37">
        <v>0</v>
      </c>
    </row>
    <row r="194" spans="1:12">
      <c r="A194" s="35" t="s">
        <v>1478</v>
      </c>
      <c r="B194" s="35" t="s">
        <v>1479</v>
      </c>
      <c r="C194" s="36">
        <v>36526</v>
      </c>
      <c r="D194" s="36">
        <v>2958465</v>
      </c>
      <c r="E194" s="35"/>
      <c r="F194" s="37"/>
      <c r="G194" s="35" t="s">
        <v>1965</v>
      </c>
      <c r="H194" s="37">
        <v>0</v>
      </c>
      <c r="I194" s="38">
        <v>2.3599999999999999E-2</v>
      </c>
      <c r="J194" s="35"/>
      <c r="K194" s="35"/>
      <c r="L194" s="37">
        <v>0</v>
      </c>
    </row>
    <row r="195" spans="1:12">
      <c r="A195" s="35" t="s">
        <v>1480</v>
      </c>
      <c r="B195" s="35" t="s">
        <v>1481</v>
      </c>
      <c r="C195" s="36">
        <v>36526</v>
      </c>
      <c r="D195" s="36">
        <v>2958465</v>
      </c>
      <c r="E195" s="35"/>
      <c r="F195" s="37"/>
      <c r="G195" s="35" t="s">
        <v>1965</v>
      </c>
      <c r="H195" s="37">
        <v>0</v>
      </c>
      <c r="I195" s="38">
        <v>5.7000000000000002E-3</v>
      </c>
      <c r="J195" s="35"/>
      <c r="K195" s="35"/>
      <c r="L195" s="37">
        <v>0</v>
      </c>
    </row>
    <row r="196" spans="1:12">
      <c r="A196" s="35" t="s">
        <v>1598</v>
      </c>
      <c r="B196" s="35" t="s">
        <v>1599</v>
      </c>
      <c r="C196" s="36">
        <v>36526</v>
      </c>
      <c r="D196" s="36">
        <v>2958465</v>
      </c>
      <c r="E196" s="35"/>
      <c r="F196" s="37"/>
      <c r="G196" s="35" t="s">
        <v>1965</v>
      </c>
      <c r="H196" s="37">
        <v>0</v>
      </c>
      <c r="I196" s="38">
        <v>2.8E-3</v>
      </c>
      <c r="J196" s="35"/>
      <c r="K196" s="35"/>
      <c r="L196" s="37">
        <v>0</v>
      </c>
    </row>
    <row r="197" spans="1:12">
      <c r="A197" s="35" t="s">
        <v>1493</v>
      </c>
      <c r="B197" s="35" t="s">
        <v>1494</v>
      </c>
      <c r="C197" s="36">
        <v>36526</v>
      </c>
      <c r="D197" s="36">
        <v>2958465</v>
      </c>
      <c r="E197" s="35"/>
      <c r="F197" s="37"/>
      <c r="G197" s="35" t="s">
        <v>1965</v>
      </c>
      <c r="H197" s="37">
        <v>0</v>
      </c>
      <c r="I197" s="38">
        <v>5.5999999999999999E-3</v>
      </c>
      <c r="J197" s="35"/>
      <c r="K197" s="35"/>
      <c r="L197" s="37">
        <v>0</v>
      </c>
    </row>
    <row r="198" spans="1:12">
      <c r="A198" s="35" t="s">
        <v>1495</v>
      </c>
      <c r="B198" s="35" t="s">
        <v>1496</v>
      </c>
      <c r="C198" s="36">
        <v>36526</v>
      </c>
      <c r="D198" s="36">
        <v>2958465</v>
      </c>
      <c r="E198" s="35"/>
      <c r="F198" s="37"/>
      <c r="G198" s="35" t="s">
        <v>1965</v>
      </c>
      <c r="H198" s="37">
        <v>0</v>
      </c>
      <c r="I198" s="38">
        <v>5.5999999999999999E-3</v>
      </c>
      <c r="J198" s="35"/>
      <c r="K198" s="35"/>
      <c r="L198" s="37">
        <v>0</v>
      </c>
    </row>
    <row r="199" spans="1:12">
      <c r="A199" s="35" t="s">
        <v>1497</v>
      </c>
      <c r="B199" s="35" t="s">
        <v>1498</v>
      </c>
      <c r="C199" s="36">
        <v>36526</v>
      </c>
      <c r="D199" s="36">
        <v>2958465</v>
      </c>
      <c r="E199" s="35"/>
      <c r="F199" s="37"/>
      <c r="G199" s="35" t="s">
        <v>1965</v>
      </c>
      <c r="H199" s="37">
        <v>0</v>
      </c>
      <c r="I199" s="38">
        <v>5.5999999999999999E-3</v>
      </c>
      <c r="J199" s="35"/>
      <c r="K199" s="35"/>
      <c r="L199" s="37">
        <v>0</v>
      </c>
    </row>
    <row r="200" spans="1:12">
      <c r="A200" s="35" t="s">
        <v>1499</v>
      </c>
      <c r="B200" s="35" t="s">
        <v>1500</v>
      </c>
      <c r="C200" s="36">
        <v>36526</v>
      </c>
      <c r="D200" s="36">
        <v>2958465</v>
      </c>
      <c r="E200" s="35"/>
      <c r="F200" s="37"/>
      <c r="G200" s="35" t="s">
        <v>1965</v>
      </c>
      <c r="H200" s="37">
        <v>0</v>
      </c>
      <c r="I200" s="38">
        <v>5.5999999999999999E-3</v>
      </c>
      <c r="J200" s="35"/>
      <c r="K200" s="35"/>
      <c r="L200" s="37">
        <v>0</v>
      </c>
    </row>
    <row r="201" spans="1:12">
      <c r="A201" s="35" t="s">
        <v>1501</v>
      </c>
      <c r="B201" s="35" t="s">
        <v>1502</v>
      </c>
      <c r="C201" s="36">
        <v>36526</v>
      </c>
      <c r="D201" s="36">
        <v>2958465</v>
      </c>
      <c r="E201" s="35"/>
      <c r="F201" s="37"/>
      <c r="G201" s="35" t="s">
        <v>1965</v>
      </c>
      <c r="H201" s="37">
        <v>0</v>
      </c>
      <c r="I201" s="38">
        <v>5.5999999999999999E-3</v>
      </c>
      <c r="J201" s="35"/>
      <c r="K201" s="35"/>
      <c r="L201" s="37">
        <v>0</v>
      </c>
    </row>
    <row r="202" spans="1:12">
      <c r="A202" s="35" t="s">
        <v>1503</v>
      </c>
      <c r="B202" s="35" t="s">
        <v>1504</v>
      </c>
      <c r="C202" s="36">
        <v>36526</v>
      </c>
      <c r="D202" s="36">
        <v>2958465</v>
      </c>
      <c r="E202" s="35"/>
      <c r="F202" s="37"/>
      <c r="G202" s="35" t="s">
        <v>1965</v>
      </c>
      <c r="H202" s="37">
        <v>0</v>
      </c>
      <c r="I202" s="38">
        <v>8.3400000000000002E-2</v>
      </c>
      <c r="J202" s="35"/>
      <c r="K202" s="35"/>
      <c r="L202" s="37">
        <v>0</v>
      </c>
    </row>
    <row r="203" spans="1:12">
      <c r="A203" s="35" t="s">
        <v>1505</v>
      </c>
      <c r="B203" s="35" t="s">
        <v>1506</v>
      </c>
      <c r="C203" s="36">
        <v>36526</v>
      </c>
      <c r="D203" s="36">
        <v>2958465</v>
      </c>
      <c r="E203" s="35"/>
      <c r="F203" s="37"/>
      <c r="G203" s="35" t="s">
        <v>1965</v>
      </c>
      <c r="H203" s="37">
        <v>0</v>
      </c>
      <c r="I203" s="38">
        <v>8.3400000000000002E-2</v>
      </c>
      <c r="J203" s="35"/>
      <c r="K203" s="35"/>
      <c r="L203" s="37">
        <v>0</v>
      </c>
    </row>
    <row r="204" spans="1:12">
      <c r="A204" s="35" t="s">
        <v>1592</v>
      </c>
      <c r="B204" s="35" t="s">
        <v>1593</v>
      </c>
      <c r="C204" s="36">
        <v>36526</v>
      </c>
      <c r="D204" s="36">
        <v>2958465</v>
      </c>
      <c r="E204" s="35"/>
      <c r="F204" s="37"/>
      <c r="G204" s="35" t="s">
        <v>1965</v>
      </c>
      <c r="H204" s="37">
        <v>0</v>
      </c>
      <c r="I204" s="38">
        <v>2.8E-3</v>
      </c>
      <c r="J204" s="35"/>
      <c r="K204" s="35"/>
      <c r="L204" s="37">
        <v>0</v>
      </c>
    </row>
    <row r="205" spans="1:12">
      <c r="A205" s="35" t="s">
        <v>1594</v>
      </c>
      <c r="B205" s="35" t="s">
        <v>1595</v>
      </c>
      <c r="C205" s="36">
        <v>36526</v>
      </c>
      <c r="D205" s="36">
        <v>2958465</v>
      </c>
      <c r="E205" s="35"/>
      <c r="F205" s="37"/>
      <c r="G205" s="35" t="s">
        <v>1965</v>
      </c>
      <c r="H205" s="37">
        <v>0</v>
      </c>
      <c r="I205" s="38">
        <v>2.8E-3</v>
      </c>
      <c r="J205" s="35"/>
      <c r="K205" s="35"/>
      <c r="L205" s="37">
        <v>0</v>
      </c>
    </row>
    <row r="206" spans="1:12">
      <c r="A206" s="35" t="s">
        <v>1507</v>
      </c>
      <c r="B206" s="35" t="s">
        <v>1508</v>
      </c>
      <c r="C206" s="36">
        <v>36526</v>
      </c>
      <c r="D206" s="36">
        <v>2958465</v>
      </c>
      <c r="E206" s="35"/>
      <c r="F206" s="37"/>
      <c r="G206" s="35" t="s">
        <v>1965</v>
      </c>
      <c r="H206" s="37">
        <v>0</v>
      </c>
      <c r="I206" s="38">
        <v>2.5499999999999998E-2</v>
      </c>
      <c r="J206" s="35"/>
      <c r="K206" s="35"/>
      <c r="L206" s="37">
        <v>0</v>
      </c>
    </row>
    <row r="207" spans="1:12">
      <c r="A207" s="35" t="s">
        <v>1509</v>
      </c>
      <c r="B207" s="35" t="s">
        <v>1510</v>
      </c>
      <c r="C207" s="36">
        <v>36526</v>
      </c>
      <c r="D207" s="36">
        <v>2958465</v>
      </c>
      <c r="E207" s="35"/>
      <c r="F207" s="37"/>
      <c r="G207" s="35" t="s">
        <v>1965</v>
      </c>
      <c r="H207" s="37">
        <v>0</v>
      </c>
      <c r="I207" s="38">
        <v>2.5100000000000001E-2</v>
      </c>
      <c r="J207" s="35"/>
      <c r="K207" s="35"/>
      <c r="L207" s="37">
        <v>0</v>
      </c>
    </row>
    <row r="208" spans="1:12">
      <c r="A208" s="35" t="s">
        <v>1511</v>
      </c>
      <c r="B208" s="35" t="s">
        <v>1512</v>
      </c>
      <c r="C208" s="36">
        <v>36526</v>
      </c>
      <c r="D208" s="36">
        <v>2958465</v>
      </c>
      <c r="E208" s="35"/>
      <c r="F208" s="37"/>
      <c r="G208" s="35" t="s">
        <v>1965</v>
      </c>
      <c r="H208" s="37">
        <v>0</v>
      </c>
      <c r="I208" s="38">
        <v>2.5100000000000001E-2</v>
      </c>
      <c r="J208" s="35"/>
      <c r="K208" s="35"/>
      <c r="L208" s="37">
        <v>0</v>
      </c>
    </row>
    <row r="209" spans="1:12">
      <c r="A209" s="35" t="s">
        <v>1513</v>
      </c>
      <c r="B209" s="35" t="s">
        <v>1514</v>
      </c>
      <c r="C209" s="36">
        <v>36526</v>
      </c>
      <c r="D209" s="36">
        <v>2958465</v>
      </c>
      <c r="E209" s="35"/>
      <c r="F209" s="37"/>
      <c r="G209" s="35" t="s">
        <v>1965</v>
      </c>
      <c r="H209" s="37">
        <v>0</v>
      </c>
      <c r="I209" s="38">
        <v>2.5999999999999999E-3</v>
      </c>
      <c r="J209" s="35"/>
      <c r="K209" s="35"/>
      <c r="L209" s="37">
        <v>0</v>
      </c>
    </row>
    <row r="210" spans="1:12">
      <c r="A210" s="35" t="s">
        <v>1515</v>
      </c>
      <c r="B210" s="35" t="s">
        <v>1516</v>
      </c>
      <c r="C210" s="36">
        <v>36526</v>
      </c>
      <c r="D210" s="36">
        <v>2958465</v>
      </c>
      <c r="E210" s="35"/>
      <c r="F210" s="37"/>
      <c r="G210" s="35" t="s">
        <v>1965</v>
      </c>
      <c r="H210" s="37">
        <v>0</v>
      </c>
      <c r="I210" s="38">
        <v>2.1600000000000001E-2</v>
      </c>
      <c r="J210" s="35"/>
      <c r="K210" s="35"/>
      <c r="L210" s="37">
        <v>0</v>
      </c>
    </row>
    <row r="211" spans="1:12">
      <c r="A211" s="35" t="s">
        <v>1517</v>
      </c>
      <c r="B211" s="35" t="s">
        <v>1518</v>
      </c>
      <c r="C211" s="36">
        <v>36526</v>
      </c>
      <c r="D211" s="36">
        <v>2958465</v>
      </c>
      <c r="E211" s="35"/>
      <c r="F211" s="37"/>
      <c r="G211" s="35" t="s">
        <v>1965</v>
      </c>
      <c r="H211" s="37">
        <v>0</v>
      </c>
      <c r="I211" s="38">
        <v>2.1600000000000001E-2</v>
      </c>
      <c r="J211" s="35"/>
      <c r="K211" s="35"/>
      <c r="L211" s="37">
        <v>0</v>
      </c>
    </row>
    <row r="212" spans="1:12">
      <c r="A212" s="35" t="s">
        <v>1519</v>
      </c>
      <c r="B212" s="35" t="s">
        <v>1520</v>
      </c>
      <c r="C212" s="36">
        <v>36526</v>
      </c>
      <c r="D212" s="36">
        <v>2958465</v>
      </c>
      <c r="E212" s="35"/>
      <c r="F212" s="37"/>
      <c r="G212" s="35" t="s">
        <v>1965</v>
      </c>
      <c r="H212" s="37">
        <v>0</v>
      </c>
      <c r="I212" s="38">
        <v>1.2500000000000001E-2</v>
      </c>
      <c r="J212" s="35"/>
      <c r="K212" s="35"/>
      <c r="L212" s="37">
        <v>0</v>
      </c>
    </row>
    <row r="213" spans="1:12">
      <c r="A213" s="35" t="s">
        <v>1521</v>
      </c>
      <c r="B213" s="35" t="s">
        <v>1522</v>
      </c>
      <c r="C213" s="36">
        <v>36526</v>
      </c>
      <c r="D213" s="36">
        <v>2958465</v>
      </c>
      <c r="E213" s="35"/>
      <c r="F213" s="37"/>
      <c r="G213" s="35" t="s">
        <v>1965</v>
      </c>
      <c r="H213" s="37">
        <v>0</v>
      </c>
      <c r="I213" s="38">
        <v>1.84E-2</v>
      </c>
      <c r="J213" s="35"/>
      <c r="K213" s="35"/>
      <c r="L213" s="37">
        <v>0</v>
      </c>
    </row>
    <row r="214" spans="1:12">
      <c r="A214" s="35" t="s">
        <v>1523</v>
      </c>
      <c r="B214" s="35" t="s">
        <v>1524</v>
      </c>
      <c r="C214" s="36">
        <v>36526</v>
      </c>
      <c r="D214" s="36">
        <v>2958465</v>
      </c>
      <c r="E214" s="35"/>
      <c r="F214" s="37"/>
      <c r="G214" s="35" t="s">
        <v>1965</v>
      </c>
      <c r="H214" s="37">
        <v>0</v>
      </c>
      <c r="I214" s="38">
        <v>1E-4</v>
      </c>
      <c r="J214" s="35"/>
      <c r="K214" s="35"/>
      <c r="L214" s="37">
        <v>0</v>
      </c>
    </row>
    <row r="215" spans="1:12">
      <c r="A215" s="35" t="s">
        <v>1525</v>
      </c>
      <c r="B215" s="35" t="s">
        <v>1526</v>
      </c>
      <c r="C215" s="36">
        <v>36526</v>
      </c>
      <c r="D215" s="36">
        <v>2958465</v>
      </c>
      <c r="E215" s="35"/>
      <c r="F215" s="37"/>
      <c r="G215" s="35" t="s">
        <v>1965</v>
      </c>
      <c r="H215" s="37">
        <v>0</v>
      </c>
      <c r="I215" s="38">
        <v>4.0000000000000003E-5</v>
      </c>
      <c r="J215" s="35"/>
      <c r="K215" s="35"/>
      <c r="L215" s="37">
        <v>0</v>
      </c>
    </row>
    <row r="216" spans="1:12">
      <c r="A216" s="35" t="s">
        <v>1527</v>
      </c>
      <c r="B216" s="35" t="s">
        <v>1528</v>
      </c>
      <c r="C216" s="36">
        <v>36526</v>
      </c>
      <c r="D216" s="36">
        <v>2958465</v>
      </c>
      <c r="E216" s="35"/>
      <c r="F216" s="37"/>
      <c r="G216" s="35" t="s">
        <v>1965</v>
      </c>
      <c r="H216" s="37">
        <v>0</v>
      </c>
      <c r="I216" s="38">
        <v>4.0000000000000003E-5</v>
      </c>
      <c r="J216" s="35"/>
      <c r="K216" s="35"/>
      <c r="L216" s="37">
        <v>0</v>
      </c>
    </row>
    <row r="217" spans="1:12">
      <c r="A217" s="35" t="s">
        <v>1529</v>
      </c>
      <c r="B217" s="35" t="s">
        <v>1530</v>
      </c>
      <c r="C217" s="36">
        <v>36526</v>
      </c>
      <c r="D217" s="36">
        <v>2958465</v>
      </c>
      <c r="E217" s="35"/>
      <c r="F217" s="37"/>
      <c r="G217" s="35" t="s">
        <v>1965</v>
      </c>
      <c r="H217" s="37">
        <v>0</v>
      </c>
      <c r="I217" s="38">
        <v>6.0155000000000003</v>
      </c>
      <c r="J217" s="35"/>
      <c r="K217" s="35"/>
      <c r="L217" s="37">
        <v>0</v>
      </c>
    </row>
    <row r="218" spans="1:12">
      <c r="A218" s="35" t="s">
        <v>1531</v>
      </c>
      <c r="B218" s="35" t="s">
        <v>1532</v>
      </c>
      <c r="C218" s="36">
        <v>36526</v>
      </c>
      <c r="D218" s="36">
        <v>2958465</v>
      </c>
      <c r="E218" s="35"/>
      <c r="F218" s="37"/>
      <c r="G218" s="35" t="s">
        <v>1965</v>
      </c>
      <c r="H218" s="37">
        <v>0</v>
      </c>
      <c r="I218" s="38">
        <v>4.0107999999999997</v>
      </c>
      <c r="J218" s="35"/>
      <c r="K218" s="35"/>
      <c r="L218" s="37">
        <v>0</v>
      </c>
    </row>
    <row r="219" spans="1:12">
      <c r="A219" s="35" t="s">
        <v>2043</v>
      </c>
      <c r="B219" s="35" t="s">
        <v>2044</v>
      </c>
      <c r="C219" s="36">
        <v>36526</v>
      </c>
      <c r="D219" s="36">
        <v>2958465</v>
      </c>
      <c r="E219" s="35"/>
      <c r="F219" s="37"/>
      <c r="G219" s="35" t="s">
        <v>1965</v>
      </c>
      <c r="H219" s="37">
        <v>0</v>
      </c>
      <c r="I219" s="38">
        <v>6.0155000000000003</v>
      </c>
      <c r="J219" s="35"/>
      <c r="K219" s="35"/>
      <c r="L219" s="37">
        <v>0</v>
      </c>
    </row>
    <row r="220" spans="1:12">
      <c r="A220" s="35" t="s">
        <v>2045</v>
      </c>
      <c r="B220" s="35" t="s">
        <v>2046</v>
      </c>
      <c r="C220" s="36">
        <v>36526</v>
      </c>
      <c r="D220" s="36">
        <v>2958465</v>
      </c>
      <c r="E220" s="35"/>
      <c r="F220" s="37"/>
      <c r="G220" s="35" t="s">
        <v>1965</v>
      </c>
      <c r="H220" s="37">
        <v>0</v>
      </c>
      <c r="I220" s="38">
        <v>4.0107999999999997</v>
      </c>
      <c r="J220" s="35"/>
      <c r="K220" s="35"/>
      <c r="L220" s="37">
        <v>0</v>
      </c>
    </row>
    <row r="221" spans="1:12">
      <c r="A221" s="35" t="s">
        <v>1533</v>
      </c>
      <c r="B221" s="35" t="s">
        <v>1534</v>
      </c>
      <c r="C221" s="36">
        <v>36526</v>
      </c>
      <c r="D221" s="36">
        <v>2958465</v>
      </c>
      <c r="E221" s="35"/>
      <c r="F221" s="37"/>
      <c r="G221" s="35" t="s">
        <v>1965</v>
      </c>
      <c r="H221" s="37">
        <v>0</v>
      </c>
      <c r="I221" s="38">
        <v>5.5999999999999999E-3</v>
      </c>
      <c r="J221" s="35"/>
      <c r="K221" s="35"/>
      <c r="L221" s="37">
        <v>0</v>
      </c>
    </row>
    <row r="222" spans="1:12">
      <c r="A222" s="35" t="s">
        <v>1535</v>
      </c>
      <c r="B222" s="35" t="s">
        <v>1536</v>
      </c>
      <c r="C222" s="36">
        <v>36526</v>
      </c>
      <c r="D222" s="36">
        <v>2958465</v>
      </c>
      <c r="E222" s="35"/>
      <c r="F222" s="37"/>
      <c r="G222" s="35" t="s">
        <v>1965</v>
      </c>
      <c r="H222" s="37">
        <v>0</v>
      </c>
      <c r="I222" s="38">
        <v>5.5999999999999999E-3</v>
      </c>
      <c r="J222" s="35"/>
      <c r="K222" s="35"/>
      <c r="L222" s="37">
        <v>0</v>
      </c>
    </row>
    <row r="223" spans="1:12">
      <c r="A223" s="35" t="s">
        <v>1537</v>
      </c>
      <c r="B223" s="35" t="s">
        <v>1538</v>
      </c>
      <c r="C223" s="36">
        <v>36526</v>
      </c>
      <c r="D223" s="36">
        <v>2958465</v>
      </c>
      <c r="E223" s="35"/>
      <c r="F223" s="37"/>
      <c r="G223" s="35" t="s">
        <v>1965</v>
      </c>
      <c r="H223" s="37">
        <v>0</v>
      </c>
      <c r="I223" s="38">
        <v>2.3599999999999999E-2</v>
      </c>
      <c r="J223" s="35"/>
      <c r="K223" s="35"/>
      <c r="L223" s="37">
        <v>0</v>
      </c>
    </row>
    <row r="224" spans="1:12">
      <c r="A224" s="35" t="s">
        <v>166</v>
      </c>
      <c r="B224" s="35" t="s">
        <v>167</v>
      </c>
      <c r="C224" s="36">
        <v>36526</v>
      </c>
      <c r="D224" s="36">
        <v>45608</v>
      </c>
      <c r="E224" s="35"/>
      <c r="F224" s="37"/>
      <c r="G224" s="35" t="s">
        <v>1965</v>
      </c>
      <c r="H224" s="37">
        <v>0</v>
      </c>
      <c r="I224" s="38">
        <v>2.4199999999999999E-2</v>
      </c>
      <c r="J224" s="35"/>
      <c r="K224" s="35"/>
      <c r="L224" s="37">
        <v>0</v>
      </c>
    </row>
    <row r="225" spans="1:12">
      <c r="A225" s="35" t="s">
        <v>175</v>
      </c>
      <c r="B225" s="35" t="s">
        <v>176</v>
      </c>
      <c r="C225" s="36">
        <v>36526</v>
      </c>
      <c r="D225" s="36">
        <v>45608</v>
      </c>
      <c r="E225" s="35"/>
      <c r="F225" s="37"/>
      <c r="G225" s="35" t="s">
        <v>1965</v>
      </c>
      <c r="H225" s="37">
        <v>0</v>
      </c>
      <c r="I225" s="38">
        <v>2.4199999999999999E-2</v>
      </c>
      <c r="J225" s="35"/>
      <c r="K225" s="35"/>
      <c r="L225" s="37">
        <v>0</v>
      </c>
    </row>
    <row r="226" spans="1:12">
      <c r="A226" s="35" t="s">
        <v>151</v>
      </c>
      <c r="B226" s="35" t="s">
        <v>152</v>
      </c>
      <c r="C226" s="36">
        <v>45609</v>
      </c>
      <c r="D226" s="36">
        <v>2958465</v>
      </c>
      <c r="E226" s="35"/>
      <c r="F226" s="37"/>
      <c r="G226" s="35" t="s">
        <v>1965</v>
      </c>
      <c r="H226" s="37">
        <v>0</v>
      </c>
      <c r="I226" s="38">
        <v>2.0400000000000001E-2</v>
      </c>
      <c r="J226" s="35"/>
      <c r="K226" s="35"/>
      <c r="L226" s="37">
        <v>0</v>
      </c>
    </row>
    <row r="227" spans="1:12">
      <c r="A227" s="35" t="s">
        <v>94</v>
      </c>
      <c r="B227" s="35" t="s">
        <v>95</v>
      </c>
      <c r="C227" s="36">
        <v>45609</v>
      </c>
      <c r="D227" s="36">
        <v>2958465</v>
      </c>
      <c r="E227" s="35"/>
      <c r="F227" s="37"/>
      <c r="G227" s="35" t="s">
        <v>1965</v>
      </c>
      <c r="H227" s="37">
        <v>0</v>
      </c>
      <c r="I227" s="38">
        <v>9.4999999999999998E-3</v>
      </c>
      <c r="J227" s="35"/>
      <c r="K227" s="35"/>
      <c r="L227" s="37">
        <v>0</v>
      </c>
    </row>
    <row r="228" spans="1:12">
      <c r="A228" s="35" t="s">
        <v>107</v>
      </c>
      <c r="B228" s="35" t="s">
        <v>108</v>
      </c>
      <c r="C228" s="36">
        <v>36526</v>
      </c>
      <c r="D228" s="36">
        <v>45608</v>
      </c>
      <c r="E228" s="35"/>
      <c r="F228" s="37"/>
      <c r="G228" s="35" t="s">
        <v>1965</v>
      </c>
      <c r="H228" s="37">
        <v>0</v>
      </c>
      <c r="I228" s="38">
        <v>1.43E-2</v>
      </c>
      <c r="J228" s="35"/>
      <c r="K228" s="35"/>
      <c r="L228" s="37">
        <v>0</v>
      </c>
    </row>
    <row r="229" spans="1:12">
      <c r="A229" s="35" t="s">
        <v>236</v>
      </c>
      <c r="B229" s="35" t="s">
        <v>237</v>
      </c>
      <c r="C229" s="36">
        <v>36526</v>
      </c>
      <c r="D229" s="36">
        <v>45608</v>
      </c>
      <c r="E229" s="35"/>
      <c r="F229" s="37"/>
      <c r="G229" s="35" t="s">
        <v>1965</v>
      </c>
      <c r="H229" s="37">
        <v>0</v>
      </c>
      <c r="I229" s="38">
        <v>7.7999999999999996E-3</v>
      </c>
      <c r="J229" s="35"/>
      <c r="K229" s="35"/>
      <c r="L229" s="37">
        <v>0</v>
      </c>
    </row>
    <row r="230" spans="1:12">
      <c r="A230" s="35" t="s">
        <v>68</v>
      </c>
      <c r="B230" s="35" t="s">
        <v>69</v>
      </c>
      <c r="C230" s="36">
        <v>45609</v>
      </c>
      <c r="D230" s="36">
        <v>2958465</v>
      </c>
      <c r="E230" s="35"/>
      <c r="F230" s="37"/>
      <c r="G230" s="35" t="s">
        <v>1965</v>
      </c>
      <c r="H230" s="37">
        <v>0</v>
      </c>
      <c r="I230" s="38">
        <v>6.0000000000000001E-3</v>
      </c>
      <c r="J230" s="35"/>
      <c r="K230" s="35"/>
      <c r="L230" s="37">
        <v>0</v>
      </c>
    </row>
    <row r="231" spans="1:12">
      <c r="A231" s="35" t="s">
        <v>78</v>
      </c>
      <c r="B231" s="35" t="s">
        <v>79</v>
      </c>
      <c r="C231" s="36">
        <v>36526</v>
      </c>
      <c r="D231" s="36">
        <v>45608</v>
      </c>
      <c r="E231" s="35"/>
      <c r="F231" s="37"/>
      <c r="G231" s="35" t="s">
        <v>1965</v>
      </c>
      <c r="H231" s="37">
        <v>0</v>
      </c>
      <c r="I231" s="38">
        <v>2.1399999999999999E-2</v>
      </c>
      <c r="J231" s="35"/>
      <c r="K231" s="35"/>
      <c r="L231" s="37">
        <v>0</v>
      </c>
    </row>
    <row r="232" spans="1:12">
      <c r="A232" s="35" t="s">
        <v>549</v>
      </c>
      <c r="B232" s="35" t="s">
        <v>550</v>
      </c>
      <c r="C232" s="36">
        <v>36526</v>
      </c>
      <c r="D232" s="36">
        <v>45608</v>
      </c>
      <c r="E232" s="35"/>
      <c r="F232" s="37"/>
      <c r="G232" s="35" t="s">
        <v>1965</v>
      </c>
      <c r="H232" s="37">
        <v>0</v>
      </c>
      <c r="I232" s="38">
        <v>1.2800000000000001E-2</v>
      </c>
      <c r="J232" s="35"/>
      <c r="K232" s="35"/>
      <c r="L232" s="37">
        <v>0</v>
      </c>
    </row>
    <row r="233" spans="1:12">
      <c r="A233" s="35" t="s">
        <v>1342</v>
      </c>
      <c r="B233" s="35" t="s">
        <v>1343</v>
      </c>
      <c r="C233" s="36">
        <v>36526</v>
      </c>
      <c r="D233" s="36">
        <v>2958465</v>
      </c>
      <c r="E233" s="35"/>
      <c r="F233" s="37"/>
      <c r="G233" s="35" t="s">
        <v>1965</v>
      </c>
      <c r="H233" s="37">
        <v>0</v>
      </c>
      <c r="I233" s="38">
        <v>1.9900000000000001E-2</v>
      </c>
      <c r="J233" s="35"/>
      <c r="K233" s="35"/>
      <c r="L233" s="37">
        <v>0</v>
      </c>
    </row>
    <row r="234" spans="1:12">
      <c r="A234" s="35" t="s">
        <v>585</v>
      </c>
      <c r="B234" s="35" t="s">
        <v>586</v>
      </c>
      <c r="C234" s="36">
        <v>45609</v>
      </c>
      <c r="D234" s="36">
        <v>2958465</v>
      </c>
      <c r="E234" s="35"/>
      <c r="F234" s="37"/>
      <c r="G234" s="35" t="s">
        <v>1965</v>
      </c>
      <c r="H234" s="37">
        <v>0</v>
      </c>
      <c r="I234" s="38">
        <v>1.89E-2</v>
      </c>
      <c r="J234" s="35"/>
      <c r="K234" s="35"/>
      <c r="L234" s="37">
        <v>0</v>
      </c>
    </row>
    <row r="235" spans="1:12">
      <c r="A235" s="35" t="s">
        <v>1379</v>
      </c>
      <c r="B235" s="35" t="s">
        <v>1380</v>
      </c>
      <c r="C235" s="36">
        <v>36526</v>
      </c>
      <c r="D235" s="36">
        <v>2958465</v>
      </c>
      <c r="E235" s="35"/>
      <c r="F235" s="37"/>
      <c r="G235" s="35" t="s">
        <v>1965</v>
      </c>
      <c r="H235" s="37">
        <v>0</v>
      </c>
      <c r="I235" s="38">
        <v>2.93E-2</v>
      </c>
      <c r="J235" s="35"/>
      <c r="K235" s="35"/>
      <c r="L235" s="37">
        <v>0</v>
      </c>
    </row>
    <row r="236" spans="1:12">
      <c r="A236" s="35" t="s">
        <v>1344</v>
      </c>
      <c r="B236" s="35" t="s">
        <v>780</v>
      </c>
      <c r="C236" s="36">
        <v>36526</v>
      </c>
      <c r="D236" s="36">
        <v>45608</v>
      </c>
      <c r="E236" s="35"/>
      <c r="F236" s="37"/>
      <c r="G236" s="35" t="s">
        <v>1965</v>
      </c>
      <c r="H236" s="37">
        <v>0</v>
      </c>
      <c r="I236" s="38">
        <v>1.8100000000000002E-2</v>
      </c>
      <c r="J236" s="35"/>
      <c r="K236" s="35"/>
      <c r="L236" s="37">
        <v>0</v>
      </c>
    </row>
    <row r="237" spans="1:12">
      <c r="A237" s="35" t="s">
        <v>301</v>
      </c>
      <c r="B237" s="35" t="s">
        <v>302</v>
      </c>
      <c r="C237" s="36">
        <v>36526</v>
      </c>
      <c r="D237" s="36">
        <v>45608</v>
      </c>
      <c r="E237" s="35"/>
      <c r="F237" s="37"/>
      <c r="G237" s="35" t="s">
        <v>1965</v>
      </c>
      <c r="H237" s="37">
        <v>0</v>
      </c>
      <c r="I237" s="38">
        <v>3.4700000000000002E-2</v>
      </c>
      <c r="J237" s="35"/>
      <c r="K237" s="35"/>
      <c r="L237" s="37">
        <v>0</v>
      </c>
    </row>
    <row r="238" spans="1:12">
      <c r="A238" s="35" t="s">
        <v>653</v>
      </c>
      <c r="B238" s="35" t="s">
        <v>1238</v>
      </c>
      <c r="C238" s="36">
        <v>36526</v>
      </c>
      <c r="D238" s="36">
        <v>45608</v>
      </c>
      <c r="E238" s="35"/>
      <c r="F238" s="37"/>
      <c r="G238" s="35" t="s">
        <v>1965</v>
      </c>
      <c r="H238" s="37">
        <v>0</v>
      </c>
      <c r="I238" s="38">
        <v>7.1800000000000003E-2</v>
      </c>
      <c r="J238" s="35"/>
      <c r="K238" s="35"/>
      <c r="L238" s="37">
        <v>0</v>
      </c>
    </row>
    <row r="239" spans="1:12">
      <c r="A239" s="35" t="s">
        <v>275</v>
      </c>
      <c r="B239" s="35" t="s">
        <v>276</v>
      </c>
      <c r="C239" s="36">
        <v>45609</v>
      </c>
      <c r="D239" s="36">
        <v>2958465</v>
      </c>
      <c r="E239" s="35"/>
      <c r="F239" s="37"/>
      <c r="G239" s="35" t="s">
        <v>1965</v>
      </c>
      <c r="H239" s="37">
        <v>0</v>
      </c>
      <c r="I239" s="38">
        <v>1.3100000000000001E-2</v>
      </c>
      <c r="J239" s="35"/>
      <c r="K239" s="35"/>
      <c r="L239" s="37">
        <v>0</v>
      </c>
    </row>
    <row r="240" spans="1:12">
      <c r="A240" s="35" t="s">
        <v>1243</v>
      </c>
      <c r="B240" s="35" t="s">
        <v>284</v>
      </c>
      <c r="C240" s="36">
        <v>36526</v>
      </c>
      <c r="D240" s="36">
        <v>45608</v>
      </c>
      <c r="E240" s="35"/>
      <c r="F240" s="37"/>
      <c r="G240" s="35" t="s">
        <v>1965</v>
      </c>
      <c r="H240" s="37">
        <v>0</v>
      </c>
      <c r="I240" s="38">
        <v>1.23E-2</v>
      </c>
      <c r="J240" s="35"/>
      <c r="K240" s="35"/>
      <c r="L240" s="37">
        <v>0</v>
      </c>
    </row>
    <row r="241" spans="1:12">
      <c r="A241" s="35" t="s">
        <v>290</v>
      </c>
      <c r="B241" s="35" t="s">
        <v>291</v>
      </c>
      <c r="C241" s="36">
        <v>36526</v>
      </c>
      <c r="D241" s="36">
        <v>45608</v>
      </c>
      <c r="E241" s="35"/>
      <c r="F241" s="37"/>
      <c r="G241" s="35" t="s">
        <v>1965</v>
      </c>
      <c r="H241" s="37">
        <v>0</v>
      </c>
      <c r="I241" s="38">
        <v>3.4700000000000002E-2</v>
      </c>
      <c r="J241" s="35"/>
      <c r="K241" s="35"/>
      <c r="L241" s="37">
        <v>0</v>
      </c>
    </row>
    <row r="242" spans="1:12">
      <c r="A242" s="35" t="s">
        <v>320</v>
      </c>
      <c r="B242" s="35" t="s">
        <v>1239</v>
      </c>
      <c r="C242" s="36">
        <v>36526</v>
      </c>
      <c r="D242" s="36">
        <v>45608</v>
      </c>
      <c r="E242" s="35"/>
      <c r="F242" s="37"/>
      <c r="G242" s="35" t="s">
        <v>1965</v>
      </c>
      <c r="H242" s="37">
        <v>0</v>
      </c>
      <c r="I242" s="38">
        <v>1.49E-2</v>
      </c>
      <c r="J242" s="35"/>
      <c r="K242" s="35"/>
      <c r="L242" s="37">
        <v>0</v>
      </c>
    </row>
    <row r="243" spans="1:12">
      <c r="A243" s="35" t="s">
        <v>1240</v>
      </c>
      <c r="B243" s="35" t="s">
        <v>182</v>
      </c>
      <c r="C243" s="36">
        <v>36526</v>
      </c>
      <c r="D243" s="36">
        <v>45608</v>
      </c>
      <c r="E243" s="35"/>
      <c r="F243" s="37"/>
      <c r="G243" s="35" t="s">
        <v>1965</v>
      </c>
      <c r="H243" s="37">
        <v>0</v>
      </c>
      <c r="I243" s="38">
        <v>0.03</v>
      </c>
      <c r="J243" s="35"/>
      <c r="K243" s="35"/>
      <c r="L243" s="37">
        <v>0</v>
      </c>
    </row>
    <row r="244" spans="1:12">
      <c r="A244" s="35" t="s">
        <v>564</v>
      </c>
      <c r="B244" s="35" t="s">
        <v>565</v>
      </c>
      <c r="C244" s="36">
        <v>45609</v>
      </c>
      <c r="D244" s="36">
        <v>2958465</v>
      </c>
      <c r="E244" s="35"/>
      <c r="F244" s="37"/>
      <c r="G244" s="35" t="s">
        <v>1965</v>
      </c>
      <c r="H244" s="37">
        <v>0</v>
      </c>
      <c r="I244" s="38">
        <v>1.9599999999999999E-2</v>
      </c>
      <c r="J244" s="35"/>
      <c r="K244" s="35"/>
      <c r="L244" s="37">
        <v>0</v>
      </c>
    </row>
    <row r="245" spans="1:12">
      <c r="A245" s="35" t="s">
        <v>577</v>
      </c>
      <c r="B245" s="35" t="s">
        <v>578</v>
      </c>
      <c r="C245" s="36">
        <v>45609</v>
      </c>
      <c r="D245" s="36">
        <v>2958465</v>
      </c>
      <c r="E245" s="35"/>
      <c r="F245" s="37"/>
      <c r="G245" s="35" t="s">
        <v>1965</v>
      </c>
      <c r="H245" s="37">
        <v>0</v>
      </c>
      <c r="I245" s="38">
        <v>2.0400000000000001E-2</v>
      </c>
      <c r="J245" s="35"/>
      <c r="K245" s="35"/>
      <c r="L245" s="37">
        <v>0</v>
      </c>
    </row>
    <row r="246" spans="1:12">
      <c r="A246" s="35" t="s">
        <v>200</v>
      </c>
      <c r="B246" s="35" t="s">
        <v>201</v>
      </c>
      <c r="C246" s="36">
        <v>46092</v>
      </c>
      <c r="D246" s="36">
        <v>2958465</v>
      </c>
      <c r="E246" s="35"/>
      <c r="F246" s="37"/>
      <c r="G246" s="35" t="s">
        <v>1965</v>
      </c>
      <c r="H246" s="37">
        <v>0</v>
      </c>
      <c r="I246" s="38">
        <v>1.1299999999999999E-2</v>
      </c>
      <c r="J246" s="35"/>
      <c r="K246" s="35"/>
      <c r="L246" s="37">
        <v>0</v>
      </c>
    </row>
    <row r="247" spans="1:12">
      <c r="A247" s="35" t="s">
        <v>614</v>
      </c>
      <c r="B247" s="35" t="s">
        <v>615</v>
      </c>
      <c r="C247" s="36">
        <v>45609</v>
      </c>
      <c r="D247" s="36">
        <v>2958465</v>
      </c>
      <c r="E247" s="35"/>
      <c r="F247" s="37"/>
      <c r="G247" s="35" t="s">
        <v>1965</v>
      </c>
      <c r="H247" s="37">
        <v>0</v>
      </c>
      <c r="I247" s="38">
        <v>1.0800000000000001E-2</v>
      </c>
      <c r="J247" s="35"/>
      <c r="K247" s="35"/>
      <c r="L247" s="37">
        <v>0</v>
      </c>
    </row>
    <row r="248" spans="1:12">
      <c r="A248" s="35" t="s">
        <v>308</v>
      </c>
      <c r="B248" s="35" t="s">
        <v>309</v>
      </c>
      <c r="C248" s="36">
        <v>36526</v>
      </c>
      <c r="D248" s="36">
        <v>45608</v>
      </c>
      <c r="E248" s="35"/>
      <c r="F248" s="37"/>
      <c r="G248" s="35" t="s">
        <v>1965</v>
      </c>
      <c r="H248" s="37">
        <v>0</v>
      </c>
      <c r="I248" s="38">
        <v>1.7999999999999999E-2</v>
      </c>
      <c r="J248" s="35"/>
      <c r="K248" s="35"/>
      <c r="L248" s="37">
        <v>0</v>
      </c>
    </row>
    <row r="249" spans="1:12">
      <c r="A249" s="35" t="s">
        <v>264</v>
      </c>
      <c r="B249" s="35" t="s">
        <v>265</v>
      </c>
      <c r="C249" s="36">
        <v>36526</v>
      </c>
      <c r="D249" s="36">
        <v>45608</v>
      </c>
      <c r="E249" s="35"/>
      <c r="F249" s="37"/>
      <c r="G249" s="35" t="s">
        <v>1965</v>
      </c>
      <c r="H249" s="37">
        <v>0</v>
      </c>
      <c r="I249" s="38">
        <v>4.9599999999999998E-2</v>
      </c>
      <c r="J249" s="35"/>
      <c r="K249" s="35"/>
      <c r="L249" s="37">
        <v>0</v>
      </c>
    </row>
    <row r="250" spans="1:12">
      <c r="A250" s="35" t="s">
        <v>253</v>
      </c>
      <c r="B250" s="35" t="s">
        <v>254</v>
      </c>
      <c r="C250" s="36">
        <v>36526</v>
      </c>
      <c r="D250" s="36">
        <v>45608</v>
      </c>
      <c r="E250" s="35"/>
      <c r="F250" s="37"/>
      <c r="G250" s="35" t="s">
        <v>1965</v>
      </c>
      <c r="H250" s="37">
        <v>0</v>
      </c>
      <c r="I250" s="38">
        <v>1.32E-2</v>
      </c>
      <c r="J250" s="35"/>
      <c r="K250" s="35"/>
      <c r="L250" s="37">
        <v>0</v>
      </c>
    </row>
    <row r="251" spans="1:12">
      <c r="A251" s="35" t="s">
        <v>644</v>
      </c>
      <c r="B251" s="35" t="s">
        <v>645</v>
      </c>
      <c r="C251" s="36">
        <v>36526</v>
      </c>
      <c r="D251" s="36">
        <v>45608</v>
      </c>
      <c r="E251" s="35"/>
      <c r="F251" s="37"/>
      <c r="G251" s="35" t="s">
        <v>1965</v>
      </c>
      <c r="H251" s="37">
        <v>0</v>
      </c>
      <c r="I251" s="38">
        <v>9.0300000000000005E-2</v>
      </c>
      <c r="J251" s="35"/>
      <c r="K251" s="35"/>
      <c r="L251" s="37">
        <v>0</v>
      </c>
    </row>
    <row r="252" spans="1:12">
      <c r="A252" s="35" t="s">
        <v>629</v>
      </c>
      <c r="B252" s="35" t="s">
        <v>630</v>
      </c>
      <c r="C252" s="36">
        <v>36526</v>
      </c>
      <c r="D252" s="36">
        <v>45608</v>
      </c>
      <c r="E252" s="35"/>
      <c r="F252" s="37"/>
      <c r="G252" s="35" t="s">
        <v>1965</v>
      </c>
      <c r="H252" s="37">
        <v>0</v>
      </c>
      <c r="I252" s="38">
        <v>9.0300000000000005E-2</v>
      </c>
      <c r="J252" s="35"/>
      <c r="K252" s="35"/>
      <c r="L252" s="37">
        <v>0</v>
      </c>
    </row>
    <row r="253" spans="1:12">
      <c r="A253" s="35" t="s">
        <v>590</v>
      </c>
      <c r="B253" s="35" t="s">
        <v>591</v>
      </c>
      <c r="C253" s="36">
        <v>45609</v>
      </c>
      <c r="D253" s="36">
        <v>2958465</v>
      </c>
      <c r="E253" s="35"/>
      <c r="F253" s="37"/>
      <c r="G253" s="35" t="s">
        <v>1965</v>
      </c>
      <c r="H253" s="37">
        <v>0</v>
      </c>
      <c r="I253" s="38">
        <v>1.6899999999999998E-2</v>
      </c>
      <c r="J253" s="35"/>
      <c r="K253" s="35"/>
      <c r="L253" s="37">
        <v>0</v>
      </c>
    </row>
    <row r="254" spans="1:12">
      <c r="A254" s="35" t="s">
        <v>21</v>
      </c>
      <c r="B254" s="35" t="s">
        <v>22</v>
      </c>
      <c r="C254" s="36">
        <v>36526</v>
      </c>
      <c r="D254" s="36">
        <v>45608</v>
      </c>
      <c r="E254" s="35"/>
      <c r="F254" s="37"/>
      <c r="G254" s="35" t="s">
        <v>1965</v>
      </c>
      <c r="H254" s="37">
        <v>0</v>
      </c>
      <c r="I254" s="38">
        <v>8.6699999999999999E-2</v>
      </c>
      <c r="J254" s="35"/>
      <c r="K254" s="35"/>
      <c r="L254" s="37">
        <v>0</v>
      </c>
    </row>
    <row r="255" spans="1:12">
      <c r="A255" s="35" t="s">
        <v>1345</v>
      </c>
      <c r="B255" s="35" t="s">
        <v>1346</v>
      </c>
      <c r="C255" s="36">
        <v>36526</v>
      </c>
      <c r="D255" s="36">
        <v>2958465</v>
      </c>
      <c r="E255" s="35"/>
      <c r="F255" s="37"/>
      <c r="G255" s="35" t="s">
        <v>1965</v>
      </c>
      <c r="H255" s="37">
        <v>0</v>
      </c>
      <c r="I255" s="38">
        <v>1.9099999999999999E-2</v>
      </c>
      <c r="J255" s="35"/>
      <c r="K255" s="35"/>
      <c r="L255" s="37">
        <v>0</v>
      </c>
    </row>
    <row r="256" spans="1:12">
      <c r="A256" s="35" t="s">
        <v>243</v>
      </c>
      <c r="B256" s="35" t="s">
        <v>244</v>
      </c>
      <c r="C256" s="36">
        <v>45609</v>
      </c>
      <c r="D256" s="36">
        <v>2958465</v>
      </c>
      <c r="E256" s="35"/>
      <c r="F256" s="37"/>
      <c r="G256" s="35" t="s">
        <v>1965</v>
      </c>
      <c r="H256" s="37">
        <v>0</v>
      </c>
      <c r="I256" s="38">
        <v>6.1000000000000004E-3</v>
      </c>
      <c r="J256" s="35"/>
      <c r="K256" s="35"/>
      <c r="L256" s="37">
        <v>0</v>
      </c>
    </row>
    <row r="257" spans="1:12">
      <c r="A257" s="35" t="s">
        <v>605</v>
      </c>
      <c r="B257" s="35" t="s">
        <v>606</v>
      </c>
      <c r="C257" s="36">
        <v>45609</v>
      </c>
      <c r="D257" s="36">
        <v>2958465</v>
      </c>
      <c r="E257" s="35"/>
      <c r="F257" s="37"/>
      <c r="G257" s="35" t="s">
        <v>1965</v>
      </c>
      <c r="H257" s="37">
        <v>0</v>
      </c>
      <c r="I257" s="38">
        <v>1.6899999999999998E-2</v>
      </c>
      <c r="J257" s="35"/>
      <c r="K257" s="35"/>
      <c r="L257" s="37">
        <v>0</v>
      </c>
    </row>
    <row r="258" spans="1:12">
      <c r="A258" s="35" t="s">
        <v>599</v>
      </c>
      <c r="B258" s="35" t="s">
        <v>600</v>
      </c>
      <c r="C258" s="36">
        <v>45609</v>
      </c>
      <c r="D258" s="36">
        <v>2958465</v>
      </c>
      <c r="E258" s="35"/>
      <c r="F258" s="37"/>
      <c r="G258" s="35" t="s">
        <v>1965</v>
      </c>
      <c r="H258" s="37">
        <v>0</v>
      </c>
      <c r="I258" s="38">
        <v>1.9599999999999999E-2</v>
      </c>
      <c r="J258" s="35"/>
      <c r="K258" s="35"/>
      <c r="L258" s="37">
        <v>0</v>
      </c>
    </row>
    <row r="259" spans="1:12">
      <c r="A259" s="35" t="s">
        <v>1316</v>
      </c>
      <c r="B259" s="35" t="s">
        <v>1317</v>
      </c>
      <c r="C259" s="36">
        <v>36526</v>
      </c>
      <c r="D259" s="36">
        <v>2958465</v>
      </c>
      <c r="E259" s="35"/>
      <c r="F259" s="37"/>
      <c r="G259" s="35" t="s">
        <v>1965</v>
      </c>
      <c r="H259" s="37">
        <v>0</v>
      </c>
      <c r="I259" s="38">
        <v>1.24E-2</v>
      </c>
      <c r="J259" s="35"/>
      <c r="K259" s="35"/>
      <c r="L259" s="37">
        <v>0</v>
      </c>
    </row>
    <row r="260" spans="1:12">
      <c r="A260" s="35" t="s">
        <v>212</v>
      </c>
      <c r="B260" s="35" t="s">
        <v>2047</v>
      </c>
      <c r="C260" s="36">
        <v>45609</v>
      </c>
      <c r="D260" s="36">
        <v>2958465</v>
      </c>
      <c r="E260" s="35"/>
      <c r="F260" s="37"/>
      <c r="G260" s="35" t="s">
        <v>1965</v>
      </c>
      <c r="H260" s="37">
        <v>0</v>
      </c>
      <c r="I260" s="38">
        <v>1.2200000000000001E-2</v>
      </c>
      <c r="J260" s="35"/>
      <c r="K260" s="35"/>
      <c r="L260" s="37">
        <v>0</v>
      </c>
    </row>
    <row r="261" spans="1:12">
      <c r="A261" s="35" t="s">
        <v>219</v>
      </c>
      <c r="B261" s="35" t="s">
        <v>220</v>
      </c>
      <c r="C261" s="36">
        <v>36526</v>
      </c>
      <c r="D261" s="36">
        <v>45608</v>
      </c>
      <c r="E261" s="35"/>
      <c r="F261" s="37"/>
      <c r="G261" s="35" t="s">
        <v>1965</v>
      </c>
      <c r="H261" s="37">
        <v>0</v>
      </c>
      <c r="I261" s="38">
        <v>2.7199999999999998E-2</v>
      </c>
      <c r="J261" s="35"/>
      <c r="K261" s="35"/>
      <c r="L261" s="37">
        <v>0</v>
      </c>
    </row>
    <row r="262" spans="1:12">
      <c r="A262" s="35" t="s">
        <v>140</v>
      </c>
      <c r="B262" s="35" t="s">
        <v>2048</v>
      </c>
      <c r="C262" s="36">
        <v>36526</v>
      </c>
      <c r="D262" s="36">
        <v>45608</v>
      </c>
      <c r="E262" s="35"/>
      <c r="F262" s="37"/>
      <c r="G262" s="35" t="s">
        <v>1965</v>
      </c>
      <c r="H262" s="37">
        <v>0</v>
      </c>
      <c r="I262" s="38">
        <v>2.7199999999999998E-2</v>
      </c>
      <c r="J262" s="35"/>
      <c r="K262" s="35"/>
      <c r="L262" s="37">
        <v>0</v>
      </c>
    </row>
    <row r="263" spans="1:12">
      <c r="A263" s="35" t="s">
        <v>129</v>
      </c>
      <c r="B263" s="35" t="s">
        <v>130</v>
      </c>
      <c r="C263" s="36">
        <v>45609</v>
      </c>
      <c r="D263" s="36">
        <v>2958465</v>
      </c>
      <c r="E263" s="35"/>
      <c r="F263" s="37"/>
      <c r="G263" s="35" t="s">
        <v>1965</v>
      </c>
      <c r="H263" s="37">
        <v>0</v>
      </c>
      <c r="I263" s="38">
        <v>1.2500000000000001E-2</v>
      </c>
      <c r="J263" s="35"/>
      <c r="K263" s="35"/>
      <c r="L263" s="37">
        <v>0</v>
      </c>
    </row>
    <row r="264" spans="1:12">
      <c r="A264" s="35" t="s">
        <v>340</v>
      </c>
      <c r="B264" s="35" t="s">
        <v>341</v>
      </c>
      <c r="C264" s="36">
        <v>45609</v>
      </c>
      <c r="D264" s="36">
        <v>2958465</v>
      </c>
      <c r="E264" s="35"/>
      <c r="F264" s="37"/>
      <c r="G264" s="35" t="s">
        <v>1965</v>
      </c>
      <c r="H264" s="37">
        <v>0</v>
      </c>
      <c r="I264" s="38">
        <v>5.1999999999999998E-3</v>
      </c>
      <c r="J264" s="35"/>
      <c r="K264" s="35"/>
      <c r="L264" s="37">
        <v>0</v>
      </c>
    </row>
    <row r="265" spans="1:12">
      <c r="A265" s="35" t="s">
        <v>116</v>
      </c>
      <c r="B265" s="35" t="s">
        <v>117</v>
      </c>
      <c r="C265" s="36">
        <v>36526</v>
      </c>
      <c r="D265" s="36">
        <v>45608</v>
      </c>
      <c r="E265" s="35"/>
      <c r="F265" s="37"/>
      <c r="G265" s="35" t="s">
        <v>1965</v>
      </c>
      <c r="H265" s="37">
        <v>0</v>
      </c>
      <c r="I265" s="38">
        <v>2.64E-2</v>
      </c>
      <c r="J265" s="35"/>
      <c r="K265" s="35"/>
      <c r="L265" s="37">
        <v>0</v>
      </c>
    </row>
    <row r="266" spans="1:12">
      <c r="A266" s="35" t="s">
        <v>55</v>
      </c>
      <c r="B266" s="35" t="s">
        <v>56</v>
      </c>
      <c r="C266" s="36">
        <v>36526</v>
      </c>
      <c r="D266" s="36">
        <v>45608</v>
      </c>
      <c r="E266" s="35"/>
      <c r="F266" s="37"/>
      <c r="G266" s="35" t="s">
        <v>1965</v>
      </c>
      <c r="H266" s="37">
        <v>0</v>
      </c>
      <c r="I266" s="38">
        <v>1.3899999999999999E-2</v>
      </c>
      <c r="J266" s="35"/>
      <c r="K266" s="35"/>
      <c r="L266" s="37">
        <v>0</v>
      </c>
    </row>
    <row r="267" spans="1:12">
      <c r="A267" s="35" t="s">
        <v>39</v>
      </c>
      <c r="B267" s="35" t="s">
        <v>2049</v>
      </c>
      <c r="C267" s="36">
        <v>36526</v>
      </c>
      <c r="D267" s="36">
        <v>45608</v>
      </c>
      <c r="E267" s="35"/>
      <c r="F267" s="37"/>
      <c r="G267" s="35" t="s">
        <v>1965</v>
      </c>
      <c r="H267" s="37">
        <v>0</v>
      </c>
      <c r="I267" s="38">
        <v>7.1199999999999999E-2</v>
      </c>
      <c r="J267" s="35"/>
      <c r="K267" s="35"/>
      <c r="L267" s="37">
        <v>0</v>
      </c>
    </row>
    <row r="268" spans="1:12">
      <c r="A268" s="35" t="s">
        <v>351</v>
      </c>
      <c r="B268" s="35" t="s">
        <v>352</v>
      </c>
      <c r="C268" s="36">
        <v>46092</v>
      </c>
      <c r="D268" s="36">
        <v>2958465</v>
      </c>
      <c r="E268" s="35"/>
      <c r="F268" s="37"/>
      <c r="G268" s="35" t="s">
        <v>1965</v>
      </c>
      <c r="H268" s="37">
        <v>0</v>
      </c>
      <c r="I268" s="38">
        <v>1.43E-2</v>
      </c>
      <c r="J268" s="35"/>
      <c r="K268" s="35"/>
      <c r="L268" s="37">
        <v>0</v>
      </c>
    </row>
    <row r="269" spans="1:12">
      <c r="A269" s="35" t="s">
        <v>362</v>
      </c>
      <c r="B269" s="35" t="s">
        <v>363</v>
      </c>
      <c r="C269" s="36">
        <v>45609</v>
      </c>
      <c r="D269" s="36">
        <v>2958465</v>
      </c>
      <c r="E269" s="35"/>
      <c r="F269" s="37"/>
      <c r="G269" s="35" t="s">
        <v>1965</v>
      </c>
      <c r="H269" s="37">
        <v>0</v>
      </c>
      <c r="I269" s="38">
        <v>3.0800000000000001E-2</v>
      </c>
      <c r="J269" s="35"/>
      <c r="K269" s="35"/>
      <c r="L269" s="37">
        <v>0</v>
      </c>
    </row>
    <row r="270" spans="1:12">
      <c r="A270" s="35" t="s">
        <v>327</v>
      </c>
      <c r="B270" s="35" t="s">
        <v>2050</v>
      </c>
      <c r="C270" s="36">
        <v>36526</v>
      </c>
      <c r="D270" s="36">
        <v>45608</v>
      </c>
      <c r="E270" s="35"/>
      <c r="F270" s="37"/>
      <c r="G270" s="35" t="s">
        <v>1965</v>
      </c>
      <c r="H270" s="37">
        <v>0</v>
      </c>
      <c r="I270" s="38">
        <v>1.6400000000000001E-2</v>
      </c>
      <c r="J270" s="35"/>
      <c r="K270" s="35"/>
      <c r="L270" s="37">
        <v>0</v>
      </c>
    </row>
    <row r="271" spans="1:12">
      <c r="A271" s="35" t="s">
        <v>226</v>
      </c>
      <c r="B271" s="35" t="s">
        <v>2051</v>
      </c>
      <c r="C271" s="36">
        <v>36526</v>
      </c>
      <c r="D271" s="36">
        <v>45608</v>
      </c>
      <c r="E271" s="35"/>
      <c r="F271" s="37"/>
      <c r="G271" s="35" t="s">
        <v>1965</v>
      </c>
      <c r="H271" s="37">
        <v>0</v>
      </c>
      <c r="I271" s="38">
        <v>1.5599999999999999E-2</v>
      </c>
      <c r="J271" s="35"/>
      <c r="K271" s="35"/>
      <c r="L271" s="37">
        <v>0</v>
      </c>
    </row>
    <row r="272" spans="1:12">
      <c r="A272" s="35" t="s">
        <v>1241</v>
      </c>
      <c r="B272" s="35" t="s">
        <v>1242</v>
      </c>
      <c r="C272" s="36">
        <v>36526</v>
      </c>
      <c r="D272" s="36">
        <v>45608</v>
      </c>
      <c r="E272" s="35"/>
      <c r="F272" s="37"/>
      <c r="G272" s="35" t="s">
        <v>1965</v>
      </c>
      <c r="H272" s="37">
        <v>0</v>
      </c>
      <c r="I272" s="38">
        <v>0.03</v>
      </c>
      <c r="J272" s="35"/>
      <c r="K272" s="35"/>
      <c r="L272" s="37">
        <v>0</v>
      </c>
    </row>
    <row r="273" spans="1:12">
      <c r="A273" s="35" t="s">
        <v>1244</v>
      </c>
      <c r="B273" s="35" t="s">
        <v>1245</v>
      </c>
      <c r="C273" s="36">
        <v>45609</v>
      </c>
      <c r="D273" s="36">
        <v>2958465</v>
      </c>
      <c r="E273" s="35"/>
      <c r="F273" s="37"/>
      <c r="G273" s="35" t="s">
        <v>1965</v>
      </c>
      <c r="H273" s="37">
        <v>0</v>
      </c>
      <c r="I273" s="38">
        <v>3.0000000000000001E-3</v>
      </c>
      <c r="J273" s="35"/>
      <c r="K273" s="35"/>
      <c r="L273" s="37">
        <v>0</v>
      </c>
    </row>
    <row r="274" spans="1:12">
      <c r="A274" s="35" t="s">
        <v>1247</v>
      </c>
      <c r="B274" s="35" t="s">
        <v>1248</v>
      </c>
      <c r="C274" s="36">
        <v>45609</v>
      </c>
      <c r="D274" s="36">
        <v>2958465</v>
      </c>
      <c r="E274" s="35"/>
      <c r="F274" s="37"/>
      <c r="G274" s="35" t="s">
        <v>1965</v>
      </c>
      <c r="H274" s="37">
        <v>0</v>
      </c>
      <c r="I274" s="38">
        <v>1.2500000000000001E-2</v>
      </c>
      <c r="J274" s="35"/>
      <c r="K274" s="35"/>
      <c r="L274" s="37">
        <v>0</v>
      </c>
    </row>
    <row r="275" spans="1:12">
      <c r="A275" s="35" t="s">
        <v>1318</v>
      </c>
      <c r="B275" s="35" t="s">
        <v>1319</v>
      </c>
      <c r="C275" s="36">
        <v>36526</v>
      </c>
      <c r="D275" s="36">
        <v>2958465</v>
      </c>
      <c r="E275" s="35"/>
      <c r="F275" s="37"/>
      <c r="G275" s="35" t="s">
        <v>1965</v>
      </c>
      <c r="H275" s="37">
        <v>0</v>
      </c>
      <c r="I275" s="38">
        <v>1.6899999999999998E-2</v>
      </c>
      <c r="J275" s="35"/>
      <c r="K275" s="35"/>
      <c r="L275" s="37">
        <v>0</v>
      </c>
    </row>
    <row r="276" spans="1:12">
      <c r="A276" s="35" t="s">
        <v>1349</v>
      </c>
      <c r="B276" s="35" t="s">
        <v>1350</v>
      </c>
      <c r="C276" s="36">
        <v>36526</v>
      </c>
      <c r="D276" s="36">
        <v>2958465</v>
      </c>
      <c r="E276" s="35"/>
      <c r="F276" s="37"/>
      <c r="G276" s="35" t="s">
        <v>1965</v>
      </c>
      <c r="H276" s="37">
        <v>0</v>
      </c>
      <c r="I276" s="38">
        <v>1.34E-2</v>
      </c>
      <c r="J276" s="35"/>
      <c r="K276" s="35"/>
      <c r="L276" s="37">
        <v>0</v>
      </c>
    </row>
    <row r="277" spans="1:12">
      <c r="A277" s="35" t="s">
        <v>1369</v>
      </c>
      <c r="B277" s="35" t="s">
        <v>2052</v>
      </c>
      <c r="C277" s="36">
        <v>36526</v>
      </c>
      <c r="D277" s="36">
        <v>2958465</v>
      </c>
      <c r="E277" s="35"/>
      <c r="F277" s="37"/>
      <c r="G277" s="35" t="s">
        <v>1965</v>
      </c>
      <c r="H277" s="37">
        <v>0</v>
      </c>
      <c r="I277" s="38">
        <v>1.0800000000000001E-2</v>
      </c>
      <c r="J277" s="35"/>
      <c r="K277" s="35"/>
      <c r="L277" s="37">
        <v>0</v>
      </c>
    </row>
    <row r="278" spans="1:12">
      <c r="A278" s="35" t="s">
        <v>1371</v>
      </c>
      <c r="B278" s="35" t="s">
        <v>1372</v>
      </c>
      <c r="C278" s="36">
        <v>36526</v>
      </c>
      <c r="D278" s="36">
        <v>2958465</v>
      </c>
      <c r="E278" s="35"/>
      <c r="F278" s="37"/>
      <c r="G278" s="35" t="s">
        <v>1965</v>
      </c>
      <c r="H278" s="37">
        <v>0</v>
      </c>
      <c r="I278" s="38">
        <v>1.17E-2</v>
      </c>
      <c r="J278" s="35"/>
      <c r="K278" s="35"/>
      <c r="L278" s="37">
        <v>0</v>
      </c>
    </row>
    <row r="279" spans="1:12">
      <c r="A279" s="35" t="s">
        <v>1375</v>
      </c>
      <c r="B279" s="35" t="s">
        <v>1376</v>
      </c>
      <c r="C279" s="36">
        <v>36526</v>
      </c>
      <c r="D279" s="36">
        <v>2958465</v>
      </c>
      <c r="E279" s="35"/>
      <c r="F279" s="37"/>
      <c r="G279" s="35" t="s">
        <v>1965</v>
      </c>
      <c r="H279" s="37">
        <v>0</v>
      </c>
      <c r="I279" s="38">
        <v>1.77E-2</v>
      </c>
      <c r="J279" s="35"/>
      <c r="K279" s="35"/>
      <c r="L279" s="37">
        <v>0</v>
      </c>
    </row>
    <row r="280" spans="1:12">
      <c r="A280" s="35" t="s">
        <v>1377</v>
      </c>
      <c r="B280" s="35" t="s">
        <v>1378</v>
      </c>
      <c r="C280" s="36">
        <v>36526</v>
      </c>
      <c r="D280" s="36">
        <v>2958465</v>
      </c>
      <c r="E280" s="35"/>
      <c r="F280" s="37"/>
      <c r="G280" s="35" t="s">
        <v>1965</v>
      </c>
      <c r="H280" s="37">
        <v>0</v>
      </c>
      <c r="I280" s="38">
        <v>1.34E-2</v>
      </c>
      <c r="J280" s="35"/>
      <c r="K280" s="35"/>
      <c r="L280" s="37">
        <v>0</v>
      </c>
    </row>
    <row r="281" spans="1:12">
      <c r="A281" s="35" t="s">
        <v>1386</v>
      </c>
      <c r="B281" s="35" t="s">
        <v>1387</v>
      </c>
      <c r="C281" s="36">
        <v>36526</v>
      </c>
      <c r="D281" s="36">
        <v>2958465</v>
      </c>
      <c r="E281" s="35"/>
      <c r="F281" s="37"/>
      <c r="G281" s="35" t="s">
        <v>1965</v>
      </c>
      <c r="H281" s="37">
        <v>0</v>
      </c>
      <c r="I281" s="38">
        <v>2.06E-2</v>
      </c>
      <c r="J281" s="35"/>
      <c r="K281" s="35"/>
      <c r="L281" s="37">
        <v>0</v>
      </c>
    </row>
    <row r="282" spans="1:12">
      <c r="A282" s="35" t="s">
        <v>1406</v>
      </c>
      <c r="B282" s="35" t="s">
        <v>1407</v>
      </c>
      <c r="C282" s="36">
        <v>36526</v>
      </c>
      <c r="D282" s="36">
        <v>2958465</v>
      </c>
      <c r="E282" s="35"/>
      <c r="F282" s="37"/>
      <c r="G282" s="35" t="s">
        <v>1965</v>
      </c>
      <c r="H282" s="37">
        <v>0</v>
      </c>
      <c r="I282" s="38">
        <v>7.1400000000000005E-2</v>
      </c>
      <c r="J282" s="35"/>
      <c r="K282" s="35"/>
      <c r="L282" s="37">
        <v>0</v>
      </c>
    </row>
    <row r="283" spans="1:12">
      <c r="A283" s="35" t="s">
        <v>1468</v>
      </c>
      <c r="B283" s="35" t="s">
        <v>1469</v>
      </c>
      <c r="C283" s="36">
        <v>36526</v>
      </c>
      <c r="D283" s="36">
        <v>2958465</v>
      </c>
      <c r="E283" s="35"/>
      <c r="F283" s="37"/>
      <c r="G283" s="35" t="s">
        <v>1965</v>
      </c>
      <c r="H283" s="37">
        <v>0</v>
      </c>
      <c r="I283" s="38">
        <v>7.1400000000000005E-2</v>
      </c>
      <c r="J283" s="35"/>
      <c r="K283" s="35"/>
      <c r="L283" s="37">
        <v>0</v>
      </c>
    </row>
    <row r="284" spans="1:12">
      <c r="A284" s="35" t="s">
        <v>1470</v>
      </c>
      <c r="B284" s="35" t="s">
        <v>2053</v>
      </c>
      <c r="C284" s="36">
        <v>36526</v>
      </c>
      <c r="D284" s="36">
        <v>2958465</v>
      </c>
      <c r="E284" s="35"/>
      <c r="F284" s="37"/>
      <c r="G284" s="35" t="s">
        <v>1965</v>
      </c>
      <c r="H284" s="37">
        <v>0</v>
      </c>
      <c r="I284" s="38">
        <v>1.8599999999999998E-2</v>
      </c>
      <c r="J284" s="35"/>
      <c r="K284" s="35"/>
      <c r="L284" s="37">
        <v>0</v>
      </c>
    </row>
    <row r="285" spans="1:12">
      <c r="A285" s="35" t="s">
        <v>1491</v>
      </c>
      <c r="B285" s="35" t="s">
        <v>1492</v>
      </c>
      <c r="C285" s="36">
        <v>36526</v>
      </c>
      <c r="D285" s="36">
        <v>2958465</v>
      </c>
      <c r="E285" s="35"/>
      <c r="F285" s="37"/>
      <c r="G285" s="35" t="s">
        <v>1965</v>
      </c>
      <c r="H285" s="37">
        <v>0</v>
      </c>
      <c r="I285" s="38">
        <v>2.06E-2</v>
      </c>
      <c r="J285" s="35"/>
      <c r="K285" s="35"/>
      <c r="L285" s="37">
        <v>0</v>
      </c>
    </row>
    <row r="286" spans="1:12">
      <c r="A286" s="35" t="s">
        <v>1539</v>
      </c>
      <c r="B286" s="35" t="s">
        <v>1540</v>
      </c>
      <c r="C286" s="36">
        <v>36526</v>
      </c>
      <c r="D286" s="36">
        <v>2958465</v>
      </c>
      <c r="E286" s="35"/>
      <c r="F286" s="37"/>
      <c r="G286" s="35" t="s">
        <v>1965</v>
      </c>
      <c r="H286" s="37">
        <v>0</v>
      </c>
      <c r="I286" s="38">
        <v>2.06E-2</v>
      </c>
      <c r="J286" s="35"/>
      <c r="K286" s="35"/>
      <c r="L286" s="37">
        <v>0</v>
      </c>
    </row>
    <row r="287" spans="1:12">
      <c r="A287" s="35" t="s">
        <v>1320</v>
      </c>
      <c r="B287" s="35" t="s">
        <v>1321</v>
      </c>
      <c r="C287" s="36">
        <v>36526</v>
      </c>
      <c r="D287" s="36">
        <v>2958465</v>
      </c>
      <c r="E287" s="35"/>
      <c r="F287" s="37"/>
      <c r="G287" s="35" t="s">
        <v>1965</v>
      </c>
      <c r="H287" s="37">
        <v>0</v>
      </c>
      <c r="I287" s="38">
        <v>1.6899999999999998E-2</v>
      </c>
      <c r="J287" s="35"/>
      <c r="K287" s="35"/>
      <c r="L287" s="37">
        <v>0</v>
      </c>
    </row>
    <row r="288" spans="1:12">
      <c r="A288" s="35" t="s">
        <v>2054</v>
      </c>
      <c r="B288" s="35" t="s">
        <v>2055</v>
      </c>
      <c r="C288" s="36">
        <v>36526</v>
      </c>
      <c r="D288" s="36">
        <v>2958465</v>
      </c>
      <c r="E288" s="35"/>
      <c r="F288" s="37"/>
      <c r="G288" s="35" t="s">
        <v>1965</v>
      </c>
      <c r="H288" s="37">
        <v>0</v>
      </c>
      <c r="I288" s="38">
        <v>0.5</v>
      </c>
      <c r="J288" s="35"/>
      <c r="K288" s="35"/>
      <c r="L288" s="37">
        <v>0</v>
      </c>
    </row>
    <row r="289" spans="1:12">
      <c r="A289" s="35" t="s">
        <v>2056</v>
      </c>
      <c r="B289" s="35" t="s">
        <v>2057</v>
      </c>
      <c r="C289" s="36">
        <v>36526</v>
      </c>
      <c r="D289" s="36">
        <v>2958465</v>
      </c>
      <c r="E289" s="35"/>
      <c r="F289" s="37"/>
      <c r="G289" s="35" t="s">
        <v>1965</v>
      </c>
      <c r="H289" s="37">
        <v>0</v>
      </c>
      <c r="I289" s="38">
        <v>0.5</v>
      </c>
      <c r="J289" s="35"/>
      <c r="K289" s="35"/>
      <c r="L289" s="37">
        <v>0</v>
      </c>
    </row>
    <row r="290" spans="1:12">
      <c r="A290" s="35" t="s">
        <v>2058</v>
      </c>
      <c r="B290" s="35" t="s">
        <v>2059</v>
      </c>
      <c r="C290" s="36">
        <v>36526</v>
      </c>
      <c r="D290" s="36">
        <v>2958465</v>
      </c>
      <c r="E290" s="35"/>
      <c r="F290" s="37"/>
      <c r="G290" s="35" t="s">
        <v>1965</v>
      </c>
      <c r="H290" s="37">
        <v>0</v>
      </c>
      <c r="I290" s="38">
        <v>0.5</v>
      </c>
      <c r="J290" s="35"/>
      <c r="K290" s="35"/>
      <c r="L290" s="37">
        <v>0</v>
      </c>
    </row>
    <row r="291" spans="1:12">
      <c r="A291" s="35" t="s">
        <v>2060</v>
      </c>
      <c r="B291" s="35" t="s">
        <v>2061</v>
      </c>
      <c r="C291" s="36">
        <v>36526</v>
      </c>
      <c r="D291" s="36">
        <v>2958465</v>
      </c>
      <c r="E291" s="35"/>
      <c r="F291" s="37"/>
      <c r="G291" s="35" t="s">
        <v>1965</v>
      </c>
      <c r="H291" s="37">
        <v>0</v>
      </c>
      <c r="I291" s="38">
        <v>0.5</v>
      </c>
      <c r="J291" s="35"/>
      <c r="K291" s="35"/>
      <c r="L291" s="37">
        <v>0</v>
      </c>
    </row>
    <row r="292" spans="1:12">
      <c r="A292" s="35" t="s">
        <v>2062</v>
      </c>
      <c r="B292" s="35" t="s">
        <v>2063</v>
      </c>
      <c r="C292" s="36">
        <v>36526</v>
      </c>
      <c r="D292" s="36">
        <v>2958465</v>
      </c>
      <c r="E292" s="35"/>
      <c r="F292" s="37"/>
      <c r="G292" s="35" t="s">
        <v>1965</v>
      </c>
      <c r="H292" s="37">
        <v>0</v>
      </c>
      <c r="I292" s="38">
        <v>0.5</v>
      </c>
      <c r="J292" s="35"/>
      <c r="K292" s="35"/>
      <c r="L292" s="37">
        <v>0</v>
      </c>
    </row>
    <row r="293" spans="1:12">
      <c r="A293" s="35" t="s">
        <v>2064</v>
      </c>
      <c r="B293" s="35" t="s">
        <v>2065</v>
      </c>
      <c r="C293" s="36">
        <v>36526</v>
      </c>
      <c r="D293" s="36">
        <v>2958465</v>
      </c>
      <c r="E293" s="35"/>
      <c r="F293" s="37"/>
      <c r="G293" s="35" t="s">
        <v>1965</v>
      </c>
      <c r="H293" s="37">
        <v>0</v>
      </c>
      <c r="I293" s="38">
        <v>0.5</v>
      </c>
      <c r="J293" s="35"/>
      <c r="K293" s="35"/>
      <c r="L293" s="37">
        <v>0</v>
      </c>
    </row>
    <row r="294" spans="1:12">
      <c r="A294" s="35" t="s">
        <v>2066</v>
      </c>
      <c r="B294" s="35" t="s">
        <v>2067</v>
      </c>
      <c r="C294" s="36">
        <v>36526</v>
      </c>
      <c r="D294" s="36">
        <v>2958465</v>
      </c>
      <c r="E294" s="35"/>
      <c r="F294" s="37"/>
      <c r="G294" s="35" t="s">
        <v>1965</v>
      </c>
      <c r="H294" s="37">
        <v>0</v>
      </c>
      <c r="I294" s="38">
        <v>0.5</v>
      </c>
      <c r="J294" s="35"/>
      <c r="K294" s="35"/>
      <c r="L294" s="37">
        <v>0</v>
      </c>
    </row>
    <row r="295" spans="1:12">
      <c r="A295" s="35" t="s">
        <v>2068</v>
      </c>
      <c r="B295" s="35" t="s">
        <v>2069</v>
      </c>
      <c r="C295" s="36">
        <v>36526</v>
      </c>
      <c r="D295" s="36">
        <v>2958465</v>
      </c>
      <c r="E295" s="35"/>
      <c r="F295" s="37"/>
      <c r="G295" s="35" t="s">
        <v>1965</v>
      </c>
      <c r="H295" s="37">
        <v>0</v>
      </c>
      <c r="I295" s="38">
        <v>0.5</v>
      </c>
      <c r="J295" s="35"/>
      <c r="K295" s="35"/>
      <c r="L295" s="37">
        <v>0</v>
      </c>
    </row>
    <row r="296" spans="1:12">
      <c r="A296" s="35" t="s">
        <v>2070</v>
      </c>
      <c r="B296" s="35" t="s">
        <v>2071</v>
      </c>
      <c r="C296" s="36">
        <v>36526</v>
      </c>
      <c r="D296" s="36">
        <v>2958465</v>
      </c>
      <c r="E296" s="35"/>
      <c r="F296" s="37"/>
      <c r="G296" s="35" t="s">
        <v>1965</v>
      </c>
      <c r="H296" s="37">
        <v>0</v>
      </c>
      <c r="I296" s="38">
        <v>0.5</v>
      </c>
      <c r="J296" s="35"/>
      <c r="K296" s="35"/>
      <c r="L296" s="37">
        <v>0</v>
      </c>
    </row>
    <row r="297" spans="1:12">
      <c r="A297" s="35" t="s">
        <v>2072</v>
      </c>
      <c r="B297" s="35" t="s">
        <v>2073</v>
      </c>
      <c r="C297" s="36">
        <v>36526</v>
      </c>
      <c r="D297" s="36">
        <v>2958465</v>
      </c>
      <c r="E297" s="35"/>
      <c r="F297" s="37"/>
      <c r="G297" s="35" t="s">
        <v>1965</v>
      </c>
      <c r="H297" s="37">
        <v>0</v>
      </c>
      <c r="I297" s="38">
        <v>0.5</v>
      </c>
      <c r="J297" s="35"/>
      <c r="K297" s="35"/>
      <c r="L297" s="37">
        <v>0</v>
      </c>
    </row>
    <row r="298" spans="1:12">
      <c r="A298" s="35" t="s">
        <v>2074</v>
      </c>
      <c r="B298" s="35" t="s">
        <v>2075</v>
      </c>
      <c r="C298" s="36">
        <v>36526</v>
      </c>
      <c r="D298" s="36">
        <v>2958465</v>
      </c>
      <c r="E298" s="35"/>
      <c r="F298" s="37"/>
      <c r="G298" s="35" t="s">
        <v>1965</v>
      </c>
      <c r="H298" s="37">
        <v>0</v>
      </c>
      <c r="I298" s="38">
        <v>0.5</v>
      </c>
      <c r="J298" s="35"/>
      <c r="K298" s="35"/>
      <c r="L298" s="37">
        <v>0</v>
      </c>
    </row>
    <row r="299" spans="1:12">
      <c r="A299" s="35" t="s">
        <v>2076</v>
      </c>
      <c r="B299" s="35" t="s">
        <v>2077</v>
      </c>
      <c r="C299" s="36">
        <v>36526</v>
      </c>
      <c r="D299" s="36">
        <v>2958465</v>
      </c>
      <c r="E299" s="35"/>
      <c r="F299" s="37"/>
      <c r="G299" s="35" t="s">
        <v>1965</v>
      </c>
      <c r="H299" s="37">
        <v>0</v>
      </c>
      <c r="I299" s="38">
        <v>0.5</v>
      </c>
      <c r="J299" s="35"/>
      <c r="K299" s="35"/>
      <c r="L299" s="37">
        <v>0</v>
      </c>
    </row>
    <row r="300" spans="1:12">
      <c r="A300" s="35" t="s">
        <v>2078</v>
      </c>
      <c r="B300" s="35" t="s">
        <v>2079</v>
      </c>
      <c r="C300" s="36">
        <v>36526</v>
      </c>
      <c r="D300" s="36">
        <v>2958465</v>
      </c>
      <c r="E300" s="35"/>
      <c r="F300" s="37"/>
      <c r="G300" s="35" t="s">
        <v>1965</v>
      </c>
      <c r="H300" s="37">
        <v>0</v>
      </c>
      <c r="I300" s="38">
        <v>0.5</v>
      </c>
      <c r="J300" s="35"/>
      <c r="K300" s="35"/>
      <c r="L300" s="37">
        <v>0</v>
      </c>
    </row>
    <row r="301" spans="1:12">
      <c r="A301" s="35" t="s">
        <v>2080</v>
      </c>
      <c r="B301" s="35" t="s">
        <v>2081</v>
      </c>
      <c r="C301" s="36">
        <v>36526</v>
      </c>
      <c r="D301" s="36">
        <v>2958465</v>
      </c>
      <c r="E301" s="35"/>
      <c r="F301" s="37"/>
      <c r="G301" s="35" t="s">
        <v>1965</v>
      </c>
      <c r="H301" s="37">
        <v>0</v>
      </c>
      <c r="I301" s="38">
        <v>0.5</v>
      </c>
      <c r="J301" s="35"/>
      <c r="K301" s="35"/>
      <c r="L301" s="37">
        <v>0</v>
      </c>
    </row>
    <row r="302" spans="1:12">
      <c r="A302" s="35" t="s">
        <v>2082</v>
      </c>
      <c r="B302" s="35" t="s">
        <v>2083</v>
      </c>
      <c r="C302" s="36">
        <v>36526</v>
      </c>
      <c r="D302" s="36">
        <v>2958465</v>
      </c>
      <c r="E302" s="35"/>
      <c r="F302" s="37"/>
      <c r="G302" s="35" t="s">
        <v>1965</v>
      </c>
      <c r="H302" s="37">
        <v>0</v>
      </c>
      <c r="I302" s="38">
        <v>0.5</v>
      </c>
      <c r="J302" s="35"/>
      <c r="K302" s="35"/>
      <c r="L302" s="37">
        <v>0</v>
      </c>
    </row>
    <row r="303" spans="1:12">
      <c r="A303" s="35" t="s">
        <v>2084</v>
      </c>
      <c r="B303" s="35" t="s">
        <v>2085</v>
      </c>
      <c r="C303" s="36">
        <v>36526</v>
      </c>
      <c r="D303" s="36">
        <v>2958465</v>
      </c>
      <c r="E303" s="35"/>
      <c r="F303" s="37"/>
      <c r="G303" s="35" t="s">
        <v>1965</v>
      </c>
      <c r="H303" s="37">
        <v>0</v>
      </c>
      <c r="I303" s="38">
        <v>0.5</v>
      </c>
      <c r="J303" s="35"/>
      <c r="K303" s="35"/>
      <c r="L303" s="37">
        <v>0</v>
      </c>
    </row>
    <row r="304" spans="1:12">
      <c r="A304" s="35" t="s">
        <v>2086</v>
      </c>
      <c r="B304" s="35" t="s">
        <v>2087</v>
      </c>
      <c r="C304" s="36">
        <v>36526</v>
      </c>
      <c r="D304" s="36">
        <v>2958465</v>
      </c>
      <c r="E304" s="35"/>
      <c r="F304" s="37"/>
      <c r="G304" s="35" t="s">
        <v>1965</v>
      </c>
      <c r="H304" s="37">
        <v>0</v>
      </c>
      <c r="I304" s="38">
        <v>0.5</v>
      </c>
      <c r="J304" s="35"/>
      <c r="K304" s="35"/>
      <c r="L304" s="37">
        <v>0</v>
      </c>
    </row>
    <row r="305" spans="1:12">
      <c r="A305" s="35" t="s">
        <v>2088</v>
      </c>
      <c r="B305" s="35" t="s">
        <v>2089</v>
      </c>
      <c r="C305" s="36">
        <v>36526</v>
      </c>
      <c r="D305" s="36">
        <v>2958465</v>
      </c>
      <c r="E305" s="35"/>
      <c r="F305" s="37"/>
      <c r="G305" s="35" t="s">
        <v>1965</v>
      </c>
      <c r="H305" s="37">
        <v>0</v>
      </c>
      <c r="I305" s="38">
        <v>0.5</v>
      </c>
      <c r="J305" s="35"/>
      <c r="K305" s="35"/>
      <c r="L305" s="37">
        <v>0</v>
      </c>
    </row>
    <row r="306" spans="1:12">
      <c r="A306" s="35" t="s">
        <v>2090</v>
      </c>
      <c r="B306" s="35" t="s">
        <v>2091</v>
      </c>
      <c r="C306" s="36">
        <v>36526</v>
      </c>
      <c r="D306" s="36">
        <v>2958465</v>
      </c>
      <c r="E306" s="35"/>
      <c r="F306" s="37"/>
      <c r="G306" s="35" t="s">
        <v>1965</v>
      </c>
      <c r="H306" s="37">
        <v>0</v>
      </c>
      <c r="I306" s="38">
        <v>0.5</v>
      </c>
      <c r="J306" s="35"/>
      <c r="K306" s="35"/>
      <c r="L306" s="37">
        <v>0</v>
      </c>
    </row>
    <row r="307" spans="1:12">
      <c r="A307" s="35" t="s">
        <v>2092</v>
      </c>
      <c r="B307" s="35" t="s">
        <v>2093</v>
      </c>
      <c r="C307" s="36">
        <v>36526</v>
      </c>
      <c r="D307" s="36">
        <v>2958465</v>
      </c>
      <c r="E307" s="35"/>
      <c r="F307" s="37"/>
      <c r="G307" s="35" t="s">
        <v>1965</v>
      </c>
      <c r="H307" s="37">
        <v>0</v>
      </c>
      <c r="I307" s="38">
        <v>0.5</v>
      </c>
      <c r="J307" s="35"/>
      <c r="K307" s="35"/>
      <c r="L307" s="37">
        <v>0</v>
      </c>
    </row>
    <row r="308" spans="1:12">
      <c r="A308" s="35" t="s">
        <v>2094</v>
      </c>
      <c r="B308" s="35" t="s">
        <v>2095</v>
      </c>
      <c r="C308" s="36">
        <v>36526</v>
      </c>
      <c r="D308" s="36">
        <v>2958465</v>
      </c>
      <c r="E308" s="35"/>
      <c r="F308" s="37"/>
      <c r="G308" s="35" t="s">
        <v>1965</v>
      </c>
      <c r="H308" s="37">
        <v>0</v>
      </c>
      <c r="I308" s="38">
        <v>0.5</v>
      </c>
      <c r="J308" s="35"/>
      <c r="K308" s="35"/>
      <c r="L308" s="37">
        <v>0</v>
      </c>
    </row>
    <row r="309" spans="1:12">
      <c r="A309" s="35" t="s">
        <v>2096</v>
      </c>
      <c r="B309" s="35" t="s">
        <v>2097</v>
      </c>
      <c r="C309" s="36">
        <v>36526</v>
      </c>
      <c r="D309" s="36">
        <v>2958465</v>
      </c>
      <c r="E309" s="35"/>
      <c r="F309" s="37"/>
      <c r="G309" s="35" t="s">
        <v>1965</v>
      </c>
      <c r="H309" s="37">
        <v>0</v>
      </c>
      <c r="I309" s="38">
        <v>0.5</v>
      </c>
      <c r="J309" s="35"/>
      <c r="K309" s="35"/>
      <c r="L309" s="37">
        <v>0</v>
      </c>
    </row>
    <row r="310" spans="1:12">
      <c r="A310" s="35" t="s">
        <v>2098</v>
      </c>
      <c r="B310" s="35" t="s">
        <v>2099</v>
      </c>
      <c r="C310" s="36">
        <v>36526</v>
      </c>
      <c r="D310" s="36">
        <v>2958465</v>
      </c>
      <c r="E310" s="35"/>
      <c r="F310" s="37"/>
      <c r="G310" s="35" t="s">
        <v>1965</v>
      </c>
      <c r="H310" s="37">
        <v>0</v>
      </c>
      <c r="I310" s="38">
        <v>0.5</v>
      </c>
      <c r="J310" s="35"/>
      <c r="K310" s="35"/>
      <c r="L310" s="37">
        <v>0</v>
      </c>
    </row>
    <row r="311" spans="1:12">
      <c r="A311" s="35" t="s">
        <v>2100</v>
      </c>
      <c r="B311" s="35" t="s">
        <v>2101</v>
      </c>
      <c r="C311" s="36">
        <v>36526</v>
      </c>
      <c r="D311" s="36">
        <v>2958465</v>
      </c>
      <c r="E311" s="35"/>
      <c r="F311" s="37"/>
      <c r="G311" s="35" t="s">
        <v>1965</v>
      </c>
      <c r="H311" s="37">
        <v>0</v>
      </c>
      <c r="I311" s="38">
        <v>0.5</v>
      </c>
      <c r="J311" s="35"/>
      <c r="K311" s="35"/>
      <c r="L311" s="37">
        <v>0</v>
      </c>
    </row>
    <row r="312" spans="1:12">
      <c r="A312" s="35" t="s">
        <v>2102</v>
      </c>
      <c r="B312" s="35" t="s">
        <v>2103</v>
      </c>
      <c r="C312" s="36">
        <v>36526</v>
      </c>
      <c r="D312" s="36">
        <v>2958465</v>
      </c>
      <c r="E312" s="35"/>
      <c r="F312" s="37"/>
      <c r="G312" s="35" t="s">
        <v>1965</v>
      </c>
      <c r="H312" s="37">
        <v>0</v>
      </c>
      <c r="I312" s="38">
        <v>0.5</v>
      </c>
      <c r="J312" s="35"/>
      <c r="K312" s="35"/>
      <c r="L312" s="37">
        <v>0</v>
      </c>
    </row>
    <row r="313" spans="1:12">
      <c r="A313" s="35" t="s">
        <v>2104</v>
      </c>
      <c r="B313" s="35" t="s">
        <v>2105</v>
      </c>
      <c r="C313" s="36">
        <v>36526</v>
      </c>
      <c r="D313" s="36">
        <v>2958465</v>
      </c>
      <c r="E313" s="35"/>
      <c r="F313" s="37"/>
      <c r="G313" s="35" t="s">
        <v>1965</v>
      </c>
      <c r="H313" s="37">
        <v>0</v>
      </c>
      <c r="I313" s="38">
        <v>0.5</v>
      </c>
      <c r="J313" s="35"/>
      <c r="K313" s="35"/>
      <c r="L313" s="37">
        <v>0</v>
      </c>
    </row>
    <row r="314" spans="1:12">
      <c r="A314" s="35" t="s">
        <v>2106</v>
      </c>
      <c r="B314" s="35" t="s">
        <v>2107</v>
      </c>
      <c r="C314" s="36">
        <v>36526</v>
      </c>
      <c r="D314" s="36">
        <v>2958465</v>
      </c>
      <c r="E314" s="35"/>
      <c r="F314" s="37"/>
      <c r="G314" s="35" t="s">
        <v>1965</v>
      </c>
      <c r="H314" s="37">
        <v>0</v>
      </c>
      <c r="I314" s="38">
        <v>0.5</v>
      </c>
      <c r="J314" s="35"/>
      <c r="K314" s="35"/>
      <c r="L314" s="37">
        <v>0</v>
      </c>
    </row>
    <row r="315" spans="1:12">
      <c r="A315" s="35" t="s">
        <v>2108</v>
      </c>
      <c r="B315" s="35" t="s">
        <v>2109</v>
      </c>
      <c r="C315" s="36">
        <v>36526</v>
      </c>
      <c r="D315" s="36">
        <v>2958465</v>
      </c>
      <c r="E315" s="35"/>
      <c r="F315" s="37"/>
      <c r="G315" s="35" t="s">
        <v>1965</v>
      </c>
      <c r="H315" s="37">
        <v>0</v>
      </c>
      <c r="I315" s="38">
        <v>0.5</v>
      </c>
      <c r="J315" s="35"/>
      <c r="K315" s="35"/>
      <c r="L315" s="37">
        <v>0</v>
      </c>
    </row>
    <row r="316" spans="1:12">
      <c r="A316" s="35" t="s">
        <v>2110</v>
      </c>
      <c r="B316" s="35" t="s">
        <v>2111</v>
      </c>
      <c r="C316" s="36">
        <v>36526</v>
      </c>
      <c r="D316" s="36">
        <v>2958465</v>
      </c>
      <c r="E316" s="35"/>
      <c r="F316" s="37"/>
      <c r="G316" s="35" t="s">
        <v>1965</v>
      </c>
      <c r="H316" s="37">
        <v>0</v>
      </c>
      <c r="I316" s="38">
        <v>0.5</v>
      </c>
      <c r="J316" s="35"/>
      <c r="K316" s="35"/>
      <c r="L316" s="37">
        <v>0</v>
      </c>
    </row>
    <row r="317" spans="1:12">
      <c r="A317" s="35" t="s">
        <v>2112</v>
      </c>
      <c r="B317" s="35" t="s">
        <v>2113</v>
      </c>
      <c r="C317" s="36">
        <v>36526</v>
      </c>
      <c r="D317" s="36">
        <v>2958465</v>
      </c>
      <c r="E317" s="35"/>
      <c r="F317" s="37"/>
      <c r="G317" s="35" t="s">
        <v>1965</v>
      </c>
      <c r="H317" s="37">
        <v>0</v>
      </c>
      <c r="I317" s="38">
        <v>0.5</v>
      </c>
      <c r="J317" s="35"/>
      <c r="K317" s="35"/>
      <c r="L317" s="37">
        <v>0</v>
      </c>
    </row>
    <row r="318" spans="1:12">
      <c r="A318" s="35" t="s">
        <v>2114</v>
      </c>
      <c r="B318" s="35" t="s">
        <v>2115</v>
      </c>
      <c r="C318" s="36">
        <v>36526</v>
      </c>
      <c r="D318" s="36">
        <v>2958465</v>
      </c>
      <c r="E318" s="35"/>
      <c r="F318" s="37"/>
      <c r="G318" s="35" t="s">
        <v>1965</v>
      </c>
      <c r="H318" s="37">
        <v>0</v>
      </c>
      <c r="I318" s="38">
        <v>0.5</v>
      </c>
      <c r="J318" s="35"/>
      <c r="K318" s="35"/>
      <c r="L318" s="37">
        <v>0</v>
      </c>
    </row>
    <row r="319" spans="1:12">
      <c r="A319" s="35" t="s">
        <v>2116</v>
      </c>
      <c r="B319" s="35" t="s">
        <v>2117</v>
      </c>
      <c r="C319" s="36">
        <v>36526</v>
      </c>
      <c r="D319" s="36">
        <v>2958465</v>
      </c>
      <c r="E319" s="35"/>
      <c r="F319" s="37"/>
      <c r="G319" s="35" t="s">
        <v>1965</v>
      </c>
      <c r="H319" s="37">
        <v>0</v>
      </c>
      <c r="I319" s="38">
        <v>0.5</v>
      </c>
      <c r="J319" s="35"/>
      <c r="K319" s="35"/>
      <c r="L319" s="37">
        <v>0</v>
      </c>
    </row>
    <row r="320" spans="1:12">
      <c r="A320" s="35" t="s">
        <v>2118</v>
      </c>
      <c r="B320" s="35" t="s">
        <v>2119</v>
      </c>
      <c r="C320" s="36">
        <v>36526</v>
      </c>
      <c r="D320" s="36">
        <v>2958465</v>
      </c>
      <c r="E320" s="35"/>
      <c r="F320" s="37"/>
      <c r="G320" s="35" t="s">
        <v>1965</v>
      </c>
      <c r="H320" s="37">
        <v>0</v>
      </c>
      <c r="I320" s="38">
        <v>0.5</v>
      </c>
      <c r="J320" s="35"/>
      <c r="K320" s="35"/>
      <c r="L320" s="37">
        <v>0</v>
      </c>
    </row>
    <row r="321" spans="1:12">
      <c r="A321" s="35" t="s">
        <v>2120</v>
      </c>
      <c r="B321" s="35" t="s">
        <v>2121</v>
      </c>
      <c r="C321" s="36">
        <v>36526</v>
      </c>
      <c r="D321" s="36">
        <v>2958465</v>
      </c>
      <c r="E321" s="35"/>
      <c r="F321" s="37"/>
      <c r="G321" s="35" t="s">
        <v>1965</v>
      </c>
      <c r="H321" s="37">
        <v>0</v>
      </c>
      <c r="I321" s="38">
        <v>0.5</v>
      </c>
      <c r="J321" s="35"/>
      <c r="K321" s="35"/>
      <c r="L321" s="37">
        <v>0</v>
      </c>
    </row>
    <row r="322" spans="1:12">
      <c r="A322" s="35" t="s">
        <v>2122</v>
      </c>
      <c r="B322" s="35" t="s">
        <v>2123</v>
      </c>
      <c r="C322" s="36">
        <v>36526</v>
      </c>
      <c r="D322" s="36">
        <v>2958465</v>
      </c>
      <c r="E322" s="35"/>
      <c r="F322" s="37"/>
      <c r="G322" s="35" t="s">
        <v>1965</v>
      </c>
      <c r="H322" s="37">
        <v>0</v>
      </c>
      <c r="I322" s="38">
        <v>0.5</v>
      </c>
      <c r="J322" s="35"/>
      <c r="K322" s="35"/>
      <c r="L322" s="37">
        <v>0</v>
      </c>
    </row>
    <row r="323" spans="1:12">
      <c r="A323" s="35" t="s">
        <v>2124</v>
      </c>
      <c r="B323" s="35" t="s">
        <v>2125</v>
      </c>
      <c r="C323" s="36">
        <v>36526</v>
      </c>
      <c r="D323" s="36">
        <v>2958465</v>
      </c>
      <c r="E323" s="35"/>
      <c r="F323" s="37"/>
      <c r="G323" s="35" t="s">
        <v>1965</v>
      </c>
      <c r="H323" s="37">
        <v>0</v>
      </c>
      <c r="I323" s="38">
        <v>0.5</v>
      </c>
      <c r="J323" s="35"/>
      <c r="K323" s="35"/>
      <c r="L323" s="37">
        <v>0</v>
      </c>
    </row>
    <row r="324" spans="1:12">
      <c r="A324" s="35" t="s">
        <v>2126</v>
      </c>
      <c r="B324" s="35" t="s">
        <v>2127</v>
      </c>
      <c r="C324" s="36">
        <v>36526</v>
      </c>
      <c r="D324" s="36">
        <v>2958465</v>
      </c>
      <c r="E324" s="35"/>
      <c r="F324" s="37"/>
      <c r="G324" s="35" t="s">
        <v>1965</v>
      </c>
      <c r="H324" s="37">
        <v>0</v>
      </c>
      <c r="I324" s="38">
        <v>0.5</v>
      </c>
      <c r="J324" s="35"/>
      <c r="K324" s="35"/>
      <c r="L324" s="37">
        <v>0</v>
      </c>
    </row>
    <row r="325" spans="1:12">
      <c r="A325" s="35" t="s">
        <v>2128</v>
      </c>
      <c r="B325" s="35" t="s">
        <v>2129</v>
      </c>
      <c r="C325" s="36">
        <v>36526</v>
      </c>
      <c r="D325" s="36">
        <v>2958465</v>
      </c>
      <c r="E325" s="35"/>
      <c r="F325" s="37"/>
      <c r="G325" s="35" t="s">
        <v>1965</v>
      </c>
      <c r="H325" s="37">
        <v>0</v>
      </c>
      <c r="I325" s="38">
        <v>0.5</v>
      </c>
      <c r="J325" s="35"/>
      <c r="K325" s="35"/>
      <c r="L325" s="37">
        <v>0</v>
      </c>
    </row>
    <row r="326" spans="1:12">
      <c r="A326" s="35" t="s">
        <v>2130</v>
      </c>
      <c r="B326" s="35" t="s">
        <v>2131</v>
      </c>
      <c r="C326" s="36">
        <v>36526</v>
      </c>
      <c r="D326" s="36">
        <v>2958465</v>
      </c>
      <c r="E326" s="35"/>
      <c r="F326" s="37"/>
      <c r="G326" s="35" t="s">
        <v>1965</v>
      </c>
      <c r="H326" s="37">
        <v>0</v>
      </c>
      <c r="I326" s="38">
        <v>0.5</v>
      </c>
      <c r="J326" s="35"/>
      <c r="K326" s="35"/>
      <c r="L326" s="37">
        <v>0</v>
      </c>
    </row>
    <row r="327" spans="1:12">
      <c r="A327" s="35" t="s">
        <v>2132</v>
      </c>
      <c r="B327" s="35" t="s">
        <v>2133</v>
      </c>
      <c r="C327" s="36">
        <v>36526</v>
      </c>
      <c r="D327" s="36">
        <v>2958465</v>
      </c>
      <c r="E327" s="35"/>
      <c r="F327" s="37"/>
      <c r="G327" s="35" t="s">
        <v>1965</v>
      </c>
      <c r="H327" s="37">
        <v>0</v>
      </c>
      <c r="I327" s="38">
        <v>0.5</v>
      </c>
      <c r="J327" s="35"/>
      <c r="K327" s="35"/>
      <c r="L327" s="37">
        <v>0</v>
      </c>
    </row>
    <row r="328" spans="1:12">
      <c r="A328" s="35" t="s">
        <v>2134</v>
      </c>
      <c r="B328" s="35" t="s">
        <v>2135</v>
      </c>
      <c r="C328" s="36">
        <v>36526</v>
      </c>
      <c r="D328" s="36">
        <v>2958465</v>
      </c>
      <c r="E328" s="35"/>
      <c r="F328" s="37"/>
      <c r="G328" s="35" t="s">
        <v>1965</v>
      </c>
      <c r="H328" s="37">
        <v>0</v>
      </c>
      <c r="I328" s="38">
        <v>0.5</v>
      </c>
      <c r="J328" s="35"/>
      <c r="K328" s="35"/>
      <c r="L328" s="37">
        <v>0</v>
      </c>
    </row>
    <row r="329" spans="1:12">
      <c r="A329" s="35" t="s">
        <v>2136</v>
      </c>
      <c r="B329" s="35" t="s">
        <v>2137</v>
      </c>
      <c r="C329" s="36">
        <v>36526</v>
      </c>
      <c r="D329" s="36">
        <v>2958465</v>
      </c>
      <c r="E329" s="35"/>
      <c r="F329" s="37"/>
      <c r="G329" s="35" t="s">
        <v>1965</v>
      </c>
      <c r="H329" s="37">
        <v>0</v>
      </c>
      <c r="I329" s="38">
        <v>0.5</v>
      </c>
      <c r="J329" s="35"/>
      <c r="K329" s="35"/>
      <c r="L329" s="37">
        <v>0</v>
      </c>
    </row>
    <row r="330" spans="1:12">
      <c r="A330" s="35" t="s">
        <v>2138</v>
      </c>
      <c r="B330" s="35" t="s">
        <v>2139</v>
      </c>
      <c r="C330" s="36">
        <v>36526</v>
      </c>
      <c r="D330" s="36">
        <v>2958465</v>
      </c>
      <c r="E330" s="35"/>
      <c r="F330" s="37"/>
      <c r="G330" s="35" t="s">
        <v>1965</v>
      </c>
      <c r="H330" s="37">
        <v>0</v>
      </c>
      <c r="I330" s="38">
        <v>0.5</v>
      </c>
      <c r="J330" s="35"/>
      <c r="K330" s="35"/>
      <c r="L330" s="37">
        <v>0</v>
      </c>
    </row>
    <row r="331" spans="1:12">
      <c r="A331" s="35" t="s">
        <v>2140</v>
      </c>
      <c r="B331" s="35" t="s">
        <v>2141</v>
      </c>
      <c r="C331" s="36">
        <v>36526</v>
      </c>
      <c r="D331" s="36">
        <v>2958465</v>
      </c>
      <c r="E331" s="35"/>
      <c r="F331" s="37"/>
      <c r="G331" s="35" t="s">
        <v>1965</v>
      </c>
      <c r="H331" s="37">
        <v>0</v>
      </c>
      <c r="I331" s="38">
        <v>0.5</v>
      </c>
      <c r="J331" s="35"/>
      <c r="K331" s="35"/>
      <c r="L331" s="37">
        <v>0</v>
      </c>
    </row>
    <row r="332" spans="1:12">
      <c r="A332" s="35" t="s">
        <v>2142</v>
      </c>
      <c r="B332" s="35" t="s">
        <v>2143</v>
      </c>
      <c r="C332" s="36">
        <v>36526</v>
      </c>
      <c r="D332" s="36">
        <v>2958465</v>
      </c>
      <c r="E332" s="35"/>
      <c r="F332" s="37"/>
      <c r="G332" s="35" t="s">
        <v>1965</v>
      </c>
      <c r="H332" s="37">
        <v>0</v>
      </c>
      <c r="I332" s="38">
        <v>0.5</v>
      </c>
      <c r="J332" s="35"/>
      <c r="K332" s="35"/>
      <c r="L332" s="37">
        <v>0</v>
      </c>
    </row>
    <row r="333" spans="1:12">
      <c r="A333" s="35" t="s">
        <v>2144</v>
      </c>
      <c r="B333" s="35" t="s">
        <v>2145</v>
      </c>
      <c r="C333" s="36">
        <v>36526</v>
      </c>
      <c r="D333" s="36">
        <v>2958465</v>
      </c>
      <c r="E333" s="35"/>
      <c r="F333" s="37"/>
      <c r="G333" s="35" t="s">
        <v>1965</v>
      </c>
      <c r="H333" s="37">
        <v>0</v>
      </c>
      <c r="I333" s="38">
        <v>0.5</v>
      </c>
      <c r="J333" s="35"/>
      <c r="K333" s="35"/>
      <c r="L333" s="37">
        <v>0</v>
      </c>
    </row>
    <row r="334" spans="1:12">
      <c r="A334" s="35" t="s">
        <v>2146</v>
      </c>
      <c r="B334" s="35" t="s">
        <v>2147</v>
      </c>
      <c r="C334" s="36">
        <v>36526</v>
      </c>
      <c r="D334" s="36">
        <v>2958465</v>
      </c>
      <c r="E334" s="35"/>
      <c r="F334" s="37"/>
      <c r="G334" s="35" t="s">
        <v>1965</v>
      </c>
      <c r="H334" s="37">
        <v>0</v>
      </c>
      <c r="I334" s="38">
        <v>0.5</v>
      </c>
      <c r="J334" s="35"/>
      <c r="K334" s="35"/>
      <c r="L334" s="37">
        <v>0</v>
      </c>
    </row>
    <row r="335" spans="1:12">
      <c r="A335" s="35" t="s">
        <v>2148</v>
      </c>
      <c r="B335" s="35" t="s">
        <v>2149</v>
      </c>
      <c r="C335" s="36">
        <v>36526</v>
      </c>
      <c r="D335" s="36">
        <v>2958465</v>
      </c>
      <c r="E335" s="35"/>
      <c r="F335" s="37"/>
      <c r="G335" s="35" t="s">
        <v>1965</v>
      </c>
      <c r="H335" s="37">
        <v>0</v>
      </c>
      <c r="I335" s="38">
        <v>0.5</v>
      </c>
      <c r="J335" s="35"/>
      <c r="K335" s="35"/>
      <c r="L335" s="37">
        <v>0</v>
      </c>
    </row>
    <row r="336" spans="1:12">
      <c r="A336" s="35" t="s">
        <v>2150</v>
      </c>
      <c r="B336" s="35" t="s">
        <v>2151</v>
      </c>
      <c r="C336" s="36">
        <v>36526</v>
      </c>
      <c r="D336" s="36">
        <v>2958465</v>
      </c>
      <c r="E336" s="35"/>
      <c r="F336" s="37"/>
      <c r="G336" s="35" t="s">
        <v>1965</v>
      </c>
      <c r="H336" s="37">
        <v>0</v>
      </c>
      <c r="I336" s="38">
        <v>0.5</v>
      </c>
      <c r="J336" s="35"/>
      <c r="K336" s="35"/>
      <c r="L336" s="37">
        <v>0</v>
      </c>
    </row>
    <row r="337" spans="1:12">
      <c r="A337" s="35" t="s">
        <v>2152</v>
      </c>
      <c r="B337" s="35" t="s">
        <v>2153</v>
      </c>
      <c r="C337" s="36">
        <v>36526</v>
      </c>
      <c r="D337" s="36">
        <v>2958465</v>
      </c>
      <c r="E337" s="35"/>
      <c r="F337" s="37"/>
      <c r="G337" s="35" t="s">
        <v>1965</v>
      </c>
      <c r="H337" s="37">
        <v>0</v>
      </c>
      <c r="I337" s="38">
        <v>0.5</v>
      </c>
      <c r="J337" s="35"/>
      <c r="K337" s="35"/>
      <c r="L337" s="37">
        <v>0</v>
      </c>
    </row>
    <row r="338" spans="1:12">
      <c r="A338" s="35" t="s">
        <v>2154</v>
      </c>
      <c r="B338" s="35" t="s">
        <v>2155</v>
      </c>
      <c r="C338" s="36">
        <v>36526</v>
      </c>
      <c r="D338" s="36">
        <v>2958465</v>
      </c>
      <c r="E338" s="35"/>
      <c r="F338" s="37"/>
      <c r="G338" s="35" t="s">
        <v>1965</v>
      </c>
      <c r="H338" s="37">
        <v>0</v>
      </c>
      <c r="I338" s="38">
        <v>0.5</v>
      </c>
      <c r="J338" s="35"/>
      <c r="K338" s="35"/>
      <c r="L338" s="37">
        <v>0</v>
      </c>
    </row>
    <row r="339" spans="1:12">
      <c r="A339" s="35" t="s">
        <v>2156</v>
      </c>
      <c r="B339" s="35" t="s">
        <v>2157</v>
      </c>
      <c r="C339" s="36">
        <v>36526</v>
      </c>
      <c r="D339" s="36">
        <v>2958465</v>
      </c>
      <c r="E339" s="35"/>
      <c r="F339" s="37"/>
      <c r="G339" s="35" t="s">
        <v>1965</v>
      </c>
      <c r="H339" s="37">
        <v>0</v>
      </c>
      <c r="I339" s="38">
        <v>0.5</v>
      </c>
      <c r="J339" s="35"/>
      <c r="K339" s="35"/>
      <c r="L339" s="37">
        <v>0</v>
      </c>
    </row>
    <row r="340" spans="1:12">
      <c r="A340" s="35" t="s">
        <v>2158</v>
      </c>
      <c r="B340" s="35" t="s">
        <v>2159</v>
      </c>
      <c r="C340" s="36">
        <v>36526</v>
      </c>
      <c r="D340" s="36">
        <v>2958465</v>
      </c>
      <c r="E340" s="35"/>
      <c r="F340" s="37"/>
      <c r="G340" s="35" t="s">
        <v>1965</v>
      </c>
      <c r="H340" s="37">
        <v>0</v>
      </c>
      <c r="I340" s="38">
        <v>0.5</v>
      </c>
      <c r="J340" s="35"/>
      <c r="K340" s="35"/>
      <c r="L340" s="37">
        <v>0</v>
      </c>
    </row>
    <row r="341" spans="1:12">
      <c r="A341" s="35" t="s">
        <v>2160</v>
      </c>
      <c r="B341" s="35" t="s">
        <v>2161</v>
      </c>
      <c r="C341" s="36">
        <v>36526</v>
      </c>
      <c r="D341" s="36">
        <v>2958465</v>
      </c>
      <c r="E341" s="35"/>
      <c r="F341" s="37"/>
      <c r="G341" s="35" t="s">
        <v>1965</v>
      </c>
      <c r="H341" s="37">
        <v>0</v>
      </c>
      <c r="I341" s="38">
        <v>0.5</v>
      </c>
      <c r="J341" s="35"/>
      <c r="K341" s="35"/>
      <c r="L341" s="37">
        <v>0</v>
      </c>
    </row>
    <row r="342" spans="1:12">
      <c r="A342" s="35" t="s">
        <v>2162</v>
      </c>
      <c r="B342" s="35" t="s">
        <v>2163</v>
      </c>
      <c r="C342" s="36">
        <v>36526</v>
      </c>
      <c r="D342" s="36">
        <v>2958465</v>
      </c>
      <c r="E342" s="35"/>
      <c r="F342" s="37"/>
      <c r="G342" s="35" t="s">
        <v>1965</v>
      </c>
      <c r="H342" s="37">
        <v>0</v>
      </c>
      <c r="I342" s="38">
        <v>0.5</v>
      </c>
      <c r="J342" s="35"/>
      <c r="K342" s="35"/>
      <c r="L342" s="37">
        <v>0</v>
      </c>
    </row>
    <row r="343" spans="1:12">
      <c r="A343" s="35" t="s">
        <v>2164</v>
      </c>
      <c r="B343" s="35" t="s">
        <v>2165</v>
      </c>
      <c r="C343" s="36">
        <v>36526</v>
      </c>
      <c r="D343" s="36">
        <v>2958465</v>
      </c>
      <c r="E343" s="35"/>
      <c r="F343" s="37"/>
      <c r="G343" s="35" t="s">
        <v>1965</v>
      </c>
      <c r="H343" s="37">
        <v>0</v>
      </c>
      <c r="I343" s="38">
        <v>0.5</v>
      </c>
      <c r="J343" s="35"/>
      <c r="K343" s="35"/>
      <c r="L343" s="37">
        <v>0</v>
      </c>
    </row>
    <row r="344" spans="1:12">
      <c r="A344" s="35" t="s">
        <v>2166</v>
      </c>
      <c r="B344" s="35" t="s">
        <v>2167</v>
      </c>
      <c r="C344" s="36">
        <v>36526</v>
      </c>
      <c r="D344" s="36">
        <v>2958465</v>
      </c>
      <c r="E344" s="35"/>
      <c r="F344" s="37"/>
      <c r="G344" s="35" t="s">
        <v>1965</v>
      </c>
      <c r="H344" s="37">
        <v>0</v>
      </c>
      <c r="I344" s="38">
        <v>0.5</v>
      </c>
      <c r="J344" s="35"/>
      <c r="K344" s="35"/>
      <c r="L344" s="37">
        <v>0</v>
      </c>
    </row>
    <row r="345" spans="1:12">
      <c r="A345" s="35" t="s">
        <v>2168</v>
      </c>
      <c r="B345" s="35" t="s">
        <v>2169</v>
      </c>
      <c r="C345" s="36">
        <v>36526</v>
      </c>
      <c r="D345" s="36">
        <v>2958465</v>
      </c>
      <c r="E345" s="35"/>
      <c r="F345" s="37"/>
      <c r="G345" s="35" t="s">
        <v>1965</v>
      </c>
      <c r="H345" s="37">
        <v>0</v>
      </c>
      <c r="I345" s="38">
        <v>0.5</v>
      </c>
      <c r="J345" s="35"/>
      <c r="K345" s="35"/>
      <c r="L345" s="37">
        <v>0</v>
      </c>
    </row>
    <row r="346" spans="1:12">
      <c r="A346" s="35" t="s">
        <v>2170</v>
      </c>
      <c r="B346" s="35" t="s">
        <v>2171</v>
      </c>
      <c r="C346" s="36">
        <v>36526</v>
      </c>
      <c r="D346" s="36">
        <v>2958465</v>
      </c>
      <c r="E346" s="35"/>
      <c r="F346" s="37"/>
      <c r="G346" s="35" t="s">
        <v>1965</v>
      </c>
      <c r="H346" s="37">
        <v>0</v>
      </c>
      <c r="I346" s="38">
        <v>0.5</v>
      </c>
      <c r="J346" s="35"/>
      <c r="K346" s="35"/>
      <c r="L346" s="37">
        <v>0</v>
      </c>
    </row>
    <row r="347" spans="1:12">
      <c r="A347" s="35" t="s">
        <v>2172</v>
      </c>
      <c r="B347" s="35" t="s">
        <v>2173</v>
      </c>
      <c r="C347" s="36">
        <v>36526</v>
      </c>
      <c r="D347" s="36">
        <v>2958465</v>
      </c>
      <c r="E347" s="35"/>
      <c r="F347" s="37"/>
      <c r="G347" s="35" t="s">
        <v>1965</v>
      </c>
      <c r="H347" s="37">
        <v>0</v>
      </c>
      <c r="I347" s="38">
        <v>0.5</v>
      </c>
      <c r="J347" s="35"/>
      <c r="K347" s="35"/>
      <c r="L347" s="37">
        <v>0</v>
      </c>
    </row>
    <row r="348" spans="1:12">
      <c r="A348" s="35" t="s">
        <v>2174</v>
      </c>
      <c r="B348" s="35" t="s">
        <v>2175</v>
      </c>
      <c r="C348" s="36">
        <v>36526</v>
      </c>
      <c r="D348" s="36">
        <v>2958465</v>
      </c>
      <c r="E348" s="35"/>
      <c r="F348" s="37"/>
      <c r="G348" s="35" t="s">
        <v>1965</v>
      </c>
      <c r="H348" s="37">
        <v>0</v>
      </c>
      <c r="I348" s="38">
        <v>0.5</v>
      </c>
      <c r="J348" s="35"/>
      <c r="K348" s="35"/>
      <c r="L348" s="37">
        <v>0</v>
      </c>
    </row>
    <row r="349" spans="1:12">
      <c r="A349" s="35" t="s">
        <v>2176</v>
      </c>
      <c r="B349" s="35" t="s">
        <v>2177</v>
      </c>
      <c r="C349" s="36">
        <v>36526</v>
      </c>
      <c r="D349" s="36">
        <v>2958465</v>
      </c>
      <c r="E349" s="35"/>
      <c r="F349" s="37"/>
      <c r="G349" s="35" t="s">
        <v>1965</v>
      </c>
      <c r="H349" s="37">
        <v>0</v>
      </c>
      <c r="I349" s="38">
        <v>0.5</v>
      </c>
      <c r="J349" s="35"/>
      <c r="K349" s="35"/>
      <c r="L349" s="37">
        <v>0</v>
      </c>
    </row>
    <row r="350" spans="1:12">
      <c r="A350" s="35" t="s">
        <v>2178</v>
      </c>
      <c r="B350" s="35" t="s">
        <v>2179</v>
      </c>
      <c r="C350" s="36">
        <v>36526</v>
      </c>
      <c r="D350" s="36">
        <v>2958465</v>
      </c>
      <c r="E350" s="35"/>
      <c r="F350" s="37"/>
      <c r="G350" s="35" t="s">
        <v>1965</v>
      </c>
      <c r="H350" s="37">
        <v>0</v>
      </c>
      <c r="I350" s="38">
        <v>0.5</v>
      </c>
      <c r="J350" s="35"/>
      <c r="K350" s="35"/>
      <c r="L350" s="37">
        <v>0</v>
      </c>
    </row>
    <row r="351" spans="1:12">
      <c r="A351" s="35" t="s">
        <v>2180</v>
      </c>
      <c r="B351" s="35" t="s">
        <v>2181</v>
      </c>
      <c r="C351" s="36">
        <v>36526</v>
      </c>
      <c r="D351" s="36">
        <v>2958465</v>
      </c>
      <c r="E351" s="35"/>
      <c r="F351" s="37"/>
      <c r="G351" s="35" t="s">
        <v>1965</v>
      </c>
      <c r="H351" s="37">
        <v>0</v>
      </c>
      <c r="I351" s="38">
        <v>0.5</v>
      </c>
      <c r="J351" s="35"/>
      <c r="K351" s="35"/>
      <c r="L351" s="37">
        <v>0</v>
      </c>
    </row>
    <row r="352" spans="1:12">
      <c r="A352" s="35" t="s">
        <v>2182</v>
      </c>
      <c r="B352" s="35" t="s">
        <v>2183</v>
      </c>
      <c r="C352" s="36">
        <v>36526</v>
      </c>
      <c r="D352" s="36">
        <v>2958465</v>
      </c>
      <c r="E352" s="35"/>
      <c r="F352" s="37"/>
      <c r="G352" s="35" t="s">
        <v>1965</v>
      </c>
      <c r="H352" s="37">
        <v>0</v>
      </c>
      <c r="I352" s="38">
        <v>0.5</v>
      </c>
      <c r="J352" s="35"/>
      <c r="K352" s="35"/>
      <c r="L352" s="37">
        <v>0</v>
      </c>
    </row>
    <row r="353" spans="1:12">
      <c r="A353" s="35" t="s">
        <v>2184</v>
      </c>
      <c r="B353" s="35" t="s">
        <v>2185</v>
      </c>
      <c r="C353" s="36">
        <v>36526</v>
      </c>
      <c r="D353" s="36">
        <v>2958465</v>
      </c>
      <c r="E353" s="35"/>
      <c r="F353" s="37"/>
      <c r="G353" s="35" t="s">
        <v>1965</v>
      </c>
      <c r="H353" s="37">
        <v>0</v>
      </c>
      <c r="I353" s="38">
        <v>0.5</v>
      </c>
      <c r="J353" s="35"/>
      <c r="K353" s="35"/>
      <c r="L353" s="37">
        <v>0</v>
      </c>
    </row>
    <row r="354" spans="1:12">
      <c r="A354" s="35" t="s">
        <v>2186</v>
      </c>
      <c r="B354" s="35" t="s">
        <v>2187</v>
      </c>
      <c r="C354" s="36">
        <v>36526</v>
      </c>
      <c r="D354" s="36">
        <v>2958465</v>
      </c>
      <c r="E354" s="35"/>
      <c r="F354" s="37"/>
      <c r="G354" s="35" t="s">
        <v>1965</v>
      </c>
      <c r="H354" s="37">
        <v>0</v>
      </c>
      <c r="I354" s="38">
        <v>0.5</v>
      </c>
      <c r="J354" s="35"/>
      <c r="K354" s="35"/>
      <c r="L354" s="37">
        <v>0</v>
      </c>
    </row>
    <row r="355" spans="1:12">
      <c r="A355" s="35" t="s">
        <v>2188</v>
      </c>
      <c r="B355" s="35" t="s">
        <v>2189</v>
      </c>
      <c r="C355" s="36">
        <v>36526</v>
      </c>
      <c r="D355" s="36">
        <v>2958465</v>
      </c>
      <c r="E355" s="35"/>
      <c r="F355" s="37"/>
      <c r="G355" s="35" t="s">
        <v>1965</v>
      </c>
      <c r="H355" s="37">
        <v>0</v>
      </c>
      <c r="I355" s="38">
        <v>0.5</v>
      </c>
      <c r="J355" s="35"/>
      <c r="K355" s="35"/>
      <c r="L355" s="37">
        <v>0</v>
      </c>
    </row>
    <row r="356" spans="1:12">
      <c r="A356" s="35" t="s">
        <v>2190</v>
      </c>
      <c r="B356" s="35" t="s">
        <v>2191</v>
      </c>
      <c r="C356" s="36">
        <v>36526</v>
      </c>
      <c r="D356" s="36">
        <v>2958465</v>
      </c>
      <c r="E356" s="35"/>
      <c r="F356" s="37"/>
      <c r="G356" s="35" t="s">
        <v>1965</v>
      </c>
      <c r="H356" s="37">
        <v>0</v>
      </c>
      <c r="I356" s="38">
        <v>0.5</v>
      </c>
      <c r="J356" s="35"/>
      <c r="K356" s="35"/>
      <c r="L356" s="37">
        <v>0</v>
      </c>
    </row>
    <row r="357" spans="1:12">
      <c r="A357" s="35" t="s">
        <v>2192</v>
      </c>
      <c r="B357" s="35" t="s">
        <v>2193</v>
      </c>
      <c r="C357" s="36">
        <v>36526</v>
      </c>
      <c r="D357" s="36">
        <v>2958465</v>
      </c>
      <c r="E357" s="35"/>
      <c r="F357" s="37"/>
      <c r="G357" s="35" t="s">
        <v>1965</v>
      </c>
      <c r="H357" s="37">
        <v>0</v>
      </c>
      <c r="I357" s="38">
        <v>0.5</v>
      </c>
      <c r="J357" s="35"/>
      <c r="K357" s="35"/>
      <c r="L357" s="37">
        <v>0</v>
      </c>
    </row>
    <row r="358" spans="1:12">
      <c r="A358" s="35" t="s">
        <v>2194</v>
      </c>
      <c r="B358" s="35" t="s">
        <v>2195</v>
      </c>
      <c r="C358" s="36">
        <v>36526</v>
      </c>
      <c r="D358" s="36">
        <v>2958465</v>
      </c>
      <c r="E358" s="35"/>
      <c r="F358" s="37"/>
      <c r="G358" s="35" t="s">
        <v>1965</v>
      </c>
      <c r="H358" s="37">
        <v>0</v>
      </c>
      <c r="I358" s="38">
        <v>0.5</v>
      </c>
      <c r="J358" s="35"/>
      <c r="K358" s="35"/>
      <c r="L358" s="37">
        <v>0</v>
      </c>
    </row>
    <row r="359" spans="1:12">
      <c r="A359" s="35" t="s">
        <v>2196</v>
      </c>
      <c r="B359" s="35" t="s">
        <v>2197</v>
      </c>
      <c r="C359" s="36">
        <v>36526</v>
      </c>
      <c r="D359" s="36">
        <v>2958465</v>
      </c>
      <c r="E359" s="35"/>
      <c r="F359" s="37"/>
      <c r="G359" s="35" t="s">
        <v>1965</v>
      </c>
      <c r="H359" s="37">
        <v>0</v>
      </c>
      <c r="I359" s="38">
        <v>0.5</v>
      </c>
      <c r="J359" s="35"/>
      <c r="K359" s="35"/>
      <c r="L359" s="37">
        <v>0</v>
      </c>
    </row>
    <row r="360" spans="1:12">
      <c r="A360" s="35" t="s">
        <v>2198</v>
      </c>
      <c r="B360" s="35" t="s">
        <v>2199</v>
      </c>
      <c r="C360" s="36">
        <v>36526</v>
      </c>
      <c r="D360" s="36">
        <v>2958465</v>
      </c>
      <c r="E360" s="35"/>
      <c r="F360" s="37"/>
      <c r="G360" s="35" t="s">
        <v>1965</v>
      </c>
      <c r="H360" s="37">
        <v>0</v>
      </c>
      <c r="I360" s="38">
        <v>0.5</v>
      </c>
      <c r="J360" s="35"/>
      <c r="K360" s="35"/>
      <c r="L360" s="37">
        <v>0</v>
      </c>
    </row>
    <row r="361" spans="1:12">
      <c r="A361" s="35" t="s">
        <v>2200</v>
      </c>
      <c r="B361" s="35" t="s">
        <v>2201</v>
      </c>
      <c r="C361" s="36">
        <v>36526</v>
      </c>
      <c r="D361" s="36">
        <v>2958465</v>
      </c>
      <c r="E361" s="35"/>
      <c r="F361" s="37"/>
      <c r="G361" s="35" t="s">
        <v>1965</v>
      </c>
      <c r="H361" s="37">
        <v>0</v>
      </c>
      <c r="I361" s="38">
        <v>0.5</v>
      </c>
      <c r="J361" s="35"/>
      <c r="K361" s="35"/>
      <c r="L361" s="37">
        <v>0</v>
      </c>
    </row>
    <row r="362" spans="1:12">
      <c r="A362" s="35" t="s">
        <v>2202</v>
      </c>
      <c r="B362" s="35" t="s">
        <v>2203</v>
      </c>
      <c r="C362" s="36">
        <v>36526</v>
      </c>
      <c r="D362" s="36">
        <v>2958465</v>
      </c>
      <c r="E362" s="35"/>
      <c r="F362" s="37"/>
      <c r="G362" s="35" t="s">
        <v>1965</v>
      </c>
      <c r="H362" s="37">
        <v>0</v>
      </c>
      <c r="I362" s="38">
        <v>0.5</v>
      </c>
      <c r="J362" s="35"/>
      <c r="K362" s="35"/>
      <c r="L362" s="37">
        <v>0</v>
      </c>
    </row>
    <row r="363" spans="1:12">
      <c r="A363" s="35" t="s">
        <v>2204</v>
      </c>
      <c r="B363" s="35" t="s">
        <v>2205</v>
      </c>
      <c r="C363" s="36">
        <v>36526</v>
      </c>
      <c r="D363" s="36">
        <v>2958465</v>
      </c>
      <c r="E363" s="35"/>
      <c r="F363" s="37"/>
      <c r="G363" s="35" t="s">
        <v>1965</v>
      </c>
      <c r="H363" s="37">
        <v>0</v>
      </c>
      <c r="I363" s="38">
        <v>0.5</v>
      </c>
      <c r="J363" s="35"/>
      <c r="K363" s="35"/>
      <c r="L363" s="37">
        <v>0</v>
      </c>
    </row>
    <row r="364" spans="1:12">
      <c r="A364" s="35" t="s">
        <v>2206</v>
      </c>
      <c r="B364" s="35" t="s">
        <v>2207</v>
      </c>
      <c r="C364" s="36">
        <v>36526</v>
      </c>
      <c r="D364" s="36">
        <v>2958465</v>
      </c>
      <c r="E364" s="35"/>
      <c r="F364" s="37"/>
      <c r="G364" s="35" t="s">
        <v>1965</v>
      </c>
      <c r="H364" s="37">
        <v>0</v>
      </c>
      <c r="I364" s="38">
        <v>0.5</v>
      </c>
      <c r="J364" s="35"/>
      <c r="K364" s="35"/>
      <c r="L364" s="37">
        <v>0</v>
      </c>
    </row>
    <row r="365" spans="1:12">
      <c r="A365" s="35" t="s">
        <v>2208</v>
      </c>
      <c r="B365" s="35" t="s">
        <v>2209</v>
      </c>
      <c r="C365" s="36">
        <v>36526</v>
      </c>
      <c r="D365" s="36">
        <v>2958465</v>
      </c>
      <c r="E365" s="35"/>
      <c r="F365" s="37"/>
      <c r="G365" s="35" t="s">
        <v>1965</v>
      </c>
      <c r="H365" s="37">
        <v>0</v>
      </c>
      <c r="I365" s="38">
        <v>0.5</v>
      </c>
      <c r="J365" s="35"/>
      <c r="K365" s="35"/>
      <c r="L365" s="37">
        <v>0</v>
      </c>
    </row>
    <row r="366" spans="1:12">
      <c r="A366" s="35" t="s">
        <v>2210</v>
      </c>
      <c r="B366" s="35" t="s">
        <v>2211</v>
      </c>
      <c r="C366" s="36">
        <v>36526</v>
      </c>
      <c r="D366" s="36">
        <v>2958465</v>
      </c>
      <c r="E366" s="35"/>
      <c r="F366" s="37"/>
      <c r="G366" s="35" t="s">
        <v>1965</v>
      </c>
      <c r="H366" s="37">
        <v>0</v>
      </c>
      <c r="I366" s="38">
        <v>0.5</v>
      </c>
      <c r="J366" s="35"/>
      <c r="K366" s="35"/>
      <c r="L366" s="37">
        <v>0</v>
      </c>
    </row>
    <row r="367" spans="1:12">
      <c r="A367" s="35" t="s">
        <v>2212</v>
      </c>
      <c r="B367" s="35" t="s">
        <v>2213</v>
      </c>
      <c r="C367" s="36">
        <v>45632</v>
      </c>
      <c r="D367" s="36">
        <v>2958465</v>
      </c>
      <c r="E367" s="35"/>
      <c r="F367" s="37"/>
      <c r="G367" s="35" t="s">
        <v>1965</v>
      </c>
      <c r="H367" s="37">
        <v>0</v>
      </c>
      <c r="I367" s="38">
        <v>0.5</v>
      </c>
      <c r="J367" s="35"/>
      <c r="K367" s="35"/>
      <c r="L367" s="37">
        <v>0</v>
      </c>
    </row>
    <row r="368" spans="1:12">
      <c r="A368" s="35" t="s">
        <v>2214</v>
      </c>
      <c r="B368" s="35" t="s">
        <v>2215</v>
      </c>
      <c r="C368" s="36">
        <v>36526</v>
      </c>
      <c r="D368" s="36">
        <v>2958465</v>
      </c>
      <c r="E368" s="35"/>
      <c r="F368" s="37"/>
      <c r="G368" s="35" t="s">
        <v>1965</v>
      </c>
      <c r="H368" s="37">
        <v>0</v>
      </c>
      <c r="I368" s="38">
        <v>0.5</v>
      </c>
      <c r="J368" s="35"/>
      <c r="K368" s="35"/>
      <c r="L368" s="37">
        <v>0</v>
      </c>
    </row>
    <row r="369" spans="1:12">
      <c r="A369" s="35" t="s">
        <v>2216</v>
      </c>
      <c r="B369" s="35" t="s">
        <v>2217</v>
      </c>
      <c r="C369" s="36">
        <v>36526</v>
      </c>
      <c r="D369" s="36">
        <v>2958465</v>
      </c>
      <c r="E369" s="35"/>
      <c r="F369" s="37"/>
      <c r="G369" s="35" t="s">
        <v>1965</v>
      </c>
      <c r="H369" s="37">
        <v>0</v>
      </c>
      <c r="I369" s="38">
        <v>0.5</v>
      </c>
      <c r="J369" s="35"/>
      <c r="K369" s="35"/>
      <c r="L369" s="37">
        <v>0</v>
      </c>
    </row>
    <row r="370" spans="1:12">
      <c r="A370" s="35" t="s">
        <v>2218</v>
      </c>
      <c r="B370" s="35" t="s">
        <v>2219</v>
      </c>
      <c r="C370" s="36">
        <v>36526</v>
      </c>
      <c r="D370" s="36">
        <v>2958465</v>
      </c>
      <c r="E370" s="35"/>
      <c r="F370" s="37"/>
      <c r="G370" s="35" t="s">
        <v>1965</v>
      </c>
      <c r="H370" s="37">
        <v>0</v>
      </c>
      <c r="I370" s="38">
        <v>0.5</v>
      </c>
      <c r="J370" s="35"/>
      <c r="K370" s="35"/>
      <c r="L370" s="37">
        <v>0</v>
      </c>
    </row>
    <row r="371" spans="1:12">
      <c r="A371" s="35" t="s">
        <v>2220</v>
      </c>
      <c r="B371" s="35" t="s">
        <v>2221</v>
      </c>
      <c r="C371" s="36">
        <v>36526</v>
      </c>
      <c r="D371" s="36">
        <v>2958465</v>
      </c>
      <c r="E371" s="35"/>
      <c r="F371" s="37"/>
      <c r="G371" s="35" t="s">
        <v>1965</v>
      </c>
      <c r="H371" s="37">
        <v>0</v>
      </c>
      <c r="I371" s="38">
        <v>0.5</v>
      </c>
      <c r="J371" s="35"/>
      <c r="K371" s="35"/>
      <c r="L371" s="37">
        <v>0</v>
      </c>
    </row>
    <row r="372" spans="1:12">
      <c r="A372" s="35" t="s">
        <v>2222</v>
      </c>
      <c r="B372" s="35" t="s">
        <v>2223</v>
      </c>
      <c r="C372" s="36">
        <v>36526</v>
      </c>
      <c r="D372" s="36">
        <v>2958465</v>
      </c>
      <c r="E372" s="35"/>
      <c r="F372" s="37"/>
      <c r="G372" s="35" t="s">
        <v>1965</v>
      </c>
      <c r="H372" s="37">
        <v>0</v>
      </c>
      <c r="I372" s="38">
        <v>0.5</v>
      </c>
      <c r="J372" s="35"/>
      <c r="K372" s="35"/>
      <c r="L372" s="37">
        <v>0</v>
      </c>
    </row>
    <row r="373" spans="1:12">
      <c r="A373" s="35" t="s">
        <v>2224</v>
      </c>
      <c r="B373" s="35" t="s">
        <v>2225</v>
      </c>
      <c r="C373" s="36">
        <v>36526</v>
      </c>
      <c r="D373" s="36">
        <v>2958465</v>
      </c>
      <c r="E373" s="35"/>
      <c r="F373" s="37"/>
      <c r="G373" s="35" t="s">
        <v>1965</v>
      </c>
      <c r="H373" s="37">
        <v>0</v>
      </c>
      <c r="I373" s="38">
        <v>0.5</v>
      </c>
      <c r="J373" s="35"/>
      <c r="K373" s="35"/>
      <c r="L373" s="37">
        <v>0</v>
      </c>
    </row>
    <row r="374" spans="1:12">
      <c r="A374" s="35" t="s">
        <v>2226</v>
      </c>
      <c r="B374" s="35" t="s">
        <v>2227</v>
      </c>
      <c r="C374" s="36">
        <v>36526</v>
      </c>
      <c r="D374" s="36">
        <v>2958465</v>
      </c>
      <c r="E374" s="35"/>
      <c r="F374" s="37"/>
      <c r="G374" s="35" t="s">
        <v>1965</v>
      </c>
      <c r="H374" s="37">
        <v>0</v>
      </c>
      <c r="I374" s="38">
        <v>0.5</v>
      </c>
      <c r="J374" s="35"/>
      <c r="K374" s="35"/>
      <c r="L374" s="37">
        <v>0</v>
      </c>
    </row>
    <row r="375" spans="1:12">
      <c r="A375" s="35" t="s">
        <v>2228</v>
      </c>
      <c r="B375" s="35" t="s">
        <v>2229</v>
      </c>
      <c r="C375" s="36">
        <v>36526</v>
      </c>
      <c r="D375" s="36">
        <v>2958465</v>
      </c>
      <c r="E375" s="35"/>
      <c r="F375" s="37"/>
      <c r="G375" s="35" t="s">
        <v>1965</v>
      </c>
      <c r="H375" s="37">
        <v>0</v>
      </c>
      <c r="I375" s="38">
        <v>0.5</v>
      </c>
      <c r="J375" s="35"/>
      <c r="K375" s="35"/>
      <c r="L375" s="37">
        <v>0</v>
      </c>
    </row>
    <row r="376" spans="1:12">
      <c r="A376" s="35" t="s">
        <v>2230</v>
      </c>
      <c r="B376" s="35" t="s">
        <v>2231</v>
      </c>
      <c r="C376" s="36">
        <v>36526</v>
      </c>
      <c r="D376" s="36">
        <v>2958465</v>
      </c>
      <c r="E376" s="35"/>
      <c r="F376" s="37"/>
      <c r="G376" s="35" t="s">
        <v>1965</v>
      </c>
      <c r="H376" s="37">
        <v>0</v>
      </c>
      <c r="I376" s="38">
        <v>0.5</v>
      </c>
      <c r="J376" s="35"/>
      <c r="K376" s="35"/>
      <c r="L376" s="37">
        <v>0</v>
      </c>
    </row>
    <row r="377" spans="1:12">
      <c r="A377" s="35" t="s">
        <v>2232</v>
      </c>
      <c r="B377" s="35" t="s">
        <v>2233</v>
      </c>
      <c r="C377" s="36">
        <v>36526</v>
      </c>
      <c r="D377" s="36">
        <v>2958465</v>
      </c>
      <c r="E377" s="35"/>
      <c r="F377" s="37"/>
      <c r="G377" s="35" t="s">
        <v>1965</v>
      </c>
      <c r="H377" s="37">
        <v>0</v>
      </c>
      <c r="I377" s="38">
        <v>0.5</v>
      </c>
      <c r="J377" s="35"/>
      <c r="K377" s="35"/>
      <c r="L377" s="37">
        <v>0</v>
      </c>
    </row>
    <row r="378" spans="1:12">
      <c r="A378" s="35" t="s">
        <v>2234</v>
      </c>
      <c r="B378" s="35" t="s">
        <v>2235</v>
      </c>
      <c r="C378" s="36">
        <v>36526</v>
      </c>
      <c r="D378" s="36">
        <v>2958465</v>
      </c>
      <c r="E378" s="35"/>
      <c r="F378" s="37"/>
      <c r="G378" s="35" t="s">
        <v>1965</v>
      </c>
      <c r="H378" s="37">
        <v>0</v>
      </c>
      <c r="I378" s="38">
        <v>0.5</v>
      </c>
      <c r="J378" s="35"/>
      <c r="K378" s="35"/>
      <c r="L378" s="37">
        <v>0</v>
      </c>
    </row>
    <row r="379" spans="1:12">
      <c r="A379" s="35" t="s">
        <v>2236</v>
      </c>
      <c r="B379" s="35" t="s">
        <v>2237</v>
      </c>
      <c r="C379" s="36">
        <v>36526</v>
      </c>
      <c r="D379" s="36">
        <v>2958465</v>
      </c>
      <c r="E379" s="35"/>
      <c r="F379" s="37"/>
      <c r="G379" s="35" t="s">
        <v>1965</v>
      </c>
      <c r="H379" s="37">
        <v>0</v>
      </c>
      <c r="I379" s="38">
        <v>0.5</v>
      </c>
      <c r="J379" s="35"/>
      <c r="K379" s="35"/>
      <c r="L379" s="37">
        <v>0</v>
      </c>
    </row>
    <row r="380" spans="1:12">
      <c r="A380" s="35" t="s">
        <v>2238</v>
      </c>
      <c r="B380" s="35" t="s">
        <v>2239</v>
      </c>
      <c r="C380" s="36">
        <v>36526</v>
      </c>
      <c r="D380" s="36">
        <v>2958465</v>
      </c>
      <c r="E380" s="35"/>
      <c r="F380" s="37"/>
      <c r="G380" s="35" t="s">
        <v>1965</v>
      </c>
      <c r="H380" s="37">
        <v>0</v>
      </c>
      <c r="I380" s="38">
        <v>0.5</v>
      </c>
      <c r="J380" s="35"/>
      <c r="K380" s="35"/>
      <c r="L380" s="37">
        <v>0</v>
      </c>
    </row>
    <row r="381" spans="1:12">
      <c r="A381" s="35" t="s">
        <v>2240</v>
      </c>
      <c r="B381" s="35" t="s">
        <v>2241</v>
      </c>
      <c r="C381" s="36">
        <v>36526</v>
      </c>
      <c r="D381" s="36">
        <v>2958465</v>
      </c>
      <c r="E381" s="35"/>
      <c r="F381" s="37"/>
      <c r="G381" s="35" t="s">
        <v>1965</v>
      </c>
      <c r="H381" s="37">
        <v>0</v>
      </c>
      <c r="I381" s="38">
        <v>0.5</v>
      </c>
      <c r="J381" s="35"/>
      <c r="K381" s="35"/>
      <c r="L381" s="37">
        <v>0</v>
      </c>
    </row>
    <row r="382" spans="1:12">
      <c r="A382" s="35" t="s">
        <v>2242</v>
      </c>
      <c r="B382" s="35" t="s">
        <v>2243</v>
      </c>
      <c r="C382" s="36">
        <v>36526</v>
      </c>
      <c r="D382" s="36">
        <v>2958465</v>
      </c>
      <c r="E382" s="35"/>
      <c r="F382" s="37"/>
      <c r="G382" s="35" t="s">
        <v>1965</v>
      </c>
      <c r="H382" s="37">
        <v>0</v>
      </c>
      <c r="I382" s="38">
        <v>0.5</v>
      </c>
      <c r="J382" s="35"/>
      <c r="K382" s="35"/>
      <c r="L382" s="37">
        <v>0</v>
      </c>
    </row>
    <row r="383" spans="1:12">
      <c r="A383" s="35" t="s">
        <v>2244</v>
      </c>
      <c r="B383" s="35" t="s">
        <v>2245</v>
      </c>
      <c r="C383" s="36">
        <v>36526</v>
      </c>
      <c r="D383" s="36">
        <v>2958465</v>
      </c>
      <c r="E383" s="35"/>
      <c r="F383" s="37"/>
      <c r="G383" s="35" t="s">
        <v>1965</v>
      </c>
      <c r="H383" s="37">
        <v>0</v>
      </c>
      <c r="I383" s="38">
        <v>0.5</v>
      </c>
      <c r="J383" s="35"/>
      <c r="K383" s="35"/>
      <c r="L383" s="37">
        <v>0</v>
      </c>
    </row>
    <row r="384" spans="1:12">
      <c r="A384" s="35" t="s">
        <v>2246</v>
      </c>
      <c r="B384" s="35" t="s">
        <v>2247</v>
      </c>
      <c r="C384" s="36">
        <v>36526</v>
      </c>
      <c r="D384" s="36">
        <v>2958465</v>
      </c>
      <c r="E384" s="35"/>
      <c r="F384" s="37"/>
      <c r="G384" s="35" t="s">
        <v>1965</v>
      </c>
      <c r="H384" s="37">
        <v>0</v>
      </c>
      <c r="I384" s="38">
        <v>0.5</v>
      </c>
      <c r="J384" s="35"/>
      <c r="K384" s="35"/>
      <c r="L384" s="37">
        <v>0</v>
      </c>
    </row>
    <row r="385" spans="1:12">
      <c r="A385" s="35" t="s">
        <v>2248</v>
      </c>
      <c r="B385" s="35" t="s">
        <v>2249</v>
      </c>
      <c r="C385" s="36">
        <v>36526</v>
      </c>
      <c r="D385" s="36">
        <v>2958465</v>
      </c>
      <c r="E385" s="35"/>
      <c r="F385" s="37"/>
      <c r="G385" s="35" t="s">
        <v>1965</v>
      </c>
      <c r="H385" s="37">
        <v>0</v>
      </c>
      <c r="I385" s="38">
        <v>0.5</v>
      </c>
      <c r="J385" s="35"/>
      <c r="K385" s="35"/>
      <c r="L385" s="37">
        <v>0</v>
      </c>
    </row>
    <row r="386" spans="1:12">
      <c r="A386" s="35" t="s">
        <v>2250</v>
      </c>
      <c r="B386" s="35" t="s">
        <v>2251</v>
      </c>
      <c r="C386" s="36">
        <v>36526</v>
      </c>
      <c r="D386" s="36">
        <v>2958465</v>
      </c>
      <c r="E386" s="35"/>
      <c r="F386" s="37"/>
      <c r="G386" s="35" t="s">
        <v>1965</v>
      </c>
      <c r="H386" s="37">
        <v>0</v>
      </c>
      <c r="I386" s="38">
        <v>0.5</v>
      </c>
      <c r="J386" s="35"/>
      <c r="K386" s="35"/>
      <c r="L386" s="37">
        <v>0</v>
      </c>
    </row>
    <row r="387" spans="1:12">
      <c r="A387" s="35" t="s">
        <v>2252</v>
      </c>
      <c r="B387" s="35" t="s">
        <v>2253</v>
      </c>
      <c r="C387" s="36">
        <v>45925</v>
      </c>
      <c r="D387" s="36">
        <v>2958465</v>
      </c>
      <c r="E387" s="35"/>
      <c r="F387" s="37"/>
      <c r="G387" s="35" t="s">
        <v>1965</v>
      </c>
      <c r="H387" s="37">
        <v>0</v>
      </c>
      <c r="I387" s="38">
        <v>0.5</v>
      </c>
      <c r="J387" s="35"/>
      <c r="K387" s="35"/>
      <c r="L387" s="37">
        <v>0</v>
      </c>
    </row>
    <row r="388" spans="1:12">
      <c r="A388" s="35" t="s">
        <v>2254</v>
      </c>
      <c r="B388" s="35" t="s">
        <v>2255</v>
      </c>
      <c r="C388" s="36">
        <v>45925</v>
      </c>
      <c r="D388" s="36">
        <v>2958465</v>
      </c>
      <c r="E388" s="35"/>
      <c r="F388" s="37"/>
      <c r="G388" s="35" t="s">
        <v>1965</v>
      </c>
      <c r="H388" s="37">
        <v>0</v>
      </c>
      <c r="I388" s="38">
        <v>0.5</v>
      </c>
      <c r="J388" s="35"/>
      <c r="K388" s="35"/>
      <c r="L388" s="37">
        <v>0</v>
      </c>
    </row>
    <row r="389" spans="1:12">
      <c r="A389" s="35" t="s">
        <v>2256</v>
      </c>
      <c r="B389" s="35" t="s">
        <v>2257</v>
      </c>
      <c r="C389" s="36">
        <v>36526</v>
      </c>
      <c r="D389" s="36">
        <v>2958465</v>
      </c>
      <c r="E389" s="35"/>
      <c r="F389" s="37"/>
      <c r="G389" s="35" t="s">
        <v>1965</v>
      </c>
      <c r="H389" s="37">
        <v>0</v>
      </c>
      <c r="I389" s="38">
        <v>0.5</v>
      </c>
      <c r="J389" s="35"/>
      <c r="K389" s="35"/>
      <c r="L389" s="37">
        <v>0</v>
      </c>
    </row>
    <row r="390" spans="1:12">
      <c r="A390" s="35" t="s">
        <v>2258</v>
      </c>
      <c r="B390" s="35" t="s">
        <v>2259</v>
      </c>
      <c r="C390" s="36">
        <v>36526</v>
      </c>
      <c r="D390" s="36">
        <v>2958465</v>
      </c>
      <c r="E390" s="35"/>
      <c r="F390" s="37"/>
      <c r="G390" s="35" t="s">
        <v>1965</v>
      </c>
      <c r="H390" s="37">
        <v>0</v>
      </c>
      <c r="I390" s="38">
        <v>0.5</v>
      </c>
      <c r="J390" s="35"/>
      <c r="K390" s="35"/>
      <c r="L390" s="37">
        <v>0</v>
      </c>
    </row>
    <row r="391" spans="1:12">
      <c r="A391" s="35" t="s">
        <v>2260</v>
      </c>
      <c r="B391" s="35" t="s">
        <v>2261</v>
      </c>
      <c r="C391" s="36">
        <v>45925</v>
      </c>
      <c r="D391" s="36">
        <v>2958465</v>
      </c>
      <c r="E391" s="35"/>
      <c r="F391" s="37"/>
      <c r="G391" s="35" t="s">
        <v>1965</v>
      </c>
      <c r="H391" s="37">
        <v>0</v>
      </c>
      <c r="I391" s="38">
        <v>0.5</v>
      </c>
      <c r="J391" s="35"/>
      <c r="K391" s="35"/>
      <c r="L391" s="37">
        <v>0</v>
      </c>
    </row>
    <row r="392" spans="1:12">
      <c r="A392" s="35" t="s">
        <v>2262</v>
      </c>
      <c r="B392" s="35" t="s">
        <v>2263</v>
      </c>
      <c r="C392" s="36">
        <v>45925</v>
      </c>
      <c r="D392" s="36">
        <v>2958465</v>
      </c>
      <c r="E392" s="35"/>
      <c r="F392" s="37"/>
      <c r="G392" s="35" t="s">
        <v>1965</v>
      </c>
      <c r="H392" s="37">
        <v>0</v>
      </c>
      <c r="I392" s="38">
        <v>0.5</v>
      </c>
      <c r="J392" s="35"/>
      <c r="K392" s="35"/>
      <c r="L392" s="37">
        <v>0</v>
      </c>
    </row>
    <row r="393" spans="1:12">
      <c r="A393" s="35" t="s">
        <v>2264</v>
      </c>
      <c r="B393" s="35" t="s">
        <v>2265</v>
      </c>
      <c r="C393" s="36">
        <v>45925</v>
      </c>
      <c r="D393" s="36">
        <v>2958465</v>
      </c>
      <c r="E393" s="35"/>
      <c r="F393" s="37"/>
      <c r="G393" s="35" t="s">
        <v>1965</v>
      </c>
      <c r="H393" s="37">
        <v>0</v>
      </c>
      <c r="I393" s="38">
        <v>0.5</v>
      </c>
      <c r="J393" s="35"/>
      <c r="K393" s="35"/>
      <c r="L393" s="37">
        <v>0</v>
      </c>
    </row>
    <row r="394" spans="1:12">
      <c r="A394" s="35" t="s">
        <v>2266</v>
      </c>
      <c r="B394" s="35" t="s">
        <v>2267</v>
      </c>
      <c r="C394" s="36">
        <v>36526</v>
      </c>
      <c r="D394" s="36">
        <v>2958465</v>
      </c>
      <c r="E394" s="35"/>
      <c r="F394" s="37"/>
      <c r="G394" s="35" t="s">
        <v>1965</v>
      </c>
      <c r="H394" s="37">
        <v>0</v>
      </c>
      <c r="I394" s="38">
        <v>0.5</v>
      </c>
      <c r="J394" s="35"/>
      <c r="K394" s="35"/>
      <c r="L394" s="37">
        <v>0</v>
      </c>
    </row>
    <row r="395" spans="1:12">
      <c r="A395" s="35" t="s">
        <v>2268</v>
      </c>
      <c r="B395" s="35" t="s">
        <v>2269</v>
      </c>
      <c r="C395" s="36">
        <v>36526</v>
      </c>
      <c r="D395" s="36">
        <v>2958465</v>
      </c>
      <c r="E395" s="35"/>
      <c r="F395" s="37"/>
      <c r="G395" s="35" t="s">
        <v>1965</v>
      </c>
      <c r="H395" s="37">
        <v>0</v>
      </c>
      <c r="I395" s="38">
        <v>0.5</v>
      </c>
      <c r="J395" s="35"/>
      <c r="K395" s="35"/>
      <c r="L395" s="37">
        <v>0</v>
      </c>
    </row>
    <row r="396" spans="1:12">
      <c r="A396" s="35" t="s">
        <v>2270</v>
      </c>
      <c r="B396" s="35" t="s">
        <v>2271</v>
      </c>
      <c r="C396" s="36">
        <v>36526</v>
      </c>
      <c r="D396" s="36">
        <v>2958465</v>
      </c>
      <c r="E396" s="35"/>
      <c r="F396" s="37"/>
      <c r="G396" s="35" t="s">
        <v>1965</v>
      </c>
      <c r="H396" s="37">
        <v>0</v>
      </c>
      <c r="I396" s="38">
        <v>0.5</v>
      </c>
      <c r="J396" s="35"/>
      <c r="K396" s="35"/>
      <c r="L396" s="37">
        <v>0</v>
      </c>
    </row>
    <row r="397" spans="1:12">
      <c r="A397" s="35" t="s">
        <v>2272</v>
      </c>
      <c r="B397" s="35" t="s">
        <v>2273</v>
      </c>
      <c r="C397" s="36">
        <v>36526</v>
      </c>
      <c r="D397" s="36">
        <v>2958465</v>
      </c>
      <c r="E397" s="35"/>
      <c r="F397" s="37"/>
      <c r="G397" s="35" t="s">
        <v>1965</v>
      </c>
      <c r="H397" s="37">
        <v>0</v>
      </c>
      <c r="I397" s="38">
        <v>0.5</v>
      </c>
      <c r="J397" s="35"/>
      <c r="K397" s="35"/>
      <c r="L397" s="37">
        <v>0</v>
      </c>
    </row>
    <row r="398" spans="1:12">
      <c r="A398" s="35" t="s">
        <v>2274</v>
      </c>
      <c r="B398" s="35" t="s">
        <v>2275</v>
      </c>
      <c r="C398" s="36">
        <v>36526</v>
      </c>
      <c r="D398" s="36">
        <v>2958465</v>
      </c>
      <c r="E398" s="35"/>
      <c r="F398" s="37"/>
      <c r="G398" s="35" t="s">
        <v>1965</v>
      </c>
      <c r="H398" s="37">
        <v>0</v>
      </c>
      <c r="I398" s="38">
        <v>0.5</v>
      </c>
      <c r="J398" s="35"/>
      <c r="K398" s="35"/>
      <c r="L398" s="37">
        <v>0</v>
      </c>
    </row>
    <row r="399" spans="1:12">
      <c r="A399" s="35" t="s">
        <v>2276</v>
      </c>
      <c r="B399" s="35" t="s">
        <v>2277</v>
      </c>
      <c r="C399" s="36">
        <v>36526</v>
      </c>
      <c r="D399" s="36">
        <v>2958465</v>
      </c>
      <c r="E399" s="35"/>
      <c r="F399" s="37"/>
      <c r="G399" s="35" t="s">
        <v>1965</v>
      </c>
      <c r="H399" s="37">
        <v>0</v>
      </c>
      <c r="I399" s="38">
        <v>0.5</v>
      </c>
      <c r="J399" s="35"/>
      <c r="K399" s="35"/>
      <c r="L399" s="37">
        <v>0</v>
      </c>
    </row>
    <row r="400" spans="1:12">
      <c r="A400" s="35" t="s">
        <v>2278</v>
      </c>
      <c r="B400" s="35" t="s">
        <v>2279</v>
      </c>
      <c r="C400" s="36">
        <v>36526</v>
      </c>
      <c r="D400" s="36">
        <v>2958465</v>
      </c>
      <c r="E400" s="35"/>
      <c r="F400" s="37"/>
      <c r="G400" s="35" t="s">
        <v>1965</v>
      </c>
      <c r="H400" s="37">
        <v>0</v>
      </c>
      <c r="I400" s="38">
        <v>0.5</v>
      </c>
      <c r="J400" s="35"/>
      <c r="K400" s="35"/>
      <c r="L400" s="37">
        <v>0</v>
      </c>
    </row>
    <row r="401" spans="1:12">
      <c r="A401" s="35" t="s">
        <v>2280</v>
      </c>
      <c r="B401" s="35" t="s">
        <v>2281</v>
      </c>
      <c r="C401" s="36">
        <v>36526</v>
      </c>
      <c r="D401" s="36">
        <v>2958465</v>
      </c>
      <c r="E401" s="35"/>
      <c r="F401" s="37"/>
      <c r="G401" s="35" t="s">
        <v>1965</v>
      </c>
      <c r="H401" s="37">
        <v>0</v>
      </c>
      <c r="I401" s="38">
        <v>0.5</v>
      </c>
      <c r="J401" s="35"/>
      <c r="K401" s="35"/>
      <c r="L401" s="37">
        <v>0</v>
      </c>
    </row>
    <row r="402" spans="1:12">
      <c r="A402" s="35" t="s">
        <v>2282</v>
      </c>
      <c r="B402" s="35" t="s">
        <v>2283</v>
      </c>
      <c r="C402" s="36">
        <v>36526</v>
      </c>
      <c r="D402" s="36">
        <v>2958465</v>
      </c>
      <c r="E402" s="35"/>
      <c r="F402" s="37"/>
      <c r="G402" s="35" t="s">
        <v>1965</v>
      </c>
      <c r="H402" s="37">
        <v>0</v>
      </c>
      <c r="I402" s="38">
        <v>0.5</v>
      </c>
      <c r="J402" s="35"/>
      <c r="K402" s="35"/>
      <c r="L402" s="37">
        <v>0</v>
      </c>
    </row>
    <row r="403" spans="1:12">
      <c r="A403" s="35" t="s">
        <v>2284</v>
      </c>
      <c r="B403" s="35" t="s">
        <v>2285</v>
      </c>
      <c r="C403" s="36">
        <v>36526</v>
      </c>
      <c r="D403" s="36">
        <v>2958465</v>
      </c>
      <c r="E403" s="35"/>
      <c r="F403" s="37"/>
      <c r="G403" s="35" t="s">
        <v>1965</v>
      </c>
      <c r="H403" s="37">
        <v>0</v>
      </c>
      <c r="I403" s="38">
        <v>0.5</v>
      </c>
      <c r="J403" s="35"/>
      <c r="K403" s="35"/>
      <c r="L403" s="37">
        <v>0</v>
      </c>
    </row>
    <row r="404" spans="1:12">
      <c r="A404" s="35" t="s">
        <v>2286</v>
      </c>
      <c r="B404" s="35" t="s">
        <v>2287</v>
      </c>
      <c r="C404" s="36">
        <v>36526</v>
      </c>
      <c r="D404" s="36">
        <v>2958465</v>
      </c>
      <c r="E404" s="35"/>
      <c r="F404" s="37"/>
      <c r="G404" s="35" t="s">
        <v>1965</v>
      </c>
      <c r="H404" s="37">
        <v>0</v>
      </c>
      <c r="I404" s="38">
        <v>0.5</v>
      </c>
      <c r="J404" s="35"/>
      <c r="K404" s="35"/>
      <c r="L404" s="37">
        <v>0</v>
      </c>
    </row>
    <row r="405" spans="1:12">
      <c r="A405" s="35" t="s">
        <v>2288</v>
      </c>
      <c r="B405" s="35" t="s">
        <v>2289</v>
      </c>
      <c r="C405" s="36">
        <v>36526</v>
      </c>
      <c r="D405" s="36">
        <v>2958465</v>
      </c>
      <c r="E405" s="35"/>
      <c r="F405" s="37"/>
      <c r="G405" s="35" t="s">
        <v>1965</v>
      </c>
      <c r="H405" s="37">
        <v>0</v>
      </c>
      <c r="I405" s="38">
        <v>0.5</v>
      </c>
      <c r="J405" s="35"/>
      <c r="K405" s="35"/>
      <c r="L405" s="37">
        <v>0</v>
      </c>
    </row>
    <row r="406" spans="1:12">
      <c r="A406" s="35" t="s">
        <v>2290</v>
      </c>
      <c r="B406" s="35" t="s">
        <v>2291</v>
      </c>
      <c r="C406" s="36">
        <v>36526</v>
      </c>
      <c r="D406" s="36">
        <v>2958465</v>
      </c>
      <c r="E406" s="35"/>
      <c r="F406" s="37"/>
      <c r="G406" s="35" t="s">
        <v>1965</v>
      </c>
      <c r="H406" s="37">
        <v>0</v>
      </c>
      <c r="I406" s="38">
        <v>0.5</v>
      </c>
      <c r="J406" s="35"/>
      <c r="K406" s="35"/>
      <c r="L406" s="37">
        <v>0</v>
      </c>
    </row>
    <row r="407" spans="1:12">
      <c r="A407" s="35" t="s">
        <v>2292</v>
      </c>
      <c r="B407" s="35" t="s">
        <v>2293</v>
      </c>
      <c r="C407" s="36">
        <v>36526</v>
      </c>
      <c r="D407" s="36">
        <v>2958465</v>
      </c>
      <c r="E407" s="35"/>
      <c r="F407" s="37"/>
      <c r="G407" s="35" t="s">
        <v>1965</v>
      </c>
      <c r="H407" s="37">
        <v>0</v>
      </c>
      <c r="I407" s="38">
        <v>0.5</v>
      </c>
      <c r="J407" s="35"/>
      <c r="K407" s="35"/>
      <c r="L407" s="37">
        <v>0</v>
      </c>
    </row>
    <row r="408" spans="1:12">
      <c r="A408" s="35" t="s">
        <v>2294</v>
      </c>
      <c r="B408" s="35" t="s">
        <v>2295</v>
      </c>
      <c r="C408" s="36">
        <v>36526</v>
      </c>
      <c r="D408" s="36">
        <v>2958465</v>
      </c>
      <c r="E408" s="35"/>
      <c r="F408" s="37"/>
      <c r="G408" s="35" t="s">
        <v>1965</v>
      </c>
      <c r="H408" s="37">
        <v>0</v>
      </c>
      <c r="I408" s="38">
        <v>0.5</v>
      </c>
      <c r="J408" s="35"/>
      <c r="K408" s="35"/>
      <c r="L408" s="37">
        <v>0</v>
      </c>
    </row>
    <row r="409" spans="1:12">
      <c r="A409" s="35" t="s">
        <v>2296</v>
      </c>
      <c r="B409" s="35" t="s">
        <v>2297</v>
      </c>
      <c r="C409" s="36">
        <v>36526</v>
      </c>
      <c r="D409" s="36">
        <v>2958465</v>
      </c>
      <c r="E409" s="35"/>
      <c r="F409" s="37"/>
      <c r="G409" s="35" t="s">
        <v>1965</v>
      </c>
      <c r="H409" s="37">
        <v>0</v>
      </c>
      <c r="I409" s="38">
        <v>0.5</v>
      </c>
      <c r="J409" s="35"/>
      <c r="K409" s="35"/>
      <c r="L409" s="37">
        <v>0</v>
      </c>
    </row>
    <row r="410" spans="1:12">
      <c r="A410" s="35" t="s">
        <v>2298</v>
      </c>
      <c r="B410" s="35" t="s">
        <v>2299</v>
      </c>
      <c r="C410" s="36">
        <v>36526</v>
      </c>
      <c r="D410" s="36">
        <v>2958465</v>
      </c>
      <c r="E410" s="35"/>
      <c r="F410" s="37"/>
      <c r="G410" s="35" t="s">
        <v>1965</v>
      </c>
      <c r="H410" s="37">
        <v>0</v>
      </c>
      <c r="I410" s="38">
        <v>0.5</v>
      </c>
      <c r="J410" s="35"/>
      <c r="K410" s="35"/>
      <c r="L410" s="37">
        <v>0</v>
      </c>
    </row>
    <row r="411" spans="1:12">
      <c r="A411" s="35" t="s">
        <v>2300</v>
      </c>
      <c r="B411" s="35" t="s">
        <v>2301</v>
      </c>
      <c r="C411" s="36">
        <v>36526</v>
      </c>
      <c r="D411" s="36">
        <v>2958465</v>
      </c>
      <c r="E411" s="35"/>
      <c r="F411" s="37"/>
      <c r="G411" s="35" t="s">
        <v>1965</v>
      </c>
      <c r="H411" s="37">
        <v>0</v>
      </c>
      <c r="I411" s="38">
        <v>0.5</v>
      </c>
      <c r="J411" s="35"/>
      <c r="K411" s="35"/>
      <c r="L411" s="37">
        <v>0</v>
      </c>
    </row>
    <row r="412" spans="1:12">
      <c r="A412" s="35" t="s">
        <v>2302</v>
      </c>
      <c r="B412" s="35" t="s">
        <v>2303</v>
      </c>
      <c r="C412" s="36">
        <v>36526</v>
      </c>
      <c r="D412" s="36">
        <v>2958465</v>
      </c>
      <c r="E412" s="35"/>
      <c r="F412" s="37"/>
      <c r="G412" s="35" t="s">
        <v>1965</v>
      </c>
      <c r="H412" s="37">
        <v>0</v>
      </c>
      <c r="I412" s="38">
        <v>0.5</v>
      </c>
      <c r="J412" s="35"/>
      <c r="K412" s="35"/>
      <c r="L412" s="37">
        <v>0</v>
      </c>
    </row>
    <row r="413" spans="1:12">
      <c r="A413" s="35" t="s">
        <v>2304</v>
      </c>
      <c r="B413" s="35" t="s">
        <v>2305</v>
      </c>
      <c r="C413" s="36">
        <v>36526</v>
      </c>
      <c r="D413" s="36">
        <v>2958465</v>
      </c>
      <c r="E413" s="35"/>
      <c r="F413" s="37"/>
      <c r="G413" s="35" t="s">
        <v>1965</v>
      </c>
      <c r="H413" s="37">
        <v>0</v>
      </c>
      <c r="I413" s="38">
        <v>0.5</v>
      </c>
      <c r="J413" s="35"/>
      <c r="K413" s="35"/>
      <c r="L413" s="37">
        <v>0</v>
      </c>
    </row>
    <row r="414" spans="1:12">
      <c r="A414" s="35" t="s">
        <v>2306</v>
      </c>
      <c r="B414" s="35" t="s">
        <v>2307</v>
      </c>
      <c r="C414" s="36">
        <v>36526</v>
      </c>
      <c r="D414" s="36">
        <v>2958465</v>
      </c>
      <c r="E414" s="35"/>
      <c r="F414" s="37"/>
      <c r="G414" s="35" t="s">
        <v>1965</v>
      </c>
      <c r="H414" s="37">
        <v>0</v>
      </c>
      <c r="I414" s="38">
        <v>0.5</v>
      </c>
      <c r="J414" s="35"/>
      <c r="K414" s="35"/>
      <c r="L414" s="37">
        <v>0</v>
      </c>
    </row>
    <row r="415" spans="1:12">
      <c r="A415" s="35" t="s">
        <v>2308</v>
      </c>
      <c r="B415" s="35" t="s">
        <v>2309</v>
      </c>
      <c r="C415" s="36">
        <v>36526</v>
      </c>
      <c r="D415" s="36">
        <v>2958465</v>
      </c>
      <c r="E415" s="35"/>
      <c r="F415" s="37"/>
      <c r="G415" s="35" t="s">
        <v>1965</v>
      </c>
      <c r="H415" s="37">
        <v>0</v>
      </c>
      <c r="I415" s="38">
        <v>0.5</v>
      </c>
      <c r="J415" s="35"/>
      <c r="K415" s="35"/>
      <c r="L415" s="37">
        <v>0</v>
      </c>
    </row>
    <row r="416" spans="1:12">
      <c r="A416" s="35" t="s">
        <v>2310</v>
      </c>
      <c r="B416" s="35" t="s">
        <v>2311</v>
      </c>
      <c r="C416" s="36">
        <v>36526</v>
      </c>
      <c r="D416" s="36">
        <v>2958465</v>
      </c>
      <c r="E416" s="35"/>
      <c r="F416" s="37"/>
      <c r="G416" s="35" t="s">
        <v>1965</v>
      </c>
      <c r="H416" s="37">
        <v>0</v>
      </c>
      <c r="I416" s="38">
        <v>0.5</v>
      </c>
      <c r="J416" s="35"/>
      <c r="K416" s="35"/>
      <c r="L416" s="37">
        <v>0</v>
      </c>
    </row>
    <row r="417" spans="1:12">
      <c r="A417" s="35" t="s">
        <v>2312</v>
      </c>
      <c r="B417" s="35" t="s">
        <v>2313</v>
      </c>
      <c r="C417" s="36">
        <v>36526</v>
      </c>
      <c r="D417" s="36">
        <v>2958465</v>
      </c>
      <c r="E417" s="35"/>
      <c r="F417" s="37"/>
      <c r="G417" s="35" t="s">
        <v>1965</v>
      </c>
      <c r="H417" s="37">
        <v>0</v>
      </c>
      <c r="I417" s="38">
        <v>0.5</v>
      </c>
      <c r="J417" s="35"/>
      <c r="K417" s="35"/>
      <c r="L417" s="37">
        <v>0</v>
      </c>
    </row>
    <row r="418" spans="1:12">
      <c r="A418" s="35" t="s">
        <v>2314</v>
      </c>
      <c r="B418" s="35" t="s">
        <v>2315</v>
      </c>
      <c r="C418" s="36">
        <v>36526</v>
      </c>
      <c r="D418" s="36">
        <v>2958465</v>
      </c>
      <c r="E418" s="35"/>
      <c r="F418" s="37"/>
      <c r="G418" s="35" t="s">
        <v>1965</v>
      </c>
      <c r="H418" s="37">
        <v>0</v>
      </c>
      <c r="I418" s="38">
        <v>0.5</v>
      </c>
      <c r="J418" s="35"/>
      <c r="K418" s="35"/>
      <c r="L418" s="37">
        <v>0</v>
      </c>
    </row>
    <row r="419" spans="1:12">
      <c r="A419" s="35" t="s">
        <v>2316</v>
      </c>
      <c r="B419" s="35" t="s">
        <v>2317</v>
      </c>
      <c r="C419" s="36">
        <v>36526</v>
      </c>
      <c r="D419" s="36">
        <v>2958465</v>
      </c>
      <c r="E419" s="35"/>
      <c r="F419" s="37"/>
      <c r="G419" s="35" t="s">
        <v>1965</v>
      </c>
      <c r="H419" s="37">
        <v>0</v>
      </c>
      <c r="I419" s="38">
        <v>0.5</v>
      </c>
      <c r="J419" s="35"/>
      <c r="K419" s="35"/>
      <c r="L419" s="37">
        <v>0</v>
      </c>
    </row>
    <row r="420" spans="1:12">
      <c r="A420" s="35" t="s">
        <v>2318</v>
      </c>
      <c r="B420" s="35" t="s">
        <v>2319</v>
      </c>
      <c r="C420" s="36">
        <v>36526</v>
      </c>
      <c r="D420" s="36">
        <v>2958465</v>
      </c>
      <c r="E420" s="35"/>
      <c r="F420" s="37"/>
      <c r="G420" s="35" t="s">
        <v>1965</v>
      </c>
      <c r="H420" s="37">
        <v>0</v>
      </c>
      <c r="I420" s="38">
        <v>0.5</v>
      </c>
      <c r="J420" s="35"/>
      <c r="K420" s="35"/>
      <c r="L420" s="37">
        <v>0</v>
      </c>
    </row>
    <row r="421" spans="1:12">
      <c r="A421" s="35" t="s">
        <v>2320</v>
      </c>
      <c r="B421" s="35" t="s">
        <v>2321</v>
      </c>
      <c r="C421" s="36">
        <v>36526</v>
      </c>
      <c r="D421" s="36">
        <v>2958465</v>
      </c>
      <c r="E421" s="35"/>
      <c r="F421" s="37"/>
      <c r="G421" s="35" t="s">
        <v>1965</v>
      </c>
      <c r="H421" s="37">
        <v>0</v>
      </c>
      <c r="I421" s="38">
        <v>0.5</v>
      </c>
      <c r="J421" s="35"/>
      <c r="K421" s="35"/>
      <c r="L421" s="37">
        <v>0</v>
      </c>
    </row>
    <row r="422" spans="1:12">
      <c r="A422" s="35" t="s">
        <v>2322</v>
      </c>
      <c r="B422" s="35" t="s">
        <v>2323</v>
      </c>
      <c r="C422" s="36">
        <v>36526</v>
      </c>
      <c r="D422" s="36">
        <v>2958465</v>
      </c>
      <c r="E422" s="35"/>
      <c r="F422" s="37"/>
      <c r="G422" s="35" t="s">
        <v>1965</v>
      </c>
      <c r="H422" s="37">
        <v>0</v>
      </c>
      <c r="I422" s="38">
        <v>0.5</v>
      </c>
      <c r="J422" s="35"/>
      <c r="K422" s="35"/>
      <c r="L422" s="37">
        <v>0</v>
      </c>
    </row>
    <row r="423" spans="1:12">
      <c r="A423" s="35" t="s">
        <v>2324</v>
      </c>
      <c r="B423" s="35" t="s">
        <v>2325</v>
      </c>
      <c r="C423" s="36">
        <v>36526</v>
      </c>
      <c r="D423" s="36">
        <v>2958465</v>
      </c>
      <c r="E423" s="35"/>
      <c r="F423" s="37"/>
      <c r="G423" s="35" t="s">
        <v>1965</v>
      </c>
      <c r="H423" s="37">
        <v>0</v>
      </c>
      <c r="I423" s="38">
        <v>0.5</v>
      </c>
      <c r="J423" s="35"/>
      <c r="K423" s="35"/>
      <c r="L423" s="37">
        <v>0</v>
      </c>
    </row>
    <row r="424" spans="1:12">
      <c r="A424" s="35" t="s">
        <v>2326</v>
      </c>
      <c r="B424" s="35" t="s">
        <v>2327</v>
      </c>
      <c r="C424" s="36">
        <v>36526</v>
      </c>
      <c r="D424" s="36">
        <v>2958465</v>
      </c>
      <c r="E424" s="35"/>
      <c r="F424" s="37"/>
      <c r="G424" s="35" t="s">
        <v>1965</v>
      </c>
      <c r="H424" s="37">
        <v>0</v>
      </c>
      <c r="I424" s="38">
        <v>0.5</v>
      </c>
      <c r="J424" s="35"/>
      <c r="K424" s="35"/>
      <c r="L424" s="37">
        <v>0</v>
      </c>
    </row>
    <row r="425" spans="1:12">
      <c r="A425" s="35" t="s">
        <v>2328</v>
      </c>
      <c r="B425" s="35" t="s">
        <v>2329</v>
      </c>
      <c r="C425" s="36">
        <v>36526</v>
      </c>
      <c r="D425" s="36">
        <v>2958465</v>
      </c>
      <c r="E425" s="35"/>
      <c r="F425" s="37"/>
      <c r="G425" s="35" t="s">
        <v>1965</v>
      </c>
      <c r="H425" s="37">
        <v>0</v>
      </c>
      <c r="I425" s="38">
        <v>0.5</v>
      </c>
      <c r="J425" s="35"/>
      <c r="K425" s="35"/>
      <c r="L425" s="37">
        <v>0</v>
      </c>
    </row>
    <row r="426" spans="1:12">
      <c r="A426" s="35" t="s">
        <v>2330</v>
      </c>
      <c r="B426" s="35" t="s">
        <v>2331</v>
      </c>
      <c r="C426" s="36">
        <v>36526</v>
      </c>
      <c r="D426" s="36">
        <v>2958465</v>
      </c>
      <c r="E426" s="35"/>
      <c r="F426" s="37"/>
      <c r="G426" s="35" t="s">
        <v>1965</v>
      </c>
      <c r="H426" s="37">
        <v>0</v>
      </c>
      <c r="I426" s="38">
        <v>0.5</v>
      </c>
      <c r="J426" s="35"/>
      <c r="K426" s="35"/>
      <c r="L426" s="37">
        <v>0</v>
      </c>
    </row>
    <row r="427" spans="1:12">
      <c r="A427" s="35" t="s">
        <v>2332</v>
      </c>
      <c r="B427" s="35" t="s">
        <v>2333</v>
      </c>
      <c r="C427" s="36">
        <v>36526</v>
      </c>
      <c r="D427" s="36">
        <v>2958465</v>
      </c>
      <c r="E427" s="35"/>
      <c r="F427" s="37"/>
      <c r="G427" s="35" t="s">
        <v>1965</v>
      </c>
      <c r="H427" s="37">
        <v>0</v>
      </c>
      <c r="I427" s="38">
        <v>0.5</v>
      </c>
      <c r="J427" s="35"/>
      <c r="K427" s="35"/>
      <c r="L427" s="37">
        <v>0</v>
      </c>
    </row>
    <row r="428" spans="1:12">
      <c r="A428" s="35" t="s">
        <v>2334</v>
      </c>
      <c r="B428" s="35" t="s">
        <v>2335</v>
      </c>
      <c r="C428" s="36">
        <v>36526</v>
      </c>
      <c r="D428" s="36">
        <v>2958465</v>
      </c>
      <c r="E428" s="35"/>
      <c r="F428" s="37"/>
      <c r="G428" s="35" t="s">
        <v>1965</v>
      </c>
      <c r="H428" s="37">
        <v>0</v>
      </c>
      <c r="I428" s="38">
        <v>0.5</v>
      </c>
      <c r="J428" s="35"/>
      <c r="K428" s="35"/>
      <c r="L428" s="37">
        <v>0</v>
      </c>
    </row>
    <row r="429" spans="1:12">
      <c r="A429" s="35" t="s">
        <v>2336</v>
      </c>
      <c r="B429" s="35" t="s">
        <v>2337</v>
      </c>
      <c r="C429" s="36">
        <v>36526</v>
      </c>
      <c r="D429" s="36">
        <v>2958465</v>
      </c>
      <c r="E429" s="35"/>
      <c r="F429" s="37"/>
      <c r="G429" s="35" t="s">
        <v>1965</v>
      </c>
      <c r="H429" s="37">
        <v>0</v>
      </c>
      <c r="I429" s="38">
        <v>0.5</v>
      </c>
      <c r="J429" s="35"/>
      <c r="K429" s="35"/>
      <c r="L429" s="37">
        <v>0</v>
      </c>
    </row>
    <row r="430" spans="1:12">
      <c r="A430" s="35" t="s">
        <v>1541</v>
      </c>
      <c r="B430" s="35" t="s">
        <v>2338</v>
      </c>
      <c r="C430" s="36">
        <v>36526</v>
      </c>
      <c r="D430" s="36">
        <v>2958465</v>
      </c>
      <c r="E430" s="35"/>
      <c r="F430" s="37"/>
      <c r="G430" s="35" t="s">
        <v>1965</v>
      </c>
      <c r="H430" s="37">
        <v>0</v>
      </c>
      <c r="I430" s="38">
        <v>0.5</v>
      </c>
      <c r="J430" s="35"/>
      <c r="K430" s="35"/>
      <c r="L430" s="37">
        <v>0</v>
      </c>
    </row>
    <row r="431" spans="1:12">
      <c r="A431" s="35" t="s">
        <v>1542</v>
      </c>
      <c r="B431" s="35" t="s">
        <v>2339</v>
      </c>
      <c r="C431" s="36">
        <v>36526</v>
      </c>
      <c r="D431" s="36">
        <v>2958465</v>
      </c>
      <c r="E431" s="35"/>
      <c r="F431" s="37"/>
      <c r="G431" s="35" t="s">
        <v>1965</v>
      </c>
      <c r="H431" s="37">
        <v>0</v>
      </c>
      <c r="I431" s="38">
        <v>0.5</v>
      </c>
      <c r="J431" s="35"/>
      <c r="K431" s="35"/>
      <c r="L431" s="37">
        <v>0</v>
      </c>
    </row>
    <row r="432" spans="1:12">
      <c r="A432" s="35" t="s">
        <v>1543</v>
      </c>
      <c r="B432" s="35" t="s">
        <v>2340</v>
      </c>
      <c r="C432" s="36">
        <v>36526</v>
      </c>
      <c r="D432" s="36">
        <v>2958465</v>
      </c>
      <c r="E432" s="35"/>
      <c r="F432" s="37"/>
      <c r="G432" s="35" t="s">
        <v>1965</v>
      </c>
      <c r="H432" s="37">
        <v>0</v>
      </c>
      <c r="I432" s="38">
        <v>0.5</v>
      </c>
      <c r="J432" s="35"/>
      <c r="K432" s="35"/>
      <c r="L432" s="37">
        <v>0</v>
      </c>
    </row>
    <row r="433" spans="1:12">
      <c r="A433" s="35" t="s">
        <v>1544</v>
      </c>
      <c r="B433" s="35" t="s">
        <v>2341</v>
      </c>
      <c r="C433" s="36">
        <v>36526</v>
      </c>
      <c r="D433" s="36">
        <v>2958465</v>
      </c>
      <c r="E433" s="35"/>
      <c r="F433" s="37"/>
      <c r="G433" s="35" t="s">
        <v>1965</v>
      </c>
      <c r="H433" s="37">
        <v>0</v>
      </c>
      <c r="I433" s="38">
        <v>0.5</v>
      </c>
      <c r="J433" s="35"/>
      <c r="K433" s="35"/>
      <c r="L433" s="37">
        <v>0</v>
      </c>
    </row>
    <row r="434" spans="1:12">
      <c r="A434" s="35" t="s">
        <v>1545</v>
      </c>
      <c r="B434" s="35" t="s">
        <v>2342</v>
      </c>
      <c r="C434" s="36">
        <v>36526</v>
      </c>
      <c r="D434" s="36">
        <v>2958465</v>
      </c>
      <c r="E434" s="35"/>
      <c r="F434" s="37"/>
      <c r="G434" s="35" t="s">
        <v>1965</v>
      </c>
      <c r="H434" s="37">
        <v>0</v>
      </c>
      <c r="I434" s="38">
        <v>0.5</v>
      </c>
      <c r="J434" s="35"/>
      <c r="K434" s="35"/>
      <c r="L434" s="37">
        <v>0</v>
      </c>
    </row>
    <row r="435" spans="1:12">
      <c r="A435" s="35" t="s">
        <v>172</v>
      </c>
      <c r="B435" s="35" t="s">
        <v>173</v>
      </c>
      <c r="C435" s="36">
        <v>36526</v>
      </c>
      <c r="D435" s="36">
        <v>45608</v>
      </c>
      <c r="E435" s="35"/>
      <c r="F435" s="37"/>
      <c r="G435" s="35" t="s">
        <v>1965</v>
      </c>
      <c r="H435" s="37">
        <v>0</v>
      </c>
      <c r="I435" s="38">
        <v>2.58E-2</v>
      </c>
      <c r="J435" s="35"/>
      <c r="K435" s="35"/>
      <c r="L435" s="37">
        <v>0</v>
      </c>
    </row>
    <row r="436" spans="1:12">
      <c r="A436" s="35" t="s">
        <v>179</v>
      </c>
      <c r="B436" s="35" t="s">
        <v>180</v>
      </c>
      <c r="C436" s="36">
        <v>36526</v>
      </c>
      <c r="D436" s="36">
        <v>45608</v>
      </c>
      <c r="E436" s="35"/>
      <c r="F436" s="37"/>
      <c r="G436" s="35" t="s">
        <v>1965</v>
      </c>
      <c r="H436" s="37">
        <v>0</v>
      </c>
      <c r="I436" s="38">
        <v>2.58E-2</v>
      </c>
      <c r="J436" s="35"/>
      <c r="K436" s="35"/>
      <c r="L436" s="37">
        <v>0</v>
      </c>
    </row>
    <row r="437" spans="1:12">
      <c r="A437" s="35" t="s">
        <v>163</v>
      </c>
      <c r="B437" s="35" t="s">
        <v>164</v>
      </c>
      <c r="C437" s="36">
        <v>36526</v>
      </c>
      <c r="D437" s="36">
        <v>45608</v>
      </c>
      <c r="E437" s="35"/>
      <c r="F437" s="37"/>
      <c r="G437" s="35" t="s">
        <v>1965</v>
      </c>
      <c r="H437" s="37">
        <v>0</v>
      </c>
      <c r="I437" s="38">
        <v>1.06E-2</v>
      </c>
      <c r="J437" s="35"/>
      <c r="K437" s="35"/>
      <c r="L437" s="37">
        <v>0</v>
      </c>
    </row>
    <row r="438" spans="1:12">
      <c r="A438" s="35" t="s">
        <v>904</v>
      </c>
      <c r="B438" s="35" t="s">
        <v>905</v>
      </c>
      <c r="C438" s="36">
        <v>36526</v>
      </c>
      <c r="D438" s="36">
        <v>2958465</v>
      </c>
      <c r="E438" s="35"/>
      <c r="F438" s="37"/>
      <c r="G438" s="35" t="s">
        <v>1965</v>
      </c>
      <c r="H438" s="37">
        <v>0</v>
      </c>
      <c r="I438" s="38">
        <v>1.0999999999999999E-2</v>
      </c>
      <c r="J438" s="35"/>
      <c r="K438" s="35"/>
      <c r="L438" s="37">
        <v>0</v>
      </c>
    </row>
    <row r="439" spans="1:12">
      <c r="A439" s="35" t="s">
        <v>494</v>
      </c>
      <c r="B439" s="35" t="s">
        <v>495</v>
      </c>
      <c r="C439" s="36">
        <v>45609</v>
      </c>
      <c r="D439" s="36">
        <v>2958465</v>
      </c>
      <c r="E439" s="35"/>
      <c r="F439" s="37"/>
      <c r="G439" s="35" t="s">
        <v>1965</v>
      </c>
      <c r="H439" s="37">
        <v>0</v>
      </c>
      <c r="I439" s="38">
        <v>1.2500000000000001E-2</v>
      </c>
      <c r="J439" s="35"/>
      <c r="K439" s="35"/>
      <c r="L439" s="37">
        <v>0</v>
      </c>
    </row>
    <row r="440" spans="1:12">
      <c r="A440" s="35" t="s">
        <v>104</v>
      </c>
      <c r="B440" s="35" t="s">
        <v>105</v>
      </c>
      <c r="C440" s="36">
        <v>36526</v>
      </c>
      <c r="D440" s="36">
        <v>45608</v>
      </c>
      <c r="E440" s="35"/>
      <c r="F440" s="37"/>
      <c r="G440" s="35" t="s">
        <v>1965</v>
      </c>
      <c r="H440" s="37">
        <v>0</v>
      </c>
      <c r="I440" s="38">
        <v>2.1399999999999999E-2</v>
      </c>
      <c r="J440" s="35"/>
      <c r="K440" s="35"/>
      <c r="L440" s="37">
        <v>0</v>
      </c>
    </row>
    <row r="441" spans="1:12">
      <c r="A441" s="35" t="s">
        <v>113</v>
      </c>
      <c r="B441" s="35" t="s">
        <v>114</v>
      </c>
      <c r="C441" s="36">
        <v>36526</v>
      </c>
      <c r="D441" s="36">
        <v>45608</v>
      </c>
      <c r="E441" s="35"/>
      <c r="F441" s="37"/>
      <c r="G441" s="35" t="s">
        <v>1965</v>
      </c>
      <c r="H441" s="37">
        <v>0</v>
      </c>
      <c r="I441" s="38">
        <v>2.1899999999999999E-2</v>
      </c>
      <c r="J441" s="35"/>
      <c r="K441" s="35"/>
      <c r="L441" s="37">
        <v>0</v>
      </c>
    </row>
    <row r="442" spans="1:12">
      <c r="A442" s="35" t="s">
        <v>240</v>
      </c>
      <c r="B442" s="35" t="s">
        <v>241</v>
      </c>
      <c r="C442" s="36">
        <v>45609</v>
      </c>
      <c r="D442" s="36">
        <v>2958465</v>
      </c>
      <c r="E442" s="35"/>
      <c r="F442" s="37"/>
      <c r="G442" s="35" t="s">
        <v>1965</v>
      </c>
      <c r="H442" s="37">
        <v>0</v>
      </c>
      <c r="I442" s="38">
        <v>1.52E-2</v>
      </c>
      <c r="J442" s="35"/>
      <c r="K442" s="35"/>
      <c r="L442" s="37">
        <v>0</v>
      </c>
    </row>
    <row r="443" spans="1:12">
      <c r="A443" s="35" t="s">
        <v>75</v>
      </c>
      <c r="B443" s="35" t="s">
        <v>76</v>
      </c>
      <c r="C443" s="36">
        <v>45609</v>
      </c>
      <c r="D443" s="36">
        <v>2958465</v>
      </c>
      <c r="E443" s="35"/>
      <c r="F443" s="37"/>
      <c r="G443" s="35" t="s">
        <v>1965</v>
      </c>
      <c r="H443" s="37">
        <v>0</v>
      </c>
      <c r="I443" s="38">
        <v>3.0999999999999999E-3</v>
      </c>
      <c r="J443" s="35"/>
      <c r="K443" s="35"/>
      <c r="L443" s="37">
        <v>0</v>
      </c>
    </row>
    <row r="444" spans="1:12">
      <c r="A444" s="35" t="s">
        <v>91</v>
      </c>
      <c r="B444" s="35" t="s">
        <v>92</v>
      </c>
      <c r="C444" s="36">
        <v>45609</v>
      </c>
      <c r="D444" s="36">
        <v>2958465</v>
      </c>
      <c r="E444" s="35"/>
      <c r="F444" s="37"/>
      <c r="G444" s="35" t="s">
        <v>1965</v>
      </c>
      <c r="H444" s="37">
        <v>0</v>
      </c>
      <c r="I444" s="38">
        <v>1.5800000000000002E-2</v>
      </c>
      <c r="J444" s="35"/>
      <c r="K444" s="35"/>
      <c r="L444" s="37">
        <v>0</v>
      </c>
    </row>
    <row r="445" spans="1:12">
      <c r="A445" s="35" t="s">
        <v>610</v>
      </c>
      <c r="B445" s="35" t="s">
        <v>612</v>
      </c>
      <c r="C445" s="36">
        <v>36526</v>
      </c>
      <c r="D445" s="36">
        <v>45608</v>
      </c>
      <c r="E445" s="35"/>
      <c r="F445" s="37"/>
      <c r="G445" s="35" t="s">
        <v>1965</v>
      </c>
      <c r="H445" s="37">
        <v>0</v>
      </c>
      <c r="I445" s="38">
        <v>1.3599999999999999E-2</v>
      </c>
      <c r="J445" s="35"/>
      <c r="K445" s="35"/>
      <c r="L445" s="37">
        <v>0</v>
      </c>
    </row>
    <row r="446" spans="1:12">
      <c r="A446" s="35" t="s">
        <v>559</v>
      </c>
      <c r="B446" s="35" t="s">
        <v>560</v>
      </c>
      <c r="C446" s="36">
        <v>36526</v>
      </c>
      <c r="D446" s="36">
        <v>45608</v>
      </c>
      <c r="E446" s="35"/>
      <c r="F446" s="37"/>
      <c r="G446" s="35" t="s">
        <v>1965</v>
      </c>
      <c r="H446" s="37">
        <v>0</v>
      </c>
      <c r="I446" s="38">
        <v>7.1999999999999998E-3</v>
      </c>
      <c r="J446" s="35"/>
      <c r="K446" s="35"/>
      <c r="L446" s="37">
        <v>0</v>
      </c>
    </row>
    <row r="447" spans="1:12">
      <c r="A447" s="35" t="s">
        <v>886</v>
      </c>
      <c r="B447" s="35" t="s">
        <v>887</v>
      </c>
      <c r="C447" s="36">
        <v>36526</v>
      </c>
      <c r="D447" s="36">
        <v>2958465</v>
      </c>
      <c r="E447" s="35"/>
      <c r="F447" s="37"/>
      <c r="G447" s="35" t="s">
        <v>1965</v>
      </c>
      <c r="H447" s="37">
        <v>0</v>
      </c>
      <c r="I447" s="38">
        <v>5.5999999999999999E-3</v>
      </c>
      <c r="J447" s="35"/>
      <c r="K447" s="35"/>
      <c r="L447" s="37">
        <v>0</v>
      </c>
    </row>
    <row r="448" spans="1:12">
      <c r="A448" s="35" t="s">
        <v>209</v>
      </c>
      <c r="B448" s="35" t="s">
        <v>210</v>
      </c>
      <c r="C448" s="36">
        <v>46092</v>
      </c>
      <c r="D448" s="36">
        <v>2958465</v>
      </c>
      <c r="E448" s="35"/>
      <c r="F448" s="37"/>
      <c r="G448" s="35" t="s">
        <v>1965</v>
      </c>
      <c r="H448" s="37">
        <v>0</v>
      </c>
      <c r="I448" s="38">
        <v>7.7999999999999996E-3</v>
      </c>
      <c r="J448" s="35"/>
      <c r="K448" s="35"/>
      <c r="L448" s="37">
        <v>0</v>
      </c>
    </row>
    <row r="449" spans="1:12">
      <c r="A449" s="35" t="s">
        <v>596</v>
      </c>
      <c r="B449" s="35" t="s">
        <v>597</v>
      </c>
      <c r="C449" s="36">
        <v>36526</v>
      </c>
      <c r="D449" s="36">
        <v>45608</v>
      </c>
      <c r="E449" s="35"/>
      <c r="F449" s="37"/>
      <c r="G449" s="35" t="s">
        <v>1965</v>
      </c>
      <c r="H449" s="37">
        <v>0</v>
      </c>
      <c r="I449" s="38">
        <v>1.3599999999999999E-2</v>
      </c>
      <c r="J449" s="35"/>
      <c r="K449" s="35"/>
      <c r="L449" s="37">
        <v>0</v>
      </c>
    </row>
    <row r="450" spans="1:12">
      <c r="A450" s="35" t="s">
        <v>587</v>
      </c>
      <c r="B450" s="35" t="s">
        <v>588</v>
      </c>
      <c r="C450" s="36">
        <v>45609</v>
      </c>
      <c r="D450" s="36">
        <v>2958465</v>
      </c>
      <c r="E450" s="35"/>
      <c r="F450" s="37"/>
      <c r="G450" s="35" t="s">
        <v>1965</v>
      </c>
      <c r="H450" s="37">
        <v>0</v>
      </c>
      <c r="I450" s="38">
        <v>4.7000000000000002E-3</v>
      </c>
      <c r="J450" s="35"/>
      <c r="K450" s="35"/>
      <c r="L450" s="37">
        <v>0</v>
      </c>
    </row>
    <row r="451" spans="1:12">
      <c r="A451" s="35" t="s">
        <v>916</v>
      </c>
      <c r="B451" s="35" t="s">
        <v>917</v>
      </c>
      <c r="C451" s="36">
        <v>36526</v>
      </c>
      <c r="D451" s="36">
        <v>2958465</v>
      </c>
      <c r="E451" s="35"/>
      <c r="F451" s="37"/>
      <c r="G451" s="35" t="s">
        <v>1965</v>
      </c>
      <c r="H451" s="37">
        <v>0</v>
      </c>
      <c r="I451" s="38">
        <v>1.4E-2</v>
      </c>
      <c r="J451" s="35"/>
      <c r="K451" s="35"/>
      <c r="L451" s="37">
        <v>0</v>
      </c>
    </row>
    <row r="452" spans="1:12">
      <c r="A452" s="35" t="s">
        <v>897</v>
      </c>
      <c r="B452" s="35" t="s">
        <v>898</v>
      </c>
      <c r="C452" s="36">
        <v>36526</v>
      </c>
      <c r="D452" s="36">
        <v>2958465</v>
      </c>
      <c r="E452" s="35"/>
      <c r="F452" s="37"/>
      <c r="G452" s="35" t="s">
        <v>1965</v>
      </c>
      <c r="H452" s="37">
        <v>0</v>
      </c>
      <c r="I452" s="38">
        <v>1.46E-2</v>
      </c>
      <c r="J452" s="35"/>
      <c r="K452" s="35"/>
      <c r="L452" s="37">
        <v>0</v>
      </c>
    </row>
    <row r="453" spans="1:12">
      <c r="A453" s="35" t="s">
        <v>250</v>
      </c>
      <c r="B453" s="35" t="s">
        <v>251</v>
      </c>
      <c r="C453" s="36">
        <v>45609</v>
      </c>
      <c r="D453" s="36">
        <v>2958465</v>
      </c>
      <c r="E453" s="35"/>
      <c r="F453" s="37"/>
      <c r="G453" s="35" t="s">
        <v>1965</v>
      </c>
      <c r="H453" s="37">
        <v>0</v>
      </c>
      <c r="I453" s="38">
        <v>3.3E-3</v>
      </c>
      <c r="J453" s="35"/>
      <c r="K453" s="35"/>
      <c r="L453" s="37">
        <v>0</v>
      </c>
    </row>
    <row r="454" spans="1:12">
      <c r="A454" s="35" t="s">
        <v>601</v>
      </c>
      <c r="B454" s="35" t="s">
        <v>603</v>
      </c>
      <c r="C454" s="36">
        <v>45609</v>
      </c>
      <c r="D454" s="36">
        <v>2958465</v>
      </c>
      <c r="E454" s="35"/>
      <c r="F454" s="37"/>
      <c r="G454" s="35" t="s">
        <v>1965</v>
      </c>
      <c r="H454" s="37">
        <v>0</v>
      </c>
      <c r="I454" s="38">
        <v>4.7000000000000002E-3</v>
      </c>
      <c r="J454" s="35"/>
      <c r="K454" s="35"/>
      <c r="L454" s="37">
        <v>0</v>
      </c>
    </row>
    <row r="455" spans="1:12">
      <c r="A455" s="35" t="s">
        <v>783</v>
      </c>
      <c r="B455" s="35" t="s">
        <v>782</v>
      </c>
      <c r="C455" s="36">
        <v>45609</v>
      </c>
      <c r="D455" s="36">
        <v>2958465</v>
      </c>
      <c r="E455" s="35"/>
      <c r="F455" s="37"/>
      <c r="G455" s="35" t="s">
        <v>1965</v>
      </c>
      <c r="H455" s="37">
        <v>0</v>
      </c>
      <c r="I455" s="38">
        <v>1.89E-2</v>
      </c>
      <c r="J455" s="35"/>
      <c r="K455" s="35"/>
      <c r="L455" s="37">
        <v>0</v>
      </c>
    </row>
    <row r="456" spans="1:12">
      <c r="A456" s="35" t="s">
        <v>233</v>
      </c>
      <c r="B456" s="35" t="s">
        <v>2343</v>
      </c>
      <c r="C456" s="36">
        <v>36526</v>
      </c>
      <c r="D456" s="36">
        <v>2958465</v>
      </c>
      <c r="E456" s="35"/>
      <c r="F456" s="37"/>
      <c r="G456" s="35" t="s">
        <v>1965</v>
      </c>
      <c r="H456" s="37">
        <v>0</v>
      </c>
      <c r="I456" s="38">
        <v>1.0500000000000001E-2</v>
      </c>
      <c r="J456" s="35"/>
      <c r="K456" s="35"/>
      <c r="L456" s="37">
        <v>0</v>
      </c>
    </row>
    <row r="457" spans="1:12">
      <c r="A457" s="35" t="s">
        <v>305</v>
      </c>
      <c r="B457" s="35" t="s">
        <v>306</v>
      </c>
      <c r="C457" s="36">
        <v>36526</v>
      </c>
      <c r="D457" s="36">
        <v>45608</v>
      </c>
      <c r="E457" s="35"/>
      <c r="F457" s="37"/>
      <c r="G457" s="35" t="s">
        <v>1965</v>
      </c>
      <c r="H457" s="37">
        <v>0</v>
      </c>
      <c r="I457" s="38">
        <v>2.7900000000000001E-2</v>
      </c>
      <c r="J457" s="35"/>
      <c r="K457" s="35"/>
      <c r="L457" s="37">
        <v>0</v>
      </c>
    </row>
    <row r="458" spans="1:12">
      <c r="A458" s="35" t="s">
        <v>934</v>
      </c>
      <c r="B458" s="35" t="s">
        <v>935</v>
      </c>
      <c r="C458" s="36">
        <v>45925</v>
      </c>
      <c r="D458" s="36">
        <v>2958465</v>
      </c>
      <c r="E458" s="35"/>
      <c r="F458" s="37"/>
      <c r="G458" s="35" t="s">
        <v>1965</v>
      </c>
      <c r="H458" s="37">
        <v>0</v>
      </c>
      <c r="I458" s="38">
        <v>1.61E-2</v>
      </c>
      <c r="J458" s="35"/>
      <c r="K458" s="35"/>
      <c r="L458" s="37">
        <v>0</v>
      </c>
    </row>
    <row r="459" spans="1:12">
      <c r="A459" s="35" t="s">
        <v>662</v>
      </c>
      <c r="B459" s="35" t="s">
        <v>850</v>
      </c>
      <c r="C459" s="36">
        <v>45609</v>
      </c>
      <c r="D459" s="36">
        <v>2958465</v>
      </c>
      <c r="E459" s="35"/>
      <c r="F459" s="37"/>
      <c r="G459" s="35" t="s">
        <v>1965</v>
      </c>
      <c r="H459" s="37">
        <v>0</v>
      </c>
      <c r="I459" s="38">
        <v>6.8999999999999999E-3</v>
      </c>
      <c r="J459" s="35"/>
      <c r="K459" s="35"/>
      <c r="L459" s="37">
        <v>0</v>
      </c>
    </row>
    <row r="460" spans="1:12">
      <c r="A460" s="35" t="s">
        <v>317</v>
      </c>
      <c r="B460" s="35" t="s">
        <v>318</v>
      </c>
      <c r="C460" s="36">
        <v>45609</v>
      </c>
      <c r="D460" s="36">
        <v>2958465</v>
      </c>
      <c r="E460" s="35"/>
      <c r="F460" s="37"/>
      <c r="G460" s="35" t="s">
        <v>1965</v>
      </c>
      <c r="H460" s="37">
        <v>0</v>
      </c>
      <c r="I460" s="38">
        <v>8.3000000000000001E-3</v>
      </c>
      <c r="J460" s="35"/>
      <c r="K460" s="35"/>
      <c r="L460" s="37">
        <v>0</v>
      </c>
    </row>
    <row r="461" spans="1:12">
      <c r="A461" s="35" t="s">
        <v>277</v>
      </c>
      <c r="B461" s="35" t="s">
        <v>278</v>
      </c>
      <c r="C461" s="36">
        <v>45609</v>
      </c>
      <c r="D461" s="36">
        <v>2958465</v>
      </c>
      <c r="E461" s="35"/>
      <c r="F461" s="37"/>
      <c r="G461" s="35" t="s">
        <v>1965</v>
      </c>
      <c r="H461" s="37">
        <v>0</v>
      </c>
      <c r="I461" s="38">
        <v>9.4000000000000004E-3</v>
      </c>
      <c r="J461" s="35"/>
      <c r="K461" s="35"/>
      <c r="L461" s="37">
        <v>0</v>
      </c>
    </row>
    <row r="462" spans="1:12">
      <c r="A462" s="35" t="s">
        <v>285</v>
      </c>
      <c r="B462" s="35" t="s">
        <v>286</v>
      </c>
      <c r="C462" s="36">
        <v>45609</v>
      </c>
      <c r="D462" s="36">
        <v>2958465</v>
      </c>
      <c r="E462" s="35"/>
      <c r="F462" s="37"/>
      <c r="G462" s="35" t="s">
        <v>1965</v>
      </c>
      <c r="H462" s="37">
        <v>0</v>
      </c>
      <c r="I462" s="38">
        <v>8.2000000000000007E-3</v>
      </c>
      <c r="J462" s="35"/>
      <c r="K462" s="35"/>
      <c r="L462" s="37">
        <v>0</v>
      </c>
    </row>
    <row r="463" spans="1:12">
      <c r="A463" s="35" t="s">
        <v>324</v>
      </c>
      <c r="B463" s="35" t="s">
        <v>2344</v>
      </c>
      <c r="C463" s="36">
        <v>36526</v>
      </c>
      <c r="D463" s="36">
        <v>45608</v>
      </c>
      <c r="E463" s="35"/>
      <c r="F463" s="37"/>
      <c r="G463" s="35" t="s">
        <v>1965</v>
      </c>
      <c r="H463" s="37">
        <v>0</v>
      </c>
      <c r="I463" s="38">
        <v>1.1900000000000001E-2</v>
      </c>
      <c r="J463" s="35"/>
      <c r="K463" s="35"/>
      <c r="L463" s="37">
        <v>0</v>
      </c>
    </row>
    <row r="464" spans="1:12">
      <c r="A464" s="35" t="s">
        <v>337</v>
      </c>
      <c r="B464" s="35" t="s">
        <v>2345</v>
      </c>
      <c r="C464" s="36">
        <v>45609</v>
      </c>
      <c r="D464" s="36">
        <v>2958465</v>
      </c>
      <c r="E464" s="35"/>
      <c r="F464" s="37"/>
      <c r="G464" s="35" t="s">
        <v>1965</v>
      </c>
      <c r="H464" s="37">
        <v>0</v>
      </c>
      <c r="I464" s="38">
        <v>1.1900000000000001E-2</v>
      </c>
      <c r="J464" s="35"/>
      <c r="K464" s="35"/>
      <c r="L464" s="37">
        <v>0</v>
      </c>
    </row>
    <row r="465" spans="1:12">
      <c r="A465" s="35" t="s">
        <v>298</v>
      </c>
      <c r="B465" s="35" t="s">
        <v>299</v>
      </c>
      <c r="C465" s="36">
        <v>36526</v>
      </c>
      <c r="D465" s="36">
        <v>45608</v>
      </c>
      <c r="E465" s="35"/>
      <c r="F465" s="37"/>
      <c r="G465" s="35" t="s">
        <v>1965</v>
      </c>
      <c r="H465" s="37">
        <v>0</v>
      </c>
      <c r="I465" s="38">
        <v>3.1899999999999998E-2</v>
      </c>
      <c r="J465" s="35"/>
      <c r="K465" s="35"/>
      <c r="L465" s="37">
        <v>0</v>
      </c>
    </row>
    <row r="466" spans="1:12">
      <c r="A466" s="35" t="s">
        <v>261</v>
      </c>
      <c r="B466" s="35" t="s">
        <v>262</v>
      </c>
      <c r="C466" s="36">
        <v>45609</v>
      </c>
      <c r="D466" s="36">
        <v>2958465</v>
      </c>
      <c r="E466" s="35"/>
      <c r="F466" s="37"/>
      <c r="G466" s="35" t="s">
        <v>1965</v>
      </c>
      <c r="H466" s="37">
        <v>0</v>
      </c>
      <c r="I466" s="38">
        <v>1.1900000000000001E-2</v>
      </c>
      <c r="J466" s="35"/>
      <c r="K466" s="35"/>
      <c r="L466" s="37">
        <v>0</v>
      </c>
    </row>
    <row r="467" spans="1:12">
      <c r="A467" s="35" t="s">
        <v>191</v>
      </c>
      <c r="B467" s="35" t="s">
        <v>192</v>
      </c>
      <c r="C467" s="36">
        <v>36526</v>
      </c>
      <c r="D467" s="36">
        <v>45608</v>
      </c>
      <c r="E467" s="35"/>
      <c r="F467" s="37"/>
      <c r="G467" s="35" t="s">
        <v>1965</v>
      </c>
      <c r="H467" s="37">
        <v>0</v>
      </c>
      <c r="I467" s="38">
        <v>3.4599999999999999E-2</v>
      </c>
      <c r="J467" s="35"/>
      <c r="K467" s="35"/>
      <c r="L467" s="37">
        <v>0</v>
      </c>
    </row>
    <row r="468" spans="1:12">
      <c r="A468" s="35" t="s">
        <v>272</v>
      </c>
      <c r="B468" s="35" t="s">
        <v>273</v>
      </c>
      <c r="C468" s="36">
        <v>45609</v>
      </c>
      <c r="D468" s="36">
        <v>2958465</v>
      </c>
      <c r="E468" s="35"/>
      <c r="F468" s="37"/>
      <c r="G468" s="35" t="s">
        <v>1965</v>
      </c>
      <c r="H468" s="37">
        <v>0</v>
      </c>
      <c r="I468" s="38">
        <v>1.41E-2</v>
      </c>
      <c r="J468" s="35"/>
      <c r="K468" s="35"/>
      <c r="L468" s="37">
        <v>0</v>
      </c>
    </row>
    <row r="469" spans="1:12">
      <c r="A469" s="35" t="s">
        <v>1025</v>
      </c>
      <c r="B469" s="35" t="s">
        <v>1026</v>
      </c>
      <c r="C469" s="36">
        <v>36526</v>
      </c>
      <c r="D469" s="36">
        <v>2958465</v>
      </c>
      <c r="E469" s="35"/>
      <c r="F469" s="37"/>
      <c r="G469" s="35" t="s">
        <v>1965</v>
      </c>
      <c r="H469" s="37">
        <v>0</v>
      </c>
      <c r="I469" s="38">
        <v>7.1999999999999998E-3</v>
      </c>
      <c r="J469" s="35"/>
      <c r="K469" s="35"/>
      <c r="L469" s="37">
        <v>0</v>
      </c>
    </row>
    <row r="470" spans="1:12">
      <c r="A470" s="35" t="s">
        <v>216</v>
      </c>
      <c r="B470" s="35" t="s">
        <v>217</v>
      </c>
      <c r="C470" s="36">
        <v>45609</v>
      </c>
      <c r="D470" s="36">
        <v>2958465</v>
      </c>
      <c r="E470" s="35"/>
      <c r="F470" s="37"/>
      <c r="G470" s="35" t="s">
        <v>1965</v>
      </c>
      <c r="H470" s="37">
        <v>0</v>
      </c>
      <c r="I470" s="38">
        <v>7.1999999999999998E-3</v>
      </c>
      <c r="J470" s="35"/>
      <c r="K470" s="35"/>
      <c r="L470" s="37">
        <v>0</v>
      </c>
    </row>
    <row r="471" spans="1:12">
      <c r="A471" s="35" t="s">
        <v>582</v>
      </c>
      <c r="B471" s="35" t="s">
        <v>583</v>
      </c>
      <c r="C471" s="36">
        <v>36526</v>
      </c>
      <c r="D471" s="36">
        <v>45608</v>
      </c>
      <c r="E471" s="35"/>
      <c r="F471" s="37"/>
      <c r="G471" s="35" t="s">
        <v>1965</v>
      </c>
      <c r="H471" s="37">
        <v>0</v>
      </c>
      <c r="I471" s="38">
        <v>1.6299999999999999E-2</v>
      </c>
      <c r="J471" s="35"/>
      <c r="K471" s="35"/>
      <c r="L471" s="37">
        <v>0</v>
      </c>
    </row>
    <row r="472" spans="1:12">
      <c r="A472" s="35" t="s">
        <v>566</v>
      </c>
      <c r="B472" s="35" t="s">
        <v>567</v>
      </c>
      <c r="C472" s="36">
        <v>36526</v>
      </c>
      <c r="D472" s="36">
        <v>2958465</v>
      </c>
      <c r="E472" s="35"/>
      <c r="F472" s="37"/>
      <c r="G472" s="35" t="s">
        <v>1965</v>
      </c>
      <c r="H472" s="37">
        <v>0</v>
      </c>
      <c r="I472" s="38">
        <v>4.7000000000000002E-3</v>
      </c>
      <c r="J472" s="35"/>
      <c r="K472" s="35"/>
      <c r="L472" s="37">
        <v>0</v>
      </c>
    </row>
    <row r="473" spans="1:12">
      <c r="A473" s="35" t="s">
        <v>624</v>
      </c>
      <c r="B473" s="35" t="s">
        <v>625</v>
      </c>
      <c r="C473" s="36">
        <v>36526</v>
      </c>
      <c r="D473" s="36">
        <v>45608</v>
      </c>
      <c r="E473" s="35"/>
      <c r="F473" s="37"/>
      <c r="G473" s="35" t="s">
        <v>1965</v>
      </c>
      <c r="H473" s="37">
        <v>0</v>
      </c>
      <c r="I473" s="38">
        <v>1.9699999999999999E-2</v>
      </c>
      <c r="J473" s="35"/>
      <c r="K473" s="35"/>
      <c r="L473" s="37">
        <v>0</v>
      </c>
    </row>
    <row r="474" spans="1:12">
      <c r="A474" s="35" t="s">
        <v>223</v>
      </c>
      <c r="B474" s="35" t="s">
        <v>224</v>
      </c>
      <c r="C474" s="36">
        <v>45609</v>
      </c>
      <c r="D474" s="36">
        <v>2958465</v>
      </c>
      <c r="E474" s="35"/>
      <c r="F474" s="37"/>
      <c r="G474" s="35" t="s">
        <v>1965</v>
      </c>
      <c r="H474" s="37">
        <v>0</v>
      </c>
      <c r="I474" s="38">
        <v>3.44E-2</v>
      </c>
      <c r="J474" s="35"/>
      <c r="K474" s="35"/>
      <c r="L474" s="37">
        <v>0</v>
      </c>
    </row>
    <row r="475" spans="1:12">
      <c r="A475" s="35" t="s">
        <v>31</v>
      </c>
      <c r="B475" s="35" t="s">
        <v>32</v>
      </c>
      <c r="C475" s="36">
        <v>36526</v>
      </c>
      <c r="D475" s="36">
        <v>45608</v>
      </c>
      <c r="E475" s="35"/>
      <c r="F475" s="37"/>
      <c r="G475" s="35" t="s">
        <v>1965</v>
      </c>
      <c r="H475" s="37">
        <v>0</v>
      </c>
      <c r="I475" s="38">
        <v>1.04E-2</v>
      </c>
      <c r="J475" s="35"/>
      <c r="K475" s="35"/>
      <c r="L475" s="37">
        <v>0</v>
      </c>
    </row>
    <row r="476" spans="1:12">
      <c r="A476" s="35" t="s">
        <v>650</v>
      </c>
      <c r="B476" s="35" t="s">
        <v>651</v>
      </c>
      <c r="C476" s="36">
        <v>36526</v>
      </c>
      <c r="D476" s="36">
        <v>45608</v>
      </c>
      <c r="E476" s="35"/>
      <c r="F476" s="37"/>
      <c r="G476" s="35" t="s">
        <v>1965</v>
      </c>
      <c r="H476" s="37">
        <v>0</v>
      </c>
      <c r="I476" s="38">
        <v>1.5299999999999999E-2</v>
      </c>
      <c r="J476" s="35"/>
      <c r="K476" s="35"/>
      <c r="L476" s="37">
        <v>0</v>
      </c>
    </row>
    <row r="477" spans="1:12">
      <c r="A477" s="35" t="s">
        <v>641</v>
      </c>
      <c r="B477" s="35" t="s">
        <v>642</v>
      </c>
      <c r="C477" s="36">
        <v>36526</v>
      </c>
      <c r="D477" s="36">
        <v>45608</v>
      </c>
      <c r="E477" s="35"/>
      <c r="F477" s="37"/>
      <c r="G477" s="35" t="s">
        <v>1965</v>
      </c>
      <c r="H477" s="37">
        <v>0</v>
      </c>
      <c r="I477" s="38">
        <v>1.5299999999999999E-2</v>
      </c>
      <c r="J477" s="35"/>
      <c r="K477" s="35"/>
      <c r="L477" s="37">
        <v>0</v>
      </c>
    </row>
    <row r="478" spans="1:12">
      <c r="A478" s="35" t="s">
        <v>514</v>
      </c>
      <c r="B478" s="35" t="s">
        <v>2346</v>
      </c>
      <c r="C478" s="36">
        <v>45609</v>
      </c>
      <c r="D478" s="36">
        <v>2958465</v>
      </c>
      <c r="E478" s="35"/>
      <c r="F478" s="37"/>
      <c r="G478" s="35" t="s">
        <v>1965</v>
      </c>
      <c r="H478" s="37">
        <v>0</v>
      </c>
      <c r="I478" s="38">
        <v>1.61E-2</v>
      </c>
      <c r="J478" s="35"/>
      <c r="K478" s="35"/>
      <c r="L478" s="37">
        <v>0</v>
      </c>
    </row>
    <row r="479" spans="1:12">
      <c r="A479" s="35" t="s">
        <v>148</v>
      </c>
      <c r="B479" s="35" t="s">
        <v>149</v>
      </c>
      <c r="C479" s="36">
        <v>45609</v>
      </c>
      <c r="D479" s="36">
        <v>2958465</v>
      </c>
      <c r="E479" s="35"/>
      <c r="F479" s="37"/>
      <c r="G479" s="35" t="s">
        <v>1965</v>
      </c>
      <c r="H479" s="37">
        <v>0</v>
      </c>
      <c r="I479" s="38">
        <v>3.27E-2</v>
      </c>
      <c r="J479" s="35"/>
      <c r="K479" s="35"/>
      <c r="L479" s="37">
        <v>0</v>
      </c>
    </row>
    <row r="480" spans="1:12">
      <c r="A480" s="35" t="s">
        <v>137</v>
      </c>
      <c r="B480" s="35" t="s">
        <v>138</v>
      </c>
      <c r="C480" s="36">
        <v>45609</v>
      </c>
      <c r="D480" s="36">
        <v>2958465</v>
      </c>
      <c r="E480" s="35"/>
      <c r="F480" s="37"/>
      <c r="G480" s="35" t="s">
        <v>1965</v>
      </c>
      <c r="H480" s="37">
        <v>0</v>
      </c>
      <c r="I480" s="38">
        <v>6.7000000000000002E-3</v>
      </c>
      <c r="J480" s="35"/>
      <c r="K480" s="35"/>
      <c r="L480" s="37">
        <v>0</v>
      </c>
    </row>
    <row r="481" spans="1:12">
      <c r="A481" s="35" t="s">
        <v>790</v>
      </c>
      <c r="B481" s="35" t="s">
        <v>791</v>
      </c>
      <c r="C481" s="36">
        <v>45609</v>
      </c>
      <c r="D481" s="36">
        <v>2958465</v>
      </c>
      <c r="E481" s="35"/>
      <c r="F481" s="37"/>
      <c r="G481" s="35" t="s">
        <v>1965</v>
      </c>
      <c r="H481" s="37">
        <v>0</v>
      </c>
      <c r="I481" s="38">
        <v>1.61E-2</v>
      </c>
      <c r="J481" s="35"/>
      <c r="K481" s="35"/>
      <c r="L481" s="37">
        <v>0</v>
      </c>
    </row>
    <row r="482" spans="1:12">
      <c r="A482" s="35" t="s">
        <v>346</v>
      </c>
      <c r="B482" s="35" t="s">
        <v>347</v>
      </c>
      <c r="C482" s="36">
        <v>45609</v>
      </c>
      <c r="D482" s="36">
        <v>2958465</v>
      </c>
      <c r="E482" s="35"/>
      <c r="F482" s="37"/>
      <c r="G482" s="35" t="s">
        <v>1965</v>
      </c>
      <c r="H482" s="37">
        <v>0</v>
      </c>
      <c r="I482" s="38">
        <v>1.18E-2</v>
      </c>
      <c r="J482" s="35"/>
      <c r="K482" s="35"/>
      <c r="L482" s="37">
        <v>0</v>
      </c>
    </row>
    <row r="483" spans="1:12">
      <c r="A483" s="35" t="s">
        <v>126</v>
      </c>
      <c r="B483" s="35" t="s">
        <v>127</v>
      </c>
      <c r="C483" s="36">
        <v>45609</v>
      </c>
      <c r="D483" s="36">
        <v>2958465</v>
      </c>
      <c r="E483" s="35"/>
      <c r="F483" s="37"/>
      <c r="G483" s="35" t="s">
        <v>1965</v>
      </c>
      <c r="H483" s="37">
        <v>0</v>
      </c>
      <c r="I483" s="38">
        <v>3.3599999999999998E-2</v>
      </c>
      <c r="J483" s="35"/>
      <c r="K483" s="35"/>
      <c r="L483" s="37">
        <v>0</v>
      </c>
    </row>
    <row r="484" spans="1:12">
      <c r="A484" s="35" t="s">
        <v>65</v>
      </c>
      <c r="B484" s="35" t="s">
        <v>2347</v>
      </c>
      <c r="C484" s="36">
        <v>36526</v>
      </c>
      <c r="D484" s="36">
        <v>45608</v>
      </c>
      <c r="E484" s="35"/>
      <c r="F484" s="37"/>
      <c r="G484" s="35" t="s">
        <v>1965</v>
      </c>
      <c r="H484" s="37">
        <v>0</v>
      </c>
      <c r="I484" s="38">
        <v>1.34E-2</v>
      </c>
      <c r="J484" s="35"/>
      <c r="K484" s="35"/>
      <c r="L484" s="37">
        <v>0</v>
      </c>
    </row>
    <row r="485" spans="1:12">
      <c r="A485" s="35" t="s">
        <v>50</v>
      </c>
      <c r="B485" s="35" t="s">
        <v>2348</v>
      </c>
      <c r="C485" s="36">
        <v>36526</v>
      </c>
      <c r="D485" s="36">
        <v>45608</v>
      </c>
      <c r="E485" s="35"/>
      <c r="F485" s="37"/>
      <c r="G485" s="35" t="s">
        <v>1965</v>
      </c>
      <c r="H485" s="37">
        <v>0</v>
      </c>
      <c r="I485" s="38">
        <v>8.0999999999999996E-3</v>
      </c>
      <c r="J485" s="35"/>
      <c r="K485" s="35"/>
      <c r="L485" s="37">
        <v>0</v>
      </c>
    </row>
    <row r="486" spans="1:12">
      <c r="A486" s="35" t="s">
        <v>357</v>
      </c>
      <c r="B486" s="35" t="s">
        <v>358</v>
      </c>
      <c r="C486" s="36">
        <v>45597</v>
      </c>
      <c r="D486" s="36">
        <v>2958465</v>
      </c>
      <c r="E486" s="35"/>
      <c r="F486" s="37"/>
      <c r="G486" s="35" t="s">
        <v>1965</v>
      </c>
      <c r="H486" s="37">
        <v>0</v>
      </c>
      <c r="I486" s="38">
        <v>7.1000000000000004E-3</v>
      </c>
      <c r="J486" s="35"/>
      <c r="K486" s="35"/>
      <c r="L486" s="37">
        <v>0</v>
      </c>
    </row>
    <row r="487" spans="1:12">
      <c r="A487" s="35" t="s">
        <v>391</v>
      </c>
      <c r="B487" s="35" t="s">
        <v>2349</v>
      </c>
      <c r="C487" s="36">
        <v>36526</v>
      </c>
      <c r="D487" s="36">
        <v>45608</v>
      </c>
      <c r="E487" s="35"/>
      <c r="F487" s="37"/>
      <c r="G487" s="35" t="s">
        <v>1965</v>
      </c>
      <c r="H487" s="37">
        <v>0</v>
      </c>
      <c r="I487" s="38">
        <v>1.2200000000000001E-2</v>
      </c>
      <c r="J487" s="35"/>
      <c r="K487" s="35"/>
      <c r="L487" s="37">
        <v>0</v>
      </c>
    </row>
    <row r="488" spans="1:12">
      <c r="A488" s="35" t="s">
        <v>366</v>
      </c>
      <c r="B488" s="35" t="s">
        <v>367</v>
      </c>
      <c r="C488" s="36">
        <v>45609</v>
      </c>
      <c r="D488" s="36">
        <v>2958465</v>
      </c>
      <c r="E488" s="35"/>
      <c r="F488" s="37"/>
      <c r="G488" s="35" t="s">
        <v>1965</v>
      </c>
      <c r="H488" s="37">
        <v>0</v>
      </c>
      <c r="I488" s="38">
        <v>1.4999999999999999E-2</v>
      </c>
      <c r="J488" s="35"/>
      <c r="K488" s="35"/>
      <c r="L488" s="37">
        <v>0</v>
      </c>
    </row>
    <row r="489" spans="1:12">
      <c r="A489" s="35" t="s">
        <v>196</v>
      </c>
      <c r="B489" s="35" t="s">
        <v>2350</v>
      </c>
      <c r="C489" s="36">
        <v>36526</v>
      </c>
      <c r="D489" s="36">
        <v>45608</v>
      </c>
      <c r="E489" s="35"/>
      <c r="F489" s="37"/>
      <c r="G489" s="35" t="s">
        <v>1965</v>
      </c>
      <c r="H489" s="37">
        <v>0</v>
      </c>
      <c r="I489" s="38">
        <v>3.4599999999999999E-2</v>
      </c>
      <c r="J489" s="35"/>
      <c r="K489" s="35"/>
      <c r="L489" s="37">
        <v>0</v>
      </c>
    </row>
    <row r="490" spans="1:12">
      <c r="A490" s="35" t="s">
        <v>843</v>
      </c>
      <c r="B490" s="35" t="s">
        <v>844</v>
      </c>
      <c r="C490" s="36">
        <v>46092</v>
      </c>
      <c r="D490" s="36">
        <v>2958465</v>
      </c>
      <c r="E490" s="35"/>
      <c r="F490" s="37"/>
      <c r="G490" s="35" t="s">
        <v>1965</v>
      </c>
      <c r="H490" s="37">
        <v>0</v>
      </c>
      <c r="I490" s="38">
        <v>1.11E-2</v>
      </c>
      <c r="J490" s="35"/>
      <c r="K490" s="35"/>
      <c r="L490" s="37">
        <v>0</v>
      </c>
    </row>
    <row r="491" spans="1:12">
      <c r="A491" s="35" t="s">
        <v>845</v>
      </c>
      <c r="B491" s="35" t="s">
        <v>846</v>
      </c>
      <c r="C491" s="36">
        <v>46092</v>
      </c>
      <c r="D491" s="36">
        <v>2958465</v>
      </c>
      <c r="E491" s="35"/>
      <c r="F491" s="37"/>
      <c r="G491" s="35" t="s">
        <v>1965</v>
      </c>
      <c r="H491" s="37">
        <v>0</v>
      </c>
      <c r="I491" s="38">
        <v>1.3100000000000001E-2</v>
      </c>
      <c r="J491" s="35"/>
      <c r="K491" s="35"/>
      <c r="L491" s="37">
        <v>0</v>
      </c>
    </row>
    <row r="492" spans="1:12">
      <c r="A492" s="35" t="s">
        <v>860</v>
      </c>
      <c r="B492" s="35" t="s">
        <v>861</v>
      </c>
      <c r="C492" s="36">
        <v>46092</v>
      </c>
      <c r="D492" s="36">
        <v>2958465</v>
      </c>
      <c r="E492" s="35"/>
      <c r="F492" s="37"/>
      <c r="G492" s="35" t="s">
        <v>1965</v>
      </c>
      <c r="H492" s="37">
        <v>0</v>
      </c>
      <c r="I492" s="38">
        <v>9.4000000000000004E-3</v>
      </c>
      <c r="J492" s="35"/>
      <c r="K492" s="35"/>
      <c r="L492" s="37">
        <v>0</v>
      </c>
    </row>
    <row r="493" spans="1:12">
      <c r="A493" s="35" t="s">
        <v>862</v>
      </c>
      <c r="B493" s="35" t="s">
        <v>863</v>
      </c>
      <c r="C493" s="36">
        <v>45632</v>
      </c>
      <c r="D493" s="36">
        <v>2958465</v>
      </c>
      <c r="E493" s="35"/>
      <c r="F493" s="37"/>
      <c r="G493" s="35" t="s">
        <v>1965</v>
      </c>
      <c r="H493" s="37">
        <v>0</v>
      </c>
      <c r="I493" s="38">
        <v>4.1700000000000001E-2</v>
      </c>
      <c r="J493" s="35"/>
      <c r="K493" s="35"/>
      <c r="L493" s="37">
        <v>0</v>
      </c>
    </row>
    <row r="494" spans="1:12">
      <c r="A494" s="35" t="s">
        <v>864</v>
      </c>
      <c r="B494" s="35" t="s">
        <v>865</v>
      </c>
      <c r="C494" s="36">
        <v>46092</v>
      </c>
      <c r="D494" s="36">
        <v>2958465</v>
      </c>
      <c r="E494" s="35"/>
      <c r="F494" s="37"/>
      <c r="G494" s="35" t="s">
        <v>1965</v>
      </c>
      <c r="H494" s="37">
        <v>0</v>
      </c>
      <c r="I494" s="38">
        <v>3.7499999999999999E-2</v>
      </c>
      <c r="J494" s="35"/>
      <c r="K494" s="35"/>
      <c r="L494" s="37">
        <v>0</v>
      </c>
    </row>
    <row r="495" spans="1:12">
      <c r="A495" s="35" t="s">
        <v>866</v>
      </c>
      <c r="B495" s="35" t="s">
        <v>867</v>
      </c>
      <c r="C495" s="36">
        <v>45632</v>
      </c>
      <c r="D495" s="36">
        <v>2958465</v>
      </c>
      <c r="E495" s="35"/>
      <c r="F495" s="37"/>
      <c r="G495" s="35" t="s">
        <v>1965</v>
      </c>
      <c r="H495" s="37">
        <v>0</v>
      </c>
      <c r="I495" s="38">
        <v>9.7000000000000003E-3</v>
      </c>
      <c r="J495" s="35"/>
      <c r="K495" s="35"/>
      <c r="L495" s="37">
        <v>0</v>
      </c>
    </row>
    <row r="496" spans="1:12">
      <c r="A496" s="35" t="s">
        <v>868</v>
      </c>
      <c r="B496" s="35" t="s">
        <v>869</v>
      </c>
      <c r="C496" s="36">
        <v>45632</v>
      </c>
      <c r="D496" s="36">
        <v>2958465</v>
      </c>
      <c r="E496" s="35"/>
      <c r="F496" s="37"/>
      <c r="G496" s="35" t="s">
        <v>1965</v>
      </c>
      <c r="H496" s="37">
        <v>0</v>
      </c>
      <c r="I496" s="38">
        <v>9.7000000000000003E-3</v>
      </c>
      <c r="J496" s="35"/>
      <c r="K496" s="35"/>
      <c r="L496" s="37">
        <v>0</v>
      </c>
    </row>
    <row r="497" spans="1:12">
      <c r="A497" s="35" t="s">
        <v>870</v>
      </c>
      <c r="B497" s="35" t="s">
        <v>871</v>
      </c>
      <c r="C497" s="36">
        <v>45632</v>
      </c>
      <c r="D497" s="36">
        <v>2958465</v>
      </c>
      <c r="E497" s="35"/>
      <c r="F497" s="37"/>
      <c r="G497" s="35" t="s">
        <v>1965</v>
      </c>
      <c r="H497" s="37">
        <v>0</v>
      </c>
      <c r="I497" s="38">
        <v>4.8099999999999997E-2</v>
      </c>
      <c r="J497" s="35"/>
      <c r="K497" s="35"/>
      <c r="L497" s="37">
        <v>0</v>
      </c>
    </row>
    <row r="498" spans="1:12">
      <c r="A498" s="35" t="s">
        <v>872</v>
      </c>
      <c r="B498" s="35" t="s">
        <v>873</v>
      </c>
      <c r="C498" s="36">
        <v>45632</v>
      </c>
      <c r="D498" s="36">
        <v>2958465</v>
      </c>
      <c r="E498" s="35"/>
      <c r="F498" s="37"/>
      <c r="G498" s="35" t="s">
        <v>1965</v>
      </c>
      <c r="H498" s="37">
        <v>0</v>
      </c>
      <c r="I498" s="38">
        <v>3.6400000000000002E-2</v>
      </c>
      <c r="J498" s="35"/>
      <c r="K498" s="35"/>
      <c r="L498" s="37">
        <v>0</v>
      </c>
    </row>
    <row r="499" spans="1:12">
      <c r="A499" s="35" t="s">
        <v>874</v>
      </c>
      <c r="B499" s="35" t="s">
        <v>875</v>
      </c>
      <c r="C499" s="36">
        <v>36526</v>
      </c>
      <c r="D499" s="36">
        <v>2958465</v>
      </c>
      <c r="E499" s="35"/>
      <c r="F499" s="37"/>
      <c r="G499" s="35" t="s">
        <v>1965</v>
      </c>
      <c r="H499" s="37">
        <v>0</v>
      </c>
      <c r="I499" s="38">
        <v>1.6E-2</v>
      </c>
      <c r="J499" s="35"/>
      <c r="K499" s="35"/>
      <c r="L499" s="37">
        <v>0</v>
      </c>
    </row>
    <row r="500" spans="1:12">
      <c r="A500" s="35" t="s">
        <v>876</v>
      </c>
      <c r="B500" s="35" t="s">
        <v>877</v>
      </c>
      <c r="C500" s="36">
        <v>36526</v>
      </c>
      <c r="D500" s="36">
        <v>2958465</v>
      </c>
      <c r="E500" s="35"/>
      <c r="F500" s="37"/>
      <c r="G500" s="35" t="s">
        <v>1965</v>
      </c>
      <c r="H500" s="37">
        <v>0</v>
      </c>
      <c r="I500" s="38">
        <v>1.5299999999999999E-2</v>
      </c>
      <c r="J500" s="35"/>
      <c r="K500" s="35"/>
      <c r="L500" s="37">
        <v>0</v>
      </c>
    </row>
    <row r="501" spans="1:12">
      <c r="A501" s="35" t="s">
        <v>888</v>
      </c>
      <c r="B501" s="35" t="s">
        <v>889</v>
      </c>
      <c r="C501" s="36">
        <v>36526</v>
      </c>
      <c r="D501" s="36">
        <v>2958465</v>
      </c>
      <c r="E501" s="35"/>
      <c r="F501" s="37"/>
      <c r="G501" s="35" t="s">
        <v>1965</v>
      </c>
      <c r="H501" s="37">
        <v>0</v>
      </c>
      <c r="I501" s="38">
        <v>1.2200000000000001E-2</v>
      </c>
      <c r="J501" s="35"/>
      <c r="K501" s="35"/>
      <c r="L501" s="37">
        <v>0</v>
      </c>
    </row>
    <row r="502" spans="1:12">
      <c r="A502" s="35" t="s">
        <v>890</v>
      </c>
      <c r="B502" s="35" t="s">
        <v>891</v>
      </c>
      <c r="C502" s="36">
        <v>36526</v>
      </c>
      <c r="D502" s="36">
        <v>2958465</v>
      </c>
      <c r="E502" s="35"/>
      <c r="F502" s="37"/>
      <c r="G502" s="35" t="s">
        <v>1965</v>
      </c>
      <c r="H502" s="37">
        <v>0</v>
      </c>
      <c r="I502" s="38">
        <v>0.03</v>
      </c>
      <c r="J502" s="35"/>
      <c r="K502" s="35"/>
      <c r="L502" s="37">
        <v>0</v>
      </c>
    </row>
    <row r="503" spans="1:12">
      <c r="A503" s="35" t="s">
        <v>899</v>
      </c>
      <c r="B503" s="35" t="s">
        <v>900</v>
      </c>
      <c r="C503" s="36">
        <v>36526</v>
      </c>
      <c r="D503" s="36">
        <v>2958465</v>
      </c>
      <c r="E503" s="35"/>
      <c r="F503" s="37"/>
      <c r="G503" s="35" t="s">
        <v>1965</v>
      </c>
      <c r="H503" s="37">
        <v>0</v>
      </c>
      <c r="I503" s="38">
        <v>9.9000000000000008E-3</v>
      </c>
      <c r="J503" s="35"/>
      <c r="K503" s="35"/>
      <c r="L503" s="37">
        <v>0</v>
      </c>
    </row>
    <row r="504" spans="1:12">
      <c r="A504" s="35" t="s">
        <v>906</v>
      </c>
      <c r="B504" s="35" t="s">
        <v>2351</v>
      </c>
      <c r="C504" s="36">
        <v>36526</v>
      </c>
      <c r="D504" s="36">
        <v>2958465</v>
      </c>
      <c r="E504" s="35"/>
      <c r="F504" s="37"/>
      <c r="G504" s="35" t="s">
        <v>1965</v>
      </c>
      <c r="H504" s="37">
        <v>0</v>
      </c>
      <c r="I504" s="38">
        <v>9.9000000000000008E-3</v>
      </c>
      <c r="J504" s="35"/>
      <c r="K504" s="35"/>
      <c r="L504" s="37">
        <v>0</v>
      </c>
    </row>
    <row r="505" spans="1:12">
      <c r="A505" s="35" t="s">
        <v>908</v>
      </c>
      <c r="B505" s="35" t="s">
        <v>909</v>
      </c>
      <c r="C505" s="36">
        <v>36526</v>
      </c>
      <c r="D505" s="36">
        <v>2958465</v>
      </c>
      <c r="E505" s="35"/>
      <c r="F505" s="37"/>
      <c r="G505" s="35" t="s">
        <v>1965</v>
      </c>
      <c r="H505" s="37">
        <v>0</v>
      </c>
      <c r="I505" s="38">
        <v>3.7600000000000001E-2</v>
      </c>
      <c r="J505" s="35"/>
      <c r="K505" s="35"/>
      <c r="L505" s="37">
        <v>0</v>
      </c>
    </row>
    <row r="506" spans="1:12">
      <c r="A506" s="35" t="s">
        <v>910</v>
      </c>
      <c r="B506" s="35" t="s">
        <v>911</v>
      </c>
      <c r="C506" s="36">
        <v>36526</v>
      </c>
      <c r="D506" s="36">
        <v>2958465</v>
      </c>
      <c r="E506" s="35"/>
      <c r="F506" s="37"/>
      <c r="G506" s="35" t="s">
        <v>1965</v>
      </c>
      <c r="H506" s="37">
        <v>0</v>
      </c>
      <c r="I506" s="38">
        <v>1.7399999999999999E-2</v>
      </c>
      <c r="J506" s="35"/>
      <c r="K506" s="35"/>
      <c r="L506" s="37">
        <v>0</v>
      </c>
    </row>
    <row r="507" spans="1:12">
      <c r="A507" s="35" t="s">
        <v>912</v>
      </c>
      <c r="B507" s="35" t="s">
        <v>913</v>
      </c>
      <c r="C507" s="36">
        <v>36526</v>
      </c>
      <c r="D507" s="36">
        <v>2958465</v>
      </c>
      <c r="E507" s="35"/>
      <c r="F507" s="37"/>
      <c r="G507" s="35" t="s">
        <v>1965</v>
      </c>
      <c r="H507" s="37">
        <v>0</v>
      </c>
      <c r="I507" s="38">
        <v>1.9699999999999999E-2</v>
      </c>
      <c r="J507" s="35"/>
      <c r="K507" s="35"/>
      <c r="L507" s="37">
        <v>0</v>
      </c>
    </row>
    <row r="508" spans="1:12">
      <c r="A508" s="35" t="s">
        <v>914</v>
      </c>
      <c r="B508" s="35" t="s">
        <v>915</v>
      </c>
      <c r="C508" s="36">
        <v>36526</v>
      </c>
      <c r="D508" s="36">
        <v>2958465</v>
      </c>
      <c r="E508" s="35"/>
      <c r="F508" s="37"/>
      <c r="G508" s="35" t="s">
        <v>1965</v>
      </c>
      <c r="H508" s="37">
        <v>0</v>
      </c>
      <c r="I508" s="38">
        <v>9.9000000000000008E-3</v>
      </c>
      <c r="J508" s="35"/>
      <c r="K508" s="35"/>
      <c r="L508" s="37">
        <v>0</v>
      </c>
    </row>
    <row r="509" spans="1:12">
      <c r="A509" s="35" t="s">
        <v>918</v>
      </c>
      <c r="B509" s="35" t="s">
        <v>919</v>
      </c>
      <c r="C509" s="36">
        <v>36526</v>
      </c>
      <c r="D509" s="36">
        <v>2958465</v>
      </c>
      <c r="E509" s="35"/>
      <c r="F509" s="37"/>
      <c r="G509" s="35" t="s">
        <v>1965</v>
      </c>
      <c r="H509" s="37">
        <v>0</v>
      </c>
      <c r="I509" s="38">
        <v>2.6700000000000002E-2</v>
      </c>
      <c r="J509" s="35"/>
      <c r="K509" s="35"/>
      <c r="L509" s="37">
        <v>0</v>
      </c>
    </row>
    <row r="510" spans="1:12">
      <c r="A510" s="35" t="s">
        <v>920</v>
      </c>
      <c r="B510" s="35" t="s">
        <v>921</v>
      </c>
      <c r="C510" s="36">
        <v>36526</v>
      </c>
      <c r="D510" s="36">
        <v>2958465</v>
      </c>
      <c r="E510" s="35"/>
      <c r="F510" s="37"/>
      <c r="G510" s="35" t="s">
        <v>1965</v>
      </c>
      <c r="H510" s="37">
        <v>0</v>
      </c>
      <c r="I510" s="38">
        <v>3.4299999999999997E-2</v>
      </c>
      <c r="J510" s="35"/>
      <c r="K510" s="35"/>
      <c r="L510" s="37">
        <v>0</v>
      </c>
    </row>
    <row r="511" spans="1:12">
      <c r="A511" s="35" t="s">
        <v>928</v>
      </c>
      <c r="B511" s="35" t="s">
        <v>929</v>
      </c>
      <c r="C511" s="36">
        <v>36526</v>
      </c>
      <c r="D511" s="36">
        <v>2958465</v>
      </c>
      <c r="E511" s="35"/>
      <c r="F511" s="37"/>
      <c r="G511" s="35" t="s">
        <v>1965</v>
      </c>
      <c r="H511" s="37">
        <v>0</v>
      </c>
      <c r="I511" s="38">
        <v>3.4299999999999997E-2</v>
      </c>
      <c r="J511" s="35"/>
      <c r="K511" s="35"/>
      <c r="L511" s="37">
        <v>0</v>
      </c>
    </row>
    <row r="512" spans="1:12">
      <c r="A512" s="35" t="s">
        <v>926</v>
      </c>
      <c r="B512" s="35" t="s">
        <v>927</v>
      </c>
      <c r="C512" s="36">
        <v>36526</v>
      </c>
      <c r="D512" s="36">
        <v>2958465</v>
      </c>
      <c r="E512" s="35"/>
      <c r="F512" s="37"/>
      <c r="G512" s="35" t="s">
        <v>1965</v>
      </c>
      <c r="H512" s="37">
        <v>0</v>
      </c>
      <c r="I512" s="38">
        <v>3.0300000000000001E-2</v>
      </c>
      <c r="J512" s="35"/>
      <c r="K512" s="35"/>
      <c r="L512" s="37">
        <v>0</v>
      </c>
    </row>
    <row r="513" spans="1:12">
      <c r="A513" s="35" t="s">
        <v>932</v>
      </c>
      <c r="B513" s="35" t="s">
        <v>933</v>
      </c>
      <c r="C513" s="36">
        <v>36526</v>
      </c>
      <c r="D513" s="36">
        <v>2958465</v>
      </c>
      <c r="E513" s="35"/>
      <c r="F513" s="37"/>
      <c r="G513" s="35" t="s">
        <v>1965</v>
      </c>
      <c r="H513" s="37">
        <v>0</v>
      </c>
      <c r="I513" s="38">
        <v>2.6700000000000002E-2</v>
      </c>
      <c r="J513" s="35"/>
      <c r="K513" s="35"/>
      <c r="L513" s="37">
        <v>0</v>
      </c>
    </row>
    <row r="514" spans="1:12">
      <c r="A514" s="35" t="s">
        <v>930</v>
      </c>
      <c r="B514" s="35" t="s">
        <v>931</v>
      </c>
      <c r="C514" s="36">
        <v>36526</v>
      </c>
      <c r="D514" s="36">
        <v>2958465</v>
      </c>
      <c r="E514" s="35"/>
      <c r="F514" s="37"/>
      <c r="G514" s="35" t="s">
        <v>1965</v>
      </c>
      <c r="H514" s="37">
        <v>0</v>
      </c>
      <c r="I514" s="38">
        <v>2.53E-2</v>
      </c>
      <c r="J514" s="35"/>
      <c r="K514" s="35"/>
      <c r="L514" s="37">
        <v>0</v>
      </c>
    </row>
    <row r="515" spans="1:12">
      <c r="A515" s="35" t="s">
        <v>168</v>
      </c>
      <c r="B515" s="35" t="s">
        <v>169</v>
      </c>
      <c r="C515" s="36">
        <v>36526</v>
      </c>
      <c r="D515" s="36">
        <v>45608</v>
      </c>
      <c r="E515" s="35"/>
      <c r="F515" s="37"/>
      <c r="G515" s="35" t="s">
        <v>1965</v>
      </c>
      <c r="H515" s="37">
        <v>0</v>
      </c>
      <c r="I515" s="38">
        <v>4.0599999999999997E-2</v>
      </c>
      <c r="J515" s="35"/>
      <c r="K515" s="35"/>
      <c r="L515" s="37">
        <v>0</v>
      </c>
    </row>
    <row r="516" spans="1:12">
      <c r="A516" s="35" t="s">
        <v>177</v>
      </c>
      <c r="B516" s="35" t="s">
        <v>178</v>
      </c>
      <c r="C516" s="36">
        <v>36526</v>
      </c>
      <c r="D516" s="36">
        <v>45608</v>
      </c>
      <c r="E516" s="35"/>
      <c r="F516" s="37"/>
      <c r="G516" s="35" t="s">
        <v>1965</v>
      </c>
      <c r="H516" s="37">
        <v>0</v>
      </c>
      <c r="I516" s="38">
        <v>4.0599999999999997E-2</v>
      </c>
      <c r="J516" s="35"/>
      <c r="K516" s="35"/>
      <c r="L516" s="37">
        <v>0</v>
      </c>
    </row>
    <row r="517" spans="1:12">
      <c r="A517" s="35" t="s">
        <v>153</v>
      </c>
      <c r="B517" s="35" t="s">
        <v>154</v>
      </c>
      <c r="C517" s="36">
        <v>36526</v>
      </c>
      <c r="D517" s="36">
        <v>45608</v>
      </c>
      <c r="E517" s="35"/>
      <c r="F517" s="37"/>
      <c r="G517" s="35" t="s">
        <v>1965</v>
      </c>
      <c r="H517" s="37">
        <v>0</v>
      </c>
      <c r="I517" s="38">
        <v>4.9599999999999998E-2</v>
      </c>
      <c r="J517" s="35"/>
      <c r="K517" s="35"/>
      <c r="L517" s="37">
        <v>0</v>
      </c>
    </row>
    <row r="518" spans="1:12">
      <c r="A518" s="35" t="s">
        <v>1057</v>
      </c>
      <c r="B518" s="35" t="s">
        <v>1058</v>
      </c>
      <c r="C518" s="36">
        <v>36526</v>
      </c>
      <c r="D518" s="36">
        <v>2958465</v>
      </c>
      <c r="E518" s="35"/>
      <c r="F518" s="37"/>
      <c r="G518" s="35" t="s">
        <v>1965</v>
      </c>
      <c r="H518" s="37">
        <v>0</v>
      </c>
      <c r="I518" s="38">
        <v>6.4999999999999997E-3</v>
      </c>
      <c r="J518" s="35"/>
      <c r="K518" s="35"/>
      <c r="L518" s="37">
        <v>0</v>
      </c>
    </row>
    <row r="519" spans="1:12">
      <c r="A519" s="35" t="s">
        <v>96</v>
      </c>
      <c r="B519" s="35" t="s">
        <v>97</v>
      </c>
      <c r="C519" s="36">
        <v>36526</v>
      </c>
      <c r="D519" s="36">
        <v>45608</v>
      </c>
      <c r="E519" s="35"/>
      <c r="F519" s="37"/>
      <c r="G519" s="35" t="s">
        <v>1965</v>
      </c>
      <c r="H519" s="37">
        <v>0</v>
      </c>
      <c r="I519" s="38">
        <v>2.3900000000000001E-2</v>
      </c>
      <c r="J519" s="35"/>
      <c r="K519" s="35"/>
      <c r="L519" s="37">
        <v>0</v>
      </c>
    </row>
    <row r="520" spans="1:12">
      <c r="A520" s="35" t="s">
        <v>109</v>
      </c>
      <c r="B520" s="35" t="s">
        <v>110</v>
      </c>
      <c r="C520" s="36">
        <v>36526</v>
      </c>
      <c r="D520" s="36">
        <v>45608</v>
      </c>
      <c r="E520" s="35"/>
      <c r="F520" s="37"/>
      <c r="G520" s="35" t="s">
        <v>1965</v>
      </c>
      <c r="H520" s="37">
        <v>0</v>
      </c>
      <c r="I520" s="38">
        <v>2.3300000000000001E-2</v>
      </c>
      <c r="J520" s="35"/>
      <c r="K520" s="35"/>
      <c r="L520" s="37">
        <v>0</v>
      </c>
    </row>
    <row r="521" spans="1:12">
      <c r="A521" s="35" t="s">
        <v>238</v>
      </c>
      <c r="B521" s="35" t="s">
        <v>239</v>
      </c>
      <c r="C521" s="36">
        <v>45609</v>
      </c>
      <c r="D521" s="36">
        <v>2958465</v>
      </c>
      <c r="E521" s="35"/>
      <c r="F521" s="37"/>
      <c r="G521" s="35" t="s">
        <v>1965</v>
      </c>
      <c r="H521" s="37">
        <v>0</v>
      </c>
      <c r="I521" s="38">
        <v>6.8999999999999999E-3</v>
      </c>
      <c r="J521" s="35"/>
      <c r="K521" s="35"/>
      <c r="L521" s="37">
        <v>0</v>
      </c>
    </row>
    <row r="522" spans="1:12">
      <c r="A522" s="35" t="s">
        <v>70</v>
      </c>
      <c r="B522" s="35" t="s">
        <v>71</v>
      </c>
      <c r="C522" s="36">
        <v>36526</v>
      </c>
      <c r="D522" s="36">
        <v>45608</v>
      </c>
      <c r="E522" s="35"/>
      <c r="F522" s="37"/>
      <c r="G522" s="35" t="s">
        <v>1965</v>
      </c>
      <c r="H522" s="37">
        <v>0</v>
      </c>
      <c r="I522" s="38">
        <v>2.7799999999999998E-2</v>
      </c>
      <c r="J522" s="35"/>
      <c r="K522" s="35"/>
      <c r="L522" s="37">
        <v>0</v>
      </c>
    </row>
    <row r="523" spans="1:12">
      <c r="A523" s="35" t="s">
        <v>80</v>
      </c>
      <c r="B523" s="35" t="s">
        <v>81</v>
      </c>
      <c r="C523" s="36">
        <v>36526</v>
      </c>
      <c r="D523" s="36">
        <v>45608</v>
      </c>
      <c r="E523" s="35"/>
      <c r="F523" s="37"/>
      <c r="G523" s="35" t="s">
        <v>1965</v>
      </c>
      <c r="H523" s="37">
        <v>0</v>
      </c>
      <c r="I523" s="38">
        <v>3.6299999999999999E-2</v>
      </c>
      <c r="J523" s="35"/>
      <c r="K523" s="35"/>
      <c r="L523" s="37">
        <v>0</v>
      </c>
    </row>
    <row r="524" spans="1:12">
      <c r="A524" s="35" t="s">
        <v>607</v>
      </c>
      <c r="B524" s="35" t="s">
        <v>609</v>
      </c>
      <c r="C524" s="36">
        <v>45609</v>
      </c>
      <c r="D524" s="36">
        <v>2958465</v>
      </c>
      <c r="E524" s="35"/>
      <c r="F524" s="37"/>
      <c r="G524" s="35" t="s">
        <v>1965</v>
      </c>
      <c r="H524" s="37">
        <v>0</v>
      </c>
      <c r="I524" s="38">
        <v>1.11E-2</v>
      </c>
      <c r="J524" s="35"/>
      <c r="K524" s="35"/>
      <c r="L524" s="37">
        <v>0</v>
      </c>
    </row>
    <row r="525" spans="1:12">
      <c r="A525" s="35" t="s">
        <v>551</v>
      </c>
      <c r="B525" s="35" t="s">
        <v>552</v>
      </c>
      <c r="C525" s="36">
        <v>45609</v>
      </c>
      <c r="D525" s="36">
        <v>2958465</v>
      </c>
      <c r="E525" s="35"/>
      <c r="F525" s="37"/>
      <c r="G525" s="35" t="s">
        <v>1965</v>
      </c>
      <c r="H525" s="37">
        <v>0</v>
      </c>
      <c r="I525" s="38">
        <v>8.3000000000000001E-3</v>
      </c>
      <c r="J525" s="35"/>
      <c r="K525" s="35"/>
      <c r="L525" s="37">
        <v>0</v>
      </c>
    </row>
    <row r="526" spans="1:12">
      <c r="A526" s="35" t="s">
        <v>1031</v>
      </c>
      <c r="B526" s="35" t="s">
        <v>1032</v>
      </c>
      <c r="C526" s="36">
        <v>36526</v>
      </c>
      <c r="D526" s="36">
        <v>2958465</v>
      </c>
      <c r="E526" s="35"/>
      <c r="F526" s="37"/>
      <c r="G526" s="35" t="s">
        <v>1965</v>
      </c>
      <c r="H526" s="37">
        <v>0</v>
      </c>
      <c r="I526" s="38">
        <v>1.49E-2</v>
      </c>
      <c r="J526" s="35"/>
      <c r="K526" s="35"/>
      <c r="L526" s="37">
        <v>0</v>
      </c>
    </row>
    <row r="527" spans="1:12">
      <c r="A527" s="35" t="s">
        <v>1053</v>
      </c>
      <c r="B527" s="35" t="s">
        <v>1054</v>
      </c>
      <c r="C527" s="36">
        <v>36526</v>
      </c>
      <c r="D527" s="36">
        <v>2958465</v>
      </c>
      <c r="E527" s="35"/>
      <c r="F527" s="37"/>
      <c r="G527" s="35" t="s">
        <v>1965</v>
      </c>
      <c r="H527" s="37">
        <v>0</v>
      </c>
      <c r="I527" s="38">
        <v>8.3000000000000001E-3</v>
      </c>
      <c r="J527" s="35"/>
      <c r="K527" s="35"/>
      <c r="L527" s="37">
        <v>0</v>
      </c>
    </row>
    <row r="528" spans="1:12">
      <c r="A528" s="35" t="s">
        <v>1075</v>
      </c>
      <c r="B528" s="35" t="s">
        <v>1076</v>
      </c>
      <c r="C528" s="36">
        <v>36526</v>
      </c>
      <c r="D528" s="36">
        <v>2958465</v>
      </c>
      <c r="E528" s="35"/>
      <c r="F528" s="37"/>
      <c r="G528" s="35" t="s">
        <v>1965</v>
      </c>
      <c r="H528" s="37">
        <v>0</v>
      </c>
      <c r="I528" s="38">
        <v>1.2500000000000001E-2</v>
      </c>
      <c r="J528" s="35"/>
      <c r="K528" s="35"/>
      <c r="L528" s="37">
        <v>0</v>
      </c>
    </row>
    <row r="529" spans="1:12">
      <c r="A529" s="35" t="s">
        <v>1045</v>
      </c>
      <c r="B529" s="35" t="s">
        <v>1046</v>
      </c>
      <c r="C529" s="36">
        <v>36526</v>
      </c>
      <c r="D529" s="36">
        <v>2958465</v>
      </c>
      <c r="E529" s="35"/>
      <c r="F529" s="37"/>
      <c r="G529" s="35" t="s">
        <v>1965</v>
      </c>
      <c r="H529" s="37">
        <v>0</v>
      </c>
      <c r="I529" s="38">
        <v>2.5600000000000001E-2</v>
      </c>
      <c r="J529" s="35"/>
      <c r="K529" s="35"/>
      <c r="L529" s="37">
        <v>0</v>
      </c>
    </row>
    <row r="530" spans="1:12">
      <c r="A530" s="35" t="s">
        <v>245</v>
      </c>
      <c r="B530" s="35" t="s">
        <v>246</v>
      </c>
      <c r="C530" s="36">
        <v>36526</v>
      </c>
      <c r="D530" s="36">
        <v>45608</v>
      </c>
      <c r="E530" s="35"/>
      <c r="F530" s="37"/>
      <c r="G530" s="35" t="s">
        <v>1965</v>
      </c>
      <c r="H530" s="37">
        <v>0</v>
      </c>
      <c r="I530" s="38">
        <v>2.9600000000000001E-2</v>
      </c>
      <c r="J530" s="35"/>
      <c r="K530" s="35"/>
      <c r="L530" s="37">
        <v>0</v>
      </c>
    </row>
    <row r="531" spans="1:12">
      <c r="A531" s="35" t="s">
        <v>1047</v>
      </c>
      <c r="B531" s="35" t="s">
        <v>1048</v>
      </c>
      <c r="C531" s="36">
        <v>36526</v>
      </c>
      <c r="D531" s="36">
        <v>45608</v>
      </c>
      <c r="E531" s="35"/>
      <c r="F531" s="37"/>
      <c r="G531" s="35" t="s">
        <v>1965</v>
      </c>
      <c r="H531" s="37">
        <v>0</v>
      </c>
      <c r="I531" s="38">
        <v>3.9399999999999998E-2</v>
      </c>
      <c r="J531" s="35"/>
      <c r="K531" s="35"/>
      <c r="L531" s="37">
        <v>0</v>
      </c>
    </row>
    <row r="532" spans="1:12">
      <c r="A532" s="35" t="s">
        <v>303</v>
      </c>
      <c r="B532" s="35" t="s">
        <v>304</v>
      </c>
      <c r="C532" s="36">
        <v>36526</v>
      </c>
      <c r="D532" s="36">
        <v>45608</v>
      </c>
      <c r="E532" s="35"/>
      <c r="F532" s="37"/>
      <c r="G532" s="35" t="s">
        <v>1965</v>
      </c>
      <c r="H532" s="37">
        <v>0</v>
      </c>
      <c r="I532" s="38">
        <v>0.1036</v>
      </c>
      <c r="J532" s="35"/>
      <c r="K532" s="35"/>
      <c r="L532" s="37">
        <v>0</v>
      </c>
    </row>
    <row r="533" spans="1:12">
      <c r="A533" s="35" t="s">
        <v>1085</v>
      </c>
      <c r="B533" s="35" t="s">
        <v>1086</v>
      </c>
      <c r="C533" s="36">
        <v>45925</v>
      </c>
      <c r="D533" s="36">
        <v>2958465</v>
      </c>
      <c r="E533" s="35"/>
      <c r="F533" s="37"/>
      <c r="G533" s="35" t="s">
        <v>1965</v>
      </c>
      <c r="H533" s="37">
        <v>0</v>
      </c>
      <c r="I533" s="38">
        <v>0.1036</v>
      </c>
      <c r="J533" s="35"/>
      <c r="K533" s="35"/>
      <c r="L533" s="37">
        <v>0</v>
      </c>
    </row>
    <row r="534" spans="1:12">
      <c r="A534" s="35" t="s">
        <v>655</v>
      </c>
      <c r="B534" s="35" t="s">
        <v>966</v>
      </c>
      <c r="C534" s="36">
        <v>36526</v>
      </c>
      <c r="D534" s="36">
        <v>45608</v>
      </c>
      <c r="E534" s="35"/>
      <c r="F534" s="37"/>
      <c r="G534" s="35" t="s">
        <v>1965</v>
      </c>
      <c r="H534" s="37">
        <v>0</v>
      </c>
      <c r="I534" s="38">
        <v>2.6700000000000002E-2</v>
      </c>
      <c r="J534" s="35"/>
      <c r="K534" s="35"/>
      <c r="L534" s="37">
        <v>0</v>
      </c>
    </row>
    <row r="535" spans="1:12">
      <c r="A535" s="35" t="s">
        <v>322</v>
      </c>
      <c r="B535" s="35" t="s">
        <v>967</v>
      </c>
      <c r="C535" s="36">
        <v>36526</v>
      </c>
      <c r="D535" s="36">
        <v>45608</v>
      </c>
      <c r="E535" s="35"/>
      <c r="F535" s="37"/>
      <c r="G535" s="35" t="s">
        <v>1965</v>
      </c>
      <c r="H535" s="37">
        <v>0</v>
      </c>
      <c r="I535" s="38">
        <v>3.5000000000000003E-2</v>
      </c>
      <c r="J535" s="35"/>
      <c r="K535" s="35"/>
      <c r="L535" s="37">
        <v>0</v>
      </c>
    </row>
    <row r="536" spans="1:12">
      <c r="A536" s="35" t="s">
        <v>292</v>
      </c>
      <c r="B536" s="35" t="s">
        <v>293</v>
      </c>
      <c r="C536" s="36">
        <v>36526</v>
      </c>
      <c r="D536" s="36">
        <v>45608</v>
      </c>
      <c r="E536" s="35"/>
      <c r="F536" s="37"/>
      <c r="G536" s="35" t="s">
        <v>1965</v>
      </c>
      <c r="H536" s="37">
        <v>0</v>
      </c>
      <c r="I536" s="38">
        <v>0.1036</v>
      </c>
      <c r="J536" s="35"/>
      <c r="K536" s="35"/>
      <c r="L536" s="37">
        <v>0</v>
      </c>
    </row>
    <row r="537" spans="1:12">
      <c r="A537" s="35" t="s">
        <v>255</v>
      </c>
      <c r="B537" s="35" t="s">
        <v>256</v>
      </c>
      <c r="C537" s="36">
        <v>36526</v>
      </c>
      <c r="D537" s="36">
        <v>45608</v>
      </c>
      <c r="E537" s="35"/>
      <c r="F537" s="37"/>
      <c r="G537" s="35" t="s">
        <v>1965</v>
      </c>
      <c r="H537" s="37">
        <v>0</v>
      </c>
      <c r="I537" s="38">
        <v>3.0300000000000001E-2</v>
      </c>
      <c r="J537" s="35"/>
      <c r="K537" s="35"/>
      <c r="L537" s="37">
        <v>0</v>
      </c>
    </row>
    <row r="538" spans="1:12">
      <c r="A538" s="35" t="s">
        <v>183</v>
      </c>
      <c r="B538" s="35" t="s">
        <v>2352</v>
      </c>
      <c r="C538" s="36">
        <v>36526</v>
      </c>
      <c r="D538" s="36">
        <v>45608</v>
      </c>
      <c r="E538" s="35"/>
      <c r="F538" s="37"/>
      <c r="G538" s="35" t="s">
        <v>1965</v>
      </c>
      <c r="H538" s="37">
        <v>0</v>
      </c>
      <c r="I538" s="38">
        <v>0.1154</v>
      </c>
      <c r="J538" s="35"/>
      <c r="K538" s="35"/>
      <c r="L538" s="37">
        <v>0</v>
      </c>
    </row>
    <row r="539" spans="1:12">
      <c r="A539" s="35" t="s">
        <v>1023</v>
      </c>
      <c r="B539" s="35" t="s">
        <v>1024</v>
      </c>
      <c r="C539" s="36">
        <v>36526</v>
      </c>
      <c r="D539" s="36">
        <v>2958465</v>
      </c>
      <c r="E539" s="35"/>
      <c r="F539" s="37"/>
      <c r="G539" s="35" t="s">
        <v>1965</v>
      </c>
      <c r="H539" s="37">
        <v>0</v>
      </c>
      <c r="I539" s="38">
        <v>0.15279999999999999</v>
      </c>
      <c r="J539" s="35"/>
      <c r="K539" s="35"/>
      <c r="L539" s="37">
        <v>0</v>
      </c>
    </row>
    <row r="540" spans="1:12">
      <c r="A540" s="35" t="s">
        <v>214</v>
      </c>
      <c r="B540" s="35" t="s">
        <v>215</v>
      </c>
      <c r="C540" s="36">
        <v>36526</v>
      </c>
      <c r="D540" s="36">
        <v>45608</v>
      </c>
      <c r="E540" s="35"/>
      <c r="F540" s="37"/>
      <c r="G540" s="35" t="s">
        <v>1965</v>
      </c>
      <c r="H540" s="37">
        <v>0</v>
      </c>
      <c r="I540" s="38">
        <v>3.8899999999999997E-2</v>
      </c>
      <c r="J540" s="35"/>
      <c r="K540" s="35"/>
      <c r="L540" s="37">
        <v>0</v>
      </c>
    </row>
    <row r="541" spans="1:12">
      <c r="A541" s="35" t="s">
        <v>968</v>
      </c>
      <c r="B541" s="35" t="s">
        <v>769</v>
      </c>
      <c r="C541" s="36">
        <v>36526</v>
      </c>
      <c r="D541" s="36">
        <v>45608</v>
      </c>
      <c r="E541" s="35"/>
      <c r="F541" s="37"/>
      <c r="G541" s="35" t="s">
        <v>1965</v>
      </c>
      <c r="H541" s="37">
        <v>0</v>
      </c>
      <c r="I541" s="38">
        <v>1.8100000000000002E-2</v>
      </c>
      <c r="J541" s="35"/>
      <c r="K541" s="35"/>
      <c r="L541" s="37">
        <v>0</v>
      </c>
    </row>
    <row r="542" spans="1:12">
      <c r="A542" s="35" t="s">
        <v>579</v>
      </c>
      <c r="B542" s="35" t="s">
        <v>2353</v>
      </c>
      <c r="C542" s="36">
        <v>36526</v>
      </c>
      <c r="D542" s="36">
        <v>45608</v>
      </c>
      <c r="E542" s="35"/>
      <c r="F542" s="37"/>
      <c r="G542" s="35" t="s">
        <v>1965</v>
      </c>
      <c r="H542" s="37">
        <v>0</v>
      </c>
      <c r="I542" s="38">
        <v>2.5000000000000001E-2</v>
      </c>
      <c r="J542" s="35"/>
      <c r="K542" s="35"/>
      <c r="L542" s="37">
        <v>0</v>
      </c>
    </row>
    <row r="543" spans="1:12">
      <c r="A543" s="35" t="s">
        <v>616</v>
      </c>
      <c r="B543" s="35" t="s">
        <v>617</v>
      </c>
      <c r="C543" s="36">
        <v>45609</v>
      </c>
      <c r="D543" s="36">
        <v>2958465</v>
      </c>
      <c r="E543" s="35"/>
      <c r="F543" s="37"/>
      <c r="G543" s="35" t="s">
        <v>1965</v>
      </c>
      <c r="H543" s="37">
        <v>0</v>
      </c>
      <c r="I543" s="38">
        <v>2.0799999999999999E-2</v>
      </c>
      <c r="J543" s="35"/>
      <c r="K543" s="35"/>
      <c r="L543" s="37">
        <v>0</v>
      </c>
    </row>
    <row r="544" spans="1:12">
      <c r="A544" s="35" t="s">
        <v>221</v>
      </c>
      <c r="B544" s="35" t="s">
        <v>222</v>
      </c>
      <c r="C544" s="36">
        <v>36526</v>
      </c>
      <c r="D544" s="36">
        <v>45608</v>
      </c>
      <c r="E544" s="35"/>
      <c r="F544" s="37"/>
      <c r="G544" s="35" t="s">
        <v>1965</v>
      </c>
      <c r="H544" s="37">
        <v>0</v>
      </c>
      <c r="I544" s="38">
        <v>7.17E-2</v>
      </c>
      <c r="J544" s="35"/>
      <c r="K544" s="35"/>
      <c r="L544" s="37">
        <v>0</v>
      </c>
    </row>
    <row r="545" spans="1:12">
      <c r="A545" s="35" t="s">
        <v>202</v>
      </c>
      <c r="B545" s="35" t="s">
        <v>203</v>
      </c>
      <c r="C545" s="36">
        <v>45609</v>
      </c>
      <c r="D545" s="36">
        <v>2958465</v>
      </c>
      <c r="E545" s="35"/>
      <c r="F545" s="37"/>
      <c r="G545" s="35" t="s">
        <v>1965</v>
      </c>
      <c r="H545" s="37">
        <v>0</v>
      </c>
      <c r="I545" s="38">
        <v>1.14E-2</v>
      </c>
      <c r="J545" s="35"/>
      <c r="K545" s="35"/>
      <c r="L545" s="37">
        <v>0</v>
      </c>
    </row>
    <row r="546" spans="1:12">
      <c r="A546" s="35" t="s">
        <v>310</v>
      </c>
      <c r="B546" s="35" t="s">
        <v>311</v>
      </c>
      <c r="C546" s="36">
        <v>45609</v>
      </c>
      <c r="D546" s="36">
        <v>2958465</v>
      </c>
      <c r="E546" s="35"/>
      <c r="F546" s="37"/>
      <c r="G546" s="35" t="s">
        <v>1965</v>
      </c>
      <c r="H546" s="37">
        <v>0</v>
      </c>
      <c r="I546" s="38">
        <v>1.32E-2</v>
      </c>
      <c r="J546" s="35"/>
      <c r="K546" s="35"/>
      <c r="L546" s="37">
        <v>0</v>
      </c>
    </row>
    <row r="547" spans="1:12">
      <c r="A547" s="35" t="s">
        <v>266</v>
      </c>
      <c r="B547" s="35" t="s">
        <v>2354</v>
      </c>
      <c r="C547" s="36">
        <v>36526</v>
      </c>
      <c r="D547" s="36">
        <v>45608</v>
      </c>
      <c r="E547" s="35"/>
      <c r="F547" s="37"/>
      <c r="G547" s="35" t="s">
        <v>1965</v>
      </c>
      <c r="H547" s="37">
        <v>0</v>
      </c>
      <c r="I547" s="38">
        <v>7.1400000000000005E-2</v>
      </c>
      <c r="J547" s="35"/>
      <c r="K547" s="35"/>
      <c r="L547" s="37">
        <v>0</v>
      </c>
    </row>
    <row r="548" spans="1:12">
      <c r="A548" s="35" t="s">
        <v>646</v>
      </c>
      <c r="B548" s="35" t="s">
        <v>647</v>
      </c>
      <c r="C548" s="36">
        <v>36526</v>
      </c>
      <c r="D548" s="36">
        <v>45608</v>
      </c>
      <c r="E548" s="35"/>
      <c r="F548" s="37"/>
      <c r="G548" s="35" t="s">
        <v>1965</v>
      </c>
      <c r="H548" s="37">
        <v>0</v>
      </c>
      <c r="I548" s="38">
        <v>3.2199999999999999E-2</v>
      </c>
      <c r="J548" s="35"/>
      <c r="K548" s="35"/>
      <c r="L548" s="37">
        <v>0</v>
      </c>
    </row>
    <row r="549" spans="1:12">
      <c r="A549" s="35" t="s">
        <v>631</v>
      </c>
      <c r="B549" s="35" t="s">
        <v>632</v>
      </c>
      <c r="C549" s="36">
        <v>36526</v>
      </c>
      <c r="D549" s="36">
        <v>45608</v>
      </c>
      <c r="E549" s="35"/>
      <c r="F549" s="37"/>
      <c r="G549" s="35" t="s">
        <v>1965</v>
      </c>
      <c r="H549" s="37">
        <v>0</v>
      </c>
      <c r="I549" s="38">
        <v>3.2199999999999999E-2</v>
      </c>
      <c r="J549" s="35"/>
      <c r="K549" s="35"/>
      <c r="L549" s="37">
        <v>0</v>
      </c>
    </row>
    <row r="550" spans="1:12">
      <c r="A550" s="35" t="s">
        <v>1097</v>
      </c>
      <c r="B550" s="35" t="s">
        <v>1098</v>
      </c>
      <c r="C550" s="36">
        <v>36526</v>
      </c>
      <c r="D550" s="36">
        <v>2958465</v>
      </c>
      <c r="E550" s="35"/>
      <c r="F550" s="37"/>
      <c r="G550" s="35" t="s">
        <v>1965</v>
      </c>
      <c r="H550" s="37">
        <v>0</v>
      </c>
      <c r="I550" s="38">
        <v>4.9200000000000001E-2</v>
      </c>
      <c r="J550" s="35"/>
      <c r="K550" s="35"/>
      <c r="L550" s="37">
        <v>0</v>
      </c>
    </row>
    <row r="551" spans="1:12">
      <c r="A551" s="35" t="s">
        <v>971</v>
      </c>
      <c r="B551" s="35" t="s">
        <v>972</v>
      </c>
      <c r="C551" s="36">
        <v>46092</v>
      </c>
      <c r="D551" s="36">
        <v>2958465</v>
      </c>
      <c r="E551" s="35"/>
      <c r="F551" s="37"/>
      <c r="G551" s="35" t="s">
        <v>1965</v>
      </c>
      <c r="H551" s="37">
        <v>0</v>
      </c>
      <c r="I551" s="38">
        <v>8.8900000000000007E-2</v>
      </c>
      <c r="J551" s="35"/>
      <c r="K551" s="35"/>
      <c r="L551" s="37">
        <v>0</v>
      </c>
    </row>
    <row r="552" spans="1:12">
      <c r="A552" s="35" t="s">
        <v>142</v>
      </c>
      <c r="B552" s="35" t="s">
        <v>143</v>
      </c>
      <c r="C552" s="36">
        <v>36526</v>
      </c>
      <c r="D552" s="36">
        <v>45608</v>
      </c>
      <c r="E552" s="35"/>
      <c r="F552" s="37"/>
      <c r="G552" s="35" t="s">
        <v>1965</v>
      </c>
      <c r="H552" s="37">
        <v>0</v>
      </c>
      <c r="I552" s="38">
        <v>6.9000000000000006E-2</v>
      </c>
      <c r="J552" s="35"/>
      <c r="K552" s="35"/>
      <c r="L552" s="37">
        <v>0</v>
      </c>
    </row>
    <row r="553" spans="1:12">
      <c r="A553" s="35" t="s">
        <v>131</v>
      </c>
      <c r="B553" s="35" t="s">
        <v>132</v>
      </c>
      <c r="C553" s="36">
        <v>36526</v>
      </c>
      <c r="D553" s="36">
        <v>45608</v>
      </c>
      <c r="E553" s="35"/>
      <c r="F553" s="37"/>
      <c r="G553" s="35" t="s">
        <v>1965</v>
      </c>
      <c r="H553" s="37">
        <v>0</v>
      </c>
      <c r="I553" s="38">
        <v>4.3099999999999999E-2</v>
      </c>
      <c r="J553" s="35"/>
      <c r="K553" s="35"/>
      <c r="L553" s="37">
        <v>0</v>
      </c>
    </row>
    <row r="554" spans="1:12">
      <c r="A554" s="35" t="s">
        <v>1089</v>
      </c>
      <c r="B554" s="35" t="s">
        <v>1090</v>
      </c>
      <c r="C554" s="36">
        <v>36526</v>
      </c>
      <c r="D554" s="36">
        <v>2958465</v>
      </c>
      <c r="E554" s="35"/>
      <c r="F554" s="37"/>
      <c r="G554" s="35" t="s">
        <v>1965</v>
      </c>
      <c r="H554" s="37">
        <v>0</v>
      </c>
      <c r="I554" s="38">
        <v>3.0300000000000001E-2</v>
      </c>
      <c r="J554" s="35"/>
      <c r="K554" s="35"/>
      <c r="L554" s="37">
        <v>0</v>
      </c>
    </row>
    <row r="555" spans="1:12">
      <c r="A555" s="35" t="s">
        <v>592</v>
      </c>
      <c r="B555" s="35" t="s">
        <v>593</v>
      </c>
      <c r="C555" s="36">
        <v>36526</v>
      </c>
      <c r="D555" s="36">
        <v>45608</v>
      </c>
      <c r="E555" s="35"/>
      <c r="F555" s="37"/>
      <c r="G555" s="35" t="s">
        <v>1965</v>
      </c>
      <c r="H555" s="37">
        <v>0</v>
      </c>
      <c r="I555" s="38">
        <v>1.67E-2</v>
      </c>
      <c r="J555" s="35"/>
      <c r="K555" s="35"/>
      <c r="L555" s="37">
        <v>0</v>
      </c>
    </row>
    <row r="556" spans="1:12">
      <c r="A556" s="35" t="s">
        <v>23</v>
      </c>
      <c r="B556" s="35" t="s">
        <v>24</v>
      </c>
      <c r="C556" s="36">
        <v>45609</v>
      </c>
      <c r="D556" s="36">
        <v>2958465</v>
      </c>
      <c r="E556" s="35"/>
      <c r="F556" s="37"/>
      <c r="G556" s="35" t="s">
        <v>1965</v>
      </c>
      <c r="H556" s="37">
        <v>0</v>
      </c>
      <c r="I556" s="38">
        <v>1.83E-2</v>
      </c>
      <c r="J556" s="35"/>
      <c r="K556" s="35"/>
      <c r="L556" s="37">
        <v>0</v>
      </c>
    </row>
    <row r="557" spans="1:12">
      <c r="A557" s="35" t="s">
        <v>787</v>
      </c>
      <c r="B557" s="35" t="s">
        <v>788</v>
      </c>
      <c r="C557" s="36">
        <v>36526</v>
      </c>
      <c r="D557" s="36">
        <v>45608</v>
      </c>
      <c r="E557" s="35"/>
      <c r="F557" s="37"/>
      <c r="G557" s="35" t="s">
        <v>1965</v>
      </c>
      <c r="H557" s="37">
        <v>0</v>
      </c>
      <c r="I557" s="38">
        <v>5.28E-2</v>
      </c>
      <c r="J557" s="35"/>
      <c r="K557" s="35"/>
      <c r="L557" s="37">
        <v>0</v>
      </c>
    </row>
    <row r="558" spans="1:12">
      <c r="A558" s="35" t="s">
        <v>342</v>
      </c>
      <c r="B558" s="35" t="s">
        <v>343</v>
      </c>
      <c r="C558" s="36">
        <v>36526</v>
      </c>
      <c r="D558" s="36">
        <v>45608</v>
      </c>
      <c r="E558" s="35"/>
      <c r="F558" s="37"/>
      <c r="G558" s="35" t="s">
        <v>1965</v>
      </c>
      <c r="H558" s="37">
        <v>0</v>
      </c>
      <c r="I558" s="38">
        <v>4.1700000000000001E-2</v>
      </c>
      <c r="J558" s="35"/>
      <c r="K558" s="35"/>
      <c r="L558" s="37">
        <v>0</v>
      </c>
    </row>
    <row r="559" spans="1:12">
      <c r="A559" s="35" t="s">
        <v>1091</v>
      </c>
      <c r="B559" s="35" t="s">
        <v>1092</v>
      </c>
      <c r="C559" s="36">
        <v>36526</v>
      </c>
      <c r="D559" s="36">
        <v>2958465</v>
      </c>
      <c r="E559" s="35"/>
      <c r="F559" s="37"/>
      <c r="G559" s="35" t="s">
        <v>1965</v>
      </c>
      <c r="H559" s="37">
        <v>0</v>
      </c>
      <c r="I559" s="38">
        <v>2.9700000000000001E-2</v>
      </c>
      <c r="J559" s="35"/>
      <c r="K559" s="35"/>
      <c r="L559" s="37">
        <v>0</v>
      </c>
    </row>
    <row r="560" spans="1:12">
      <c r="A560" s="35" t="s">
        <v>1093</v>
      </c>
      <c r="B560" s="35" t="s">
        <v>1094</v>
      </c>
      <c r="C560" s="36">
        <v>45925</v>
      </c>
      <c r="D560" s="36">
        <v>2958465</v>
      </c>
      <c r="E560" s="35"/>
      <c r="F560" s="37"/>
      <c r="G560" s="35" t="s">
        <v>1965</v>
      </c>
      <c r="H560" s="37">
        <v>0</v>
      </c>
      <c r="I560" s="38">
        <v>8.3000000000000001E-3</v>
      </c>
      <c r="J560" s="35"/>
      <c r="K560" s="35"/>
      <c r="L560" s="37">
        <v>0</v>
      </c>
    </row>
    <row r="561" spans="1:12">
      <c r="A561" s="35" t="s">
        <v>118</v>
      </c>
      <c r="B561" s="35" t="s">
        <v>119</v>
      </c>
      <c r="C561" s="36">
        <v>36526</v>
      </c>
      <c r="D561" s="36">
        <v>45608</v>
      </c>
      <c r="E561" s="35"/>
      <c r="F561" s="37"/>
      <c r="G561" s="35" t="s">
        <v>1965</v>
      </c>
      <c r="H561" s="37">
        <v>0</v>
      </c>
      <c r="I561" s="38">
        <v>8.2799999999999999E-2</v>
      </c>
      <c r="J561" s="35"/>
      <c r="K561" s="35"/>
      <c r="L561" s="37">
        <v>0</v>
      </c>
    </row>
    <row r="562" spans="1:12">
      <c r="A562" s="35" t="s">
        <v>973</v>
      </c>
      <c r="B562" s="35" t="s">
        <v>974</v>
      </c>
      <c r="C562" s="36">
        <v>36526</v>
      </c>
      <c r="D562" s="36">
        <v>2958465</v>
      </c>
      <c r="E562" s="35"/>
      <c r="F562" s="37"/>
      <c r="G562" s="35" t="s">
        <v>1965</v>
      </c>
      <c r="H562" s="37">
        <v>0</v>
      </c>
      <c r="I562" s="38">
        <v>0.1022</v>
      </c>
      <c r="J562" s="35"/>
      <c r="K562" s="35"/>
      <c r="L562" s="37">
        <v>0</v>
      </c>
    </row>
    <row r="563" spans="1:12">
      <c r="A563" s="35" t="s">
        <v>538</v>
      </c>
      <c r="B563" s="35" t="s">
        <v>539</v>
      </c>
      <c r="C563" s="36">
        <v>36526</v>
      </c>
      <c r="D563" s="36">
        <v>45608</v>
      </c>
      <c r="E563" s="35"/>
      <c r="F563" s="37"/>
      <c r="G563" s="35" t="s">
        <v>1965</v>
      </c>
      <c r="H563" s="37">
        <v>0</v>
      </c>
      <c r="I563" s="38">
        <v>8.8900000000000007E-2</v>
      </c>
      <c r="J563" s="35"/>
      <c r="K563" s="35"/>
      <c r="L563" s="37">
        <v>0</v>
      </c>
    </row>
    <row r="564" spans="1:12">
      <c r="A564" s="35" t="s">
        <v>57</v>
      </c>
      <c r="B564" s="35" t="s">
        <v>2355</v>
      </c>
      <c r="C564" s="36">
        <v>36526</v>
      </c>
      <c r="D564" s="36">
        <v>45608</v>
      </c>
      <c r="E564" s="35"/>
      <c r="F564" s="37"/>
      <c r="G564" s="35" t="s">
        <v>1965</v>
      </c>
      <c r="H564" s="37">
        <v>0</v>
      </c>
      <c r="I564" s="38">
        <v>2.06E-2</v>
      </c>
      <c r="J564" s="35"/>
      <c r="K564" s="35"/>
      <c r="L564" s="37">
        <v>0</v>
      </c>
    </row>
    <row r="565" spans="1:12">
      <c r="A565" s="35" t="s">
        <v>41</v>
      </c>
      <c r="B565" s="35" t="s">
        <v>2356</v>
      </c>
      <c r="C565" s="36">
        <v>36526</v>
      </c>
      <c r="D565" s="36">
        <v>45608</v>
      </c>
      <c r="E565" s="35"/>
      <c r="F565" s="37"/>
      <c r="G565" s="35" t="s">
        <v>1965</v>
      </c>
      <c r="H565" s="37">
        <v>0</v>
      </c>
      <c r="I565" s="38">
        <v>6.83E-2</v>
      </c>
      <c r="J565" s="35"/>
      <c r="K565" s="35"/>
      <c r="L565" s="37">
        <v>0</v>
      </c>
    </row>
    <row r="566" spans="1:12">
      <c r="A566" s="35" t="s">
        <v>353</v>
      </c>
      <c r="B566" s="35" t="s">
        <v>354</v>
      </c>
      <c r="C566" s="36">
        <v>46092</v>
      </c>
      <c r="D566" s="36">
        <v>2958465</v>
      </c>
      <c r="E566" s="35"/>
      <c r="F566" s="37"/>
      <c r="G566" s="35" t="s">
        <v>1965</v>
      </c>
      <c r="H566" s="37">
        <v>0</v>
      </c>
      <c r="I566" s="38">
        <v>9.7000000000000003E-3</v>
      </c>
      <c r="J566" s="35"/>
      <c r="K566" s="35"/>
      <c r="L566" s="37">
        <v>0</v>
      </c>
    </row>
    <row r="567" spans="1:12">
      <c r="A567" s="35" t="s">
        <v>385</v>
      </c>
      <c r="B567" s="35" t="s">
        <v>386</v>
      </c>
      <c r="C567" s="36">
        <v>36526</v>
      </c>
      <c r="D567" s="36">
        <v>45608</v>
      </c>
      <c r="E567" s="35"/>
      <c r="F567" s="37"/>
      <c r="G567" s="35" t="s">
        <v>1965</v>
      </c>
      <c r="H567" s="37">
        <v>0</v>
      </c>
      <c r="I567" s="38">
        <v>3.4700000000000002E-2</v>
      </c>
      <c r="J567" s="35"/>
      <c r="K567" s="35"/>
      <c r="L567" s="37">
        <v>0</v>
      </c>
    </row>
    <row r="568" spans="1:12">
      <c r="A568" s="35" t="s">
        <v>396</v>
      </c>
      <c r="B568" s="35" t="s">
        <v>397</v>
      </c>
      <c r="C568" s="36">
        <v>36526</v>
      </c>
      <c r="D568" s="36">
        <v>45608</v>
      </c>
      <c r="E568" s="35"/>
      <c r="F568" s="37"/>
      <c r="G568" s="35" t="s">
        <v>1965</v>
      </c>
      <c r="H568" s="37">
        <v>0</v>
      </c>
      <c r="I568" s="38">
        <v>3.9699999999999999E-2</v>
      </c>
      <c r="J568" s="35"/>
      <c r="K568" s="35"/>
      <c r="L568" s="37">
        <v>0</v>
      </c>
    </row>
    <row r="569" spans="1:12">
      <c r="A569" s="35" t="s">
        <v>401</v>
      </c>
      <c r="B569" s="35" t="s">
        <v>402</v>
      </c>
      <c r="C569" s="36">
        <v>36526</v>
      </c>
      <c r="D569" s="36">
        <v>45608</v>
      </c>
      <c r="E569" s="35"/>
      <c r="F569" s="37"/>
      <c r="G569" s="35" t="s">
        <v>1965</v>
      </c>
      <c r="H569" s="37">
        <v>0</v>
      </c>
      <c r="I569" s="38">
        <v>6.1899999999999997E-2</v>
      </c>
      <c r="J569" s="35"/>
      <c r="K569" s="35"/>
      <c r="L569" s="37">
        <v>0</v>
      </c>
    </row>
    <row r="570" spans="1:12">
      <c r="A570" s="35" t="s">
        <v>406</v>
      </c>
      <c r="B570" s="35" t="s">
        <v>407</v>
      </c>
      <c r="C570" s="36">
        <v>36526</v>
      </c>
      <c r="D570" s="36">
        <v>45608</v>
      </c>
      <c r="E570" s="35"/>
      <c r="F570" s="37"/>
      <c r="G570" s="35" t="s">
        <v>1965</v>
      </c>
      <c r="H570" s="37">
        <v>0</v>
      </c>
      <c r="I570" s="38">
        <v>4.4400000000000002E-2</v>
      </c>
      <c r="J570" s="35"/>
      <c r="K570" s="35"/>
      <c r="L570" s="37">
        <v>0</v>
      </c>
    </row>
    <row r="571" spans="1:12">
      <c r="A571" s="35" t="s">
        <v>364</v>
      </c>
      <c r="B571" s="35" t="s">
        <v>365</v>
      </c>
      <c r="C571" s="36">
        <v>36526</v>
      </c>
      <c r="D571" s="36">
        <v>45608</v>
      </c>
      <c r="E571" s="35"/>
      <c r="F571" s="37"/>
      <c r="G571" s="35" t="s">
        <v>1965</v>
      </c>
      <c r="H571" s="37">
        <v>0</v>
      </c>
      <c r="I571" s="38">
        <v>1.67E-2</v>
      </c>
      <c r="J571" s="35"/>
      <c r="K571" s="35"/>
      <c r="L571" s="37">
        <v>0</v>
      </c>
    </row>
    <row r="572" spans="1:12">
      <c r="A572" s="35" t="s">
        <v>329</v>
      </c>
      <c r="B572" s="35" t="s">
        <v>2357</v>
      </c>
      <c r="C572" s="36">
        <v>36526</v>
      </c>
      <c r="D572" s="36">
        <v>45608</v>
      </c>
      <c r="E572" s="35"/>
      <c r="F572" s="37"/>
      <c r="G572" s="35" t="s">
        <v>1965</v>
      </c>
      <c r="H572" s="37">
        <v>0</v>
      </c>
      <c r="I572" s="38">
        <v>6.5000000000000002E-2</v>
      </c>
      <c r="J572" s="35"/>
      <c r="K572" s="35"/>
      <c r="L572" s="37">
        <v>0</v>
      </c>
    </row>
    <row r="573" spans="1:12">
      <c r="A573" s="35" t="s">
        <v>462</v>
      </c>
      <c r="B573" s="35" t="s">
        <v>463</v>
      </c>
      <c r="C573" s="36">
        <v>36526</v>
      </c>
      <c r="D573" s="36">
        <v>45608</v>
      </c>
      <c r="E573" s="35"/>
      <c r="F573" s="37"/>
      <c r="G573" s="35" t="s">
        <v>1965</v>
      </c>
      <c r="H573" s="37">
        <v>0</v>
      </c>
      <c r="I573" s="38">
        <v>5.8599999999999999E-2</v>
      </c>
      <c r="J573" s="35"/>
      <c r="K573" s="35"/>
      <c r="L573" s="37">
        <v>0</v>
      </c>
    </row>
    <row r="574" spans="1:12">
      <c r="A574" s="35" t="s">
        <v>507</v>
      </c>
      <c r="B574" s="35" t="s">
        <v>508</v>
      </c>
      <c r="C574" s="36">
        <v>36526</v>
      </c>
      <c r="D574" s="36">
        <v>45608</v>
      </c>
      <c r="E574" s="35"/>
      <c r="F574" s="37"/>
      <c r="G574" s="35" t="s">
        <v>1965</v>
      </c>
      <c r="H574" s="37">
        <v>0</v>
      </c>
      <c r="I574" s="38">
        <v>8.6099999999999996E-2</v>
      </c>
      <c r="J574" s="35"/>
      <c r="K574" s="35"/>
      <c r="L574" s="37">
        <v>0</v>
      </c>
    </row>
    <row r="575" spans="1:12">
      <c r="A575" s="35" t="s">
        <v>518</v>
      </c>
      <c r="B575" s="35" t="s">
        <v>519</v>
      </c>
      <c r="C575" s="36">
        <v>36526</v>
      </c>
      <c r="D575" s="36">
        <v>45608</v>
      </c>
      <c r="E575" s="35"/>
      <c r="F575" s="37"/>
      <c r="G575" s="35" t="s">
        <v>1965</v>
      </c>
      <c r="H575" s="37">
        <v>0</v>
      </c>
      <c r="I575" s="38">
        <v>4.9200000000000001E-2</v>
      </c>
      <c r="J575" s="35"/>
      <c r="K575" s="35"/>
      <c r="L575" s="37">
        <v>0</v>
      </c>
    </row>
    <row r="576" spans="1:12">
      <c r="A576" s="35" t="s">
        <v>531</v>
      </c>
      <c r="B576" s="35" t="s">
        <v>532</v>
      </c>
      <c r="C576" s="36">
        <v>36526</v>
      </c>
      <c r="D576" s="36">
        <v>45608</v>
      </c>
      <c r="E576" s="35"/>
      <c r="F576" s="37"/>
      <c r="G576" s="35" t="s">
        <v>1965</v>
      </c>
      <c r="H576" s="37">
        <v>0</v>
      </c>
      <c r="I576" s="38">
        <v>7.4000000000000003E-3</v>
      </c>
      <c r="J576" s="35"/>
      <c r="K576" s="35"/>
      <c r="L576" s="37">
        <v>0</v>
      </c>
    </row>
    <row r="577" spans="1:12">
      <c r="A577" s="35" t="s">
        <v>752</v>
      </c>
      <c r="B577" s="35" t="s">
        <v>753</v>
      </c>
      <c r="C577" s="36">
        <v>36526</v>
      </c>
      <c r="D577" s="36">
        <v>45608</v>
      </c>
      <c r="E577" s="35"/>
      <c r="F577" s="37"/>
      <c r="G577" s="35" t="s">
        <v>1965</v>
      </c>
      <c r="H577" s="37">
        <v>0</v>
      </c>
      <c r="I577" s="38">
        <v>0.5</v>
      </c>
      <c r="J577" s="35"/>
      <c r="K577" s="35"/>
      <c r="L577" s="37">
        <v>0</v>
      </c>
    </row>
    <row r="578" spans="1:12">
      <c r="A578" s="35" t="s">
        <v>759</v>
      </c>
      <c r="B578" s="35" t="s">
        <v>760</v>
      </c>
      <c r="C578" s="36">
        <v>36526</v>
      </c>
      <c r="D578" s="36">
        <v>45608</v>
      </c>
      <c r="E578" s="35"/>
      <c r="F578" s="37"/>
      <c r="G578" s="35" t="s">
        <v>1965</v>
      </c>
      <c r="H578" s="37">
        <v>0</v>
      </c>
      <c r="I578" s="38">
        <v>0.5</v>
      </c>
      <c r="J578" s="35"/>
      <c r="K578" s="35"/>
      <c r="L578" s="37">
        <v>0</v>
      </c>
    </row>
    <row r="579" spans="1:12">
      <c r="A579" s="35" t="s">
        <v>811</v>
      </c>
      <c r="B579" s="35" t="s">
        <v>2358</v>
      </c>
      <c r="C579" s="36">
        <v>36526</v>
      </c>
      <c r="D579" s="36">
        <v>45608</v>
      </c>
      <c r="E579" s="35"/>
      <c r="F579" s="37"/>
      <c r="G579" s="35" t="s">
        <v>1965</v>
      </c>
      <c r="H579" s="37">
        <v>0</v>
      </c>
      <c r="I579" s="38">
        <v>0.1057</v>
      </c>
      <c r="J579" s="35"/>
      <c r="K579" s="35"/>
      <c r="L579" s="37">
        <v>0</v>
      </c>
    </row>
    <row r="580" spans="1:12">
      <c r="A580" s="35" t="s">
        <v>978</v>
      </c>
      <c r="B580" s="35" t="s">
        <v>979</v>
      </c>
      <c r="C580" s="36">
        <v>36526</v>
      </c>
      <c r="D580" s="36">
        <v>45608</v>
      </c>
      <c r="E580" s="35"/>
      <c r="F580" s="37"/>
      <c r="G580" s="35" t="s">
        <v>1965</v>
      </c>
      <c r="H580" s="37">
        <v>0</v>
      </c>
      <c r="I580" s="38">
        <v>2.92E-2</v>
      </c>
      <c r="J580" s="35"/>
      <c r="K580" s="35"/>
      <c r="L580" s="37">
        <v>0</v>
      </c>
    </row>
    <row r="581" spans="1:12">
      <c r="A581" s="35" t="s">
        <v>969</v>
      </c>
      <c r="B581" s="35" t="s">
        <v>1228</v>
      </c>
      <c r="C581" s="36">
        <v>36526</v>
      </c>
      <c r="D581" s="36">
        <v>45608</v>
      </c>
      <c r="E581" s="35"/>
      <c r="F581" s="37"/>
      <c r="G581" s="35" t="s">
        <v>1965</v>
      </c>
      <c r="H581" s="37">
        <v>0</v>
      </c>
      <c r="I581" s="38">
        <v>0.1019</v>
      </c>
      <c r="J581" s="35"/>
      <c r="K581" s="35"/>
      <c r="L581" s="37">
        <v>0</v>
      </c>
    </row>
    <row r="582" spans="1:12">
      <c r="A582" s="35" t="s">
        <v>980</v>
      </c>
      <c r="B582" s="35" t="s">
        <v>2359</v>
      </c>
      <c r="C582" s="36">
        <v>36526</v>
      </c>
      <c r="D582" s="36">
        <v>45608</v>
      </c>
      <c r="E582" s="35"/>
      <c r="F582" s="37"/>
      <c r="G582" s="35" t="s">
        <v>1965</v>
      </c>
      <c r="H582" s="37">
        <v>0</v>
      </c>
      <c r="I582" s="38">
        <v>1.5299999999999999E-2</v>
      </c>
      <c r="J582" s="35"/>
      <c r="K582" s="35"/>
      <c r="L582" s="37">
        <v>0</v>
      </c>
    </row>
    <row r="583" spans="1:12">
      <c r="A583" s="35" t="s">
        <v>982</v>
      </c>
      <c r="B583" s="35" t="s">
        <v>2360</v>
      </c>
      <c r="C583" s="36">
        <v>36526</v>
      </c>
      <c r="D583" s="36">
        <v>45608</v>
      </c>
      <c r="E583" s="35"/>
      <c r="F583" s="37"/>
      <c r="G583" s="35" t="s">
        <v>1965</v>
      </c>
      <c r="H583" s="37">
        <v>0</v>
      </c>
      <c r="I583" s="38">
        <v>3.3599999999999998E-2</v>
      </c>
      <c r="J583" s="35"/>
      <c r="K583" s="35"/>
      <c r="L583" s="37">
        <v>0</v>
      </c>
    </row>
    <row r="584" spans="1:12">
      <c r="A584" s="35" t="s">
        <v>985</v>
      </c>
      <c r="B584" s="35" t="s">
        <v>986</v>
      </c>
      <c r="C584" s="36">
        <v>36526</v>
      </c>
      <c r="D584" s="36">
        <v>45608</v>
      </c>
      <c r="E584" s="35"/>
      <c r="F584" s="37"/>
      <c r="G584" s="35" t="s">
        <v>1965</v>
      </c>
      <c r="H584" s="37">
        <v>0</v>
      </c>
      <c r="I584" s="38">
        <v>9.4200000000000006E-2</v>
      </c>
      <c r="J584" s="35"/>
      <c r="K584" s="35"/>
      <c r="L584" s="37">
        <v>0</v>
      </c>
    </row>
    <row r="585" spans="1:12">
      <c r="A585" s="35" t="s">
        <v>987</v>
      </c>
      <c r="B585" s="35" t="s">
        <v>988</v>
      </c>
      <c r="C585" s="36">
        <v>36526</v>
      </c>
      <c r="D585" s="36">
        <v>45608</v>
      </c>
      <c r="E585" s="35"/>
      <c r="F585" s="37"/>
      <c r="G585" s="35" t="s">
        <v>1965</v>
      </c>
      <c r="H585" s="37">
        <v>0</v>
      </c>
      <c r="I585" s="38">
        <v>3.3599999999999998E-2</v>
      </c>
      <c r="J585" s="35"/>
      <c r="K585" s="35"/>
      <c r="L585" s="37">
        <v>0</v>
      </c>
    </row>
    <row r="586" spans="1:12">
      <c r="A586" s="35" t="s">
        <v>989</v>
      </c>
      <c r="B586" s="35" t="s">
        <v>990</v>
      </c>
      <c r="C586" s="36">
        <v>36526</v>
      </c>
      <c r="D586" s="36">
        <v>45608</v>
      </c>
      <c r="E586" s="35"/>
      <c r="F586" s="37"/>
      <c r="G586" s="35" t="s">
        <v>1965</v>
      </c>
      <c r="H586" s="37">
        <v>0</v>
      </c>
      <c r="I586" s="38">
        <v>4.6699999999999998E-2</v>
      </c>
      <c r="J586" s="35"/>
      <c r="K586" s="35"/>
      <c r="L586" s="37">
        <v>0</v>
      </c>
    </row>
    <row r="587" spans="1:12">
      <c r="A587" s="35" t="s">
        <v>1013</v>
      </c>
      <c r="B587" s="35" t="s">
        <v>1014</v>
      </c>
      <c r="C587" s="36">
        <v>36526</v>
      </c>
      <c r="D587" s="36">
        <v>45608</v>
      </c>
      <c r="E587" s="35"/>
      <c r="F587" s="37"/>
      <c r="G587" s="35" t="s">
        <v>1965</v>
      </c>
      <c r="H587" s="37">
        <v>0</v>
      </c>
      <c r="I587" s="38">
        <v>5</v>
      </c>
      <c r="J587" s="35"/>
      <c r="K587" s="35"/>
      <c r="L587" s="37">
        <v>0</v>
      </c>
    </row>
    <row r="588" spans="1:12">
      <c r="A588" s="35" t="s">
        <v>1017</v>
      </c>
      <c r="B588" s="35" t="s">
        <v>1018</v>
      </c>
      <c r="C588" s="36">
        <v>36526</v>
      </c>
      <c r="D588" s="36">
        <v>45608</v>
      </c>
      <c r="E588" s="35"/>
      <c r="F588" s="37"/>
      <c r="G588" s="35" t="s">
        <v>1965</v>
      </c>
      <c r="H588" s="37">
        <v>0</v>
      </c>
      <c r="I588" s="38">
        <v>5</v>
      </c>
      <c r="J588" s="35"/>
      <c r="K588" s="35"/>
      <c r="L588" s="37">
        <v>0</v>
      </c>
    </row>
    <row r="589" spans="1:12">
      <c r="A589" s="35" t="s">
        <v>1019</v>
      </c>
      <c r="B589" s="35" t="s">
        <v>1020</v>
      </c>
      <c r="C589" s="36">
        <v>36526</v>
      </c>
      <c r="D589" s="36">
        <v>45608</v>
      </c>
      <c r="E589" s="35"/>
      <c r="F589" s="37"/>
      <c r="G589" s="35" t="s">
        <v>1965</v>
      </c>
      <c r="H589" s="37">
        <v>0</v>
      </c>
      <c r="I589" s="38">
        <v>5</v>
      </c>
      <c r="J589" s="35"/>
      <c r="K589" s="35"/>
      <c r="L589" s="37">
        <v>0</v>
      </c>
    </row>
    <row r="590" spans="1:12">
      <c r="A590" s="35" t="s">
        <v>2361</v>
      </c>
      <c r="B590" s="35" t="s">
        <v>2362</v>
      </c>
      <c r="C590" s="36">
        <v>45632</v>
      </c>
      <c r="D590" s="36">
        <v>2958465</v>
      </c>
      <c r="E590" s="35"/>
      <c r="F590" s="37"/>
      <c r="G590" s="35" t="s">
        <v>1965</v>
      </c>
      <c r="H590" s="37">
        <v>0</v>
      </c>
      <c r="I590" s="38">
        <v>12</v>
      </c>
      <c r="J590" s="35"/>
      <c r="K590" s="35"/>
      <c r="L590" s="37">
        <v>0</v>
      </c>
    </row>
    <row r="591" spans="1:12">
      <c r="A591" s="35" t="s">
        <v>993</v>
      </c>
      <c r="B591" s="35" t="s">
        <v>994</v>
      </c>
      <c r="C591" s="36">
        <v>36526</v>
      </c>
      <c r="D591" s="36">
        <v>45608</v>
      </c>
      <c r="E591" s="35"/>
      <c r="F591" s="37"/>
      <c r="G591" s="35" t="s">
        <v>1965</v>
      </c>
      <c r="H591" s="37">
        <v>0</v>
      </c>
      <c r="I591" s="38">
        <v>2.7199999999999998E-2</v>
      </c>
      <c r="J591" s="35"/>
      <c r="K591" s="35"/>
      <c r="L591" s="37">
        <v>0</v>
      </c>
    </row>
    <row r="592" spans="1:12">
      <c r="A592" s="35" t="s">
        <v>2363</v>
      </c>
      <c r="B592" s="35" t="s">
        <v>2364</v>
      </c>
      <c r="C592" s="36">
        <v>45632</v>
      </c>
      <c r="D592" s="36">
        <v>2958465</v>
      </c>
      <c r="E592" s="35"/>
      <c r="F592" s="37"/>
      <c r="G592" s="35" t="s">
        <v>1965</v>
      </c>
      <c r="H592" s="37">
        <v>0</v>
      </c>
      <c r="I592" s="38">
        <v>12</v>
      </c>
      <c r="J592" s="35"/>
      <c r="K592" s="35"/>
      <c r="L592" s="37">
        <v>0</v>
      </c>
    </row>
    <row r="593" spans="1:12">
      <c r="A593" s="35" t="s">
        <v>2365</v>
      </c>
      <c r="B593" s="35" t="s">
        <v>2366</v>
      </c>
      <c r="C593" s="36">
        <v>45632</v>
      </c>
      <c r="D593" s="36">
        <v>2958465</v>
      </c>
      <c r="E593" s="35"/>
      <c r="F593" s="37"/>
      <c r="G593" s="35" t="s">
        <v>1965</v>
      </c>
      <c r="H593" s="37">
        <v>0</v>
      </c>
      <c r="I593" s="38">
        <v>12</v>
      </c>
      <c r="J593" s="35"/>
      <c r="K593" s="35"/>
      <c r="L593" s="37">
        <v>0</v>
      </c>
    </row>
    <row r="594" spans="1:12">
      <c r="A594" s="35" t="s">
        <v>2367</v>
      </c>
      <c r="B594" s="35" t="s">
        <v>2368</v>
      </c>
      <c r="C594" s="36">
        <v>45632</v>
      </c>
      <c r="D594" s="36">
        <v>2958465</v>
      </c>
      <c r="E594" s="35"/>
      <c r="F594" s="37"/>
      <c r="G594" s="35" t="s">
        <v>1965</v>
      </c>
      <c r="H594" s="37">
        <v>0</v>
      </c>
      <c r="I594" s="38">
        <v>12</v>
      </c>
      <c r="J594" s="35"/>
      <c r="K594" s="35"/>
      <c r="L594" s="37">
        <v>0</v>
      </c>
    </row>
    <row r="595" spans="1:12">
      <c r="A595" s="35" t="s">
        <v>991</v>
      </c>
      <c r="B595" s="35" t="s">
        <v>992</v>
      </c>
      <c r="C595" s="36">
        <v>36526</v>
      </c>
      <c r="D595" s="36">
        <v>45608</v>
      </c>
      <c r="E595" s="35"/>
      <c r="F595" s="37"/>
      <c r="G595" s="35" t="s">
        <v>1965</v>
      </c>
      <c r="H595" s="37">
        <v>0</v>
      </c>
      <c r="I595" s="38">
        <v>3.61E-2</v>
      </c>
      <c r="J595" s="35"/>
      <c r="K595" s="35"/>
      <c r="L595" s="37">
        <v>0</v>
      </c>
    </row>
    <row r="596" spans="1:12">
      <c r="A596" s="35" t="s">
        <v>2369</v>
      </c>
      <c r="B596" s="35" t="s">
        <v>2370</v>
      </c>
      <c r="C596" s="36">
        <v>45632</v>
      </c>
      <c r="D596" s="36">
        <v>2958465</v>
      </c>
      <c r="E596" s="35"/>
      <c r="F596" s="37"/>
      <c r="G596" s="35" t="s">
        <v>1965</v>
      </c>
      <c r="H596" s="37">
        <v>0</v>
      </c>
      <c r="I596" s="38">
        <v>12</v>
      </c>
      <c r="J596" s="35"/>
      <c r="K596" s="35"/>
      <c r="L596" s="37">
        <v>0</v>
      </c>
    </row>
    <row r="597" spans="1:12">
      <c r="A597" s="35" t="s">
        <v>2371</v>
      </c>
      <c r="B597" s="35" t="s">
        <v>2372</v>
      </c>
      <c r="C597" s="36">
        <v>45632</v>
      </c>
      <c r="D597" s="36">
        <v>2958465</v>
      </c>
      <c r="E597" s="35"/>
      <c r="F597" s="37"/>
      <c r="G597" s="35" t="s">
        <v>1965</v>
      </c>
      <c r="H597" s="37">
        <v>0</v>
      </c>
      <c r="I597" s="38">
        <v>12</v>
      </c>
      <c r="J597" s="35"/>
      <c r="K597" s="35"/>
      <c r="L597" s="37">
        <v>0</v>
      </c>
    </row>
    <row r="598" spans="1:12">
      <c r="A598" s="35" t="s">
        <v>2373</v>
      </c>
      <c r="B598" s="35" t="s">
        <v>2374</v>
      </c>
      <c r="C598" s="36">
        <v>45632</v>
      </c>
      <c r="D598" s="36">
        <v>2958465</v>
      </c>
      <c r="E598" s="35"/>
      <c r="F598" s="37"/>
      <c r="G598" s="35" t="s">
        <v>1965</v>
      </c>
      <c r="H598" s="37">
        <v>0</v>
      </c>
      <c r="I598" s="38">
        <v>12</v>
      </c>
      <c r="J598" s="35"/>
      <c r="K598" s="35"/>
      <c r="L598" s="37">
        <v>0</v>
      </c>
    </row>
    <row r="599" spans="1:12">
      <c r="A599" s="35" t="s">
        <v>2375</v>
      </c>
      <c r="B599" s="35" t="s">
        <v>2376</v>
      </c>
      <c r="C599" s="36">
        <v>36526</v>
      </c>
      <c r="D599" s="36">
        <v>2958465</v>
      </c>
      <c r="E599" s="35"/>
      <c r="F599" s="37"/>
      <c r="G599" s="35" t="s">
        <v>1965</v>
      </c>
      <c r="H599" s="37">
        <v>0</v>
      </c>
      <c r="I599" s="38">
        <v>0.5</v>
      </c>
      <c r="J599" s="35"/>
      <c r="K599" s="35"/>
      <c r="L599" s="37">
        <v>0</v>
      </c>
    </row>
    <row r="600" spans="1:12">
      <c r="A600" s="35" t="s">
        <v>2377</v>
      </c>
      <c r="B600" s="35" t="s">
        <v>2378</v>
      </c>
      <c r="C600" s="36">
        <v>36526</v>
      </c>
      <c r="D600" s="36">
        <v>2958465</v>
      </c>
      <c r="E600" s="35"/>
      <c r="F600" s="37"/>
      <c r="G600" s="35" t="s">
        <v>1965</v>
      </c>
      <c r="H600" s="37">
        <v>0</v>
      </c>
      <c r="I600" s="38">
        <v>0.5</v>
      </c>
      <c r="J600" s="35"/>
      <c r="K600" s="35"/>
      <c r="L600" s="37">
        <v>0</v>
      </c>
    </row>
    <row r="601" spans="1:12">
      <c r="A601" s="35" t="s">
        <v>2379</v>
      </c>
      <c r="B601" s="35" t="s">
        <v>2380</v>
      </c>
      <c r="C601" s="36">
        <v>36526</v>
      </c>
      <c r="D601" s="36">
        <v>2958465</v>
      </c>
      <c r="E601" s="35"/>
      <c r="F601" s="37"/>
      <c r="G601" s="35" t="s">
        <v>1965</v>
      </c>
      <c r="H601" s="37">
        <v>0</v>
      </c>
      <c r="I601" s="38">
        <v>0.5</v>
      </c>
      <c r="J601" s="35"/>
      <c r="K601" s="35"/>
      <c r="L601" s="37">
        <v>0</v>
      </c>
    </row>
    <row r="602" spans="1:12">
      <c r="A602" s="35" t="s">
        <v>2381</v>
      </c>
      <c r="B602" s="35" t="s">
        <v>2382</v>
      </c>
      <c r="C602" s="36">
        <v>36526</v>
      </c>
      <c r="D602" s="36">
        <v>2958465</v>
      </c>
      <c r="E602" s="35"/>
      <c r="F602" s="37"/>
      <c r="G602" s="35" t="s">
        <v>1965</v>
      </c>
      <c r="H602" s="37">
        <v>0</v>
      </c>
      <c r="I602" s="38">
        <v>0.5</v>
      </c>
      <c r="J602" s="35"/>
      <c r="K602" s="35"/>
      <c r="L602" s="37">
        <v>0</v>
      </c>
    </row>
    <row r="603" spans="1:12">
      <c r="A603" s="35" t="s">
        <v>2383</v>
      </c>
      <c r="B603" s="35" t="s">
        <v>2384</v>
      </c>
      <c r="C603" s="36">
        <v>36526</v>
      </c>
      <c r="D603" s="36">
        <v>2958465</v>
      </c>
      <c r="E603" s="35"/>
      <c r="F603" s="37"/>
      <c r="G603" s="35" t="s">
        <v>1965</v>
      </c>
      <c r="H603" s="37">
        <v>0</v>
      </c>
      <c r="I603" s="38">
        <v>0.5</v>
      </c>
      <c r="J603" s="35"/>
      <c r="K603" s="35"/>
      <c r="L603" s="37">
        <v>0</v>
      </c>
    </row>
    <row r="604" spans="1:12">
      <c r="A604" s="35" t="s">
        <v>2385</v>
      </c>
      <c r="B604" s="35" t="s">
        <v>2386</v>
      </c>
      <c r="C604" s="36">
        <v>36526</v>
      </c>
      <c r="D604" s="36">
        <v>2958465</v>
      </c>
      <c r="E604" s="35"/>
      <c r="F604" s="37"/>
      <c r="G604" s="35" t="s">
        <v>1965</v>
      </c>
      <c r="H604" s="37">
        <v>0</v>
      </c>
      <c r="I604" s="38">
        <v>0.5</v>
      </c>
      <c r="J604" s="35"/>
      <c r="K604" s="35"/>
      <c r="L604" s="37">
        <v>0</v>
      </c>
    </row>
    <row r="605" spans="1:12">
      <c r="A605" s="35" t="s">
        <v>2387</v>
      </c>
      <c r="B605" s="35" t="s">
        <v>2388</v>
      </c>
      <c r="C605" s="36">
        <v>36526</v>
      </c>
      <c r="D605" s="36">
        <v>2958465</v>
      </c>
      <c r="E605" s="35"/>
      <c r="F605" s="37"/>
      <c r="G605" s="35" t="s">
        <v>1965</v>
      </c>
      <c r="H605" s="37">
        <v>0</v>
      </c>
      <c r="I605" s="38">
        <v>0.5</v>
      </c>
      <c r="J605" s="35"/>
      <c r="K605" s="35"/>
      <c r="L605" s="37">
        <v>0</v>
      </c>
    </row>
    <row r="606" spans="1:12">
      <c r="A606" s="35" t="s">
        <v>2389</v>
      </c>
      <c r="B606" s="35" t="s">
        <v>2390</v>
      </c>
      <c r="C606" s="36">
        <v>36526</v>
      </c>
      <c r="D606" s="36">
        <v>2958465</v>
      </c>
      <c r="E606" s="35"/>
      <c r="F606" s="37"/>
      <c r="G606" s="35" t="s">
        <v>1965</v>
      </c>
      <c r="H606" s="37">
        <v>0</v>
      </c>
      <c r="I606" s="38">
        <v>0.5</v>
      </c>
      <c r="J606" s="35"/>
      <c r="K606" s="35"/>
      <c r="L606" s="37">
        <v>0</v>
      </c>
    </row>
    <row r="607" spans="1:12">
      <c r="A607" s="35" t="s">
        <v>2391</v>
      </c>
      <c r="B607" s="35" t="s">
        <v>2392</v>
      </c>
      <c r="C607" s="36">
        <v>36526</v>
      </c>
      <c r="D607" s="36">
        <v>2958465</v>
      </c>
      <c r="E607" s="35"/>
      <c r="F607" s="37"/>
      <c r="G607" s="35" t="s">
        <v>1965</v>
      </c>
      <c r="H607" s="37">
        <v>0</v>
      </c>
      <c r="I607" s="38">
        <v>0.5</v>
      </c>
      <c r="J607" s="35"/>
      <c r="K607" s="35"/>
      <c r="L607" s="37">
        <v>0</v>
      </c>
    </row>
    <row r="608" spans="1:12">
      <c r="A608" s="35" t="s">
        <v>2393</v>
      </c>
      <c r="B608" s="35" t="s">
        <v>2394</v>
      </c>
      <c r="C608" s="36">
        <v>36526</v>
      </c>
      <c r="D608" s="36">
        <v>2958465</v>
      </c>
      <c r="E608" s="35"/>
      <c r="F608" s="37"/>
      <c r="G608" s="35" t="s">
        <v>1965</v>
      </c>
      <c r="H608" s="37">
        <v>0</v>
      </c>
      <c r="I608" s="38">
        <v>0.5</v>
      </c>
      <c r="J608" s="35"/>
      <c r="K608" s="35"/>
      <c r="L608" s="37">
        <v>0</v>
      </c>
    </row>
    <row r="609" spans="1:12">
      <c r="A609" s="35" t="s">
        <v>2395</v>
      </c>
      <c r="B609" s="35" t="s">
        <v>2396</v>
      </c>
      <c r="C609" s="36">
        <v>36526</v>
      </c>
      <c r="D609" s="36">
        <v>2958465</v>
      </c>
      <c r="E609" s="35"/>
      <c r="F609" s="37"/>
      <c r="G609" s="35" t="s">
        <v>1965</v>
      </c>
      <c r="H609" s="37">
        <v>0</v>
      </c>
      <c r="I609" s="38">
        <v>0.5</v>
      </c>
      <c r="J609" s="35"/>
      <c r="K609" s="35"/>
      <c r="L609" s="37">
        <v>0</v>
      </c>
    </row>
    <row r="610" spans="1:12">
      <c r="A610" s="35" t="s">
        <v>2397</v>
      </c>
      <c r="B610" s="35" t="s">
        <v>2398</v>
      </c>
      <c r="C610" s="36">
        <v>36526</v>
      </c>
      <c r="D610" s="36">
        <v>2958465</v>
      </c>
      <c r="E610" s="35"/>
      <c r="F610" s="37"/>
      <c r="G610" s="35" t="s">
        <v>1965</v>
      </c>
      <c r="H610" s="37">
        <v>0</v>
      </c>
      <c r="I610" s="38">
        <v>0.5</v>
      </c>
      <c r="J610" s="35"/>
      <c r="K610" s="35"/>
      <c r="L610" s="37">
        <v>0</v>
      </c>
    </row>
    <row r="611" spans="1:12">
      <c r="A611" s="35" t="s">
        <v>2399</v>
      </c>
      <c r="B611" s="35" t="s">
        <v>2400</v>
      </c>
      <c r="C611" s="36">
        <v>36526</v>
      </c>
      <c r="D611" s="36">
        <v>2958465</v>
      </c>
      <c r="E611" s="35"/>
      <c r="F611" s="37"/>
      <c r="G611" s="35" t="s">
        <v>1965</v>
      </c>
      <c r="H611" s="37">
        <v>0</v>
      </c>
      <c r="I611" s="38">
        <v>0.5</v>
      </c>
      <c r="J611" s="35"/>
      <c r="K611" s="35"/>
      <c r="L611" s="37">
        <v>0</v>
      </c>
    </row>
    <row r="612" spans="1:12">
      <c r="A612" s="35" t="s">
        <v>2401</v>
      </c>
      <c r="B612" s="35" t="s">
        <v>2402</v>
      </c>
      <c r="C612" s="36">
        <v>36526</v>
      </c>
      <c r="D612" s="36">
        <v>2958465</v>
      </c>
      <c r="E612" s="35"/>
      <c r="F612" s="37"/>
      <c r="G612" s="35" t="s">
        <v>1965</v>
      </c>
      <c r="H612" s="37">
        <v>0</v>
      </c>
      <c r="I612" s="38">
        <v>0.5</v>
      </c>
      <c r="J612" s="35"/>
      <c r="K612" s="35"/>
      <c r="L612" s="37">
        <v>0</v>
      </c>
    </row>
    <row r="613" spans="1:12">
      <c r="A613" s="35" t="s">
        <v>2403</v>
      </c>
      <c r="B613" s="35" t="s">
        <v>2404</v>
      </c>
      <c r="C613" s="36">
        <v>36526</v>
      </c>
      <c r="D613" s="36">
        <v>2958465</v>
      </c>
      <c r="E613" s="35"/>
      <c r="F613" s="37"/>
      <c r="G613" s="35" t="s">
        <v>1965</v>
      </c>
      <c r="H613" s="37">
        <v>0</v>
      </c>
      <c r="I613" s="38">
        <v>0.5</v>
      </c>
      <c r="J613" s="35"/>
      <c r="K613" s="35"/>
      <c r="L613" s="37">
        <v>0</v>
      </c>
    </row>
    <row r="614" spans="1:12">
      <c r="A614" s="35" t="s">
        <v>2405</v>
      </c>
      <c r="B614" s="35" t="s">
        <v>2406</v>
      </c>
      <c r="C614" s="36">
        <v>36526</v>
      </c>
      <c r="D614" s="36">
        <v>2958465</v>
      </c>
      <c r="E614" s="35"/>
      <c r="F614" s="37"/>
      <c r="G614" s="35" t="s">
        <v>1965</v>
      </c>
      <c r="H614" s="37">
        <v>0</v>
      </c>
      <c r="I614" s="38">
        <v>0.5</v>
      </c>
      <c r="J614" s="35"/>
      <c r="K614" s="35"/>
      <c r="L614" s="37">
        <v>0</v>
      </c>
    </row>
    <row r="615" spans="1:12">
      <c r="A615" s="35" t="s">
        <v>2407</v>
      </c>
      <c r="B615" s="35" t="s">
        <v>2408</v>
      </c>
      <c r="C615" s="36">
        <v>36526</v>
      </c>
      <c r="D615" s="36">
        <v>2958465</v>
      </c>
      <c r="E615" s="35"/>
      <c r="F615" s="37"/>
      <c r="G615" s="35" t="s">
        <v>1965</v>
      </c>
      <c r="H615" s="37">
        <v>0</v>
      </c>
      <c r="I615" s="38">
        <v>0.5</v>
      </c>
      <c r="J615" s="35"/>
      <c r="K615" s="35"/>
      <c r="L615" s="37">
        <v>0</v>
      </c>
    </row>
    <row r="616" spans="1:12">
      <c r="A616" s="35" t="s">
        <v>2409</v>
      </c>
      <c r="B616" s="35" t="s">
        <v>2410</v>
      </c>
      <c r="C616" s="36">
        <v>36526</v>
      </c>
      <c r="D616" s="36">
        <v>2958465</v>
      </c>
      <c r="E616" s="35"/>
      <c r="F616" s="37"/>
      <c r="G616" s="35" t="s">
        <v>1965</v>
      </c>
      <c r="H616" s="37">
        <v>0</v>
      </c>
      <c r="I616" s="38">
        <v>0.5</v>
      </c>
      <c r="J616" s="35"/>
      <c r="K616" s="35"/>
      <c r="L616" s="37">
        <v>0</v>
      </c>
    </row>
    <row r="617" spans="1:12">
      <c r="A617" s="35" t="s">
        <v>2411</v>
      </c>
      <c r="B617" s="35" t="s">
        <v>2412</v>
      </c>
      <c r="C617" s="36">
        <v>36526</v>
      </c>
      <c r="D617" s="36">
        <v>2958465</v>
      </c>
      <c r="E617" s="35"/>
      <c r="F617" s="37"/>
      <c r="G617" s="35" t="s">
        <v>1965</v>
      </c>
      <c r="H617" s="37">
        <v>0</v>
      </c>
      <c r="I617" s="38">
        <v>0.5</v>
      </c>
      <c r="J617" s="35"/>
      <c r="K617" s="35"/>
      <c r="L617" s="37">
        <v>0</v>
      </c>
    </row>
    <row r="618" spans="1:12">
      <c r="A618" s="35" t="s">
        <v>2413</v>
      </c>
      <c r="B618" s="35" t="s">
        <v>2414</v>
      </c>
      <c r="C618" s="36">
        <v>36526</v>
      </c>
      <c r="D618" s="36">
        <v>2958465</v>
      </c>
      <c r="E618" s="35"/>
      <c r="F618" s="37"/>
      <c r="G618" s="35" t="s">
        <v>1965</v>
      </c>
      <c r="H618" s="37">
        <v>0</v>
      </c>
      <c r="I618" s="38">
        <v>5.5999999999999999E-3</v>
      </c>
      <c r="J618" s="35"/>
      <c r="K618" s="35"/>
      <c r="L618" s="37">
        <v>0</v>
      </c>
    </row>
    <row r="619" spans="1:12">
      <c r="A619" s="35" t="s">
        <v>2415</v>
      </c>
      <c r="B619" s="35" t="s">
        <v>2416</v>
      </c>
      <c r="C619" s="36">
        <v>36526</v>
      </c>
      <c r="D619" s="36">
        <v>2958465</v>
      </c>
      <c r="E619" s="35"/>
      <c r="F619" s="37"/>
      <c r="G619" s="35" t="s">
        <v>1965</v>
      </c>
      <c r="H619" s="37">
        <v>0</v>
      </c>
      <c r="I619" s="38">
        <v>0.5</v>
      </c>
      <c r="J619" s="35"/>
      <c r="K619" s="35"/>
      <c r="L619" s="37">
        <v>0</v>
      </c>
    </row>
    <row r="620" spans="1:12">
      <c r="A620" s="35" t="s">
        <v>2417</v>
      </c>
      <c r="B620" s="35" t="s">
        <v>2418</v>
      </c>
      <c r="C620" s="36">
        <v>36526</v>
      </c>
      <c r="D620" s="36">
        <v>2958465</v>
      </c>
      <c r="E620" s="35"/>
      <c r="F620" s="37"/>
      <c r="G620" s="35" t="s">
        <v>1965</v>
      </c>
      <c r="H620" s="37">
        <v>0</v>
      </c>
      <c r="I620" s="38">
        <v>0.5</v>
      </c>
      <c r="J620" s="35"/>
      <c r="K620" s="35"/>
      <c r="L620" s="37">
        <v>0</v>
      </c>
    </row>
    <row r="621" spans="1:12">
      <c r="A621" s="35" t="s">
        <v>995</v>
      </c>
      <c r="B621" s="35" t="s">
        <v>996</v>
      </c>
      <c r="C621" s="36">
        <v>36526</v>
      </c>
      <c r="D621" s="36">
        <v>2958465</v>
      </c>
      <c r="E621" s="35"/>
      <c r="F621" s="37"/>
      <c r="G621" s="35" t="s">
        <v>1965</v>
      </c>
      <c r="H621" s="37">
        <v>0</v>
      </c>
      <c r="I621" s="38">
        <v>8.6099999999999996E-2</v>
      </c>
      <c r="J621" s="35"/>
      <c r="K621" s="35"/>
      <c r="L621" s="37">
        <v>0</v>
      </c>
    </row>
    <row r="622" spans="1:12">
      <c r="A622" s="35" t="s">
        <v>1021</v>
      </c>
      <c r="B622" s="35" t="s">
        <v>1022</v>
      </c>
      <c r="C622" s="36">
        <v>36526</v>
      </c>
      <c r="D622" s="36">
        <v>2958465</v>
      </c>
      <c r="E622" s="35"/>
      <c r="F622" s="37"/>
      <c r="G622" s="35" t="s">
        <v>1965</v>
      </c>
      <c r="H622" s="37">
        <v>0</v>
      </c>
      <c r="I622" s="38">
        <v>9.0300000000000005E-2</v>
      </c>
      <c r="J622" s="35"/>
      <c r="K622" s="35"/>
      <c r="L622" s="37">
        <v>0</v>
      </c>
    </row>
    <row r="623" spans="1:12">
      <c r="A623" s="35" t="s">
        <v>997</v>
      </c>
      <c r="B623" s="35" t="s">
        <v>998</v>
      </c>
      <c r="C623" s="36">
        <v>36526</v>
      </c>
      <c r="D623" s="36">
        <v>2958465</v>
      </c>
      <c r="E623" s="35"/>
      <c r="F623" s="37"/>
      <c r="G623" s="35" t="s">
        <v>1965</v>
      </c>
      <c r="H623" s="37">
        <v>0</v>
      </c>
      <c r="I623" s="38">
        <v>0.1167</v>
      </c>
      <c r="J623" s="35"/>
      <c r="K623" s="35"/>
      <c r="L623" s="37">
        <v>0</v>
      </c>
    </row>
    <row r="624" spans="1:12">
      <c r="A624" s="35" t="s">
        <v>999</v>
      </c>
      <c r="B624" s="35" t="s">
        <v>1000</v>
      </c>
      <c r="C624" s="36">
        <v>36526</v>
      </c>
      <c r="D624" s="36">
        <v>2958465</v>
      </c>
      <c r="E624" s="35"/>
      <c r="F624" s="37"/>
      <c r="G624" s="35" t="s">
        <v>1965</v>
      </c>
      <c r="H624" s="37">
        <v>0</v>
      </c>
      <c r="I624" s="38">
        <v>6.3899999999999998E-2</v>
      </c>
      <c r="J624" s="35"/>
      <c r="K624" s="35"/>
      <c r="L624" s="37">
        <v>0</v>
      </c>
    </row>
    <row r="625" spans="1:12">
      <c r="A625" s="35" t="s">
        <v>1001</v>
      </c>
      <c r="B625" s="35" t="s">
        <v>1002</v>
      </c>
      <c r="C625" s="36">
        <v>36526</v>
      </c>
      <c r="D625" s="36">
        <v>2958465</v>
      </c>
      <c r="E625" s="35"/>
      <c r="F625" s="37"/>
      <c r="G625" s="35" t="s">
        <v>1965</v>
      </c>
      <c r="H625" s="37">
        <v>0</v>
      </c>
      <c r="I625" s="38">
        <v>0.1467</v>
      </c>
      <c r="J625" s="35"/>
      <c r="K625" s="35"/>
      <c r="L625" s="37">
        <v>0</v>
      </c>
    </row>
    <row r="626" spans="1:12">
      <c r="A626" s="35" t="s">
        <v>1114</v>
      </c>
      <c r="B626" s="35" t="s">
        <v>1115</v>
      </c>
      <c r="C626" s="36">
        <v>36526</v>
      </c>
      <c r="D626" s="36">
        <v>2958465</v>
      </c>
      <c r="E626" s="35"/>
      <c r="F626" s="37"/>
      <c r="G626" s="35" t="s">
        <v>1965</v>
      </c>
      <c r="H626" s="37">
        <v>0</v>
      </c>
      <c r="I626" s="38">
        <v>1.8100000000000002E-2</v>
      </c>
      <c r="J626" s="35"/>
      <c r="K626" s="35"/>
      <c r="L626" s="37">
        <v>0</v>
      </c>
    </row>
    <row r="627" spans="1:12">
      <c r="A627" s="35" t="s">
        <v>1003</v>
      </c>
      <c r="B627" s="35" t="s">
        <v>1004</v>
      </c>
      <c r="C627" s="36">
        <v>36526</v>
      </c>
      <c r="D627" s="36">
        <v>2958465</v>
      </c>
      <c r="E627" s="35"/>
      <c r="F627" s="37"/>
      <c r="G627" s="35" t="s">
        <v>1965</v>
      </c>
      <c r="H627" s="37">
        <v>0</v>
      </c>
      <c r="I627" s="38">
        <v>0.02</v>
      </c>
      <c r="J627" s="35"/>
      <c r="K627" s="35"/>
      <c r="L627" s="37">
        <v>0</v>
      </c>
    </row>
    <row r="628" spans="1:12">
      <c r="A628" s="35" t="s">
        <v>1005</v>
      </c>
      <c r="B628" s="35" t="s">
        <v>1006</v>
      </c>
      <c r="C628" s="36">
        <v>36526</v>
      </c>
      <c r="D628" s="36">
        <v>2958465</v>
      </c>
      <c r="E628" s="35"/>
      <c r="F628" s="37"/>
      <c r="G628" s="35" t="s">
        <v>1965</v>
      </c>
      <c r="H628" s="37">
        <v>0</v>
      </c>
      <c r="I628" s="38">
        <v>7.4999999999999997E-2</v>
      </c>
      <c r="J628" s="35"/>
      <c r="K628" s="35"/>
      <c r="L628" s="37">
        <v>0</v>
      </c>
    </row>
    <row r="629" spans="1:12">
      <c r="A629" s="35" t="s">
        <v>1007</v>
      </c>
      <c r="B629" s="35" t="s">
        <v>1008</v>
      </c>
      <c r="C629" s="36">
        <v>36526</v>
      </c>
      <c r="D629" s="36">
        <v>2958465</v>
      </c>
      <c r="E629" s="35"/>
      <c r="F629" s="37"/>
      <c r="G629" s="35" t="s">
        <v>1965</v>
      </c>
      <c r="H629" s="37">
        <v>0</v>
      </c>
      <c r="I629" s="38">
        <v>0.64170000000000005</v>
      </c>
      <c r="J629" s="35"/>
      <c r="K629" s="35"/>
      <c r="L629" s="37">
        <v>0</v>
      </c>
    </row>
    <row r="630" spans="1:12">
      <c r="A630" s="35" t="s">
        <v>1011</v>
      </c>
      <c r="B630" s="35" t="s">
        <v>1012</v>
      </c>
      <c r="C630" s="36">
        <v>36526</v>
      </c>
      <c r="D630" s="36">
        <v>2958465</v>
      </c>
      <c r="E630" s="35"/>
      <c r="F630" s="37"/>
      <c r="G630" s="35" t="s">
        <v>1965</v>
      </c>
      <c r="H630" s="37">
        <v>0</v>
      </c>
      <c r="I630" s="38">
        <v>0.51139999999999997</v>
      </c>
      <c r="J630" s="35"/>
      <c r="K630" s="35"/>
      <c r="L630" s="37">
        <v>0</v>
      </c>
    </row>
    <row r="631" spans="1:12">
      <c r="A631" s="35" t="s">
        <v>1027</v>
      </c>
      <c r="B631" s="35" t="s">
        <v>1028</v>
      </c>
      <c r="C631" s="36">
        <v>36526</v>
      </c>
      <c r="D631" s="36">
        <v>2958465</v>
      </c>
      <c r="E631" s="35"/>
      <c r="F631" s="37"/>
      <c r="G631" s="35" t="s">
        <v>1965</v>
      </c>
      <c r="H631" s="37">
        <v>0</v>
      </c>
      <c r="I631" s="38">
        <v>5.1000000000000004E-3</v>
      </c>
      <c r="J631" s="35"/>
      <c r="K631" s="35"/>
      <c r="L631" s="37">
        <v>0</v>
      </c>
    </row>
    <row r="632" spans="1:12">
      <c r="A632" s="35" t="s">
        <v>1029</v>
      </c>
      <c r="B632" s="35" t="s">
        <v>1030</v>
      </c>
      <c r="C632" s="36">
        <v>36526</v>
      </c>
      <c r="D632" s="36">
        <v>2958465</v>
      </c>
      <c r="E632" s="35"/>
      <c r="F632" s="37"/>
      <c r="G632" s="35" t="s">
        <v>1965</v>
      </c>
      <c r="H632" s="37">
        <v>0</v>
      </c>
      <c r="I632" s="38">
        <v>5.1000000000000004E-3</v>
      </c>
      <c r="J632" s="35"/>
      <c r="K632" s="35"/>
      <c r="L632" s="37">
        <v>0</v>
      </c>
    </row>
    <row r="633" spans="1:12">
      <c r="A633" s="35" t="s">
        <v>1033</v>
      </c>
      <c r="B633" s="35" t="s">
        <v>1034</v>
      </c>
      <c r="C633" s="36">
        <v>36526</v>
      </c>
      <c r="D633" s="36">
        <v>2958465</v>
      </c>
      <c r="E633" s="35"/>
      <c r="F633" s="37"/>
      <c r="G633" s="35" t="s">
        <v>1965</v>
      </c>
      <c r="H633" s="37">
        <v>0</v>
      </c>
      <c r="I633" s="38">
        <v>0.30830000000000002</v>
      </c>
      <c r="J633" s="35"/>
      <c r="K633" s="35"/>
      <c r="L633" s="37">
        <v>0</v>
      </c>
    </row>
    <row r="634" spans="1:12">
      <c r="A634" s="35" t="s">
        <v>1035</v>
      </c>
      <c r="B634" s="35" t="s">
        <v>1036</v>
      </c>
      <c r="C634" s="36">
        <v>36526</v>
      </c>
      <c r="D634" s="36">
        <v>2958465</v>
      </c>
      <c r="E634" s="35"/>
      <c r="F634" s="37"/>
      <c r="G634" s="35" t="s">
        <v>1965</v>
      </c>
      <c r="H634" s="37">
        <v>0</v>
      </c>
      <c r="I634" s="38">
        <v>6.1400000000000003E-2</v>
      </c>
      <c r="J634" s="35"/>
      <c r="K634" s="35"/>
      <c r="L634" s="37">
        <v>0</v>
      </c>
    </row>
    <row r="635" spans="1:12">
      <c r="A635" s="35" t="s">
        <v>1037</v>
      </c>
      <c r="B635" s="35" t="s">
        <v>1038</v>
      </c>
      <c r="C635" s="36">
        <v>36526</v>
      </c>
      <c r="D635" s="36">
        <v>2958465</v>
      </c>
      <c r="E635" s="35"/>
      <c r="F635" s="37"/>
      <c r="G635" s="35" t="s">
        <v>1965</v>
      </c>
      <c r="H635" s="37">
        <v>0</v>
      </c>
      <c r="I635" s="38">
        <v>8.3900000000000002E-2</v>
      </c>
      <c r="J635" s="35"/>
      <c r="K635" s="35"/>
      <c r="L635" s="37">
        <v>0</v>
      </c>
    </row>
    <row r="636" spans="1:12">
      <c r="A636" s="35" t="s">
        <v>1039</v>
      </c>
      <c r="B636" s="35" t="s">
        <v>1040</v>
      </c>
      <c r="C636" s="36">
        <v>36526</v>
      </c>
      <c r="D636" s="36">
        <v>2958465</v>
      </c>
      <c r="E636" s="35"/>
      <c r="F636" s="37"/>
      <c r="G636" s="35" t="s">
        <v>1965</v>
      </c>
      <c r="H636" s="37">
        <v>0</v>
      </c>
      <c r="I636" s="38">
        <v>0.78139999999999998</v>
      </c>
      <c r="J636" s="35"/>
      <c r="K636" s="35"/>
      <c r="L636" s="37">
        <v>0</v>
      </c>
    </row>
    <row r="637" spans="1:12">
      <c r="A637" s="35" t="s">
        <v>1043</v>
      </c>
      <c r="B637" s="35" t="s">
        <v>1044</v>
      </c>
      <c r="C637" s="36">
        <v>36526</v>
      </c>
      <c r="D637" s="36">
        <v>2958465</v>
      </c>
      <c r="E637" s="35"/>
      <c r="F637" s="37"/>
      <c r="G637" s="35" t="s">
        <v>1965</v>
      </c>
      <c r="H637" s="37">
        <v>0</v>
      </c>
      <c r="I637" s="38">
        <v>1.1411</v>
      </c>
      <c r="J637" s="35"/>
      <c r="K637" s="35"/>
      <c r="L637" s="37">
        <v>0</v>
      </c>
    </row>
    <row r="638" spans="1:12">
      <c r="A638" s="35" t="s">
        <v>1049</v>
      </c>
      <c r="B638" s="35" t="s">
        <v>1050</v>
      </c>
      <c r="C638" s="36">
        <v>36526</v>
      </c>
      <c r="D638" s="36">
        <v>2958465</v>
      </c>
      <c r="E638" s="35"/>
      <c r="F638" s="37"/>
      <c r="G638" s="35" t="s">
        <v>1965</v>
      </c>
      <c r="H638" s="37">
        <v>0</v>
      </c>
      <c r="I638" s="38">
        <v>0.70079999999999998</v>
      </c>
      <c r="J638" s="35"/>
      <c r="K638" s="35"/>
      <c r="L638" s="37">
        <v>0</v>
      </c>
    </row>
    <row r="639" spans="1:12">
      <c r="A639" s="35" t="s">
        <v>1051</v>
      </c>
      <c r="B639" s="35" t="s">
        <v>1052</v>
      </c>
      <c r="C639" s="36">
        <v>36526</v>
      </c>
      <c r="D639" s="36">
        <v>2958465</v>
      </c>
      <c r="E639" s="35"/>
      <c r="F639" s="37"/>
      <c r="G639" s="35" t="s">
        <v>1965</v>
      </c>
      <c r="H639" s="37">
        <v>0</v>
      </c>
      <c r="I639" s="38">
        <v>1.1982999999999999</v>
      </c>
      <c r="J639" s="35"/>
      <c r="K639" s="35"/>
      <c r="L639" s="37">
        <v>0</v>
      </c>
    </row>
    <row r="640" spans="1:12">
      <c r="A640" s="35" t="s">
        <v>1055</v>
      </c>
      <c r="B640" s="35" t="s">
        <v>1056</v>
      </c>
      <c r="C640" s="36">
        <v>36526</v>
      </c>
      <c r="D640" s="36">
        <v>2958465</v>
      </c>
      <c r="E640" s="35"/>
      <c r="F640" s="37"/>
      <c r="G640" s="35" t="s">
        <v>1965</v>
      </c>
      <c r="H640" s="37">
        <v>0</v>
      </c>
      <c r="I640" s="38">
        <v>4.9200000000000001E-2</v>
      </c>
      <c r="J640" s="35"/>
      <c r="K640" s="35"/>
      <c r="L640" s="37">
        <v>0</v>
      </c>
    </row>
    <row r="641" spans="1:12">
      <c r="A641" s="35" t="s">
        <v>2419</v>
      </c>
      <c r="B641" s="35" t="s">
        <v>1383</v>
      </c>
      <c r="C641" s="36">
        <v>36526</v>
      </c>
      <c r="D641" s="36">
        <v>2958465</v>
      </c>
      <c r="E641" s="35"/>
      <c r="F641" s="37"/>
      <c r="G641" s="35" t="s">
        <v>1965</v>
      </c>
      <c r="H641" s="37">
        <v>0</v>
      </c>
      <c r="I641" s="38">
        <v>4.8899999999999999E-2</v>
      </c>
      <c r="J641" s="35"/>
      <c r="K641" s="35"/>
      <c r="L641" s="37">
        <v>0</v>
      </c>
    </row>
    <row r="642" spans="1:12">
      <c r="A642" s="35" t="s">
        <v>1059</v>
      </c>
      <c r="B642" s="35" t="s">
        <v>2420</v>
      </c>
      <c r="C642" s="36">
        <v>36526</v>
      </c>
      <c r="D642" s="36">
        <v>2958465</v>
      </c>
      <c r="E642" s="35"/>
      <c r="F642" s="37"/>
      <c r="G642" s="35" t="s">
        <v>1965</v>
      </c>
      <c r="H642" s="37">
        <v>0</v>
      </c>
      <c r="I642" s="38">
        <v>4.9200000000000001E-2</v>
      </c>
      <c r="J642" s="35"/>
      <c r="K642" s="35"/>
      <c r="L642" s="37">
        <v>0</v>
      </c>
    </row>
    <row r="643" spans="1:12">
      <c r="A643" s="35" t="s">
        <v>1061</v>
      </c>
      <c r="B643" s="35" t="s">
        <v>1062</v>
      </c>
      <c r="C643" s="36">
        <v>36526</v>
      </c>
      <c r="D643" s="36">
        <v>2958465</v>
      </c>
      <c r="E643" s="35"/>
      <c r="F643" s="37"/>
      <c r="G643" s="35" t="s">
        <v>1965</v>
      </c>
      <c r="H643" s="37">
        <v>0</v>
      </c>
      <c r="I643" s="38">
        <v>8.4199999999999997E-2</v>
      </c>
      <c r="J643" s="35"/>
      <c r="K643" s="35"/>
      <c r="L643" s="37">
        <v>0</v>
      </c>
    </row>
    <row r="644" spans="1:12">
      <c r="A644" s="35" t="s">
        <v>1063</v>
      </c>
      <c r="B644" s="35" t="s">
        <v>1064</v>
      </c>
      <c r="C644" s="36">
        <v>36526</v>
      </c>
      <c r="D644" s="36">
        <v>2958465</v>
      </c>
      <c r="E644" s="35"/>
      <c r="F644" s="37"/>
      <c r="G644" s="35" t="s">
        <v>1965</v>
      </c>
      <c r="H644" s="37">
        <v>0</v>
      </c>
      <c r="I644" s="38">
        <v>2.8E-3</v>
      </c>
      <c r="J644" s="35"/>
      <c r="K644" s="35"/>
      <c r="L644" s="37">
        <v>0</v>
      </c>
    </row>
    <row r="645" spans="1:12">
      <c r="A645" s="35" t="s">
        <v>1065</v>
      </c>
      <c r="B645" s="35" t="s">
        <v>1066</v>
      </c>
      <c r="C645" s="36">
        <v>36526</v>
      </c>
      <c r="D645" s="36">
        <v>2958465</v>
      </c>
      <c r="E645" s="35"/>
      <c r="F645" s="37"/>
      <c r="G645" s="35" t="s">
        <v>1965</v>
      </c>
      <c r="H645" s="37">
        <v>0</v>
      </c>
      <c r="I645" s="38">
        <v>3.44E-2</v>
      </c>
      <c r="J645" s="35"/>
      <c r="K645" s="35"/>
      <c r="L645" s="37">
        <v>0</v>
      </c>
    </row>
    <row r="646" spans="1:12">
      <c r="A646" s="35" t="s">
        <v>1073</v>
      </c>
      <c r="B646" s="35" t="s">
        <v>1074</v>
      </c>
      <c r="C646" s="36">
        <v>36526</v>
      </c>
      <c r="D646" s="36">
        <v>2958465</v>
      </c>
      <c r="E646" s="35"/>
      <c r="F646" s="37"/>
      <c r="G646" s="35" t="s">
        <v>1965</v>
      </c>
      <c r="H646" s="37">
        <v>0</v>
      </c>
      <c r="I646" s="38">
        <v>6.6400000000000001E-2</v>
      </c>
      <c r="J646" s="35"/>
      <c r="K646" s="35"/>
      <c r="L646" s="37">
        <v>0</v>
      </c>
    </row>
    <row r="647" spans="1:12">
      <c r="A647" s="35" t="s">
        <v>1390</v>
      </c>
      <c r="B647" s="35" t="s">
        <v>1391</v>
      </c>
      <c r="C647" s="36">
        <v>36526</v>
      </c>
      <c r="D647" s="36">
        <v>2958465</v>
      </c>
      <c r="E647" s="35"/>
      <c r="F647" s="37"/>
      <c r="G647" s="35" t="s">
        <v>1965</v>
      </c>
      <c r="H647" s="37">
        <v>0</v>
      </c>
      <c r="I647" s="38">
        <v>12</v>
      </c>
      <c r="J647" s="35"/>
      <c r="K647" s="35"/>
      <c r="L647" s="37">
        <v>0</v>
      </c>
    </row>
    <row r="648" spans="1:12">
      <c r="A648" s="35" t="s">
        <v>1394</v>
      </c>
      <c r="B648" s="35" t="s">
        <v>1395</v>
      </c>
      <c r="C648" s="36">
        <v>36526</v>
      </c>
      <c r="D648" s="36">
        <v>2958465</v>
      </c>
      <c r="E648" s="35"/>
      <c r="F648" s="37"/>
      <c r="G648" s="35" t="s">
        <v>1965</v>
      </c>
      <c r="H648" s="37">
        <v>0</v>
      </c>
      <c r="I648" s="38">
        <v>12</v>
      </c>
      <c r="J648" s="35"/>
      <c r="K648" s="35"/>
      <c r="L648" s="37">
        <v>0</v>
      </c>
    </row>
    <row r="649" spans="1:12">
      <c r="A649" s="35" t="s">
        <v>1398</v>
      </c>
      <c r="B649" s="35" t="s">
        <v>1399</v>
      </c>
      <c r="C649" s="36">
        <v>36526</v>
      </c>
      <c r="D649" s="36">
        <v>2958465</v>
      </c>
      <c r="E649" s="35"/>
      <c r="F649" s="37"/>
      <c r="G649" s="35" t="s">
        <v>1965</v>
      </c>
      <c r="H649" s="37">
        <v>0</v>
      </c>
      <c r="I649" s="38">
        <v>12</v>
      </c>
      <c r="J649" s="35"/>
      <c r="K649" s="35"/>
      <c r="L649" s="37">
        <v>0</v>
      </c>
    </row>
    <row r="650" spans="1:12">
      <c r="A650" s="35" t="s">
        <v>1077</v>
      </c>
      <c r="B650" s="35" t="s">
        <v>1078</v>
      </c>
      <c r="C650" s="36">
        <v>36526</v>
      </c>
      <c r="D650" s="36">
        <v>2958465</v>
      </c>
      <c r="E650" s="35"/>
      <c r="F650" s="37"/>
      <c r="G650" s="35" t="s">
        <v>1965</v>
      </c>
      <c r="H650" s="37">
        <v>0</v>
      </c>
      <c r="I650" s="38">
        <v>8.2199999999999995E-2</v>
      </c>
      <c r="J650" s="35"/>
      <c r="K650" s="35"/>
      <c r="L650" s="37">
        <v>0</v>
      </c>
    </row>
    <row r="651" spans="1:12">
      <c r="A651" s="35" t="s">
        <v>1079</v>
      </c>
      <c r="B651" s="35" t="s">
        <v>1080</v>
      </c>
      <c r="C651" s="36">
        <v>36526</v>
      </c>
      <c r="D651" s="36">
        <v>2958465</v>
      </c>
      <c r="E651" s="35"/>
      <c r="F651" s="37"/>
      <c r="G651" s="35" t="s">
        <v>1965</v>
      </c>
      <c r="H651" s="37">
        <v>0</v>
      </c>
      <c r="I651" s="38">
        <v>3.2199999999999999E-2</v>
      </c>
      <c r="J651" s="35"/>
      <c r="K651" s="35"/>
      <c r="L651" s="37">
        <v>0</v>
      </c>
    </row>
    <row r="652" spans="1:12">
      <c r="A652" s="35" t="s">
        <v>1081</v>
      </c>
      <c r="B652" s="35" t="s">
        <v>1082</v>
      </c>
      <c r="C652" s="36">
        <v>36526</v>
      </c>
      <c r="D652" s="36">
        <v>2958465</v>
      </c>
      <c r="E652" s="35"/>
      <c r="F652" s="37"/>
      <c r="G652" s="35" t="s">
        <v>1965</v>
      </c>
      <c r="H652" s="37">
        <v>0</v>
      </c>
      <c r="I652" s="38">
        <v>1.2500000000000001E-2</v>
      </c>
      <c r="J652" s="35"/>
      <c r="K652" s="35"/>
      <c r="L652" s="37">
        <v>0</v>
      </c>
    </row>
    <row r="653" spans="1:12">
      <c r="A653" s="35" t="s">
        <v>1083</v>
      </c>
      <c r="B653" s="35" t="s">
        <v>1084</v>
      </c>
      <c r="C653" s="36">
        <v>36526</v>
      </c>
      <c r="D653" s="36">
        <v>2958465</v>
      </c>
      <c r="E653" s="35"/>
      <c r="F653" s="37"/>
      <c r="G653" s="35" t="s">
        <v>1965</v>
      </c>
      <c r="H653" s="37">
        <v>0</v>
      </c>
      <c r="I653" s="38">
        <v>4.4400000000000002E-2</v>
      </c>
      <c r="J653" s="35"/>
      <c r="K653" s="35"/>
      <c r="L653" s="37">
        <v>0</v>
      </c>
    </row>
    <row r="654" spans="1:12">
      <c r="A654" s="35" t="s">
        <v>1069</v>
      </c>
      <c r="B654" s="35" t="s">
        <v>1070</v>
      </c>
      <c r="C654" s="36">
        <v>36526</v>
      </c>
      <c r="D654" s="36">
        <v>2958465</v>
      </c>
      <c r="E654" s="35"/>
      <c r="F654" s="37"/>
      <c r="G654" s="35" t="s">
        <v>1965</v>
      </c>
      <c r="H654" s="37">
        <v>0</v>
      </c>
      <c r="I654" s="38">
        <v>2.2499999999999999E-2</v>
      </c>
      <c r="J654" s="35"/>
      <c r="K654" s="35"/>
      <c r="L654" s="37">
        <v>0</v>
      </c>
    </row>
    <row r="655" spans="1:12">
      <c r="A655" s="35" t="s">
        <v>1087</v>
      </c>
      <c r="B655" s="35" t="s">
        <v>1088</v>
      </c>
      <c r="C655" s="36">
        <v>45925</v>
      </c>
      <c r="D655" s="36">
        <v>2958465</v>
      </c>
      <c r="E655" s="35"/>
      <c r="F655" s="37"/>
      <c r="G655" s="35" t="s">
        <v>1965</v>
      </c>
      <c r="H655" s="37">
        <v>0</v>
      </c>
      <c r="I655" s="38">
        <v>8.3000000000000001E-3</v>
      </c>
      <c r="J655" s="35"/>
      <c r="K655" s="35"/>
      <c r="L655" s="37">
        <v>0</v>
      </c>
    </row>
    <row r="656" spans="1:12">
      <c r="A656" s="35" t="s">
        <v>975</v>
      </c>
      <c r="B656" s="35" t="s">
        <v>976</v>
      </c>
      <c r="C656" s="36">
        <v>36526</v>
      </c>
      <c r="D656" s="36">
        <v>2958465</v>
      </c>
      <c r="E656" s="35"/>
      <c r="F656" s="37"/>
      <c r="G656" s="35" t="s">
        <v>1965</v>
      </c>
      <c r="H656" s="37">
        <v>0</v>
      </c>
      <c r="I656" s="38">
        <v>9.7199999999999995E-2</v>
      </c>
      <c r="J656" s="35"/>
      <c r="K656" s="35"/>
      <c r="L656" s="37">
        <v>0</v>
      </c>
    </row>
    <row r="657" spans="1:12">
      <c r="A657" s="35" t="s">
        <v>1095</v>
      </c>
      <c r="B657" s="35" t="s">
        <v>1096</v>
      </c>
      <c r="C657" s="36">
        <v>36526</v>
      </c>
      <c r="D657" s="36">
        <v>2958465</v>
      </c>
      <c r="E657" s="35"/>
      <c r="F657" s="37"/>
      <c r="G657" s="35" t="s">
        <v>1965</v>
      </c>
      <c r="H657" s="37">
        <v>0</v>
      </c>
      <c r="I657" s="38">
        <v>3.2199999999999999E-2</v>
      </c>
      <c r="J657" s="35"/>
      <c r="K657" s="35"/>
      <c r="L657" s="37">
        <v>0</v>
      </c>
    </row>
    <row r="658" spans="1:12">
      <c r="A658" s="35" t="s">
        <v>1099</v>
      </c>
      <c r="B658" s="35" t="s">
        <v>1471</v>
      </c>
      <c r="C658" s="36">
        <v>36526</v>
      </c>
      <c r="D658" s="36">
        <v>2958465</v>
      </c>
      <c r="E658" s="35"/>
      <c r="F658" s="37"/>
      <c r="G658" s="35" t="s">
        <v>1965</v>
      </c>
      <c r="H658" s="37">
        <v>0</v>
      </c>
      <c r="I658" s="38">
        <v>2.3999999999999998E-3</v>
      </c>
      <c r="J658" s="35"/>
      <c r="K658" s="35"/>
      <c r="L658" s="37">
        <v>0</v>
      </c>
    </row>
    <row r="659" spans="1:12">
      <c r="A659" s="35" t="s">
        <v>1100</v>
      </c>
      <c r="B659" s="35" t="s">
        <v>1101</v>
      </c>
      <c r="C659" s="36">
        <v>36526</v>
      </c>
      <c r="D659" s="36">
        <v>2958465</v>
      </c>
      <c r="E659" s="35"/>
      <c r="F659" s="37"/>
      <c r="G659" s="35" t="s">
        <v>1965</v>
      </c>
      <c r="H659" s="37">
        <v>0</v>
      </c>
      <c r="I659" s="38">
        <v>12.2</v>
      </c>
      <c r="J659" s="35"/>
      <c r="K659" s="35"/>
      <c r="L659" s="37">
        <v>0</v>
      </c>
    </row>
    <row r="660" spans="1:12">
      <c r="A660" s="35" t="s">
        <v>1103</v>
      </c>
      <c r="B660" s="35" t="s">
        <v>1104</v>
      </c>
      <c r="C660" s="36">
        <v>36526</v>
      </c>
      <c r="D660" s="36">
        <v>2958465</v>
      </c>
      <c r="E660" s="35"/>
      <c r="F660" s="37"/>
      <c r="G660" s="35" t="s">
        <v>1965</v>
      </c>
      <c r="H660" s="37">
        <v>0</v>
      </c>
      <c r="I660" s="38">
        <v>12.2</v>
      </c>
      <c r="J660" s="35"/>
      <c r="K660" s="35"/>
      <c r="L660" s="37">
        <v>0</v>
      </c>
    </row>
    <row r="661" spans="1:12">
      <c r="A661" s="35" t="s">
        <v>1105</v>
      </c>
      <c r="B661" s="35" t="s">
        <v>1106</v>
      </c>
      <c r="C661" s="36">
        <v>36526</v>
      </c>
      <c r="D661" s="36">
        <v>2958465</v>
      </c>
      <c r="E661" s="35"/>
      <c r="F661" s="37"/>
      <c r="G661" s="35" t="s">
        <v>1965</v>
      </c>
      <c r="H661" s="37">
        <v>0</v>
      </c>
      <c r="I661" s="38">
        <v>12.2</v>
      </c>
      <c r="J661" s="35"/>
      <c r="K661" s="35"/>
      <c r="L661" s="37">
        <v>0</v>
      </c>
    </row>
    <row r="662" spans="1:12">
      <c r="A662" s="35" t="s">
        <v>1107</v>
      </c>
      <c r="B662" s="35" t="s">
        <v>1108</v>
      </c>
      <c r="C662" s="36">
        <v>36526</v>
      </c>
      <c r="D662" s="36">
        <v>2958465</v>
      </c>
      <c r="E662" s="35"/>
      <c r="F662" s="37"/>
      <c r="G662" s="35" t="s">
        <v>1965</v>
      </c>
      <c r="H662" s="37">
        <v>0</v>
      </c>
      <c r="I662" s="38">
        <v>12.2</v>
      </c>
      <c r="J662" s="35"/>
      <c r="K662" s="35"/>
      <c r="L662" s="37">
        <v>0</v>
      </c>
    </row>
    <row r="663" spans="1:12">
      <c r="A663" s="35" t="s">
        <v>1110</v>
      </c>
      <c r="B663" s="35" t="s">
        <v>1111</v>
      </c>
      <c r="C663" s="36">
        <v>36526</v>
      </c>
      <c r="D663" s="36">
        <v>2958465</v>
      </c>
      <c r="E663" s="35"/>
      <c r="F663" s="37"/>
      <c r="G663" s="35" t="s">
        <v>1965</v>
      </c>
      <c r="H663" s="37">
        <v>0</v>
      </c>
      <c r="I663" s="38">
        <v>12.2</v>
      </c>
      <c r="J663" s="35"/>
      <c r="K663" s="35"/>
      <c r="L663" s="37">
        <v>0</v>
      </c>
    </row>
    <row r="664" spans="1:12">
      <c r="A664" s="35" t="s">
        <v>1071</v>
      </c>
      <c r="B664" s="35" t="s">
        <v>1072</v>
      </c>
      <c r="C664" s="36">
        <v>36526</v>
      </c>
      <c r="D664" s="36">
        <v>2958465</v>
      </c>
      <c r="E664" s="35"/>
      <c r="F664" s="37"/>
      <c r="G664" s="35" t="s">
        <v>1965</v>
      </c>
      <c r="H664" s="37">
        <v>0</v>
      </c>
      <c r="I664" s="38">
        <v>2.2499999999999999E-2</v>
      </c>
      <c r="J664" s="35"/>
      <c r="K664" s="35"/>
      <c r="L664" s="37">
        <v>0</v>
      </c>
    </row>
    <row r="665" spans="1:12">
      <c r="A665" s="35" t="s">
        <v>1067</v>
      </c>
      <c r="B665" s="35" t="s">
        <v>1068</v>
      </c>
      <c r="C665" s="36">
        <v>36526</v>
      </c>
      <c r="D665" s="36">
        <v>2958465</v>
      </c>
      <c r="E665" s="35"/>
      <c r="F665" s="37"/>
      <c r="G665" s="35" t="s">
        <v>1965</v>
      </c>
      <c r="H665" s="37">
        <v>0</v>
      </c>
      <c r="I665" s="38">
        <v>2.2499999999999999E-2</v>
      </c>
      <c r="J665" s="35"/>
      <c r="K665" s="35"/>
      <c r="L665" s="37">
        <v>0</v>
      </c>
    </row>
    <row r="666" spans="1:12">
      <c r="A666" s="35" t="s">
        <v>1112</v>
      </c>
      <c r="B666" s="35" t="s">
        <v>1113</v>
      </c>
      <c r="C666" s="36">
        <v>36526</v>
      </c>
      <c r="D666" s="36">
        <v>2958465</v>
      </c>
      <c r="E666" s="35"/>
      <c r="F666" s="37"/>
      <c r="G666" s="35" t="s">
        <v>1965</v>
      </c>
      <c r="H666" s="37">
        <v>0</v>
      </c>
      <c r="I666" s="38">
        <v>8.9700000000000002E-2</v>
      </c>
      <c r="J666" s="35"/>
      <c r="K666" s="35"/>
      <c r="L666" s="37">
        <v>0</v>
      </c>
    </row>
    <row r="667" spans="1:12">
      <c r="A667" s="35" t="s">
        <v>1116</v>
      </c>
      <c r="B667" s="35" t="s">
        <v>1117</v>
      </c>
      <c r="C667" s="36">
        <v>36526</v>
      </c>
      <c r="D667" s="36">
        <v>2958465</v>
      </c>
      <c r="E667" s="35"/>
      <c r="F667" s="37"/>
      <c r="G667" s="35" t="s">
        <v>1965</v>
      </c>
      <c r="H667" s="37">
        <v>0</v>
      </c>
      <c r="I667" s="38">
        <v>9.7000000000000003E-3</v>
      </c>
      <c r="J667" s="35"/>
      <c r="K667" s="35"/>
      <c r="L667" s="37">
        <v>0</v>
      </c>
    </row>
    <row r="668" spans="1:12">
      <c r="A668" s="35" t="s">
        <v>1118</v>
      </c>
      <c r="B668" s="35" t="s">
        <v>1119</v>
      </c>
      <c r="C668" s="36">
        <v>36526</v>
      </c>
      <c r="D668" s="36">
        <v>2958465</v>
      </c>
      <c r="E668" s="35"/>
      <c r="F668" s="37"/>
      <c r="G668" s="35" t="s">
        <v>1965</v>
      </c>
      <c r="H668" s="37">
        <v>0</v>
      </c>
      <c r="I668" s="38">
        <v>1.2500000000000001E-2</v>
      </c>
      <c r="J668" s="35"/>
      <c r="K668" s="35"/>
      <c r="L668" s="37">
        <v>0</v>
      </c>
    </row>
    <row r="669" spans="1:12">
      <c r="A669" s="35" t="s">
        <v>1120</v>
      </c>
      <c r="B669" s="35" t="s">
        <v>1121</v>
      </c>
      <c r="C669" s="36">
        <v>36526</v>
      </c>
      <c r="D669" s="36">
        <v>2958465</v>
      </c>
      <c r="E669" s="35"/>
      <c r="F669" s="37"/>
      <c r="G669" s="35" t="s">
        <v>1965</v>
      </c>
      <c r="H669" s="37">
        <v>0</v>
      </c>
      <c r="I669" s="38">
        <v>7.9000000000000008E-3</v>
      </c>
      <c r="J669" s="35"/>
      <c r="K669" s="35"/>
      <c r="L669" s="37">
        <v>0</v>
      </c>
    </row>
    <row r="670" spans="1:12">
      <c r="A670" s="35" t="s">
        <v>1122</v>
      </c>
      <c r="B670" s="35" t="s">
        <v>1123</v>
      </c>
      <c r="C670" s="36">
        <v>36526</v>
      </c>
      <c r="D670" s="36">
        <v>2958465</v>
      </c>
      <c r="E670" s="35"/>
      <c r="F670" s="37"/>
      <c r="G670" s="35" t="s">
        <v>1965</v>
      </c>
      <c r="H670" s="37">
        <v>0</v>
      </c>
      <c r="I670" s="38">
        <v>5.7000000000000002E-3</v>
      </c>
      <c r="J670" s="35"/>
      <c r="K670" s="35"/>
      <c r="L670" s="37">
        <v>0</v>
      </c>
    </row>
    <row r="671" spans="1:12">
      <c r="A671" s="35" t="s">
        <v>1124</v>
      </c>
      <c r="B671" s="35" t="s">
        <v>1125</v>
      </c>
      <c r="C671" s="36">
        <v>36526</v>
      </c>
      <c r="D671" s="36">
        <v>2958465</v>
      </c>
      <c r="E671" s="35"/>
      <c r="F671" s="37"/>
      <c r="G671" s="35" t="s">
        <v>1965</v>
      </c>
      <c r="H671" s="37">
        <v>0</v>
      </c>
      <c r="I671" s="38">
        <v>5.7000000000000002E-3</v>
      </c>
      <c r="J671" s="35"/>
      <c r="K671" s="35"/>
      <c r="L671" s="37">
        <v>0</v>
      </c>
    </row>
    <row r="672" spans="1:12">
      <c r="A672" s="35" t="s">
        <v>1126</v>
      </c>
      <c r="B672" s="35" t="s">
        <v>1127</v>
      </c>
      <c r="C672" s="36">
        <v>36526</v>
      </c>
      <c r="D672" s="36">
        <v>2958465</v>
      </c>
      <c r="E672" s="35"/>
      <c r="F672" s="37"/>
      <c r="G672" s="35" t="s">
        <v>1965</v>
      </c>
      <c r="H672" s="37">
        <v>0</v>
      </c>
      <c r="I672" s="38">
        <v>21</v>
      </c>
      <c r="J672" s="35"/>
      <c r="K672" s="35"/>
      <c r="L672" s="37">
        <v>0</v>
      </c>
    </row>
    <row r="673" spans="1:12">
      <c r="A673" s="35" t="s">
        <v>1129</v>
      </c>
      <c r="B673" s="35" t="s">
        <v>1130</v>
      </c>
      <c r="C673" s="36">
        <v>36526</v>
      </c>
      <c r="D673" s="36">
        <v>2958465</v>
      </c>
      <c r="E673" s="35"/>
      <c r="F673" s="37"/>
      <c r="G673" s="35" t="s">
        <v>1965</v>
      </c>
      <c r="H673" s="37">
        <v>0</v>
      </c>
      <c r="I673" s="38">
        <v>15</v>
      </c>
      <c r="J673" s="35"/>
      <c r="K673" s="35"/>
      <c r="L673" s="37">
        <v>0</v>
      </c>
    </row>
    <row r="674" spans="1:12">
      <c r="A674" s="35" t="s">
        <v>2421</v>
      </c>
      <c r="B674" s="35" t="s">
        <v>2422</v>
      </c>
      <c r="C674" s="36">
        <v>36526</v>
      </c>
      <c r="D674" s="36">
        <v>2958465</v>
      </c>
      <c r="E674" s="35"/>
      <c r="F674" s="37"/>
      <c r="G674" s="35" t="s">
        <v>1965</v>
      </c>
      <c r="H674" s="37">
        <v>0</v>
      </c>
      <c r="I674" s="38">
        <v>21</v>
      </c>
      <c r="J674" s="35"/>
      <c r="K674" s="35"/>
      <c r="L674" s="37">
        <v>0</v>
      </c>
    </row>
    <row r="675" spans="1:12">
      <c r="A675" s="35" t="s">
        <v>2423</v>
      </c>
      <c r="B675" s="35" t="s">
        <v>2424</v>
      </c>
      <c r="C675" s="36">
        <v>36526</v>
      </c>
      <c r="D675" s="36">
        <v>2958465</v>
      </c>
      <c r="E675" s="35"/>
      <c r="F675" s="37"/>
      <c r="G675" s="35" t="s">
        <v>1965</v>
      </c>
      <c r="H675" s="37">
        <v>0</v>
      </c>
      <c r="I675" s="38">
        <v>15</v>
      </c>
      <c r="J675" s="35"/>
      <c r="K675" s="35"/>
      <c r="L675" s="37">
        <v>0</v>
      </c>
    </row>
    <row r="676" spans="1:12">
      <c r="A676" s="35" t="s">
        <v>1136</v>
      </c>
      <c r="B676" s="35" t="s">
        <v>1137</v>
      </c>
      <c r="C676" s="36">
        <v>36526</v>
      </c>
      <c r="D676" s="36">
        <v>2958465</v>
      </c>
      <c r="E676" s="35"/>
      <c r="F676" s="37"/>
      <c r="G676" s="35" t="s">
        <v>1965</v>
      </c>
      <c r="H676" s="37">
        <v>0</v>
      </c>
      <c r="I676" s="38">
        <v>12</v>
      </c>
      <c r="J676" s="35"/>
      <c r="K676" s="35"/>
      <c r="L676" s="37">
        <v>0</v>
      </c>
    </row>
    <row r="677" spans="1:12">
      <c r="A677" s="35" t="s">
        <v>1140</v>
      </c>
      <c r="B677" s="35" t="s">
        <v>1141</v>
      </c>
      <c r="C677" s="36">
        <v>36526</v>
      </c>
      <c r="D677" s="36">
        <v>2958465</v>
      </c>
      <c r="E677" s="35"/>
      <c r="F677" s="37"/>
      <c r="G677" s="35" t="s">
        <v>1965</v>
      </c>
      <c r="H677" s="37">
        <v>0</v>
      </c>
      <c r="I677" s="38">
        <v>12</v>
      </c>
      <c r="J677" s="35"/>
      <c r="K677" s="35"/>
      <c r="L677" s="37">
        <v>0</v>
      </c>
    </row>
    <row r="678" spans="1:12">
      <c r="A678" s="35" t="s">
        <v>1132</v>
      </c>
      <c r="B678" s="35" t="s">
        <v>1133</v>
      </c>
      <c r="C678" s="36">
        <v>36526</v>
      </c>
      <c r="D678" s="36">
        <v>2958465</v>
      </c>
      <c r="E678" s="35"/>
      <c r="F678" s="37"/>
      <c r="G678" s="35" t="s">
        <v>1965</v>
      </c>
      <c r="H678" s="37">
        <v>0</v>
      </c>
      <c r="I678" s="38">
        <v>3.8100000000000002E-2</v>
      </c>
      <c r="J678" s="35"/>
      <c r="K678" s="35"/>
      <c r="L678" s="37">
        <v>0</v>
      </c>
    </row>
    <row r="679" spans="1:12">
      <c r="A679" s="35" t="s">
        <v>1134</v>
      </c>
      <c r="B679" s="35" t="s">
        <v>1135</v>
      </c>
      <c r="C679" s="36">
        <v>36526</v>
      </c>
      <c r="D679" s="36">
        <v>2958465</v>
      </c>
      <c r="E679" s="35"/>
      <c r="F679" s="37"/>
      <c r="G679" s="35" t="s">
        <v>1965</v>
      </c>
      <c r="H679" s="37">
        <v>0</v>
      </c>
      <c r="I679" s="38">
        <v>0.1167</v>
      </c>
      <c r="J679" s="35"/>
      <c r="K679" s="35"/>
      <c r="L679" s="37">
        <v>0</v>
      </c>
    </row>
    <row r="680" spans="1:12">
      <c r="A680" s="35" t="s">
        <v>1154</v>
      </c>
      <c r="B680" s="35" t="s">
        <v>1155</v>
      </c>
      <c r="C680" s="36">
        <v>36526</v>
      </c>
      <c r="D680" s="36">
        <v>2958465</v>
      </c>
      <c r="E680" s="35"/>
      <c r="F680" s="37"/>
      <c r="G680" s="35" t="s">
        <v>1965</v>
      </c>
      <c r="H680" s="37">
        <v>0</v>
      </c>
      <c r="I680" s="38">
        <v>0.34389999999999998</v>
      </c>
      <c r="J680" s="35"/>
      <c r="K680" s="35"/>
      <c r="L680" s="37">
        <v>0</v>
      </c>
    </row>
    <row r="681" spans="1:12">
      <c r="A681" s="35" t="s">
        <v>1555</v>
      </c>
      <c r="B681" s="35" t="s">
        <v>1556</v>
      </c>
      <c r="C681" s="36">
        <v>36526</v>
      </c>
      <c r="D681" s="36">
        <v>2958465</v>
      </c>
      <c r="E681" s="35"/>
      <c r="F681" s="37"/>
      <c r="G681" s="35" t="s">
        <v>1965</v>
      </c>
      <c r="H681" s="37">
        <v>0</v>
      </c>
      <c r="I681" s="38">
        <v>0.4708</v>
      </c>
      <c r="J681" s="35"/>
      <c r="K681" s="35"/>
      <c r="L681" s="37">
        <v>0</v>
      </c>
    </row>
    <row r="682" spans="1:12">
      <c r="A682" s="35" t="s">
        <v>764</v>
      </c>
      <c r="B682" s="35" t="s">
        <v>1558</v>
      </c>
      <c r="C682" s="36">
        <v>36526</v>
      </c>
      <c r="D682" s="36">
        <v>45608</v>
      </c>
      <c r="E682" s="35"/>
      <c r="F682" s="37"/>
      <c r="G682" s="35" t="s">
        <v>1965</v>
      </c>
      <c r="H682" s="37">
        <v>0</v>
      </c>
      <c r="I682" s="38">
        <v>0.41610000000000003</v>
      </c>
      <c r="J682" s="35"/>
      <c r="K682" s="35"/>
      <c r="L682" s="37">
        <v>0</v>
      </c>
    </row>
    <row r="683" spans="1:12">
      <c r="A683" s="35" t="s">
        <v>679</v>
      </c>
      <c r="B683" s="35" t="s">
        <v>1147</v>
      </c>
      <c r="C683" s="36">
        <v>36526</v>
      </c>
      <c r="D683" s="36">
        <v>45608</v>
      </c>
      <c r="E683" s="35"/>
      <c r="F683" s="37"/>
      <c r="G683" s="35" t="s">
        <v>1965</v>
      </c>
      <c r="H683" s="37">
        <v>0</v>
      </c>
      <c r="I683" s="38">
        <v>0.19489999999999999</v>
      </c>
      <c r="J683" s="35"/>
      <c r="K683" s="35"/>
      <c r="L683" s="37">
        <v>0</v>
      </c>
    </row>
    <row r="684" spans="1:12">
      <c r="A684" s="35" t="s">
        <v>667</v>
      </c>
      <c r="B684" s="35" t="s">
        <v>1182</v>
      </c>
      <c r="C684" s="36">
        <v>36526</v>
      </c>
      <c r="D684" s="36">
        <v>45608</v>
      </c>
      <c r="E684" s="35"/>
      <c r="F684" s="37"/>
      <c r="G684" s="35" t="s">
        <v>1965</v>
      </c>
      <c r="H684" s="37">
        <v>0</v>
      </c>
      <c r="I684" s="38">
        <v>0.34429999999999999</v>
      </c>
      <c r="J684" s="35"/>
      <c r="K684" s="35"/>
      <c r="L684" s="37">
        <v>0</v>
      </c>
    </row>
    <row r="685" spans="1:12">
      <c r="A685" s="35" t="s">
        <v>686</v>
      </c>
      <c r="B685" s="35" t="s">
        <v>1562</v>
      </c>
      <c r="C685" s="36">
        <v>36526</v>
      </c>
      <c r="D685" s="36">
        <v>45608</v>
      </c>
      <c r="E685" s="35"/>
      <c r="F685" s="37"/>
      <c r="G685" s="35" t="s">
        <v>1965</v>
      </c>
      <c r="H685" s="37">
        <v>0</v>
      </c>
      <c r="I685" s="38">
        <v>0.20030000000000001</v>
      </c>
      <c r="J685" s="35"/>
      <c r="K685" s="35"/>
      <c r="L685" s="37">
        <v>0</v>
      </c>
    </row>
    <row r="686" spans="1:12">
      <c r="A686" s="35" t="s">
        <v>675</v>
      </c>
      <c r="B686" s="35" t="s">
        <v>1552</v>
      </c>
      <c r="C686" s="36">
        <v>36526</v>
      </c>
      <c r="D686" s="36">
        <v>45608</v>
      </c>
      <c r="E686" s="35"/>
      <c r="F686" s="37"/>
      <c r="G686" s="35" t="s">
        <v>1965</v>
      </c>
      <c r="H686" s="37">
        <v>0</v>
      </c>
      <c r="I686" s="38">
        <v>0.37309999999999999</v>
      </c>
      <c r="J686" s="35"/>
      <c r="K686" s="35"/>
      <c r="L686" s="37">
        <v>0</v>
      </c>
    </row>
    <row r="687" spans="1:12">
      <c r="A687" s="35" t="s">
        <v>725</v>
      </c>
      <c r="B687" s="35" t="s">
        <v>1590</v>
      </c>
      <c r="C687" s="36">
        <v>36526</v>
      </c>
      <c r="D687" s="36">
        <v>45608</v>
      </c>
      <c r="E687" s="35"/>
      <c r="F687" s="37"/>
      <c r="G687" s="35" t="s">
        <v>1965</v>
      </c>
      <c r="H687" s="37">
        <v>0</v>
      </c>
      <c r="I687" s="38">
        <v>0.2074</v>
      </c>
      <c r="J687" s="35"/>
      <c r="K687" s="35"/>
      <c r="L687" s="37">
        <v>0</v>
      </c>
    </row>
    <row r="688" spans="1:12">
      <c r="A688" s="35" t="s">
        <v>714</v>
      </c>
      <c r="B688" s="35" t="s">
        <v>1153</v>
      </c>
      <c r="C688" s="36">
        <v>36526</v>
      </c>
      <c r="D688" s="36">
        <v>45608</v>
      </c>
      <c r="E688" s="35"/>
      <c r="F688" s="37"/>
      <c r="G688" s="35" t="s">
        <v>1965</v>
      </c>
      <c r="H688" s="37">
        <v>0</v>
      </c>
      <c r="I688" s="38">
        <v>0.25600000000000001</v>
      </c>
      <c r="J688" s="35"/>
      <c r="K688" s="35"/>
      <c r="L688" s="37">
        <v>0</v>
      </c>
    </row>
    <row r="689" spans="1:12">
      <c r="A689" s="35" t="s">
        <v>721</v>
      </c>
      <c r="B689" s="35" t="s">
        <v>1149</v>
      </c>
      <c r="C689" s="36">
        <v>36526</v>
      </c>
      <c r="D689" s="36">
        <v>45608</v>
      </c>
      <c r="E689" s="35"/>
      <c r="F689" s="37"/>
      <c r="G689" s="35" t="s">
        <v>1965</v>
      </c>
      <c r="H689" s="37">
        <v>0</v>
      </c>
      <c r="I689" s="38">
        <v>0.25600000000000001</v>
      </c>
      <c r="J689" s="35"/>
      <c r="K689" s="35"/>
      <c r="L689" s="37">
        <v>0</v>
      </c>
    </row>
    <row r="690" spans="1:12">
      <c r="A690" s="35" t="s">
        <v>736</v>
      </c>
      <c r="B690" s="35" t="s">
        <v>1597</v>
      </c>
      <c r="C690" s="36">
        <v>36526</v>
      </c>
      <c r="D690" s="36">
        <v>45608</v>
      </c>
      <c r="E690" s="35"/>
      <c r="F690" s="37"/>
      <c r="G690" s="35" t="s">
        <v>1965</v>
      </c>
      <c r="H690" s="37">
        <v>0</v>
      </c>
      <c r="I690" s="38">
        <v>0.26079999999999998</v>
      </c>
      <c r="J690" s="35"/>
      <c r="K690" s="35"/>
      <c r="L690" s="37">
        <v>0</v>
      </c>
    </row>
    <row r="691" spans="1:12">
      <c r="A691" s="35" t="s">
        <v>730</v>
      </c>
      <c r="B691" s="35" t="s">
        <v>1145</v>
      </c>
      <c r="C691" s="36">
        <v>36526</v>
      </c>
      <c r="D691" s="36">
        <v>45608</v>
      </c>
      <c r="E691" s="35"/>
      <c r="F691" s="37"/>
      <c r="G691" s="35" t="s">
        <v>1965</v>
      </c>
      <c r="H691" s="37">
        <v>0</v>
      </c>
      <c r="I691" s="38">
        <v>0.27689999999999998</v>
      </c>
      <c r="J691" s="35"/>
      <c r="K691" s="35"/>
      <c r="L691" s="37">
        <v>0</v>
      </c>
    </row>
    <row r="692" spans="1:12">
      <c r="A692" s="35" t="s">
        <v>1151</v>
      </c>
      <c r="B692" s="35" t="s">
        <v>692</v>
      </c>
      <c r="C692" s="36">
        <v>36526</v>
      </c>
      <c r="D692" s="36">
        <v>45608</v>
      </c>
      <c r="E692" s="35"/>
      <c r="F692" s="37"/>
      <c r="G692" s="35" t="s">
        <v>1965</v>
      </c>
      <c r="H692" s="37">
        <v>0</v>
      </c>
      <c r="I692" s="38">
        <v>0.40389999999999998</v>
      </c>
      <c r="J692" s="35"/>
      <c r="K692" s="35"/>
      <c r="L692" s="37">
        <v>0</v>
      </c>
    </row>
    <row r="693" spans="1:12">
      <c r="A693" s="35" t="s">
        <v>697</v>
      </c>
      <c r="B693" s="35" t="s">
        <v>698</v>
      </c>
      <c r="C693" s="36">
        <v>36526</v>
      </c>
      <c r="D693" s="36">
        <v>45608</v>
      </c>
      <c r="E693" s="35"/>
      <c r="F693" s="37"/>
      <c r="G693" s="35" t="s">
        <v>1965</v>
      </c>
      <c r="H693" s="37">
        <v>0</v>
      </c>
      <c r="I693" s="38">
        <v>0.40379999999999999</v>
      </c>
      <c r="J693" s="35"/>
      <c r="K693" s="35"/>
      <c r="L693" s="37">
        <v>0</v>
      </c>
    </row>
    <row r="694" spans="1:12">
      <c r="A694" s="35" t="s">
        <v>741</v>
      </c>
      <c r="B694" s="35" t="s">
        <v>742</v>
      </c>
      <c r="C694" s="36">
        <v>36526</v>
      </c>
      <c r="D694" s="36">
        <v>45608</v>
      </c>
      <c r="E694" s="35"/>
      <c r="F694" s="37"/>
      <c r="G694" s="35" t="s">
        <v>1965</v>
      </c>
      <c r="H694" s="37">
        <v>0</v>
      </c>
      <c r="I694" s="38">
        <v>0.3226</v>
      </c>
      <c r="J694" s="35"/>
      <c r="K694" s="35"/>
      <c r="L694" s="37">
        <v>0</v>
      </c>
    </row>
    <row r="695" spans="1:12">
      <c r="A695" s="35" t="s">
        <v>748</v>
      </c>
      <c r="B695" s="35" t="s">
        <v>749</v>
      </c>
      <c r="C695" s="36">
        <v>36526</v>
      </c>
      <c r="D695" s="36">
        <v>45608</v>
      </c>
      <c r="E695" s="35"/>
      <c r="F695" s="37"/>
      <c r="G695" s="35" t="s">
        <v>1965</v>
      </c>
      <c r="H695" s="37">
        <v>0</v>
      </c>
      <c r="I695" s="38">
        <v>0.3226</v>
      </c>
      <c r="J695" s="35"/>
      <c r="K695" s="35"/>
      <c r="L695" s="37">
        <v>0</v>
      </c>
    </row>
    <row r="696" spans="1:12">
      <c r="A696" s="35" t="s">
        <v>709</v>
      </c>
      <c r="B696" s="35" t="s">
        <v>710</v>
      </c>
      <c r="C696" s="36">
        <v>36526</v>
      </c>
      <c r="D696" s="36">
        <v>45608</v>
      </c>
      <c r="E696" s="35"/>
      <c r="F696" s="37"/>
      <c r="G696" s="35" t="s">
        <v>1965</v>
      </c>
      <c r="H696" s="37">
        <v>0</v>
      </c>
      <c r="I696" s="38">
        <v>0.34210000000000002</v>
      </c>
      <c r="J696" s="35"/>
      <c r="K696" s="35"/>
      <c r="L696" s="37">
        <v>0</v>
      </c>
    </row>
    <row r="697" spans="1:12">
      <c r="A697" s="35" t="s">
        <v>702</v>
      </c>
      <c r="B697" s="35" t="s">
        <v>703</v>
      </c>
      <c r="C697" s="36">
        <v>36526</v>
      </c>
      <c r="D697" s="36">
        <v>45608</v>
      </c>
      <c r="E697" s="35"/>
      <c r="F697" s="37"/>
      <c r="G697" s="35" t="s">
        <v>1965</v>
      </c>
      <c r="H697" s="37">
        <v>0</v>
      </c>
      <c r="I697" s="38">
        <v>0.37109999999999999</v>
      </c>
      <c r="J697" s="35"/>
      <c r="K697" s="35"/>
      <c r="L697" s="37">
        <v>0</v>
      </c>
    </row>
    <row r="698" spans="1:12">
      <c r="A698" s="35" t="s">
        <v>1586</v>
      </c>
      <c r="B698" s="35" t="s">
        <v>1587</v>
      </c>
      <c r="C698" s="36">
        <v>36526</v>
      </c>
      <c r="D698" s="36">
        <v>45608</v>
      </c>
      <c r="E698" s="35"/>
      <c r="F698" s="37"/>
      <c r="G698" s="35" t="s">
        <v>1965</v>
      </c>
      <c r="H698" s="37">
        <v>0</v>
      </c>
      <c r="I698" s="38">
        <v>0.18290000000000001</v>
      </c>
      <c r="J698" s="35"/>
      <c r="K698" s="35"/>
      <c r="L698" s="37">
        <v>0</v>
      </c>
    </row>
    <row r="699" spans="1:12">
      <c r="A699" s="35" t="s">
        <v>1581</v>
      </c>
      <c r="B699" s="35" t="s">
        <v>1582</v>
      </c>
      <c r="C699" s="36">
        <v>36526</v>
      </c>
      <c r="D699" s="36">
        <v>45608</v>
      </c>
      <c r="E699" s="35"/>
      <c r="F699" s="37"/>
      <c r="G699" s="35" t="s">
        <v>1965</v>
      </c>
      <c r="H699" s="37">
        <v>0</v>
      </c>
      <c r="I699" s="38">
        <v>0.27689999999999998</v>
      </c>
      <c r="J699" s="35"/>
      <c r="K699" s="35"/>
      <c r="L699" s="37">
        <v>0</v>
      </c>
    </row>
    <row r="700" spans="1:12">
      <c r="A700" s="35" t="s">
        <v>1162</v>
      </c>
      <c r="B700" s="35" t="s">
        <v>1163</v>
      </c>
      <c r="C700" s="36">
        <v>36526</v>
      </c>
      <c r="D700" s="36">
        <v>2958465</v>
      </c>
      <c r="E700" s="35"/>
      <c r="F700" s="37"/>
      <c r="G700" s="35" t="s">
        <v>1965</v>
      </c>
      <c r="H700" s="37">
        <v>0</v>
      </c>
      <c r="I700" s="38">
        <v>0.62829999999999997</v>
      </c>
      <c r="J700" s="35"/>
      <c r="K700" s="35"/>
      <c r="L700" s="37">
        <v>0</v>
      </c>
    </row>
    <row r="701" spans="1:12">
      <c r="A701" s="35" t="s">
        <v>1166</v>
      </c>
      <c r="B701" s="35" t="s">
        <v>1167</v>
      </c>
      <c r="C701" s="36">
        <v>36526</v>
      </c>
      <c r="D701" s="36">
        <v>2958465</v>
      </c>
      <c r="E701" s="35"/>
      <c r="F701" s="37"/>
      <c r="G701" s="35" t="s">
        <v>1965</v>
      </c>
      <c r="H701" s="37">
        <v>0</v>
      </c>
      <c r="I701" s="38">
        <v>0.62280000000000002</v>
      </c>
      <c r="J701" s="35"/>
      <c r="K701" s="35"/>
      <c r="L701" s="37">
        <v>0</v>
      </c>
    </row>
    <row r="702" spans="1:12">
      <c r="A702" s="35" t="s">
        <v>1170</v>
      </c>
      <c r="B702" s="35" t="s">
        <v>1171</v>
      </c>
      <c r="C702" s="36">
        <v>36526</v>
      </c>
      <c r="D702" s="36">
        <v>2958465</v>
      </c>
      <c r="E702" s="35"/>
      <c r="F702" s="37"/>
      <c r="G702" s="35" t="s">
        <v>1965</v>
      </c>
      <c r="H702" s="37">
        <v>0</v>
      </c>
      <c r="I702" s="38">
        <v>0.74309999999999998</v>
      </c>
      <c r="J702" s="35"/>
      <c r="K702" s="35"/>
      <c r="L702" s="37">
        <v>0</v>
      </c>
    </row>
    <row r="703" spans="1:12">
      <c r="A703" s="35" t="s">
        <v>1174</v>
      </c>
      <c r="B703" s="35" t="s">
        <v>1175</v>
      </c>
      <c r="C703" s="36">
        <v>36526</v>
      </c>
      <c r="D703" s="36">
        <v>2958465</v>
      </c>
      <c r="E703" s="35"/>
      <c r="F703" s="37"/>
      <c r="G703" s="35" t="s">
        <v>1965</v>
      </c>
      <c r="H703" s="37">
        <v>0</v>
      </c>
      <c r="I703" s="38">
        <v>0.50109999999999999</v>
      </c>
      <c r="J703" s="35"/>
      <c r="K703" s="35"/>
      <c r="L703" s="37">
        <v>0</v>
      </c>
    </row>
    <row r="704" spans="1:12">
      <c r="A704" s="35" t="s">
        <v>1176</v>
      </c>
      <c r="B704" s="35" t="s">
        <v>1177</v>
      </c>
      <c r="C704" s="36">
        <v>36526</v>
      </c>
      <c r="D704" s="36">
        <v>2958465</v>
      </c>
      <c r="E704" s="35"/>
      <c r="F704" s="37"/>
      <c r="G704" s="35" t="s">
        <v>1965</v>
      </c>
      <c r="H704" s="37">
        <v>0</v>
      </c>
      <c r="I704" s="38">
        <v>0.2089</v>
      </c>
      <c r="J704" s="35"/>
      <c r="K704" s="35"/>
      <c r="L704" s="37">
        <v>0</v>
      </c>
    </row>
    <row r="705" spans="1:12">
      <c r="A705" s="35" t="s">
        <v>1180</v>
      </c>
      <c r="B705" s="35" t="s">
        <v>1181</v>
      </c>
      <c r="C705" s="36">
        <v>36526</v>
      </c>
      <c r="D705" s="36">
        <v>2958465</v>
      </c>
      <c r="E705" s="35"/>
      <c r="F705" s="37"/>
      <c r="G705" s="35" t="s">
        <v>1965</v>
      </c>
      <c r="H705" s="37">
        <v>0</v>
      </c>
      <c r="I705" s="38">
        <v>0.1467</v>
      </c>
      <c r="J705" s="35"/>
      <c r="K705" s="35"/>
      <c r="L705" s="37">
        <v>0</v>
      </c>
    </row>
    <row r="706" spans="1:12">
      <c r="A706" s="35" t="s">
        <v>1183</v>
      </c>
      <c r="B706" s="35" t="s">
        <v>1184</v>
      </c>
      <c r="C706" s="36">
        <v>36526</v>
      </c>
      <c r="D706" s="36">
        <v>2958465</v>
      </c>
      <c r="E706" s="35"/>
      <c r="F706" s="37"/>
      <c r="G706" s="35" t="s">
        <v>1965</v>
      </c>
      <c r="H706" s="37">
        <v>0</v>
      </c>
      <c r="I706" s="38">
        <v>0.34420000000000001</v>
      </c>
      <c r="J706" s="35"/>
      <c r="K706" s="35"/>
      <c r="L706" s="37">
        <v>0</v>
      </c>
    </row>
    <row r="707" spans="1:12">
      <c r="A707" s="35" t="s">
        <v>1193</v>
      </c>
      <c r="B707" s="35" t="s">
        <v>1194</v>
      </c>
      <c r="C707" s="36">
        <v>36526</v>
      </c>
      <c r="D707" s="36">
        <v>2958465</v>
      </c>
      <c r="E707" s="35"/>
      <c r="F707" s="37"/>
      <c r="G707" s="35" t="s">
        <v>1965</v>
      </c>
      <c r="H707" s="37">
        <v>0</v>
      </c>
      <c r="I707" s="38">
        <v>0.2089</v>
      </c>
      <c r="J707" s="35"/>
      <c r="K707" s="35"/>
      <c r="L707" s="37">
        <v>0</v>
      </c>
    </row>
    <row r="708" spans="1:12">
      <c r="A708" s="35" t="s">
        <v>1158</v>
      </c>
      <c r="B708" s="35" t="s">
        <v>1159</v>
      </c>
      <c r="C708" s="36">
        <v>36526</v>
      </c>
      <c r="D708" s="36">
        <v>2958465</v>
      </c>
      <c r="E708" s="35"/>
      <c r="F708" s="37"/>
      <c r="G708" s="35" t="s">
        <v>1965</v>
      </c>
      <c r="H708" s="37">
        <v>0</v>
      </c>
      <c r="I708" s="38">
        <v>0.16259999999999999</v>
      </c>
      <c r="J708" s="35"/>
      <c r="K708" s="35"/>
      <c r="L708" s="37">
        <v>0</v>
      </c>
    </row>
    <row r="709" spans="1:12">
      <c r="A709" s="35" t="s">
        <v>1195</v>
      </c>
      <c r="B709" s="35" t="s">
        <v>1196</v>
      </c>
      <c r="C709" s="36">
        <v>36526</v>
      </c>
      <c r="D709" s="36">
        <v>2958465</v>
      </c>
      <c r="E709" s="35"/>
      <c r="F709" s="37"/>
      <c r="G709" s="35" t="s">
        <v>1965</v>
      </c>
      <c r="H709" s="37">
        <v>0</v>
      </c>
      <c r="I709" s="38">
        <v>0.51239999999999997</v>
      </c>
      <c r="J709" s="35"/>
      <c r="K709" s="35"/>
      <c r="L709" s="37">
        <v>0</v>
      </c>
    </row>
    <row r="710" spans="1:12">
      <c r="A710" s="35" t="s">
        <v>1185</v>
      </c>
      <c r="B710" s="35" t="s">
        <v>1186</v>
      </c>
      <c r="C710" s="36">
        <v>36526</v>
      </c>
      <c r="D710" s="36">
        <v>2958465</v>
      </c>
      <c r="E710" s="35"/>
      <c r="F710" s="37"/>
      <c r="G710" s="35" t="s">
        <v>1965</v>
      </c>
      <c r="H710" s="37">
        <v>0</v>
      </c>
      <c r="I710" s="38">
        <v>0.3453</v>
      </c>
      <c r="J710" s="35"/>
      <c r="K710" s="35"/>
      <c r="L710" s="37">
        <v>0</v>
      </c>
    </row>
    <row r="711" spans="1:12">
      <c r="A711" s="35" t="s">
        <v>1189</v>
      </c>
      <c r="B711" s="35" t="s">
        <v>1190</v>
      </c>
      <c r="C711" s="36">
        <v>36526</v>
      </c>
      <c r="D711" s="36">
        <v>2958465</v>
      </c>
      <c r="E711" s="35"/>
      <c r="F711" s="37"/>
      <c r="G711" s="35" t="s">
        <v>1965</v>
      </c>
      <c r="H711" s="37">
        <v>0</v>
      </c>
      <c r="I711" s="38">
        <v>0.32750000000000001</v>
      </c>
      <c r="J711" s="35"/>
      <c r="K711" s="35"/>
      <c r="L711" s="37">
        <v>0</v>
      </c>
    </row>
    <row r="712" spans="1:12">
      <c r="A712" s="35" t="s">
        <v>228</v>
      </c>
      <c r="B712" s="35" t="s">
        <v>1490</v>
      </c>
      <c r="C712" s="36">
        <v>36526</v>
      </c>
      <c r="D712" s="36">
        <v>45608</v>
      </c>
      <c r="E712" s="35"/>
      <c r="F712" s="37"/>
      <c r="G712" s="35" t="s">
        <v>1965</v>
      </c>
      <c r="H712" s="37">
        <v>0</v>
      </c>
      <c r="I712" s="38">
        <v>3.8899999999999997E-2</v>
      </c>
      <c r="J712" s="35"/>
      <c r="K712" s="35"/>
      <c r="L712" s="37">
        <v>0</v>
      </c>
    </row>
    <row r="713" spans="1:12">
      <c r="A713" s="35" t="s">
        <v>948</v>
      </c>
      <c r="B713" s="35" t="s">
        <v>949</v>
      </c>
      <c r="C713" s="36">
        <v>36526</v>
      </c>
      <c r="D713" s="36">
        <v>2958465</v>
      </c>
      <c r="E713" s="35"/>
      <c r="F713" s="37"/>
      <c r="G713" s="35" t="s">
        <v>1965</v>
      </c>
      <c r="H713" s="37">
        <v>0</v>
      </c>
      <c r="I713" s="38">
        <v>3.0599999999999999E-2</v>
      </c>
      <c r="J713" s="35"/>
      <c r="K713" s="35"/>
      <c r="L713" s="37">
        <v>0</v>
      </c>
    </row>
    <row r="714" spans="1:12">
      <c r="A714" s="35" t="s">
        <v>895</v>
      </c>
      <c r="B714" s="35" t="s">
        <v>896</v>
      </c>
      <c r="C714" s="36">
        <v>36526</v>
      </c>
      <c r="D714" s="36">
        <v>2958465</v>
      </c>
      <c r="E714" s="35"/>
      <c r="F714" s="37"/>
      <c r="G714" s="35" t="s">
        <v>1965</v>
      </c>
      <c r="H714" s="37">
        <v>0</v>
      </c>
      <c r="I714" s="38">
        <v>1.9400000000000001E-2</v>
      </c>
      <c r="J714" s="35"/>
      <c r="K714" s="35"/>
      <c r="L714" s="37">
        <v>0</v>
      </c>
    </row>
    <row r="715" spans="1:12">
      <c r="A715" s="35" t="s">
        <v>771</v>
      </c>
      <c r="B715" s="35" t="s">
        <v>770</v>
      </c>
      <c r="C715" s="36">
        <v>45609</v>
      </c>
      <c r="D715" s="36">
        <v>2958465</v>
      </c>
      <c r="E715" s="35"/>
      <c r="F715" s="37"/>
      <c r="G715" s="35" t="s">
        <v>1965</v>
      </c>
      <c r="H715" s="37">
        <v>0</v>
      </c>
      <c r="I715" s="38">
        <v>1.9400000000000001E-2</v>
      </c>
      <c r="J715" s="35"/>
      <c r="K715" s="35"/>
      <c r="L715" s="37">
        <v>0</v>
      </c>
    </row>
    <row r="716" spans="1:12">
      <c r="A716" s="35" t="s">
        <v>946</v>
      </c>
      <c r="B716" s="35" t="s">
        <v>947</v>
      </c>
      <c r="C716" s="36">
        <v>36526</v>
      </c>
      <c r="D716" s="36">
        <v>2958465</v>
      </c>
      <c r="E716" s="35"/>
      <c r="F716" s="37"/>
      <c r="G716" s="35" t="s">
        <v>1965</v>
      </c>
      <c r="H716" s="37">
        <v>0</v>
      </c>
      <c r="I716" s="38">
        <v>1.9400000000000001E-2</v>
      </c>
      <c r="J716" s="35"/>
      <c r="K716" s="35"/>
      <c r="L716" s="37"/>
    </row>
    <row r="717" spans="1:12">
      <c r="A717" s="35" t="s">
        <v>533</v>
      </c>
      <c r="B717" s="35" t="s">
        <v>2425</v>
      </c>
      <c r="C717" s="36">
        <v>36526</v>
      </c>
      <c r="D717" s="36">
        <v>45608</v>
      </c>
      <c r="E717" s="35"/>
      <c r="F717" s="37"/>
      <c r="G717" s="35" t="s">
        <v>1965</v>
      </c>
      <c r="H717" s="37">
        <v>0</v>
      </c>
      <c r="I717" s="38">
        <v>2.5000000000000001E-2</v>
      </c>
      <c r="J717" s="35"/>
      <c r="K717" s="35"/>
      <c r="L717" s="37"/>
    </row>
    <row r="718" spans="1:12">
      <c r="A718" s="35" t="s">
        <v>524</v>
      </c>
      <c r="B718" s="35" t="s">
        <v>525</v>
      </c>
      <c r="C718" s="36">
        <v>45609</v>
      </c>
      <c r="D718" s="36">
        <v>2958465</v>
      </c>
      <c r="E718" s="35"/>
      <c r="F718" s="37"/>
      <c r="G718" s="35" t="s">
        <v>1965</v>
      </c>
      <c r="H718" s="37">
        <v>0</v>
      </c>
      <c r="I718" s="38">
        <v>1.9400000000000001E-2</v>
      </c>
      <c r="J718" s="35"/>
      <c r="K718" s="35"/>
      <c r="L718" s="37"/>
    </row>
    <row r="719" spans="1:12">
      <c r="A719" s="35" t="s">
        <v>853</v>
      </c>
      <c r="B719" s="35" t="s">
        <v>2426</v>
      </c>
      <c r="C719" s="36">
        <v>36526</v>
      </c>
      <c r="D719" s="36">
        <v>45608</v>
      </c>
      <c r="E719" s="35"/>
      <c r="F719" s="37"/>
      <c r="G719" s="35" t="s">
        <v>1965</v>
      </c>
      <c r="H719" s="37">
        <v>0</v>
      </c>
      <c r="I719" s="38">
        <v>2.7799999999999998E-2</v>
      </c>
      <c r="J719" s="35"/>
      <c r="K719" s="35"/>
      <c r="L719" s="37"/>
    </row>
    <row r="720" spans="1:12">
      <c r="A720" s="35" t="s">
        <v>856</v>
      </c>
      <c r="B720" s="35" t="s">
        <v>984</v>
      </c>
      <c r="C720" s="36">
        <v>36526</v>
      </c>
      <c r="D720" s="36">
        <v>45608</v>
      </c>
      <c r="E720" s="35"/>
      <c r="F720" s="37"/>
      <c r="G720" s="35" t="s">
        <v>1965</v>
      </c>
      <c r="H720" s="37">
        <v>0</v>
      </c>
      <c r="I720" s="38">
        <v>1.67E-2</v>
      </c>
      <c r="J720" s="35"/>
      <c r="K720" s="35"/>
      <c r="L720" s="37"/>
    </row>
    <row r="721" spans="1:12">
      <c r="A721" s="35" t="s">
        <v>878</v>
      </c>
      <c r="B721" s="35" t="s">
        <v>879</v>
      </c>
      <c r="C721" s="36">
        <v>45609</v>
      </c>
      <c r="D721" s="36">
        <v>2958465</v>
      </c>
      <c r="E721" s="35"/>
      <c r="F721" s="37"/>
      <c r="G721" s="35" t="s">
        <v>1965</v>
      </c>
      <c r="H721" s="37">
        <v>0</v>
      </c>
      <c r="I721" s="38">
        <v>1.2500000000000001E-2</v>
      </c>
      <c r="J721" s="35"/>
      <c r="K721" s="35"/>
      <c r="L721" s="37"/>
    </row>
    <row r="722" spans="1:12">
      <c r="A722" s="35" t="s">
        <v>880</v>
      </c>
      <c r="B722" s="35" t="s">
        <v>881</v>
      </c>
      <c r="C722" s="36">
        <v>45632</v>
      </c>
      <c r="D722" s="36">
        <v>2958465</v>
      </c>
      <c r="E722" s="35"/>
      <c r="F722" s="37"/>
      <c r="G722" s="35" t="s">
        <v>1965</v>
      </c>
      <c r="H722" s="37">
        <v>0</v>
      </c>
      <c r="I722" s="38">
        <v>1.3899999999999999E-2</v>
      </c>
      <c r="J722" s="35"/>
      <c r="K722" s="35"/>
      <c r="L722" s="37"/>
    </row>
    <row r="723" spans="1:12">
      <c r="A723" s="35" t="s">
        <v>884</v>
      </c>
      <c r="B723" s="35" t="s">
        <v>885</v>
      </c>
      <c r="C723" s="36">
        <v>45632</v>
      </c>
      <c r="D723" s="36">
        <v>2958465</v>
      </c>
      <c r="E723" s="35"/>
      <c r="F723" s="37"/>
      <c r="G723" s="35" t="s">
        <v>1965</v>
      </c>
      <c r="H723" s="37">
        <v>0</v>
      </c>
      <c r="I723" s="38">
        <v>1.3899999999999999E-2</v>
      </c>
      <c r="J723" s="35"/>
      <c r="K723" s="35"/>
      <c r="L723" s="37"/>
    </row>
    <row r="724" spans="1:12">
      <c r="A724" s="35" t="s">
        <v>892</v>
      </c>
      <c r="B724" s="35" t="s">
        <v>893</v>
      </c>
      <c r="C724" s="36">
        <v>36526</v>
      </c>
      <c r="D724" s="36">
        <v>2958465</v>
      </c>
      <c r="E724" s="35"/>
      <c r="F724" s="37"/>
      <c r="G724" s="35" t="s">
        <v>1965</v>
      </c>
      <c r="H724" s="37">
        <v>0</v>
      </c>
      <c r="I724" s="38">
        <v>1.67E-2</v>
      </c>
      <c r="J724" s="35"/>
      <c r="K724" s="35"/>
      <c r="L724" s="37"/>
    </row>
    <row r="725" spans="1:12">
      <c r="A725" s="35" t="s">
        <v>901</v>
      </c>
      <c r="B725" s="35" t="s">
        <v>902</v>
      </c>
      <c r="C725" s="36">
        <v>36526</v>
      </c>
      <c r="D725" s="36">
        <v>2958465</v>
      </c>
      <c r="E725" s="35"/>
      <c r="F725" s="37"/>
      <c r="G725" s="35" t="s">
        <v>1965</v>
      </c>
      <c r="H725" s="37">
        <v>0</v>
      </c>
      <c r="I725" s="38">
        <v>2.5000000000000001E-2</v>
      </c>
      <c r="J725" s="35"/>
      <c r="K725" s="35"/>
      <c r="L725" s="37"/>
    </row>
    <row r="726" spans="1:12">
      <c r="A726" s="35" t="s">
        <v>922</v>
      </c>
      <c r="B726" s="35" t="s">
        <v>923</v>
      </c>
      <c r="C726" s="36">
        <v>36526</v>
      </c>
      <c r="D726" s="36">
        <v>2958465</v>
      </c>
      <c r="E726" s="35"/>
      <c r="F726" s="37"/>
      <c r="G726" s="35" t="s">
        <v>1965</v>
      </c>
      <c r="H726" s="37">
        <v>0</v>
      </c>
      <c r="I726" s="38">
        <v>1.2500000000000001E-2</v>
      </c>
      <c r="J726" s="35"/>
      <c r="K726" s="35"/>
      <c r="L726" s="37"/>
    </row>
    <row r="727" spans="1:12">
      <c r="A727" s="35" t="s">
        <v>924</v>
      </c>
      <c r="B727" s="35" t="s">
        <v>925</v>
      </c>
      <c r="C727" s="36">
        <v>36526</v>
      </c>
      <c r="D727" s="36">
        <v>2958465</v>
      </c>
      <c r="E727" s="35"/>
      <c r="F727" s="37"/>
      <c r="G727" s="35" t="s">
        <v>1965</v>
      </c>
      <c r="H727" s="37">
        <v>0</v>
      </c>
      <c r="I727" s="38">
        <v>1.2500000000000001E-2</v>
      </c>
      <c r="J727" s="35"/>
      <c r="K727" s="35"/>
      <c r="L727" s="37"/>
    </row>
    <row r="728" spans="1:12">
      <c r="A728" s="35" t="s">
        <v>936</v>
      </c>
      <c r="B728" s="35" t="s">
        <v>937</v>
      </c>
      <c r="C728" s="36">
        <v>45925</v>
      </c>
      <c r="D728" s="36">
        <v>2958465</v>
      </c>
      <c r="E728" s="35"/>
      <c r="F728" s="37"/>
      <c r="G728" s="35" t="s">
        <v>1965</v>
      </c>
      <c r="H728" s="37">
        <v>0</v>
      </c>
      <c r="I728" s="38">
        <v>1.9400000000000001E-2</v>
      </c>
      <c r="J728" s="35"/>
      <c r="K728" s="35"/>
      <c r="L728" s="37"/>
    </row>
    <row r="729" spans="1:12">
      <c r="A729" s="35" t="s">
        <v>938</v>
      </c>
      <c r="B729" s="35" t="s">
        <v>939</v>
      </c>
      <c r="C729" s="36">
        <v>36526</v>
      </c>
      <c r="D729" s="36">
        <v>2958465</v>
      </c>
      <c r="E729" s="35"/>
      <c r="F729" s="37"/>
      <c r="G729" s="35" t="s">
        <v>1965</v>
      </c>
      <c r="H729" s="37">
        <v>0</v>
      </c>
      <c r="I729" s="38">
        <v>1.9400000000000001E-2</v>
      </c>
      <c r="J729" s="35"/>
      <c r="K729" s="35"/>
      <c r="L729" s="37"/>
    </row>
    <row r="730" spans="1:12">
      <c r="A730" s="35" t="s">
        <v>942</v>
      </c>
      <c r="B730" s="35" t="s">
        <v>943</v>
      </c>
      <c r="C730" s="36">
        <v>36526</v>
      </c>
      <c r="D730" s="36">
        <v>2958465</v>
      </c>
      <c r="E730" s="35"/>
      <c r="F730" s="37"/>
      <c r="G730" s="35" t="s">
        <v>1965</v>
      </c>
      <c r="H730" s="37">
        <v>0</v>
      </c>
      <c r="I730" s="38">
        <v>2.0799999999999999E-2</v>
      </c>
      <c r="J730" s="35"/>
      <c r="K730" s="35"/>
      <c r="L730" s="37"/>
    </row>
    <row r="731" spans="1:12">
      <c r="A731" s="35" t="s">
        <v>944</v>
      </c>
      <c r="B731" s="35" t="s">
        <v>945</v>
      </c>
      <c r="C731" s="36">
        <v>36526</v>
      </c>
      <c r="D731" s="36">
        <v>2958465</v>
      </c>
      <c r="E731" s="35"/>
      <c r="F731" s="37"/>
      <c r="G731" s="35" t="s">
        <v>1965</v>
      </c>
      <c r="H731" s="37">
        <v>0</v>
      </c>
      <c r="I731" s="38">
        <v>1.2500000000000001E-2</v>
      </c>
      <c r="J731" s="35"/>
      <c r="K731" s="35"/>
      <c r="L731" s="37"/>
    </row>
    <row r="732" spans="1:12">
      <c r="A732" s="35" t="s">
        <v>952</v>
      </c>
      <c r="B732" s="35" t="s">
        <v>953</v>
      </c>
      <c r="C732" s="36">
        <v>36526</v>
      </c>
      <c r="D732" s="36">
        <v>2958465</v>
      </c>
      <c r="E732" s="35"/>
      <c r="F732" s="37"/>
      <c r="G732" s="35" t="s">
        <v>1965</v>
      </c>
      <c r="H732" s="37">
        <v>0</v>
      </c>
      <c r="I732" s="38">
        <v>1.2500000000000001E-2</v>
      </c>
      <c r="J732" s="35"/>
      <c r="K732" s="35"/>
      <c r="L732" s="37"/>
    </row>
    <row r="733" spans="1:12">
      <c r="A733" s="35" t="s">
        <v>956</v>
      </c>
      <c r="B733" s="35" t="s">
        <v>957</v>
      </c>
      <c r="C733" s="36">
        <v>36526</v>
      </c>
      <c r="D733" s="36">
        <v>2958465</v>
      </c>
      <c r="E733" s="35"/>
      <c r="F733" s="37"/>
      <c r="G733" s="35" t="s">
        <v>1965</v>
      </c>
      <c r="H733" s="37">
        <v>0</v>
      </c>
      <c r="I733" s="38">
        <v>1.2500000000000001E-2</v>
      </c>
      <c r="J733" s="35"/>
      <c r="K733" s="35"/>
      <c r="L733" s="37"/>
    </row>
    <row r="734" spans="1:12">
      <c r="A734" s="35" t="s">
        <v>958</v>
      </c>
      <c r="B734" s="35" t="s">
        <v>959</v>
      </c>
      <c r="C734" s="36">
        <v>36526</v>
      </c>
      <c r="D734" s="36">
        <v>2958465</v>
      </c>
      <c r="E734" s="35"/>
      <c r="F734" s="37"/>
      <c r="G734" s="35" t="s">
        <v>1965</v>
      </c>
      <c r="H734" s="37">
        <v>0</v>
      </c>
      <c r="I734" s="38">
        <v>6.3E-3</v>
      </c>
      <c r="J734" s="35"/>
      <c r="K734" s="35"/>
      <c r="L734" s="37"/>
    </row>
    <row r="735" spans="1:12">
      <c r="A735" s="35" t="s">
        <v>960</v>
      </c>
      <c r="B735" s="35" t="s">
        <v>961</v>
      </c>
      <c r="C735" s="36">
        <v>36526</v>
      </c>
      <c r="D735" s="36">
        <v>2958465</v>
      </c>
      <c r="E735" s="35"/>
      <c r="F735" s="37"/>
      <c r="G735" s="35" t="s">
        <v>1965</v>
      </c>
      <c r="H735" s="37">
        <v>0</v>
      </c>
      <c r="I735" s="38">
        <v>6.3E-3</v>
      </c>
      <c r="J735" s="35"/>
      <c r="K735" s="35"/>
      <c r="L735" s="37"/>
    </row>
    <row r="736" spans="1:12">
      <c r="A736" s="35" t="s">
        <v>962</v>
      </c>
      <c r="B736" s="35" t="s">
        <v>963</v>
      </c>
      <c r="C736" s="36">
        <v>36526</v>
      </c>
      <c r="D736" s="36">
        <v>2958465</v>
      </c>
      <c r="E736" s="35"/>
      <c r="F736" s="37"/>
      <c r="G736" s="35" t="s">
        <v>1965</v>
      </c>
      <c r="H736" s="37">
        <v>0</v>
      </c>
      <c r="I736" s="38">
        <v>8.9999999999999993E-3</v>
      </c>
      <c r="J736" s="35"/>
      <c r="K736" s="35"/>
      <c r="L736" s="37"/>
    </row>
    <row r="737" spans="1:13">
      <c r="A737" s="35" t="s">
        <v>1288</v>
      </c>
      <c r="B737" s="35" t="s">
        <v>1289</v>
      </c>
      <c r="C737" s="36">
        <v>36526</v>
      </c>
      <c r="D737" s="36">
        <v>2958465</v>
      </c>
      <c r="E737" s="35"/>
      <c r="F737" s="35"/>
      <c r="G737" s="35" t="s">
        <v>1965</v>
      </c>
      <c r="H737" s="37">
        <v>0</v>
      </c>
      <c r="I737" s="38">
        <v>0</v>
      </c>
      <c r="J737" s="37">
        <v>0</v>
      </c>
      <c r="K737" s="37">
        <v>0</v>
      </c>
      <c r="L737" s="37"/>
    </row>
    <row r="738" spans="1:13">
      <c r="A738" s="35" t="s">
        <v>2523</v>
      </c>
      <c r="B738" s="35" t="s">
        <v>2524</v>
      </c>
      <c r="C738" s="36">
        <v>36526</v>
      </c>
      <c r="D738" s="36">
        <v>2958465</v>
      </c>
      <c r="E738" s="35"/>
      <c r="F738" s="35"/>
      <c r="G738" s="35" t="s">
        <v>1965</v>
      </c>
      <c r="H738" s="37">
        <v>0</v>
      </c>
      <c r="I738" s="38">
        <v>1.4200000000000001E-2</v>
      </c>
      <c r="J738" s="35" t="s">
        <v>2525</v>
      </c>
      <c r="K738" s="35" t="s">
        <v>2526</v>
      </c>
      <c r="L738" s="35" t="s">
        <v>2525</v>
      </c>
      <c r="M738" s="35" t="s">
        <v>2526</v>
      </c>
    </row>
    <row r="739" spans="1:13">
      <c r="A739" s="35" t="s">
        <v>2527</v>
      </c>
      <c r="B739" s="35" t="s">
        <v>2528</v>
      </c>
      <c r="C739" s="36">
        <v>36526</v>
      </c>
      <c r="D739" s="36">
        <v>2958465</v>
      </c>
      <c r="E739" s="35"/>
      <c r="F739" s="35"/>
      <c r="G739" s="35" t="s">
        <v>1965</v>
      </c>
      <c r="H739" s="37">
        <v>0</v>
      </c>
      <c r="I739" s="38">
        <v>2.24E-2</v>
      </c>
      <c r="J739" s="35" t="s">
        <v>2529</v>
      </c>
      <c r="K739" s="35" t="s">
        <v>2526</v>
      </c>
      <c r="L739" s="35" t="s">
        <v>2529</v>
      </c>
      <c r="M739" s="35" t="s">
        <v>2526</v>
      </c>
    </row>
    <row r="740" spans="1:13">
      <c r="A740" s="35" t="s">
        <v>2530</v>
      </c>
      <c r="B740" s="35" t="s">
        <v>2531</v>
      </c>
      <c r="C740" s="36">
        <v>36526</v>
      </c>
      <c r="D740" s="36">
        <v>2958465</v>
      </c>
      <c r="E740" s="35"/>
      <c r="F740" s="35"/>
      <c r="G740" s="35" t="s">
        <v>1965</v>
      </c>
      <c r="H740" s="37">
        <v>0</v>
      </c>
      <c r="I740" s="38">
        <v>1E-4</v>
      </c>
      <c r="J740" s="35" t="s">
        <v>2532</v>
      </c>
      <c r="K740" s="35" t="s">
        <v>2526</v>
      </c>
      <c r="L740" s="35" t="s">
        <v>2532</v>
      </c>
      <c r="M740" s="35" t="s">
        <v>2526</v>
      </c>
    </row>
    <row r="741" spans="1:13">
      <c r="A741" s="35" t="s">
        <v>2492</v>
      </c>
      <c r="B741" s="35" t="s">
        <v>2493</v>
      </c>
      <c r="C741" s="36">
        <v>36526</v>
      </c>
      <c r="D741" s="36">
        <v>2958465</v>
      </c>
      <c r="E741" s="35"/>
      <c r="F741" s="35"/>
      <c r="G741" s="35" t="s">
        <v>1965</v>
      </c>
      <c r="H741" s="37">
        <v>0</v>
      </c>
      <c r="I741" s="38">
        <v>7.6E-3</v>
      </c>
      <c r="J741" s="35" t="s">
        <v>2533</v>
      </c>
      <c r="K741" s="35" t="s">
        <v>2526</v>
      </c>
      <c r="L741" s="35" t="s">
        <v>2533</v>
      </c>
      <c r="M741" s="35" t="s">
        <v>2526</v>
      </c>
    </row>
    <row r="742" spans="1:13">
      <c r="A742" s="35" t="s">
        <v>2494</v>
      </c>
      <c r="B742" s="35" t="s">
        <v>2495</v>
      </c>
      <c r="C742" s="36">
        <v>36526</v>
      </c>
      <c r="D742" s="36">
        <v>2958465</v>
      </c>
      <c r="E742" s="35"/>
      <c r="F742" s="35"/>
      <c r="G742" s="35" t="s">
        <v>1965</v>
      </c>
      <c r="H742" s="37">
        <v>0</v>
      </c>
      <c r="I742" s="38">
        <v>6.0155000000000003</v>
      </c>
      <c r="J742" s="35" t="s">
        <v>2534</v>
      </c>
      <c r="K742" s="35" t="s">
        <v>2526</v>
      </c>
      <c r="L742" s="35" t="s">
        <v>2534</v>
      </c>
      <c r="M742" s="35" t="s">
        <v>2526</v>
      </c>
    </row>
    <row r="743" spans="1:13">
      <c r="A743" s="35" t="s">
        <v>2496</v>
      </c>
      <c r="B743" s="35" t="s">
        <v>2497</v>
      </c>
      <c r="C743" s="36">
        <v>36526</v>
      </c>
      <c r="D743" s="36">
        <v>2958465</v>
      </c>
      <c r="E743" s="35"/>
      <c r="F743" s="35"/>
      <c r="G743" s="35" t="s">
        <v>1965</v>
      </c>
      <c r="H743" s="37">
        <v>0</v>
      </c>
      <c r="I743" s="38">
        <v>7.0000000000000001E-3</v>
      </c>
      <c r="J743" s="35" t="s">
        <v>2535</v>
      </c>
      <c r="K743" s="35" t="s">
        <v>2526</v>
      </c>
      <c r="L743" s="35" t="s">
        <v>2535</v>
      </c>
      <c r="M743" s="35" t="s">
        <v>2526</v>
      </c>
    </row>
    <row r="744" spans="1:13">
      <c r="A744" s="35" t="s">
        <v>2498</v>
      </c>
      <c r="B744" s="35" t="s">
        <v>2499</v>
      </c>
      <c r="C744" s="36">
        <v>36526</v>
      </c>
      <c r="D744" s="36">
        <v>2958465</v>
      </c>
      <c r="E744" s="35"/>
      <c r="F744" s="35"/>
      <c r="G744" s="35" t="s">
        <v>1965</v>
      </c>
      <c r="H744" s="37">
        <v>0</v>
      </c>
      <c r="I744" s="38">
        <v>7.0000000000000001E-3</v>
      </c>
      <c r="J744" s="35" t="s">
        <v>2536</v>
      </c>
      <c r="K744" s="35" t="s">
        <v>2526</v>
      </c>
      <c r="L744" s="35" t="s">
        <v>2536</v>
      </c>
      <c r="M744" s="35" t="s">
        <v>2526</v>
      </c>
    </row>
    <row r="745" spans="1:13">
      <c r="A745" s="35" t="s">
        <v>2500</v>
      </c>
      <c r="B745" s="35" t="s">
        <v>2501</v>
      </c>
      <c r="C745" s="36">
        <v>36526</v>
      </c>
      <c r="D745" s="36">
        <v>2958465</v>
      </c>
      <c r="E745" s="35"/>
      <c r="F745" s="35"/>
      <c r="G745" s="35" t="s">
        <v>1965</v>
      </c>
      <c r="H745" s="37">
        <v>0</v>
      </c>
      <c r="I745" s="38">
        <v>1E-4</v>
      </c>
      <c r="J745" s="35" t="s">
        <v>2537</v>
      </c>
      <c r="K745" s="35" t="s">
        <v>2526</v>
      </c>
      <c r="L745" s="35" t="s">
        <v>2537</v>
      </c>
      <c r="M745" s="35" t="s">
        <v>2526</v>
      </c>
    </row>
    <row r="746" spans="1:13">
      <c r="A746" s="35" t="s">
        <v>2502</v>
      </c>
      <c r="B746" s="35" t="s">
        <v>2503</v>
      </c>
      <c r="C746" s="36">
        <v>36526</v>
      </c>
      <c r="D746" s="36">
        <v>2958465</v>
      </c>
      <c r="E746" s="35"/>
      <c r="F746" s="35"/>
      <c r="G746" s="35" t="s">
        <v>1965</v>
      </c>
      <c r="H746" s="37">
        <v>0</v>
      </c>
      <c r="I746" s="38">
        <v>1E-4</v>
      </c>
      <c r="J746" s="35" t="s">
        <v>2538</v>
      </c>
      <c r="K746" s="35" t="s">
        <v>2526</v>
      </c>
      <c r="L746" s="35" t="s">
        <v>2538</v>
      </c>
      <c r="M746" s="35" t="s">
        <v>2526</v>
      </c>
    </row>
    <row r="747" spans="1:13">
      <c r="A747" s="35" t="s">
        <v>2504</v>
      </c>
      <c r="B747" s="35" t="s">
        <v>2505</v>
      </c>
      <c r="C747" s="36">
        <v>36526</v>
      </c>
      <c r="D747" s="36">
        <v>2958465</v>
      </c>
      <c r="E747" s="35"/>
      <c r="F747" s="35"/>
      <c r="G747" s="35" t="s">
        <v>1965</v>
      </c>
      <c r="H747" s="37">
        <v>0</v>
      </c>
      <c r="I747" s="38">
        <v>3.9E-2</v>
      </c>
      <c r="J747" s="35" t="s">
        <v>2539</v>
      </c>
      <c r="K747" s="35" t="s">
        <v>2526</v>
      </c>
      <c r="L747" s="35" t="s">
        <v>2539</v>
      </c>
      <c r="M747" s="35" t="s">
        <v>2526</v>
      </c>
    </row>
    <row r="748" spans="1:13">
      <c r="A748" s="35" t="s">
        <v>2506</v>
      </c>
      <c r="B748" s="35" t="s">
        <v>2507</v>
      </c>
      <c r="C748" s="36">
        <v>36526</v>
      </c>
      <c r="D748" s="36">
        <v>2958465</v>
      </c>
      <c r="E748" s="35"/>
      <c r="F748" s="35"/>
      <c r="G748" s="35" t="s">
        <v>1965</v>
      </c>
      <c r="H748" s="37">
        <v>0</v>
      </c>
      <c r="I748" s="38">
        <v>1.2500000000000001E-2</v>
      </c>
      <c r="J748" s="35" t="s">
        <v>2540</v>
      </c>
      <c r="K748" s="35" t="s">
        <v>2526</v>
      </c>
      <c r="L748" s="35" t="s">
        <v>2540</v>
      </c>
      <c r="M748" s="35" t="s">
        <v>2526</v>
      </c>
    </row>
    <row r="749" spans="1:13">
      <c r="A749" s="35" t="s">
        <v>2508</v>
      </c>
      <c r="B749" s="35" t="s">
        <v>2509</v>
      </c>
      <c r="C749" s="36">
        <v>36526</v>
      </c>
      <c r="D749" s="36">
        <v>2958465</v>
      </c>
      <c r="E749" s="35"/>
      <c r="F749" s="35"/>
      <c r="G749" s="35" t="s">
        <v>1965</v>
      </c>
      <c r="H749" s="37">
        <v>0</v>
      </c>
      <c r="I749" s="38">
        <v>1.2500000000000001E-2</v>
      </c>
      <c r="J749" s="35" t="s">
        <v>2541</v>
      </c>
      <c r="K749" s="35" t="s">
        <v>2526</v>
      </c>
      <c r="L749" s="35" t="s">
        <v>2541</v>
      </c>
      <c r="M749" s="35" t="s">
        <v>2526</v>
      </c>
    </row>
    <row r="750" spans="1:13">
      <c r="A750" s="35" t="s">
        <v>2510</v>
      </c>
      <c r="B750" s="35" t="s">
        <v>2511</v>
      </c>
      <c r="C750" s="36">
        <v>36526</v>
      </c>
      <c r="D750" s="36">
        <v>2958465</v>
      </c>
      <c r="E750" s="35"/>
      <c r="F750" s="35"/>
      <c r="G750" s="35" t="s">
        <v>1965</v>
      </c>
      <c r="H750" s="37">
        <v>0</v>
      </c>
      <c r="I750" s="38">
        <v>1.2500000000000001E-2</v>
      </c>
      <c r="J750" s="35" t="s">
        <v>2542</v>
      </c>
      <c r="K750" s="35" t="s">
        <v>2526</v>
      </c>
      <c r="L750" s="35" t="s">
        <v>2542</v>
      </c>
      <c r="M750" s="35" t="s">
        <v>2526</v>
      </c>
    </row>
    <row r="751" spans="1:13">
      <c r="A751" s="35" t="s">
        <v>2512</v>
      </c>
      <c r="B751" s="35" t="s">
        <v>2513</v>
      </c>
      <c r="C751" s="36">
        <v>36526</v>
      </c>
      <c r="D751" s="36">
        <v>2958465</v>
      </c>
      <c r="E751" s="35"/>
      <c r="F751" s="35"/>
      <c r="G751" s="35" t="s">
        <v>1965</v>
      </c>
      <c r="H751" s="37">
        <v>0</v>
      </c>
      <c r="I751" s="38">
        <v>1.06E-2</v>
      </c>
      <c r="J751" s="35" t="s">
        <v>2543</v>
      </c>
      <c r="K751" s="35" t="s">
        <v>2526</v>
      </c>
      <c r="L751" s="35" t="s">
        <v>2543</v>
      </c>
      <c r="M751" s="35" t="s">
        <v>2526</v>
      </c>
    </row>
    <row r="752" spans="1:13">
      <c r="A752" s="35" t="s">
        <v>2514</v>
      </c>
      <c r="B752" s="35" t="s">
        <v>2515</v>
      </c>
      <c r="C752" s="36">
        <v>36526</v>
      </c>
      <c r="D752" s="36">
        <v>2958465</v>
      </c>
      <c r="E752" s="35"/>
      <c r="F752" s="35"/>
      <c r="G752" s="35" t="s">
        <v>1965</v>
      </c>
      <c r="H752" s="37">
        <v>0</v>
      </c>
      <c r="I752" s="38">
        <v>0.5</v>
      </c>
      <c r="J752" s="35" t="s">
        <v>2544</v>
      </c>
      <c r="K752" s="35" t="s">
        <v>2526</v>
      </c>
      <c r="L752" s="35" t="s">
        <v>2545</v>
      </c>
      <c r="M752" s="35" t="s">
        <v>2526</v>
      </c>
    </row>
    <row r="753" spans="1:13">
      <c r="A753" s="35" t="s">
        <v>2516</v>
      </c>
      <c r="B753" s="35" t="s">
        <v>2517</v>
      </c>
      <c r="C753" s="36">
        <v>36526</v>
      </c>
      <c r="D753" s="36">
        <v>2958465</v>
      </c>
      <c r="E753" s="35"/>
      <c r="F753" s="35"/>
      <c r="G753" s="35" t="s">
        <v>1965</v>
      </c>
      <c r="H753" s="37">
        <v>0</v>
      </c>
      <c r="I753" s="38">
        <v>0.5</v>
      </c>
      <c r="J753" s="35" t="s">
        <v>2546</v>
      </c>
      <c r="K753" s="35" t="s">
        <v>2526</v>
      </c>
      <c r="L753" s="35" t="s">
        <v>2546</v>
      </c>
      <c r="M753" s="35" t="s">
        <v>2526</v>
      </c>
    </row>
    <row r="754" spans="1:13">
      <c r="A754" s="35" t="s">
        <v>2518</v>
      </c>
      <c r="B754" s="35" t="s">
        <v>2519</v>
      </c>
      <c r="C754" s="36">
        <v>36526</v>
      </c>
      <c r="D754" s="36">
        <v>2958465</v>
      </c>
      <c r="E754" s="35"/>
      <c r="F754" s="35"/>
      <c r="G754" s="35" t="s">
        <v>1965</v>
      </c>
      <c r="H754" s="37">
        <v>0</v>
      </c>
      <c r="I754" s="38">
        <v>0.5</v>
      </c>
      <c r="J754" s="35" t="s">
        <v>2547</v>
      </c>
      <c r="K754" s="35" t="s">
        <v>2526</v>
      </c>
      <c r="L754" s="35" t="s">
        <v>2547</v>
      </c>
      <c r="M754" s="35" t="s">
        <v>2526</v>
      </c>
    </row>
    <row r="755" spans="1:13">
      <c r="A755" s="35" t="s">
        <v>2520</v>
      </c>
      <c r="B755" s="35" t="s">
        <v>2521</v>
      </c>
      <c r="C755" s="36">
        <v>36526</v>
      </c>
      <c r="D755" s="36">
        <v>2958465</v>
      </c>
      <c r="E755" s="35"/>
      <c r="F755" s="35"/>
      <c r="G755" s="35" t="s">
        <v>1965</v>
      </c>
      <c r="H755" s="37">
        <v>0</v>
      </c>
      <c r="I755" s="38">
        <v>0.5</v>
      </c>
      <c r="J755" s="35" t="s">
        <v>2548</v>
      </c>
      <c r="K755" s="35" t="s">
        <v>2526</v>
      </c>
      <c r="L755" s="35" t="s">
        <v>2548</v>
      </c>
      <c r="M755" s="35" t="s">
        <v>2526</v>
      </c>
    </row>
    <row r="756" spans="1:13">
      <c r="A756" s="35" t="s">
        <v>2549</v>
      </c>
      <c r="B756" s="35" t="s">
        <v>2550</v>
      </c>
      <c r="C756" s="36">
        <v>36526</v>
      </c>
      <c r="D756" s="36">
        <v>2958465</v>
      </c>
      <c r="E756" s="35"/>
      <c r="F756" s="35"/>
      <c r="G756" s="35" t="s">
        <v>1965</v>
      </c>
      <c r="H756" s="37">
        <v>0</v>
      </c>
      <c r="I756" s="38">
        <v>0.5</v>
      </c>
      <c r="J756" s="35" t="s">
        <v>2551</v>
      </c>
      <c r="K756" s="35" t="s">
        <v>2526</v>
      </c>
      <c r="L756" s="35" t="s">
        <v>2551</v>
      </c>
      <c r="M756" s="35" t="s">
        <v>2526</v>
      </c>
    </row>
    <row r="757" spans="1:13">
      <c r="A757" s="35" t="s">
        <v>2552</v>
      </c>
      <c r="B757" s="35" t="s">
        <v>2553</v>
      </c>
      <c r="C757" s="36">
        <v>36526</v>
      </c>
      <c r="D757" s="36">
        <v>2958465</v>
      </c>
      <c r="E757" s="35"/>
      <c r="F757" s="35"/>
      <c r="G757" s="35" t="s">
        <v>1965</v>
      </c>
      <c r="H757" s="37">
        <v>0</v>
      </c>
      <c r="I757" s="38">
        <v>0.5</v>
      </c>
      <c r="J757" s="35" t="s">
        <v>2554</v>
      </c>
      <c r="K757" s="35" t="s">
        <v>2526</v>
      </c>
      <c r="L757" s="35" t="s">
        <v>2554</v>
      </c>
      <c r="M757" s="35" t="s">
        <v>2526</v>
      </c>
    </row>
    <row r="758" spans="1:13">
      <c r="A758" s="35" t="s">
        <v>2555</v>
      </c>
      <c r="B758" s="35" t="s">
        <v>2556</v>
      </c>
      <c r="C758" s="36">
        <v>36526</v>
      </c>
      <c r="D758" s="36">
        <v>2958465</v>
      </c>
      <c r="E758" s="35"/>
      <c r="F758" s="35"/>
      <c r="G758" s="35" t="s">
        <v>1965</v>
      </c>
      <c r="H758" s="37">
        <v>0</v>
      </c>
      <c r="I758" s="38">
        <v>0.5</v>
      </c>
      <c r="J758" s="35" t="s">
        <v>2557</v>
      </c>
      <c r="K758" s="35" t="s">
        <v>2526</v>
      </c>
      <c r="L758" s="35" t="s">
        <v>2557</v>
      </c>
      <c r="M758" s="35" t="s">
        <v>2526</v>
      </c>
    </row>
    <row r="759" spans="1:13">
      <c r="A759" s="35" t="s">
        <v>2464</v>
      </c>
      <c r="B759" s="35" t="s">
        <v>2465</v>
      </c>
      <c r="C759" s="36">
        <v>36526</v>
      </c>
      <c r="D759" s="36">
        <v>2958465</v>
      </c>
      <c r="E759" s="35"/>
      <c r="F759" s="35"/>
      <c r="G759" s="35" t="s">
        <v>1965</v>
      </c>
      <c r="H759" s="37">
        <v>0</v>
      </c>
      <c r="I759" s="38">
        <v>1.72E-2</v>
      </c>
      <c r="J759" s="35" t="s">
        <v>2558</v>
      </c>
      <c r="K759" s="35" t="s">
        <v>2526</v>
      </c>
      <c r="L759" s="35" t="s">
        <v>2558</v>
      </c>
      <c r="M759" s="35" t="s">
        <v>2526</v>
      </c>
    </row>
    <row r="760" spans="1:13">
      <c r="A760" s="35" t="s">
        <v>2559</v>
      </c>
      <c r="B760" s="35" t="s">
        <v>2560</v>
      </c>
      <c r="C760" s="36">
        <v>36526</v>
      </c>
      <c r="D760" s="36">
        <v>2958465</v>
      </c>
      <c r="E760" s="35"/>
      <c r="F760" s="35"/>
      <c r="G760" s="35" t="s">
        <v>1965</v>
      </c>
      <c r="H760" s="37">
        <v>0</v>
      </c>
      <c r="I760" s="38">
        <v>3.61E-2</v>
      </c>
      <c r="J760" s="35" t="s">
        <v>2561</v>
      </c>
      <c r="K760" s="35" t="s">
        <v>2526</v>
      </c>
      <c r="L760" s="35" t="s">
        <v>2561</v>
      </c>
      <c r="M760" s="35" t="s">
        <v>2526</v>
      </c>
    </row>
    <row r="761" spans="1:13">
      <c r="A761" s="35" t="s">
        <v>2478</v>
      </c>
      <c r="B761" s="35" t="s">
        <v>2479</v>
      </c>
      <c r="C761" s="36">
        <v>36526</v>
      </c>
      <c r="D761" s="36">
        <v>2958465</v>
      </c>
      <c r="E761" s="35"/>
      <c r="F761" s="35"/>
      <c r="G761" s="35" t="s">
        <v>1965</v>
      </c>
      <c r="H761" s="37">
        <v>0</v>
      </c>
      <c r="I761" s="38">
        <v>1.5299999999999999E-2</v>
      </c>
      <c r="J761" s="35" t="s">
        <v>2562</v>
      </c>
      <c r="K761" s="35" t="s">
        <v>2526</v>
      </c>
      <c r="L761" s="35" t="s">
        <v>2562</v>
      </c>
      <c r="M761" s="35" t="s">
        <v>2526</v>
      </c>
    </row>
    <row r="762" spans="1:13">
      <c r="A762" s="35" t="s">
        <v>2480</v>
      </c>
      <c r="B762" s="35" t="s">
        <v>2481</v>
      </c>
      <c r="C762" s="36">
        <v>36526</v>
      </c>
      <c r="D762" s="36">
        <v>2958465</v>
      </c>
      <c r="E762" s="35"/>
      <c r="F762" s="35"/>
      <c r="G762" s="35" t="s">
        <v>1965</v>
      </c>
      <c r="H762" s="37">
        <v>0</v>
      </c>
      <c r="I762" s="38">
        <v>8.7499999999999994E-2</v>
      </c>
      <c r="J762" s="35" t="s">
        <v>2563</v>
      </c>
      <c r="K762" s="35" t="s">
        <v>2526</v>
      </c>
      <c r="L762" s="35" t="s">
        <v>2563</v>
      </c>
      <c r="M762" s="35" t="s">
        <v>2526</v>
      </c>
    </row>
    <row r="763" spans="1:13">
      <c r="A763" s="35" t="s">
        <v>2482</v>
      </c>
      <c r="B763" s="35" t="s">
        <v>2483</v>
      </c>
      <c r="C763" s="36">
        <v>36526</v>
      </c>
      <c r="D763" s="36">
        <v>2958465</v>
      </c>
      <c r="E763" s="35"/>
      <c r="F763" s="35"/>
      <c r="G763" s="35" t="s">
        <v>1965</v>
      </c>
      <c r="H763" s="37">
        <v>0</v>
      </c>
      <c r="I763" s="38">
        <v>21</v>
      </c>
      <c r="J763" s="35" t="s">
        <v>2564</v>
      </c>
      <c r="K763" s="35" t="s">
        <v>2526</v>
      </c>
      <c r="L763" s="35" t="s">
        <v>2564</v>
      </c>
      <c r="M763" s="35" t="s">
        <v>2526</v>
      </c>
    </row>
    <row r="764" spans="1:13">
      <c r="A764" s="35" t="s">
        <v>2484</v>
      </c>
      <c r="B764" s="35" t="s">
        <v>2485</v>
      </c>
      <c r="C764" s="36">
        <v>36526</v>
      </c>
      <c r="D764" s="36">
        <v>2958465</v>
      </c>
      <c r="E764" s="35"/>
      <c r="F764" s="35"/>
      <c r="G764" s="35" t="s">
        <v>1965</v>
      </c>
      <c r="H764" s="37">
        <v>0</v>
      </c>
      <c r="I764" s="38">
        <v>1.5299999999999999E-2</v>
      </c>
      <c r="J764" s="35" t="s">
        <v>2565</v>
      </c>
      <c r="K764" s="35" t="s">
        <v>2526</v>
      </c>
      <c r="L764" s="35" t="s">
        <v>2565</v>
      </c>
      <c r="M764" s="35" t="s">
        <v>2526</v>
      </c>
    </row>
    <row r="765" spans="1:13">
      <c r="A765" s="35" t="s">
        <v>2486</v>
      </c>
      <c r="B765" s="35" t="s">
        <v>2487</v>
      </c>
      <c r="C765" s="36">
        <v>36526</v>
      </c>
      <c r="D765" s="36">
        <v>2958465</v>
      </c>
      <c r="E765" s="35"/>
      <c r="F765" s="35"/>
      <c r="G765" s="35" t="s">
        <v>1965</v>
      </c>
      <c r="H765" s="37">
        <v>0</v>
      </c>
      <c r="I765" s="38">
        <v>1.5299999999999999E-2</v>
      </c>
      <c r="J765" s="35" t="s">
        <v>2566</v>
      </c>
      <c r="K765" s="35" t="s">
        <v>2526</v>
      </c>
      <c r="L765" s="35" t="s">
        <v>2566</v>
      </c>
      <c r="M765" s="35" t="s">
        <v>2526</v>
      </c>
    </row>
    <row r="766" spans="1:13">
      <c r="A766" s="35" t="s">
        <v>2488</v>
      </c>
      <c r="B766" s="35" t="s">
        <v>2489</v>
      </c>
      <c r="C766" s="36">
        <v>36526</v>
      </c>
      <c r="D766" s="36">
        <v>2958465</v>
      </c>
      <c r="E766" s="35"/>
      <c r="F766" s="35"/>
      <c r="G766" s="35" t="s">
        <v>1965</v>
      </c>
      <c r="H766" s="37">
        <v>0</v>
      </c>
      <c r="I766" s="38">
        <v>0.04</v>
      </c>
      <c r="J766" s="35" t="s">
        <v>2567</v>
      </c>
      <c r="K766" s="35" t="s">
        <v>2526</v>
      </c>
      <c r="L766" s="35" t="s">
        <v>2567</v>
      </c>
      <c r="M766" s="35" t="s">
        <v>2526</v>
      </c>
    </row>
    <row r="767" spans="1:13">
      <c r="A767" s="35" t="s">
        <v>2490</v>
      </c>
      <c r="B767" s="35" t="s">
        <v>2491</v>
      </c>
      <c r="C767" s="36">
        <v>36526</v>
      </c>
      <c r="D767" s="36">
        <v>2958465</v>
      </c>
      <c r="E767" s="35"/>
      <c r="F767" s="35"/>
      <c r="G767" s="35" t="s">
        <v>1965</v>
      </c>
      <c r="H767" s="37">
        <v>0</v>
      </c>
      <c r="I767" s="38">
        <v>0.04</v>
      </c>
      <c r="J767" s="35" t="s">
        <v>2568</v>
      </c>
      <c r="K767" s="35" t="s">
        <v>2526</v>
      </c>
      <c r="L767" s="35" t="s">
        <v>2568</v>
      </c>
      <c r="M767" s="35" t="s">
        <v>2526</v>
      </c>
    </row>
    <row r="768" spans="1:13">
      <c r="A768" s="35" t="s">
        <v>2466</v>
      </c>
      <c r="B768" s="35" t="s">
        <v>2467</v>
      </c>
      <c r="C768" s="36">
        <v>36526</v>
      </c>
      <c r="D768" s="36">
        <v>2958465</v>
      </c>
      <c r="E768" s="35"/>
      <c r="F768" s="35"/>
      <c r="G768" s="35" t="s">
        <v>1965</v>
      </c>
      <c r="H768" s="37">
        <v>0</v>
      </c>
      <c r="I768" s="38">
        <v>1.11E-2</v>
      </c>
      <c r="J768" s="35" t="s">
        <v>2569</v>
      </c>
      <c r="K768" s="35" t="s">
        <v>2526</v>
      </c>
      <c r="L768" s="35" t="s">
        <v>2569</v>
      </c>
      <c r="M768" s="35" t="s">
        <v>2526</v>
      </c>
    </row>
    <row r="769" spans="1:13">
      <c r="A769" s="35" t="s">
        <v>2468</v>
      </c>
      <c r="B769" s="35" t="s">
        <v>2469</v>
      </c>
      <c r="C769" s="36">
        <v>36526</v>
      </c>
      <c r="D769" s="36">
        <v>2958465</v>
      </c>
      <c r="E769" s="35"/>
      <c r="F769" s="35"/>
      <c r="G769" s="35" t="s">
        <v>1965</v>
      </c>
      <c r="H769" s="37">
        <v>0</v>
      </c>
      <c r="I769" s="38">
        <v>1.9400000000000001E-2</v>
      </c>
      <c r="J769" s="35" t="s">
        <v>2570</v>
      </c>
      <c r="K769" s="35" t="s">
        <v>2526</v>
      </c>
      <c r="L769" s="35" t="s">
        <v>2570</v>
      </c>
      <c r="M769" s="35" t="s">
        <v>2526</v>
      </c>
    </row>
    <row r="770" spans="1:13">
      <c r="A770" s="35" t="s">
        <v>2470</v>
      </c>
      <c r="B770" s="35" t="s">
        <v>2471</v>
      </c>
      <c r="C770" s="36">
        <v>36526</v>
      </c>
      <c r="D770" s="36">
        <v>2958465</v>
      </c>
      <c r="E770" s="35"/>
      <c r="F770" s="35"/>
      <c r="G770" s="35" t="s">
        <v>1965</v>
      </c>
      <c r="H770" s="37">
        <v>0</v>
      </c>
      <c r="I770" s="38">
        <v>1.9400000000000001E-2</v>
      </c>
      <c r="J770" s="35" t="s">
        <v>2571</v>
      </c>
      <c r="K770" s="35" t="s">
        <v>2526</v>
      </c>
      <c r="L770" s="35" t="s">
        <v>2571</v>
      </c>
      <c r="M770" s="35" t="s">
        <v>2526</v>
      </c>
    </row>
    <row r="771" spans="1:13">
      <c r="A771" s="35" t="s">
        <v>2472</v>
      </c>
      <c r="B771" s="35" t="s">
        <v>2473</v>
      </c>
      <c r="C771" s="36">
        <v>36526</v>
      </c>
      <c r="D771" s="36">
        <v>2958465</v>
      </c>
      <c r="E771" s="35"/>
      <c r="F771" s="35"/>
      <c r="G771" s="35" t="s">
        <v>1965</v>
      </c>
      <c r="H771" s="37">
        <v>0</v>
      </c>
      <c r="I771" s="38">
        <v>1.9400000000000001E-2</v>
      </c>
      <c r="J771" s="35" t="s">
        <v>2572</v>
      </c>
      <c r="K771" s="35" t="s">
        <v>2526</v>
      </c>
      <c r="L771" s="35" t="s">
        <v>2572</v>
      </c>
      <c r="M771" s="35" t="s">
        <v>2526</v>
      </c>
    </row>
    <row r="772" spans="1:13">
      <c r="A772" s="35" t="s">
        <v>2474</v>
      </c>
      <c r="B772" s="35" t="s">
        <v>2475</v>
      </c>
      <c r="C772" s="36">
        <v>36526</v>
      </c>
      <c r="D772" s="36">
        <v>2958465</v>
      </c>
      <c r="E772" s="35"/>
      <c r="F772" s="35"/>
      <c r="G772" s="35" t="s">
        <v>1965</v>
      </c>
      <c r="H772" s="37">
        <v>0</v>
      </c>
      <c r="I772" s="38">
        <v>1.2500000000000001E-2</v>
      </c>
      <c r="J772" s="35" t="s">
        <v>2573</v>
      </c>
      <c r="K772" s="35" t="s">
        <v>2526</v>
      </c>
      <c r="L772" s="35" t="s">
        <v>2573</v>
      </c>
      <c r="M772" s="35" t="s">
        <v>2526</v>
      </c>
    </row>
    <row r="773" spans="1:13">
      <c r="A773" s="35" t="s">
        <v>2476</v>
      </c>
      <c r="B773" s="35" t="s">
        <v>2477</v>
      </c>
      <c r="C773" s="36">
        <v>36526</v>
      </c>
      <c r="D773" s="36">
        <v>2958465</v>
      </c>
      <c r="E773" s="35"/>
      <c r="F773" s="35"/>
      <c r="G773" s="35" t="s">
        <v>1965</v>
      </c>
      <c r="H773" s="37">
        <v>0</v>
      </c>
      <c r="I773" s="38">
        <v>1.2500000000000001E-2</v>
      </c>
      <c r="J773" s="35" t="s">
        <v>2574</v>
      </c>
      <c r="K773" s="35" t="s">
        <v>2526</v>
      </c>
      <c r="L773" s="35" t="s">
        <v>2574</v>
      </c>
      <c r="M773" s="35" t="s">
        <v>2526</v>
      </c>
    </row>
    <row r="774" spans="1:13">
      <c r="A774" s="35"/>
      <c r="B774" s="35"/>
      <c r="C774" s="36"/>
      <c r="D774" s="36"/>
      <c r="E774" s="35"/>
      <c r="F774" s="35"/>
      <c r="G774" s="35"/>
      <c r="H774" s="37"/>
      <c r="I774" s="38"/>
      <c r="J774" s="37"/>
      <c r="K774" s="37"/>
      <c r="L774" s="37"/>
    </row>
    <row r="775" spans="1:13">
      <c r="A775" s="35"/>
      <c r="B775" s="35"/>
      <c r="C775" s="36"/>
      <c r="D775" s="36"/>
      <c r="E775" s="35"/>
      <c r="F775" s="35"/>
      <c r="G775" s="35"/>
      <c r="H775" s="37"/>
      <c r="I775" s="38"/>
      <c r="J775" s="37"/>
      <c r="K775" s="37"/>
      <c r="L775" s="37"/>
    </row>
    <row r="776" spans="1:13">
      <c r="A776" s="35"/>
      <c r="B776" s="35"/>
      <c r="C776" s="36"/>
      <c r="D776" s="36"/>
      <c r="E776" s="35"/>
      <c r="F776" s="35"/>
      <c r="G776" s="35"/>
      <c r="H776" s="37"/>
      <c r="I776" s="38"/>
      <c r="J776" s="37"/>
      <c r="K776" s="37"/>
      <c r="L776" s="37"/>
    </row>
    <row r="777" spans="1:13">
      <c r="A777" s="35"/>
      <c r="B777" s="35"/>
      <c r="C777" s="36"/>
      <c r="D777" s="36"/>
      <c r="E777" s="35"/>
      <c r="F777" s="35"/>
      <c r="G777" s="35"/>
      <c r="H777" s="37"/>
      <c r="I777" s="38"/>
      <c r="J777" s="37"/>
      <c r="K777" s="37"/>
      <c r="L777" s="37"/>
    </row>
    <row r="778" spans="1:13">
      <c r="A778" s="35"/>
      <c r="B778" s="35"/>
      <c r="C778" s="36"/>
      <c r="D778" s="36"/>
      <c r="E778" s="35"/>
      <c r="F778" s="35"/>
      <c r="G778" s="35"/>
      <c r="H778" s="37"/>
      <c r="I778" s="38"/>
      <c r="J778" s="37"/>
      <c r="K778" s="37"/>
      <c r="L778" s="37"/>
    </row>
    <row r="779" spans="1:13">
      <c r="A779" s="35"/>
      <c r="B779" s="35"/>
      <c r="C779" s="36"/>
      <c r="D779" s="36"/>
      <c r="E779" s="35"/>
      <c r="F779" s="35"/>
      <c r="G779" s="35"/>
      <c r="H779" s="37"/>
      <c r="I779" s="38"/>
      <c r="J779" s="37"/>
      <c r="K779" s="37"/>
      <c r="L779" s="37"/>
    </row>
    <row r="780" spans="1:13">
      <c r="A780" s="35"/>
      <c r="B780" s="35"/>
      <c r="C780" s="36"/>
      <c r="D780" s="36"/>
      <c r="E780" s="35"/>
      <c r="F780" s="35"/>
      <c r="G780" s="35"/>
      <c r="H780" s="37"/>
      <c r="I780" s="38"/>
      <c r="J780" s="37"/>
      <c r="K780" s="37"/>
      <c r="L780" s="37"/>
    </row>
    <row r="781" spans="1:13">
      <c r="A781" s="35"/>
      <c r="B781" s="35"/>
      <c r="C781" s="36"/>
      <c r="D781" s="36"/>
      <c r="E781" s="35"/>
      <c r="F781" s="35"/>
      <c r="G781" s="35"/>
      <c r="H781" s="37"/>
      <c r="I781" s="38"/>
      <c r="J781" s="37"/>
      <c r="K781" s="37"/>
      <c r="L781" s="37"/>
    </row>
    <row r="782" spans="1:13">
      <c r="A782" s="35"/>
      <c r="B782" s="35"/>
      <c r="C782" s="36"/>
      <c r="D782" s="36"/>
      <c r="E782" s="35"/>
      <c r="F782" s="35"/>
      <c r="G782" s="35"/>
      <c r="H782" s="37"/>
      <c r="I782" s="38"/>
      <c r="J782" s="37"/>
      <c r="K782" s="37"/>
      <c r="L782" s="37"/>
    </row>
    <row r="783" spans="1:13">
      <c r="A783" s="35"/>
      <c r="B783" s="35"/>
      <c r="C783" s="36"/>
      <c r="D783" s="36"/>
      <c r="E783" s="35"/>
      <c r="F783" s="35"/>
      <c r="G783" s="35"/>
      <c r="H783" s="37"/>
      <c r="I783" s="38"/>
      <c r="J783" s="37"/>
      <c r="K783" s="37"/>
      <c r="L783" s="37"/>
    </row>
    <row r="784" spans="1:13">
      <c r="A784" s="35"/>
      <c r="B784" s="35"/>
      <c r="C784" s="36"/>
      <c r="D784" s="36"/>
      <c r="E784" s="35"/>
      <c r="F784" s="35"/>
      <c r="G784" s="35"/>
      <c r="H784" s="37"/>
      <c r="I784" s="38"/>
      <c r="J784" s="37"/>
      <c r="K784" s="37"/>
      <c r="L784" s="37"/>
    </row>
    <row r="785" spans="1:12">
      <c r="A785" s="35"/>
      <c r="B785" s="35"/>
      <c r="C785" s="36"/>
      <c r="D785" s="36"/>
      <c r="E785" s="35"/>
      <c r="F785" s="35"/>
      <c r="G785" s="35"/>
      <c r="H785" s="37"/>
      <c r="I785" s="38"/>
      <c r="J785" s="37"/>
      <c r="K785" s="37"/>
      <c r="L785" s="37"/>
    </row>
    <row r="786" spans="1:12">
      <c r="A786" s="35"/>
      <c r="B786" s="35"/>
      <c r="C786" s="36"/>
      <c r="D786" s="36"/>
      <c r="E786" s="35"/>
      <c r="F786" s="35"/>
      <c r="G786" s="35"/>
      <c r="H786" s="37"/>
      <c r="I786" s="38"/>
      <c r="J786" s="37"/>
      <c r="K786" s="37"/>
      <c r="L786" s="37"/>
    </row>
    <row r="787" spans="1:12">
      <c r="A787" s="35"/>
      <c r="B787" s="35"/>
      <c r="C787" s="36"/>
      <c r="D787" s="36"/>
      <c r="E787" s="35"/>
      <c r="F787" s="35"/>
      <c r="G787" s="35"/>
      <c r="H787" s="37"/>
      <c r="I787" s="38"/>
      <c r="J787" s="37"/>
      <c r="K787" s="37"/>
      <c r="L787" s="37"/>
    </row>
    <row r="788" spans="1:12">
      <c r="A788" s="35"/>
      <c r="B788" s="35"/>
      <c r="C788" s="36"/>
      <c r="D788" s="36"/>
      <c r="E788" s="35"/>
      <c r="F788" s="35"/>
      <c r="G788" s="35"/>
      <c r="H788" s="37"/>
      <c r="I788" s="38"/>
      <c r="J788" s="37"/>
      <c r="K788" s="37"/>
      <c r="L788" s="37"/>
    </row>
    <row r="789" spans="1:12">
      <c r="A789" s="35"/>
      <c r="B789" s="35"/>
      <c r="C789" s="36"/>
      <c r="D789" s="36"/>
      <c r="E789" s="35"/>
      <c r="F789" s="35"/>
      <c r="G789" s="35"/>
      <c r="H789" s="37"/>
      <c r="I789" s="38"/>
      <c r="J789" s="37"/>
      <c r="K789" s="37"/>
      <c r="L789" s="37"/>
    </row>
    <row r="790" spans="1:12">
      <c r="A790" s="35"/>
      <c r="B790" s="35"/>
      <c r="C790" s="36"/>
      <c r="D790" s="36"/>
      <c r="E790" s="35"/>
      <c r="F790" s="35"/>
      <c r="G790" s="35"/>
      <c r="H790" s="37"/>
      <c r="I790" s="38"/>
      <c r="J790" s="37"/>
      <c r="K790" s="37"/>
      <c r="L790" s="37"/>
    </row>
    <row r="791" spans="1:12">
      <c r="A791" s="35"/>
      <c r="B791" s="35"/>
      <c r="C791" s="36"/>
      <c r="D791" s="36"/>
      <c r="E791" s="35"/>
      <c r="F791" s="35"/>
      <c r="G791" s="35"/>
      <c r="H791" s="37"/>
      <c r="I791" s="38"/>
      <c r="J791" s="37"/>
      <c r="K791" s="37"/>
      <c r="L791" s="37"/>
    </row>
    <row r="792" spans="1:12">
      <c r="A792" s="35"/>
      <c r="B792" s="35"/>
      <c r="C792" s="36"/>
      <c r="D792" s="36"/>
      <c r="E792" s="35"/>
      <c r="F792" s="35"/>
      <c r="G792" s="35"/>
      <c r="H792" s="37"/>
      <c r="I792" s="38"/>
      <c r="J792" s="37"/>
      <c r="K792" s="37"/>
      <c r="L792" s="37"/>
    </row>
    <row r="793" spans="1:12">
      <c r="A793" s="35"/>
      <c r="B793" s="35"/>
      <c r="C793" s="36"/>
      <c r="D793" s="36"/>
      <c r="E793" s="35"/>
      <c r="F793" s="35"/>
      <c r="G793" s="35"/>
      <c r="H793" s="37"/>
      <c r="I793" s="38"/>
      <c r="J793" s="37"/>
      <c r="K793" s="37"/>
      <c r="L793" s="37"/>
    </row>
    <row r="794" spans="1:12">
      <c r="A794" s="35"/>
      <c r="B794" s="35"/>
      <c r="C794" s="36"/>
      <c r="D794" s="36"/>
      <c r="E794" s="35"/>
      <c r="F794" s="35"/>
      <c r="G794" s="35"/>
      <c r="H794" s="37"/>
      <c r="I794" s="38"/>
      <c r="J794" s="37"/>
      <c r="K794" s="37"/>
      <c r="L794" s="37"/>
    </row>
    <row r="795" spans="1:12">
      <c r="A795" s="35"/>
      <c r="B795" s="35"/>
      <c r="C795" s="36"/>
      <c r="D795" s="36"/>
      <c r="E795" s="35"/>
      <c r="F795" s="35"/>
      <c r="G795" s="35"/>
      <c r="H795" s="37"/>
      <c r="I795" s="38"/>
      <c r="J795" s="37"/>
      <c r="K795" s="37"/>
      <c r="L795" s="37"/>
    </row>
    <row r="796" spans="1:12">
      <c r="A796" s="35"/>
      <c r="B796" s="35"/>
      <c r="C796" s="36"/>
      <c r="D796" s="36"/>
      <c r="E796" s="35"/>
      <c r="F796" s="35"/>
      <c r="G796" s="35"/>
      <c r="H796" s="37"/>
      <c r="I796" s="38"/>
      <c r="J796" s="37"/>
      <c r="K796" s="37"/>
      <c r="L796" s="37"/>
    </row>
    <row r="797" spans="1:12">
      <c r="A797" s="35"/>
      <c r="B797" s="35"/>
      <c r="C797" s="36"/>
      <c r="D797" s="36"/>
      <c r="E797" s="35"/>
      <c r="F797" s="35"/>
      <c r="G797" s="35"/>
      <c r="H797" s="37"/>
      <c r="I797" s="38"/>
      <c r="J797" s="37"/>
      <c r="K797" s="37"/>
      <c r="L797" s="37"/>
    </row>
    <row r="798" spans="1:12">
      <c r="A798" s="35"/>
      <c r="B798" s="35"/>
      <c r="C798" s="36"/>
      <c r="D798" s="36"/>
      <c r="E798" s="35"/>
      <c r="F798" s="35"/>
      <c r="G798" s="35"/>
      <c r="H798" s="37"/>
      <c r="I798" s="38"/>
      <c r="J798" s="37"/>
      <c r="K798" s="37"/>
      <c r="L798" s="37"/>
    </row>
    <row r="799" spans="1:12">
      <c r="A799" s="35"/>
      <c r="B799" s="35"/>
      <c r="C799" s="36"/>
      <c r="D799" s="36"/>
      <c r="E799" s="35"/>
      <c r="F799" s="35"/>
      <c r="G799" s="35"/>
      <c r="H799" s="37"/>
      <c r="I799" s="38"/>
      <c r="J799" s="37"/>
      <c r="K799" s="37"/>
      <c r="L799" s="37"/>
    </row>
    <row r="800" spans="1:12">
      <c r="A800" s="35"/>
      <c r="B800" s="35"/>
      <c r="C800" s="36"/>
      <c r="D800" s="36"/>
      <c r="E800" s="35"/>
      <c r="F800" s="35"/>
      <c r="G800" s="35"/>
      <c r="H800" s="37"/>
      <c r="I800" s="38"/>
      <c r="J800" s="37"/>
      <c r="K800" s="37"/>
      <c r="L800" s="37"/>
    </row>
    <row r="801" spans="1:12">
      <c r="A801" s="35"/>
      <c r="B801" s="35"/>
      <c r="C801" s="36"/>
      <c r="D801" s="36"/>
      <c r="E801" s="35"/>
      <c r="F801" s="35"/>
      <c r="G801" s="35"/>
      <c r="H801" s="37"/>
      <c r="I801" s="38"/>
      <c r="J801" s="37"/>
      <c r="K801" s="37"/>
      <c r="L801" s="37"/>
    </row>
    <row r="802" spans="1:12">
      <c r="A802" s="35"/>
      <c r="B802" s="35"/>
      <c r="C802" s="36"/>
      <c r="D802" s="36"/>
      <c r="E802" s="35"/>
      <c r="F802" s="35"/>
      <c r="G802" s="35"/>
      <c r="H802" s="37"/>
      <c r="I802" s="38"/>
      <c r="J802" s="37"/>
      <c r="K802" s="37"/>
      <c r="L802" s="37"/>
    </row>
    <row r="803" spans="1:12">
      <c r="A803" s="35"/>
      <c r="B803" s="35"/>
      <c r="C803" s="36"/>
      <c r="D803" s="36"/>
      <c r="E803" s="35"/>
      <c r="F803" s="35"/>
      <c r="G803" s="35"/>
      <c r="H803" s="37"/>
      <c r="I803" s="38"/>
      <c r="J803" s="37"/>
      <c r="K803" s="37"/>
      <c r="L803" s="37"/>
    </row>
    <row r="804" spans="1:12">
      <c r="A804" s="35"/>
      <c r="B804" s="35"/>
      <c r="C804" s="36"/>
      <c r="D804" s="36"/>
      <c r="E804" s="35"/>
      <c r="F804" s="35"/>
      <c r="G804" s="35"/>
      <c r="H804" s="37"/>
      <c r="I804" s="38"/>
      <c r="J804" s="37"/>
      <c r="K804" s="37"/>
      <c r="L804" s="37"/>
    </row>
    <row r="805" spans="1:12">
      <c r="A805" s="35"/>
      <c r="B805" s="35"/>
      <c r="C805" s="36"/>
      <c r="D805" s="36"/>
      <c r="E805" s="35"/>
      <c r="F805" s="35"/>
      <c r="G805" s="35"/>
      <c r="H805" s="37"/>
      <c r="I805" s="38"/>
      <c r="J805" s="37"/>
      <c r="K805" s="37"/>
      <c r="L805" s="37"/>
    </row>
    <row r="806" spans="1:12">
      <c r="A806" s="35"/>
      <c r="B806" s="35"/>
      <c r="C806" s="36"/>
      <c r="D806" s="36"/>
      <c r="E806" s="35"/>
      <c r="F806" s="35"/>
      <c r="G806" s="35"/>
      <c r="H806" s="37"/>
      <c r="I806" s="38"/>
      <c r="J806" s="37"/>
      <c r="K806" s="37"/>
      <c r="L806" s="37"/>
    </row>
    <row r="807" spans="1:12">
      <c r="A807" s="35"/>
      <c r="B807" s="35"/>
      <c r="C807" s="36"/>
      <c r="D807" s="36"/>
      <c r="E807" s="35"/>
      <c r="F807" s="35"/>
      <c r="G807" s="35"/>
      <c r="H807" s="37"/>
      <c r="I807" s="38"/>
      <c r="J807" s="37"/>
      <c r="K807" s="37"/>
      <c r="L807" s="37"/>
    </row>
    <row r="808" spans="1:12">
      <c r="A808" s="35"/>
      <c r="B808" s="35"/>
      <c r="C808" s="36"/>
      <c r="D808" s="36"/>
      <c r="E808" s="35"/>
      <c r="F808" s="35"/>
      <c r="G808" s="35"/>
      <c r="H808" s="37"/>
      <c r="I808" s="38"/>
      <c r="J808" s="37"/>
      <c r="K808" s="37"/>
      <c r="L808" s="37"/>
    </row>
    <row r="809" spans="1:12">
      <c r="A809" s="35"/>
      <c r="B809" s="35"/>
      <c r="C809" s="36"/>
      <c r="D809" s="36"/>
      <c r="E809" s="35"/>
      <c r="F809" s="35"/>
      <c r="G809" s="35"/>
      <c r="H809" s="37"/>
      <c r="I809" s="38"/>
      <c r="J809" s="37"/>
      <c r="K809" s="37"/>
      <c r="L809" s="37"/>
    </row>
    <row r="810" spans="1:12">
      <c r="A810" s="35"/>
      <c r="B810" s="35"/>
      <c r="C810" s="36"/>
      <c r="D810" s="36"/>
      <c r="E810" s="35"/>
      <c r="F810" s="35"/>
      <c r="G810" s="35"/>
      <c r="H810" s="37"/>
      <c r="I810" s="38"/>
      <c r="J810" s="37"/>
      <c r="K810" s="37"/>
      <c r="L810" s="37"/>
    </row>
    <row r="811" spans="1:12">
      <c r="A811" s="35"/>
      <c r="B811" s="35"/>
      <c r="C811" s="36"/>
      <c r="D811" s="36"/>
      <c r="E811" s="35"/>
      <c r="F811" s="35"/>
      <c r="G811" s="35"/>
      <c r="H811" s="37"/>
      <c r="I811" s="38"/>
      <c r="J811" s="37"/>
      <c r="K811" s="37"/>
      <c r="L811" s="37"/>
    </row>
    <row r="812" spans="1:12">
      <c r="A812" s="35"/>
      <c r="B812" s="35"/>
      <c r="C812" s="36"/>
      <c r="D812" s="36"/>
      <c r="E812" s="35"/>
      <c r="F812" s="35"/>
      <c r="G812" s="35"/>
      <c r="H812" s="37"/>
      <c r="I812" s="38"/>
      <c r="J812" s="37"/>
      <c r="K812" s="37"/>
      <c r="L812" s="37"/>
    </row>
    <row r="813" spans="1:12">
      <c r="A813" s="35"/>
      <c r="B813" s="35"/>
      <c r="C813" s="36"/>
      <c r="D813" s="36"/>
      <c r="E813" s="35"/>
      <c r="F813" s="35"/>
      <c r="G813" s="35"/>
      <c r="H813" s="37"/>
      <c r="I813" s="38"/>
      <c r="J813" s="37"/>
      <c r="K813" s="37"/>
      <c r="L813" s="37"/>
    </row>
    <row r="814" spans="1:12">
      <c r="A814" s="35"/>
      <c r="B814" s="35"/>
      <c r="C814" s="36"/>
      <c r="D814" s="36"/>
      <c r="E814" s="35"/>
      <c r="F814" s="35"/>
      <c r="G814" s="35"/>
      <c r="H814" s="37"/>
      <c r="I814" s="38"/>
      <c r="J814" s="37"/>
      <c r="K814" s="37"/>
      <c r="L814" s="37"/>
    </row>
    <row r="815" spans="1:12">
      <c r="A815" s="35"/>
      <c r="B815" s="35"/>
      <c r="C815" s="36"/>
      <c r="D815" s="36"/>
      <c r="E815" s="35"/>
      <c r="F815" s="35"/>
      <c r="G815" s="35"/>
      <c r="H815" s="37"/>
      <c r="I815" s="38"/>
      <c r="J815" s="37"/>
      <c r="K815" s="37"/>
      <c r="L815" s="37"/>
    </row>
    <row r="816" spans="1:12">
      <c r="A816" s="35"/>
      <c r="B816" s="35"/>
      <c r="C816" s="36"/>
      <c r="D816" s="36"/>
      <c r="E816" s="35"/>
      <c r="F816" s="35"/>
      <c r="G816" s="35"/>
      <c r="H816" s="37"/>
      <c r="I816" s="38"/>
      <c r="J816" s="37"/>
      <c r="K816" s="37"/>
      <c r="L816" s="37"/>
    </row>
    <row r="817" spans="1:12">
      <c r="A817" s="35"/>
      <c r="B817" s="35"/>
      <c r="C817" s="36"/>
      <c r="D817" s="36"/>
      <c r="E817" s="35"/>
      <c r="F817" s="35"/>
      <c r="G817" s="35"/>
      <c r="H817" s="37"/>
      <c r="I817" s="38"/>
      <c r="J817" s="37"/>
      <c r="K817" s="37"/>
      <c r="L817" s="37"/>
    </row>
    <row r="818" spans="1:12">
      <c r="A818" s="35"/>
      <c r="B818" s="35"/>
      <c r="C818" s="36"/>
      <c r="D818" s="36"/>
      <c r="E818" s="35"/>
      <c r="F818" s="35"/>
      <c r="G818" s="35"/>
      <c r="H818" s="37"/>
      <c r="I818" s="38"/>
      <c r="J818" s="37"/>
      <c r="K818" s="37"/>
      <c r="L818" s="37"/>
    </row>
    <row r="819" spans="1:12">
      <c r="A819" s="35"/>
      <c r="B819" s="35"/>
      <c r="C819" s="36"/>
      <c r="D819" s="36"/>
      <c r="E819" s="35"/>
      <c r="F819" s="35"/>
      <c r="G819" s="35"/>
      <c r="H819" s="37"/>
      <c r="I819" s="38"/>
      <c r="J819" s="37"/>
      <c r="K819" s="37"/>
      <c r="L819" s="37"/>
    </row>
    <row r="820" spans="1:12">
      <c r="A820" s="35"/>
      <c r="B820" s="35"/>
      <c r="C820" s="36"/>
      <c r="D820" s="36"/>
      <c r="E820" s="35"/>
      <c r="F820" s="35"/>
      <c r="G820" s="35"/>
      <c r="H820" s="37"/>
      <c r="I820" s="38"/>
      <c r="J820" s="37"/>
      <c r="K820" s="37"/>
      <c r="L820" s="37"/>
    </row>
    <row r="821" spans="1:12">
      <c r="A821" s="35"/>
      <c r="B821" s="35"/>
      <c r="C821" s="36"/>
      <c r="D821" s="36"/>
      <c r="E821" s="35"/>
      <c r="F821" s="35"/>
      <c r="G821" s="35"/>
      <c r="H821" s="37"/>
      <c r="I821" s="38"/>
      <c r="J821" s="37"/>
      <c r="K821" s="37"/>
      <c r="L821" s="37"/>
    </row>
    <row r="822" spans="1:12">
      <c r="A822" s="35"/>
      <c r="B822" s="35"/>
      <c r="C822" s="36"/>
      <c r="D822" s="36"/>
      <c r="E822" s="35"/>
      <c r="F822" s="35"/>
      <c r="G822" s="35"/>
      <c r="H822" s="37"/>
      <c r="I822" s="38"/>
      <c r="J822" s="37"/>
      <c r="K822" s="37"/>
      <c r="L822" s="37"/>
    </row>
    <row r="823" spans="1:12">
      <c r="A823" s="35"/>
      <c r="B823" s="35"/>
      <c r="C823" s="36"/>
      <c r="D823" s="36"/>
      <c r="E823" s="35"/>
      <c r="F823" s="35"/>
      <c r="G823" s="35"/>
      <c r="H823" s="37"/>
      <c r="I823" s="38"/>
      <c r="J823" s="37"/>
      <c r="K823" s="37"/>
      <c r="L823" s="37"/>
    </row>
    <row r="824" spans="1:12">
      <c r="A824" s="35"/>
      <c r="B824" s="35"/>
      <c r="C824" s="36"/>
      <c r="D824" s="36"/>
      <c r="E824" s="35"/>
      <c r="F824" s="35"/>
      <c r="G824" s="35"/>
      <c r="H824" s="37"/>
      <c r="I824" s="38"/>
      <c r="J824" s="37"/>
      <c r="K824" s="37"/>
      <c r="L824" s="37"/>
    </row>
    <row r="825" spans="1:12">
      <c r="A825" s="35"/>
      <c r="B825" s="35"/>
      <c r="C825" s="36"/>
      <c r="D825" s="36"/>
      <c r="E825" s="35"/>
      <c r="F825" s="35"/>
      <c r="G825" s="35"/>
      <c r="H825" s="37"/>
      <c r="I825" s="38"/>
      <c r="J825" s="37"/>
      <c r="K825" s="37"/>
      <c r="L825" s="37"/>
    </row>
    <row r="826" spans="1:12">
      <c r="A826" s="35"/>
      <c r="B826" s="35"/>
      <c r="C826" s="36"/>
      <c r="D826" s="36"/>
      <c r="E826" s="35"/>
      <c r="F826" s="35"/>
      <c r="G826" s="35"/>
      <c r="H826" s="37"/>
      <c r="I826" s="38"/>
      <c r="J826" s="37"/>
      <c r="K826" s="37"/>
      <c r="L826" s="37"/>
    </row>
    <row r="827" spans="1:12">
      <c r="A827" s="35"/>
      <c r="B827" s="35"/>
      <c r="C827" s="36"/>
      <c r="D827" s="36"/>
      <c r="E827" s="35"/>
      <c r="F827" s="35"/>
      <c r="G827" s="35"/>
      <c r="H827" s="37"/>
      <c r="I827" s="38"/>
      <c r="J827" s="37"/>
      <c r="K827" s="37"/>
      <c r="L827" s="37"/>
    </row>
    <row r="828" spans="1:12">
      <c r="A828" s="35"/>
      <c r="B828" s="35"/>
      <c r="C828" s="36"/>
      <c r="D828" s="36"/>
      <c r="E828" s="35"/>
      <c r="F828" s="35"/>
      <c r="G828" s="35"/>
      <c r="H828" s="37"/>
      <c r="I828" s="38"/>
      <c r="J828" s="37"/>
      <c r="K828" s="37"/>
      <c r="L828" s="37"/>
    </row>
    <row r="829" spans="1:12">
      <c r="A829" s="35"/>
      <c r="B829" s="35"/>
      <c r="C829" s="36"/>
      <c r="D829" s="36"/>
      <c r="E829" s="35"/>
      <c r="F829" s="35"/>
      <c r="G829" s="35"/>
      <c r="H829" s="37"/>
      <c r="I829" s="38"/>
      <c r="J829" s="37"/>
      <c r="K829" s="37"/>
      <c r="L829" s="37"/>
    </row>
    <row r="830" spans="1:12">
      <c r="A830" s="35"/>
      <c r="B830" s="35"/>
      <c r="C830" s="36"/>
      <c r="D830" s="36"/>
      <c r="E830" s="35"/>
      <c r="F830" s="35"/>
      <c r="G830" s="35"/>
      <c r="H830" s="37"/>
      <c r="I830" s="38"/>
      <c r="J830" s="37"/>
      <c r="K830" s="37"/>
      <c r="L830" s="37"/>
    </row>
    <row r="831" spans="1:12">
      <c r="A831" s="35"/>
      <c r="B831" s="35"/>
      <c r="C831" s="36"/>
      <c r="D831" s="36"/>
      <c r="E831" s="35"/>
      <c r="F831" s="35"/>
      <c r="G831" s="35"/>
      <c r="H831" s="37"/>
      <c r="I831" s="38"/>
      <c r="J831" s="37"/>
      <c r="K831" s="37"/>
      <c r="L831" s="37"/>
    </row>
    <row r="832" spans="1:12">
      <c r="A832" s="35"/>
      <c r="B832" s="35"/>
      <c r="C832" s="36"/>
      <c r="D832" s="36"/>
      <c r="E832" s="35"/>
      <c r="F832" s="35"/>
      <c r="G832" s="35"/>
      <c r="H832" s="37"/>
      <c r="I832" s="38"/>
      <c r="J832" s="37"/>
      <c r="K832" s="37"/>
      <c r="L832" s="37"/>
    </row>
    <row r="833" spans="1:12">
      <c r="A833" s="35"/>
      <c r="B833" s="35"/>
      <c r="C833" s="36"/>
      <c r="D833" s="36"/>
      <c r="E833" s="35"/>
      <c r="F833" s="35"/>
      <c r="G833" s="35"/>
      <c r="H833" s="37"/>
      <c r="I833" s="38"/>
      <c r="J833" s="37"/>
      <c r="K833" s="37"/>
      <c r="L833" s="37"/>
    </row>
    <row r="834" spans="1:12">
      <c r="A834" s="35"/>
      <c r="B834" s="35"/>
      <c r="C834" s="36"/>
      <c r="D834" s="36"/>
      <c r="E834" s="35"/>
      <c r="F834" s="35"/>
      <c r="G834" s="35"/>
      <c r="H834" s="37"/>
      <c r="I834" s="38"/>
      <c r="J834" s="37"/>
      <c r="K834" s="37"/>
      <c r="L834" s="37"/>
    </row>
    <row r="835" spans="1:12">
      <c r="A835" s="35"/>
      <c r="B835" s="35"/>
      <c r="C835" s="36"/>
      <c r="D835" s="36"/>
      <c r="E835" s="35"/>
      <c r="F835" s="35"/>
      <c r="G835" s="35"/>
      <c r="H835" s="37"/>
      <c r="I835" s="38"/>
      <c r="J835" s="37"/>
      <c r="K835" s="37"/>
      <c r="L835" s="37"/>
    </row>
    <row r="836" spans="1:12">
      <c r="A836" s="35"/>
      <c r="B836" s="35"/>
      <c r="C836" s="36"/>
      <c r="D836" s="36"/>
      <c r="E836" s="35"/>
      <c r="F836" s="35"/>
      <c r="G836" s="35"/>
      <c r="H836" s="37"/>
      <c r="I836" s="38"/>
      <c r="J836" s="37"/>
      <c r="K836" s="37"/>
      <c r="L836" s="37"/>
    </row>
    <row r="837" spans="1:12">
      <c r="A837" s="35"/>
      <c r="B837" s="35"/>
      <c r="C837" s="36"/>
      <c r="D837" s="36"/>
      <c r="E837" s="35"/>
      <c r="F837" s="35"/>
      <c r="G837" s="35"/>
      <c r="H837" s="37"/>
      <c r="I837" s="38"/>
      <c r="J837" s="37"/>
      <c r="K837" s="37"/>
      <c r="L837" s="37"/>
    </row>
    <row r="838" spans="1:12">
      <c r="A838" s="35"/>
      <c r="B838" s="35"/>
      <c r="C838" s="36"/>
      <c r="D838" s="36"/>
      <c r="E838" s="35"/>
      <c r="F838" s="35"/>
      <c r="G838" s="35"/>
      <c r="H838" s="37"/>
      <c r="I838" s="38"/>
      <c r="J838" s="37"/>
      <c r="K838" s="37"/>
      <c r="L838" s="37"/>
    </row>
    <row r="839" spans="1:12">
      <c r="A839" s="35"/>
      <c r="B839" s="35"/>
      <c r="C839" s="36"/>
      <c r="D839" s="36"/>
      <c r="E839" s="35"/>
      <c r="F839" s="35"/>
      <c r="G839" s="35"/>
      <c r="H839" s="37"/>
      <c r="I839" s="38"/>
      <c r="J839" s="37"/>
      <c r="K839" s="37"/>
      <c r="L839" s="37"/>
    </row>
    <row r="840" spans="1:12">
      <c r="A840" s="35"/>
      <c r="B840" s="35"/>
      <c r="C840" s="36"/>
      <c r="D840" s="36"/>
      <c r="E840" s="35"/>
      <c r="F840" s="35"/>
      <c r="G840" s="35"/>
      <c r="H840" s="37"/>
      <c r="I840" s="38"/>
      <c r="J840" s="37"/>
      <c r="K840" s="37"/>
      <c r="L840" s="37"/>
    </row>
    <row r="841" spans="1:12">
      <c r="A841" s="35"/>
      <c r="B841" s="35"/>
      <c r="C841" s="36"/>
      <c r="D841" s="36"/>
      <c r="E841" s="35"/>
      <c r="F841" s="35"/>
      <c r="G841" s="35"/>
      <c r="H841" s="37"/>
      <c r="I841" s="38"/>
      <c r="J841" s="37"/>
      <c r="K841" s="37"/>
      <c r="L841" s="37"/>
    </row>
    <row r="842" spans="1:12">
      <c r="A842" s="35"/>
      <c r="B842" s="35"/>
      <c r="C842" s="36"/>
      <c r="D842" s="36"/>
      <c r="E842" s="35"/>
      <c r="F842" s="35"/>
      <c r="G842" s="35"/>
      <c r="H842" s="37"/>
      <c r="I842" s="38"/>
      <c r="J842" s="37"/>
      <c r="K842" s="37"/>
      <c r="L842" s="37"/>
    </row>
    <row r="843" spans="1:12">
      <c r="A843" s="35"/>
      <c r="B843" s="35"/>
      <c r="C843" s="36"/>
      <c r="D843" s="36"/>
      <c r="E843" s="35"/>
      <c r="F843" s="35"/>
      <c r="G843" s="35"/>
      <c r="H843" s="37"/>
      <c r="I843" s="38"/>
      <c r="J843" s="37"/>
      <c r="K843" s="37"/>
      <c r="L843" s="37"/>
    </row>
    <row r="844" spans="1:12">
      <c r="A844" s="35"/>
      <c r="B844" s="35"/>
      <c r="C844" s="36"/>
      <c r="D844" s="36"/>
      <c r="E844" s="35"/>
      <c r="F844" s="35"/>
      <c r="G844" s="35"/>
      <c r="H844" s="37"/>
      <c r="I844" s="38"/>
      <c r="J844" s="37"/>
      <c r="K844" s="37"/>
      <c r="L844" s="37"/>
    </row>
    <row r="845" spans="1:12">
      <c r="A845" s="35"/>
      <c r="B845" s="35"/>
      <c r="C845" s="36"/>
      <c r="D845" s="36"/>
      <c r="E845" s="35"/>
      <c r="F845" s="35"/>
      <c r="G845" s="35"/>
      <c r="H845" s="37"/>
      <c r="I845" s="38"/>
      <c r="J845" s="37"/>
      <c r="K845" s="37"/>
      <c r="L845" s="37"/>
    </row>
    <row r="846" spans="1:12">
      <c r="A846" s="35"/>
      <c r="B846" s="35"/>
      <c r="C846" s="36"/>
      <c r="D846" s="36"/>
      <c r="E846" s="35"/>
      <c r="F846" s="35"/>
      <c r="G846" s="35"/>
      <c r="H846" s="37"/>
      <c r="I846" s="38"/>
      <c r="J846" s="37"/>
      <c r="K846" s="37"/>
      <c r="L846" s="37"/>
    </row>
    <row r="847" spans="1:12">
      <c r="A847" s="35"/>
      <c r="B847" s="35"/>
      <c r="C847" s="36"/>
      <c r="D847" s="36"/>
      <c r="E847" s="35"/>
      <c r="F847" s="35"/>
      <c r="G847" s="35"/>
      <c r="H847" s="37"/>
      <c r="I847" s="38"/>
      <c r="J847" s="37"/>
      <c r="K847" s="37"/>
      <c r="L847" s="37"/>
    </row>
    <row r="848" spans="1:12">
      <c r="A848" s="35"/>
      <c r="B848" s="35"/>
      <c r="C848" s="36"/>
      <c r="D848" s="36"/>
      <c r="E848" s="35"/>
      <c r="F848" s="35"/>
      <c r="G848" s="35"/>
      <c r="H848" s="37"/>
      <c r="I848" s="38"/>
      <c r="J848" s="37"/>
      <c r="K848" s="37"/>
      <c r="L848" s="37"/>
    </row>
    <row r="849" spans="1:12">
      <c r="A849" s="35"/>
      <c r="B849" s="35"/>
      <c r="C849" s="36"/>
      <c r="D849" s="36"/>
      <c r="E849" s="35"/>
      <c r="F849" s="35"/>
      <c r="G849" s="35"/>
      <c r="H849" s="37"/>
      <c r="I849" s="38"/>
      <c r="J849" s="37"/>
      <c r="K849" s="37"/>
      <c r="L849" s="37"/>
    </row>
    <row r="850" spans="1:12">
      <c r="A850" s="35"/>
      <c r="B850" s="35"/>
      <c r="C850" s="36"/>
      <c r="D850" s="36"/>
      <c r="E850" s="35"/>
      <c r="F850" s="35"/>
      <c r="G850" s="35"/>
      <c r="H850" s="37"/>
      <c r="I850" s="38"/>
      <c r="J850" s="37"/>
      <c r="K850" s="37"/>
      <c r="L850" s="37"/>
    </row>
    <row r="851" spans="1:12">
      <c r="A851" s="35"/>
      <c r="B851" s="35"/>
      <c r="C851" s="36"/>
      <c r="D851" s="36"/>
      <c r="E851" s="35"/>
      <c r="F851" s="35"/>
      <c r="G851" s="35"/>
      <c r="H851" s="37"/>
      <c r="I851" s="38"/>
      <c r="J851" s="37"/>
      <c r="K851" s="37"/>
      <c r="L851" s="37"/>
    </row>
    <row r="852" spans="1:12">
      <c r="A852" s="35"/>
      <c r="B852" s="35"/>
      <c r="C852" s="36"/>
      <c r="D852" s="36"/>
      <c r="E852" s="35"/>
      <c r="F852" s="35"/>
      <c r="G852" s="35"/>
      <c r="H852" s="37"/>
      <c r="I852" s="38"/>
      <c r="J852" s="37"/>
      <c r="K852" s="37"/>
      <c r="L852" s="37"/>
    </row>
    <row r="853" spans="1:12">
      <c r="A853" s="35"/>
      <c r="B853" s="35"/>
      <c r="C853" s="36"/>
      <c r="D853" s="36"/>
      <c r="E853" s="35"/>
      <c r="F853" s="35"/>
      <c r="G853" s="35"/>
      <c r="H853" s="37"/>
      <c r="I853" s="38"/>
      <c r="J853" s="37"/>
      <c r="K853" s="37"/>
      <c r="L853" s="37"/>
    </row>
    <row r="854" spans="1:12">
      <c r="A854" s="35"/>
      <c r="B854" s="35"/>
      <c r="C854" s="36"/>
      <c r="D854" s="36"/>
      <c r="E854" s="35"/>
      <c r="F854" s="35"/>
      <c r="G854" s="35"/>
      <c r="H854" s="37"/>
      <c r="I854" s="38"/>
      <c r="J854" s="37"/>
      <c r="K854" s="37"/>
      <c r="L854" s="37"/>
    </row>
    <row r="855" spans="1:12">
      <c r="A855" s="35"/>
      <c r="B855" s="35"/>
      <c r="C855" s="36"/>
      <c r="D855" s="36"/>
      <c r="E855" s="35"/>
      <c r="F855" s="35"/>
      <c r="G855" s="35"/>
      <c r="H855" s="37"/>
      <c r="I855" s="38"/>
      <c r="J855" s="37"/>
      <c r="K855" s="37"/>
      <c r="L855" s="37"/>
    </row>
    <row r="856" spans="1:12">
      <c r="A856" s="35"/>
      <c r="B856" s="35"/>
      <c r="C856" s="36"/>
      <c r="D856" s="36"/>
      <c r="E856" s="35"/>
      <c r="F856" s="35"/>
      <c r="G856" s="35"/>
      <c r="H856" s="37"/>
      <c r="I856" s="38"/>
      <c r="J856" s="37"/>
      <c r="K856" s="37"/>
      <c r="L856" s="37"/>
    </row>
    <row r="857" spans="1:12">
      <c r="A857" s="35"/>
      <c r="B857" s="35"/>
      <c r="C857" s="36"/>
      <c r="D857" s="36"/>
      <c r="E857" s="35"/>
      <c r="F857" s="35"/>
      <c r="G857" s="35"/>
      <c r="H857" s="37"/>
      <c r="I857" s="38"/>
      <c r="J857" s="37"/>
      <c r="K857" s="37"/>
      <c r="L857" s="37"/>
    </row>
    <row r="858" spans="1:12">
      <c r="A858" s="35"/>
      <c r="B858" s="35"/>
      <c r="C858" s="36"/>
      <c r="D858" s="36"/>
      <c r="E858" s="35"/>
      <c r="F858" s="35"/>
      <c r="G858" s="35"/>
      <c r="H858" s="37"/>
      <c r="I858" s="38"/>
      <c r="J858" s="37"/>
      <c r="K858" s="37"/>
      <c r="L858" s="37"/>
    </row>
    <row r="859" spans="1:12">
      <c r="A859" s="35"/>
      <c r="B859" s="35"/>
      <c r="C859" s="36"/>
      <c r="D859" s="36"/>
      <c r="E859" s="35"/>
      <c r="F859" s="35"/>
      <c r="G859" s="35"/>
      <c r="H859" s="37"/>
      <c r="I859" s="38"/>
      <c r="J859" s="37"/>
      <c r="K859" s="37"/>
      <c r="L859" s="37"/>
    </row>
    <row r="860" spans="1:12">
      <c r="A860" s="35"/>
      <c r="B860" s="35"/>
      <c r="C860" s="36"/>
      <c r="D860" s="36"/>
      <c r="E860" s="35"/>
      <c r="F860" s="35"/>
      <c r="G860" s="35"/>
      <c r="H860" s="37"/>
      <c r="I860" s="38"/>
      <c r="J860" s="37"/>
      <c r="K860" s="37"/>
      <c r="L860" s="37"/>
    </row>
    <row r="861" spans="1:12">
      <c r="A861" s="35"/>
      <c r="B861" s="35"/>
      <c r="C861" s="36"/>
      <c r="D861" s="36"/>
      <c r="E861" s="35"/>
      <c r="F861" s="35"/>
      <c r="G861" s="35"/>
      <c r="H861" s="37"/>
      <c r="I861" s="38"/>
      <c r="J861" s="37"/>
      <c r="K861" s="37"/>
      <c r="L861" s="37"/>
    </row>
    <row r="862" spans="1:12">
      <c r="A862" s="35"/>
      <c r="B862" s="35"/>
      <c r="C862" s="36"/>
      <c r="D862" s="36"/>
      <c r="E862" s="35"/>
      <c r="F862" s="35"/>
      <c r="G862" s="35"/>
      <c r="H862" s="37"/>
      <c r="I862" s="38"/>
      <c r="J862" s="37"/>
      <c r="K862" s="37"/>
      <c r="L862" s="37"/>
    </row>
    <row r="863" spans="1:12">
      <c r="A863" s="35"/>
      <c r="B863" s="35"/>
      <c r="C863" s="36"/>
      <c r="D863" s="36"/>
      <c r="E863" s="35"/>
      <c r="F863" s="35"/>
      <c r="G863" s="35"/>
      <c r="H863" s="37"/>
      <c r="I863" s="38"/>
      <c r="J863" s="37"/>
      <c r="K863" s="37"/>
      <c r="L863" s="37"/>
    </row>
    <row r="864" spans="1:12">
      <c r="A864" s="35"/>
      <c r="B864" s="35"/>
      <c r="C864" s="36"/>
      <c r="D864" s="36"/>
      <c r="E864" s="35"/>
      <c r="F864" s="35"/>
      <c r="G864" s="35"/>
      <c r="H864" s="37"/>
      <c r="I864" s="38"/>
      <c r="J864" s="37"/>
      <c r="K864" s="37"/>
      <c r="L864" s="37"/>
    </row>
    <row r="865" spans="1:12">
      <c r="A865" s="35"/>
      <c r="B865" s="35"/>
      <c r="C865" s="36"/>
      <c r="D865" s="36"/>
      <c r="E865" s="35"/>
      <c r="F865" s="35"/>
      <c r="G865" s="35"/>
      <c r="H865" s="37"/>
      <c r="I865" s="38"/>
      <c r="J865" s="37"/>
      <c r="K865" s="37"/>
      <c r="L865" s="37"/>
    </row>
    <row r="866" spans="1:12">
      <c r="A866" s="35"/>
      <c r="B866" s="35"/>
      <c r="C866" s="36"/>
      <c r="D866" s="36"/>
      <c r="E866" s="35"/>
      <c r="F866" s="35"/>
      <c r="G866" s="35"/>
      <c r="H866" s="37"/>
      <c r="I866" s="38"/>
      <c r="J866" s="37"/>
      <c r="K866" s="37"/>
      <c r="L866" s="37"/>
    </row>
    <row r="867" spans="1:12">
      <c r="A867" s="35"/>
      <c r="B867" s="35"/>
      <c r="C867" s="36"/>
      <c r="D867" s="36"/>
      <c r="E867" s="35"/>
      <c r="F867" s="35"/>
      <c r="G867" s="35"/>
      <c r="H867" s="37"/>
      <c r="I867" s="38"/>
      <c r="J867" s="37"/>
      <c r="K867" s="37"/>
      <c r="L867" s="37"/>
    </row>
    <row r="868" spans="1:12">
      <c r="A868" s="35"/>
      <c r="B868" s="35"/>
      <c r="C868" s="36"/>
      <c r="D868" s="36"/>
      <c r="E868" s="35"/>
      <c r="F868" s="35"/>
      <c r="G868" s="35"/>
      <c r="H868" s="37"/>
      <c r="I868" s="38"/>
      <c r="J868" s="37"/>
      <c r="K868" s="37"/>
      <c r="L868" s="37"/>
    </row>
    <row r="869" spans="1:12">
      <c r="A869" s="35"/>
      <c r="B869" s="35"/>
      <c r="C869" s="36"/>
      <c r="D869" s="36"/>
      <c r="E869" s="35"/>
      <c r="F869" s="35"/>
      <c r="G869" s="35"/>
      <c r="H869" s="37"/>
      <c r="I869" s="38"/>
      <c r="J869" s="37"/>
      <c r="K869" s="37"/>
      <c r="L869" s="37"/>
    </row>
    <row r="870" spans="1:12">
      <c r="A870" s="35"/>
      <c r="B870" s="35"/>
      <c r="C870" s="36"/>
      <c r="D870" s="36"/>
      <c r="E870" s="35"/>
      <c r="F870" s="35"/>
      <c r="G870" s="35"/>
      <c r="H870" s="37"/>
      <c r="I870" s="38"/>
      <c r="J870" s="37"/>
      <c r="K870" s="37"/>
      <c r="L870" s="37"/>
    </row>
    <row r="871" spans="1:12">
      <c r="A871" s="35"/>
      <c r="B871" s="35"/>
      <c r="C871" s="36"/>
      <c r="D871" s="36"/>
      <c r="E871" s="35"/>
      <c r="F871" s="35"/>
      <c r="G871" s="35"/>
      <c r="H871" s="37"/>
      <c r="I871" s="38"/>
      <c r="J871" s="37"/>
      <c r="K871" s="37"/>
      <c r="L871" s="37"/>
    </row>
    <row r="872" spans="1:12">
      <c r="A872" s="35"/>
      <c r="B872" s="35"/>
      <c r="C872" s="36"/>
      <c r="D872" s="36"/>
      <c r="E872" s="35"/>
      <c r="F872" s="35"/>
      <c r="G872" s="35"/>
      <c r="H872" s="37"/>
      <c r="I872" s="38"/>
      <c r="J872" s="37"/>
      <c r="K872" s="37"/>
      <c r="L872" s="37"/>
    </row>
    <row r="873" spans="1:12">
      <c r="A873" s="35"/>
      <c r="B873" s="35"/>
      <c r="C873" s="36"/>
      <c r="D873" s="36"/>
      <c r="E873" s="35"/>
      <c r="F873" s="35"/>
      <c r="G873" s="35"/>
      <c r="H873" s="37"/>
      <c r="I873" s="38"/>
      <c r="J873" s="37"/>
      <c r="K873" s="37"/>
      <c r="L873" s="37"/>
    </row>
    <row r="874" spans="1:12">
      <c r="A874" s="35"/>
      <c r="B874" s="35"/>
      <c r="C874" s="36"/>
      <c r="D874" s="36"/>
      <c r="E874" s="35"/>
      <c r="F874" s="35"/>
      <c r="G874" s="35"/>
      <c r="H874" s="37"/>
      <c r="I874" s="38"/>
      <c r="J874" s="37"/>
      <c r="K874" s="37"/>
      <c r="L874" s="37"/>
    </row>
    <row r="875" spans="1:12">
      <c r="A875" s="35"/>
      <c r="B875" s="35"/>
      <c r="C875" s="36"/>
      <c r="D875" s="36"/>
      <c r="E875" s="35"/>
      <c r="F875" s="35"/>
      <c r="G875" s="35"/>
      <c r="H875" s="37"/>
      <c r="I875" s="38"/>
      <c r="J875" s="37"/>
      <c r="K875" s="37"/>
      <c r="L875" s="37"/>
    </row>
    <row r="876" spans="1:12">
      <c r="A876" s="35"/>
      <c r="B876" s="35"/>
      <c r="C876" s="36"/>
      <c r="D876" s="36"/>
      <c r="E876" s="35"/>
      <c r="F876" s="35"/>
      <c r="G876" s="35"/>
      <c r="H876" s="37"/>
      <c r="I876" s="38"/>
      <c r="J876" s="37"/>
      <c r="K876" s="37"/>
      <c r="L876" s="37"/>
    </row>
    <row r="877" spans="1:12">
      <c r="A877" s="35"/>
      <c r="B877" s="35"/>
      <c r="C877" s="36"/>
      <c r="D877" s="36"/>
      <c r="E877" s="35"/>
      <c r="F877" s="35"/>
      <c r="G877" s="35"/>
      <c r="H877" s="37"/>
      <c r="I877" s="38"/>
      <c r="J877" s="37"/>
      <c r="K877" s="37"/>
      <c r="L877" s="37"/>
    </row>
    <row r="878" spans="1:12">
      <c r="A878" s="35"/>
      <c r="B878" s="35"/>
      <c r="C878" s="36"/>
      <c r="D878" s="36"/>
      <c r="E878" s="35"/>
      <c r="F878" s="35"/>
      <c r="G878" s="35"/>
      <c r="H878" s="37"/>
      <c r="I878" s="38"/>
      <c r="J878" s="37"/>
      <c r="K878" s="37"/>
      <c r="L878" s="37"/>
    </row>
    <row r="879" spans="1:12">
      <c r="A879" s="35"/>
      <c r="B879" s="35"/>
      <c r="C879" s="36"/>
      <c r="D879" s="36"/>
      <c r="E879" s="35"/>
      <c r="F879" s="35"/>
      <c r="G879" s="35"/>
      <c r="H879" s="37"/>
      <c r="I879" s="38"/>
      <c r="J879" s="37"/>
      <c r="K879" s="37"/>
      <c r="L879" s="37"/>
    </row>
    <row r="880" spans="1:12">
      <c r="A880" s="35"/>
      <c r="B880" s="35"/>
      <c r="C880" s="36"/>
      <c r="D880" s="36"/>
      <c r="E880" s="35"/>
      <c r="F880" s="35"/>
      <c r="G880" s="35"/>
      <c r="H880" s="37"/>
      <c r="I880" s="38"/>
      <c r="J880" s="37"/>
      <c r="K880" s="37"/>
      <c r="L880" s="37"/>
    </row>
    <row r="881" spans="1:12">
      <c r="A881" s="35"/>
      <c r="B881" s="35"/>
      <c r="C881" s="36"/>
      <c r="D881" s="36"/>
      <c r="E881" s="35"/>
      <c r="F881" s="35"/>
      <c r="G881" s="35"/>
      <c r="H881" s="37"/>
      <c r="I881" s="38"/>
      <c r="J881" s="37"/>
      <c r="K881" s="37"/>
      <c r="L881" s="37"/>
    </row>
    <row r="882" spans="1:12">
      <c r="A882" s="35"/>
      <c r="B882" s="35"/>
      <c r="C882" s="36"/>
      <c r="D882" s="36"/>
      <c r="E882" s="35"/>
      <c r="F882" s="35"/>
      <c r="G882" s="35"/>
      <c r="H882" s="37"/>
      <c r="I882" s="38"/>
      <c r="J882" s="37"/>
      <c r="K882" s="37"/>
      <c r="L882" s="37"/>
    </row>
    <row r="883" spans="1:12">
      <c r="A883" s="35"/>
      <c r="B883" s="35"/>
      <c r="C883" s="36"/>
      <c r="D883" s="36"/>
      <c r="E883" s="35"/>
      <c r="F883" s="35"/>
      <c r="G883" s="35"/>
      <c r="H883" s="37"/>
      <c r="I883" s="38"/>
      <c r="J883" s="37"/>
      <c r="K883" s="37"/>
      <c r="L883" s="37"/>
    </row>
    <row r="884" spans="1:12">
      <c r="A884" s="35"/>
      <c r="B884" s="35"/>
      <c r="C884" s="36"/>
      <c r="D884" s="36"/>
      <c r="E884" s="35"/>
      <c r="F884" s="35"/>
      <c r="G884" s="35"/>
      <c r="H884" s="37"/>
      <c r="I884" s="38"/>
      <c r="J884" s="37"/>
      <c r="K884" s="37"/>
      <c r="L884" s="37"/>
    </row>
    <row r="885" spans="1:12">
      <c r="A885" s="35"/>
      <c r="B885" s="35"/>
      <c r="C885" s="36"/>
      <c r="D885" s="36"/>
      <c r="E885" s="35"/>
      <c r="F885" s="35"/>
      <c r="G885" s="35"/>
      <c r="H885" s="37"/>
      <c r="I885" s="38"/>
      <c r="J885" s="37"/>
      <c r="K885" s="37"/>
      <c r="L885" s="37"/>
    </row>
    <row r="886" spans="1:12">
      <c r="A886" s="35"/>
      <c r="B886" s="35"/>
      <c r="C886" s="36"/>
      <c r="D886" s="36"/>
      <c r="E886" s="35"/>
      <c r="F886" s="35"/>
      <c r="G886" s="35"/>
      <c r="H886" s="37"/>
      <c r="I886" s="38"/>
      <c r="J886" s="37"/>
      <c r="K886" s="37"/>
      <c r="L886" s="37"/>
    </row>
    <row r="887" spans="1:12">
      <c r="A887" s="35"/>
      <c r="B887" s="35"/>
      <c r="C887" s="36"/>
      <c r="D887" s="36"/>
      <c r="E887" s="35"/>
      <c r="F887" s="35"/>
      <c r="G887" s="35"/>
      <c r="H887" s="37"/>
      <c r="I887" s="38"/>
      <c r="J887" s="37"/>
      <c r="K887" s="37"/>
      <c r="L887" s="37"/>
    </row>
    <row r="888" spans="1:12">
      <c r="A888" s="35"/>
      <c r="B888" s="35"/>
      <c r="C888" s="36"/>
      <c r="D888" s="36"/>
      <c r="E888" s="35"/>
      <c r="F888" s="35"/>
      <c r="G888" s="35"/>
      <c r="H888" s="37"/>
      <c r="I888" s="38"/>
      <c r="J888" s="37"/>
      <c r="K888" s="37"/>
      <c r="L888" s="37"/>
    </row>
    <row r="889" spans="1:12">
      <c r="A889" s="35"/>
      <c r="B889" s="35"/>
      <c r="C889" s="36"/>
      <c r="D889" s="36"/>
      <c r="E889" s="35"/>
      <c r="F889" s="35"/>
      <c r="G889" s="35"/>
      <c r="H889" s="37"/>
      <c r="I889" s="38"/>
      <c r="J889" s="37"/>
      <c r="K889" s="37"/>
      <c r="L889" s="37"/>
    </row>
    <row r="890" spans="1:12">
      <c r="A890" s="35"/>
      <c r="B890" s="35"/>
      <c r="C890" s="36"/>
      <c r="D890" s="36"/>
      <c r="E890" s="35"/>
      <c r="F890" s="35"/>
      <c r="G890" s="35"/>
      <c r="H890" s="37"/>
      <c r="I890" s="38"/>
      <c r="J890" s="37"/>
      <c r="K890" s="37"/>
      <c r="L890" s="37"/>
    </row>
    <row r="891" spans="1:12">
      <c r="A891" s="35"/>
      <c r="B891" s="35"/>
      <c r="C891" s="36"/>
      <c r="D891" s="36"/>
      <c r="E891" s="35"/>
      <c r="F891" s="35"/>
      <c r="G891" s="35"/>
      <c r="H891" s="37"/>
      <c r="I891" s="38"/>
      <c r="J891" s="37"/>
      <c r="K891" s="37"/>
      <c r="L891" s="37"/>
    </row>
    <row r="892" spans="1:12">
      <c r="A892" s="35"/>
      <c r="B892" s="35"/>
      <c r="C892" s="36"/>
      <c r="D892" s="36"/>
      <c r="E892" s="35"/>
      <c r="F892" s="35"/>
      <c r="G892" s="35"/>
      <c r="H892" s="37"/>
      <c r="I892" s="38"/>
      <c r="J892" s="37"/>
      <c r="K892" s="37"/>
      <c r="L892" s="37"/>
    </row>
    <row r="893" spans="1:12">
      <c r="A893" s="35"/>
      <c r="B893" s="35"/>
      <c r="C893" s="36"/>
      <c r="D893" s="36"/>
      <c r="E893" s="35"/>
      <c r="F893" s="35"/>
      <c r="G893" s="35"/>
      <c r="H893" s="37"/>
      <c r="I893" s="38"/>
      <c r="J893" s="37"/>
      <c r="K893" s="37"/>
      <c r="L893" s="37"/>
    </row>
    <row r="894" spans="1:12">
      <c r="A894" s="35"/>
      <c r="B894" s="35"/>
      <c r="C894" s="36"/>
      <c r="D894" s="36"/>
      <c r="E894" s="35"/>
      <c r="F894" s="35"/>
      <c r="G894" s="35"/>
      <c r="H894" s="37"/>
      <c r="I894" s="38"/>
      <c r="J894" s="37"/>
      <c r="K894" s="37"/>
      <c r="L894" s="37"/>
    </row>
    <row r="895" spans="1:12">
      <c r="A895" s="35"/>
      <c r="B895" s="35"/>
      <c r="C895" s="36"/>
      <c r="D895" s="36"/>
      <c r="E895" s="35"/>
      <c r="F895" s="35"/>
      <c r="G895" s="35"/>
      <c r="H895" s="37"/>
      <c r="I895" s="38"/>
      <c r="J895" s="37"/>
      <c r="K895" s="37"/>
      <c r="L895" s="37"/>
    </row>
    <row r="896" spans="1:12">
      <c r="A896" s="35"/>
      <c r="B896" s="35"/>
      <c r="C896" s="36"/>
      <c r="D896" s="36"/>
      <c r="E896" s="35"/>
      <c r="F896" s="35"/>
      <c r="G896" s="35"/>
      <c r="H896" s="37"/>
      <c r="I896" s="38"/>
      <c r="J896" s="37"/>
      <c r="K896" s="37"/>
      <c r="L896" s="37"/>
    </row>
    <row r="897" spans="1:12">
      <c r="A897" s="35"/>
      <c r="B897" s="35"/>
      <c r="C897" s="36"/>
      <c r="D897" s="36"/>
      <c r="E897" s="35"/>
      <c r="F897" s="35"/>
      <c r="G897" s="35"/>
      <c r="H897" s="37"/>
      <c r="I897" s="38"/>
      <c r="J897" s="37"/>
      <c r="K897" s="37"/>
      <c r="L897" s="37"/>
    </row>
    <row r="898" spans="1:12">
      <c r="A898" s="35"/>
      <c r="B898" s="35"/>
      <c r="C898" s="36"/>
      <c r="D898" s="36"/>
      <c r="E898" s="35"/>
      <c r="F898" s="35"/>
      <c r="G898" s="35"/>
      <c r="H898" s="37"/>
      <c r="I898" s="38"/>
      <c r="J898" s="37"/>
      <c r="K898" s="37"/>
      <c r="L898" s="37"/>
    </row>
    <row r="899" spans="1:12">
      <c r="A899" s="35"/>
      <c r="B899" s="35"/>
      <c r="C899" s="36"/>
      <c r="D899" s="36"/>
      <c r="E899" s="35"/>
      <c r="F899" s="35"/>
      <c r="G899" s="35"/>
      <c r="H899" s="37"/>
      <c r="I899" s="38"/>
      <c r="J899" s="37"/>
      <c r="K899" s="37"/>
      <c r="L899" s="37"/>
    </row>
    <row r="900" spans="1:12">
      <c r="A900" s="35"/>
      <c r="B900" s="35"/>
      <c r="C900" s="36"/>
      <c r="D900" s="36"/>
      <c r="E900" s="35"/>
      <c r="F900" s="35"/>
      <c r="G900" s="35"/>
      <c r="H900" s="37"/>
      <c r="I900" s="38"/>
      <c r="J900" s="37"/>
      <c r="K900" s="37"/>
      <c r="L900" s="37"/>
    </row>
    <row r="901" spans="1:12">
      <c r="A901" s="35"/>
      <c r="B901" s="35"/>
      <c r="C901" s="36"/>
      <c r="D901" s="36"/>
      <c r="E901" s="35"/>
      <c r="F901" s="35"/>
      <c r="G901" s="35"/>
      <c r="H901" s="37"/>
      <c r="I901" s="38"/>
      <c r="J901" s="37"/>
      <c r="K901" s="37"/>
      <c r="L901" s="37"/>
    </row>
    <row r="902" spans="1:12">
      <c r="A902" s="35"/>
      <c r="B902" s="35"/>
      <c r="C902" s="36"/>
      <c r="D902" s="36"/>
      <c r="E902" s="35"/>
      <c r="F902" s="35"/>
      <c r="G902" s="35"/>
      <c r="H902" s="37"/>
      <c r="I902" s="38"/>
      <c r="J902" s="37"/>
      <c r="K902" s="37"/>
      <c r="L902" s="37"/>
    </row>
    <row r="903" spans="1:12">
      <c r="A903" s="35"/>
      <c r="B903" s="35"/>
      <c r="C903" s="36"/>
      <c r="D903" s="36"/>
      <c r="E903" s="35"/>
      <c r="F903" s="35"/>
      <c r="G903" s="35"/>
      <c r="H903" s="37"/>
      <c r="I903" s="38"/>
      <c r="J903" s="37"/>
      <c r="K903" s="37"/>
      <c r="L903" s="37"/>
    </row>
    <row r="904" spans="1:12">
      <c r="A904" s="35"/>
      <c r="B904" s="35"/>
      <c r="C904" s="36"/>
      <c r="D904" s="36"/>
      <c r="E904" s="35"/>
      <c r="F904" s="35"/>
      <c r="G904" s="35"/>
      <c r="H904" s="37"/>
      <c r="I904" s="38"/>
      <c r="J904" s="37"/>
      <c r="K904" s="37"/>
      <c r="L904" s="37"/>
    </row>
    <row r="905" spans="1:12">
      <c r="A905" s="35"/>
      <c r="B905" s="35"/>
      <c r="C905" s="36"/>
      <c r="D905" s="36"/>
      <c r="E905" s="35"/>
      <c r="F905" s="35"/>
      <c r="G905" s="35"/>
      <c r="H905" s="37"/>
      <c r="I905" s="38"/>
      <c r="J905" s="37"/>
      <c r="K905" s="37"/>
      <c r="L905" s="37"/>
    </row>
    <row r="906" spans="1:12">
      <c r="A906" s="35"/>
      <c r="B906" s="35"/>
      <c r="C906" s="36"/>
      <c r="D906" s="36"/>
      <c r="E906" s="35"/>
      <c r="F906" s="35"/>
      <c r="G906" s="35"/>
      <c r="H906" s="37"/>
      <c r="I906" s="38"/>
      <c r="J906" s="37"/>
      <c r="K906" s="37"/>
      <c r="L906" s="37"/>
    </row>
    <row r="907" spans="1:12">
      <c r="A907" s="35"/>
      <c r="B907" s="35"/>
      <c r="C907" s="36"/>
      <c r="D907" s="36"/>
      <c r="E907" s="35"/>
      <c r="F907" s="35"/>
      <c r="G907" s="35"/>
      <c r="H907" s="37"/>
      <c r="I907" s="38"/>
      <c r="J907" s="37"/>
      <c r="K907" s="37"/>
      <c r="L907" s="37"/>
    </row>
    <row r="908" spans="1:12">
      <c r="A908" s="35"/>
      <c r="B908" s="35"/>
      <c r="C908" s="36"/>
      <c r="D908" s="36"/>
      <c r="E908" s="35"/>
      <c r="F908" s="35"/>
      <c r="G908" s="35"/>
      <c r="H908" s="37"/>
      <c r="I908" s="38"/>
      <c r="J908" s="37"/>
      <c r="K908" s="37"/>
      <c r="L908" s="37"/>
    </row>
    <row r="909" spans="1:12">
      <c r="A909" s="35"/>
      <c r="B909" s="35"/>
      <c r="C909" s="36"/>
      <c r="D909" s="36"/>
      <c r="E909" s="35"/>
      <c r="F909" s="35"/>
      <c r="G909" s="35"/>
      <c r="H909" s="37"/>
      <c r="I909" s="38"/>
      <c r="J909" s="37"/>
      <c r="K909" s="37"/>
      <c r="L909" s="37"/>
    </row>
    <row r="910" spans="1:12">
      <c r="A910" s="35"/>
      <c r="B910" s="35"/>
      <c r="C910" s="36"/>
      <c r="D910" s="36"/>
      <c r="E910" s="35"/>
      <c r="F910" s="35"/>
      <c r="G910" s="35"/>
      <c r="H910" s="37"/>
      <c r="I910" s="38"/>
      <c r="J910" s="37"/>
      <c r="K910" s="37"/>
      <c r="L910" s="37"/>
    </row>
    <row r="911" spans="1:12">
      <c r="A911" s="35"/>
      <c r="B911" s="35"/>
      <c r="C911" s="36"/>
      <c r="D911" s="36"/>
      <c r="E911" s="35"/>
      <c r="F911" s="35"/>
      <c r="G911" s="35"/>
      <c r="H911" s="37"/>
      <c r="I911" s="38"/>
      <c r="J911" s="37"/>
      <c r="K911" s="37"/>
      <c r="L911" s="37"/>
    </row>
    <row r="912" spans="1:12">
      <c r="A912" s="35"/>
      <c r="B912" s="35"/>
      <c r="C912" s="36"/>
      <c r="D912" s="36"/>
      <c r="E912" s="35"/>
      <c r="F912" s="35"/>
      <c r="G912" s="35"/>
      <c r="H912" s="37"/>
      <c r="I912" s="38"/>
      <c r="J912" s="37"/>
      <c r="K912" s="37"/>
      <c r="L912" s="37"/>
    </row>
    <row r="913" spans="1:12">
      <c r="A913" s="35"/>
      <c r="B913" s="35"/>
      <c r="C913" s="36"/>
      <c r="D913" s="36"/>
      <c r="E913" s="35"/>
      <c r="F913" s="35"/>
      <c r="G913" s="35"/>
      <c r="H913" s="37"/>
      <c r="I913" s="38"/>
      <c r="J913" s="37"/>
      <c r="K913" s="37"/>
      <c r="L913" s="37"/>
    </row>
    <row r="914" spans="1:12">
      <c r="A914" s="35"/>
      <c r="B914" s="35"/>
      <c r="C914" s="36"/>
      <c r="D914" s="36"/>
      <c r="E914" s="35"/>
      <c r="F914" s="35"/>
      <c r="G914" s="35"/>
      <c r="H914" s="37"/>
      <c r="I914" s="38"/>
      <c r="J914" s="37"/>
      <c r="K914" s="37"/>
      <c r="L914" s="37"/>
    </row>
    <row r="915" spans="1:12">
      <c r="A915" s="35"/>
      <c r="B915" s="35"/>
      <c r="C915" s="36"/>
      <c r="D915" s="36"/>
      <c r="E915" s="35"/>
      <c r="F915" s="35"/>
      <c r="G915" s="35"/>
      <c r="H915" s="37"/>
      <c r="I915" s="38"/>
      <c r="J915" s="37"/>
      <c r="K915" s="37"/>
      <c r="L915" s="37"/>
    </row>
    <row r="916" spans="1:12">
      <c r="A916" s="35"/>
      <c r="B916" s="35"/>
      <c r="C916" s="36"/>
      <c r="D916" s="36"/>
      <c r="E916" s="35"/>
      <c r="F916" s="35"/>
      <c r="G916" s="35"/>
      <c r="H916" s="37"/>
      <c r="I916" s="38"/>
      <c r="J916" s="37"/>
      <c r="K916" s="37"/>
      <c r="L916" s="37"/>
    </row>
    <row r="917" spans="1:12">
      <c r="A917" s="35"/>
      <c r="B917" s="35"/>
      <c r="C917" s="36"/>
      <c r="D917" s="36"/>
      <c r="E917" s="35"/>
      <c r="F917" s="35"/>
      <c r="G917" s="35"/>
      <c r="H917" s="37"/>
      <c r="I917" s="38"/>
      <c r="J917" s="37"/>
      <c r="K917" s="37"/>
      <c r="L917" s="37"/>
    </row>
    <row r="918" spans="1:12">
      <c r="A918" s="35"/>
      <c r="B918" s="35"/>
      <c r="C918" s="36"/>
      <c r="D918" s="36"/>
      <c r="E918" s="35"/>
      <c r="F918" s="35"/>
      <c r="G918" s="35"/>
      <c r="H918" s="37"/>
      <c r="I918" s="38"/>
      <c r="J918" s="37"/>
      <c r="K918" s="37"/>
      <c r="L918" s="37"/>
    </row>
    <row r="919" spans="1:12">
      <c r="A919" s="35"/>
      <c r="B919" s="35"/>
      <c r="C919" s="36"/>
      <c r="D919" s="36"/>
      <c r="E919" s="35"/>
      <c r="F919" s="35"/>
      <c r="G919" s="35"/>
      <c r="H919" s="37"/>
      <c r="I919" s="38"/>
      <c r="J919" s="37"/>
      <c r="K919" s="37"/>
      <c r="L919" s="37"/>
    </row>
    <row r="920" spans="1:12">
      <c r="A920" s="35"/>
      <c r="B920" s="35"/>
      <c r="C920" s="36"/>
      <c r="D920" s="36"/>
      <c r="E920" s="35"/>
      <c r="F920" s="35"/>
      <c r="G920" s="35"/>
      <c r="H920" s="37"/>
      <c r="I920" s="38"/>
      <c r="J920" s="37"/>
      <c r="K920" s="37"/>
      <c r="L920" s="37"/>
    </row>
    <row r="921" spans="1:12">
      <c r="A921" s="35"/>
      <c r="B921" s="35"/>
      <c r="C921" s="36"/>
      <c r="D921" s="36"/>
      <c r="E921" s="35"/>
      <c r="F921" s="35"/>
      <c r="G921" s="35"/>
      <c r="H921" s="37"/>
      <c r="I921" s="38"/>
      <c r="J921" s="37"/>
      <c r="K921" s="37"/>
      <c r="L921" s="37"/>
    </row>
    <row r="922" spans="1:12">
      <c r="A922" s="35"/>
      <c r="B922" s="35"/>
      <c r="C922" s="36"/>
      <c r="D922" s="36"/>
      <c r="E922" s="35"/>
      <c r="F922" s="35"/>
      <c r="G922" s="35"/>
      <c r="H922" s="37"/>
      <c r="I922" s="38"/>
      <c r="J922" s="37"/>
      <c r="K922" s="37"/>
      <c r="L922" s="37"/>
    </row>
    <row r="923" spans="1:12">
      <c r="A923" s="35"/>
      <c r="B923" s="35"/>
      <c r="C923" s="36"/>
      <c r="D923" s="36"/>
      <c r="E923" s="35"/>
      <c r="F923" s="35"/>
      <c r="G923" s="35"/>
      <c r="H923" s="37"/>
      <c r="I923" s="38"/>
      <c r="J923" s="37"/>
      <c r="K923" s="37"/>
      <c r="L923" s="37"/>
    </row>
    <row r="924" spans="1:12">
      <c r="A924" s="35"/>
      <c r="B924" s="35"/>
      <c r="C924" s="36"/>
      <c r="D924" s="36"/>
      <c r="E924" s="35"/>
      <c r="F924" s="35"/>
      <c r="G924" s="35"/>
      <c r="H924" s="37"/>
      <c r="I924" s="38"/>
      <c r="J924" s="37"/>
      <c r="K924" s="37"/>
      <c r="L924" s="37"/>
    </row>
    <row r="925" spans="1:12">
      <c r="A925" s="35"/>
      <c r="B925" s="35"/>
      <c r="C925" s="36"/>
      <c r="D925" s="36"/>
      <c r="E925" s="35"/>
      <c r="F925" s="35"/>
      <c r="G925" s="35"/>
      <c r="H925" s="37"/>
      <c r="I925" s="38"/>
      <c r="J925" s="37"/>
      <c r="K925" s="37"/>
      <c r="L925" s="37"/>
    </row>
    <row r="926" spans="1:12">
      <c r="A926" s="35"/>
      <c r="B926" s="35"/>
      <c r="C926" s="36"/>
      <c r="D926" s="36"/>
      <c r="E926" s="35"/>
      <c r="F926" s="35"/>
      <c r="G926" s="35"/>
      <c r="H926" s="37"/>
      <c r="I926" s="38"/>
      <c r="J926" s="37"/>
      <c r="K926" s="37"/>
      <c r="L926" s="37"/>
    </row>
    <row r="927" spans="1:12">
      <c r="A927" s="35"/>
      <c r="B927" s="35"/>
      <c r="C927" s="36"/>
      <c r="D927" s="36"/>
      <c r="E927" s="35"/>
      <c r="F927" s="35"/>
      <c r="G927" s="35"/>
      <c r="H927" s="37"/>
      <c r="I927" s="38"/>
      <c r="J927" s="37"/>
      <c r="K927" s="37"/>
      <c r="L927" s="37"/>
    </row>
    <row r="928" spans="1:12">
      <c r="A928" s="35"/>
      <c r="B928" s="35"/>
      <c r="C928" s="36"/>
      <c r="D928" s="36"/>
      <c r="E928" s="35"/>
      <c r="F928" s="35"/>
      <c r="G928" s="35"/>
      <c r="H928" s="37"/>
      <c r="I928" s="38"/>
      <c r="J928" s="37"/>
      <c r="K928" s="37"/>
      <c r="L928" s="37"/>
    </row>
    <row r="929" spans="1:12">
      <c r="A929" s="35"/>
      <c r="B929" s="35"/>
      <c r="C929" s="36"/>
      <c r="D929" s="36"/>
      <c r="E929" s="35"/>
      <c r="F929" s="35"/>
      <c r="G929" s="35"/>
      <c r="H929" s="37"/>
      <c r="I929" s="38"/>
      <c r="J929" s="37"/>
      <c r="K929" s="37"/>
      <c r="L929" s="37"/>
    </row>
    <row r="930" spans="1:12">
      <c r="A930" s="35"/>
      <c r="B930" s="35"/>
      <c r="C930" s="36"/>
      <c r="D930" s="36"/>
      <c r="E930" s="35"/>
      <c r="F930" s="35"/>
      <c r="G930" s="35"/>
      <c r="H930" s="37"/>
      <c r="I930" s="38"/>
      <c r="J930" s="37"/>
      <c r="K930" s="37"/>
      <c r="L930" s="37"/>
    </row>
    <row r="931" spans="1:12">
      <c r="A931" s="35"/>
      <c r="B931" s="35"/>
      <c r="C931" s="36"/>
      <c r="D931" s="36"/>
      <c r="E931" s="35"/>
      <c r="F931" s="35"/>
      <c r="G931" s="35"/>
      <c r="H931" s="37"/>
      <c r="I931" s="38"/>
      <c r="J931" s="37"/>
      <c r="K931" s="37"/>
      <c r="L931" s="37"/>
    </row>
    <row r="932" spans="1:12">
      <c r="A932" s="35"/>
      <c r="B932" s="35"/>
      <c r="C932" s="36"/>
      <c r="D932" s="36"/>
      <c r="E932" s="35"/>
      <c r="F932" s="35"/>
      <c r="G932" s="35"/>
      <c r="H932" s="37"/>
      <c r="I932" s="38"/>
      <c r="J932" s="37"/>
      <c r="K932" s="37"/>
      <c r="L932" s="37"/>
    </row>
    <row r="933" spans="1:12">
      <c r="A933" s="35"/>
      <c r="B933" s="35"/>
      <c r="C933" s="36"/>
      <c r="D933" s="36"/>
      <c r="E933" s="35"/>
      <c r="F933" s="35"/>
      <c r="G933" s="35"/>
      <c r="H933" s="37"/>
      <c r="I933" s="38"/>
      <c r="J933" s="37"/>
      <c r="K933" s="37"/>
      <c r="L933" s="37"/>
    </row>
    <row r="934" spans="1:12">
      <c r="A934" s="35"/>
      <c r="B934" s="35"/>
      <c r="C934" s="36"/>
      <c r="D934" s="36"/>
      <c r="E934" s="35"/>
      <c r="F934" s="35"/>
      <c r="G934" s="35"/>
      <c r="H934" s="37"/>
      <c r="I934" s="38"/>
      <c r="J934" s="37"/>
      <c r="K934" s="37"/>
      <c r="L934" s="37"/>
    </row>
    <row r="935" spans="1:12">
      <c r="A935" s="35"/>
      <c r="B935" s="35"/>
      <c r="C935" s="36"/>
      <c r="D935" s="36"/>
      <c r="E935" s="35"/>
      <c r="F935" s="35"/>
      <c r="G935" s="35"/>
      <c r="H935" s="37"/>
      <c r="I935" s="38"/>
      <c r="J935" s="37"/>
      <c r="K935" s="37"/>
      <c r="L935" s="37"/>
    </row>
    <row r="936" spans="1:12">
      <c r="A936" s="35"/>
      <c r="B936" s="35"/>
      <c r="C936" s="36"/>
      <c r="D936" s="36"/>
      <c r="E936" s="35"/>
      <c r="F936" s="35"/>
      <c r="G936" s="35"/>
      <c r="H936" s="37"/>
      <c r="I936" s="38"/>
      <c r="J936" s="37"/>
      <c r="K936" s="37"/>
      <c r="L936" s="37"/>
    </row>
    <row r="937" spans="1:12">
      <c r="A937" s="35"/>
      <c r="B937" s="35"/>
      <c r="C937" s="36"/>
      <c r="D937" s="36"/>
      <c r="E937" s="35"/>
      <c r="F937" s="35"/>
      <c r="G937" s="35"/>
      <c r="H937" s="37"/>
      <c r="I937" s="38"/>
      <c r="J937" s="37"/>
      <c r="K937" s="37"/>
      <c r="L937" s="37"/>
    </row>
    <row r="938" spans="1:12">
      <c r="A938" s="35"/>
      <c r="B938" s="35"/>
      <c r="C938" s="36"/>
      <c r="D938" s="36"/>
      <c r="E938" s="35"/>
      <c r="F938" s="35"/>
      <c r="G938" s="35"/>
      <c r="H938" s="37"/>
      <c r="I938" s="38"/>
      <c r="J938" s="37"/>
      <c r="K938" s="37"/>
      <c r="L938" s="37"/>
    </row>
    <row r="939" spans="1:12">
      <c r="A939" s="35"/>
      <c r="B939" s="35"/>
      <c r="C939" s="36"/>
      <c r="D939" s="36"/>
      <c r="E939" s="35"/>
      <c r="F939" s="35"/>
      <c r="G939" s="35"/>
      <c r="H939" s="37"/>
      <c r="I939" s="38"/>
      <c r="J939" s="37"/>
      <c r="K939" s="37"/>
      <c r="L939" s="37"/>
    </row>
    <row r="940" spans="1:12">
      <c r="A940" s="35"/>
      <c r="B940" s="35"/>
      <c r="C940" s="36"/>
      <c r="D940" s="36"/>
      <c r="E940" s="35"/>
      <c r="F940" s="35"/>
      <c r="G940" s="35"/>
      <c r="H940" s="37"/>
      <c r="I940" s="38"/>
      <c r="J940" s="37"/>
      <c r="K940" s="37"/>
      <c r="L940" s="37"/>
    </row>
    <row r="941" spans="1:12">
      <c r="A941" s="35"/>
      <c r="B941" s="35"/>
      <c r="C941" s="36"/>
      <c r="D941" s="36"/>
      <c r="E941" s="35"/>
      <c r="F941" s="35"/>
      <c r="G941" s="35"/>
      <c r="H941" s="37"/>
      <c r="I941" s="38"/>
      <c r="J941" s="37"/>
      <c r="K941" s="37"/>
      <c r="L941" s="37"/>
    </row>
    <row r="942" spans="1:12">
      <c r="A942" s="35"/>
      <c r="B942" s="35"/>
      <c r="C942" s="36"/>
      <c r="D942" s="36"/>
      <c r="E942" s="35"/>
      <c r="F942" s="35"/>
      <c r="G942" s="35"/>
      <c r="H942" s="37"/>
      <c r="I942" s="38"/>
      <c r="J942" s="37"/>
      <c r="K942" s="37"/>
      <c r="L942" s="37"/>
    </row>
    <row r="943" spans="1:12">
      <c r="A943" s="35"/>
      <c r="B943" s="35"/>
      <c r="C943" s="36"/>
      <c r="D943" s="36"/>
      <c r="E943" s="35"/>
      <c r="F943" s="35"/>
      <c r="G943" s="35"/>
      <c r="H943" s="37"/>
      <c r="I943" s="38"/>
      <c r="J943" s="37"/>
      <c r="K943" s="37"/>
      <c r="L943" s="37"/>
    </row>
    <row r="944" spans="1:12">
      <c r="A944" s="35"/>
      <c r="B944" s="35"/>
      <c r="C944" s="36"/>
      <c r="D944" s="36"/>
      <c r="E944" s="35"/>
      <c r="F944" s="35"/>
      <c r="G944" s="35"/>
      <c r="H944" s="37"/>
      <c r="I944" s="38"/>
      <c r="J944" s="37"/>
      <c r="K944" s="37"/>
      <c r="L944" s="37"/>
    </row>
    <row r="945" spans="1:12">
      <c r="A945" s="35"/>
      <c r="B945" s="35"/>
      <c r="C945" s="36"/>
      <c r="D945" s="36"/>
      <c r="E945" s="35"/>
      <c r="F945" s="35"/>
      <c r="G945" s="35"/>
      <c r="H945" s="37"/>
      <c r="I945" s="38"/>
      <c r="J945" s="37"/>
      <c r="K945" s="37"/>
      <c r="L945" s="37"/>
    </row>
    <row r="946" spans="1:12">
      <c r="A946" s="35"/>
      <c r="B946" s="35"/>
      <c r="C946" s="36"/>
      <c r="D946" s="36"/>
      <c r="E946" s="35"/>
      <c r="F946" s="35"/>
      <c r="G946" s="35"/>
      <c r="H946" s="37"/>
      <c r="I946" s="38"/>
      <c r="J946" s="37"/>
      <c r="K946" s="37"/>
      <c r="L946" s="37"/>
    </row>
    <row r="947" spans="1:12">
      <c r="A947" s="35"/>
      <c r="B947" s="35"/>
      <c r="C947" s="36"/>
      <c r="D947" s="36"/>
      <c r="E947" s="35"/>
      <c r="F947" s="35"/>
      <c r="G947" s="35"/>
      <c r="H947" s="37"/>
      <c r="I947" s="38"/>
      <c r="J947" s="37"/>
      <c r="K947" s="37"/>
      <c r="L947" s="37"/>
    </row>
    <row r="948" spans="1:12">
      <c r="A948" s="35"/>
      <c r="B948" s="35"/>
      <c r="C948" s="36"/>
      <c r="D948" s="36"/>
      <c r="E948" s="35"/>
      <c r="F948" s="35"/>
      <c r="G948" s="35"/>
      <c r="H948" s="37"/>
      <c r="I948" s="38"/>
      <c r="J948" s="37"/>
      <c r="K948" s="37"/>
      <c r="L948" s="37"/>
    </row>
    <row r="949" spans="1:12">
      <c r="A949" s="35"/>
      <c r="B949" s="35"/>
      <c r="C949" s="36"/>
      <c r="D949" s="36"/>
      <c r="E949" s="35"/>
      <c r="F949" s="35"/>
      <c r="G949" s="35"/>
      <c r="H949" s="37"/>
      <c r="I949" s="38"/>
      <c r="J949" s="37"/>
      <c r="K949" s="37"/>
      <c r="L949" s="37"/>
    </row>
    <row r="950" spans="1:12">
      <c r="A950" s="35"/>
      <c r="B950" s="35"/>
      <c r="C950" s="36"/>
      <c r="D950" s="36"/>
      <c r="E950" s="35"/>
      <c r="F950" s="35"/>
      <c r="G950" s="35"/>
      <c r="H950" s="37"/>
      <c r="I950" s="38"/>
      <c r="J950" s="37"/>
      <c r="K950" s="37"/>
      <c r="L950" s="37"/>
    </row>
    <row r="951" spans="1:12">
      <c r="A951" s="35"/>
      <c r="B951" s="35"/>
      <c r="C951" s="36"/>
      <c r="D951" s="36"/>
      <c r="E951" s="35"/>
      <c r="F951" s="35"/>
      <c r="G951" s="35"/>
      <c r="H951" s="37"/>
      <c r="I951" s="38"/>
      <c r="J951" s="37"/>
      <c r="K951" s="37"/>
      <c r="L951" s="37"/>
    </row>
    <row r="952" spans="1:12">
      <c r="A952" s="35"/>
      <c r="B952" s="35"/>
      <c r="C952" s="36"/>
      <c r="D952" s="36"/>
      <c r="E952" s="35"/>
      <c r="F952" s="35"/>
      <c r="G952" s="35"/>
      <c r="H952" s="37"/>
      <c r="I952" s="38"/>
      <c r="J952" s="37"/>
      <c r="K952" s="37"/>
      <c r="L952" s="37"/>
    </row>
    <row r="953" spans="1:12">
      <c r="A953" s="35"/>
      <c r="B953" s="35"/>
      <c r="C953" s="36"/>
      <c r="D953" s="36"/>
      <c r="E953" s="35"/>
      <c r="F953" s="35"/>
      <c r="G953" s="35"/>
      <c r="H953" s="37"/>
      <c r="I953" s="38"/>
      <c r="J953" s="37"/>
      <c r="K953" s="37"/>
      <c r="L953" s="37"/>
    </row>
    <row r="954" spans="1:12">
      <c r="A954" s="35"/>
      <c r="B954" s="35"/>
      <c r="C954" s="36"/>
      <c r="D954" s="36"/>
      <c r="E954" s="35"/>
      <c r="F954" s="35"/>
      <c r="G954" s="35"/>
      <c r="H954" s="37"/>
      <c r="I954" s="38"/>
      <c r="J954" s="37"/>
      <c r="K954" s="37"/>
      <c r="L954" s="37"/>
    </row>
    <row r="955" spans="1:12">
      <c r="A955" s="35"/>
      <c r="B955" s="35"/>
      <c r="C955" s="36"/>
      <c r="D955" s="36"/>
      <c r="E955" s="35"/>
      <c r="F955" s="35"/>
      <c r="G955" s="35"/>
      <c r="H955" s="37"/>
      <c r="I955" s="38"/>
      <c r="J955" s="37"/>
      <c r="K955" s="37"/>
      <c r="L955" s="37"/>
    </row>
    <row r="956" spans="1:12">
      <c r="A956" s="35"/>
      <c r="B956" s="35"/>
      <c r="C956" s="36"/>
      <c r="D956" s="36"/>
      <c r="E956" s="35"/>
      <c r="F956" s="35"/>
      <c r="G956" s="35"/>
      <c r="H956" s="37"/>
      <c r="I956" s="38"/>
      <c r="J956" s="37"/>
      <c r="K956" s="37"/>
      <c r="L956" s="37"/>
    </row>
    <row r="957" spans="1:12">
      <c r="A957" s="35"/>
      <c r="B957" s="35"/>
      <c r="C957" s="36"/>
      <c r="D957" s="36"/>
      <c r="E957" s="35"/>
      <c r="F957" s="35"/>
      <c r="G957" s="35"/>
      <c r="H957" s="37"/>
      <c r="I957" s="38"/>
      <c r="J957" s="37"/>
      <c r="K957" s="37"/>
      <c r="L957" s="37"/>
    </row>
    <row r="958" spans="1:12">
      <c r="A958" s="35"/>
      <c r="B958" s="35"/>
      <c r="C958" s="36"/>
      <c r="D958" s="36"/>
      <c r="E958" s="35"/>
      <c r="F958" s="35"/>
      <c r="G958" s="35"/>
      <c r="H958" s="37"/>
      <c r="I958" s="38"/>
      <c r="J958" s="37"/>
      <c r="K958" s="37"/>
      <c r="L958" s="37"/>
    </row>
    <row r="959" spans="1:12">
      <c r="A959" s="35"/>
      <c r="B959" s="35"/>
      <c r="C959" s="36"/>
      <c r="D959" s="36"/>
      <c r="E959" s="35"/>
      <c r="F959" s="35"/>
      <c r="G959" s="35"/>
      <c r="H959" s="37"/>
      <c r="I959" s="38"/>
      <c r="J959" s="37"/>
      <c r="K959" s="37"/>
      <c r="L959" s="37"/>
    </row>
    <row r="960" spans="1:12">
      <c r="A960" s="35"/>
      <c r="B960" s="35"/>
      <c r="C960" s="36"/>
      <c r="D960" s="36"/>
      <c r="E960" s="35"/>
      <c r="F960" s="35"/>
      <c r="G960" s="35"/>
      <c r="H960" s="37"/>
      <c r="I960" s="38"/>
      <c r="J960" s="37"/>
      <c r="K960" s="37"/>
      <c r="L960" s="37"/>
    </row>
    <row r="961" spans="1:12">
      <c r="A961" s="35"/>
      <c r="B961" s="35"/>
      <c r="C961" s="36"/>
      <c r="D961" s="36"/>
      <c r="E961" s="35"/>
      <c r="F961" s="35"/>
      <c r="G961" s="35"/>
      <c r="H961" s="37"/>
      <c r="I961" s="38"/>
      <c r="J961" s="37"/>
      <c r="K961" s="37"/>
      <c r="L961" s="37"/>
    </row>
    <row r="962" spans="1:12">
      <c r="A962" s="35"/>
      <c r="B962" s="35"/>
      <c r="C962" s="36"/>
      <c r="D962" s="36"/>
      <c r="E962" s="35"/>
      <c r="F962" s="35"/>
      <c r="G962" s="35"/>
      <c r="H962" s="37"/>
      <c r="I962" s="38"/>
      <c r="J962" s="37"/>
      <c r="K962" s="37"/>
      <c r="L962" s="37"/>
    </row>
    <row r="963" spans="1:12">
      <c r="A963" s="35"/>
      <c r="B963" s="35"/>
      <c r="C963" s="36"/>
      <c r="D963" s="36"/>
      <c r="E963" s="35"/>
      <c r="F963" s="35"/>
      <c r="G963" s="35"/>
      <c r="H963" s="37"/>
      <c r="I963" s="38"/>
      <c r="J963" s="37"/>
      <c r="K963" s="37"/>
      <c r="L963" s="37"/>
    </row>
    <row r="964" spans="1:12">
      <c r="A964" s="35"/>
      <c r="B964" s="35"/>
      <c r="C964" s="36"/>
      <c r="D964" s="36"/>
      <c r="E964" s="35"/>
      <c r="F964" s="35"/>
      <c r="G964" s="35"/>
      <c r="H964" s="37"/>
      <c r="I964" s="38"/>
      <c r="J964" s="37"/>
      <c r="K964" s="37"/>
      <c r="L964" s="37"/>
    </row>
    <row r="965" spans="1:12">
      <c r="A965" s="35"/>
      <c r="B965" s="35"/>
      <c r="C965" s="36"/>
      <c r="D965" s="36"/>
      <c r="E965" s="35"/>
      <c r="F965" s="35"/>
      <c r="G965" s="35"/>
      <c r="H965" s="37"/>
      <c r="I965" s="38"/>
      <c r="J965" s="37"/>
      <c r="K965" s="37"/>
      <c r="L965" s="37"/>
    </row>
    <row r="966" spans="1:12">
      <c r="A966" s="35"/>
      <c r="B966" s="35"/>
      <c r="C966" s="36"/>
      <c r="D966" s="36"/>
      <c r="E966" s="35"/>
      <c r="F966" s="35"/>
      <c r="G966" s="35"/>
      <c r="H966" s="37"/>
      <c r="I966" s="38"/>
      <c r="J966" s="37"/>
      <c r="K966" s="37"/>
      <c r="L966" s="37"/>
    </row>
    <row r="967" spans="1:12">
      <c r="A967" s="35"/>
      <c r="B967" s="35"/>
      <c r="C967" s="36"/>
      <c r="D967" s="36"/>
      <c r="E967" s="35"/>
      <c r="F967" s="35"/>
      <c r="G967" s="35"/>
      <c r="H967" s="37"/>
      <c r="I967" s="38"/>
      <c r="J967" s="37"/>
      <c r="K967" s="37"/>
      <c r="L967" s="37"/>
    </row>
    <row r="968" spans="1:12">
      <c r="A968" s="35"/>
      <c r="B968" s="35"/>
      <c r="C968" s="36"/>
      <c r="D968" s="36"/>
      <c r="E968" s="35"/>
      <c r="F968" s="35"/>
      <c r="G968" s="35"/>
      <c r="H968" s="37"/>
      <c r="I968" s="38"/>
      <c r="J968" s="37"/>
      <c r="K968" s="37"/>
      <c r="L968" s="37"/>
    </row>
    <row r="969" spans="1:12">
      <c r="A969" s="35"/>
      <c r="B969" s="35"/>
      <c r="C969" s="36"/>
      <c r="D969" s="36"/>
      <c r="E969" s="35"/>
      <c r="F969" s="35"/>
      <c r="G969" s="35"/>
      <c r="H969" s="37"/>
      <c r="I969" s="38"/>
      <c r="J969" s="37"/>
      <c r="K969" s="37"/>
      <c r="L969" s="37"/>
    </row>
    <row r="970" spans="1:12">
      <c r="A970" s="35"/>
      <c r="B970" s="35"/>
      <c r="C970" s="36"/>
      <c r="D970" s="36"/>
      <c r="E970" s="35"/>
      <c r="F970" s="35"/>
      <c r="G970" s="35"/>
      <c r="H970" s="37"/>
      <c r="I970" s="38"/>
      <c r="J970" s="37"/>
      <c r="K970" s="37"/>
      <c r="L970" s="37"/>
    </row>
    <row r="971" spans="1:12">
      <c r="A971" s="35"/>
      <c r="B971" s="35"/>
      <c r="C971" s="36"/>
      <c r="D971" s="36"/>
      <c r="E971" s="35"/>
      <c r="F971" s="35"/>
      <c r="G971" s="35"/>
      <c r="H971" s="37"/>
      <c r="I971" s="38"/>
      <c r="J971" s="37"/>
      <c r="K971" s="37"/>
      <c r="L971" s="37"/>
    </row>
    <row r="972" spans="1:12">
      <c r="A972" s="35"/>
      <c r="B972" s="35"/>
      <c r="C972" s="36"/>
      <c r="D972" s="36"/>
      <c r="E972" s="35"/>
      <c r="F972" s="35"/>
      <c r="G972" s="35"/>
      <c r="H972" s="37"/>
      <c r="I972" s="38"/>
      <c r="J972" s="37"/>
      <c r="K972" s="37"/>
      <c r="L972" s="37"/>
    </row>
    <row r="973" spans="1:12">
      <c r="A973" s="35"/>
      <c r="B973" s="35"/>
      <c r="C973" s="36"/>
      <c r="D973" s="36"/>
      <c r="E973" s="35"/>
      <c r="F973" s="35"/>
      <c r="G973" s="35"/>
      <c r="H973" s="37"/>
      <c r="I973" s="38"/>
      <c r="J973" s="37"/>
      <c r="K973" s="37"/>
      <c r="L973" s="37"/>
    </row>
  </sheetData>
  <autoFilter ref="A2:L773"/>
  <mergeCells count="1">
    <mergeCell ref="A1:F1"/>
  </mergeCells>
  <conditionalFormatting sqref="A529">
    <cfRule type="duplicateValues" dxfId="39" priority="6"/>
  </conditionalFormatting>
  <conditionalFormatting sqref="A530">
    <cfRule type="duplicateValues" dxfId="38" priority="5"/>
  </conditionalFormatting>
  <conditionalFormatting sqref="A531">
    <cfRule type="duplicateValues" dxfId="37" priority="4"/>
  </conditionalFormatting>
  <conditionalFormatting sqref="A532">
    <cfRule type="duplicateValues" dxfId="36" priority="3"/>
  </conditionalFormatting>
  <conditionalFormatting sqref="A737">
    <cfRule type="duplicateValues" dxfId="35" priority="1"/>
  </conditionalFormatting>
  <conditionalFormatting sqref="A3:A736">
    <cfRule type="duplicateValues" dxfId="34" priority="417"/>
  </conditionalFormatting>
  <conditionalFormatting sqref="A543:A736 A3:A528">
    <cfRule type="duplicateValues" dxfId="33" priority="7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7361"/>
  <sheetViews>
    <sheetView workbookViewId="0">
      <selection activeCell="J2" sqref="J2"/>
    </sheetView>
  </sheetViews>
  <sheetFormatPr defaultColWidth="9.140625" defaultRowHeight="15"/>
  <cols>
    <col min="3" max="3" width="11.28515625" customWidth="1"/>
    <col min="4" max="4" width="12.42578125" style="2" customWidth="1"/>
    <col min="5" max="5" width="13.5703125" customWidth="1"/>
    <col min="6" max="6" width="19.28515625" customWidth="1"/>
    <col min="7" max="7" width="23.42578125" customWidth="1"/>
    <col min="8" max="8" width="13.7109375" customWidth="1"/>
    <col min="9" max="9" width="14.28515625" customWidth="1"/>
    <col min="10" max="10" width="15.7109375" customWidth="1"/>
    <col min="11" max="11" width="20.85546875" customWidth="1"/>
    <col min="12" max="12" width="20.28515625" customWidth="1"/>
    <col min="13" max="13" width="18.42578125" customWidth="1"/>
    <col min="14" max="14" width="10.5703125" style="3" customWidth="1"/>
    <col min="15" max="15" width="18" customWidth="1"/>
    <col min="16" max="16" width="20.140625" customWidth="1"/>
    <col min="17" max="17" width="15.28515625" customWidth="1"/>
  </cols>
  <sheetData>
    <row r="1" spans="2:17" s="1" customFormat="1">
      <c r="C1" s="4"/>
      <c r="D1" s="5"/>
      <c r="E1" s="4"/>
      <c r="F1" s="4"/>
      <c r="G1" s="5"/>
      <c r="H1" s="4"/>
      <c r="I1" s="6"/>
      <c r="J1" s="6"/>
      <c r="K1" s="6"/>
      <c r="L1" s="4"/>
      <c r="M1" s="4"/>
      <c r="N1" s="7"/>
      <c r="P1" s="8"/>
    </row>
    <row r="2" spans="2:17" s="1" customFormat="1">
      <c r="C2" s="9"/>
      <c r="D2" s="5"/>
      <c r="E2" s="4"/>
      <c r="F2" s="5"/>
      <c r="G2" s="4"/>
      <c r="H2" s="6"/>
      <c r="I2" s="6"/>
      <c r="J2" s="6">
        <f>SUBTOTAL(9,J4:J28)</f>
        <v>1339026728</v>
      </c>
      <c r="K2" s="6">
        <f>SUBTOTAL(9,K4:K20)</f>
        <v>26835.204923076923</v>
      </c>
      <c r="L2" s="4">
        <v>26000</v>
      </c>
      <c r="M2" s="4"/>
      <c r="N2" s="7"/>
      <c r="O2" s="6"/>
      <c r="P2" s="8"/>
      <c r="Q2" s="10"/>
    </row>
    <row r="3" spans="2:17" s="1" customFormat="1" ht="24.95" customHeight="1">
      <c r="C3" s="11" t="s">
        <v>2427</v>
      </c>
      <c r="D3" s="11" t="s">
        <v>2428</v>
      </c>
      <c r="E3" s="12" t="s">
        <v>2429</v>
      </c>
      <c r="F3" s="13" t="s">
        <v>2430</v>
      </c>
      <c r="G3" s="12" t="s">
        <v>2431</v>
      </c>
      <c r="H3" s="14" t="s">
        <v>2432</v>
      </c>
      <c r="I3" s="14" t="s">
        <v>2433</v>
      </c>
      <c r="J3" s="14" t="s">
        <v>2434</v>
      </c>
      <c r="K3" s="15" t="s">
        <v>2435</v>
      </c>
      <c r="L3" s="12" t="s">
        <v>2436</v>
      </c>
      <c r="M3" s="12" t="s">
        <v>2437</v>
      </c>
      <c r="N3" s="7"/>
      <c r="O3" s="16"/>
      <c r="P3" s="10"/>
    </row>
    <row r="4" spans="2:17" s="1" customFormat="1" ht="24.95" customHeight="1">
      <c r="B4" s="17"/>
      <c r="C4" s="18" t="s">
        <v>2600</v>
      </c>
      <c r="D4" s="19">
        <v>101174</v>
      </c>
      <c r="E4" s="19" t="s">
        <v>2613</v>
      </c>
      <c r="F4" s="563" t="s">
        <v>2438</v>
      </c>
      <c r="G4" s="20" t="s">
        <v>30</v>
      </c>
      <c r="H4" s="564">
        <v>318</v>
      </c>
      <c r="I4" s="22">
        <v>12000</v>
      </c>
      <c r="J4" s="565">
        <f t="shared" ref="J4:J25" si="0">+H4*I4</f>
        <v>3816000</v>
      </c>
      <c r="K4" s="566">
        <f>J4/$L$2</f>
        <v>146.76923076923077</v>
      </c>
      <c r="L4" s="567" t="s">
        <v>2439</v>
      </c>
      <c r="M4" s="568" t="s">
        <v>2440</v>
      </c>
      <c r="N4" s="7">
        <f>VLOOKUP(TRIM(D4),COSTING!C5:G535,5,0)</f>
        <v>389</v>
      </c>
      <c r="O4" s="10"/>
    </row>
    <row r="5" spans="2:17" s="1" customFormat="1" ht="24.95" customHeight="1">
      <c r="B5" s="23"/>
      <c r="C5" s="18" t="s">
        <v>2600</v>
      </c>
      <c r="D5" s="569">
        <v>101175</v>
      </c>
      <c r="E5" s="569" t="s">
        <v>2613</v>
      </c>
      <c r="F5" s="570" t="s">
        <v>2441</v>
      </c>
      <c r="G5" s="567" t="s">
        <v>30</v>
      </c>
      <c r="H5" s="564">
        <v>555</v>
      </c>
      <c r="I5" s="22">
        <v>12000</v>
      </c>
      <c r="J5" s="565">
        <f t="shared" si="0"/>
        <v>6660000</v>
      </c>
      <c r="K5" s="566">
        <f t="shared" ref="K5:K28" si="1">J5/$L$2</f>
        <v>256.15384615384613</v>
      </c>
      <c r="L5" s="567" t="s">
        <v>2439</v>
      </c>
      <c r="M5" s="568" t="s">
        <v>2440</v>
      </c>
      <c r="N5" s="7">
        <f>VLOOKUP(TRIM(D5),COSTING!C6:G536,5,0)</f>
        <v>459</v>
      </c>
      <c r="O5" s="10"/>
    </row>
    <row r="6" spans="2:17" s="1" customFormat="1" ht="24.95" customHeight="1">
      <c r="B6" s="23"/>
      <c r="C6" s="18" t="s">
        <v>2600</v>
      </c>
      <c r="D6" s="569">
        <v>101176</v>
      </c>
      <c r="E6" s="569" t="s">
        <v>2613</v>
      </c>
      <c r="F6" s="570" t="s">
        <v>2442</v>
      </c>
      <c r="G6" s="567" t="s">
        <v>30</v>
      </c>
      <c r="H6" s="564">
        <v>676</v>
      </c>
      <c r="I6" s="22">
        <v>12000</v>
      </c>
      <c r="J6" s="565">
        <f t="shared" si="0"/>
        <v>8112000</v>
      </c>
      <c r="K6" s="566">
        <f t="shared" si="1"/>
        <v>312</v>
      </c>
      <c r="L6" s="567" t="s">
        <v>2439</v>
      </c>
      <c r="M6" s="568" t="s">
        <v>2440</v>
      </c>
      <c r="N6" s="7">
        <f>VLOOKUP(TRIM(D6),COSTING!C7:G537,5,0)</f>
        <v>491</v>
      </c>
      <c r="O6" s="10"/>
    </row>
    <row r="7" spans="2:17" s="1" customFormat="1" ht="24.95" customHeight="1">
      <c r="B7" s="24"/>
      <c r="C7" s="18" t="s">
        <v>2600</v>
      </c>
      <c r="D7" s="569">
        <v>120195</v>
      </c>
      <c r="E7" s="569" t="s">
        <v>1897</v>
      </c>
      <c r="F7" s="570" t="s">
        <v>2443</v>
      </c>
      <c r="G7" s="567" t="s">
        <v>26</v>
      </c>
      <c r="H7" s="564">
        <v>913</v>
      </c>
      <c r="I7" s="22">
        <v>6060</v>
      </c>
      <c r="J7" s="565">
        <f t="shared" si="0"/>
        <v>5532780</v>
      </c>
      <c r="K7" s="566">
        <f t="shared" si="1"/>
        <v>212.79923076923077</v>
      </c>
      <c r="L7" s="567" t="s">
        <v>2439</v>
      </c>
      <c r="M7" s="568" t="s">
        <v>2440</v>
      </c>
      <c r="N7" s="7">
        <f>VLOOKUP(TRIM(D7),COSTING!C8:G538,5,0)</f>
        <v>384</v>
      </c>
      <c r="O7" s="10"/>
    </row>
    <row r="8" spans="2:17" s="1" customFormat="1" ht="24.95" customHeight="1">
      <c r="B8" s="24"/>
      <c r="C8" s="18" t="s">
        <v>2600</v>
      </c>
      <c r="D8" s="569">
        <v>120347</v>
      </c>
      <c r="E8" s="569" t="s">
        <v>1902</v>
      </c>
      <c r="F8" s="570" t="s">
        <v>2444</v>
      </c>
      <c r="G8" s="567" t="s">
        <v>26</v>
      </c>
      <c r="H8" s="564">
        <v>44582</v>
      </c>
      <c r="I8" s="22">
        <v>5800</v>
      </c>
      <c r="J8" s="565">
        <f t="shared" si="0"/>
        <v>258575600</v>
      </c>
      <c r="K8" s="566">
        <f t="shared" si="1"/>
        <v>9945.2153846153851</v>
      </c>
      <c r="L8" s="567" t="s">
        <v>2439</v>
      </c>
      <c r="M8" s="568" t="s">
        <v>2440</v>
      </c>
      <c r="N8" s="7">
        <f>VLOOKUP(TRIM(D8),COSTING!C9:G539,5,0)</f>
        <v>30057</v>
      </c>
      <c r="O8" s="10"/>
    </row>
    <row r="9" spans="2:17" s="1" customFormat="1" ht="24.95" customHeight="1">
      <c r="B9" s="24"/>
      <c r="C9" s="18" t="s">
        <v>2600</v>
      </c>
      <c r="D9" s="569">
        <v>120430</v>
      </c>
      <c r="E9" s="569" t="s">
        <v>1897</v>
      </c>
      <c r="F9" s="571" t="s">
        <v>2445</v>
      </c>
      <c r="G9" s="567" t="s">
        <v>26</v>
      </c>
      <c r="H9" s="564">
        <v>8701</v>
      </c>
      <c r="I9" s="22">
        <v>6060</v>
      </c>
      <c r="J9" s="565">
        <f t="shared" si="0"/>
        <v>52728060</v>
      </c>
      <c r="K9" s="566">
        <f t="shared" si="1"/>
        <v>2028.0023076923078</v>
      </c>
      <c r="L9" s="567" t="s">
        <v>2439</v>
      </c>
      <c r="M9" s="568" t="s">
        <v>2440</v>
      </c>
      <c r="N9" s="7">
        <f>VLOOKUP(TRIM(D9),COSTING!C10:G540,5,0)</f>
        <v>4547</v>
      </c>
      <c r="O9" s="10"/>
    </row>
    <row r="10" spans="2:17" s="1" customFormat="1" ht="24.95" customHeight="1">
      <c r="B10" s="25"/>
      <c r="C10" s="18" t="s">
        <v>2600</v>
      </c>
      <c r="D10" s="569">
        <v>101275</v>
      </c>
      <c r="E10" s="569" t="s">
        <v>2613</v>
      </c>
      <c r="F10" s="570" t="s">
        <v>2586</v>
      </c>
      <c r="G10" s="567" t="s">
        <v>26</v>
      </c>
      <c r="H10" s="564">
        <v>112</v>
      </c>
      <c r="I10" s="22">
        <v>12000</v>
      </c>
      <c r="J10" s="565">
        <f t="shared" si="0"/>
        <v>1344000</v>
      </c>
      <c r="K10" s="566">
        <f t="shared" si="1"/>
        <v>51.692307692307693</v>
      </c>
      <c r="L10" s="567" t="s">
        <v>2439</v>
      </c>
      <c r="M10" s="568" t="s">
        <v>2440</v>
      </c>
      <c r="N10" s="7">
        <f>VLOOKUP(TRIM(D10),COSTING!C11:G541,5,0)</f>
        <v>113</v>
      </c>
      <c r="O10" s="10"/>
    </row>
    <row r="11" spans="2:17" s="1" customFormat="1" ht="24.95" customHeight="1">
      <c r="B11" s="23"/>
      <c r="C11" s="18" t="s">
        <v>2600</v>
      </c>
      <c r="D11" s="569">
        <v>101267</v>
      </c>
      <c r="E11" s="569" t="s">
        <v>2613</v>
      </c>
      <c r="F11" s="572" t="s">
        <v>2448</v>
      </c>
      <c r="G11" s="567" t="s">
        <v>26</v>
      </c>
      <c r="H11" s="573">
        <v>873</v>
      </c>
      <c r="I11" s="574">
        <v>48000</v>
      </c>
      <c r="J11" s="565">
        <f t="shared" si="0"/>
        <v>41904000</v>
      </c>
      <c r="K11" s="566">
        <f t="shared" si="1"/>
        <v>1611.6923076923076</v>
      </c>
      <c r="L11" s="567" t="s">
        <v>2446</v>
      </c>
      <c r="M11" s="568" t="s">
        <v>2447</v>
      </c>
      <c r="N11" s="7">
        <f>VLOOKUP(TRIM(D11),COSTING!C12:G542,5,0)</f>
        <v>830</v>
      </c>
      <c r="O11" s="10"/>
    </row>
    <row r="12" spans="2:17" s="1" customFormat="1" ht="24.95" customHeight="1">
      <c r="B12" s="25"/>
      <c r="C12" s="18" t="s">
        <v>2600</v>
      </c>
      <c r="D12" s="569">
        <v>101280</v>
      </c>
      <c r="E12" s="569" t="s">
        <v>2613</v>
      </c>
      <c r="F12" s="575" t="s">
        <v>2587</v>
      </c>
      <c r="G12" s="567" t="s">
        <v>30</v>
      </c>
      <c r="H12" s="573">
        <v>124</v>
      </c>
      <c r="I12" s="22">
        <v>67000</v>
      </c>
      <c r="J12" s="565">
        <f t="shared" si="0"/>
        <v>8308000</v>
      </c>
      <c r="K12" s="566">
        <f t="shared" si="1"/>
        <v>319.53846153846155</v>
      </c>
      <c r="L12" s="567" t="s">
        <v>2446</v>
      </c>
      <c r="M12" s="568" t="s">
        <v>2447</v>
      </c>
      <c r="N12" s="7">
        <f>VLOOKUP(TRIM(D12),COSTING!C13:G543,5,0)</f>
        <v>0</v>
      </c>
      <c r="O12" s="10"/>
    </row>
    <row r="13" spans="2:17" s="1" customFormat="1" ht="24.95" customHeight="1">
      <c r="B13" s="25"/>
      <c r="C13" s="18" t="s">
        <v>2600</v>
      </c>
      <c r="D13" s="569">
        <v>101270</v>
      </c>
      <c r="E13" s="569" t="s">
        <v>2613</v>
      </c>
      <c r="F13" s="575" t="s">
        <v>2588</v>
      </c>
      <c r="G13" s="567" t="s">
        <v>30</v>
      </c>
      <c r="H13" s="573">
        <v>950</v>
      </c>
      <c r="I13" s="22">
        <v>67000</v>
      </c>
      <c r="J13" s="565">
        <f t="shared" si="0"/>
        <v>63650000</v>
      </c>
      <c r="K13" s="566">
        <f t="shared" si="1"/>
        <v>2448.0769230769229</v>
      </c>
      <c r="L13" s="567" t="s">
        <v>2446</v>
      </c>
      <c r="M13" s="568" t="s">
        <v>2447</v>
      </c>
      <c r="N13" s="7">
        <f>VLOOKUP(TRIM(D13),COSTING!C14:G544,5,0)</f>
        <v>999</v>
      </c>
      <c r="O13" s="10"/>
    </row>
    <row r="14" spans="2:17" s="1" customFormat="1" ht="24.95" customHeight="1">
      <c r="B14" s="27"/>
      <c r="C14" s="18" t="s">
        <v>2600</v>
      </c>
      <c r="D14" s="569">
        <v>210405</v>
      </c>
      <c r="E14" s="569" t="s">
        <v>2614</v>
      </c>
      <c r="F14" s="572" t="s">
        <v>2449</v>
      </c>
      <c r="G14" s="567" t="s">
        <v>30</v>
      </c>
      <c r="H14" s="573">
        <v>24321</v>
      </c>
      <c r="I14" s="22">
        <v>8514</v>
      </c>
      <c r="J14" s="565">
        <f t="shared" si="0"/>
        <v>207068994</v>
      </c>
      <c r="K14" s="566">
        <f t="shared" si="1"/>
        <v>7964.1920769230774</v>
      </c>
      <c r="L14" s="26" t="s">
        <v>2458</v>
      </c>
      <c r="M14" s="568" t="s">
        <v>2459</v>
      </c>
      <c r="N14" s="7">
        <f>VLOOKUP(TRIM(D14),COSTING!C15:G545,5,0)</f>
        <v>1037170</v>
      </c>
      <c r="O14" s="10"/>
    </row>
    <row r="15" spans="2:17" s="1" customFormat="1" ht="24.95" customHeight="1">
      <c r="B15" s="28"/>
      <c r="C15" s="18" t="s">
        <v>2600</v>
      </c>
      <c r="D15" s="569">
        <v>120425</v>
      </c>
      <c r="E15" s="569" t="s">
        <v>2614</v>
      </c>
      <c r="F15" s="572" t="s">
        <v>2452</v>
      </c>
      <c r="G15" s="567" t="s">
        <v>30</v>
      </c>
      <c r="H15" s="573">
        <v>30174</v>
      </c>
      <c r="I15" s="22">
        <v>1100</v>
      </c>
      <c r="J15" s="565">
        <f t="shared" si="0"/>
        <v>33191400</v>
      </c>
      <c r="K15" s="566">
        <f t="shared" si="1"/>
        <v>1276.5923076923077</v>
      </c>
      <c r="L15" s="26" t="s">
        <v>2450</v>
      </c>
      <c r="M15" s="568" t="s">
        <v>2451</v>
      </c>
      <c r="N15" s="7">
        <f>VLOOKUP(TRIM(D15),COSTING!C16:G546,5,0)</f>
        <v>49368</v>
      </c>
      <c r="O15" s="10"/>
    </row>
    <row r="16" spans="2:17" s="1" customFormat="1" ht="24.95" customHeight="1">
      <c r="B16" s="25"/>
      <c r="C16" s="18" t="s">
        <v>2600</v>
      </c>
      <c r="D16" s="569">
        <v>120434</v>
      </c>
      <c r="E16" s="569" t="s">
        <v>2614</v>
      </c>
      <c r="F16" s="570" t="s">
        <v>2589</v>
      </c>
      <c r="G16" s="567" t="s">
        <v>30</v>
      </c>
      <c r="H16" s="573">
        <v>222</v>
      </c>
      <c r="I16" s="22">
        <v>1800</v>
      </c>
      <c r="J16" s="565">
        <f t="shared" si="0"/>
        <v>399600</v>
      </c>
      <c r="K16" s="566">
        <f t="shared" si="1"/>
        <v>15.36923076923077</v>
      </c>
      <c r="L16" s="26" t="s">
        <v>2450</v>
      </c>
      <c r="M16" s="568" t="s">
        <v>2451</v>
      </c>
      <c r="N16" s="7">
        <f>VLOOKUP(TRIM(D16),COSTING!C17:G547,5,0)</f>
        <v>12626</v>
      </c>
      <c r="O16" s="10"/>
    </row>
    <row r="17" spans="2:15" s="1" customFormat="1" ht="15.75">
      <c r="B17" s="28"/>
      <c r="C17" s="18" t="s">
        <v>2600</v>
      </c>
      <c r="D17" s="569">
        <v>101334</v>
      </c>
      <c r="E17" s="569" t="s">
        <v>2615</v>
      </c>
      <c r="F17" s="570" t="s">
        <v>2462</v>
      </c>
      <c r="G17" s="567" t="s">
        <v>26</v>
      </c>
      <c r="H17" s="573">
        <v>89</v>
      </c>
      <c r="I17" s="576">
        <v>5500</v>
      </c>
      <c r="J17" s="565">
        <f t="shared" si="0"/>
        <v>489500</v>
      </c>
      <c r="K17" s="566">
        <f t="shared" si="1"/>
        <v>18.826923076923077</v>
      </c>
      <c r="L17" s="577" t="s">
        <v>2460</v>
      </c>
      <c r="M17" s="568" t="s">
        <v>2461</v>
      </c>
      <c r="N17" s="7">
        <f>VLOOKUP(TRIM(D17),COSTING!C18:G548,5,0)</f>
        <v>75</v>
      </c>
      <c r="O17" s="10"/>
    </row>
    <row r="18" spans="2:15" s="1" customFormat="1" ht="24.95" customHeight="1">
      <c r="B18" s="30"/>
      <c r="C18" s="18" t="s">
        <v>2600</v>
      </c>
      <c r="D18" s="569">
        <v>101335</v>
      </c>
      <c r="E18" s="569" t="s">
        <v>2615</v>
      </c>
      <c r="F18" s="570" t="s">
        <v>2463</v>
      </c>
      <c r="G18" s="567" t="s">
        <v>26</v>
      </c>
      <c r="H18" s="573">
        <v>132</v>
      </c>
      <c r="I18" s="576">
        <v>5500</v>
      </c>
      <c r="J18" s="565">
        <f t="shared" si="0"/>
        <v>726000</v>
      </c>
      <c r="K18" s="566">
        <f t="shared" si="1"/>
        <v>27.923076923076923</v>
      </c>
      <c r="L18" s="577" t="s">
        <v>2460</v>
      </c>
      <c r="M18" s="568" t="s">
        <v>2461</v>
      </c>
      <c r="N18" s="7">
        <f>VLOOKUP(TRIM(D18),COSTING!C19:G549,5,0)</f>
        <v>132</v>
      </c>
      <c r="O18" s="10"/>
    </row>
    <row r="19" spans="2:15" s="1" customFormat="1">
      <c r="B19" s="23"/>
      <c r="C19" s="18" t="s">
        <v>2600</v>
      </c>
      <c r="D19" s="569">
        <v>210408</v>
      </c>
      <c r="E19" s="569" t="s">
        <v>2616</v>
      </c>
      <c r="F19" s="571" t="s">
        <v>2590</v>
      </c>
      <c r="G19" s="567" t="s">
        <v>26</v>
      </c>
      <c r="H19" s="564">
        <v>917</v>
      </c>
      <c r="I19" s="22">
        <v>3998</v>
      </c>
      <c r="J19" s="565">
        <f t="shared" si="0"/>
        <v>3666166</v>
      </c>
      <c r="K19" s="566">
        <f t="shared" si="1"/>
        <v>141.0063846153846</v>
      </c>
      <c r="L19" s="26" t="s">
        <v>2591</v>
      </c>
      <c r="M19" s="568" t="s">
        <v>2592</v>
      </c>
      <c r="N19" s="7">
        <f>VLOOKUP(TRIM(D19),COSTING!C20:G550,5,0)</f>
        <v>60</v>
      </c>
      <c r="O19" s="10"/>
    </row>
    <row r="20" spans="2:15" s="1" customFormat="1">
      <c r="B20" s="31"/>
      <c r="C20" s="18" t="s">
        <v>2600</v>
      </c>
      <c r="D20" s="569">
        <v>210412</v>
      </c>
      <c r="E20" s="569" t="s">
        <v>2616</v>
      </c>
      <c r="F20" s="571" t="s">
        <v>2593</v>
      </c>
      <c r="G20" s="567" t="s">
        <v>26</v>
      </c>
      <c r="H20" s="564">
        <v>386</v>
      </c>
      <c r="I20" s="22">
        <v>3998</v>
      </c>
      <c r="J20" s="565">
        <f t="shared" si="0"/>
        <v>1543228</v>
      </c>
      <c r="K20" s="566">
        <f t="shared" si="1"/>
        <v>59.354923076923079</v>
      </c>
      <c r="L20" s="26" t="s">
        <v>2591</v>
      </c>
      <c r="M20" s="568" t="s">
        <v>2592</v>
      </c>
      <c r="N20" s="7">
        <f>VLOOKUP(TRIM(D20),COSTING!C21:G551,5,0)</f>
        <v>0</v>
      </c>
      <c r="O20" s="10"/>
    </row>
    <row r="21" spans="2:15" s="1" customFormat="1">
      <c r="C21" s="18" t="s">
        <v>2600</v>
      </c>
      <c r="D21" s="569">
        <v>101315</v>
      </c>
      <c r="E21" s="569" t="s">
        <v>2613</v>
      </c>
      <c r="F21" s="578" t="s">
        <v>2594</v>
      </c>
      <c r="G21" s="567" t="s">
        <v>26</v>
      </c>
      <c r="H21" s="564">
        <v>227</v>
      </c>
      <c r="I21" s="22">
        <v>14600</v>
      </c>
      <c r="J21" s="565">
        <f t="shared" si="0"/>
        <v>3314200</v>
      </c>
      <c r="K21" s="566">
        <f t="shared" si="1"/>
        <v>127.46923076923076</v>
      </c>
      <c r="L21" s="29" t="s">
        <v>2453</v>
      </c>
      <c r="M21" s="568" t="s">
        <v>2454</v>
      </c>
      <c r="N21" s="7">
        <f>VLOOKUP(TRIM(D21),COSTING!C22:G552,5,0)</f>
        <v>0</v>
      </c>
    </row>
    <row r="22" spans="2:15" s="1" customFormat="1">
      <c r="C22" s="18" t="s">
        <v>2600</v>
      </c>
      <c r="D22" s="569">
        <v>101330</v>
      </c>
      <c r="E22" s="569" t="s">
        <v>2613</v>
      </c>
      <c r="F22" s="579" t="s">
        <v>2456</v>
      </c>
      <c r="G22" s="567" t="s">
        <v>26</v>
      </c>
      <c r="H22" s="564">
        <v>2353</v>
      </c>
      <c r="I22" s="22">
        <v>33000</v>
      </c>
      <c r="J22" s="565">
        <f t="shared" si="0"/>
        <v>77649000</v>
      </c>
      <c r="K22" s="566">
        <f t="shared" si="1"/>
        <v>2986.5</v>
      </c>
      <c r="L22" s="29" t="s">
        <v>2453</v>
      </c>
      <c r="M22" s="568" t="s">
        <v>2454</v>
      </c>
      <c r="N22" s="7">
        <f>VLOOKUP(TRIM(D22),COSTING!C23:G553,5,0)</f>
        <v>1625</v>
      </c>
    </row>
    <row r="23" spans="2:15" s="1" customFormat="1">
      <c r="C23" s="18" t="s">
        <v>2600</v>
      </c>
      <c r="D23" s="569">
        <v>101332</v>
      </c>
      <c r="E23" s="569" t="s">
        <v>2613</v>
      </c>
      <c r="F23" s="579" t="s">
        <v>2457</v>
      </c>
      <c r="G23" s="567" t="s">
        <v>26</v>
      </c>
      <c r="H23" s="564">
        <v>4571</v>
      </c>
      <c r="I23" s="22">
        <v>64000</v>
      </c>
      <c r="J23" s="565">
        <f t="shared" si="0"/>
        <v>292544000</v>
      </c>
      <c r="K23" s="566">
        <f t="shared" si="1"/>
        <v>11251.692307692309</v>
      </c>
      <c r="L23" s="29" t="s">
        <v>2453</v>
      </c>
      <c r="M23" s="568" t="s">
        <v>2454</v>
      </c>
      <c r="N23" s="7">
        <f>VLOOKUP(TRIM(D23),COSTING!C25:G555,5,0)</f>
        <v>3229</v>
      </c>
    </row>
    <row r="24" spans="2:15" s="1" customFormat="1">
      <c r="C24" s="18" t="s">
        <v>2600</v>
      </c>
      <c r="D24" s="569">
        <v>100923</v>
      </c>
      <c r="E24" s="569" t="s">
        <v>2613</v>
      </c>
      <c r="F24" s="579" t="s">
        <v>2595</v>
      </c>
      <c r="G24" s="567" t="s">
        <v>26</v>
      </c>
      <c r="H24" s="564">
        <v>718</v>
      </c>
      <c r="I24" s="22">
        <v>23000</v>
      </c>
      <c r="J24" s="565">
        <f t="shared" si="0"/>
        <v>16514000</v>
      </c>
      <c r="K24" s="566">
        <f t="shared" si="1"/>
        <v>635.15384615384619</v>
      </c>
      <c r="L24" s="29" t="s">
        <v>2453</v>
      </c>
      <c r="M24" s="568" t="s">
        <v>2454</v>
      </c>
      <c r="N24" s="7">
        <f>VLOOKUP(TRIM(D24),COSTING!C28:G558,5,0)</f>
        <v>100</v>
      </c>
    </row>
    <row r="25" spans="2:15" s="1" customFormat="1">
      <c r="C25" s="18" t="s">
        <v>2600</v>
      </c>
      <c r="D25" s="569">
        <v>101331</v>
      </c>
      <c r="E25" s="569" t="s">
        <v>2613</v>
      </c>
      <c r="F25" s="580" t="s">
        <v>2455</v>
      </c>
      <c r="G25" s="567" t="s">
        <v>30</v>
      </c>
      <c r="H25" s="581">
        <v>606</v>
      </c>
      <c r="I25" s="21">
        <v>25500</v>
      </c>
      <c r="J25" s="565">
        <f t="shared" si="0"/>
        <v>15453000</v>
      </c>
      <c r="K25" s="566">
        <f t="shared" si="1"/>
        <v>594.34615384615381</v>
      </c>
      <c r="L25" s="29" t="s">
        <v>2453</v>
      </c>
      <c r="M25" s="568" t="s">
        <v>2454</v>
      </c>
      <c r="N25" s="7">
        <f>VLOOKUP(TRIM(D25),COSTING!C30:G560,5,0)</f>
        <v>571</v>
      </c>
    </row>
    <row r="26" spans="2:15" s="1" customFormat="1">
      <c r="C26" s="18" t="s">
        <v>2600</v>
      </c>
      <c r="D26" s="569">
        <v>101331</v>
      </c>
      <c r="E26" s="569" t="s">
        <v>2613</v>
      </c>
      <c r="F26" s="580" t="s">
        <v>2455</v>
      </c>
      <c r="G26" s="567" t="s">
        <v>30</v>
      </c>
      <c r="H26" s="581"/>
      <c r="I26" s="21"/>
      <c r="J26" s="22"/>
      <c r="K26" s="566">
        <f t="shared" si="1"/>
        <v>0</v>
      </c>
      <c r="L26" s="29" t="s">
        <v>2453</v>
      </c>
      <c r="M26" s="568" t="s">
        <v>2454</v>
      </c>
      <c r="N26" s="7">
        <f>VLOOKUP(TRIM(D26),COSTING!C31:G561,5,0)</f>
        <v>571</v>
      </c>
    </row>
    <row r="27" spans="2:15" s="1" customFormat="1">
      <c r="C27" s="18" t="s">
        <v>2600</v>
      </c>
      <c r="D27" s="569">
        <v>101051</v>
      </c>
      <c r="E27" s="569" t="s">
        <v>2613</v>
      </c>
      <c r="F27" s="582" t="s">
        <v>2596</v>
      </c>
      <c r="G27" s="567" t="s">
        <v>26</v>
      </c>
      <c r="H27" s="564">
        <v>652</v>
      </c>
      <c r="I27" s="22">
        <v>45000</v>
      </c>
      <c r="J27" s="565">
        <f t="shared" ref="J27:J28" si="2">+H27*I27</f>
        <v>29340000</v>
      </c>
      <c r="K27" s="566">
        <f t="shared" si="1"/>
        <v>1128.4615384615386</v>
      </c>
      <c r="L27" s="29" t="s">
        <v>2453</v>
      </c>
      <c r="M27" s="568" t="s">
        <v>2454</v>
      </c>
      <c r="N27" s="7">
        <f>VLOOKUP(TRIM(D27),COSTING!C32:G562,5,0)</f>
        <v>581</v>
      </c>
    </row>
    <row r="28" spans="2:15" s="1" customFormat="1" ht="15.75">
      <c r="C28" s="18" t="s">
        <v>2600</v>
      </c>
      <c r="D28" s="569">
        <v>301537</v>
      </c>
      <c r="E28" s="569" t="s">
        <v>2616</v>
      </c>
      <c r="F28" s="580" t="s">
        <v>2597</v>
      </c>
      <c r="G28" s="567" t="s">
        <v>26</v>
      </c>
      <c r="H28" s="573">
        <v>79422</v>
      </c>
      <c r="I28" s="22">
        <v>2600</v>
      </c>
      <c r="J28" s="565">
        <f t="shared" si="2"/>
        <v>206497200</v>
      </c>
      <c r="K28" s="566">
        <f t="shared" si="1"/>
        <v>7942.2</v>
      </c>
      <c r="L28" s="29" t="s">
        <v>2598</v>
      </c>
      <c r="M28" s="568" t="s">
        <v>2599</v>
      </c>
      <c r="N28" s="7">
        <f>VLOOKUP(TRIM(D28),COSTING!C33:G563,5,0)</f>
        <v>104769</v>
      </c>
    </row>
    <row r="29" spans="2:15" s="1" customFormat="1">
      <c r="D29" s="32"/>
      <c r="G29" s="32"/>
      <c r="I29" s="7"/>
      <c r="J29" s="7"/>
      <c r="K29" s="7"/>
      <c r="N29" s="7"/>
    </row>
    <row r="30" spans="2:15" s="1" customFormat="1">
      <c r="D30" s="32"/>
      <c r="G30" s="32"/>
      <c r="I30" s="7"/>
      <c r="J30" s="7">
        <v>67798284</v>
      </c>
      <c r="K30" s="7"/>
      <c r="N30" s="7"/>
    </row>
    <row r="31" spans="2:15" s="1" customFormat="1">
      <c r="D31" s="32"/>
      <c r="G31" s="32"/>
      <c r="I31" s="7"/>
      <c r="J31" s="7">
        <v>1277768444</v>
      </c>
      <c r="K31" s="7"/>
      <c r="N31" s="7"/>
    </row>
    <row r="32" spans="2:15" s="1" customFormat="1">
      <c r="D32" s="32"/>
      <c r="G32" s="32"/>
      <c r="I32" s="7"/>
      <c r="J32" s="7">
        <f>SUM(J30:J31)</f>
        <v>1345566728</v>
      </c>
      <c r="K32" s="7"/>
      <c r="N32" s="7"/>
    </row>
    <row r="33" spans="4:14" s="1" customFormat="1">
      <c r="D33" s="32"/>
      <c r="G33" s="32"/>
      <c r="I33" s="7"/>
      <c r="J33" s="7">
        <f>+J32-J2</f>
        <v>6540000</v>
      </c>
      <c r="K33" s="7">
        <f>+J30-J33</f>
        <v>61258284</v>
      </c>
      <c r="N33" s="7"/>
    </row>
    <row r="34" spans="4:14" s="1" customFormat="1">
      <c r="D34" s="32"/>
      <c r="G34" s="32"/>
      <c r="I34" s="7"/>
      <c r="J34" s="7"/>
      <c r="K34" s="7"/>
      <c r="N34" s="7"/>
    </row>
    <row r="35" spans="4:14" s="1" customFormat="1">
      <c r="D35" s="32"/>
      <c r="G35" s="32"/>
      <c r="I35" s="7"/>
      <c r="J35" s="7"/>
      <c r="K35" s="7"/>
      <c r="N35" s="7"/>
    </row>
    <row r="36" spans="4:14" s="1" customFormat="1">
      <c r="D36" s="32"/>
      <c r="G36" s="32"/>
      <c r="I36" s="7"/>
      <c r="J36" s="7"/>
      <c r="K36" s="7"/>
      <c r="N36" s="7"/>
    </row>
    <row r="37" spans="4:14" s="1" customFormat="1">
      <c r="D37" s="32"/>
      <c r="G37" s="32"/>
      <c r="I37" s="7"/>
      <c r="J37" s="7"/>
      <c r="K37" s="7"/>
      <c r="N37" s="7"/>
    </row>
    <row r="38" spans="4:14" s="1" customFormat="1">
      <c r="D38" s="32"/>
      <c r="G38" s="32"/>
      <c r="I38" s="7"/>
      <c r="J38" s="7"/>
      <c r="K38" s="7"/>
      <c r="N38" s="7"/>
    </row>
    <row r="39" spans="4:14" s="1" customFormat="1">
      <c r="D39" s="32"/>
      <c r="G39" s="32"/>
      <c r="I39" s="7"/>
      <c r="J39" s="7"/>
      <c r="K39" s="7"/>
      <c r="N39" s="7"/>
    </row>
    <row r="40" spans="4:14" s="1" customFormat="1">
      <c r="D40" s="32"/>
      <c r="G40" s="32"/>
      <c r="I40" s="7"/>
      <c r="J40" s="7"/>
      <c r="K40" s="7"/>
      <c r="N40" s="7"/>
    </row>
    <row r="41" spans="4:14" s="1" customFormat="1">
      <c r="D41" s="32"/>
      <c r="G41" s="32"/>
      <c r="I41" s="7"/>
      <c r="J41" s="7"/>
      <c r="K41" s="7"/>
      <c r="N41" s="7"/>
    </row>
    <row r="42" spans="4:14" s="1" customFormat="1">
      <c r="D42" s="32"/>
      <c r="G42" s="32"/>
      <c r="I42" s="7"/>
      <c r="J42" s="7"/>
      <c r="K42" s="7"/>
      <c r="N42" s="7"/>
    </row>
    <row r="43" spans="4:14" s="1" customFormat="1">
      <c r="D43" s="32"/>
      <c r="G43" s="32"/>
      <c r="I43" s="7"/>
      <c r="J43" s="7"/>
      <c r="K43" s="7"/>
      <c r="N43" s="7"/>
    </row>
    <row r="44" spans="4:14" s="1" customFormat="1">
      <c r="D44" s="32"/>
      <c r="G44" s="32"/>
      <c r="I44" s="7"/>
      <c r="J44" s="7"/>
      <c r="K44" s="7"/>
      <c r="N44" s="7"/>
    </row>
    <row r="45" spans="4:14" s="1" customFormat="1">
      <c r="D45" s="32"/>
      <c r="G45" s="32"/>
      <c r="I45" s="7"/>
      <c r="J45" s="7"/>
      <c r="K45" s="7"/>
      <c r="N45" s="7"/>
    </row>
    <row r="46" spans="4:14" s="1" customFormat="1">
      <c r="D46" s="32"/>
      <c r="G46" s="32"/>
      <c r="I46" s="7"/>
      <c r="J46" s="7"/>
      <c r="K46" s="7"/>
      <c r="N46" s="7"/>
    </row>
    <row r="47" spans="4:14" s="1" customFormat="1">
      <c r="D47" s="32"/>
      <c r="G47" s="32"/>
      <c r="I47" s="7"/>
      <c r="J47" s="7"/>
      <c r="K47" s="7"/>
      <c r="N47" s="7"/>
    </row>
    <row r="48" spans="4:14" s="1" customFormat="1">
      <c r="D48" s="32"/>
      <c r="G48" s="32"/>
      <c r="I48" s="7"/>
      <c r="J48" s="7"/>
      <c r="K48" s="7"/>
      <c r="N48" s="7"/>
    </row>
    <row r="49" spans="4:14" s="1" customFormat="1">
      <c r="D49" s="32"/>
      <c r="G49" s="32"/>
      <c r="I49" s="7"/>
      <c r="J49" s="7"/>
      <c r="K49" s="7"/>
      <c r="N49" s="7"/>
    </row>
    <row r="50" spans="4:14" s="1" customFormat="1">
      <c r="D50" s="32"/>
      <c r="G50" s="32"/>
      <c r="I50" s="7"/>
      <c r="J50" s="7"/>
      <c r="K50" s="7"/>
      <c r="N50" s="7"/>
    </row>
    <row r="51" spans="4:14" s="1" customFormat="1">
      <c r="D51" s="32"/>
      <c r="G51" s="32"/>
      <c r="I51" s="7"/>
      <c r="J51" s="7"/>
      <c r="K51" s="7"/>
      <c r="N51" s="7"/>
    </row>
    <row r="52" spans="4:14" s="1" customFormat="1">
      <c r="D52" s="32"/>
      <c r="G52" s="32"/>
      <c r="I52" s="7"/>
      <c r="J52" s="7"/>
      <c r="K52" s="7"/>
      <c r="N52" s="7"/>
    </row>
    <row r="53" spans="4:14" s="1" customFormat="1">
      <c r="D53" s="32"/>
      <c r="G53" s="32"/>
      <c r="I53" s="7"/>
      <c r="J53" s="7"/>
      <c r="K53" s="7"/>
      <c r="N53" s="7"/>
    </row>
    <row r="54" spans="4:14" s="1" customFormat="1">
      <c r="D54" s="32"/>
      <c r="G54" s="32"/>
      <c r="I54" s="7"/>
      <c r="J54" s="7"/>
      <c r="K54" s="7"/>
      <c r="N54" s="7"/>
    </row>
    <row r="55" spans="4:14" s="1" customFormat="1">
      <c r="D55" s="32"/>
      <c r="G55" s="32"/>
      <c r="I55" s="7"/>
      <c r="J55" s="7"/>
      <c r="K55" s="7"/>
      <c r="N55" s="7"/>
    </row>
    <row r="56" spans="4:14" s="1" customFormat="1">
      <c r="D56" s="32"/>
      <c r="G56" s="32"/>
      <c r="I56" s="7"/>
      <c r="J56" s="7"/>
      <c r="K56" s="7"/>
      <c r="N56" s="7"/>
    </row>
    <row r="57" spans="4:14" s="1" customFormat="1">
      <c r="D57" s="32"/>
      <c r="G57" s="32"/>
      <c r="I57" s="7"/>
      <c r="J57" s="7"/>
      <c r="K57" s="7"/>
      <c r="N57" s="7"/>
    </row>
    <row r="58" spans="4:14" s="1" customFormat="1">
      <c r="D58" s="32"/>
      <c r="G58" s="32"/>
      <c r="I58" s="7"/>
      <c r="J58" s="7"/>
      <c r="K58" s="7"/>
      <c r="N58" s="7"/>
    </row>
    <row r="59" spans="4:14" s="1" customFormat="1">
      <c r="D59" s="32"/>
      <c r="G59" s="32"/>
      <c r="I59" s="7"/>
      <c r="J59" s="7"/>
      <c r="K59" s="7"/>
      <c r="N59" s="7"/>
    </row>
    <row r="60" spans="4:14" s="1" customFormat="1">
      <c r="D60" s="32"/>
      <c r="G60" s="32"/>
      <c r="I60" s="7"/>
      <c r="J60" s="7"/>
      <c r="K60" s="7"/>
      <c r="N60" s="7"/>
    </row>
    <row r="61" spans="4:14" s="1" customFormat="1">
      <c r="D61" s="32"/>
      <c r="G61" s="32"/>
      <c r="I61" s="7"/>
      <c r="J61" s="7"/>
      <c r="K61" s="7"/>
      <c r="N61" s="7"/>
    </row>
    <row r="62" spans="4:14" s="1" customFormat="1">
      <c r="D62" s="32"/>
      <c r="G62" s="32"/>
      <c r="I62" s="7"/>
      <c r="J62" s="7"/>
      <c r="K62" s="7"/>
      <c r="N62" s="7"/>
    </row>
    <row r="63" spans="4:14" s="1" customFormat="1">
      <c r="D63" s="32"/>
      <c r="G63" s="32"/>
      <c r="I63" s="7"/>
      <c r="J63" s="7"/>
      <c r="K63" s="7"/>
      <c r="N63" s="7"/>
    </row>
    <row r="64" spans="4:14" s="1" customFormat="1">
      <c r="D64" s="32"/>
      <c r="G64" s="32"/>
      <c r="I64" s="7"/>
      <c r="J64" s="7"/>
      <c r="K64" s="7"/>
      <c r="N64" s="7"/>
    </row>
    <row r="65" spans="4:14" s="1" customFormat="1">
      <c r="D65" s="32"/>
      <c r="G65" s="32"/>
      <c r="I65" s="7"/>
      <c r="J65" s="7"/>
      <c r="K65" s="7"/>
      <c r="N65" s="7"/>
    </row>
    <row r="66" spans="4:14" s="1" customFormat="1">
      <c r="D66" s="32"/>
      <c r="G66" s="32"/>
      <c r="I66" s="7"/>
      <c r="J66" s="7"/>
      <c r="K66" s="7"/>
      <c r="N66" s="7"/>
    </row>
    <row r="67" spans="4:14" s="1" customFormat="1">
      <c r="D67" s="32"/>
      <c r="G67" s="32"/>
      <c r="I67" s="7"/>
      <c r="J67" s="7"/>
      <c r="K67" s="7"/>
      <c r="N67" s="7"/>
    </row>
    <row r="68" spans="4:14" s="1" customFormat="1">
      <c r="D68" s="32"/>
      <c r="G68" s="32"/>
      <c r="I68" s="7"/>
      <c r="J68" s="7"/>
      <c r="K68" s="7"/>
      <c r="N68" s="7"/>
    </row>
    <row r="69" spans="4:14" s="1" customFormat="1">
      <c r="D69" s="32"/>
      <c r="G69" s="32"/>
      <c r="I69" s="7"/>
      <c r="J69" s="7"/>
      <c r="K69" s="7"/>
      <c r="N69" s="7"/>
    </row>
    <row r="70" spans="4:14" s="1" customFormat="1">
      <c r="D70" s="32"/>
      <c r="G70" s="32"/>
      <c r="I70" s="7"/>
      <c r="J70" s="7"/>
      <c r="K70" s="7"/>
      <c r="N70" s="7"/>
    </row>
    <row r="71" spans="4:14" s="1" customFormat="1">
      <c r="D71" s="32"/>
      <c r="G71" s="32"/>
      <c r="I71" s="7"/>
      <c r="J71" s="7"/>
      <c r="K71" s="7"/>
      <c r="N71" s="7"/>
    </row>
    <row r="72" spans="4:14" s="1" customFormat="1">
      <c r="D72" s="32"/>
      <c r="G72" s="32"/>
      <c r="I72" s="7"/>
      <c r="J72" s="7"/>
      <c r="K72" s="7"/>
      <c r="N72" s="7"/>
    </row>
    <row r="73" spans="4:14" s="1" customFormat="1">
      <c r="D73" s="32"/>
      <c r="G73" s="32"/>
      <c r="I73" s="7"/>
      <c r="J73" s="7"/>
      <c r="K73" s="7"/>
      <c r="N73" s="7"/>
    </row>
    <row r="74" spans="4:14" s="1" customFormat="1">
      <c r="D74" s="32"/>
      <c r="G74" s="32"/>
      <c r="I74" s="7"/>
      <c r="J74" s="7"/>
      <c r="K74" s="7"/>
      <c r="N74" s="7"/>
    </row>
    <row r="75" spans="4:14" s="1" customFormat="1">
      <c r="D75" s="32"/>
      <c r="G75" s="32"/>
      <c r="I75" s="7"/>
      <c r="J75" s="7"/>
      <c r="K75" s="7"/>
      <c r="N75" s="7"/>
    </row>
    <row r="76" spans="4:14" s="1" customFormat="1">
      <c r="D76" s="32"/>
      <c r="G76" s="32"/>
      <c r="I76" s="7"/>
      <c r="J76" s="7"/>
      <c r="K76" s="7"/>
      <c r="N76" s="7"/>
    </row>
    <row r="77" spans="4:14" s="1" customFormat="1">
      <c r="D77" s="32"/>
      <c r="G77" s="32"/>
      <c r="I77" s="7"/>
      <c r="J77" s="7"/>
      <c r="K77" s="7"/>
      <c r="N77" s="7"/>
    </row>
    <row r="78" spans="4:14" s="1" customFormat="1">
      <c r="D78" s="32"/>
      <c r="G78" s="32"/>
      <c r="I78" s="7"/>
      <c r="J78" s="7"/>
      <c r="K78" s="7"/>
      <c r="N78" s="7"/>
    </row>
    <row r="79" spans="4:14" s="1" customFormat="1">
      <c r="D79" s="32"/>
      <c r="G79" s="32"/>
      <c r="I79" s="7"/>
      <c r="J79" s="7"/>
      <c r="K79" s="7"/>
      <c r="N79" s="7"/>
    </row>
    <row r="80" spans="4:14" s="1" customFormat="1">
      <c r="D80" s="32"/>
      <c r="G80" s="32"/>
      <c r="I80" s="7"/>
      <c r="J80" s="7"/>
      <c r="K80" s="7"/>
      <c r="N80" s="7"/>
    </row>
    <row r="81" spans="4:14" s="1" customFormat="1">
      <c r="D81" s="32"/>
      <c r="G81" s="32"/>
      <c r="I81" s="7"/>
      <c r="J81" s="7"/>
      <c r="K81" s="7"/>
      <c r="N81" s="7"/>
    </row>
    <row r="82" spans="4:14" s="1" customFormat="1">
      <c r="D82" s="32"/>
      <c r="G82" s="32"/>
      <c r="I82" s="7"/>
      <c r="J82" s="7"/>
      <c r="K82" s="7"/>
      <c r="N82" s="7"/>
    </row>
    <row r="83" spans="4:14" s="1" customFormat="1">
      <c r="D83" s="32"/>
      <c r="G83" s="32"/>
      <c r="I83" s="7"/>
      <c r="J83" s="7"/>
      <c r="K83" s="7"/>
      <c r="N83" s="7"/>
    </row>
    <row r="84" spans="4:14" s="1" customFormat="1">
      <c r="D84" s="32"/>
      <c r="G84" s="32"/>
      <c r="I84" s="7"/>
      <c r="J84" s="7"/>
      <c r="K84" s="7"/>
      <c r="N84" s="7"/>
    </row>
    <row r="85" spans="4:14" s="1" customFormat="1">
      <c r="D85" s="32"/>
      <c r="G85" s="32"/>
      <c r="I85" s="7"/>
      <c r="J85" s="7"/>
      <c r="K85" s="7"/>
      <c r="N85" s="7"/>
    </row>
    <row r="86" spans="4:14" s="1" customFormat="1">
      <c r="D86" s="32"/>
      <c r="G86" s="32"/>
      <c r="I86" s="7"/>
      <c r="J86" s="7"/>
      <c r="K86" s="7"/>
      <c r="N86" s="7"/>
    </row>
    <row r="87" spans="4:14" s="1" customFormat="1">
      <c r="D87" s="32"/>
      <c r="G87" s="32"/>
      <c r="I87" s="7"/>
      <c r="J87" s="7"/>
      <c r="K87" s="7"/>
      <c r="N87" s="7"/>
    </row>
    <row r="88" spans="4:14" s="1" customFormat="1">
      <c r="D88" s="32"/>
      <c r="G88" s="32"/>
      <c r="I88" s="7"/>
      <c r="J88" s="7"/>
      <c r="K88" s="7"/>
      <c r="N88" s="7"/>
    </row>
    <row r="89" spans="4:14" s="1" customFormat="1">
      <c r="D89" s="32"/>
      <c r="G89" s="32"/>
      <c r="I89" s="7"/>
      <c r="J89" s="7"/>
      <c r="K89" s="7"/>
      <c r="N89" s="7"/>
    </row>
    <row r="90" spans="4:14" s="1" customFormat="1">
      <c r="D90" s="32"/>
      <c r="G90" s="32"/>
      <c r="I90" s="7"/>
      <c r="J90" s="7"/>
      <c r="K90" s="7"/>
      <c r="N90" s="7"/>
    </row>
    <row r="91" spans="4:14" s="1" customFormat="1">
      <c r="D91" s="32"/>
      <c r="G91" s="32"/>
      <c r="I91" s="7"/>
      <c r="J91" s="7"/>
      <c r="K91" s="7"/>
      <c r="N91" s="7"/>
    </row>
    <row r="92" spans="4:14" s="1" customFormat="1">
      <c r="D92" s="32"/>
      <c r="G92" s="32"/>
      <c r="I92" s="7"/>
      <c r="J92" s="7"/>
      <c r="K92" s="7"/>
      <c r="N92" s="7"/>
    </row>
    <row r="93" spans="4:14" s="1" customFormat="1">
      <c r="D93" s="32"/>
      <c r="G93" s="32"/>
      <c r="I93" s="7"/>
      <c r="J93" s="7"/>
      <c r="K93" s="7"/>
      <c r="N93" s="7"/>
    </row>
    <row r="94" spans="4:14" s="1" customFormat="1">
      <c r="D94" s="32"/>
      <c r="G94" s="32"/>
      <c r="I94" s="7"/>
      <c r="J94" s="7"/>
      <c r="K94" s="7"/>
      <c r="N94" s="7"/>
    </row>
    <row r="95" spans="4:14" s="1" customFormat="1">
      <c r="D95" s="32"/>
      <c r="G95" s="32"/>
      <c r="I95" s="7"/>
      <c r="J95" s="7"/>
      <c r="K95" s="7"/>
      <c r="N95" s="7"/>
    </row>
    <row r="96" spans="4:14" s="1" customFormat="1">
      <c r="D96" s="32"/>
      <c r="G96" s="32"/>
      <c r="I96" s="7"/>
      <c r="J96" s="7"/>
      <c r="K96" s="7"/>
      <c r="N96" s="7"/>
    </row>
    <row r="97" spans="4:14" s="1" customFormat="1">
      <c r="D97" s="32"/>
      <c r="G97" s="32"/>
      <c r="I97" s="7"/>
      <c r="J97" s="7"/>
      <c r="K97" s="7"/>
      <c r="N97" s="7"/>
    </row>
    <row r="98" spans="4:14" s="1" customFormat="1">
      <c r="D98" s="32"/>
      <c r="G98" s="32"/>
      <c r="I98" s="7"/>
      <c r="J98" s="7"/>
      <c r="K98" s="7"/>
      <c r="N98" s="7"/>
    </row>
    <row r="99" spans="4:14" s="1" customFormat="1">
      <c r="D99" s="32"/>
      <c r="G99" s="32"/>
      <c r="I99" s="7"/>
      <c r="J99" s="7"/>
      <c r="K99" s="7"/>
      <c r="N99" s="7"/>
    </row>
    <row r="100" spans="4:14" s="1" customFormat="1">
      <c r="D100" s="32"/>
      <c r="G100" s="32"/>
      <c r="I100" s="7"/>
      <c r="J100" s="7"/>
      <c r="K100" s="7"/>
      <c r="N100" s="7"/>
    </row>
    <row r="101" spans="4:14" s="1" customFormat="1">
      <c r="D101" s="32"/>
      <c r="G101" s="32"/>
      <c r="I101" s="7"/>
      <c r="J101" s="7"/>
      <c r="K101" s="7"/>
      <c r="N101" s="7"/>
    </row>
    <row r="102" spans="4:14" s="1" customFormat="1">
      <c r="D102" s="32"/>
      <c r="G102" s="32"/>
      <c r="I102" s="7"/>
      <c r="J102" s="7"/>
      <c r="K102" s="7"/>
      <c r="N102" s="7"/>
    </row>
    <row r="103" spans="4:14" s="1" customFormat="1">
      <c r="D103" s="32"/>
      <c r="G103" s="32"/>
      <c r="I103" s="7"/>
      <c r="J103" s="7"/>
      <c r="K103" s="7"/>
      <c r="N103" s="7"/>
    </row>
    <row r="104" spans="4:14" s="1" customFormat="1">
      <c r="D104" s="32"/>
      <c r="G104" s="32"/>
      <c r="I104" s="7"/>
      <c r="J104" s="7"/>
      <c r="K104" s="7"/>
      <c r="N104" s="7"/>
    </row>
    <row r="105" spans="4:14" s="1" customFormat="1">
      <c r="D105" s="32"/>
      <c r="G105" s="32"/>
      <c r="I105" s="7"/>
      <c r="J105" s="7"/>
      <c r="K105" s="7"/>
      <c r="N105" s="7"/>
    </row>
    <row r="106" spans="4:14" s="1" customFormat="1">
      <c r="D106" s="32"/>
      <c r="G106" s="32"/>
      <c r="I106" s="7"/>
      <c r="J106" s="7"/>
      <c r="K106" s="7"/>
      <c r="N106" s="7"/>
    </row>
    <row r="107" spans="4:14" s="1" customFormat="1">
      <c r="D107" s="32"/>
      <c r="G107" s="32"/>
      <c r="I107" s="7"/>
      <c r="J107" s="7"/>
      <c r="K107" s="7"/>
      <c r="N107" s="7"/>
    </row>
    <row r="108" spans="4:14" s="1" customFormat="1">
      <c r="D108" s="32"/>
      <c r="G108" s="32"/>
      <c r="I108" s="7"/>
      <c r="J108" s="7"/>
      <c r="K108" s="7"/>
      <c r="N108" s="7"/>
    </row>
    <row r="109" spans="4:14" s="1" customFormat="1">
      <c r="D109" s="32"/>
      <c r="G109" s="32"/>
      <c r="I109" s="7"/>
      <c r="J109" s="7"/>
      <c r="K109" s="7"/>
      <c r="N109" s="7"/>
    </row>
    <row r="110" spans="4:14" s="1" customFormat="1">
      <c r="D110" s="32"/>
      <c r="G110" s="32"/>
      <c r="I110" s="7"/>
      <c r="J110" s="7"/>
      <c r="K110" s="7"/>
      <c r="N110" s="7"/>
    </row>
    <row r="111" spans="4:14" s="1" customFormat="1">
      <c r="D111" s="32"/>
      <c r="G111" s="32"/>
      <c r="I111" s="7"/>
      <c r="J111" s="7"/>
      <c r="K111" s="7"/>
      <c r="N111" s="7"/>
    </row>
    <row r="112" spans="4:14" s="1" customFormat="1">
      <c r="D112" s="32"/>
      <c r="G112" s="32"/>
      <c r="I112" s="7"/>
      <c r="J112" s="7"/>
      <c r="K112" s="7"/>
      <c r="N112" s="7"/>
    </row>
    <row r="113" spans="4:14" s="1" customFormat="1">
      <c r="D113" s="32"/>
      <c r="G113" s="32"/>
      <c r="I113" s="7"/>
      <c r="J113" s="7"/>
      <c r="K113" s="7"/>
      <c r="N113" s="7"/>
    </row>
    <row r="114" spans="4:14" s="1" customFormat="1">
      <c r="D114" s="32"/>
      <c r="G114" s="32"/>
      <c r="I114" s="7"/>
      <c r="J114" s="7"/>
      <c r="K114" s="7"/>
      <c r="N114" s="7"/>
    </row>
    <row r="115" spans="4:14" s="1" customFormat="1">
      <c r="D115" s="32"/>
      <c r="G115" s="32"/>
      <c r="I115" s="7"/>
      <c r="J115" s="7"/>
      <c r="K115" s="7"/>
      <c r="N115" s="7"/>
    </row>
    <row r="116" spans="4:14" s="1" customFormat="1">
      <c r="D116" s="32"/>
      <c r="G116" s="32"/>
      <c r="I116" s="7"/>
      <c r="J116" s="7"/>
      <c r="K116" s="7"/>
      <c r="N116" s="7"/>
    </row>
    <row r="117" spans="4:14" s="1" customFormat="1">
      <c r="D117" s="32"/>
      <c r="G117" s="32"/>
      <c r="I117" s="7"/>
      <c r="J117" s="7"/>
      <c r="K117" s="7"/>
      <c r="N117" s="7"/>
    </row>
    <row r="118" spans="4:14" s="1" customFormat="1">
      <c r="D118" s="32"/>
      <c r="G118" s="32"/>
      <c r="I118" s="7"/>
      <c r="J118" s="7"/>
      <c r="K118" s="7"/>
      <c r="N118" s="7"/>
    </row>
    <row r="119" spans="4:14" s="1" customFormat="1">
      <c r="D119" s="32"/>
      <c r="G119" s="32"/>
      <c r="I119" s="7"/>
      <c r="J119" s="7"/>
      <c r="K119" s="7"/>
      <c r="N119" s="7"/>
    </row>
    <row r="120" spans="4:14" s="1" customFormat="1">
      <c r="D120" s="32"/>
      <c r="G120" s="32"/>
      <c r="I120" s="7"/>
      <c r="J120" s="7"/>
      <c r="K120" s="7"/>
      <c r="N120" s="7"/>
    </row>
    <row r="121" spans="4:14" s="1" customFormat="1">
      <c r="D121" s="32"/>
      <c r="G121" s="32"/>
      <c r="I121" s="7"/>
      <c r="J121" s="7"/>
      <c r="K121" s="7"/>
      <c r="N121" s="7"/>
    </row>
    <row r="122" spans="4:14" s="1" customFormat="1">
      <c r="D122" s="32"/>
      <c r="G122" s="32"/>
      <c r="I122" s="7"/>
      <c r="J122" s="7"/>
      <c r="K122" s="7"/>
      <c r="N122" s="7"/>
    </row>
    <row r="123" spans="4:14" s="1" customFormat="1">
      <c r="D123" s="32"/>
      <c r="G123" s="32"/>
      <c r="I123" s="7"/>
      <c r="J123" s="7"/>
      <c r="K123" s="7"/>
      <c r="N123" s="7"/>
    </row>
    <row r="124" spans="4:14" s="1" customFormat="1">
      <c r="D124" s="32"/>
      <c r="G124" s="32"/>
      <c r="I124" s="7"/>
      <c r="J124" s="7"/>
      <c r="K124" s="7"/>
      <c r="N124" s="7"/>
    </row>
    <row r="125" spans="4:14" s="1" customFormat="1">
      <c r="D125" s="32"/>
      <c r="G125" s="32"/>
      <c r="I125" s="7"/>
      <c r="J125" s="7"/>
      <c r="K125" s="7"/>
      <c r="N125" s="7"/>
    </row>
    <row r="126" spans="4:14" s="1" customFormat="1">
      <c r="D126" s="32"/>
      <c r="G126" s="32"/>
      <c r="I126" s="7"/>
      <c r="J126" s="7"/>
      <c r="K126" s="7"/>
      <c r="N126" s="7"/>
    </row>
    <row r="127" spans="4:14" s="1" customFormat="1">
      <c r="D127" s="32"/>
      <c r="G127" s="32"/>
      <c r="I127" s="7"/>
      <c r="J127" s="7"/>
      <c r="K127" s="7"/>
      <c r="N127" s="7"/>
    </row>
    <row r="128" spans="4:14" s="1" customFormat="1">
      <c r="D128" s="32"/>
      <c r="G128" s="32"/>
      <c r="I128" s="7"/>
      <c r="J128" s="7"/>
      <c r="K128" s="7"/>
      <c r="N128" s="7"/>
    </row>
    <row r="129" spans="4:14" s="1" customFormat="1">
      <c r="D129" s="32"/>
      <c r="G129" s="32"/>
      <c r="I129" s="7"/>
      <c r="J129" s="7"/>
      <c r="K129" s="7"/>
      <c r="N129" s="7"/>
    </row>
    <row r="130" spans="4:14" s="1" customFormat="1">
      <c r="D130" s="32"/>
      <c r="G130" s="32"/>
      <c r="I130" s="7"/>
      <c r="J130" s="7"/>
      <c r="K130" s="7"/>
      <c r="N130" s="7"/>
    </row>
    <row r="131" spans="4:14" s="1" customFormat="1">
      <c r="D131" s="32"/>
      <c r="G131" s="32"/>
      <c r="I131" s="7"/>
      <c r="J131" s="7"/>
      <c r="K131" s="7"/>
      <c r="N131" s="7"/>
    </row>
    <row r="132" spans="4:14" s="1" customFormat="1">
      <c r="D132" s="32"/>
      <c r="G132" s="32"/>
      <c r="I132" s="7"/>
      <c r="J132" s="7"/>
      <c r="K132" s="7"/>
      <c r="N132" s="7"/>
    </row>
    <row r="133" spans="4:14" s="1" customFormat="1">
      <c r="D133" s="32"/>
      <c r="G133" s="32"/>
      <c r="I133" s="7"/>
      <c r="J133" s="7"/>
      <c r="K133" s="7"/>
      <c r="N133" s="7"/>
    </row>
    <row r="134" spans="4:14" s="1" customFormat="1">
      <c r="D134" s="32"/>
      <c r="G134" s="32"/>
      <c r="I134" s="7"/>
      <c r="J134" s="7"/>
      <c r="K134" s="7"/>
      <c r="N134" s="7"/>
    </row>
    <row r="135" spans="4:14" s="1" customFormat="1">
      <c r="D135" s="32"/>
      <c r="G135" s="32"/>
      <c r="I135" s="7"/>
      <c r="J135" s="7"/>
      <c r="K135" s="7"/>
      <c r="N135" s="7"/>
    </row>
    <row r="136" spans="4:14" s="1" customFormat="1">
      <c r="D136" s="32"/>
      <c r="G136" s="32"/>
      <c r="I136" s="7"/>
      <c r="J136" s="7"/>
      <c r="K136" s="7"/>
      <c r="N136" s="7"/>
    </row>
    <row r="137" spans="4:14" s="1" customFormat="1">
      <c r="D137" s="32"/>
      <c r="G137" s="32"/>
      <c r="I137" s="7"/>
      <c r="J137" s="7"/>
      <c r="K137" s="7"/>
      <c r="N137" s="7"/>
    </row>
    <row r="138" spans="4:14" s="1" customFormat="1">
      <c r="D138" s="32"/>
      <c r="G138" s="32"/>
      <c r="I138" s="7"/>
      <c r="J138" s="7"/>
      <c r="K138" s="7"/>
      <c r="N138" s="7"/>
    </row>
    <row r="139" spans="4:14" s="1" customFormat="1">
      <c r="D139" s="32"/>
      <c r="G139" s="32"/>
      <c r="I139" s="7"/>
      <c r="J139" s="7"/>
      <c r="K139" s="7"/>
      <c r="N139" s="7"/>
    </row>
    <row r="140" spans="4:14" s="1" customFormat="1">
      <c r="D140" s="32"/>
      <c r="G140" s="32"/>
      <c r="I140" s="7"/>
      <c r="J140" s="7"/>
      <c r="K140" s="7"/>
      <c r="N140" s="7"/>
    </row>
    <row r="141" spans="4:14" s="1" customFormat="1">
      <c r="D141" s="32"/>
      <c r="G141" s="32"/>
      <c r="I141" s="7"/>
      <c r="J141" s="7"/>
      <c r="K141" s="7"/>
      <c r="N141" s="7"/>
    </row>
    <row r="142" spans="4:14" s="1" customFormat="1">
      <c r="D142" s="32"/>
      <c r="G142" s="32"/>
      <c r="I142" s="7"/>
      <c r="J142" s="7"/>
      <c r="K142" s="7"/>
      <c r="N142" s="7"/>
    </row>
    <row r="143" spans="4:14" s="1" customFormat="1">
      <c r="D143" s="32"/>
      <c r="G143" s="32"/>
      <c r="I143" s="7"/>
      <c r="J143" s="7"/>
      <c r="K143" s="7"/>
      <c r="N143" s="7"/>
    </row>
    <row r="144" spans="4:14" s="1" customFormat="1">
      <c r="D144" s="32"/>
      <c r="G144" s="32"/>
      <c r="I144" s="7"/>
      <c r="J144" s="7"/>
      <c r="K144" s="7"/>
      <c r="N144" s="7"/>
    </row>
    <row r="145" spans="4:14" s="1" customFormat="1">
      <c r="D145" s="32"/>
      <c r="G145" s="32"/>
      <c r="I145" s="7"/>
      <c r="J145" s="7"/>
      <c r="K145" s="7"/>
      <c r="N145" s="7"/>
    </row>
    <row r="146" spans="4:14" s="1" customFormat="1">
      <c r="D146" s="32"/>
      <c r="G146" s="32"/>
      <c r="I146" s="7"/>
      <c r="J146" s="7"/>
      <c r="K146" s="7"/>
      <c r="N146" s="7"/>
    </row>
    <row r="147" spans="4:14" s="1" customFormat="1">
      <c r="D147" s="32"/>
      <c r="G147" s="32"/>
      <c r="I147" s="7"/>
      <c r="J147" s="7"/>
      <c r="K147" s="7"/>
      <c r="N147" s="7"/>
    </row>
    <row r="148" spans="4:14" s="1" customFormat="1">
      <c r="D148" s="32"/>
      <c r="G148" s="32"/>
      <c r="I148" s="7"/>
      <c r="J148" s="7"/>
      <c r="K148" s="7"/>
      <c r="N148" s="7"/>
    </row>
    <row r="149" spans="4:14" s="1" customFormat="1">
      <c r="D149" s="32"/>
      <c r="G149" s="32"/>
      <c r="I149" s="7"/>
      <c r="J149" s="7"/>
      <c r="K149" s="7"/>
      <c r="N149" s="7"/>
    </row>
    <row r="150" spans="4:14" s="1" customFormat="1">
      <c r="D150" s="32"/>
      <c r="G150" s="32"/>
      <c r="I150" s="7"/>
      <c r="J150" s="7"/>
      <c r="K150" s="7"/>
      <c r="N150" s="7"/>
    </row>
    <row r="151" spans="4:14" s="1" customFormat="1">
      <c r="D151" s="32"/>
      <c r="G151" s="32"/>
      <c r="I151" s="7"/>
      <c r="J151" s="7"/>
      <c r="K151" s="7"/>
      <c r="N151" s="7"/>
    </row>
    <row r="152" spans="4:14" s="1" customFormat="1">
      <c r="D152" s="32"/>
      <c r="G152" s="32"/>
      <c r="I152" s="7"/>
      <c r="J152" s="7"/>
      <c r="K152" s="7"/>
      <c r="N152" s="7"/>
    </row>
    <row r="153" spans="4:14" s="1" customFormat="1">
      <c r="D153" s="32"/>
      <c r="G153" s="32"/>
      <c r="I153" s="7"/>
      <c r="J153" s="7"/>
      <c r="K153" s="7"/>
      <c r="N153" s="7"/>
    </row>
    <row r="154" spans="4:14" s="1" customFormat="1">
      <c r="D154" s="32"/>
      <c r="G154" s="32"/>
      <c r="I154" s="7"/>
      <c r="J154" s="7"/>
      <c r="K154" s="7"/>
      <c r="N154" s="7"/>
    </row>
    <row r="155" spans="4:14" s="1" customFormat="1">
      <c r="D155" s="32"/>
      <c r="G155" s="32"/>
      <c r="I155" s="7"/>
      <c r="J155" s="7"/>
      <c r="K155" s="7"/>
      <c r="N155" s="7"/>
    </row>
    <row r="156" spans="4:14" s="1" customFormat="1">
      <c r="D156" s="32"/>
      <c r="G156" s="32"/>
      <c r="I156" s="7"/>
      <c r="J156" s="7"/>
      <c r="K156" s="7"/>
      <c r="N156" s="7"/>
    </row>
    <row r="157" spans="4:14" s="1" customFormat="1">
      <c r="D157" s="32"/>
      <c r="G157" s="32"/>
      <c r="I157" s="7"/>
      <c r="J157" s="7"/>
      <c r="K157" s="7"/>
      <c r="N157" s="7"/>
    </row>
    <row r="158" spans="4:14" s="1" customFormat="1">
      <c r="D158" s="32"/>
      <c r="G158" s="32"/>
      <c r="I158" s="7"/>
      <c r="J158" s="7"/>
      <c r="K158" s="7"/>
      <c r="N158" s="7"/>
    </row>
    <row r="159" spans="4:14" s="1" customFormat="1">
      <c r="D159" s="32"/>
      <c r="G159" s="32"/>
      <c r="I159" s="7"/>
      <c r="J159" s="7"/>
      <c r="K159" s="7"/>
      <c r="N159" s="7"/>
    </row>
    <row r="160" spans="4:14" s="1" customFormat="1">
      <c r="D160" s="32"/>
      <c r="G160" s="32"/>
      <c r="I160" s="7"/>
      <c r="J160" s="7"/>
      <c r="K160" s="7"/>
      <c r="N160" s="7"/>
    </row>
    <row r="161" spans="4:14" s="1" customFormat="1">
      <c r="D161" s="32"/>
      <c r="G161" s="32"/>
      <c r="I161" s="7"/>
      <c r="J161" s="7"/>
      <c r="K161" s="7"/>
      <c r="N161" s="7"/>
    </row>
    <row r="162" spans="4:14" s="1" customFormat="1">
      <c r="D162" s="32"/>
      <c r="G162" s="32"/>
      <c r="I162" s="7"/>
      <c r="J162" s="7"/>
      <c r="K162" s="7"/>
      <c r="N162" s="7"/>
    </row>
    <row r="163" spans="4:14" s="1" customFormat="1">
      <c r="D163" s="32"/>
      <c r="G163" s="32"/>
      <c r="I163" s="7"/>
      <c r="J163" s="7"/>
      <c r="K163" s="7"/>
      <c r="N163" s="7"/>
    </row>
    <row r="164" spans="4:14" s="1" customFormat="1">
      <c r="D164" s="32"/>
      <c r="G164" s="32"/>
      <c r="I164" s="7"/>
      <c r="J164" s="7"/>
      <c r="K164" s="7"/>
      <c r="N164" s="7"/>
    </row>
    <row r="165" spans="4:14" s="1" customFormat="1">
      <c r="D165" s="32"/>
      <c r="G165" s="32"/>
      <c r="I165" s="7"/>
      <c r="J165" s="7"/>
      <c r="K165" s="7"/>
      <c r="N165" s="7"/>
    </row>
    <row r="166" spans="4:14" s="1" customFormat="1">
      <c r="D166" s="32"/>
      <c r="G166" s="32"/>
      <c r="I166" s="7"/>
      <c r="J166" s="7"/>
      <c r="K166" s="7"/>
      <c r="N166" s="7"/>
    </row>
    <row r="167" spans="4:14" s="1" customFormat="1">
      <c r="D167" s="32"/>
      <c r="G167" s="32"/>
      <c r="I167" s="7"/>
      <c r="J167" s="7"/>
      <c r="K167" s="7"/>
      <c r="N167" s="7"/>
    </row>
    <row r="168" spans="4:14" s="1" customFormat="1">
      <c r="D168" s="32"/>
      <c r="G168" s="32"/>
      <c r="I168" s="7"/>
      <c r="J168" s="7"/>
      <c r="K168" s="7"/>
      <c r="N168" s="7"/>
    </row>
    <row r="169" spans="4:14" s="1" customFormat="1">
      <c r="D169" s="32"/>
      <c r="G169" s="32"/>
      <c r="I169" s="7"/>
      <c r="J169" s="7"/>
      <c r="K169" s="7"/>
      <c r="N169" s="7"/>
    </row>
    <row r="170" spans="4:14" s="1" customFormat="1">
      <c r="D170" s="32"/>
      <c r="G170" s="32"/>
      <c r="I170" s="7"/>
      <c r="J170" s="7"/>
      <c r="K170" s="7"/>
      <c r="N170" s="7"/>
    </row>
    <row r="171" spans="4:14" s="1" customFormat="1">
      <c r="D171" s="32"/>
      <c r="G171" s="32"/>
      <c r="I171" s="7"/>
      <c r="J171" s="7"/>
      <c r="K171" s="7"/>
      <c r="N171" s="7"/>
    </row>
    <row r="172" spans="4:14" s="1" customFormat="1">
      <c r="D172" s="32"/>
      <c r="G172" s="32"/>
      <c r="I172" s="7"/>
      <c r="J172" s="7"/>
      <c r="K172" s="7"/>
      <c r="N172" s="7"/>
    </row>
    <row r="173" spans="4:14" s="1" customFormat="1">
      <c r="D173" s="32"/>
      <c r="G173" s="32"/>
      <c r="I173" s="7"/>
      <c r="J173" s="7"/>
      <c r="K173" s="7"/>
      <c r="N173" s="7"/>
    </row>
    <row r="174" spans="4:14" s="1" customFormat="1">
      <c r="D174" s="32"/>
      <c r="G174" s="32"/>
      <c r="I174" s="7"/>
      <c r="J174" s="7"/>
      <c r="K174" s="7"/>
      <c r="N174" s="7"/>
    </row>
    <row r="175" spans="4:14" s="1" customFormat="1">
      <c r="D175" s="32"/>
      <c r="G175" s="32"/>
      <c r="I175" s="7"/>
      <c r="J175" s="7"/>
      <c r="K175" s="7"/>
      <c r="N175" s="7"/>
    </row>
    <row r="176" spans="4:14" s="1" customFormat="1">
      <c r="D176" s="32"/>
      <c r="G176" s="32"/>
      <c r="I176" s="7"/>
      <c r="J176" s="7"/>
      <c r="K176" s="7"/>
      <c r="N176" s="7"/>
    </row>
    <row r="177" spans="4:14" s="1" customFormat="1">
      <c r="D177" s="32"/>
      <c r="G177" s="32"/>
      <c r="I177" s="7"/>
      <c r="J177" s="7"/>
      <c r="K177" s="7"/>
      <c r="N177" s="7"/>
    </row>
    <row r="178" spans="4:14" s="1" customFormat="1">
      <c r="D178" s="32"/>
      <c r="G178" s="32"/>
      <c r="I178" s="7"/>
      <c r="J178" s="7"/>
      <c r="K178" s="7"/>
      <c r="N178" s="7"/>
    </row>
    <row r="179" spans="4:14" s="1" customFormat="1">
      <c r="D179" s="32"/>
      <c r="G179" s="32"/>
      <c r="I179" s="7"/>
      <c r="J179" s="7"/>
      <c r="K179" s="7"/>
      <c r="N179" s="7"/>
    </row>
    <row r="180" spans="4:14" s="1" customFormat="1">
      <c r="D180" s="32"/>
      <c r="G180" s="32"/>
      <c r="I180" s="7"/>
      <c r="J180" s="7"/>
      <c r="K180" s="7"/>
      <c r="N180" s="7"/>
    </row>
    <row r="181" spans="4:14" s="1" customFormat="1">
      <c r="D181" s="32"/>
      <c r="G181" s="32"/>
      <c r="I181" s="7"/>
      <c r="J181" s="7"/>
      <c r="K181" s="7"/>
      <c r="N181" s="7"/>
    </row>
    <row r="182" spans="4:14" s="1" customFormat="1">
      <c r="D182" s="32"/>
      <c r="G182" s="32"/>
      <c r="I182" s="7"/>
      <c r="J182" s="7"/>
      <c r="K182" s="7"/>
      <c r="N182" s="7"/>
    </row>
    <row r="183" spans="4:14" s="1" customFormat="1">
      <c r="D183" s="32"/>
      <c r="G183" s="32"/>
      <c r="I183" s="7"/>
      <c r="J183" s="7"/>
      <c r="K183" s="7"/>
      <c r="N183" s="7"/>
    </row>
    <row r="184" spans="4:14" s="1" customFormat="1">
      <c r="D184" s="32"/>
      <c r="G184" s="32"/>
      <c r="I184" s="7"/>
      <c r="J184" s="7"/>
      <c r="K184" s="7"/>
      <c r="N184" s="7"/>
    </row>
    <row r="185" spans="4:14" s="1" customFormat="1">
      <c r="D185" s="32"/>
      <c r="G185" s="32"/>
      <c r="I185" s="7"/>
      <c r="J185" s="7"/>
      <c r="K185" s="7"/>
      <c r="N185" s="7"/>
    </row>
    <row r="186" spans="4:14" s="1" customFormat="1">
      <c r="D186" s="32"/>
      <c r="G186" s="32"/>
      <c r="I186" s="7"/>
      <c r="J186" s="7"/>
      <c r="K186" s="7"/>
      <c r="N186" s="7"/>
    </row>
    <row r="187" spans="4:14" s="1" customFormat="1">
      <c r="D187" s="32"/>
      <c r="G187" s="32"/>
      <c r="I187" s="7"/>
      <c r="J187" s="7"/>
      <c r="K187" s="7"/>
      <c r="N187" s="7"/>
    </row>
    <row r="188" spans="4:14" s="1" customFormat="1">
      <c r="D188" s="32"/>
      <c r="G188" s="32"/>
      <c r="I188" s="7"/>
      <c r="J188" s="7"/>
      <c r="K188" s="7"/>
      <c r="N188" s="7"/>
    </row>
    <row r="189" spans="4:14" s="1" customFormat="1">
      <c r="D189" s="32"/>
      <c r="G189" s="32"/>
      <c r="I189" s="7"/>
      <c r="J189" s="7"/>
      <c r="K189" s="7"/>
      <c r="N189" s="7"/>
    </row>
    <row r="190" spans="4:14" s="1" customFormat="1">
      <c r="D190" s="32"/>
      <c r="G190" s="32"/>
      <c r="I190" s="7"/>
      <c r="J190" s="7"/>
      <c r="K190" s="7"/>
      <c r="N190" s="7"/>
    </row>
    <row r="191" spans="4:14" s="1" customFormat="1">
      <c r="D191" s="32"/>
      <c r="G191" s="32"/>
      <c r="I191" s="7"/>
      <c r="J191" s="7"/>
      <c r="K191" s="7"/>
      <c r="N191" s="7"/>
    </row>
    <row r="192" spans="4:14" s="1" customFormat="1">
      <c r="D192" s="32"/>
      <c r="G192" s="32"/>
      <c r="I192" s="7"/>
      <c r="J192" s="7"/>
      <c r="K192" s="7"/>
      <c r="N192" s="7"/>
    </row>
    <row r="193" spans="4:14" s="1" customFormat="1">
      <c r="D193" s="32"/>
      <c r="G193" s="32"/>
      <c r="I193" s="7"/>
      <c r="J193" s="7"/>
      <c r="K193" s="7"/>
      <c r="N193" s="7"/>
    </row>
    <row r="194" spans="4:14" s="1" customFormat="1">
      <c r="D194" s="32"/>
      <c r="G194" s="32"/>
      <c r="I194" s="7"/>
      <c r="J194" s="7"/>
      <c r="K194" s="7"/>
      <c r="N194" s="7"/>
    </row>
    <row r="195" spans="4:14" s="1" customFormat="1">
      <c r="D195" s="32"/>
      <c r="G195" s="32"/>
      <c r="I195" s="7"/>
      <c r="J195" s="7"/>
      <c r="K195" s="7"/>
      <c r="N195" s="7"/>
    </row>
    <row r="196" spans="4:14" s="1" customFormat="1">
      <c r="D196" s="32"/>
      <c r="G196" s="32"/>
      <c r="I196" s="7"/>
      <c r="J196" s="7"/>
      <c r="K196" s="7"/>
      <c r="N196" s="7"/>
    </row>
    <row r="197" spans="4:14" s="1" customFormat="1">
      <c r="D197" s="32"/>
      <c r="G197" s="32"/>
      <c r="I197" s="7"/>
      <c r="J197" s="7"/>
      <c r="K197" s="7"/>
      <c r="N197" s="7"/>
    </row>
    <row r="198" spans="4:14" s="1" customFormat="1">
      <c r="D198" s="32"/>
      <c r="G198" s="32"/>
      <c r="I198" s="7"/>
      <c r="J198" s="7"/>
      <c r="K198" s="7"/>
      <c r="N198" s="7"/>
    </row>
    <row r="199" spans="4:14" s="1" customFormat="1">
      <c r="D199" s="32"/>
      <c r="G199" s="32"/>
      <c r="I199" s="7"/>
      <c r="J199" s="7"/>
      <c r="K199" s="7"/>
      <c r="N199" s="7"/>
    </row>
    <row r="200" spans="4:14" s="1" customFormat="1">
      <c r="D200" s="32"/>
      <c r="G200" s="32"/>
      <c r="I200" s="7"/>
      <c r="J200" s="7"/>
      <c r="K200" s="7"/>
      <c r="N200" s="7"/>
    </row>
    <row r="201" spans="4:14" s="1" customFormat="1">
      <c r="D201" s="32"/>
      <c r="G201" s="32"/>
      <c r="I201" s="7"/>
      <c r="J201" s="7"/>
      <c r="K201" s="7"/>
      <c r="N201" s="7"/>
    </row>
    <row r="202" spans="4:14" s="1" customFormat="1">
      <c r="D202" s="32"/>
      <c r="G202" s="32"/>
      <c r="I202" s="7"/>
      <c r="J202" s="7"/>
      <c r="K202" s="7"/>
      <c r="N202" s="7"/>
    </row>
    <row r="203" spans="4:14" s="1" customFormat="1">
      <c r="D203" s="32"/>
      <c r="G203" s="32"/>
      <c r="I203" s="7"/>
      <c r="J203" s="7"/>
      <c r="K203" s="7"/>
      <c r="N203" s="7"/>
    </row>
    <row r="204" spans="4:14" s="1" customFormat="1">
      <c r="D204" s="32"/>
      <c r="G204" s="32"/>
      <c r="I204" s="7"/>
      <c r="J204" s="7"/>
      <c r="K204" s="7"/>
      <c r="N204" s="7"/>
    </row>
    <row r="205" spans="4:14" s="1" customFormat="1">
      <c r="D205" s="32"/>
      <c r="G205" s="32"/>
      <c r="I205" s="7"/>
      <c r="J205" s="7"/>
      <c r="K205" s="7"/>
      <c r="N205" s="7"/>
    </row>
    <row r="206" spans="4:14" s="1" customFormat="1">
      <c r="D206" s="32"/>
      <c r="G206" s="32"/>
      <c r="I206" s="7"/>
      <c r="J206" s="7"/>
      <c r="K206" s="7"/>
      <c r="N206" s="7"/>
    </row>
    <row r="207" spans="4:14" s="1" customFormat="1">
      <c r="D207" s="32"/>
      <c r="G207" s="32"/>
      <c r="I207" s="7"/>
      <c r="J207" s="7"/>
      <c r="K207" s="7"/>
      <c r="N207" s="7"/>
    </row>
    <row r="208" spans="4:14" s="1" customFormat="1">
      <c r="D208" s="32"/>
      <c r="G208" s="32"/>
      <c r="I208" s="7"/>
      <c r="J208" s="7"/>
      <c r="K208" s="7"/>
      <c r="N208" s="7"/>
    </row>
    <row r="209" spans="4:14" s="1" customFormat="1">
      <c r="D209" s="32"/>
      <c r="G209" s="32"/>
      <c r="I209" s="7"/>
      <c r="J209" s="7"/>
      <c r="K209" s="7"/>
      <c r="N209" s="7"/>
    </row>
    <row r="210" spans="4:14" s="1" customFormat="1">
      <c r="D210" s="32"/>
      <c r="G210" s="32"/>
      <c r="I210" s="7"/>
      <c r="J210" s="7"/>
      <c r="K210" s="7"/>
      <c r="N210" s="7"/>
    </row>
    <row r="211" spans="4:14" s="1" customFormat="1">
      <c r="D211" s="32"/>
      <c r="G211" s="32"/>
      <c r="I211" s="7"/>
      <c r="J211" s="7"/>
      <c r="K211" s="7"/>
      <c r="N211" s="7"/>
    </row>
    <row r="212" spans="4:14" s="1" customFormat="1">
      <c r="D212" s="32"/>
      <c r="G212" s="32"/>
      <c r="I212" s="7"/>
      <c r="J212" s="7"/>
      <c r="K212" s="7"/>
      <c r="N212" s="7"/>
    </row>
    <row r="213" spans="4:14" s="1" customFormat="1">
      <c r="D213" s="32"/>
      <c r="G213" s="32"/>
      <c r="I213" s="7"/>
      <c r="J213" s="7"/>
      <c r="K213" s="7"/>
      <c r="N213" s="7"/>
    </row>
    <row r="214" spans="4:14" s="1" customFormat="1">
      <c r="D214" s="32"/>
      <c r="G214" s="32"/>
      <c r="I214" s="7"/>
      <c r="J214" s="7"/>
      <c r="K214" s="7"/>
      <c r="N214" s="7"/>
    </row>
    <row r="215" spans="4:14" s="1" customFormat="1">
      <c r="D215" s="32"/>
      <c r="G215" s="32"/>
      <c r="I215" s="7"/>
      <c r="J215" s="7"/>
      <c r="K215" s="7"/>
      <c r="N215" s="7"/>
    </row>
    <row r="216" spans="4:14" s="1" customFormat="1">
      <c r="D216" s="32"/>
      <c r="G216" s="32"/>
      <c r="I216" s="7"/>
      <c r="J216" s="7"/>
      <c r="K216" s="7"/>
      <c r="N216" s="7"/>
    </row>
    <row r="217" spans="4:14" s="1" customFormat="1">
      <c r="D217" s="32"/>
      <c r="G217" s="32"/>
      <c r="I217" s="7"/>
      <c r="J217" s="7"/>
      <c r="K217" s="7"/>
      <c r="N217" s="7"/>
    </row>
    <row r="218" spans="4:14" s="1" customFormat="1">
      <c r="D218" s="32"/>
      <c r="G218" s="32"/>
      <c r="I218" s="7"/>
      <c r="J218" s="7"/>
      <c r="K218" s="7"/>
      <c r="N218" s="7"/>
    </row>
    <row r="219" spans="4:14" s="1" customFormat="1">
      <c r="D219" s="32"/>
      <c r="G219" s="32"/>
      <c r="I219" s="7"/>
      <c r="J219" s="7"/>
      <c r="K219" s="7"/>
      <c r="N219" s="7"/>
    </row>
    <row r="220" spans="4:14" s="1" customFormat="1">
      <c r="D220" s="32"/>
      <c r="G220" s="32"/>
      <c r="I220" s="7"/>
      <c r="J220" s="7"/>
      <c r="K220" s="7"/>
      <c r="N220" s="7"/>
    </row>
    <row r="221" spans="4:14" s="1" customFormat="1">
      <c r="D221" s="32"/>
      <c r="G221" s="32"/>
      <c r="I221" s="7"/>
      <c r="J221" s="7"/>
      <c r="K221" s="7"/>
      <c r="N221" s="7"/>
    </row>
    <row r="222" spans="4:14" s="1" customFormat="1">
      <c r="D222" s="32"/>
      <c r="G222" s="32"/>
      <c r="I222" s="7"/>
      <c r="J222" s="7"/>
      <c r="K222" s="7"/>
      <c r="N222" s="7"/>
    </row>
    <row r="223" spans="4:14" s="1" customFormat="1">
      <c r="D223" s="32"/>
      <c r="G223" s="32"/>
      <c r="I223" s="7"/>
      <c r="J223" s="7"/>
      <c r="K223" s="7"/>
      <c r="N223" s="7"/>
    </row>
    <row r="224" spans="4:14" s="1" customFormat="1">
      <c r="D224" s="32"/>
      <c r="G224" s="32"/>
      <c r="I224" s="7"/>
      <c r="J224" s="7"/>
      <c r="K224" s="7"/>
      <c r="N224" s="7"/>
    </row>
    <row r="225" spans="4:14" s="1" customFormat="1">
      <c r="D225" s="32"/>
      <c r="G225" s="32"/>
      <c r="I225" s="7"/>
      <c r="J225" s="7"/>
      <c r="K225" s="7"/>
      <c r="N225" s="7"/>
    </row>
    <row r="226" spans="4:14" s="1" customFormat="1">
      <c r="D226" s="32"/>
      <c r="G226" s="32"/>
      <c r="I226" s="7"/>
      <c r="J226" s="7"/>
      <c r="K226" s="7"/>
      <c r="N226" s="7"/>
    </row>
    <row r="227" spans="4:14" s="1" customFormat="1">
      <c r="D227" s="32"/>
      <c r="G227" s="32"/>
      <c r="I227" s="7"/>
      <c r="J227" s="7"/>
      <c r="K227" s="7"/>
      <c r="N227" s="7"/>
    </row>
    <row r="228" spans="4:14" s="1" customFormat="1">
      <c r="D228" s="32"/>
      <c r="G228" s="32"/>
      <c r="I228" s="7"/>
      <c r="J228" s="7"/>
      <c r="K228" s="7"/>
      <c r="N228" s="7"/>
    </row>
    <row r="229" spans="4:14" s="1" customFormat="1">
      <c r="D229" s="32"/>
      <c r="G229" s="32"/>
      <c r="I229" s="7"/>
      <c r="J229" s="7"/>
      <c r="K229" s="7"/>
      <c r="N229" s="7"/>
    </row>
    <row r="230" spans="4:14" s="1" customFormat="1">
      <c r="D230" s="32"/>
      <c r="G230" s="32"/>
      <c r="I230" s="7"/>
      <c r="J230" s="7"/>
      <c r="K230" s="7"/>
      <c r="N230" s="7"/>
    </row>
    <row r="231" spans="4:14" s="1" customFormat="1">
      <c r="D231" s="32"/>
      <c r="G231" s="32"/>
      <c r="I231" s="7"/>
      <c r="J231" s="7"/>
      <c r="K231" s="7"/>
      <c r="N231" s="7"/>
    </row>
    <row r="232" spans="4:14" s="1" customFormat="1">
      <c r="D232" s="32"/>
      <c r="G232" s="32"/>
      <c r="I232" s="7"/>
      <c r="J232" s="7"/>
      <c r="K232" s="7"/>
      <c r="N232" s="7"/>
    </row>
    <row r="233" spans="4:14" s="1" customFormat="1">
      <c r="D233" s="32"/>
      <c r="G233" s="32"/>
      <c r="I233" s="7"/>
      <c r="J233" s="7"/>
      <c r="K233" s="7"/>
      <c r="N233" s="7"/>
    </row>
    <row r="234" spans="4:14" s="1" customFormat="1">
      <c r="D234" s="32"/>
      <c r="G234" s="32"/>
      <c r="I234" s="7"/>
      <c r="J234" s="7"/>
      <c r="K234" s="7"/>
      <c r="N234" s="7"/>
    </row>
    <row r="235" spans="4:14" s="1" customFormat="1">
      <c r="D235" s="32"/>
      <c r="G235" s="32"/>
      <c r="I235" s="7"/>
      <c r="J235" s="7"/>
      <c r="K235" s="7"/>
      <c r="N235" s="7"/>
    </row>
    <row r="236" spans="4:14" s="1" customFormat="1">
      <c r="D236" s="32"/>
      <c r="G236" s="32"/>
      <c r="I236" s="7"/>
      <c r="J236" s="7"/>
      <c r="K236" s="7"/>
      <c r="N236" s="7"/>
    </row>
    <row r="237" spans="4:14" s="1" customFormat="1">
      <c r="D237" s="32"/>
      <c r="G237" s="32"/>
      <c r="I237" s="7"/>
      <c r="J237" s="7"/>
      <c r="K237" s="7"/>
      <c r="N237" s="7"/>
    </row>
    <row r="238" spans="4:14" s="1" customFormat="1">
      <c r="D238" s="32"/>
      <c r="G238" s="32"/>
      <c r="I238" s="7"/>
      <c r="J238" s="7"/>
      <c r="K238" s="7"/>
      <c r="N238" s="7"/>
    </row>
    <row r="239" spans="4:14" s="1" customFormat="1">
      <c r="D239" s="32"/>
      <c r="G239" s="32"/>
      <c r="I239" s="7"/>
      <c r="J239" s="7"/>
      <c r="K239" s="7"/>
      <c r="N239" s="7"/>
    </row>
    <row r="240" spans="4:14" s="1" customFormat="1">
      <c r="D240" s="32"/>
      <c r="G240" s="32"/>
      <c r="I240" s="7"/>
      <c r="J240" s="7"/>
      <c r="K240" s="7"/>
      <c r="N240" s="7"/>
    </row>
    <row r="241" spans="4:14" s="1" customFormat="1">
      <c r="D241" s="32"/>
      <c r="G241" s="32"/>
      <c r="I241" s="7"/>
      <c r="J241" s="7"/>
      <c r="K241" s="7"/>
      <c r="N241" s="7"/>
    </row>
    <row r="242" spans="4:14" s="1" customFormat="1">
      <c r="D242" s="32"/>
      <c r="G242" s="32"/>
      <c r="I242" s="7"/>
      <c r="J242" s="7"/>
      <c r="K242" s="7"/>
      <c r="N242" s="7"/>
    </row>
    <row r="243" spans="4:14" s="1" customFormat="1">
      <c r="D243" s="32"/>
      <c r="G243" s="32"/>
      <c r="I243" s="7"/>
      <c r="J243" s="7"/>
      <c r="K243" s="7"/>
      <c r="N243" s="7"/>
    </row>
    <row r="244" spans="4:14" s="1" customFormat="1">
      <c r="D244" s="32"/>
      <c r="G244" s="32"/>
      <c r="I244" s="7"/>
      <c r="J244" s="7"/>
      <c r="K244" s="7"/>
      <c r="N244" s="7"/>
    </row>
    <row r="245" spans="4:14" s="1" customFormat="1">
      <c r="D245" s="32"/>
      <c r="G245" s="32"/>
      <c r="I245" s="7"/>
      <c r="J245" s="7"/>
      <c r="K245" s="7"/>
      <c r="N245" s="7"/>
    </row>
    <row r="246" spans="4:14" s="1" customFormat="1">
      <c r="D246" s="32"/>
      <c r="G246" s="32"/>
      <c r="I246" s="7"/>
      <c r="J246" s="7"/>
      <c r="K246" s="7"/>
      <c r="N246" s="7"/>
    </row>
    <row r="247" spans="4:14" s="1" customFormat="1">
      <c r="D247" s="32"/>
      <c r="G247" s="32"/>
      <c r="I247" s="7"/>
      <c r="J247" s="7"/>
      <c r="K247" s="7"/>
      <c r="N247" s="7"/>
    </row>
    <row r="248" spans="4:14" s="1" customFormat="1">
      <c r="D248" s="32"/>
      <c r="G248" s="32"/>
      <c r="I248" s="7"/>
      <c r="J248" s="7"/>
      <c r="K248" s="7"/>
      <c r="N248" s="7"/>
    </row>
    <row r="249" spans="4:14" s="1" customFormat="1">
      <c r="D249" s="32"/>
      <c r="G249" s="32"/>
      <c r="I249" s="7"/>
      <c r="J249" s="7"/>
      <c r="K249" s="7"/>
      <c r="N249" s="7"/>
    </row>
    <row r="250" spans="4:14" s="1" customFormat="1">
      <c r="D250" s="32"/>
      <c r="G250" s="32"/>
      <c r="I250" s="7"/>
      <c r="J250" s="7"/>
      <c r="K250" s="7"/>
      <c r="N250" s="7"/>
    </row>
    <row r="251" spans="4:14" s="1" customFormat="1">
      <c r="D251" s="32"/>
      <c r="G251" s="32"/>
      <c r="I251" s="7"/>
      <c r="J251" s="7"/>
      <c r="K251" s="7"/>
      <c r="N251" s="7"/>
    </row>
    <row r="252" spans="4:14" s="1" customFormat="1">
      <c r="D252" s="32"/>
      <c r="G252" s="32"/>
      <c r="I252" s="7"/>
      <c r="J252" s="7"/>
      <c r="K252" s="7"/>
      <c r="N252" s="7"/>
    </row>
    <row r="253" spans="4:14" s="1" customFormat="1">
      <c r="D253" s="32"/>
      <c r="G253" s="32"/>
      <c r="I253" s="7"/>
      <c r="J253" s="7"/>
      <c r="K253" s="7"/>
      <c r="N253" s="7"/>
    </row>
    <row r="254" spans="4:14" s="1" customFormat="1">
      <c r="D254" s="32"/>
      <c r="G254" s="32"/>
      <c r="I254" s="7"/>
      <c r="J254" s="7"/>
      <c r="K254" s="7"/>
      <c r="N254" s="7"/>
    </row>
    <row r="255" spans="4:14" s="1" customFormat="1">
      <c r="D255" s="32"/>
      <c r="G255" s="32"/>
      <c r="I255" s="7"/>
      <c r="J255" s="7"/>
      <c r="K255" s="7"/>
      <c r="N255" s="7"/>
    </row>
    <row r="256" spans="4:14" s="1" customFormat="1">
      <c r="D256" s="32"/>
      <c r="G256" s="32"/>
      <c r="I256" s="7"/>
      <c r="J256" s="7"/>
      <c r="K256" s="7"/>
      <c r="N256" s="7"/>
    </row>
    <row r="257" spans="4:14" s="1" customFormat="1">
      <c r="D257" s="32"/>
      <c r="G257" s="32"/>
      <c r="I257" s="7"/>
      <c r="J257" s="7"/>
      <c r="K257" s="7"/>
      <c r="N257" s="7"/>
    </row>
    <row r="258" spans="4:14" s="1" customFormat="1">
      <c r="D258" s="32"/>
      <c r="G258" s="32"/>
      <c r="I258" s="7"/>
      <c r="J258" s="7"/>
      <c r="K258" s="7"/>
      <c r="N258" s="7"/>
    </row>
    <row r="259" spans="4:14" s="1" customFormat="1">
      <c r="D259" s="32"/>
      <c r="G259" s="32"/>
      <c r="I259" s="7"/>
      <c r="J259" s="7"/>
      <c r="K259" s="7"/>
      <c r="N259" s="7"/>
    </row>
    <row r="260" spans="4:14" s="1" customFormat="1">
      <c r="D260" s="32"/>
      <c r="G260" s="32"/>
      <c r="I260" s="7"/>
      <c r="J260" s="7"/>
      <c r="K260" s="7"/>
      <c r="N260" s="7"/>
    </row>
    <row r="261" spans="4:14" s="1" customFormat="1">
      <c r="D261" s="32"/>
      <c r="G261" s="32"/>
      <c r="I261" s="7"/>
      <c r="J261" s="7"/>
      <c r="K261" s="7"/>
      <c r="N261" s="7"/>
    </row>
    <row r="262" spans="4:14" s="1" customFormat="1">
      <c r="D262" s="32"/>
      <c r="G262" s="32"/>
      <c r="I262" s="7"/>
      <c r="J262" s="7"/>
      <c r="K262" s="7"/>
      <c r="N262" s="7"/>
    </row>
    <row r="263" spans="4:14" s="1" customFormat="1">
      <c r="D263" s="32"/>
      <c r="G263" s="32"/>
      <c r="I263" s="7"/>
      <c r="J263" s="7"/>
      <c r="K263" s="7"/>
      <c r="N263" s="7"/>
    </row>
    <row r="264" spans="4:14" s="1" customFormat="1">
      <c r="D264" s="32"/>
      <c r="G264" s="32"/>
      <c r="I264" s="7"/>
      <c r="J264" s="7"/>
      <c r="K264" s="7"/>
      <c r="N264" s="7"/>
    </row>
    <row r="265" spans="4:14" s="1" customFormat="1">
      <c r="D265" s="32"/>
      <c r="G265" s="32"/>
      <c r="I265" s="7"/>
      <c r="J265" s="7"/>
      <c r="K265" s="7"/>
      <c r="N265" s="7"/>
    </row>
    <row r="266" spans="4:14" s="1" customFormat="1">
      <c r="D266" s="32"/>
      <c r="G266" s="32"/>
      <c r="I266" s="7"/>
      <c r="J266" s="7"/>
      <c r="K266" s="7"/>
      <c r="N266" s="7"/>
    </row>
    <row r="267" spans="4:14" s="1" customFormat="1">
      <c r="D267" s="32"/>
      <c r="G267" s="32"/>
      <c r="I267" s="7"/>
      <c r="J267" s="7"/>
      <c r="K267" s="7"/>
      <c r="N267" s="7"/>
    </row>
    <row r="268" spans="4:14" s="1" customFormat="1">
      <c r="D268" s="32"/>
      <c r="G268" s="32"/>
      <c r="I268" s="7"/>
      <c r="J268" s="7"/>
      <c r="K268" s="7"/>
      <c r="N268" s="7"/>
    </row>
    <row r="269" spans="4:14" s="1" customFormat="1">
      <c r="D269" s="32"/>
      <c r="G269" s="32"/>
      <c r="I269" s="7"/>
      <c r="J269" s="7"/>
      <c r="K269" s="7"/>
      <c r="N269" s="7"/>
    </row>
    <row r="270" spans="4:14" s="1" customFormat="1">
      <c r="D270" s="32"/>
      <c r="G270" s="32"/>
      <c r="I270" s="7"/>
      <c r="J270" s="7"/>
      <c r="K270" s="7"/>
      <c r="N270" s="7"/>
    </row>
    <row r="271" spans="4:14" s="1" customFormat="1">
      <c r="D271" s="32"/>
      <c r="G271" s="32"/>
      <c r="I271" s="7"/>
      <c r="J271" s="7"/>
      <c r="K271" s="7"/>
      <c r="N271" s="7"/>
    </row>
    <row r="272" spans="4:14" s="1" customFormat="1">
      <c r="D272" s="32"/>
      <c r="G272" s="32"/>
      <c r="I272" s="7"/>
      <c r="J272" s="7"/>
      <c r="K272" s="7"/>
      <c r="N272" s="7"/>
    </row>
    <row r="273" spans="4:14" s="1" customFormat="1">
      <c r="D273" s="32"/>
      <c r="G273" s="32"/>
      <c r="I273" s="7"/>
      <c r="J273" s="7"/>
      <c r="K273" s="7"/>
      <c r="N273" s="7"/>
    </row>
    <row r="274" spans="4:14" s="1" customFormat="1">
      <c r="D274" s="32"/>
      <c r="G274" s="32"/>
      <c r="I274" s="7"/>
      <c r="J274" s="7"/>
      <c r="K274" s="7"/>
      <c r="N274" s="7"/>
    </row>
    <row r="275" spans="4:14" s="1" customFormat="1">
      <c r="D275" s="32"/>
      <c r="G275" s="32"/>
      <c r="I275" s="7"/>
      <c r="J275" s="7"/>
      <c r="K275" s="7"/>
      <c r="N275" s="7"/>
    </row>
    <row r="276" spans="4:14" s="1" customFormat="1">
      <c r="D276" s="32"/>
      <c r="G276" s="32"/>
      <c r="I276" s="7"/>
      <c r="J276" s="7"/>
      <c r="K276" s="7"/>
      <c r="N276" s="7"/>
    </row>
    <row r="277" spans="4:14" s="1" customFormat="1">
      <c r="D277" s="32"/>
      <c r="G277" s="32"/>
      <c r="I277" s="7"/>
      <c r="J277" s="7"/>
      <c r="K277" s="7"/>
      <c r="N277" s="7"/>
    </row>
    <row r="278" spans="4:14" s="1" customFormat="1">
      <c r="D278" s="32"/>
      <c r="G278" s="32"/>
      <c r="I278" s="7"/>
      <c r="J278" s="7"/>
      <c r="K278" s="7"/>
      <c r="N278" s="7"/>
    </row>
    <row r="279" spans="4:14" s="1" customFormat="1">
      <c r="D279" s="32"/>
      <c r="G279" s="32"/>
      <c r="I279" s="7"/>
      <c r="J279" s="7"/>
      <c r="K279" s="7"/>
      <c r="N279" s="7"/>
    </row>
    <row r="280" spans="4:14" s="1" customFormat="1">
      <c r="D280" s="32"/>
      <c r="G280" s="32"/>
      <c r="I280" s="7"/>
      <c r="J280" s="7"/>
      <c r="K280" s="7"/>
      <c r="N280" s="7"/>
    </row>
    <row r="281" spans="4:14" s="1" customFormat="1">
      <c r="D281" s="32"/>
      <c r="G281" s="32"/>
      <c r="I281" s="7"/>
      <c r="J281" s="7"/>
      <c r="K281" s="7"/>
      <c r="N281" s="7"/>
    </row>
    <row r="282" spans="4:14" s="1" customFormat="1">
      <c r="D282" s="32"/>
      <c r="G282" s="32"/>
      <c r="I282" s="7"/>
      <c r="J282" s="7"/>
      <c r="K282" s="7"/>
      <c r="N282" s="7"/>
    </row>
    <row r="283" spans="4:14" s="1" customFormat="1">
      <c r="D283" s="32"/>
      <c r="G283" s="32"/>
      <c r="I283" s="7"/>
      <c r="J283" s="7"/>
      <c r="K283" s="7"/>
      <c r="N283" s="7"/>
    </row>
    <row r="284" spans="4:14" s="1" customFormat="1">
      <c r="D284" s="32"/>
      <c r="G284" s="32"/>
      <c r="I284" s="7"/>
      <c r="J284" s="7"/>
      <c r="K284" s="7"/>
      <c r="N284" s="7"/>
    </row>
    <row r="285" spans="4:14" s="1" customFormat="1">
      <c r="D285" s="32"/>
      <c r="G285" s="32"/>
      <c r="I285" s="7"/>
      <c r="J285" s="7"/>
      <c r="K285" s="7"/>
      <c r="N285" s="7"/>
    </row>
    <row r="286" spans="4:14" s="1" customFormat="1">
      <c r="D286" s="32"/>
      <c r="G286" s="32"/>
      <c r="I286" s="7"/>
      <c r="J286" s="7"/>
      <c r="K286" s="7"/>
      <c r="N286" s="7"/>
    </row>
    <row r="287" spans="4:14" s="1" customFormat="1">
      <c r="D287" s="32"/>
      <c r="G287" s="32"/>
      <c r="I287" s="7"/>
      <c r="J287" s="7"/>
      <c r="K287" s="7"/>
      <c r="N287" s="7"/>
    </row>
    <row r="288" spans="4:14" s="1" customFormat="1">
      <c r="D288" s="32"/>
      <c r="G288" s="32"/>
      <c r="I288" s="7"/>
      <c r="J288" s="7"/>
      <c r="K288" s="7"/>
      <c r="N288" s="7"/>
    </row>
    <row r="289" spans="4:14" s="1" customFormat="1">
      <c r="D289" s="32"/>
      <c r="G289" s="32"/>
      <c r="I289" s="7"/>
      <c r="J289" s="7"/>
      <c r="K289" s="7"/>
      <c r="N289" s="7"/>
    </row>
    <row r="290" spans="4:14" s="1" customFormat="1">
      <c r="D290" s="32"/>
      <c r="G290" s="32"/>
      <c r="I290" s="7"/>
      <c r="J290" s="7"/>
      <c r="K290" s="7"/>
      <c r="N290" s="7"/>
    </row>
    <row r="291" spans="4:14" s="1" customFormat="1">
      <c r="D291" s="32"/>
      <c r="G291" s="32"/>
      <c r="I291" s="7"/>
      <c r="J291" s="7"/>
      <c r="K291" s="7"/>
      <c r="N291" s="7"/>
    </row>
    <row r="292" spans="4:14" s="1" customFormat="1">
      <c r="D292" s="32"/>
      <c r="G292" s="32"/>
      <c r="I292" s="7"/>
      <c r="J292" s="7"/>
      <c r="K292" s="7"/>
      <c r="N292" s="7"/>
    </row>
    <row r="293" spans="4:14" s="1" customFormat="1">
      <c r="D293" s="32"/>
      <c r="G293" s="32"/>
      <c r="I293" s="7"/>
      <c r="J293" s="7"/>
      <c r="K293" s="7"/>
      <c r="N293" s="7"/>
    </row>
    <row r="294" spans="4:14" s="1" customFormat="1">
      <c r="D294" s="32"/>
      <c r="G294" s="32"/>
      <c r="I294" s="7"/>
      <c r="J294" s="7"/>
      <c r="K294" s="7"/>
      <c r="N294" s="7"/>
    </row>
    <row r="295" spans="4:14" s="1" customFormat="1">
      <c r="D295" s="32"/>
      <c r="G295" s="32"/>
      <c r="I295" s="7"/>
      <c r="J295" s="7"/>
      <c r="K295" s="7"/>
      <c r="N295" s="7"/>
    </row>
    <row r="296" spans="4:14" s="1" customFormat="1">
      <c r="D296" s="32"/>
      <c r="G296" s="32"/>
      <c r="I296" s="7"/>
      <c r="J296" s="7"/>
      <c r="K296" s="7"/>
      <c r="N296" s="7"/>
    </row>
    <row r="297" spans="4:14" s="1" customFormat="1">
      <c r="D297" s="32"/>
      <c r="G297" s="32"/>
      <c r="I297" s="7"/>
      <c r="J297" s="7"/>
      <c r="K297" s="7"/>
      <c r="N297" s="7"/>
    </row>
    <row r="298" spans="4:14" s="1" customFormat="1">
      <c r="D298" s="32"/>
      <c r="G298" s="32"/>
      <c r="I298" s="7"/>
      <c r="J298" s="7"/>
      <c r="K298" s="7"/>
      <c r="N298" s="7"/>
    </row>
    <row r="299" spans="4:14" s="1" customFormat="1">
      <c r="D299" s="32"/>
      <c r="G299" s="32"/>
      <c r="I299" s="7"/>
      <c r="J299" s="7"/>
      <c r="K299" s="7"/>
      <c r="N299" s="7"/>
    </row>
    <row r="300" spans="4:14" s="1" customFormat="1">
      <c r="D300" s="32"/>
      <c r="G300" s="32"/>
      <c r="I300" s="7"/>
      <c r="J300" s="7"/>
      <c r="K300" s="7"/>
      <c r="N300" s="7"/>
    </row>
    <row r="301" spans="4:14" s="1" customFormat="1">
      <c r="D301" s="32"/>
      <c r="G301" s="32"/>
      <c r="I301" s="7"/>
      <c r="J301" s="7"/>
      <c r="K301" s="7"/>
      <c r="N301" s="7"/>
    </row>
    <row r="302" spans="4:14" s="1" customFormat="1">
      <c r="D302" s="32"/>
      <c r="G302" s="32"/>
      <c r="I302" s="7"/>
      <c r="J302" s="7"/>
      <c r="K302" s="7"/>
      <c r="N302" s="7"/>
    </row>
    <row r="303" spans="4:14" s="1" customFormat="1">
      <c r="D303" s="32"/>
      <c r="G303" s="32"/>
      <c r="I303" s="7"/>
      <c r="J303" s="7"/>
      <c r="K303" s="7"/>
      <c r="N303" s="7"/>
    </row>
    <row r="304" spans="4:14" s="1" customFormat="1">
      <c r="D304" s="32"/>
      <c r="G304" s="32"/>
      <c r="I304" s="7"/>
      <c r="J304" s="7"/>
      <c r="K304" s="7"/>
      <c r="N304" s="7"/>
    </row>
    <row r="305" spans="4:14" s="1" customFormat="1">
      <c r="D305" s="32"/>
      <c r="G305" s="32"/>
      <c r="I305" s="7"/>
      <c r="J305" s="7"/>
      <c r="K305" s="7"/>
      <c r="N305" s="7"/>
    </row>
    <row r="306" spans="4:14" s="1" customFormat="1">
      <c r="D306" s="32"/>
      <c r="G306" s="32"/>
      <c r="I306" s="7"/>
      <c r="J306" s="7"/>
      <c r="K306" s="7"/>
      <c r="N306" s="7"/>
    </row>
    <row r="307" spans="4:14" s="1" customFormat="1">
      <c r="D307" s="32"/>
      <c r="G307" s="32"/>
      <c r="I307" s="7"/>
      <c r="J307" s="7"/>
      <c r="K307" s="7"/>
      <c r="N307" s="7"/>
    </row>
    <row r="308" spans="4:14" s="1" customFormat="1">
      <c r="D308" s="32"/>
      <c r="G308" s="32"/>
      <c r="I308" s="7"/>
      <c r="J308" s="7"/>
      <c r="K308" s="7"/>
      <c r="N308" s="7"/>
    </row>
    <row r="309" spans="4:14" s="1" customFormat="1">
      <c r="D309" s="32"/>
      <c r="G309" s="32"/>
      <c r="I309" s="7"/>
      <c r="J309" s="7"/>
      <c r="K309" s="7"/>
      <c r="N309" s="7"/>
    </row>
    <row r="310" spans="4:14" s="1" customFormat="1">
      <c r="D310" s="32"/>
      <c r="G310" s="32"/>
      <c r="I310" s="7"/>
      <c r="J310" s="7"/>
      <c r="K310" s="7"/>
      <c r="N310" s="7"/>
    </row>
    <row r="311" spans="4:14" s="1" customFormat="1">
      <c r="D311" s="32"/>
      <c r="G311" s="32"/>
      <c r="I311" s="7"/>
      <c r="J311" s="7"/>
      <c r="K311" s="7"/>
      <c r="N311" s="7"/>
    </row>
    <row r="312" spans="4:14" s="1" customFormat="1">
      <c r="D312" s="32"/>
      <c r="G312" s="32"/>
      <c r="I312" s="7"/>
      <c r="J312" s="7"/>
      <c r="K312" s="7"/>
      <c r="N312" s="7"/>
    </row>
    <row r="313" spans="4:14" s="1" customFormat="1">
      <c r="D313" s="32"/>
      <c r="G313" s="32"/>
      <c r="I313" s="7"/>
      <c r="J313" s="7"/>
      <c r="K313" s="7"/>
      <c r="N313" s="7"/>
    </row>
    <row r="314" spans="4:14" s="1" customFormat="1">
      <c r="D314" s="32"/>
      <c r="G314" s="32"/>
      <c r="I314" s="7"/>
      <c r="J314" s="7"/>
      <c r="K314" s="7"/>
      <c r="N314" s="7"/>
    </row>
    <row r="315" spans="4:14" s="1" customFormat="1">
      <c r="D315" s="32"/>
      <c r="G315" s="32"/>
      <c r="I315" s="7"/>
      <c r="J315" s="7"/>
      <c r="K315" s="7"/>
      <c r="N315" s="7"/>
    </row>
    <row r="316" spans="4:14" s="1" customFormat="1">
      <c r="D316" s="32"/>
      <c r="G316" s="32"/>
      <c r="I316" s="7"/>
      <c r="J316" s="7"/>
      <c r="K316" s="7"/>
      <c r="N316" s="7"/>
    </row>
    <row r="317" spans="4:14" s="1" customFormat="1">
      <c r="D317" s="32"/>
      <c r="G317" s="32"/>
      <c r="I317" s="7"/>
      <c r="J317" s="7"/>
      <c r="K317" s="7"/>
      <c r="N317" s="7"/>
    </row>
    <row r="318" spans="4:14" s="1" customFormat="1">
      <c r="D318" s="32"/>
      <c r="G318" s="32"/>
      <c r="I318" s="7"/>
      <c r="J318" s="7"/>
      <c r="K318" s="7"/>
      <c r="N318" s="7"/>
    </row>
    <row r="319" spans="4:14" s="1" customFormat="1">
      <c r="D319" s="32"/>
      <c r="G319" s="32"/>
      <c r="I319" s="7"/>
      <c r="J319" s="7"/>
      <c r="K319" s="7"/>
      <c r="N319" s="7"/>
    </row>
    <row r="320" spans="4:14" s="1" customFormat="1">
      <c r="D320" s="32"/>
      <c r="G320" s="32"/>
      <c r="I320" s="7"/>
      <c r="J320" s="7"/>
      <c r="K320" s="7"/>
      <c r="N320" s="7"/>
    </row>
    <row r="321" spans="4:14" s="1" customFormat="1">
      <c r="D321" s="32"/>
      <c r="G321" s="32"/>
      <c r="I321" s="7"/>
      <c r="J321" s="7"/>
      <c r="K321" s="7"/>
      <c r="N321" s="7"/>
    </row>
    <row r="322" spans="4:14" s="1" customFormat="1">
      <c r="D322" s="32"/>
      <c r="G322" s="32"/>
      <c r="I322" s="7"/>
      <c r="J322" s="7"/>
      <c r="K322" s="7"/>
      <c r="N322" s="7"/>
    </row>
    <row r="323" spans="4:14" s="1" customFormat="1">
      <c r="D323" s="32"/>
      <c r="G323" s="32"/>
      <c r="I323" s="7"/>
      <c r="J323" s="7"/>
      <c r="K323" s="7"/>
      <c r="N323" s="7"/>
    </row>
    <row r="324" spans="4:14" s="1" customFormat="1">
      <c r="D324" s="32"/>
      <c r="G324" s="32"/>
      <c r="I324" s="7"/>
      <c r="J324" s="7"/>
      <c r="K324" s="7"/>
      <c r="N324" s="7"/>
    </row>
    <row r="325" spans="4:14" s="1" customFormat="1">
      <c r="D325" s="32"/>
      <c r="G325" s="32"/>
      <c r="I325" s="7"/>
      <c r="J325" s="7"/>
      <c r="K325" s="7"/>
      <c r="N325" s="7"/>
    </row>
    <row r="326" spans="4:14" s="1" customFormat="1">
      <c r="D326" s="32"/>
      <c r="G326" s="32"/>
      <c r="I326" s="7"/>
      <c r="J326" s="7"/>
      <c r="K326" s="7"/>
      <c r="N326" s="7"/>
    </row>
    <row r="327" spans="4:14" s="1" customFormat="1">
      <c r="D327" s="32"/>
      <c r="G327" s="32"/>
      <c r="I327" s="7"/>
      <c r="J327" s="7"/>
      <c r="K327" s="7"/>
      <c r="N327" s="7"/>
    </row>
    <row r="328" spans="4:14" s="1" customFormat="1">
      <c r="D328" s="32"/>
      <c r="G328" s="32"/>
      <c r="I328" s="7"/>
      <c r="J328" s="7"/>
      <c r="K328" s="7"/>
      <c r="N328" s="7"/>
    </row>
    <row r="329" spans="4:14" s="1" customFormat="1">
      <c r="D329" s="32"/>
      <c r="G329" s="32"/>
      <c r="I329" s="7"/>
      <c r="J329" s="7"/>
      <c r="K329" s="7"/>
      <c r="N329" s="7"/>
    </row>
    <row r="330" spans="4:14" s="1" customFormat="1">
      <c r="D330" s="32"/>
      <c r="G330" s="32"/>
      <c r="I330" s="7"/>
      <c r="J330" s="7"/>
      <c r="K330" s="7"/>
      <c r="N330" s="7"/>
    </row>
    <row r="331" spans="4:14" s="1" customFormat="1">
      <c r="D331" s="32"/>
      <c r="G331" s="32"/>
      <c r="I331" s="7"/>
      <c r="J331" s="7"/>
      <c r="K331" s="7"/>
      <c r="N331" s="7"/>
    </row>
    <row r="332" spans="4:14" s="1" customFormat="1">
      <c r="D332" s="32"/>
      <c r="G332" s="32"/>
      <c r="I332" s="7"/>
      <c r="J332" s="7"/>
      <c r="K332" s="7"/>
      <c r="N332" s="7"/>
    </row>
    <row r="333" spans="4:14" s="1" customFormat="1">
      <c r="D333" s="32"/>
      <c r="G333" s="32"/>
      <c r="I333" s="7"/>
      <c r="J333" s="7"/>
      <c r="K333" s="7"/>
      <c r="N333" s="7"/>
    </row>
    <row r="334" spans="4:14" s="1" customFormat="1">
      <c r="D334" s="32"/>
      <c r="G334" s="32"/>
      <c r="I334" s="7"/>
      <c r="J334" s="7"/>
      <c r="K334" s="7"/>
      <c r="N334" s="7"/>
    </row>
    <row r="335" spans="4:14" s="1" customFormat="1">
      <c r="D335" s="32"/>
      <c r="G335" s="32"/>
      <c r="I335" s="7"/>
      <c r="J335" s="7"/>
      <c r="K335" s="7"/>
      <c r="N335" s="7"/>
    </row>
    <row r="336" spans="4:14" s="1" customFormat="1">
      <c r="D336" s="32"/>
      <c r="G336" s="32"/>
      <c r="I336" s="7"/>
      <c r="J336" s="7"/>
      <c r="K336" s="7"/>
      <c r="N336" s="7"/>
    </row>
    <row r="337" spans="4:14" s="1" customFormat="1">
      <c r="D337" s="32"/>
      <c r="G337" s="32"/>
      <c r="I337" s="7"/>
      <c r="J337" s="7"/>
      <c r="K337" s="7"/>
      <c r="N337" s="7"/>
    </row>
    <row r="338" spans="4:14" s="1" customFormat="1">
      <c r="D338" s="32"/>
      <c r="G338" s="32"/>
      <c r="I338" s="7"/>
      <c r="J338" s="7"/>
      <c r="K338" s="7"/>
      <c r="N338" s="7"/>
    </row>
    <row r="339" spans="4:14" s="1" customFormat="1">
      <c r="D339" s="32"/>
      <c r="G339" s="32"/>
      <c r="I339" s="7"/>
      <c r="J339" s="7"/>
      <c r="K339" s="7"/>
      <c r="N339" s="7"/>
    </row>
    <row r="340" spans="4:14" s="1" customFormat="1">
      <c r="D340" s="32"/>
      <c r="G340" s="32"/>
      <c r="I340" s="7"/>
      <c r="J340" s="7"/>
      <c r="K340" s="7"/>
      <c r="N340" s="7"/>
    </row>
    <row r="341" spans="4:14" s="1" customFormat="1">
      <c r="D341" s="32"/>
      <c r="G341" s="32"/>
      <c r="I341" s="7"/>
      <c r="J341" s="7"/>
      <c r="K341" s="7"/>
      <c r="N341" s="7"/>
    </row>
    <row r="342" spans="4:14" s="1" customFormat="1">
      <c r="D342" s="32"/>
      <c r="G342" s="32"/>
      <c r="I342" s="7"/>
      <c r="J342" s="7"/>
      <c r="K342" s="7"/>
      <c r="N342" s="7"/>
    </row>
    <row r="343" spans="4:14" s="1" customFormat="1">
      <c r="D343" s="32"/>
      <c r="G343" s="32"/>
      <c r="I343" s="7"/>
      <c r="J343" s="7"/>
      <c r="K343" s="7"/>
      <c r="N343" s="7"/>
    </row>
    <row r="344" spans="4:14" s="1" customFormat="1">
      <c r="D344" s="32"/>
      <c r="G344" s="32"/>
      <c r="I344" s="7"/>
      <c r="J344" s="7"/>
      <c r="K344" s="7"/>
      <c r="N344" s="7"/>
    </row>
    <row r="345" spans="4:14" s="1" customFormat="1">
      <c r="D345" s="32"/>
      <c r="G345" s="32"/>
      <c r="I345" s="7"/>
      <c r="J345" s="7"/>
      <c r="K345" s="7"/>
      <c r="N345" s="7"/>
    </row>
    <row r="346" spans="4:14" s="1" customFormat="1">
      <c r="D346" s="32"/>
      <c r="G346" s="32"/>
      <c r="I346" s="7"/>
      <c r="J346" s="7"/>
      <c r="K346" s="7"/>
      <c r="N346" s="7"/>
    </row>
    <row r="347" spans="4:14" s="1" customFormat="1">
      <c r="D347" s="32"/>
      <c r="G347" s="32"/>
      <c r="I347" s="7"/>
      <c r="J347" s="7"/>
      <c r="K347" s="7"/>
      <c r="N347" s="7"/>
    </row>
    <row r="348" spans="4:14" s="1" customFormat="1">
      <c r="D348" s="32"/>
      <c r="G348" s="32"/>
      <c r="I348" s="7"/>
      <c r="J348" s="7"/>
      <c r="K348" s="7"/>
      <c r="N348" s="7"/>
    </row>
    <row r="349" spans="4:14" s="1" customFormat="1">
      <c r="D349" s="32"/>
      <c r="G349" s="32"/>
      <c r="I349" s="7"/>
      <c r="J349" s="7"/>
      <c r="K349" s="7"/>
      <c r="N349" s="7"/>
    </row>
    <row r="350" spans="4:14" s="1" customFormat="1">
      <c r="D350" s="32"/>
      <c r="G350" s="32"/>
      <c r="I350" s="7"/>
      <c r="J350" s="7"/>
      <c r="K350" s="7"/>
      <c r="N350" s="7"/>
    </row>
    <row r="351" spans="4:14" s="1" customFormat="1">
      <c r="D351" s="32"/>
      <c r="G351" s="32"/>
      <c r="I351" s="7"/>
      <c r="J351" s="7"/>
      <c r="K351" s="7"/>
      <c r="N351" s="7"/>
    </row>
    <row r="352" spans="4:14" s="1" customFormat="1">
      <c r="D352" s="32"/>
      <c r="G352" s="32"/>
      <c r="I352" s="7"/>
      <c r="J352" s="7"/>
      <c r="K352" s="7"/>
      <c r="N352" s="7"/>
    </row>
    <row r="353" spans="4:14" s="1" customFormat="1">
      <c r="D353" s="32"/>
      <c r="G353" s="32"/>
      <c r="I353" s="7"/>
      <c r="J353" s="7"/>
      <c r="K353" s="7"/>
      <c r="N353" s="7"/>
    </row>
    <row r="354" spans="4:14" s="1" customFormat="1">
      <c r="D354" s="32"/>
      <c r="G354" s="32"/>
      <c r="I354" s="7"/>
      <c r="J354" s="7"/>
      <c r="K354" s="7"/>
      <c r="N354" s="7"/>
    </row>
    <row r="355" spans="4:14" s="1" customFormat="1">
      <c r="D355" s="32"/>
      <c r="G355" s="32"/>
      <c r="I355" s="7"/>
      <c r="J355" s="7"/>
      <c r="K355" s="7"/>
      <c r="N355" s="7"/>
    </row>
    <row r="356" spans="4:14" s="1" customFormat="1">
      <c r="D356" s="32"/>
      <c r="G356" s="32"/>
      <c r="I356" s="7"/>
      <c r="J356" s="7"/>
      <c r="K356" s="7"/>
      <c r="N356" s="7"/>
    </row>
    <row r="357" spans="4:14" s="1" customFormat="1">
      <c r="D357" s="32"/>
      <c r="G357" s="32"/>
      <c r="I357" s="7"/>
      <c r="J357" s="7"/>
      <c r="K357" s="7"/>
      <c r="N357" s="7"/>
    </row>
    <row r="358" spans="4:14" s="1" customFormat="1">
      <c r="D358" s="32"/>
      <c r="G358" s="32"/>
      <c r="I358" s="7"/>
      <c r="J358" s="7"/>
      <c r="K358" s="7"/>
      <c r="N358" s="7"/>
    </row>
    <row r="359" spans="4:14" s="1" customFormat="1">
      <c r="D359" s="32"/>
      <c r="G359" s="32"/>
      <c r="I359" s="7"/>
      <c r="J359" s="7"/>
      <c r="K359" s="7"/>
      <c r="N359" s="7"/>
    </row>
    <row r="360" spans="4:14" s="1" customFormat="1">
      <c r="D360" s="32"/>
      <c r="G360" s="32"/>
      <c r="I360" s="7"/>
      <c r="J360" s="7"/>
      <c r="K360" s="7"/>
      <c r="N360" s="7"/>
    </row>
    <row r="361" spans="4:14" s="1" customFormat="1">
      <c r="D361" s="32"/>
      <c r="G361" s="32"/>
      <c r="I361" s="7"/>
      <c r="J361" s="7"/>
      <c r="K361" s="7"/>
      <c r="N361" s="7"/>
    </row>
    <row r="362" spans="4:14" s="1" customFormat="1">
      <c r="D362" s="32"/>
      <c r="G362" s="32"/>
      <c r="I362" s="7"/>
      <c r="J362" s="7"/>
      <c r="K362" s="7"/>
      <c r="N362" s="7"/>
    </row>
    <row r="363" spans="4:14" s="1" customFormat="1">
      <c r="D363" s="32"/>
      <c r="G363" s="32"/>
      <c r="I363" s="7"/>
      <c r="J363" s="7"/>
      <c r="K363" s="7"/>
      <c r="N363" s="7"/>
    </row>
    <row r="364" spans="4:14" s="1" customFormat="1">
      <c r="D364" s="32"/>
      <c r="G364" s="32"/>
      <c r="I364" s="7"/>
      <c r="J364" s="7"/>
      <c r="K364" s="7"/>
      <c r="N364" s="7"/>
    </row>
    <row r="365" spans="4:14" s="1" customFormat="1">
      <c r="D365" s="32"/>
      <c r="G365" s="32"/>
      <c r="I365" s="7"/>
      <c r="J365" s="7"/>
      <c r="K365" s="7"/>
      <c r="N365" s="7"/>
    </row>
    <row r="366" spans="4:14" s="1" customFormat="1">
      <c r="D366" s="32"/>
      <c r="G366" s="32"/>
      <c r="I366" s="7"/>
      <c r="J366" s="7"/>
      <c r="K366" s="7"/>
      <c r="N366" s="7"/>
    </row>
    <row r="367" spans="4:14" s="1" customFormat="1">
      <c r="D367" s="32"/>
      <c r="G367" s="32"/>
      <c r="I367" s="7"/>
      <c r="J367" s="7"/>
      <c r="K367" s="7"/>
      <c r="N367" s="7"/>
    </row>
    <row r="368" spans="4:14" s="1" customFormat="1">
      <c r="D368" s="32"/>
      <c r="G368" s="32"/>
      <c r="I368" s="7"/>
      <c r="J368" s="7"/>
      <c r="K368" s="7"/>
      <c r="N368" s="7"/>
    </row>
    <row r="369" spans="4:14" s="1" customFormat="1">
      <c r="D369" s="32"/>
      <c r="G369" s="32"/>
      <c r="I369" s="7"/>
      <c r="J369" s="7"/>
      <c r="K369" s="7"/>
      <c r="N369" s="7"/>
    </row>
    <row r="370" spans="4:14" s="1" customFormat="1">
      <c r="D370" s="32"/>
      <c r="G370" s="32"/>
      <c r="I370" s="7"/>
      <c r="J370" s="7"/>
      <c r="K370" s="7"/>
      <c r="N370" s="7"/>
    </row>
    <row r="371" spans="4:14" s="1" customFormat="1">
      <c r="D371" s="32"/>
      <c r="G371" s="32"/>
      <c r="I371" s="7"/>
      <c r="J371" s="7"/>
      <c r="K371" s="7"/>
      <c r="N371" s="7"/>
    </row>
    <row r="372" spans="4:14" s="1" customFormat="1">
      <c r="D372" s="32"/>
      <c r="G372" s="32"/>
      <c r="I372" s="7"/>
      <c r="J372" s="7"/>
      <c r="K372" s="7"/>
      <c r="N372" s="7"/>
    </row>
    <row r="373" spans="4:14" s="1" customFormat="1">
      <c r="D373" s="32"/>
      <c r="G373" s="32"/>
      <c r="I373" s="7"/>
      <c r="J373" s="7"/>
      <c r="K373" s="7"/>
      <c r="N373" s="7"/>
    </row>
    <row r="374" spans="4:14" s="1" customFormat="1">
      <c r="D374" s="32"/>
      <c r="G374" s="32"/>
      <c r="I374" s="7"/>
      <c r="J374" s="7"/>
      <c r="K374" s="7"/>
      <c r="N374" s="7"/>
    </row>
    <row r="375" spans="4:14" s="1" customFormat="1">
      <c r="D375" s="32"/>
      <c r="G375" s="32"/>
      <c r="I375" s="7"/>
      <c r="J375" s="7"/>
      <c r="K375" s="7"/>
      <c r="N375" s="7"/>
    </row>
    <row r="376" spans="4:14" s="1" customFormat="1">
      <c r="D376" s="32"/>
      <c r="G376" s="32"/>
      <c r="I376" s="7"/>
      <c r="J376" s="7"/>
      <c r="K376" s="7"/>
      <c r="N376" s="7"/>
    </row>
    <row r="377" spans="4:14" s="1" customFormat="1">
      <c r="D377" s="32"/>
      <c r="G377" s="32"/>
      <c r="I377" s="7"/>
      <c r="J377" s="7"/>
      <c r="K377" s="7"/>
      <c r="N377" s="7"/>
    </row>
    <row r="378" spans="4:14" s="1" customFormat="1">
      <c r="D378" s="32"/>
      <c r="G378" s="32"/>
      <c r="I378" s="7"/>
      <c r="J378" s="7"/>
      <c r="K378" s="7"/>
      <c r="N378" s="7"/>
    </row>
    <row r="379" spans="4:14" s="1" customFormat="1">
      <c r="D379" s="32"/>
      <c r="G379" s="32"/>
      <c r="I379" s="7"/>
      <c r="J379" s="7"/>
      <c r="K379" s="7"/>
      <c r="N379" s="7"/>
    </row>
    <row r="380" spans="4:14" s="1" customFormat="1">
      <c r="D380" s="32"/>
      <c r="G380" s="32"/>
      <c r="I380" s="7"/>
      <c r="J380" s="7"/>
      <c r="K380" s="7"/>
      <c r="N380" s="7"/>
    </row>
    <row r="381" spans="4:14" s="1" customFormat="1">
      <c r="D381" s="32"/>
      <c r="G381" s="32"/>
      <c r="I381" s="7"/>
      <c r="J381" s="7"/>
      <c r="K381" s="7"/>
      <c r="N381" s="7"/>
    </row>
    <row r="382" spans="4:14" s="1" customFormat="1">
      <c r="D382" s="32"/>
      <c r="G382" s="32"/>
      <c r="I382" s="7"/>
      <c r="J382" s="7"/>
      <c r="K382" s="7"/>
      <c r="N382" s="7"/>
    </row>
    <row r="383" spans="4:14" s="1" customFormat="1">
      <c r="D383" s="32"/>
      <c r="G383" s="32"/>
      <c r="I383" s="7"/>
      <c r="J383" s="7"/>
      <c r="K383" s="7"/>
      <c r="N383" s="7"/>
    </row>
    <row r="384" spans="4:14" s="1" customFormat="1">
      <c r="D384" s="32"/>
      <c r="G384" s="32"/>
      <c r="I384" s="7"/>
      <c r="J384" s="7"/>
      <c r="K384" s="7"/>
      <c r="N384" s="7"/>
    </row>
    <row r="385" spans="4:14" s="1" customFormat="1">
      <c r="D385" s="32"/>
      <c r="G385" s="32"/>
      <c r="I385" s="7"/>
      <c r="J385" s="7"/>
      <c r="K385" s="7"/>
      <c r="N385" s="7"/>
    </row>
    <row r="386" spans="4:14" s="1" customFormat="1">
      <c r="D386" s="32"/>
      <c r="G386" s="32"/>
      <c r="I386" s="7"/>
      <c r="J386" s="7"/>
      <c r="K386" s="7"/>
      <c r="N386" s="7"/>
    </row>
    <row r="387" spans="4:14" s="1" customFormat="1">
      <c r="D387" s="32"/>
      <c r="G387" s="32"/>
      <c r="I387" s="7"/>
      <c r="J387" s="7"/>
      <c r="K387" s="7"/>
      <c r="N387" s="7"/>
    </row>
    <row r="388" spans="4:14" s="1" customFormat="1">
      <c r="D388" s="32"/>
      <c r="G388" s="32"/>
      <c r="I388" s="7"/>
      <c r="J388" s="7"/>
      <c r="K388" s="7"/>
      <c r="N388" s="7"/>
    </row>
    <row r="389" spans="4:14" s="1" customFormat="1">
      <c r="D389" s="32"/>
      <c r="G389" s="32"/>
      <c r="I389" s="7"/>
      <c r="J389" s="7"/>
      <c r="K389" s="7"/>
      <c r="N389" s="7"/>
    </row>
    <row r="390" spans="4:14" s="1" customFormat="1">
      <c r="D390" s="32"/>
      <c r="G390" s="32"/>
      <c r="I390" s="7"/>
      <c r="J390" s="7"/>
      <c r="K390" s="7"/>
      <c r="N390" s="7"/>
    </row>
    <row r="391" spans="4:14" s="1" customFormat="1">
      <c r="D391" s="32"/>
      <c r="G391" s="32"/>
      <c r="I391" s="7"/>
      <c r="J391" s="7"/>
      <c r="K391" s="7"/>
      <c r="N391" s="7"/>
    </row>
    <row r="392" spans="4:14" s="1" customFormat="1">
      <c r="D392" s="32"/>
      <c r="G392" s="32"/>
      <c r="I392" s="7"/>
      <c r="J392" s="7"/>
      <c r="K392" s="7"/>
      <c r="N392" s="7"/>
    </row>
    <row r="393" spans="4:14" s="1" customFormat="1">
      <c r="D393" s="32"/>
      <c r="G393" s="32"/>
      <c r="I393" s="7"/>
      <c r="J393" s="7"/>
      <c r="K393" s="7"/>
      <c r="N393" s="7"/>
    </row>
    <row r="394" spans="4:14" s="1" customFormat="1">
      <c r="D394" s="32"/>
      <c r="G394" s="32"/>
      <c r="I394" s="7"/>
      <c r="J394" s="7"/>
      <c r="K394" s="7"/>
      <c r="N394" s="7"/>
    </row>
    <row r="395" spans="4:14" s="1" customFormat="1">
      <c r="D395" s="32"/>
      <c r="G395" s="32"/>
      <c r="I395" s="7"/>
      <c r="J395" s="7"/>
      <c r="K395" s="7"/>
      <c r="N395" s="7"/>
    </row>
    <row r="396" spans="4:14" s="1" customFormat="1">
      <c r="D396" s="32"/>
      <c r="G396" s="32"/>
      <c r="I396" s="7"/>
      <c r="J396" s="7"/>
      <c r="K396" s="7"/>
      <c r="N396" s="7"/>
    </row>
    <row r="397" spans="4:14" s="1" customFormat="1">
      <c r="D397" s="32"/>
      <c r="G397" s="32"/>
      <c r="I397" s="7"/>
      <c r="J397" s="7"/>
      <c r="K397" s="7"/>
      <c r="N397" s="7"/>
    </row>
    <row r="398" spans="4:14" s="1" customFormat="1">
      <c r="D398" s="32"/>
      <c r="G398" s="32"/>
      <c r="I398" s="7"/>
      <c r="J398" s="7"/>
      <c r="K398" s="7"/>
      <c r="N398" s="7"/>
    </row>
    <row r="399" spans="4:14" s="1" customFormat="1">
      <c r="D399" s="32"/>
      <c r="G399" s="32"/>
      <c r="I399" s="7"/>
      <c r="J399" s="7"/>
      <c r="K399" s="7"/>
      <c r="N399" s="7"/>
    </row>
    <row r="400" spans="4:14" s="1" customFormat="1">
      <c r="D400" s="32"/>
      <c r="G400" s="32"/>
      <c r="I400" s="7"/>
      <c r="J400" s="7"/>
      <c r="K400" s="7"/>
      <c r="N400" s="7"/>
    </row>
    <row r="401" spans="4:14" s="1" customFormat="1">
      <c r="D401" s="32"/>
      <c r="G401" s="32"/>
      <c r="I401" s="7"/>
      <c r="J401" s="7"/>
      <c r="K401" s="7"/>
      <c r="N401" s="7"/>
    </row>
    <row r="402" spans="4:14" s="1" customFormat="1">
      <c r="D402" s="32"/>
      <c r="G402" s="32"/>
      <c r="I402" s="7"/>
      <c r="J402" s="7"/>
      <c r="K402" s="7"/>
      <c r="N402" s="7"/>
    </row>
    <row r="403" spans="4:14" s="1" customFormat="1">
      <c r="D403" s="32"/>
      <c r="G403" s="32"/>
      <c r="I403" s="7"/>
      <c r="J403" s="7"/>
      <c r="K403" s="7"/>
      <c r="N403" s="7"/>
    </row>
    <row r="404" spans="4:14" s="1" customFormat="1">
      <c r="D404" s="32"/>
      <c r="G404" s="32"/>
      <c r="I404" s="7"/>
      <c r="J404" s="7"/>
      <c r="K404" s="7"/>
      <c r="N404" s="7"/>
    </row>
    <row r="405" spans="4:14" s="1" customFormat="1">
      <c r="D405" s="32"/>
      <c r="G405" s="32"/>
      <c r="I405" s="7"/>
      <c r="J405" s="7"/>
      <c r="K405" s="7"/>
      <c r="N405" s="7"/>
    </row>
    <row r="406" spans="4:14" s="1" customFormat="1">
      <c r="D406" s="32"/>
      <c r="G406" s="32"/>
      <c r="I406" s="7"/>
      <c r="J406" s="7"/>
      <c r="K406" s="7"/>
      <c r="N406" s="7"/>
    </row>
    <row r="407" spans="4:14" s="1" customFormat="1">
      <c r="D407" s="32"/>
      <c r="G407" s="32"/>
      <c r="I407" s="7"/>
      <c r="J407" s="7"/>
      <c r="K407" s="7"/>
      <c r="N407" s="7"/>
    </row>
    <row r="408" spans="4:14" s="1" customFormat="1">
      <c r="D408" s="32"/>
      <c r="G408" s="32"/>
      <c r="I408" s="7"/>
      <c r="J408" s="7"/>
      <c r="K408" s="7"/>
      <c r="N408" s="7"/>
    </row>
    <row r="409" spans="4:14" s="1" customFormat="1">
      <c r="D409" s="32"/>
      <c r="G409" s="32"/>
      <c r="I409" s="7"/>
      <c r="J409" s="7"/>
      <c r="K409" s="7"/>
      <c r="N409" s="7"/>
    </row>
    <row r="410" spans="4:14" s="1" customFormat="1">
      <c r="D410" s="32"/>
      <c r="G410" s="32"/>
      <c r="I410" s="7"/>
      <c r="J410" s="7"/>
      <c r="K410" s="7"/>
      <c r="N410" s="7"/>
    </row>
    <row r="411" spans="4:14" s="1" customFormat="1">
      <c r="D411" s="32"/>
      <c r="G411" s="32"/>
      <c r="I411" s="7"/>
      <c r="J411" s="7"/>
      <c r="K411" s="7"/>
      <c r="N411" s="7"/>
    </row>
    <row r="412" spans="4:14" s="1" customFormat="1">
      <c r="D412" s="32"/>
      <c r="G412" s="32"/>
      <c r="I412" s="7"/>
      <c r="J412" s="7"/>
      <c r="K412" s="7"/>
      <c r="N412" s="7"/>
    </row>
    <row r="413" spans="4:14" s="1" customFormat="1">
      <c r="D413" s="32"/>
      <c r="G413" s="32"/>
      <c r="I413" s="7"/>
      <c r="J413" s="7"/>
      <c r="K413" s="7"/>
      <c r="N413" s="7"/>
    </row>
    <row r="414" spans="4:14" s="1" customFormat="1">
      <c r="D414" s="32"/>
      <c r="G414" s="32"/>
      <c r="I414" s="7"/>
      <c r="J414" s="7"/>
      <c r="K414" s="7"/>
      <c r="N414" s="7"/>
    </row>
    <row r="415" spans="4:14" s="1" customFormat="1">
      <c r="D415" s="32"/>
      <c r="G415" s="32"/>
      <c r="I415" s="7"/>
      <c r="J415" s="7"/>
      <c r="K415" s="7"/>
      <c r="N415" s="7"/>
    </row>
    <row r="416" spans="4:14" s="1" customFormat="1">
      <c r="D416" s="32"/>
      <c r="G416" s="32"/>
      <c r="I416" s="7"/>
      <c r="J416" s="7"/>
      <c r="K416" s="7"/>
      <c r="N416" s="7"/>
    </row>
    <row r="417" spans="4:14" s="1" customFormat="1">
      <c r="D417" s="32"/>
      <c r="G417" s="32"/>
      <c r="I417" s="7"/>
      <c r="J417" s="7"/>
      <c r="K417" s="7"/>
      <c r="N417" s="7"/>
    </row>
    <row r="418" spans="4:14" s="1" customFormat="1">
      <c r="D418" s="32"/>
      <c r="G418" s="32"/>
      <c r="I418" s="7"/>
      <c r="J418" s="7"/>
      <c r="K418" s="7"/>
      <c r="N418" s="7"/>
    </row>
    <row r="419" spans="4:14" s="1" customFormat="1">
      <c r="D419" s="32"/>
      <c r="G419" s="32"/>
      <c r="I419" s="7"/>
      <c r="J419" s="7"/>
      <c r="K419" s="7"/>
      <c r="N419" s="7"/>
    </row>
    <row r="420" spans="4:14" s="1" customFormat="1">
      <c r="D420" s="32"/>
      <c r="G420" s="32"/>
      <c r="I420" s="7"/>
      <c r="J420" s="7"/>
      <c r="K420" s="7"/>
      <c r="N420" s="7"/>
    </row>
    <row r="421" spans="4:14" s="1" customFormat="1">
      <c r="D421" s="32"/>
      <c r="G421" s="32"/>
      <c r="I421" s="7"/>
      <c r="J421" s="7"/>
      <c r="K421" s="7"/>
      <c r="N421" s="7"/>
    </row>
    <row r="422" spans="4:14" s="1" customFormat="1">
      <c r="D422" s="32"/>
      <c r="G422" s="32"/>
      <c r="I422" s="7"/>
      <c r="J422" s="7"/>
      <c r="K422" s="7"/>
      <c r="N422" s="7"/>
    </row>
    <row r="423" spans="4:14" s="1" customFormat="1">
      <c r="D423" s="32"/>
      <c r="G423" s="32"/>
      <c r="I423" s="7"/>
      <c r="J423" s="7"/>
      <c r="K423" s="7"/>
      <c r="N423" s="7"/>
    </row>
    <row r="424" spans="4:14" s="1" customFormat="1">
      <c r="D424" s="32"/>
      <c r="G424" s="32"/>
      <c r="I424" s="7"/>
      <c r="J424" s="7"/>
      <c r="K424" s="7"/>
      <c r="N424" s="7"/>
    </row>
    <row r="425" spans="4:14" s="1" customFormat="1">
      <c r="D425" s="32"/>
      <c r="G425" s="32"/>
      <c r="I425" s="7"/>
      <c r="J425" s="7"/>
      <c r="K425" s="7"/>
      <c r="N425" s="7"/>
    </row>
    <row r="426" spans="4:14" s="1" customFormat="1">
      <c r="D426" s="32"/>
      <c r="G426" s="32"/>
      <c r="I426" s="7"/>
      <c r="J426" s="7"/>
      <c r="K426" s="7"/>
      <c r="N426" s="7"/>
    </row>
    <row r="427" spans="4:14" s="1" customFormat="1">
      <c r="D427" s="32"/>
      <c r="G427" s="32"/>
      <c r="I427" s="7"/>
      <c r="J427" s="7"/>
      <c r="K427" s="7"/>
      <c r="N427" s="7"/>
    </row>
    <row r="428" spans="4:14" s="1" customFormat="1">
      <c r="D428" s="32"/>
      <c r="G428" s="32"/>
      <c r="I428" s="7"/>
      <c r="J428" s="7"/>
      <c r="K428" s="7"/>
      <c r="N428" s="7"/>
    </row>
    <row r="429" spans="4:14" s="1" customFormat="1">
      <c r="D429" s="32"/>
      <c r="G429" s="32"/>
      <c r="I429" s="7"/>
      <c r="J429" s="7"/>
      <c r="K429" s="7"/>
      <c r="N429" s="7"/>
    </row>
    <row r="430" spans="4:14" s="1" customFormat="1">
      <c r="D430" s="32"/>
      <c r="G430" s="32"/>
      <c r="I430" s="7"/>
      <c r="J430" s="7"/>
      <c r="K430" s="7"/>
      <c r="N430" s="7"/>
    </row>
    <row r="431" spans="4:14" s="1" customFormat="1">
      <c r="D431" s="32"/>
      <c r="G431" s="32"/>
      <c r="I431" s="7"/>
      <c r="J431" s="7"/>
      <c r="K431" s="7"/>
      <c r="N431" s="7"/>
    </row>
    <row r="432" spans="4:14" s="1" customFormat="1">
      <c r="D432" s="32"/>
      <c r="G432" s="32"/>
      <c r="I432" s="7"/>
      <c r="J432" s="7"/>
      <c r="K432" s="7"/>
      <c r="N432" s="7"/>
    </row>
    <row r="433" spans="4:14" s="1" customFormat="1">
      <c r="D433" s="32"/>
      <c r="G433" s="32"/>
      <c r="I433" s="7"/>
      <c r="J433" s="7"/>
      <c r="K433" s="7"/>
      <c r="N433" s="7"/>
    </row>
    <row r="434" spans="4:14" s="1" customFormat="1">
      <c r="D434" s="32"/>
      <c r="G434" s="32"/>
      <c r="I434" s="7"/>
      <c r="J434" s="7"/>
      <c r="K434" s="7"/>
      <c r="N434" s="7"/>
    </row>
    <row r="435" spans="4:14" s="1" customFormat="1">
      <c r="D435" s="32"/>
      <c r="G435" s="32"/>
      <c r="I435" s="7"/>
      <c r="J435" s="7"/>
      <c r="K435" s="7"/>
      <c r="N435" s="7"/>
    </row>
    <row r="436" spans="4:14" s="1" customFormat="1">
      <c r="D436" s="32"/>
      <c r="G436" s="32"/>
      <c r="I436" s="7"/>
      <c r="J436" s="7"/>
      <c r="K436" s="7"/>
      <c r="N436" s="7"/>
    </row>
    <row r="437" spans="4:14" s="1" customFormat="1">
      <c r="D437" s="32"/>
      <c r="G437" s="32"/>
      <c r="I437" s="7"/>
      <c r="J437" s="7"/>
      <c r="K437" s="7"/>
      <c r="N437" s="7"/>
    </row>
    <row r="438" spans="4:14" s="1" customFormat="1">
      <c r="D438" s="32"/>
      <c r="G438" s="32"/>
      <c r="I438" s="7"/>
      <c r="J438" s="7"/>
      <c r="K438" s="7"/>
      <c r="N438" s="7"/>
    </row>
    <row r="439" spans="4:14" s="1" customFormat="1">
      <c r="D439" s="32"/>
      <c r="G439" s="32"/>
      <c r="I439" s="7"/>
      <c r="J439" s="7"/>
      <c r="K439" s="7"/>
      <c r="N439" s="7"/>
    </row>
    <row r="440" spans="4:14" s="1" customFormat="1">
      <c r="D440" s="32"/>
      <c r="G440" s="32"/>
      <c r="I440" s="7"/>
      <c r="J440" s="7"/>
      <c r="K440" s="7"/>
      <c r="N440" s="7"/>
    </row>
    <row r="441" spans="4:14" s="1" customFormat="1">
      <c r="D441" s="32"/>
      <c r="G441" s="32"/>
      <c r="I441" s="7"/>
      <c r="J441" s="7"/>
      <c r="K441" s="7"/>
      <c r="N441" s="7"/>
    </row>
    <row r="442" spans="4:14" s="1" customFormat="1">
      <c r="D442" s="32"/>
      <c r="G442" s="32"/>
      <c r="I442" s="7"/>
      <c r="J442" s="7"/>
      <c r="K442" s="7"/>
      <c r="N442" s="7"/>
    </row>
    <row r="443" spans="4:14" s="1" customFormat="1">
      <c r="D443" s="32"/>
      <c r="G443" s="32"/>
      <c r="I443" s="7"/>
      <c r="J443" s="7"/>
      <c r="K443" s="7"/>
      <c r="N443" s="7"/>
    </row>
    <row r="444" spans="4:14" s="1" customFormat="1">
      <c r="D444" s="32"/>
      <c r="G444" s="32"/>
      <c r="I444" s="7"/>
      <c r="J444" s="7"/>
      <c r="K444" s="7"/>
      <c r="N444" s="7"/>
    </row>
    <row r="445" spans="4:14" s="1" customFormat="1">
      <c r="D445" s="32"/>
      <c r="G445" s="32"/>
      <c r="I445" s="7"/>
      <c r="J445" s="7"/>
      <c r="K445" s="7"/>
      <c r="N445" s="7"/>
    </row>
    <row r="446" spans="4:14" s="1" customFormat="1">
      <c r="D446" s="32"/>
      <c r="G446" s="32"/>
      <c r="I446" s="7"/>
      <c r="J446" s="7"/>
      <c r="K446" s="7"/>
      <c r="N446" s="7"/>
    </row>
    <row r="447" spans="4:14" s="1" customFormat="1">
      <c r="D447" s="32"/>
      <c r="G447" s="32"/>
      <c r="I447" s="7"/>
      <c r="J447" s="7"/>
      <c r="K447" s="7"/>
      <c r="N447" s="7"/>
    </row>
    <row r="448" spans="4:14" s="1" customFormat="1">
      <c r="D448" s="32"/>
      <c r="G448" s="32"/>
      <c r="I448" s="7"/>
      <c r="J448" s="7"/>
      <c r="K448" s="7"/>
      <c r="N448" s="7"/>
    </row>
    <row r="449" spans="4:14" s="1" customFormat="1">
      <c r="D449" s="32"/>
      <c r="G449" s="32"/>
      <c r="I449" s="7"/>
      <c r="J449" s="7"/>
      <c r="K449" s="7"/>
      <c r="N449" s="7"/>
    </row>
    <row r="450" spans="4:14" s="1" customFormat="1">
      <c r="D450" s="32"/>
      <c r="G450" s="32"/>
      <c r="I450" s="7"/>
      <c r="J450" s="7"/>
      <c r="K450" s="7"/>
      <c r="N450" s="7"/>
    </row>
    <row r="451" spans="4:14" s="1" customFormat="1">
      <c r="D451" s="32"/>
      <c r="G451" s="32"/>
      <c r="I451" s="7"/>
      <c r="J451" s="7"/>
      <c r="K451" s="7"/>
      <c r="N451" s="7"/>
    </row>
    <row r="452" spans="4:14" s="1" customFormat="1">
      <c r="D452" s="32"/>
      <c r="G452" s="32"/>
      <c r="I452" s="7"/>
      <c r="J452" s="7"/>
      <c r="K452" s="7"/>
      <c r="N452" s="7"/>
    </row>
    <row r="453" spans="4:14" s="1" customFormat="1">
      <c r="D453" s="32"/>
      <c r="G453" s="32"/>
      <c r="I453" s="7"/>
      <c r="J453" s="7"/>
      <c r="K453" s="7"/>
      <c r="N453" s="7"/>
    </row>
    <row r="454" spans="4:14" s="1" customFormat="1">
      <c r="D454" s="32"/>
      <c r="G454" s="32"/>
      <c r="I454" s="7"/>
      <c r="J454" s="7"/>
      <c r="K454" s="7"/>
      <c r="N454" s="7"/>
    </row>
    <row r="455" spans="4:14" s="1" customFormat="1">
      <c r="D455" s="32"/>
      <c r="G455" s="32"/>
      <c r="I455" s="7"/>
      <c r="J455" s="7"/>
      <c r="K455" s="7"/>
      <c r="N455" s="7"/>
    </row>
    <row r="456" spans="4:14" s="1" customFormat="1">
      <c r="D456" s="32"/>
      <c r="G456" s="32"/>
      <c r="I456" s="7"/>
      <c r="J456" s="7"/>
      <c r="K456" s="7"/>
      <c r="N456" s="7"/>
    </row>
    <row r="457" spans="4:14" s="1" customFormat="1">
      <c r="D457" s="32"/>
      <c r="G457" s="32"/>
      <c r="I457" s="7"/>
      <c r="J457" s="7"/>
      <c r="K457" s="7"/>
      <c r="N457" s="7"/>
    </row>
    <row r="458" spans="4:14" s="1" customFormat="1">
      <c r="D458" s="32"/>
      <c r="G458" s="32"/>
      <c r="I458" s="7"/>
      <c r="J458" s="7"/>
      <c r="K458" s="7"/>
      <c r="N458" s="7"/>
    </row>
    <row r="459" spans="4:14" s="1" customFormat="1">
      <c r="D459" s="32"/>
      <c r="G459" s="32"/>
      <c r="I459" s="7"/>
      <c r="J459" s="7"/>
      <c r="K459" s="7"/>
      <c r="N459" s="7"/>
    </row>
    <row r="460" spans="4:14" s="1" customFormat="1">
      <c r="D460" s="32"/>
      <c r="G460" s="32"/>
      <c r="I460" s="7"/>
      <c r="J460" s="7"/>
      <c r="K460" s="7"/>
      <c r="N460" s="7"/>
    </row>
    <row r="461" spans="4:14" s="1" customFormat="1">
      <c r="D461" s="32"/>
      <c r="G461" s="32"/>
      <c r="I461" s="7"/>
      <c r="J461" s="7"/>
      <c r="K461" s="7"/>
      <c r="N461" s="7"/>
    </row>
    <row r="462" spans="4:14" s="1" customFormat="1">
      <c r="D462" s="32"/>
      <c r="G462" s="32"/>
      <c r="I462" s="7"/>
      <c r="J462" s="7"/>
      <c r="K462" s="7"/>
      <c r="N462" s="7"/>
    </row>
    <row r="463" spans="4:14" s="1" customFormat="1">
      <c r="D463" s="32"/>
      <c r="G463" s="32"/>
      <c r="I463" s="7"/>
      <c r="J463" s="7"/>
      <c r="K463" s="7"/>
      <c r="N463" s="7"/>
    </row>
    <row r="464" spans="4:14" s="1" customFormat="1">
      <c r="D464" s="32"/>
      <c r="G464" s="32"/>
      <c r="I464" s="7"/>
      <c r="J464" s="7"/>
      <c r="K464" s="7"/>
      <c r="N464" s="7"/>
    </row>
    <row r="465" spans="4:14" s="1" customFormat="1">
      <c r="D465" s="32"/>
      <c r="G465" s="32"/>
      <c r="I465" s="7"/>
      <c r="J465" s="7"/>
      <c r="K465" s="7"/>
      <c r="N465" s="7"/>
    </row>
    <row r="466" spans="4:14" s="1" customFormat="1">
      <c r="D466" s="32"/>
      <c r="G466" s="32"/>
      <c r="I466" s="7"/>
      <c r="J466" s="7"/>
      <c r="K466" s="7"/>
      <c r="N466" s="7"/>
    </row>
    <row r="467" spans="4:14" s="1" customFormat="1">
      <c r="D467" s="32"/>
      <c r="G467" s="32"/>
      <c r="I467" s="7"/>
      <c r="J467" s="7"/>
      <c r="K467" s="7"/>
      <c r="N467" s="7"/>
    </row>
    <row r="468" spans="4:14" s="1" customFormat="1">
      <c r="D468" s="32"/>
      <c r="G468" s="32"/>
      <c r="I468" s="7"/>
      <c r="J468" s="7"/>
      <c r="K468" s="7"/>
      <c r="N468" s="7"/>
    </row>
    <row r="469" spans="4:14" s="1" customFormat="1">
      <c r="D469" s="32"/>
      <c r="G469" s="32"/>
      <c r="I469" s="7"/>
      <c r="J469" s="7"/>
      <c r="K469" s="7"/>
      <c r="N469" s="7"/>
    </row>
    <row r="470" spans="4:14" s="1" customFormat="1">
      <c r="D470" s="32"/>
      <c r="G470" s="32"/>
      <c r="I470" s="7"/>
      <c r="J470" s="7"/>
      <c r="K470" s="7"/>
      <c r="N470" s="7"/>
    </row>
    <row r="471" spans="4:14" s="1" customFormat="1">
      <c r="D471" s="32"/>
      <c r="G471" s="32"/>
      <c r="I471" s="7"/>
      <c r="J471" s="7"/>
      <c r="K471" s="7"/>
      <c r="N471" s="7"/>
    </row>
    <row r="472" spans="4:14" s="1" customFormat="1">
      <c r="D472" s="32"/>
      <c r="G472" s="32"/>
      <c r="I472" s="7"/>
      <c r="J472" s="7"/>
      <c r="K472" s="7"/>
      <c r="N472" s="7"/>
    </row>
    <row r="473" spans="4:14" s="1" customFormat="1">
      <c r="D473" s="32"/>
      <c r="G473" s="32"/>
      <c r="I473" s="7"/>
      <c r="J473" s="7"/>
      <c r="K473" s="7"/>
      <c r="N473" s="7"/>
    </row>
    <row r="474" spans="4:14" s="1" customFormat="1">
      <c r="D474" s="32"/>
      <c r="G474" s="32"/>
      <c r="I474" s="7"/>
      <c r="J474" s="7"/>
      <c r="K474" s="7"/>
      <c r="N474" s="7"/>
    </row>
    <row r="475" spans="4:14" s="1" customFormat="1">
      <c r="D475" s="32"/>
      <c r="G475" s="32"/>
      <c r="I475" s="7"/>
      <c r="J475" s="7"/>
      <c r="K475" s="7"/>
      <c r="N475" s="7"/>
    </row>
    <row r="476" spans="4:14" s="1" customFormat="1">
      <c r="D476" s="32"/>
      <c r="G476" s="32"/>
      <c r="I476" s="7"/>
      <c r="J476" s="7"/>
      <c r="K476" s="7"/>
      <c r="N476" s="7"/>
    </row>
    <row r="477" spans="4:14" s="1" customFormat="1">
      <c r="D477" s="32"/>
      <c r="G477" s="32"/>
      <c r="I477" s="7"/>
      <c r="J477" s="7"/>
      <c r="K477" s="7"/>
      <c r="N477" s="7"/>
    </row>
    <row r="478" spans="4:14" s="1" customFormat="1">
      <c r="D478" s="32"/>
      <c r="G478" s="32"/>
      <c r="I478" s="7"/>
      <c r="J478" s="7"/>
      <c r="K478" s="7"/>
      <c r="N478" s="7"/>
    </row>
    <row r="479" spans="4:14" s="1" customFormat="1">
      <c r="D479" s="32"/>
      <c r="G479" s="32"/>
      <c r="I479" s="7"/>
      <c r="J479" s="7"/>
      <c r="K479" s="7"/>
      <c r="N479" s="7"/>
    </row>
    <row r="480" spans="4:14" s="1" customFormat="1">
      <c r="D480" s="32"/>
      <c r="G480" s="32"/>
      <c r="I480" s="7"/>
      <c r="J480" s="7"/>
      <c r="K480" s="7"/>
      <c r="N480" s="7"/>
    </row>
    <row r="481" spans="4:14" s="1" customFormat="1">
      <c r="D481" s="32"/>
      <c r="G481" s="32"/>
      <c r="I481" s="7"/>
      <c r="J481" s="7"/>
      <c r="K481" s="7"/>
      <c r="N481" s="7"/>
    </row>
    <row r="482" spans="4:14" s="1" customFormat="1">
      <c r="D482" s="32"/>
      <c r="G482" s="32"/>
      <c r="I482" s="7"/>
      <c r="J482" s="7"/>
      <c r="K482" s="7"/>
      <c r="N482" s="7"/>
    </row>
    <row r="483" spans="4:14" s="1" customFormat="1">
      <c r="D483" s="32"/>
      <c r="G483" s="32"/>
      <c r="I483" s="7"/>
      <c r="J483" s="7"/>
      <c r="K483" s="7"/>
      <c r="N483" s="7"/>
    </row>
    <row r="484" spans="4:14" s="1" customFormat="1">
      <c r="D484" s="32"/>
      <c r="G484" s="32"/>
      <c r="I484" s="7"/>
      <c r="J484" s="7"/>
      <c r="K484" s="7"/>
      <c r="N484" s="7"/>
    </row>
    <row r="485" spans="4:14" s="1" customFormat="1">
      <c r="D485" s="32"/>
      <c r="G485" s="32"/>
      <c r="I485" s="7"/>
      <c r="J485" s="7"/>
      <c r="K485" s="7"/>
      <c r="N485" s="7"/>
    </row>
    <row r="486" spans="4:14" s="1" customFormat="1">
      <c r="D486" s="32"/>
      <c r="G486" s="32"/>
      <c r="I486" s="7"/>
      <c r="J486" s="7"/>
      <c r="K486" s="7"/>
      <c r="N486" s="7"/>
    </row>
    <row r="487" spans="4:14" s="1" customFormat="1">
      <c r="D487" s="32"/>
      <c r="G487" s="32"/>
      <c r="I487" s="7"/>
      <c r="J487" s="7"/>
      <c r="K487" s="7"/>
      <c r="N487" s="7"/>
    </row>
    <row r="488" spans="4:14" s="1" customFormat="1">
      <c r="D488" s="32"/>
      <c r="G488" s="32"/>
      <c r="I488" s="7"/>
      <c r="J488" s="7"/>
      <c r="K488" s="7"/>
      <c r="N488" s="7"/>
    </row>
    <row r="489" spans="4:14" s="1" customFormat="1">
      <c r="D489" s="32"/>
      <c r="G489" s="32"/>
      <c r="I489" s="7"/>
      <c r="J489" s="7"/>
      <c r="K489" s="7"/>
      <c r="N489" s="7"/>
    </row>
    <row r="490" spans="4:14" s="1" customFormat="1">
      <c r="D490" s="32"/>
      <c r="G490" s="32"/>
      <c r="I490" s="7"/>
      <c r="J490" s="7"/>
      <c r="K490" s="7"/>
      <c r="N490" s="7"/>
    </row>
    <row r="491" spans="4:14" s="1" customFormat="1">
      <c r="D491" s="32"/>
      <c r="G491" s="32"/>
      <c r="I491" s="7"/>
      <c r="J491" s="7"/>
      <c r="K491" s="7"/>
      <c r="N491" s="7"/>
    </row>
    <row r="492" spans="4:14" s="1" customFormat="1">
      <c r="D492" s="32"/>
      <c r="G492" s="32"/>
      <c r="I492" s="7"/>
      <c r="J492" s="7"/>
      <c r="K492" s="7"/>
      <c r="N492" s="7"/>
    </row>
    <row r="493" spans="4:14" s="1" customFormat="1">
      <c r="D493" s="32"/>
      <c r="G493" s="32"/>
      <c r="I493" s="7"/>
      <c r="J493" s="7"/>
      <c r="K493" s="7"/>
      <c r="N493" s="7"/>
    </row>
    <row r="494" spans="4:14" s="1" customFormat="1">
      <c r="D494" s="32"/>
      <c r="G494" s="32"/>
      <c r="I494" s="7"/>
      <c r="J494" s="7"/>
      <c r="K494" s="7"/>
      <c r="N494" s="7"/>
    </row>
    <row r="495" spans="4:14" s="1" customFormat="1">
      <c r="D495" s="32"/>
      <c r="G495" s="32"/>
      <c r="I495" s="7"/>
      <c r="J495" s="7"/>
      <c r="K495" s="7"/>
      <c r="N495" s="7"/>
    </row>
    <row r="496" spans="4:14" s="1" customFormat="1">
      <c r="D496" s="32"/>
      <c r="G496" s="32"/>
      <c r="I496" s="7"/>
      <c r="J496" s="7"/>
      <c r="K496" s="7"/>
      <c r="N496" s="7"/>
    </row>
    <row r="497" spans="4:14" s="1" customFormat="1">
      <c r="D497" s="32"/>
      <c r="G497" s="32"/>
      <c r="I497" s="7"/>
      <c r="J497" s="7"/>
      <c r="K497" s="7"/>
      <c r="N497" s="7"/>
    </row>
    <row r="498" spans="4:14" s="1" customFormat="1">
      <c r="D498" s="32"/>
      <c r="G498" s="32"/>
      <c r="I498" s="7"/>
      <c r="J498" s="7"/>
      <c r="K498" s="7"/>
      <c r="N498" s="7"/>
    </row>
    <row r="499" spans="4:14" s="1" customFormat="1">
      <c r="D499" s="32"/>
      <c r="G499" s="32"/>
      <c r="I499" s="7"/>
      <c r="J499" s="7"/>
      <c r="K499" s="7"/>
      <c r="N499" s="7"/>
    </row>
    <row r="500" spans="4:14" s="1" customFormat="1">
      <c r="D500" s="32"/>
      <c r="G500" s="32"/>
      <c r="I500" s="7"/>
      <c r="J500" s="7"/>
      <c r="K500" s="7"/>
      <c r="N500" s="7"/>
    </row>
    <row r="501" spans="4:14" s="1" customFormat="1">
      <c r="D501" s="32"/>
      <c r="G501" s="32"/>
      <c r="I501" s="7"/>
      <c r="J501" s="7"/>
      <c r="K501" s="7"/>
      <c r="N501" s="7"/>
    </row>
    <row r="502" spans="4:14" s="1" customFormat="1">
      <c r="D502" s="32"/>
      <c r="G502" s="32"/>
      <c r="I502" s="7"/>
      <c r="J502" s="7"/>
      <c r="K502" s="7"/>
      <c r="N502" s="7"/>
    </row>
    <row r="503" spans="4:14" s="1" customFormat="1">
      <c r="D503" s="32"/>
      <c r="G503" s="32"/>
      <c r="I503" s="7"/>
      <c r="J503" s="7"/>
      <c r="K503" s="7"/>
      <c r="N503" s="7"/>
    </row>
    <row r="504" spans="4:14" s="1" customFormat="1">
      <c r="D504" s="32"/>
      <c r="G504" s="32"/>
      <c r="I504" s="7"/>
      <c r="J504" s="7"/>
      <c r="K504" s="7"/>
      <c r="N504" s="7"/>
    </row>
    <row r="505" spans="4:14" s="1" customFormat="1">
      <c r="D505" s="32"/>
      <c r="G505" s="32"/>
      <c r="I505" s="7"/>
      <c r="J505" s="7"/>
      <c r="K505" s="7"/>
      <c r="N505" s="7"/>
    </row>
    <row r="506" spans="4:14" s="1" customFormat="1">
      <c r="D506" s="32"/>
      <c r="G506" s="32"/>
      <c r="I506" s="7"/>
      <c r="J506" s="7"/>
      <c r="K506" s="7"/>
      <c r="N506" s="7"/>
    </row>
    <row r="507" spans="4:14" s="1" customFormat="1">
      <c r="D507" s="32"/>
      <c r="G507" s="32"/>
      <c r="I507" s="7"/>
      <c r="J507" s="7"/>
      <c r="K507" s="7"/>
      <c r="N507" s="7"/>
    </row>
    <row r="508" spans="4:14" s="1" customFormat="1">
      <c r="D508" s="32"/>
      <c r="G508" s="32"/>
      <c r="I508" s="7"/>
      <c r="J508" s="7"/>
      <c r="K508" s="7"/>
      <c r="N508" s="7"/>
    </row>
    <row r="509" spans="4:14" s="1" customFormat="1">
      <c r="D509" s="32"/>
      <c r="G509" s="32"/>
      <c r="I509" s="7"/>
      <c r="J509" s="7"/>
      <c r="K509" s="7"/>
      <c r="N509" s="7"/>
    </row>
    <row r="510" spans="4:14" s="1" customFormat="1">
      <c r="D510" s="32"/>
      <c r="G510" s="32"/>
      <c r="I510" s="7"/>
      <c r="J510" s="7"/>
      <c r="K510" s="7"/>
      <c r="N510" s="7"/>
    </row>
    <row r="511" spans="4:14" s="1" customFormat="1">
      <c r="D511" s="32"/>
      <c r="G511" s="32"/>
      <c r="I511" s="7"/>
      <c r="J511" s="7"/>
      <c r="K511" s="7"/>
      <c r="N511" s="7"/>
    </row>
    <row r="512" spans="4:14" s="1" customFormat="1">
      <c r="D512" s="32"/>
      <c r="G512" s="32"/>
      <c r="I512" s="7"/>
      <c r="J512" s="7"/>
      <c r="K512" s="7"/>
      <c r="N512" s="7"/>
    </row>
    <row r="513" spans="4:14" s="1" customFormat="1">
      <c r="D513" s="32"/>
      <c r="G513" s="32"/>
      <c r="I513" s="7"/>
      <c r="J513" s="7"/>
      <c r="K513" s="7"/>
      <c r="N513" s="7"/>
    </row>
    <row r="514" spans="4:14" s="1" customFormat="1">
      <c r="D514" s="32"/>
      <c r="G514" s="32"/>
      <c r="I514" s="7"/>
      <c r="J514" s="7"/>
      <c r="K514" s="7"/>
      <c r="N514" s="7"/>
    </row>
    <row r="515" spans="4:14" s="1" customFormat="1">
      <c r="D515" s="32"/>
      <c r="G515" s="32"/>
      <c r="I515" s="7"/>
      <c r="J515" s="7"/>
      <c r="K515" s="7"/>
      <c r="N515" s="7"/>
    </row>
    <row r="516" spans="4:14" s="1" customFormat="1">
      <c r="D516" s="32"/>
      <c r="G516" s="32"/>
      <c r="I516" s="7"/>
      <c r="J516" s="7"/>
      <c r="K516" s="7"/>
      <c r="N516" s="7"/>
    </row>
    <row r="517" spans="4:14" s="1" customFormat="1">
      <c r="D517" s="32"/>
      <c r="G517" s="32"/>
      <c r="I517" s="7"/>
      <c r="J517" s="7"/>
      <c r="K517" s="7"/>
      <c r="N517" s="7"/>
    </row>
    <row r="518" spans="4:14" s="1" customFormat="1">
      <c r="D518" s="32"/>
      <c r="G518" s="32"/>
      <c r="I518" s="7"/>
      <c r="J518" s="7"/>
      <c r="K518" s="7"/>
      <c r="N518" s="7"/>
    </row>
    <row r="519" spans="4:14" s="1" customFormat="1">
      <c r="D519" s="32"/>
      <c r="G519" s="32"/>
      <c r="I519" s="7"/>
      <c r="J519" s="7"/>
      <c r="K519" s="7"/>
      <c r="N519" s="7"/>
    </row>
    <row r="520" spans="4:14" s="1" customFormat="1">
      <c r="D520" s="32"/>
      <c r="G520" s="32"/>
      <c r="I520" s="7"/>
      <c r="J520" s="7"/>
      <c r="K520" s="7"/>
      <c r="N520" s="7"/>
    </row>
    <row r="521" spans="4:14" s="1" customFormat="1">
      <c r="D521" s="32"/>
      <c r="G521" s="32"/>
      <c r="I521" s="7"/>
      <c r="J521" s="7"/>
      <c r="K521" s="7"/>
      <c r="N521" s="7"/>
    </row>
    <row r="522" spans="4:14" s="1" customFormat="1">
      <c r="D522" s="32"/>
      <c r="G522" s="32"/>
      <c r="I522" s="7"/>
      <c r="J522" s="7"/>
      <c r="K522" s="7"/>
      <c r="N522" s="7"/>
    </row>
    <row r="523" spans="4:14" s="1" customFormat="1">
      <c r="D523" s="32"/>
      <c r="G523" s="32"/>
      <c r="I523" s="7"/>
      <c r="J523" s="7"/>
      <c r="K523" s="7"/>
      <c r="N523" s="7"/>
    </row>
    <row r="524" spans="4:14" s="1" customFormat="1">
      <c r="D524" s="32"/>
      <c r="G524" s="32"/>
      <c r="I524" s="7"/>
      <c r="J524" s="7"/>
      <c r="K524" s="7"/>
      <c r="N524" s="7"/>
    </row>
    <row r="525" spans="4:14" s="1" customFormat="1">
      <c r="D525" s="32"/>
      <c r="G525" s="32"/>
      <c r="I525" s="7"/>
      <c r="J525" s="7"/>
      <c r="K525" s="7"/>
      <c r="N525" s="7"/>
    </row>
    <row r="526" spans="4:14" s="1" customFormat="1">
      <c r="D526" s="32"/>
      <c r="G526" s="32"/>
      <c r="I526" s="7"/>
      <c r="J526" s="7"/>
      <c r="K526" s="7"/>
      <c r="N526" s="7"/>
    </row>
    <row r="527" spans="4:14" s="1" customFormat="1">
      <c r="D527" s="32"/>
      <c r="G527" s="32"/>
      <c r="I527" s="7"/>
      <c r="J527" s="7"/>
      <c r="K527" s="7"/>
      <c r="N527" s="7"/>
    </row>
    <row r="528" spans="4:14" s="1" customFormat="1">
      <c r="D528" s="32"/>
      <c r="G528" s="32"/>
      <c r="I528" s="7"/>
      <c r="J528" s="7"/>
      <c r="K528" s="7"/>
      <c r="N528" s="7"/>
    </row>
    <row r="529" spans="4:14" s="1" customFormat="1">
      <c r="D529" s="32"/>
      <c r="G529" s="32"/>
      <c r="I529" s="7"/>
      <c r="J529" s="7"/>
      <c r="K529" s="7"/>
      <c r="N529" s="7"/>
    </row>
    <row r="530" spans="4:14" s="1" customFormat="1">
      <c r="D530" s="32"/>
      <c r="G530" s="32"/>
      <c r="I530" s="7"/>
      <c r="J530" s="7"/>
      <c r="K530" s="7"/>
      <c r="N530" s="7"/>
    </row>
    <row r="531" spans="4:14" s="1" customFormat="1">
      <c r="D531" s="32"/>
      <c r="G531" s="32"/>
      <c r="I531" s="7"/>
      <c r="J531" s="7"/>
      <c r="K531" s="7"/>
      <c r="N531" s="7"/>
    </row>
    <row r="532" spans="4:14" s="1" customFormat="1">
      <c r="D532" s="32"/>
      <c r="G532" s="32"/>
      <c r="I532" s="7"/>
      <c r="J532" s="7"/>
      <c r="K532" s="7"/>
      <c r="N532" s="7"/>
    </row>
    <row r="533" spans="4:14" s="1" customFormat="1">
      <c r="D533" s="32"/>
      <c r="G533" s="32"/>
      <c r="I533" s="7"/>
      <c r="J533" s="7"/>
      <c r="K533" s="7"/>
      <c r="N533" s="7"/>
    </row>
    <row r="534" spans="4:14" s="1" customFormat="1">
      <c r="D534" s="32"/>
      <c r="G534" s="32"/>
      <c r="I534" s="7"/>
      <c r="J534" s="7"/>
      <c r="K534" s="7"/>
      <c r="N534" s="7"/>
    </row>
    <row r="535" spans="4:14" s="1" customFormat="1">
      <c r="D535" s="32"/>
      <c r="G535" s="32"/>
      <c r="I535" s="7"/>
      <c r="J535" s="7"/>
      <c r="K535" s="7"/>
      <c r="N535" s="7"/>
    </row>
    <row r="536" spans="4:14" s="1" customFormat="1">
      <c r="D536" s="32"/>
      <c r="G536" s="32"/>
      <c r="I536" s="7"/>
      <c r="J536" s="7"/>
      <c r="K536" s="7"/>
      <c r="N536" s="7"/>
    </row>
    <row r="537" spans="4:14" s="1" customFormat="1">
      <c r="D537" s="32"/>
      <c r="G537" s="32"/>
      <c r="I537" s="7"/>
      <c r="J537" s="7"/>
      <c r="K537" s="7"/>
      <c r="N537" s="7"/>
    </row>
    <row r="538" spans="4:14" s="1" customFormat="1">
      <c r="D538" s="32"/>
      <c r="G538" s="32"/>
      <c r="I538" s="7"/>
      <c r="J538" s="7"/>
      <c r="K538" s="7"/>
      <c r="N538" s="7"/>
    </row>
    <row r="539" spans="4:14" s="1" customFormat="1">
      <c r="D539" s="32"/>
      <c r="G539" s="32"/>
      <c r="I539" s="7"/>
      <c r="J539" s="7"/>
      <c r="K539" s="7"/>
      <c r="N539" s="7"/>
    </row>
    <row r="540" spans="4:14" s="1" customFormat="1">
      <c r="D540" s="32"/>
      <c r="G540" s="32"/>
      <c r="I540" s="7"/>
      <c r="J540" s="7"/>
      <c r="K540" s="7"/>
      <c r="N540" s="7"/>
    </row>
    <row r="541" spans="4:14" s="1" customFormat="1">
      <c r="D541" s="32"/>
      <c r="G541" s="32"/>
      <c r="I541" s="7"/>
      <c r="J541" s="7"/>
      <c r="K541" s="7"/>
      <c r="N541" s="7"/>
    </row>
    <row r="542" spans="4:14" s="1" customFormat="1">
      <c r="D542" s="32"/>
      <c r="G542" s="32"/>
      <c r="I542" s="7"/>
      <c r="J542" s="7"/>
      <c r="K542" s="7"/>
      <c r="N542" s="7"/>
    </row>
    <row r="543" spans="4:14" s="1" customFormat="1">
      <c r="D543" s="32"/>
      <c r="G543" s="32"/>
      <c r="I543" s="7"/>
      <c r="J543" s="7"/>
      <c r="K543" s="7"/>
      <c r="N543" s="7"/>
    </row>
    <row r="544" spans="4:14" s="1" customFormat="1">
      <c r="D544" s="32"/>
      <c r="G544" s="32"/>
      <c r="I544" s="7"/>
      <c r="J544" s="7"/>
      <c r="K544" s="7"/>
      <c r="N544" s="7"/>
    </row>
    <row r="545" spans="4:14" s="1" customFormat="1">
      <c r="D545" s="32"/>
      <c r="G545" s="32"/>
      <c r="I545" s="7"/>
      <c r="J545" s="7"/>
      <c r="K545" s="7"/>
      <c r="N545" s="7"/>
    </row>
    <row r="546" spans="4:14" s="1" customFormat="1">
      <c r="D546" s="32"/>
      <c r="G546" s="32"/>
      <c r="I546" s="7"/>
      <c r="J546" s="7"/>
      <c r="K546" s="7"/>
      <c r="N546" s="7"/>
    </row>
    <row r="547" spans="4:14" s="1" customFormat="1">
      <c r="D547" s="32"/>
      <c r="G547" s="32"/>
      <c r="I547" s="7"/>
      <c r="J547" s="7"/>
      <c r="K547" s="7"/>
      <c r="N547" s="7"/>
    </row>
    <row r="548" spans="4:14" s="1" customFormat="1">
      <c r="D548" s="32"/>
      <c r="G548" s="32"/>
      <c r="I548" s="7"/>
      <c r="J548" s="7"/>
      <c r="K548" s="7"/>
      <c r="N548" s="7"/>
    </row>
    <row r="549" spans="4:14" s="1" customFormat="1">
      <c r="D549" s="32"/>
      <c r="G549" s="32"/>
      <c r="I549" s="7"/>
      <c r="J549" s="7"/>
      <c r="K549" s="7"/>
      <c r="N549" s="7"/>
    </row>
    <row r="550" spans="4:14" s="1" customFormat="1">
      <c r="D550" s="32"/>
      <c r="G550" s="32"/>
      <c r="I550" s="7"/>
      <c r="J550" s="7"/>
      <c r="K550" s="7"/>
      <c r="N550" s="7"/>
    </row>
    <row r="551" spans="4:14" s="1" customFormat="1">
      <c r="D551" s="32"/>
      <c r="G551" s="32"/>
      <c r="I551" s="7"/>
      <c r="J551" s="7"/>
      <c r="K551" s="7"/>
      <c r="N551" s="7"/>
    </row>
    <row r="552" spans="4:14" s="1" customFormat="1">
      <c r="D552" s="32"/>
      <c r="G552" s="32"/>
      <c r="I552" s="7"/>
      <c r="J552" s="7"/>
      <c r="K552" s="7"/>
      <c r="N552" s="7"/>
    </row>
    <row r="553" spans="4:14" s="1" customFormat="1">
      <c r="D553" s="32"/>
      <c r="G553" s="32"/>
      <c r="I553" s="7"/>
      <c r="J553" s="7"/>
      <c r="K553" s="7"/>
      <c r="N553" s="7"/>
    </row>
    <row r="554" spans="4:14" s="1" customFormat="1">
      <c r="D554" s="32"/>
      <c r="G554" s="32"/>
      <c r="I554" s="7"/>
      <c r="J554" s="7"/>
      <c r="K554" s="7"/>
      <c r="N554" s="7"/>
    </row>
    <row r="555" spans="4:14" s="1" customFormat="1">
      <c r="D555" s="32"/>
      <c r="G555" s="32"/>
      <c r="I555" s="7"/>
      <c r="J555" s="7"/>
      <c r="K555" s="7"/>
      <c r="N555" s="7"/>
    </row>
    <row r="556" spans="4:14" s="1" customFormat="1">
      <c r="D556" s="32"/>
      <c r="G556" s="32"/>
      <c r="I556" s="7"/>
      <c r="J556" s="7"/>
      <c r="K556" s="7"/>
      <c r="N556" s="7"/>
    </row>
    <row r="557" spans="4:14" s="1" customFormat="1">
      <c r="D557" s="32"/>
      <c r="G557" s="32"/>
      <c r="I557" s="7"/>
      <c r="J557" s="7"/>
      <c r="K557" s="7"/>
      <c r="N557" s="7"/>
    </row>
    <row r="558" spans="4:14" s="1" customFormat="1">
      <c r="D558" s="32"/>
      <c r="G558" s="32"/>
      <c r="I558" s="7"/>
      <c r="J558" s="7"/>
      <c r="K558" s="7"/>
      <c r="N558" s="7"/>
    </row>
    <row r="559" spans="4:14" s="1" customFormat="1">
      <c r="D559" s="32"/>
      <c r="G559" s="32"/>
      <c r="I559" s="7"/>
      <c r="J559" s="7"/>
      <c r="K559" s="7"/>
      <c r="N559" s="7"/>
    </row>
    <row r="560" spans="4:14" s="1" customFormat="1">
      <c r="D560" s="32"/>
      <c r="G560" s="32"/>
      <c r="I560" s="7"/>
      <c r="J560" s="7"/>
      <c r="K560" s="7"/>
      <c r="N560" s="7"/>
    </row>
    <row r="561" spans="4:14" s="1" customFormat="1">
      <c r="D561" s="32"/>
      <c r="G561" s="32"/>
      <c r="I561" s="7"/>
      <c r="J561" s="7"/>
      <c r="K561" s="7"/>
      <c r="N561" s="7"/>
    </row>
    <row r="562" spans="4:14" s="1" customFormat="1">
      <c r="D562" s="32"/>
      <c r="G562" s="32"/>
      <c r="I562" s="7"/>
      <c r="J562" s="7"/>
      <c r="K562" s="7"/>
      <c r="N562" s="7"/>
    </row>
    <row r="563" spans="4:14" s="1" customFormat="1">
      <c r="D563" s="32"/>
      <c r="G563" s="32"/>
      <c r="I563" s="7"/>
      <c r="J563" s="7"/>
      <c r="K563" s="7"/>
      <c r="N563" s="7"/>
    </row>
    <row r="564" spans="4:14" s="1" customFormat="1">
      <c r="D564" s="32"/>
      <c r="G564" s="32"/>
      <c r="I564" s="7"/>
      <c r="J564" s="7"/>
      <c r="K564" s="7"/>
      <c r="N564" s="7"/>
    </row>
    <row r="565" spans="4:14" s="1" customFormat="1">
      <c r="D565" s="32"/>
      <c r="G565" s="32"/>
      <c r="I565" s="7"/>
      <c r="J565" s="7"/>
      <c r="K565" s="7"/>
      <c r="N565" s="7"/>
    </row>
    <row r="566" spans="4:14" s="1" customFormat="1">
      <c r="D566" s="32"/>
      <c r="G566" s="32"/>
      <c r="I566" s="7"/>
      <c r="J566" s="7"/>
      <c r="K566" s="7"/>
      <c r="N566" s="7"/>
    </row>
    <row r="567" spans="4:14" s="1" customFormat="1">
      <c r="D567" s="32"/>
      <c r="G567" s="32"/>
      <c r="I567" s="7"/>
      <c r="J567" s="7"/>
      <c r="K567" s="7"/>
      <c r="N567" s="7"/>
    </row>
    <row r="568" spans="4:14" s="1" customFormat="1">
      <c r="D568" s="32"/>
      <c r="G568" s="32"/>
      <c r="I568" s="7"/>
      <c r="J568" s="7"/>
      <c r="K568" s="7"/>
      <c r="N568" s="7"/>
    </row>
    <row r="569" spans="4:14" s="1" customFormat="1">
      <c r="D569" s="32"/>
      <c r="G569" s="32"/>
      <c r="I569" s="7"/>
      <c r="J569" s="7"/>
      <c r="K569" s="7"/>
      <c r="N569" s="7"/>
    </row>
    <row r="570" spans="4:14" s="1" customFormat="1">
      <c r="D570" s="32"/>
      <c r="G570" s="32"/>
      <c r="I570" s="7"/>
      <c r="J570" s="7"/>
      <c r="K570" s="7"/>
      <c r="N570" s="7"/>
    </row>
    <row r="571" spans="4:14" s="1" customFormat="1">
      <c r="D571" s="32"/>
      <c r="G571" s="32"/>
      <c r="I571" s="7"/>
      <c r="J571" s="7"/>
      <c r="K571" s="7"/>
      <c r="N571" s="7"/>
    </row>
    <row r="572" spans="4:14" s="1" customFormat="1">
      <c r="D572" s="32"/>
      <c r="G572" s="32"/>
      <c r="I572" s="7"/>
      <c r="J572" s="7"/>
      <c r="K572" s="7"/>
      <c r="N572" s="7"/>
    </row>
    <row r="573" spans="4:14" s="1" customFormat="1">
      <c r="D573" s="32"/>
      <c r="G573" s="32"/>
      <c r="I573" s="7"/>
      <c r="J573" s="7"/>
      <c r="K573" s="7"/>
      <c r="N573" s="7"/>
    </row>
    <row r="574" spans="4:14" s="1" customFormat="1">
      <c r="D574" s="32"/>
      <c r="G574" s="32"/>
      <c r="I574" s="7"/>
      <c r="J574" s="7"/>
      <c r="K574" s="7"/>
      <c r="N574" s="7"/>
    </row>
    <row r="575" spans="4:14" s="1" customFormat="1">
      <c r="D575" s="32"/>
      <c r="G575" s="32"/>
      <c r="I575" s="7"/>
      <c r="J575" s="7"/>
      <c r="K575" s="7"/>
      <c r="N575" s="7"/>
    </row>
    <row r="576" spans="4:14" s="1" customFormat="1">
      <c r="D576" s="32"/>
      <c r="G576" s="32"/>
      <c r="I576" s="7"/>
      <c r="J576" s="7"/>
      <c r="K576" s="7"/>
      <c r="N576" s="7"/>
    </row>
    <row r="577" spans="4:14" s="1" customFormat="1">
      <c r="D577" s="32"/>
      <c r="G577" s="32"/>
      <c r="I577" s="7"/>
      <c r="J577" s="7"/>
      <c r="K577" s="7"/>
      <c r="N577" s="7"/>
    </row>
    <row r="578" spans="4:14" s="1" customFormat="1">
      <c r="D578" s="32"/>
      <c r="G578" s="32"/>
      <c r="I578" s="7"/>
      <c r="J578" s="7"/>
      <c r="K578" s="7"/>
      <c r="N578" s="7"/>
    </row>
    <row r="579" spans="4:14" s="1" customFormat="1">
      <c r="D579" s="32"/>
      <c r="G579" s="32"/>
      <c r="I579" s="7"/>
      <c r="J579" s="7"/>
      <c r="K579" s="7"/>
      <c r="N579" s="7"/>
    </row>
    <row r="580" spans="4:14" s="1" customFormat="1">
      <c r="D580" s="32"/>
      <c r="G580" s="32"/>
      <c r="I580" s="7"/>
      <c r="J580" s="7"/>
      <c r="K580" s="7"/>
      <c r="N580" s="7"/>
    </row>
    <row r="581" spans="4:14" s="1" customFormat="1">
      <c r="D581" s="32"/>
      <c r="G581" s="32"/>
      <c r="I581" s="7"/>
      <c r="J581" s="7"/>
      <c r="K581" s="7"/>
      <c r="N581" s="7"/>
    </row>
    <row r="582" spans="4:14" s="1" customFormat="1">
      <c r="D582" s="32"/>
      <c r="G582" s="32"/>
      <c r="I582" s="7"/>
      <c r="J582" s="7"/>
      <c r="K582" s="7"/>
      <c r="N582" s="7"/>
    </row>
    <row r="583" spans="4:14" s="1" customFormat="1">
      <c r="D583" s="32"/>
      <c r="G583" s="32"/>
      <c r="I583" s="7"/>
      <c r="J583" s="7"/>
      <c r="K583" s="7"/>
      <c r="N583" s="7"/>
    </row>
    <row r="584" spans="4:14" s="1" customFormat="1">
      <c r="D584" s="32"/>
      <c r="G584" s="32"/>
      <c r="I584" s="7"/>
      <c r="J584" s="7"/>
      <c r="K584" s="7"/>
      <c r="N584" s="7"/>
    </row>
    <row r="585" spans="4:14" s="1" customFormat="1">
      <c r="D585" s="32"/>
      <c r="G585" s="32"/>
      <c r="I585" s="7"/>
      <c r="J585" s="7"/>
      <c r="K585" s="7"/>
      <c r="N585" s="7"/>
    </row>
    <row r="586" spans="4:14" s="1" customFormat="1">
      <c r="D586" s="32"/>
      <c r="G586" s="32"/>
      <c r="I586" s="7"/>
      <c r="J586" s="7"/>
      <c r="K586" s="7"/>
      <c r="N586" s="7"/>
    </row>
    <row r="587" spans="4:14" s="1" customFormat="1">
      <c r="D587" s="32"/>
      <c r="G587" s="32"/>
      <c r="I587" s="7"/>
      <c r="J587" s="7"/>
      <c r="K587" s="7"/>
      <c r="N587" s="7"/>
    </row>
    <row r="588" spans="4:14" s="1" customFormat="1">
      <c r="D588" s="32"/>
      <c r="G588" s="32"/>
      <c r="I588" s="7"/>
      <c r="J588" s="7"/>
      <c r="K588" s="7"/>
      <c r="N588" s="7"/>
    </row>
    <row r="589" spans="4:14" s="1" customFormat="1">
      <c r="D589" s="32"/>
      <c r="G589" s="32"/>
      <c r="I589" s="7"/>
      <c r="J589" s="7"/>
      <c r="K589" s="7"/>
      <c r="N589" s="7"/>
    </row>
    <row r="590" spans="4:14" s="1" customFormat="1">
      <c r="D590" s="32"/>
      <c r="G590" s="32"/>
      <c r="I590" s="7"/>
      <c r="J590" s="7"/>
      <c r="K590" s="7"/>
      <c r="N590" s="7"/>
    </row>
    <row r="591" spans="4:14" s="1" customFormat="1">
      <c r="D591" s="32"/>
      <c r="G591" s="32"/>
      <c r="I591" s="7"/>
      <c r="J591" s="7"/>
      <c r="K591" s="7"/>
      <c r="N591" s="7"/>
    </row>
    <row r="592" spans="4:14" s="1" customFormat="1">
      <c r="D592" s="32"/>
      <c r="G592" s="32"/>
      <c r="I592" s="7"/>
      <c r="J592" s="7"/>
      <c r="K592" s="7"/>
      <c r="N592" s="7"/>
    </row>
    <row r="593" spans="4:14" s="1" customFormat="1">
      <c r="D593" s="32"/>
      <c r="G593" s="32"/>
      <c r="I593" s="7"/>
      <c r="J593" s="7"/>
      <c r="K593" s="7"/>
      <c r="N593" s="7"/>
    </row>
    <row r="594" spans="4:14" s="1" customFormat="1">
      <c r="D594" s="32"/>
      <c r="G594" s="32"/>
      <c r="I594" s="7"/>
      <c r="J594" s="7"/>
      <c r="K594" s="7"/>
      <c r="N594" s="7"/>
    </row>
    <row r="595" spans="4:14" s="1" customFormat="1">
      <c r="D595" s="32"/>
      <c r="G595" s="32"/>
      <c r="I595" s="7"/>
      <c r="J595" s="7"/>
      <c r="K595" s="7"/>
      <c r="N595" s="7"/>
    </row>
    <row r="596" spans="4:14" s="1" customFormat="1">
      <c r="D596" s="32"/>
      <c r="G596" s="32"/>
      <c r="I596" s="7"/>
      <c r="J596" s="7"/>
      <c r="K596" s="7"/>
      <c r="N596" s="7"/>
    </row>
    <row r="597" spans="4:14" s="1" customFormat="1">
      <c r="D597" s="32"/>
      <c r="G597" s="32"/>
      <c r="I597" s="7"/>
      <c r="J597" s="7"/>
      <c r="K597" s="7"/>
      <c r="N597" s="7"/>
    </row>
    <row r="598" spans="4:14" s="1" customFormat="1">
      <c r="D598" s="32"/>
      <c r="G598" s="32"/>
      <c r="I598" s="7"/>
      <c r="J598" s="7"/>
      <c r="K598" s="7"/>
      <c r="N598" s="7"/>
    </row>
    <row r="599" spans="4:14" s="1" customFormat="1">
      <c r="D599" s="32"/>
      <c r="G599" s="32"/>
      <c r="I599" s="7"/>
      <c r="J599" s="7"/>
      <c r="K599" s="7"/>
      <c r="N599" s="7"/>
    </row>
    <row r="600" spans="4:14" s="1" customFormat="1">
      <c r="D600" s="32"/>
      <c r="G600" s="32"/>
      <c r="I600" s="7"/>
      <c r="J600" s="7"/>
      <c r="K600" s="7"/>
      <c r="N600" s="7"/>
    </row>
    <row r="601" spans="4:14" s="1" customFormat="1">
      <c r="D601" s="32"/>
      <c r="G601" s="32"/>
      <c r="I601" s="7"/>
      <c r="J601" s="7"/>
      <c r="K601" s="7"/>
      <c r="N601" s="7"/>
    </row>
    <row r="602" spans="4:14" s="1" customFormat="1">
      <c r="D602" s="32"/>
      <c r="G602" s="32"/>
      <c r="I602" s="7"/>
      <c r="J602" s="7"/>
      <c r="K602" s="7"/>
      <c r="N602" s="7"/>
    </row>
    <row r="603" spans="4:14" s="1" customFormat="1">
      <c r="D603" s="32"/>
      <c r="G603" s="32"/>
      <c r="I603" s="7"/>
      <c r="J603" s="7"/>
      <c r="K603" s="7"/>
      <c r="N603" s="7"/>
    </row>
    <row r="604" spans="4:14" s="1" customFormat="1">
      <c r="D604" s="32"/>
      <c r="G604" s="32"/>
      <c r="I604" s="7"/>
      <c r="J604" s="7"/>
      <c r="K604" s="7"/>
      <c r="N604" s="7"/>
    </row>
    <row r="605" spans="4:14" s="1" customFormat="1">
      <c r="D605" s="32"/>
      <c r="G605" s="32"/>
      <c r="I605" s="7"/>
      <c r="J605" s="7"/>
      <c r="K605" s="7"/>
      <c r="N605" s="7"/>
    </row>
    <row r="606" spans="4:14" s="1" customFormat="1">
      <c r="D606" s="32"/>
      <c r="G606" s="32"/>
      <c r="I606" s="7"/>
      <c r="J606" s="7"/>
      <c r="K606" s="7"/>
      <c r="N606" s="7"/>
    </row>
    <row r="607" spans="4:14" s="1" customFormat="1">
      <c r="D607" s="32"/>
      <c r="G607" s="32"/>
      <c r="I607" s="7"/>
      <c r="J607" s="7"/>
      <c r="K607" s="7"/>
      <c r="N607" s="7"/>
    </row>
    <row r="608" spans="4:14" s="1" customFormat="1">
      <c r="D608" s="32"/>
      <c r="G608" s="32"/>
      <c r="I608" s="7"/>
      <c r="J608" s="7"/>
      <c r="K608" s="7"/>
      <c r="N608" s="7"/>
    </row>
    <row r="609" spans="4:14" s="1" customFormat="1">
      <c r="D609" s="32"/>
      <c r="G609" s="32"/>
      <c r="I609" s="7"/>
      <c r="J609" s="7"/>
      <c r="K609" s="7"/>
      <c r="N609" s="7"/>
    </row>
    <row r="610" spans="4:14" s="1" customFormat="1">
      <c r="D610" s="32"/>
      <c r="G610" s="32"/>
      <c r="I610" s="7"/>
      <c r="J610" s="7"/>
      <c r="K610" s="7"/>
      <c r="N610" s="7"/>
    </row>
    <row r="611" spans="4:14" s="1" customFormat="1">
      <c r="D611" s="32"/>
      <c r="G611" s="32"/>
      <c r="I611" s="7"/>
      <c r="J611" s="7"/>
      <c r="K611" s="7"/>
      <c r="N611" s="7"/>
    </row>
    <row r="612" spans="4:14" s="1" customFormat="1">
      <c r="D612" s="32"/>
      <c r="G612" s="32"/>
      <c r="I612" s="7"/>
      <c r="J612" s="7"/>
      <c r="K612" s="7"/>
      <c r="N612" s="7"/>
    </row>
    <row r="613" spans="4:14" s="1" customFormat="1">
      <c r="D613" s="32"/>
      <c r="G613" s="32"/>
      <c r="I613" s="7"/>
      <c r="J613" s="7"/>
      <c r="K613" s="7"/>
      <c r="N613" s="7"/>
    </row>
    <row r="614" spans="4:14" s="1" customFormat="1">
      <c r="D614" s="32"/>
      <c r="G614" s="32"/>
      <c r="I614" s="7"/>
      <c r="J614" s="7"/>
      <c r="K614" s="7"/>
      <c r="N614" s="7"/>
    </row>
    <row r="615" spans="4:14" s="1" customFormat="1">
      <c r="D615" s="32"/>
      <c r="G615" s="32"/>
      <c r="I615" s="7"/>
      <c r="J615" s="7"/>
      <c r="K615" s="7"/>
      <c r="N615" s="7"/>
    </row>
    <row r="616" spans="4:14" s="1" customFormat="1">
      <c r="D616" s="32"/>
      <c r="G616" s="32"/>
      <c r="I616" s="7"/>
      <c r="J616" s="7"/>
      <c r="K616" s="7"/>
      <c r="N616" s="7"/>
    </row>
    <row r="617" spans="4:14" s="1" customFormat="1">
      <c r="D617" s="32"/>
      <c r="G617" s="32"/>
      <c r="I617" s="7"/>
      <c r="J617" s="7"/>
      <c r="K617" s="7"/>
      <c r="N617" s="7"/>
    </row>
    <row r="618" spans="4:14" s="1" customFormat="1">
      <c r="D618" s="32"/>
      <c r="G618" s="32"/>
      <c r="I618" s="7"/>
      <c r="J618" s="7"/>
      <c r="K618" s="7"/>
      <c r="N618" s="7"/>
    </row>
    <row r="619" spans="4:14" s="1" customFormat="1">
      <c r="D619" s="32"/>
      <c r="G619" s="32"/>
      <c r="I619" s="7"/>
      <c r="J619" s="7"/>
      <c r="K619" s="7"/>
      <c r="N619" s="7"/>
    </row>
    <row r="620" spans="4:14" s="1" customFormat="1">
      <c r="D620" s="32"/>
      <c r="G620" s="32"/>
      <c r="I620" s="7"/>
      <c r="J620" s="7"/>
      <c r="K620" s="7"/>
      <c r="N620" s="7"/>
    </row>
    <row r="621" spans="4:14" s="1" customFormat="1">
      <c r="D621" s="32"/>
      <c r="G621" s="32"/>
      <c r="I621" s="7"/>
      <c r="J621" s="7"/>
      <c r="K621" s="7"/>
      <c r="N621" s="7"/>
    </row>
    <row r="622" spans="4:14" s="1" customFormat="1">
      <c r="D622" s="32"/>
      <c r="G622" s="32"/>
      <c r="I622" s="7"/>
      <c r="J622" s="7"/>
      <c r="K622" s="7"/>
      <c r="N622" s="7"/>
    </row>
    <row r="623" spans="4:14" s="1" customFormat="1">
      <c r="D623" s="32"/>
      <c r="G623" s="32"/>
      <c r="I623" s="7"/>
      <c r="J623" s="7"/>
      <c r="K623" s="7"/>
      <c r="N623" s="7"/>
    </row>
    <row r="624" spans="4:14" s="1" customFormat="1">
      <c r="D624" s="32"/>
      <c r="G624" s="32"/>
      <c r="I624" s="7"/>
      <c r="J624" s="7"/>
      <c r="K624" s="7"/>
      <c r="N624" s="7"/>
    </row>
    <row r="625" spans="4:14" s="1" customFormat="1">
      <c r="D625" s="32"/>
      <c r="G625" s="32"/>
      <c r="I625" s="7"/>
      <c r="J625" s="7"/>
      <c r="K625" s="7"/>
      <c r="N625" s="7"/>
    </row>
    <row r="626" spans="4:14" s="1" customFormat="1">
      <c r="D626" s="32"/>
      <c r="G626" s="32"/>
      <c r="I626" s="7"/>
      <c r="J626" s="7"/>
      <c r="K626" s="7"/>
      <c r="N626" s="7"/>
    </row>
    <row r="627" spans="4:14" s="1" customFormat="1">
      <c r="D627" s="32"/>
      <c r="G627" s="32"/>
      <c r="I627" s="7"/>
      <c r="J627" s="7"/>
      <c r="K627" s="7"/>
      <c r="N627" s="7"/>
    </row>
    <row r="628" spans="4:14" s="1" customFormat="1">
      <c r="D628" s="32"/>
      <c r="G628" s="32"/>
      <c r="I628" s="7"/>
      <c r="J628" s="7"/>
      <c r="K628" s="7"/>
      <c r="N628" s="7"/>
    </row>
    <row r="629" spans="4:14" s="1" customFormat="1">
      <c r="D629" s="32"/>
      <c r="G629" s="32"/>
      <c r="I629" s="7"/>
      <c r="J629" s="7"/>
      <c r="K629" s="7"/>
      <c r="N629" s="7"/>
    </row>
    <row r="630" spans="4:14" s="1" customFormat="1">
      <c r="D630" s="32"/>
      <c r="G630" s="32"/>
      <c r="I630" s="7"/>
      <c r="J630" s="7"/>
      <c r="K630" s="7"/>
      <c r="N630" s="7"/>
    </row>
    <row r="631" spans="4:14" s="1" customFormat="1">
      <c r="D631" s="32"/>
      <c r="G631" s="32"/>
      <c r="I631" s="7"/>
      <c r="J631" s="7"/>
      <c r="K631" s="7"/>
      <c r="N631" s="7"/>
    </row>
    <row r="632" spans="4:14" s="1" customFormat="1">
      <c r="D632" s="32"/>
      <c r="G632" s="32"/>
      <c r="I632" s="7"/>
      <c r="J632" s="7"/>
      <c r="K632" s="7"/>
      <c r="N632" s="7"/>
    </row>
    <row r="633" spans="4:14" s="1" customFormat="1">
      <c r="D633" s="32"/>
      <c r="G633" s="32"/>
      <c r="I633" s="7"/>
      <c r="J633" s="7"/>
      <c r="K633" s="7"/>
      <c r="N633" s="7"/>
    </row>
    <row r="634" spans="4:14" s="1" customFormat="1">
      <c r="D634" s="32"/>
      <c r="G634" s="32"/>
      <c r="I634" s="7"/>
      <c r="J634" s="7"/>
      <c r="K634" s="7"/>
      <c r="N634" s="7"/>
    </row>
    <row r="635" spans="4:14" s="1" customFormat="1">
      <c r="D635" s="32"/>
      <c r="G635" s="32"/>
      <c r="I635" s="7"/>
      <c r="J635" s="7"/>
      <c r="K635" s="7"/>
      <c r="N635" s="7"/>
    </row>
    <row r="636" spans="4:14" s="1" customFormat="1">
      <c r="D636" s="32"/>
      <c r="G636" s="32"/>
      <c r="I636" s="7"/>
      <c r="J636" s="7"/>
      <c r="K636" s="7"/>
      <c r="N636" s="7"/>
    </row>
    <row r="637" spans="4:14" s="1" customFormat="1">
      <c r="D637" s="32"/>
      <c r="G637" s="32"/>
      <c r="I637" s="7"/>
      <c r="J637" s="7"/>
      <c r="K637" s="7"/>
      <c r="N637" s="7"/>
    </row>
    <row r="638" spans="4:14" s="1" customFormat="1">
      <c r="D638" s="32"/>
      <c r="G638" s="32"/>
      <c r="I638" s="7"/>
      <c r="J638" s="7"/>
      <c r="K638" s="7"/>
      <c r="N638" s="7"/>
    </row>
    <row r="639" spans="4:14" s="1" customFormat="1">
      <c r="D639" s="32"/>
      <c r="G639" s="32"/>
      <c r="I639" s="7"/>
      <c r="J639" s="7"/>
      <c r="K639" s="7"/>
      <c r="N639" s="7"/>
    </row>
    <row r="640" spans="4:14" s="1" customFormat="1">
      <c r="D640" s="32"/>
      <c r="G640" s="32"/>
      <c r="I640" s="7"/>
      <c r="J640" s="7"/>
      <c r="K640" s="7"/>
      <c r="N640" s="7"/>
    </row>
    <row r="641" spans="4:14" s="1" customFormat="1">
      <c r="D641" s="32"/>
      <c r="G641" s="32"/>
      <c r="I641" s="7"/>
      <c r="J641" s="7"/>
      <c r="K641" s="7"/>
      <c r="N641" s="7"/>
    </row>
    <row r="642" spans="4:14" s="1" customFormat="1">
      <c r="D642" s="32"/>
      <c r="G642" s="32"/>
      <c r="I642" s="7"/>
      <c r="J642" s="7"/>
      <c r="K642" s="7"/>
      <c r="N642" s="7"/>
    </row>
    <row r="643" spans="4:14" s="1" customFormat="1">
      <c r="D643" s="32"/>
      <c r="G643" s="32"/>
      <c r="I643" s="7"/>
      <c r="J643" s="7"/>
      <c r="K643" s="7"/>
      <c r="N643" s="7"/>
    </row>
    <row r="644" spans="4:14" s="1" customFormat="1">
      <c r="D644" s="32"/>
      <c r="G644" s="32"/>
      <c r="I644" s="7"/>
      <c r="J644" s="7"/>
      <c r="K644" s="7"/>
      <c r="N644" s="7"/>
    </row>
    <row r="645" spans="4:14" s="1" customFormat="1">
      <c r="D645" s="32"/>
      <c r="G645" s="32"/>
      <c r="I645" s="7"/>
      <c r="J645" s="7"/>
      <c r="K645" s="7"/>
      <c r="N645" s="7"/>
    </row>
    <row r="646" spans="4:14" s="1" customFormat="1">
      <c r="D646" s="32"/>
      <c r="G646" s="32"/>
      <c r="I646" s="7"/>
      <c r="J646" s="7"/>
      <c r="K646" s="7"/>
      <c r="N646" s="7"/>
    </row>
    <row r="647" spans="4:14" s="1" customFormat="1">
      <c r="D647" s="32"/>
      <c r="G647" s="32"/>
      <c r="I647" s="7"/>
      <c r="J647" s="7"/>
      <c r="K647" s="7"/>
      <c r="N647" s="7"/>
    </row>
    <row r="648" spans="4:14" s="1" customFormat="1">
      <c r="D648" s="32"/>
      <c r="G648" s="32"/>
      <c r="I648" s="7"/>
      <c r="J648" s="7"/>
      <c r="K648" s="7"/>
      <c r="N648" s="7"/>
    </row>
    <row r="649" spans="4:14" s="1" customFormat="1">
      <c r="D649" s="32"/>
      <c r="G649" s="32"/>
      <c r="I649" s="7"/>
      <c r="J649" s="7"/>
      <c r="K649" s="7"/>
      <c r="N649" s="7"/>
    </row>
    <row r="650" spans="4:14" s="1" customFormat="1">
      <c r="D650" s="32"/>
      <c r="G650" s="32"/>
      <c r="I650" s="7"/>
      <c r="J650" s="7"/>
      <c r="K650" s="7"/>
      <c r="N650" s="7"/>
    </row>
    <row r="651" spans="4:14" s="1" customFormat="1">
      <c r="D651" s="32"/>
      <c r="G651" s="32"/>
      <c r="I651" s="7"/>
      <c r="J651" s="7"/>
      <c r="K651" s="7"/>
      <c r="N651" s="7"/>
    </row>
    <row r="652" spans="4:14" s="1" customFormat="1">
      <c r="D652" s="32"/>
      <c r="G652" s="32"/>
      <c r="I652" s="7"/>
      <c r="J652" s="7"/>
      <c r="K652" s="7"/>
      <c r="N652" s="7"/>
    </row>
    <row r="653" spans="4:14" s="1" customFormat="1">
      <c r="D653" s="32"/>
      <c r="G653" s="32"/>
      <c r="I653" s="7"/>
      <c r="J653" s="7"/>
      <c r="K653" s="7"/>
      <c r="N653" s="7"/>
    </row>
    <row r="654" spans="4:14" s="1" customFormat="1">
      <c r="D654" s="32"/>
      <c r="G654" s="32"/>
      <c r="I654" s="7"/>
      <c r="J654" s="7"/>
      <c r="K654" s="7"/>
      <c r="N654" s="7"/>
    </row>
    <row r="655" spans="4:14" s="1" customFormat="1">
      <c r="D655" s="32"/>
      <c r="G655" s="32"/>
      <c r="I655" s="7"/>
      <c r="J655" s="7"/>
      <c r="K655" s="7"/>
      <c r="N655" s="7"/>
    </row>
    <row r="656" spans="4:14" s="1" customFormat="1">
      <c r="D656" s="32"/>
      <c r="G656" s="32"/>
      <c r="I656" s="7"/>
      <c r="J656" s="7"/>
      <c r="K656" s="7"/>
      <c r="N656" s="7"/>
    </row>
    <row r="657" spans="4:14" s="1" customFormat="1">
      <c r="D657" s="32"/>
      <c r="G657" s="32"/>
      <c r="I657" s="7"/>
      <c r="J657" s="7"/>
      <c r="K657" s="7"/>
      <c r="N657" s="7"/>
    </row>
    <row r="658" spans="4:14" s="1" customFormat="1">
      <c r="D658" s="32"/>
      <c r="G658" s="32"/>
      <c r="I658" s="7"/>
      <c r="J658" s="7"/>
      <c r="K658" s="7"/>
      <c r="N658" s="7"/>
    </row>
    <row r="659" spans="4:14" s="1" customFormat="1">
      <c r="D659" s="32"/>
      <c r="G659" s="32"/>
      <c r="I659" s="7"/>
      <c r="J659" s="7"/>
      <c r="K659" s="7"/>
      <c r="N659" s="7"/>
    </row>
    <row r="660" spans="4:14" s="1" customFormat="1">
      <c r="D660" s="32"/>
      <c r="G660" s="32"/>
      <c r="I660" s="7"/>
      <c r="J660" s="7"/>
      <c r="K660" s="7"/>
      <c r="N660" s="7"/>
    </row>
    <row r="661" spans="4:14" s="1" customFormat="1">
      <c r="D661" s="32"/>
      <c r="G661" s="32"/>
      <c r="I661" s="7"/>
      <c r="J661" s="7"/>
      <c r="K661" s="7"/>
      <c r="N661" s="7"/>
    </row>
    <row r="662" spans="4:14" s="1" customFormat="1">
      <c r="D662" s="32"/>
      <c r="G662" s="32"/>
      <c r="I662" s="7"/>
      <c r="J662" s="7"/>
      <c r="K662" s="7"/>
      <c r="N662" s="7"/>
    </row>
    <row r="663" spans="4:14" s="1" customFormat="1">
      <c r="D663" s="32"/>
      <c r="G663" s="32"/>
      <c r="I663" s="7"/>
      <c r="J663" s="7"/>
      <c r="K663" s="7"/>
      <c r="N663" s="7"/>
    </row>
    <row r="664" spans="4:14" s="1" customFormat="1">
      <c r="D664" s="32"/>
      <c r="G664" s="32"/>
      <c r="I664" s="7"/>
      <c r="J664" s="7"/>
      <c r="K664" s="7"/>
      <c r="N664" s="7"/>
    </row>
    <row r="665" spans="4:14" s="1" customFormat="1">
      <c r="D665" s="32"/>
      <c r="G665" s="32"/>
      <c r="I665" s="7"/>
      <c r="J665" s="7"/>
      <c r="K665" s="7"/>
      <c r="N665" s="7"/>
    </row>
    <row r="666" spans="4:14" s="1" customFormat="1">
      <c r="D666" s="32"/>
      <c r="G666" s="32"/>
      <c r="I666" s="7"/>
      <c r="J666" s="7"/>
      <c r="K666" s="7"/>
      <c r="N666" s="7"/>
    </row>
    <row r="667" spans="4:14" s="1" customFormat="1">
      <c r="D667" s="32"/>
      <c r="G667" s="32"/>
      <c r="I667" s="7"/>
      <c r="J667" s="7"/>
      <c r="K667" s="7"/>
      <c r="N667" s="7"/>
    </row>
    <row r="668" spans="4:14" s="1" customFormat="1">
      <c r="D668" s="32"/>
      <c r="G668" s="32"/>
      <c r="I668" s="7"/>
      <c r="J668" s="7"/>
      <c r="K668" s="7"/>
      <c r="N668" s="7"/>
    </row>
    <row r="669" spans="4:14" s="1" customFormat="1">
      <c r="D669" s="32"/>
      <c r="G669" s="32"/>
      <c r="I669" s="7"/>
      <c r="J669" s="7"/>
      <c r="K669" s="7"/>
      <c r="N669" s="7"/>
    </row>
    <row r="670" spans="4:14" s="1" customFormat="1">
      <c r="D670" s="32"/>
      <c r="G670" s="32"/>
      <c r="I670" s="7"/>
      <c r="J670" s="7"/>
      <c r="K670" s="7"/>
      <c r="N670" s="7"/>
    </row>
    <row r="671" spans="4:14" s="1" customFormat="1">
      <c r="D671" s="32"/>
      <c r="G671" s="32"/>
      <c r="I671" s="7"/>
      <c r="J671" s="7"/>
      <c r="K671" s="7"/>
      <c r="N671" s="7"/>
    </row>
    <row r="672" spans="4:14" s="1" customFormat="1">
      <c r="D672" s="32"/>
      <c r="G672" s="32"/>
      <c r="I672" s="7"/>
      <c r="J672" s="7"/>
      <c r="K672" s="7"/>
      <c r="N672" s="7"/>
    </row>
    <row r="673" spans="4:14" s="1" customFormat="1">
      <c r="D673" s="32"/>
      <c r="G673" s="32"/>
      <c r="I673" s="7"/>
      <c r="J673" s="7"/>
      <c r="K673" s="7"/>
      <c r="N673" s="7"/>
    </row>
    <row r="674" spans="4:14" s="1" customFormat="1">
      <c r="D674" s="32"/>
      <c r="G674" s="32"/>
      <c r="I674" s="7"/>
      <c r="J674" s="7"/>
      <c r="K674" s="7"/>
      <c r="N674" s="7"/>
    </row>
    <row r="675" spans="4:14" s="1" customFormat="1">
      <c r="D675" s="32"/>
      <c r="G675" s="32"/>
      <c r="I675" s="7"/>
      <c r="J675" s="7"/>
      <c r="K675" s="7"/>
      <c r="N675" s="7"/>
    </row>
    <row r="676" spans="4:14" s="1" customFormat="1">
      <c r="D676" s="32"/>
      <c r="G676" s="32"/>
      <c r="I676" s="7"/>
      <c r="J676" s="7"/>
      <c r="K676" s="7"/>
      <c r="N676" s="7"/>
    </row>
    <row r="677" spans="4:14" s="1" customFormat="1">
      <c r="D677" s="32"/>
      <c r="G677" s="32"/>
      <c r="I677" s="7"/>
      <c r="J677" s="7"/>
      <c r="K677" s="7"/>
      <c r="N677" s="7"/>
    </row>
    <row r="678" spans="4:14" s="1" customFormat="1">
      <c r="D678" s="32"/>
      <c r="G678" s="32"/>
      <c r="I678" s="7"/>
      <c r="J678" s="7"/>
      <c r="K678" s="7"/>
      <c r="N678" s="7"/>
    </row>
    <row r="679" spans="4:14" s="1" customFormat="1">
      <c r="D679" s="32"/>
      <c r="G679" s="32"/>
      <c r="I679" s="7"/>
      <c r="J679" s="7"/>
      <c r="K679" s="7"/>
      <c r="N679" s="7"/>
    </row>
    <row r="680" spans="4:14" s="1" customFormat="1">
      <c r="D680" s="32"/>
      <c r="G680" s="32"/>
      <c r="I680" s="7"/>
      <c r="J680" s="7"/>
      <c r="K680" s="7"/>
      <c r="N680" s="7"/>
    </row>
    <row r="681" spans="4:14" s="1" customFormat="1">
      <c r="D681" s="32"/>
      <c r="G681" s="32"/>
      <c r="I681" s="7"/>
      <c r="J681" s="7"/>
      <c r="K681" s="7"/>
      <c r="N681" s="7"/>
    </row>
    <row r="682" spans="4:14" s="1" customFormat="1">
      <c r="D682" s="32"/>
      <c r="G682" s="32"/>
      <c r="I682" s="7"/>
      <c r="J682" s="7"/>
      <c r="K682" s="7"/>
      <c r="N682" s="7"/>
    </row>
    <row r="683" spans="4:14" s="1" customFormat="1">
      <c r="D683" s="32"/>
      <c r="G683" s="32"/>
      <c r="I683" s="7"/>
      <c r="J683" s="7"/>
      <c r="K683" s="7"/>
      <c r="N683" s="7"/>
    </row>
    <row r="684" spans="4:14" s="1" customFormat="1">
      <c r="D684" s="32"/>
      <c r="G684" s="32"/>
      <c r="I684" s="7"/>
      <c r="J684" s="7"/>
      <c r="K684" s="7"/>
      <c r="N684" s="7"/>
    </row>
    <row r="685" spans="4:14" s="1" customFormat="1">
      <c r="D685" s="32"/>
      <c r="G685" s="32"/>
      <c r="I685" s="7"/>
      <c r="J685" s="7"/>
      <c r="K685" s="7"/>
      <c r="N685" s="7"/>
    </row>
    <row r="686" spans="4:14" s="1" customFormat="1">
      <c r="D686" s="32"/>
      <c r="G686" s="32"/>
      <c r="I686" s="7"/>
      <c r="J686" s="7"/>
      <c r="K686" s="7"/>
      <c r="N686" s="7"/>
    </row>
    <row r="687" spans="4:14" s="1" customFormat="1">
      <c r="D687" s="32"/>
      <c r="G687" s="32"/>
      <c r="I687" s="7"/>
      <c r="J687" s="7"/>
      <c r="K687" s="7"/>
      <c r="N687" s="7"/>
    </row>
    <row r="688" spans="4:14" s="1" customFormat="1">
      <c r="D688" s="32"/>
      <c r="G688" s="32"/>
      <c r="I688" s="7"/>
      <c r="J688" s="7"/>
      <c r="K688" s="7"/>
      <c r="N688" s="7"/>
    </row>
    <row r="689" spans="4:14" s="1" customFormat="1">
      <c r="D689" s="32"/>
      <c r="G689" s="32"/>
      <c r="I689" s="7"/>
      <c r="J689" s="7"/>
      <c r="K689" s="7"/>
      <c r="N689" s="7"/>
    </row>
    <row r="690" spans="4:14" s="1" customFormat="1">
      <c r="D690" s="32"/>
      <c r="G690" s="32"/>
      <c r="I690" s="7"/>
      <c r="J690" s="7"/>
      <c r="K690" s="7"/>
      <c r="N690" s="7"/>
    </row>
    <row r="691" spans="4:14" s="1" customFormat="1">
      <c r="D691" s="32"/>
      <c r="G691" s="32"/>
      <c r="I691" s="7"/>
      <c r="J691" s="7"/>
      <c r="K691" s="7"/>
      <c r="N691" s="7"/>
    </row>
    <row r="692" spans="4:14" s="1" customFormat="1">
      <c r="D692" s="32"/>
      <c r="G692" s="32"/>
      <c r="I692" s="7"/>
      <c r="J692" s="7"/>
      <c r="K692" s="7"/>
      <c r="N692" s="7"/>
    </row>
    <row r="693" spans="4:14" s="1" customFormat="1">
      <c r="D693" s="32"/>
      <c r="G693" s="32"/>
      <c r="I693" s="7"/>
      <c r="J693" s="7"/>
      <c r="K693" s="7"/>
      <c r="N693" s="7"/>
    </row>
    <row r="694" spans="4:14" s="1" customFormat="1">
      <c r="D694" s="32"/>
      <c r="G694" s="32"/>
      <c r="I694" s="7"/>
      <c r="J694" s="7"/>
      <c r="K694" s="7"/>
      <c r="N694" s="7"/>
    </row>
    <row r="695" spans="4:14" s="1" customFormat="1">
      <c r="D695" s="32"/>
      <c r="G695" s="32"/>
      <c r="I695" s="7"/>
      <c r="J695" s="7"/>
      <c r="K695" s="7"/>
      <c r="N695" s="7"/>
    </row>
    <row r="696" spans="4:14" s="1" customFormat="1">
      <c r="D696" s="32"/>
      <c r="G696" s="32"/>
      <c r="I696" s="7"/>
      <c r="J696" s="7"/>
      <c r="K696" s="7"/>
      <c r="N696" s="7"/>
    </row>
    <row r="697" spans="4:14" s="1" customFormat="1">
      <c r="D697" s="32"/>
      <c r="G697" s="32"/>
      <c r="I697" s="7"/>
      <c r="J697" s="7"/>
      <c r="K697" s="7"/>
      <c r="N697" s="7"/>
    </row>
    <row r="698" spans="4:14" s="1" customFormat="1">
      <c r="D698" s="32"/>
      <c r="G698" s="32"/>
      <c r="I698" s="7"/>
      <c r="J698" s="7"/>
      <c r="K698" s="7"/>
      <c r="N698" s="7"/>
    </row>
    <row r="699" spans="4:14" s="1" customFormat="1">
      <c r="D699" s="32"/>
      <c r="G699" s="32"/>
      <c r="I699" s="7"/>
      <c r="J699" s="7"/>
      <c r="K699" s="7"/>
      <c r="N699" s="7"/>
    </row>
    <row r="700" spans="4:14" s="1" customFormat="1">
      <c r="D700" s="32"/>
      <c r="G700" s="32"/>
      <c r="I700" s="7"/>
      <c r="J700" s="7"/>
      <c r="K700" s="7"/>
      <c r="N700" s="7"/>
    </row>
    <row r="701" spans="4:14" s="1" customFormat="1">
      <c r="D701" s="32"/>
      <c r="G701" s="32"/>
      <c r="I701" s="7"/>
      <c r="J701" s="7"/>
      <c r="K701" s="7"/>
      <c r="N701" s="7"/>
    </row>
    <row r="702" spans="4:14" s="1" customFormat="1">
      <c r="D702" s="32"/>
      <c r="G702" s="32"/>
      <c r="I702" s="7"/>
      <c r="J702" s="7"/>
      <c r="K702" s="7"/>
      <c r="N702" s="7"/>
    </row>
    <row r="703" spans="4:14" s="1" customFormat="1">
      <c r="D703" s="32"/>
      <c r="G703" s="32"/>
      <c r="I703" s="7"/>
      <c r="J703" s="7"/>
      <c r="K703" s="7"/>
      <c r="N703" s="7"/>
    </row>
    <row r="704" spans="4:14" s="1" customFormat="1">
      <c r="D704" s="32"/>
      <c r="G704" s="32"/>
      <c r="I704" s="7"/>
      <c r="J704" s="7"/>
      <c r="K704" s="7"/>
      <c r="N704" s="7"/>
    </row>
    <row r="705" spans="4:14" s="1" customFormat="1">
      <c r="D705" s="32"/>
      <c r="G705" s="32"/>
      <c r="I705" s="7"/>
      <c r="J705" s="7"/>
      <c r="K705" s="7"/>
      <c r="N705" s="7"/>
    </row>
    <row r="706" spans="4:14" s="1" customFormat="1">
      <c r="D706" s="32"/>
      <c r="G706" s="32"/>
      <c r="I706" s="7"/>
      <c r="J706" s="7"/>
      <c r="K706" s="7"/>
      <c r="N706" s="7"/>
    </row>
    <row r="707" spans="4:14" s="1" customFormat="1">
      <c r="D707" s="32"/>
      <c r="G707" s="32"/>
      <c r="I707" s="7"/>
      <c r="J707" s="7"/>
      <c r="K707" s="7"/>
      <c r="N707" s="7"/>
    </row>
    <row r="708" spans="4:14" s="1" customFormat="1">
      <c r="D708" s="32"/>
      <c r="G708" s="32"/>
      <c r="I708" s="7"/>
      <c r="J708" s="7"/>
      <c r="K708" s="7"/>
      <c r="N708" s="7"/>
    </row>
    <row r="709" spans="4:14" s="1" customFormat="1">
      <c r="D709" s="32"/>
      <c r="G709" s="32"/>
      <c r="I709" s="7"/>
      <c r="J709" s="7"/>
      <c r="K709" s="7"/>
      <c r="N709" s="7"/>
    </row>
    <row r="710" spans="4:14" s="1" customFormat="1">
      <c r="D710" s="32"/>
      <c r="G710" s="32"/>
      <c r="I710" s="7"/>
      <c r="J710" s="7"/>
      <c r="K710" s="7"/>
      <c r="N710" s="7"/>
    </row>
    <row r="711" spans="4:14" s="1" customFormat="1">
      <c r="D711" s="32"/>
      <c r="G711" s="32"/>
      <c r="I711" s="7"/>
      <c r="J711" s="7"/>
      <c r="K711" s="7"/>
      <c r="N711" s="7"/>
    </row>
    <row r="712" spans="4:14" s="1" customFormat="1">
      <c r="D712" s="32"/>
      <c r="G712" s="32"/>
      <c r="I712" s="7"/>
      <c r="J712" s="7"/>
      <c r="K712" s="7"/>
      <c r="N712" s="7"/>
    </row>
    <row r="713" spans="4:14" s="1" customFormat="1">
      <c r="D713" s="32"/>
      <c r="G713" s="32"/>
      <c r="I713" s="7"/>
      <c r="J713" s="7"/>
      <c r="K713" s="7"/>
      <c r="N713" s="7"/>
    </row>
    <row r="714" spans="4:14" s="1" customFormat="1">
      <c r="D714" s="32"/>
      <c r="G714" s="32"/>
      <c r="I714" s="7"/>
      <c r="J714" s="7"/>
      <c r="K714" s="7"/>
      <c r="N714" s="7"/>
    </row>
    <row r="715" spans="4:14" s="1" customFormat="1">
      <c r="D715" s="32"/>
      <c r="G715" s="32"/>
      <c r="I715" s="7"/>
      <c r="J715" s="7"/>
      <c r="K715" s="7"/>
      <c r="N715" s="7"/>
    </row>
    <row r="716" spans="4:14" s="1" customFormat="1">
      <c r="D716" s="32"/>
      <c r="G716" s="32"/>
      <c r="I716" s="7"/>
      <c r="J716" s="7"/>
      <c r="K716" s="7"/>
      <c r="N716" s="7"/>
    </row>
    <row r="717" spans="4:14" s="1" customFormat="1">
      <c r="D717" s="32"/>
      <c r="G717" s="32"/>
      <c r="I717" s="7"/>
      <c r="J717" s="7"/>
      <c r="K717" s="7"/>
      <c r="N717" s="7"/>
    </row>
    <row r="718" spans="4:14" s="1" customFormat="1">
      <c r="D718" s="32"/>
      <c r="G718" s="32"/>
      <c r="I718" s="7"/>
      <c r="J718" s="7"/>
      <c r="K718" s="7"/>
      <c r="N718" s="7"/>
    </row>
    <row r="719" spans="4:14" s="1" customFormat="1">
      <c r="D719" s="32"/>
      <c r="G719" s="32"/>
      <c r="I719" s="7"/>
      <c r="J719" s="7"/>
      <c r="K719" s="7"/>
      <c r="N719" s="7"/>
    </row>
    <row r="720" spans="4:14" s="1" customFormat="1">
      <c r="D720" s="32"/>
      <c r="G720" s="32"/>
      <c r="I720" s="7"/>
      <c r="J720" s="7"/>
      <c r="K720" s="7"/>
      <c r="N720" s="7"/>
    </row>
    <row r="721" spans="4:14" s="1" customFormat="1">
      <c r="D721" s="32"/>
      <c r="G721" s="32"/>
      <c r="I721" s="7"/>
      <c r="J721" s="7"/>
      <c r="K721" s="7"/>
      <c r="N721" s="7"/>
    </row>
    <row r="722" spans="4:14" s="1" customFormat="1">
      <c r="D722" s="32"/>
      <c r="G722" s="32"/>
      <c r="I722" s="7"/>
      <c r="J722" s="7"/>
      <c r="K722" s="7"/>
      <c r="N722" s="7"/>
    </row>
    <row r="723" spans="4:14" s="1" customFormat="1">
      <c r="D723" s="32"/>
      <c r="G723" s="32"/>
      <c r="I723" s="7"/>
      <c r="J723" s="7"/>
      <c r="K723" s="7"/>
      <c r="N723" s="7"/>
    </row>
    <row r="724" spans="4:14" s="1" customFormat="1">
      <c r="D724" s="32"/>
      <c r="G724" s="32"/>
      <c r="I724" s="7"/>
      <c r="J724" s="7"/>
      <c r="K724" s="7"/>
      <c r="N724" s="7"/>
    </row>
    <row r="725" spans="4:14" s="1" customFormat="1">
      <c r="D725" s="32"/>
      <c r="G725" s="32"/>
      <c r="I725" s="7"/>
      <c r="J725" s="7"/>
      <c r="K725" s="7"/>
      <c r="N725" s="7"/>
    </row>
    <row r="726" spans="4:14" s="1" customFormat="1">
      <c r="D726" s="32"/>
      <c r="G726" s="32"/>
      <c r="I726" s="7"/>
      <c r="J726" s="7"/>
      <c r="K726" s="7"/>
      <c r="N726" s="7"/>
    </row>
    <row r="727" spans="4:14" s="1" customFormat="1">
      <c r="D727" s="32"/>
      <c r="G727" s="32"/>
      <c r="I727" s="7"/>
      <c r="J727" s="7"/>
      <c r="K727" s="7"/>
      <c r="N727" s="7"/>
    </row>
    <row r="728" spans="4:14" s="1" customFormat="1">
      <c r="D728" s="32"/>
      <c r="G728" s="32"/>
      <c r="I728" s="7"/>
      <c r="J728" s="7"/>
      <c r="K728" s="7"/>
      <c r="N728" s="7"/>
    </row>
    <row r="729" spans="4:14" s="1" customFormat="1">
      <c r="D729" s="32"/>
      <c r="G729" s="32"/>
      <c r="I729" s="7"/>
      <c r="J729" s="7"/>
      <c r="K729" s="7"/>
      <c r="N729" s="7"/>
    </row>
    <row r="730" spans="4:14" s="1" customFormat="1">
      <c r="D730" s="32"/>
      <c r="G730" s="32"/>
      <c r="I730" s="7"/>
      <c r="J730" s="7"/>
      <c r="K730" s="7"/>
      <c r="N730" s="7"/>
    </row>
    <row r="731" spans="4:14" s="1" customFormat="1">
      <c r="D731" s="32"/>
      <c r="G731" s="32"/>
      <c r="I731" s="7"/>
      <c r="J731" s="7"/>
      <c r="K731" s="7"/>
      <c r="N731" s="7"/>
    </row>
    <row r="732" spans="4:14" s="1" customFormat="1">
      <c r="D732" s="32"/>
      <c r="G732" s="32"/>
      <c r="I732" s="7"/>
      <c r="J732" s="7"/>
      <c r="K732" s="7"/>
      <c r="N732" s="7"/>
    </row>
    <row r="733" spans="4:14" s="1" customFormat="1">
      <c r="D733" s="32"/>
      <c r="G733" s="32"/>
      <c r="I733" s="7"/>
      <c r="J733" s="7"/>
      <c r="K733" s="7"/>
      <c r="N733" s="7"/>
    </row>
    <row r="734" spans="4:14" s="1" customFormat="1">
      <c r="D734" s="32"/>
      <c r="G734" s="32"/>
      <c r="I734" s="7"/>
      <c r="J734" s="7"/>
      <c r="K734" s="7"/>
      <c r="N734" s="7"/>
    </row>
    <row r="735" spans="4:14" s="1" customFormat="1">
      <c r="D735" s="32"/>
      <c r="G735" s="32"/>
      <c r="I735" s="7"/>
      <c r="J735" s="7"/>
      <c r="K735" s="7"/>
      <c r="N735" s="7"/>
    </row>
    <row r="736" spans="4:14" s="1" customFormat="1">
      <c r="D736" s="32"/>
      <c r="G736" s="32"/>
      <c r="I736" s="7"/>
      <c r="J736" s="7"/>
      <c r="K736" s="7"/>
      <c r="N736" s="7"/>
    </row>
    <row r="737" spans="4:14" s="1" customFormat="1">
      <c r="D737" s="32"/>
      <c r="G737" s="32"/>
      <c r="I737" s="7"/>
      <c r="J737" s="7"/>
      <c r="K737" s="7"/>
      <c r="N737" s="7"/>
    </row>
    <row r="738" spans="4:14" s="1" customFormat="1">
      <c r="D738" s="32"/>
      <c r="G738" s="32"/>
      <c r="I738" s="7"/>
      <c r="J738" s="7"/>
      <c r="K738" s="7"/>
      <c r="N738" s="7"/>
    </row>
    <row r="739" spans="4:14" s="1" customFormat="1">
      <c r="D739" s="32"/>
      <c r="G739" s="32"/>
      <c r="I739" s="7"/>
      <c r="J739" s="7"/>
      <c r="K739" s="7"/>
      <c r="N739" s="7"/>
    </row>
    <row r="740" spans="4:14" s="1" customFormat="1">
      <c r="D740" s="32"/>
      <c r="G740" s="32"/>
      <c r="I740" s="7"/>
      <c r="J740" s="7"/>
      <c r="K740" s="7"/>
      <c r="N740" s="7"/>
    </row>
    <row r="741" spans="4:14" s="1" customFormat="1">
      <c r="D741" s="32"/>
      <c r="G741" s="32"/>
      <c r="I741" s="7"/>
      <c r="J741" s="7"/>
      <c r="K741" s="7"/>
      <c r="N741" s="7"/>
    </row>
    <row r="742" spans="4:14" s="1" customFormat="1">
      <c r="D742" s="32"/>
      <c r="G742" s="32"/>
      <c r="I742" s="7"/>
      <c r="J742" s="7"/>
      <c r="K742" s="7"/>
      <c r="N742" s="7"/>
    </row>
    <row r="743" spans="4:14" s="1" customFormat="1">
      <c r="D743" s="32"/>
      <c r="G743" s="32"/>
      <c r="I743" s="7"/>
      <c r="J743" s="7"/>
      <c r="K743" s="7"/>
      <c r="N743" s="7"/>
    </row>
    <row r="744" spans="4:14" s="1" customFormat="1">
      <c r="D744" s="32"/>
      <c r="G744" s="32"/>
      <c r="I744" s="7"/>
      <c r="J744" s="7"/>
      <c r="K744" s="7"/>
      <c r="N744" s="7"/>
    </row>
    <row r="745" spans="4:14" s="1" customFormat="1">
      <c r="D745" s="32"/>
      <c r="G745" s="32"/>
      <c r="I745" s="7"/>
      <c r="J745" s="7"/>
      <c r="K745" s="7"/>
      <c r="N745" s="7"/>
    </row>
    <row r="746" spans="4:14" s="1" customFormat="1">
      <c r="D746" s="32"/>
      <c r="G746" s="32"/>
      <c r="I746" s="7"/>
      <c r="J746" s="7"/>
      <c r="K746" s="7"/>
      <c r="N746" s="7"/>
    </row>
    <row r="747" spans="4:14" s="1" customFormat="1">
      <c r="D747" s="32"/>
      <c r="G747" s="32"/>
      <c r="I747" s="7"/>
      <c r="J747" s="7"/>
      <c r="K747" s="7"/>
      <c r="N747" s="7"/>
    </row>
    <row r="748" spans="4:14" s="1" customFormat="1">
      <c r="D748" s="32"/>
      <c r="G748" s="32"/>
      <c r="I748" s="7"/>
      <c r="J748" s="7"/>
      <c r="K748" s="7"/>
      <c r="N748" s="7"/>
    </row>
    <row r="749" spans="4:14" s="1" customFormat="1">
      <c r="D749" s="32"/>
      <c r="G749" s="32"/>
      <c r="I749" s="7"/>
      <c r="J749" s="7"/>
      <c r="K749" s="7"/>
      <c r="N749" s="7"/>
    </row>
    <row r="750" spans="4:14" s="1" customFormat="1">
      <c r="D750" s="32"/>
      <c r="G750" s="32"/>
      <c r="I750" s="7"/>
      <c r="J750" s="7"/>
      <c r="K750" s="7"/>
      <c r="N750" s="7"/>
    </row>
    <row r="751" spans="4:14" s="1" customFormat="1">
      <c r="D751" s="32"/>
      <c r="G751" s="32"/>
      <c r="I751" s="7"/>
      <c r="J751" s="7"/>
      <c r="K751" s="7"/>
      <c r="N751" s="7"/>
    </row>
    <row r="752" spans="4:14" s="1" customFormat="1">
      <c r="D752" s="32"/>
      <c r="G752" s="32"/>
      <c r="I752" s="7"/>
      <c r="J752" s="7"/>
      <c r="K752" s="7"/>
      <c r="N752" s="7"/>
    </row>
    <row r="753" spans="4:14" s="1" customFormat="1">
      <c r="D753" s="32"/>
      <c r="G753" s="32"/>
      <c r="I753" s="7"/>
      <c r="J753" s="7"/>
      <c r="K753" s="7"/>
      <c r="N753" s="7"/>
    </row>
    <row r="754" spans="4:14" s="1" customFormat="1">
      <c r="D754" s="32"/>
      <c r="G754" s="32"/>
      <c r="I754" s="7"/>
      <c r="J754" s="7"/>
      <c r="K754" s="7"/>
      <c r="N754" s="7"/>
    </row>
    <row r="755" spans="4:14" s="1" customFormat="1">
      <c r="D755" s="32"/>
      <c r="G755" s="32"/>
      <c r="I755" s="7"/>
      <c r="J755" s="7"/>
      <c r="K755" s="7"/>
      <c r="N755" s="7"/>
    </row>
    <row r="756" spans="4:14" s="1" customFormat="1">
      <c r="D756" s="32"/>
      <c r="G756" s="32"/>
      <c r="I756" s="7"/>
      <c r="J756" s="7"/>
      <c r="K756" s="7"/>
      <c r="N756" s="7"/>
    </row>
    <row r="757" spans="4:14" s="1" customFormat="1">
      <c r="D757" s="32"/>
      <c r="G757" s="32"/>
      <c r="I757" s="7"/>
      <c r="J757" s="7"/>
      <c r="K757" s="7"/>
      <c r="N757" s="7"/>
    </row>
    <row r="758" spans="4:14" s="1" customFormat="1">
      <c r="D758" s="32"/>
      <c r="G758" s="32"/>
      <c r="I758" s="7"/>
      <c r="J758" s="7"/>
      <c r="K758" s="7"/>
      <c r="N758" s="7"/>
    </row>
    <row r="759" spans="4:14" s="1" customFormat="1">
      <c r="D759" s="32"/>
      <c r="G759" s="32"/>
      <c r="I759" s="7"/>
      <c r="J759" s="7"/>
      <c r="K759" s="7"/>
      <c r="N759" s="7"/>
    </row>
    <row r="760" spans="4:14" s="1" customFormat="1">
      <c r="D760" s="32"/>
      <c r="G760" s="32"/>
      <c r="I760" s="7"/>
      <c r="J760" s="7"/>
      <c r="K760" s="7"/>
      <c r="N760" s="7"/>
    </row>
    <row r="761" spans="4:14" s="1" customFormat="1">
      <c r="D761" s="32"/>
      <c r="G761" s="32"/>
      <c r="I761" s="7"/>
      <c r="J761" s="7"/>
      <c r="K761" s="7"/>
      <c r="N761" s="7"/>
    </row>
    <row r="762" spans="4:14" s="1" customFormat="1">
      <c r="D762" s="32"/>
      <c r="G762" s="32"/>
      <c r="I762" s="7"/>
      <c r="J762" s="7"/>
      <c r="K762" s="7"/>
      <c r="N762" s="7"/>
    </row>
    <row r="763" spans="4:14" s="1" customFormat="1">
      <c r="D763" s="32"/>
      <c r="G763" s="32"/>
      <c r="I763" s="7"/>
      <c r="J763" s="7"/>
      <c r="K763" s="7"/>
      <c r="N763" s="7"/>
    </row>
    <row r="764" spans="4:14" s="1" customFormat="1">
      <c r="D764" s="32"/>
      <c r="G764" s="32"/>
      <c r="I764" s="7"/>
      <c r="J764" s="7"/>
      <c r="K764" s="7"/>
      <c r="N764" s="7"/>
    </row>
    <row r="765" spans="4:14" s="1" customFormat="1">
      <c r="D765" s="32"/>
      <c r="G765" s="32"/>
      <c r="I765" s="7"/>
      <c r="J765" s="7"/>
      <c r="K765" s="7"/>
      <c r="N765" s="7"/>
    </row>
    <row r="766" spans="4:14" s="1" customFormat="1">
      <c r="D766" s="32"/>
      <c r="G766" s="32"/>
      <c r="I766" s="7"/>
      <c r="J766" s="7"/>
      <c r="K766" s="7"/>
      <c r="N766" s="7"/>
    </row>
    <row r="767" spans="4:14" s="1" customFormat="1">
      <c r="D767" s="32"/>
      <c r="G767" s="32"/>
      <c r="I767" s="7"/>
      <c r="J767" s="7"/>
      <c r="K767" s="7"/>
      <c r="N767" s="7"/>
    </row>
    <row r="768" spans="4:14" s="1" customFormat="1">
      <c r="D768" s="32"/>
      <c r="G768" s="32"/>
      <c r="I768" s="7"/>
      <c r="J768" s="7"/>
      <c r="K768" s="7"/>
      <c r="N768" s="7"/>
    </row>
    <row r="769" spans="4:14" s="1" customFormat="1">
      <c r="D769" s="32"/>
      <c r="G769" s="32"/>
      <c r="I769" s="7"/>
      <c r="J769" s="7"/>
      <c r="K769" s="7"/>
      <c r="N769" s="7"/>
    </row>
    <row r="770" spans="4:14" s="1" customFormat="1">
      <c r="D770" s="32"/>
      <c r="G770" s="32"/>
      <c r="I770" s="7"/>
      <c r="J770" s="7"/>
      <c r="K770" s="7"/>
      <c r="N770" s="7"/>
    </row>
    <row r="771" spans="4:14" s="1" customFormat="1">
      <c r="D771" s="32"/>
      <c r="G771" s="32"/>
      <c r="I771" s="7"/>
      <c r="J771" s="7"/>
      <c r="K771" s="7"/>
      <c r="N771" s="7"/>
    </row>
    <row r="772" spans="4:14" s="1" customFormat="1">
      <c r="D772" s="32"/>
      <c r="G772" s="32"/>
      <c r="I772" s="7"/>
      <c r="J772" s="7"/>
      <c r="K772" s="7"/>
      <c r="N772" s="7"/>
    </row>
    <row r="773" spans="4:14" s="1" customFormat="1">
      <c r="D773" s="32"/>
      <c r="G773" s="32"/>
      <c r="I773" s="7"/>
      <c r="J773" s="7"/>
      <c r="K773" s="7"/>
      <c r="N773" s="7"/>
    </row>
    <row r="774" spans="4:14" s="1" customFormat="1">
      <c r="D774" s="32"/>
      <c r="G774" s="32"/>
      <c r="I774" s="7"/>
      <c r="J774" s="7"/>
      <c r="K774" s="7"/>
      <c r="N774" s="7"/>
    </row>
    <row r="775" spans="4:14" s="1" customFormat="1">
      <c r="D775" s="32"/>
      <c r="G775" s="32"/>
      <c r="I775" s="7"/>
      <c r="J775" s="7"/>
      <c r="K775" s="7"/>
      <c r="N775" s="7"/>
    </row>
    <row r="776" spans="4:14" s="1" customFormat="1">
      <c r="D776" s="32"/>
      <c r="G776" s="32"/>
      <c r="I776" s="7"/>
      <c r="J776" s="7"/>
      <c r="K776" s="7"/>
      <c r="N776" s="7"/>
    </row>
    <row r="777" spans="4:14" s="1" customFormat="1">
      <c r="D777" s="32"/>
      <c r="G777" s="32"/>
      <c r="I777" s="7"/>
      <c r="J777" s="7"/>
      <c r="K777" s="7"/>
      <c r="N777" s="7"/>
    </row>
    <row r="778" spans="4:14" s="1" customFormat="1">
      <c r="D778" s="32"/>
      <c r="G778" s="32"/>
      <c r="I778" s="7"/>
      <c r="J778" s="7"/>
      <c r="K778" s="7"/>
      <c r="N778" s="7"/>
    </row>
    <row r="779" spans="4:14" s="1" customFormat="1">
      <c r="D779" s="32"/>
      <c r="G779" s="32"/>
      <c r="I779" s="7"/>
      <c r="J779" s="7"/>
      <c r="K779" s="7"/>
      <c r="N779" s="7"/>
    </row>
    <row r="780" spans="4:14" s="1" customFormat="1">
      <c r="D780" s="32"/>
      <c r="G780" s="32"/>
      <c r="I780" s="7"/>
      <c r="J780" s="7"/>
      <c r="K780" s="7"/>
      <c r="N780" s="7"/>
    </row>
    <row r="781" spans="4:14" s="1" customFormat="1">
      <c r="D781" s="32"/>
      <c r="G781" s="32"/>
      <c r="I781" s="7"/>
      <c r="J781" s="7"/>
      <c r="K781" s="7"/>
      <c r="N781" s="7"/>
    </row>
    <row r="782" spans="4:14" s="1" customFormat="1">
      <c r="D782" s="32"/>
      <c r="G782" s="32"/>
      <c r="I782" s="7"/>
      <c r="J782" s="7"/>
      <c r="K782" s="7"/>
      <c r="N782" s="7"/>
    </row>
    <row r="783" spans="4:14" s="1" customFormat="1">
      <c r="D783" s="32"/>
      <c r="G783" s="32"/>
      <c r="I783" s="7"/>
      <c r="J783" s="7"/>
      <c r="K783" s="7"/>
      <c r="N783" s="7"/>
    </row>
    <row r="784" spans="4:14" s="1" customFormat="1">
      <c r="D784" s="32"/>
      <c r="G784" s="32"/>
      <c r="I784" s="7"/>
      <c r="J784" s="7"/>
      <c r="K784" s="7"/>
      <c r="N784" s="7"/>
    </row>
    <row r="785" spans="4:14" s="1" customFormat="1">
      <c r="D785" s="32"/>
      <c r="G785" s="32"/>
      <c r="I785" s="7"/>
      <c r="J785" s="7"/>
      <c r="K785" s="7"/>
      <c r="N785" s="7"/>
    </row>
    <row r="786" spans="4:14" s="1" customFormat="1">
      <c r="D786" s="32"/>
      <c r="G786" s="32"/>
      <c r="I786" s="7"/>
      <c r="J786" s="7"/>
      <c r="K786" s="7"/>
      <c r="N786" s="7"/>
    </row>
    <row r="787" spans="4:14" s="1" customFormat="1">
      <c r="D787" s="32"/>
      <c r="G787" s="32"/>
      <c r="I787" s="7"/>
      <c r="J787" s="7"/>
      <c r="K787" s="7"/>
      <c r="N787" s="7"/>
    </row>
    <row r="788" spans="4:14" s="1" customFormat="1">
      <c r="D788" s="32"/>
      <c r="G788" s="32"/>
      <c r="I788" s="7"/>
      <c r="J788" s="7"/>
      <c r="K788" s="7"/>
      <c r="N788" s="7"/>
    </row>
    <row r="789" spans="4:14" s="1" customFormat="1">
      <c r="D789" s="32"/>
      <c r="G789" s="32"/>
      <c r="I789" s="7"/>
      <c r="J789" s="7"/>
      <c r="K789" s="7"/>
      <c r="N789" s="7"/>
    </row>
    <row r="790" spans="4:14" s="1" customFormat="1">
      <c r="D790" s="32"/>
      <c r="G790" s="32"/>
      <c r="I790" s="7"/>
      <c r="J790" s="7"/>
      <c r="K790" s="7"/>
      <c r="N790" s="7"/>
    </row>
    <row r="791" spans="4:14" s="1" customFormat="1">
      <c r="D791" s="32"/>
      <c r="G791" s="32"/>
      <c r="I791" s="7"/>
      <c r="J791" s="7"/>
      <c r="K791" s="7"/>
      <c r="N791" s="7"/>
    </row>
    <row r="792" spans="4:14" s="1" customFormat="1">
      <c r="D792" s="32"/>
      <c r="G792" s="32"/>
      <c r="I792" s="7"/>
      <c r="J792" s="7"/>
      <c r="K792" s="7"/>
      <c r="N792" s="7"/>
    </row>
    <row r="793" spans="4:14" s="1" customFormat="1">
      <c r="D793" s="32"/>
      <c r="G793" s="32"/>
      <c r="I793" s="7"/>
      <c r="J793" s="7"/>
      <c r="K793" s="7"/>
      <c r="N793" s="7"/>
    </row>
    <row r="794" spans="4:14" s="1" customFormat="1">
      <c r="D794" s="32"/>
      <c r="G794" s="32"/>
      <c r="I794" s="7"/>
      <c r="J794" s="7"/>
      <c r="K794" s="7"/>
      <c r="N794" s="7"/>
    </row>
    <row r="795" spans="4:14" s="1" customFormat="1">
      <c r="D795" s="32"/>
      <c r="G795" s="32"/>
      <c r="I795" s="7"/>
      <c r="J795" s="7"/>
      <c r="K795" s="7"/>
      <c r="N795" s="7"/>
    </row>
    <row r="796" spans="4:14" s="1" customFormat="1">
      <c r="D796" s="32"/>
      <c r="G796" s="32"/>
      <c r="I796" s="7"/>
      <c r="J796" s="7"/>
      <c r="K796" s="7"/>
      <c r="N796" s="7"/>
    </row>
    <row r="797" spans="4:14" s="1" customFormat="1">
      <c r="D797" s="32"/>
      <c r="G797" s="32"/>
      <c r="I797" s="7"/>
      <c r="J797" s="7"/>
      <c r="K797" s="7"/>
      <c r="N797" s="7"/>
    </row>
    <row r="798" spans="4:14" s="1" customFormat="1">
      <c r="D798" s="32"/>
      <c r="G798" s="32"/>
      <c r="I798" s="7"/>
      <c r="J798" s="7"/>
      <c r="K798" s="7"/>
      <c r="N798" s="7"/>
    </row>
    <row r="799" spans="4:14" s="1" customFormat="1">
      <c r="D799" s="32"/>
      <c r="G799" s="32"/>
      <c r="I799" s="7"/>
      <c r="J799" s="7"/>
      <c r="K799" s="7"/>
      <c r="N799" s="7"/>
    </row>
    <row r="800" spans="4:14" s="1" customFormat="1">
      <c r="D800" s="32"/>
      <c r="G800" s="32"/>
      <c r="I800" s="7"/>
      <c r="J800" s="7"/>
      <c r="K800" s="7"/>
      <c r="N800" s="7"/>
    </row>
    <row r="801" spans="4:14" s="1" customFormat="1">
      <c r="D801" s="32"/>
      <c r="G801" s="32"/>
      <c r="I801" s="7"/>
      <c r="J801" s="7"/>
      <c r="K801" s="7"/>
      <c r="N801" s="7"/>
    </row>
    <row r="802" spans="4:14" s="1" customFormat="1">
      <c r="D802" s="32"/>
      <c r="G802" s="32"/>
      <c r="I802" s="7"/>
      <c r="J802" s="7"/>
      <c r="K802" s="7"/>
      <c r="N802" s="7"/>
    </row>
    <row r="803" spans="4:14" s="1" customFormat="1">
      <c r="D803" s="32"/>
      <c r="G803" s="32"/>
      <c r="I803" s="7"/>
      <c r="J803" s="7"/>
      <c r="K803" s="7"/>
      <c r="N803" s="7"/>
    </row>
    <row r="804" spans="4:14" s="1" customFormat="1">
      <c r="D804" s="32"/>
      <c r="G804" s="32"/>
      <c r="I804" s="7"/>
      <c r="J804" s="7"/>
      <c r="K804" s="7"/>
      <c r="N804" s="7"/>
    </row>
    <row r="805" spans="4:14" s="1" customFormat="1">
      <c r="D805" s="32"/>
      <c r="G805" s="32"/>
      <c r="I805" s="7"/>
      <c r="J805" s="7"/>
      <c r="K805" s="7"/>
      <c r="N805" s="7"/>
    </row>
    <row r="806" spans="4:14" s="1" customFormat="1">
      <c r="D806" s="32"/>
      <c r="G806" s="32"/>
      <c r="I806" s="7"/>
      <c r="J806" s="7"/>
      <c r="K806" s="7"/>
      <c r="N806" s="7"/>
    </row>
    <row r="807" spans="4:14" s="1" customFormat="1">
      <c r="D807" s="32"/>
      <c r="G807" s="32"/>
      <c r="I807" s="7"/>
      <c r="J807" s="7"/>
      <c r="K807" s="7"/>
      <c r="N807" s="7"/>
    </row>
    <row r="808" spans="4:14" s="1" customFormat="1">
      <c r="D808" s="32"/>
      <c r="G808" s="32"/>
      <c r="I808" s="7"/>
      <c r="J808" s="7"/>
      <c r="K808" s="7"/>
      <c r="N808" s="7"/>
    </row>
    <row r="809" spans="4:14" s="1" customFormat="1">
      <c r="D809" s="32"/>
      <c r="G809" s="32"/>
      <c r="I809" s="7"/>
      <c r="J809" s="7"/>
      <c r="K809" s="7"/>
      <c r="N809" s="7"/>
    </row>
    <row r="810" spans="4:14" s="1" customFormat="1">
      <c r="D810" s="32"/>
      <c r="G810" s="32"/>
      <c r="I810" s="7"/>
      <c r="J810" s="7"/>
      <c r="K810" s="7"/>
      <c r="N810" s="7"/>
    </row>
    <row r="811" spans="4:14" s="1" customFormat="1">
      <c r="D811" s="32"/>
      <c r="G811" s="32"/>
      <c r="I811" s="7"/>
      <c r="J811" s="7"/>
      <c r="K811" s="7"/>
      <c r="N811" s="7"/>
    </row>
    <row r="812" spans="4:14" s="1" customFormat="1">
      <c r="D812" s="32"/>
      <c r="G812" s="32"/>
      <c r="I812" s="7"/>
      <c r="J812" s="7"/>
      <c r="K812" s="7"/>
      <c r="N812" s="7"/>
    </row>
    <row r="813" spans="4:14" s="1" customFormat="1">
      <c r="D813" s="32"/>
      <c r="G813" s="32"/>
      <c r="I813" s="7"/>
      <c r="J813" s="7"/>
      <c r="K813" s="7"/>
      <c r="N813" s="7"/>
    </row>
    <row r="814" spans="4:14" s="1" customFormat="1">
      <c r="D814" s="32"/>
      <c r="G814" s="32"/>
      <c r="I814" s="7"/>
      <c r="J814" s="7"/>
      <c r="K814" s="7"/>
      <c r="N814" s="7"/>
    </row>
    <row r="815" spans="4:14" s="1" customFormat="1">
      <c r="D815" s="32"/>
      <c r="G815" s="32"/>
      <c r="I815" s="7"/>
      <c r="J815" s="7"/>
      <c r="K815" s="7"/>
      <c r="N815" s="7"/>
    </row>
    <row r="816" spans="4:14" s="1" customFormat="1">
      <c r="D816" s="32"/>
      <c r="G816" s="32"/>
      <c r="I816" s="7"/>
      <c r="J816" s="7"/>
      <c r="K816" s="7"/>
      <c r="N816" s="7"/>
    </row>
    <row r="817" spans="4:14" s="1" customFormat="1">
      <c r="D817" s="32"/>
      <c r="G817" s="32"/>
      <c r="I817" s="7"/>
      <c r="J817" s="7"/>
      <c r="K817" s="7"/>
      <c r="N817" s="7"/>
    </row>
    <row r="818" spans="4:14" s="1" customFormat="1">
      <c r="D818" s="32"/>
      <c r="G818" s="32"/>
      <c r="I818" s="7"/>
      <c r="J818" s="7"/>
      <c r="K818" s="7"/>
      <c r="N818" s="7"/>
    </row>
    <row r="819" spans="4:14" s="1" customFormat="1">
      <c r="D819" s="32"/>
      <c r="G819" s="32"/>
      <c r="I819" s="7"/>
      <c r="J819" s="7"/>
      <c r="K819" s="7"/>
      <c r="N819" s="7"/>
    </row>
    <row r="820" spans="4:14" s="1" customFormat="1">
      <c r="D820" s="32"/>
      <c r="G820" s="32"/>
      <c r="I820" s="7"/>
      <c r="J820" s="7"/>
      <c r="K820" s="7"/>
      <c r="N820" s="7"/>
    </row>
    <row r="821" spans="4:14" s="1" customFormat="1">
      <c r="D821" s="32"/>
      <c r="G821" s="32"/>
      <c r="I821" s="7"/>
      <c r="J821" s="7"/>
      <c r="K821" s="7"/>
      <c r="N821" s="7"/>
    </row>
    <row r="822" spans="4:14" s="1" customFormat="1">
      <c r="D822" s="32"/>
      <c r="G822" s="32"/>
      <c r="I822" s="7"/>
      <c r="J822" s="7"/>
      <c r="K822" s="7"/>
      <c r="N822" s="7"/>
    </row>
    <row r="823" spans="4:14" s="1" customFormat="1">
      <c r="D823" s="32"/>
      <c r="G823" s="32"/>
      <c r="I823" s="7"/>
      <c r="J823" s="7"/>
      <c r="K823" s="7"/>
      <c r="N823" s="7"/>
    </row>
    <row r="824" spans="4:14" s="1" customFormat="1">
      <c r="D824" s="32"/>
      <c r="G824" s="32"/>
      <c r="I824" s="7"/>
      <c r="J824" s="7"/>
      <c r="K824" s="7"/>
      <c r="N824" s="7"/>
    </row>
    <row r="825" spans="4:14" s="1" customFormat="1">
      <c r="D825" s="32"/>
      <c r="G825" s="32"/>
      <c r="I825" s="7"/>
      <c r="J825" s="7"/>
      <c r="K825" s="7"/>
      <c r="N825" s="7"/>
    </row>
    <row r="826" spans="4:14" s="1" customFormat="1">
      <c r="D826" s="32"/>
      <c r="G826" s="32"/>
      <c r="I826" s="7"/>
      <c r="J826" s="7"/>
      <c r="K826" s="7"/>
      <c r="N826" s="7"/>
    </row>
    <row r="827" spans="4:14" s="1" customFormat="1">
      <c r="D827" s="32"/>
      <c r="G827" s="32"/>
      <c r="I827" s="7"/>
      <c r="J827" s="7"/>
      <c r="K827" s="7"/>
      <c r="N827" s="7"/>
    </row>
    <row r="828" spans="4:14" s="1" customFormat="1">
      <c r="D828" s="32"/>
      <c r="G828" s="32"/>
      <c r="I828" s="7"/>
      <c r="J828" s="7"/>
      <c r="K828" s="7"/>
      <c r="N828" s="7"/>
    </row>
    <row r="829" spans="4:14" s="1" customFormat="1">
      <c r="D829" s="32"/>
      <c r="G829" s="32"/>
      <c r="I829" s="7"/>
      <c r="J829" s="7"/>
      <c r="K829" s="7"/>
      <c r="N829" s="7"/>
    </row>
    <row r="830" spans="4:14" s="1" customFormat="1">
      <c r="D830" s="32"/>
      <c r="G830" s="32"/>
      <c r="I830" s="7"/>
      <c r="J830" s="7"/>
      <c r="K830" s="7"/>
      <c r="N830" s="7"/>
    </row>
    <row r="831" spans="4:14" s="1" customFormat="1">
      <c r="D831" s="32"/>
      <c r="G831" s="32"/>
      <c r="I831" s="7"/>
      <c r="J831" s="7"/>
      <c r="K831" s="7"/>
      <c r="N831" s="7"/>
    </row>
    <row r="832" spans="4:14" s="1" customFormat="1">
      <c r="D832" s="32"/>
      <c r="G832" s="32"/>
      <c r="I832" s="7"/>
      <c r="J832" s="7"/>
      <c r="K832" s="7"/>
      <c r="N832" s="7"/>
    </row>
    <row r="833" spans="4:14" s="1" customFormat="1">
      <c r="D833" s="32"/>
      <c r="G833" s="32"/>
      <c r="I833" s="7"/>
      <c r="J833" s="7"/>
      <c r="K833" s="7"/>
      <c r="N833" s="7"/>
    </row>
    <row r="834" spans="4:14" s="1" customFormat="1">
      <c r="D834" s="32"/>
      <c r="G834" s="32"/>
      <c r="I834" s="7"/>
      <c r="J834" s="7"/>
      <c r="K834" s="7"/>
      <c r="N834" s="7"/>
    </row>
    <row r="835" spans="4:14" s="1" customFormat="1">
      <c r="D835" s="32"/>
      <c r="G835" s="32"/>
      <c r="I835" s="7"/>
      <c r="J835" s="7"/>
      <c r="K835" s="7"/>
      <c r="N835" s="7"/>
    </row>
    <row r="836" spans="4:14" s="1" customFormat="1">
      <c r="D836" s="32"/>
      <c r="G836" s="32"/>
      <c r="I836" s="7"/>
      <c r="J836" s="7"/>
      <c r="K836" s="7"/>
      <c r="N836" s="7"/>
    </row>
    <row r="837" spans="4:14" s="1" customFormat="1">
      <c r="D837" s="32"/>
      <c r="G837" s="32"/>
      <c r="I837" s="7"/>
      <c r="J837" s="7"/>
      <c r="K837" s="7"/>
      <c r="N837" s="7"/>
    </row>
    <row r="838" spans="4:14" s="1" customFormat="1">
      <c r="D838" s="32"/>
      <c r="G838" s="32"/>
      <c r="I838" s="7"/>
      <c r="J838" s="7"/>
      <c r="K838" s="7"/>
      <c r="N838" s="7"/>
    </row>
    <row r="839" spans="4:14" s="1" customFormat="1">
      <c r="D839" s="32"/>
      <c r="G839" s="32"/>
      <c r="I839" s="7"/>
      <c r="J839" s="7"/>
      <c r="K839" s="7"/>
      <c r="N839" s="7"/>
    </row>
    <row r="840" spans="4:14" s="1" customFormat="1">
      <c r="D840" s="32"/>
      <c r="G840" s="32"/>
      <c r="I840" s="7"/>
      <c r="J840" s="7"/>
      <c r="K840" s="7"/>
      <c r="N840" s="7"/>
    </row>
    <row r="841" spans="4:14" s="1" customFormat="1">
      <c r="D841" s="32"/>
      <c r="G841" s="32"/>
      <c r="I841" s="7"/>
      <c r="J841" s="7"/>
      <c r="K841" s="7"/>
      <c r="N841" s="7"/>
    </row>
    <row r="842" spans="4:14" s="1" customFormat="1">
      <c r="D842" s="32"/>
      <c r="G842" s="32"/>
      <c r="I842" s="7"/>
      <c r="J842" s="7"/>
      <c r="K842" s="7"/>
      <c r="N842" s="7"/>
    </row>
    <row r="843" spans="4:14" s="1" customFormat="1">
      <c r="D843" s="32"/>
      <c r="G843" s="32"/>
      <c r="I843" s="7"/>
      <c r="J843" s="7"/>
      <c r="K843" s="7"/>
      <c r="N843" s="7"/>
    </row>
    <row r="844" spans="4:14" s="1" customFormat="1">
      <c r="D844" s="32"/>
      <c r="G844" s="32"/>
      <c r="I844" s="7"/>
      <c r="J844" s="7"/>
      <c r="K844" s="7"/>
      <c r="N844" s="7"/>
    </row>
    <row r="845" spans="4:14" s="1" customFormat="1">
      <c r="D845" s="32"/>
      <c r="G845" s="32"/>
      <c r="I845" s="7"/>
      <c r="J845" s="7"/>
      <c r="K845" s="7"/>
      <c r="N845" s="7"/>
    </row>
    <row r="846" spans="4:14" s="1" customFormat="1">
      <c r="D846" s="32"/>
      <c r="G846" s="32"/>
      <c r="I846" s="7"/>
      <c r="J846" s="7"/>
      <c r="K846" s="7"/>
      <c r="N846" s="7"/>
    </row>
    <row r="847" spans="4:14" s="1" customFormat="1">
      <c r="D847" s="32"/>
      <c r="G847" s="32"/>
      <c r="I847" s="7"/>
      <c r="J847" s="7"/>
      <c r="K847" s="7"/>
      <c r="N847" s="7"/>
    </row>
    <row r="848" spans="4:14" s="1" customFormat="1">
      <c r="D848" s="32"/>
      <c r="G848" s="32"/>
      <c r="I848" s="7"/>
      <c r="J848" s="7"/>
      <c r="K848" s="7"/>
      <c r="N848" s="7"/>
    </row>
    <row r="849" spans="4:14" s="1" customFormat="1">
      <c r="D849" s="32"/>
      <c r="G849" s="32"/>
      <c r="I849" s="7"/>
      <c r="J849" s="7"/>
      <c r="K849" s="7"/>
      <c r="N849" s="7"/>
    </row>
    <row r="850" spans="4:14" s="1" customFormat="1">
      <c r="D850" s="32"/>
      <c r="G850" s="32"/>
      <c r="I850" s="7"/>
      <c r="J850" s="7"/>
      <c r="K850" s="7"/>
      <c r="N850" s="7"/>
    </row>
    <row r="851" spans="4:14" s="1" customFormat="1">
      <c r="D851" s="32"/>
      <c r="G851" s="32"/>
      <c r="I851" s="7"/>
      <c r="J851" s="7"/>
      <c r="K851" s="7"/>
      <c r="N851" s="7"/>
    </row>
    <row r="852" spans="4:14" s="1" customFormat="1">
      <c r="D852" s="32"/>
      <c r="G852" s="32"/>
      <c r="I852" s="7"/>
      <c r="J852" s="7"/>
      <c r="K852" s="7"/>
      <c r="N852" s="7"/>
    </row>
    <row r="853" spans="4:14" s="1" customFormat="1">
      <c r="D853" s="32"/>
      <c r="G853" s="32"/>
      <c r="I853" s="7"/>
      <c r="J853" s="7"/>
      <c r="K853" s="7"/>
      <c r="N853" s="7"/>
    </row>
    <row r="854" spans="4:14" s="1" customFormat="1">
      <c r="D854" s="32"/>
      <c r="G854" s="32"/>
      <c r="I854" s="7"/>
      <c r="J854" s="7"/>
      <c r="K854" s="7"/>
      <c r="N854" s="7"/>
    </row>
    <row r="855" spans="4:14" s="1" customFormat="1">
      <c r="D855" s="32"/>
      <c r="G855" s="32"/>
      <c r="I855" s="7"/>
      <c r="J855" s="7"/>
      <c r="K855" s="7"/>
      <c r="N855" s="7"/>
    </row>
    <row r="856" spans="4:14" s="1" customFormat="1">
      <c r="D856" s="32"/>
      <c r="G856" s="32"/>
      <c r="I856" s="7"/>
      <c r="J856" s="7"/>
      <c r="K856" s="7"/>
      <c r="N856" s="7"/>
    </row>
    <row r="857" spans="4:14" s="1" customFormat="1">
      <c r="D857" s="32"/>
      <c r="G857" s="32"/>
      <c r="I857" s="7"/>
      <c r="J857" s="7"/>
      <c r="K857" s="7"/>
      <c r="N857" s="7"/>
    </row>
    <row r="858" spans="4:14" s="1" customFormat="1">
      <c r="D858" s="32"/>
      <c r="G858" s="32"/>
      <c r="I858" s="7"/>
      <c r="J858" s="7"/>
      <c r="K858" s="7"/>
      <c r="N858" s="7"/>
    </row>
    <row r="859" spans="4:14" s="1" customFormat="1">
      <c r="D859" s="32"/>
      <c r="G859" s="32"/>
      <c r="I859" s="7"/>
      <c r="J859" s="7"/>
      <c r="K859" s="7"/>
      <c r="N859" s="7"/>
    </row>
    <row r="860" spans="4:14" s="1" customFormat="1">
      <c r="D860" s="32"/>
      <c r="G860" s="32"/>
      <c r="I860" s="7"/>
      <c r="J860" s="7"/>
      <c r="K860" s="7"/>
      <c r="N860" s="7"/>
    </row>
    <row r="861" spans="4:14" s="1" customFormat="1">
      <c r="D861" s="32"/>
      <c r="G861" s="32"/>
      <c r="I861" s="7"/>
      <c r="J861" s="7"/>
      <c r="K861" s="7"/>
      <c r="N861" s="7"/>
    </row>
    <row r="862" spans="4:14" s="1" customFormat="1">
      <c r="D862" s="32"/>
      <c r="G862" s="32"/>
      <c r="I862" s="7"/>
      <c r="J862" s="7"/>
      <c r="K862" s="7"/>
      <c r="N862" s="7"/>
    </row>
    <row r="863" spans="4:14" s="1" customFormat="1">
      <c r="D863" s="32"/>
      <c r="G863" s="32"/>
      <c r="I863" s="7"/>
      <c r="J863" s="7"/>
      <c r="K863" s="7"/>
      <c r="N863" s="7"/>
    </row>
    <row r="864" spans="4:14" s="1" customFormat="1">
      <c r="D864" s="32"/>
      <c r="G864" s="32"/>
      <c r="I864" s="7"/>
      <c r="J864" s="7"/>
      <c r="K864" s="7"/>
      <c r="N864" s="7"/>
    </row>
    <row r="865" spans="4:14" s="1" customFormat="1">
      <c r="D865" s="32"/>
      <c r="G865" s="32"/>
      <c r="I865" s="7"/>
      <c r="J865" s="7"/>
      <c r="K865" s="7"/>
      <c r="N865" s="7"/>
    </row>
    <row r="866" spans="4:14" s="1" customFormat="1">
      <c r="D866" s="32"/>
      <c r="G866" s="32"/>
      <c r="I866" s="7"/>
      <c r="J866" s="7"/>
      <c r="K866" s="7"/>
      <c r="N866" s="7"/>
    </row>
    <row r="867" spans="4:14" s="1" customFormat="1">
      <c r="D867" s="32"/>
      <c r="G867" s="32"/>
      <c r="I867" s="7"/>
      <c r="J867" s="7"/>
      <c r="K867" s="7"/>
      <c r="N867" s="7"/>
    </row>
    <row r="868" spans="4:14" s="1" customFormat="1">
      <c r="D868" s="32"/>
      <c r="G868" s="32"/>
      <c r="I868" s="7"/>
      <c r="J868" s="7"/>
      <c r="K868" s="7"/>
      <c r="N868" s="7"/>
    </row>
    <row r="869" spans="4:14" s="1" customFormat="1">
      <c r="D869" s="32"/>
      <c r="G869" s="32"/>
      <c r="I869" s="7"/>
      <c r="J869" s="7"/>
      <c r="K869" s="7"/>
      <c r="N869" s="7"/>
    </row>
    <row r="870" spans="4:14" s="1" customFormat="1">
      <c r="D870" s="32"/>
      <c r="G870" s="32"/>
      <c r="I870" s="7"/>
      <c r="J870" s="7"/>
      <c r="K870" s="7"/>
      <c r="N870" s="7"/>
    </row>
    <row r="871" spans="4:14" s="1" customFormat="1">
      <c r="D871" s="32"/>
      <c r="G871" s="32"/>
      <c r="I871" s="7"/>
      <c r="J871" s="7"/>
      <c r="K871" s="7"/>
      <c r="N871" s="7"/>
    </row>
    <row r="872" spans="4:14" s="1" customFormat="1">
      <c r="D872" s="32"/>
      <c r="G872" s="32"/>
      <c r="I872" s="7"/>
      <c r="J872" s="7"/>
      <c r="K872" s="7"/>
      <c r="N872" s="7"/>
    </row>
    <row r="873" spans="4:14" s="1" customFormat="1">
      <c r="D873" s="32"/>
      <c r="G873" s="32"/>
      <c r="I873" s="7"/>
      <c r="J873" s="7"/>
      <c r="K873" s="7"/>
      <c r="N873" s="7"/>
    </row>
    <row r="874" spans="4:14" s="1" customFormat="1">
      <c r="D874" s="32"/>
      <c r="G874" s="32"/>
      <c r="I874" s="7"/>
      <c r="J874" s="7"/>
      <c r="K874" s="7"/>
      <c r="N874" s="7"/>
    </row>
    <row r="875" spans="4:14" s="1" customFormat="1">
      <c r="D875" s="32"/>
      <c r="G875" s="32"/>
      <c r="I875" s="7"/>
      <c r="J875" s="7"/>
      <c r="K875" s="7"/>
      <c r="N875" s="7"/>
    </row>
    <row r="876" spans="4:14" s="1" customFormat="1">
      <c r="D876" s="32"/>
      <c r="G876" s="32"/>
      <c r="I876" s="7"/>
      <c r="J876" s="7"/>
      <c r="K876" s="7"/>
      <c r="N876" s="7"/>
    </row>
    <row r="877" spans="4:14" s="1" customFormat="1">
      <c r="D877" s="32"/>
      <c r="G877" s="32"/>
      <c r="I877" s="7"/>
      <c r="J877" s="7"/>
      <c r="K877" s="7"/>
      <c r="N877" s="7"/>
    </row>
    <row r="878" spans="4:14" s="1" customFormat="1">
      <c r="D878" s="32"/>
      <c r="G878" s="32"/>
      <c r="I878" s="7"/>
      <c r="J878" s="7"/>
      <c r="K878" s="7"/>
      <c r="N878" s="7"/>
    </row>
    <row r="879" spans="4:14" s="1" customFormat="1">
      <c r="D879" s="32"/>
      <c r="G879" s="32"/>
      <c r="I879" s="7"/>
      <c r="J879" s="7"/>
      <c r="K879" s="7"/>
      <c r="N879" s="7"/>
    </row>
    <row r="880" spans="4:14" s="1" customFormat="1">
      <c r="D880" s="32"/>
      <c r="G880" s="32"/>
      <c r="I880" s="7"/>
      <c r="J880" s="7"/>
      <c r="K880" s="7"/>
      <c r="N880" s="7"/>
    </row>
    <row r="881" spans="4:14" s="1" customFormat="1">
      <c r="D881" s="32"/>
      <c r="G881" s="32"/>
      <c r="I881" s="7"/>
      <c r="J881" s="7"/>
      <c r="K881" s="7"/>
      <c r="N881" s="7"/>
    </row>
    <row r="882" spans="4:14" s="1" customFormat="1">
      <c r="D882" s="32"/>
      <c r="G882" s="32"/>
      <c r="I882" s="7"/>
      <c r="J882" s="7"/>
      <c r="K882" s="7"/>
      <c r="N882" s="7"/>
    </row>
    <row r="883" spans="4:14" s="1" customFormat="1">
      <c r="D883" s="32"/>
      <c r="G883" s="32"/>
      <c r="I883" s="7"/>
      <c r="J883" s="7"/>
      <c r="K883" s="7"/>
      <c r="N883" s="7"/>
    </row>
    <row r="884" spans="4:14" s="1" customFormat="1">
      <c r="D884" s="32"/>
      <c r="G884" s="32"/>
      <c r="I884" s="7"/>
      <c r="J884" s="7"/>
      <c r="K884" s="7"/>
      <c r="N884" s="7"/>
    </row>
    <row r="885" spans="4:14" s="1" customFormat="1">
      <c r="D885" s="32"/>
      <c r="G885" s="32"/>
      <c r="I885" s="7"/>
      <c r="J885" s="7"/>
      <c r="K885" s="7"/>
      <c r="N885" s="7"/>
    </row>
    <row r="886" spans="4:14" s="1" customFormat="1">
      <c r="D886" s="32"/>
      <c r="G886" s="32"/>
      <c r="I886" s="7"/>
      <c r="J886" s="7"/>
      <c r="K886" s="7"/>
      <c r="N886" s="7"/>
    </row>
    <row r="887" spans="4:14" s="1" customFormat="1">
      <c r="D887" s="32"/>
      <c r="G887" s="32"/>
      <c r="I887" s="7"/>
      <c r="J887" s="7"/>
      <c r="K887" s="7"/>
      <c r="N887" s="7"/>
    </row>
    <row r="888" spans="4:14" s="1" customFormat="1">
      <c r="D888" s="32"/>
      <c r="G888" s="32"/>
      <c r="I888" s="7"/>
      <c r="J888" s="7"/>
      <c r="K888" s="7"/>
      <c r="N888" s="7"/>
    </row>
    <row r="889" spans="4:14" s="1" customFormat="1">
      <c r="D889" s="32"/>
      <c r="G889" s="32"/>
      <c r="I889" s="7"/>
      <c r="J889" s="7"/>
      <c r="K889" s="7"/>
      <c r="N889" s="7"/>
    </row>
    <row r="890" spans="4:14" s="1" customFormat="1">
      <c r="D890" s="32"/>
      <c r="G890" s="32"/>
      <c r="I890" s="7"/>
      <c r="J890" s="7"/>
      <c r="K890" s="7"/>
      <c r="N890" s="7"/>
    </row>
    <row r="891" spans="4:14" s="1" customFormat="1">
      <c r="D891" s="32"/>
      <c r="G891" s="32"/>
      <c r="I891" s="7"/>
      <c r="J891" s="7"/>
      <c r="K891" s="7"/>
      <c r="N891" s="7"/>
    </row>
    <row r="892" spans="4:14" s="1" customFormat="1">
      <c r="D892" s="32"/>
      <c r="G892" s="32"/>
      <c r="I892" s="7"/>
      <c r="J892" s="7"/>
      <c r="K892" s="7"/>
      <c r="N892" s="7"/>
    </row>
    <row r="893" spans="4:14" s="1" customFormat="1">
      <c r="D893" s="32"/>
      <c r="G893" s="32"/>
      <c r="I893" s="7"/>
      <c r="J893" s="7"/>
      <c r="K893" s="7"/>
      <c r="N893" s="7"/>
    </row>
    <row r="894" spans="4:14" s="1" customFormat="1">
      <c r="D894" s="32"/>
      <c r="G894" s="32"/>
      <c r="I894" s="7"/>
      <c r="J894" s="7"/>
      <c r="K894" s="7"/>
      <c r="N894" s="7"/>
    </row>
    <row r="895" spans="4:14" s="1" customFormat="1">
      <c r="D895" s="32"/>
      <c r="G895" s="32"/>
      <c r="I895" s="7"/>
      <c r="J895" s="7"/>
      <c r="K895" s="7"/>
      <c r="N895" s="7"/>
    </row>
    <row r="896" spans="4:14" s="1" customFormat="1">
      <c r="D896" s="32"/>
      <c r="G896" s="32"/>
      <c r="I896" s="7"/>
      <c r="J896" s="7"/>
      <c r="K896" s="7"/>
      <c r="N896" s="7"/>
    </row>
    <row r="897" spans="4:14" s="1" customFormat="1">
      <c r="D897" s="32"/>
      <c r="G897" s="32"/>
      <c r="I897" s="7"/>
      <c r="J897" s="7"/>
      <c r="K897" s="7"/>
      <c r="N897" s="7"/>
    </row>
    <row r="898" spans="4:14" s="1" customFormat="1">
      <c r="D898" s="32"/>
      <c r="G898" s="32"/>
      <c r="I898" s="7"/>
      <c r="J898" s="7"/>
      <c r="K898" s="7"/>
      <c r="N898" s="7"/>
    </row>
    <row r="899" spans="4:14" s="1" customFormat="1">
      <c r="D899" s="32"/>
      <c r="G899" s="32"/>
      <c r="I899" s="7"/>
      <c r="J899" s="7"/>
      <c r="K899" s="7"/>
      <c r="N899" s="7"/>
    </row>
    <row r="900" spans="4:14" s="1" customFormat="1">
      <c r="D900" s="32"/>
      <c r="G900" s="32"/>
      <c r="I900" s="7"/>
      <c r="J900" s="7"/>
      <c r="K900" s="7"/>
      <c r="N900" s="7"/>
    </row>
    <row r="901" spans="4:14" s="1" customFormat="1">
      <c r="D901" s="32"/>
      <c r="G901" s="32"/>
      <c r="I901" s="7"/>
      <c r="J901" s="7"/>
      <c r="K901" s="7"/>
      <c r="N901" s="7"/>
    </row>
    <row r="902" spans="4:14" s="1" customFormat="1">
      <c r="D902" s="32"/>
      <c r="G902" s="32"/>
      <c r="I902" s="7"/>
      <c r="J902" s="7"/>
      <c r="K902" s="7"/>
      <c r="N902" s="7"/>
    </row>
    <row r="903" spans="4:14" s="1" customFormat="1">
      <c r="D903" s="32"/>
      <c r="G903" s="32"/>
      <c r="I903" s="7"/>
      <c r="J903" s="7"/>
      <c r="K903" s="7"/>
      <c r="N903" s="7"/>
    </row>
    <row r="904" spans="4:14" s="1" customFormat="1">
      <c r="D904" s="32"/>
      <c r="G904" s="32"/>
      <c r="I904" s="7"/>
      <c r="J904" s="7"/>
      <c r="K904" s="7"/>
      <c r="N904" s="7"/>
    </row>
    <row r="905" spans="4:14" s="1" customFormat="1">
      <c r="D905" s="32"/>
      <c r="G905" s="32"/>
      <c r="I905" s="7"/>
      <c r="J905" s="7"/>
      <c r="K905" s="7"/>
      <c r="N905" s="7"/>
    </row>
    <row r="906" spans="4:14" s="1" customFormat="1">
      <c r="D906" s="32"/>
      <c r="G906" s="32"/>
      <c r="I906" s="7"/>
      <c r="J906" s="7"/>
      <c r="K906" s="7"/>
      <c r="N906" s="7"/>
    </row>
    <row r="907" spans="4:14" s="1" customFormat="1">
      <c r="D907" s="32"/>
      <c r="G907" s="32"/>
      <c r="I907" s="7"/>
      <c r="J907" s="7"/>
      <c r="K907" s="7"/>
      <c r="N907" s="7"/>
    </row>
    <row r="908" spans="4:14" s="1" customFormat="1">
      <c r="D908" s="32"/>
      <c r="G908" s="32"/>
      <c r="I908" s="7"/>
      <c r="J908" s="7"/>
      <c r="K908" s="7"/>
      <c r="N908" s="7"/>
    </row>
    <row r="909" spans="4:14" s="1" customFormat="1">
      <c r="D909" s="32"/>
      <c r="G909" s="32"/>
      <c r="I909" s="7"/>
      <c r="J909" s="7"/>
      <c r="K909" s="7"/>
      <c r="N909" s="7"/>
    </row>
    <row r="910" spans="4:14" s="1" customFormat="1">
      <c r="D910" s="32"/>
      <c r="G910" s="32"/>
      <c r="I910" s="7"/>
      <c r="J910" s="7"/>
      <c r="K910" s="7"/>
      <c r="N910" s="7"/>
    </row>
    <row r="911" spans="4:14" s="1" customFormat="1">
      <c r="D911" s="32"/>
      <c r="G911" s="32"/>
      <c r="I911" s="7"/>
      <c r="J911" s="7"/>
      <c r="K911" s="7"/>
      <c r="N911" s="7"/>
    </row>
    <row r="912" spans="4:14" s="1" customFormat="1">
      <c r="D912" s="32"/>
      <c r="G912" s="32"/>
      <c r="I912" s="7"/>
      <c r="J912" s="7"/>
      <c r="K912" s="7"/>
      <c r="N912" s="7"/>
    </row>
    <row r="913" spans="4:14" s="1" customFormat="1">
      <c r="D913" s="32"/>
      <c r="G913" s="32"/>
      <c r="I913" s="7"/>
      <c r="J913" s="7"/>
      <c r="K913" s="7"/>
      <c r="N913" s="7"/>
    </row>
    <row r="914" spans="4:14" s="1" customFormat="1">
      <c r="D914" s="32"/>
      <c r="G914" s="32"/>
      <c r="I914" s="7"/>
      <c r="J914" s="7"/>
      <c r="K914" s="7"/>
      <c r="N914" s="7"/>
    </row>
    <row r="915" spans="4:14" s="1" customFormat="1">
      <c r="D915" s="32"/>
      <c r="G915" s="32"/>
      <c r="I915" s="7"/>
      <c r="J915" s="7"/>
      <c r="K915" s="7"/>
      <c r="N915" s="7"/>
    </row>
    <row r="916" spans="4:14" s="1" customFormat="1">
      <c r="D916" s="32"/>
      <c r="G916" s="32"/>
      <c r="I916" s="7"/>
      <c r="J916" s="7"/>
      <c r="K916" s="7"/>
      <c r="N916" s="7"/>
    </row>
    <row r="917" spans="4:14" s="1" customFormat="1">
      <c r="D917" s="32"/>
      <c r="G917" s="32"/>
      <c r="I917" s="7"/>
      <c r="J917" s="7"/>
      <c r="K917" s="7"/>
      <c r="N917" s="7"/>
    </row>
    <row r="918" spans="4:14" s="1" customFormat="1">
      <c r="D918" s="32"/>
      <c r="G918" s="32"/>
      <c r="I918" s="7"/>
      <c r="J918" s="7"/>
      <c r="K918" s="7"/>
      <c r="N918" s="7"/>
    </row>
    <row r="919" spans="4:14" s="1" customFormat="1">
      <c r="D919" s="32"/>
      <c r="G919" s="32"/>
      <c r="I919" s="7"/>
      <c r="J919" s="7"/>
      <c r="K919" s="7"/>
      <c r="N919" s="7"/>
    </row>
    <row r="920" spans="4:14" s="1" customFormat="1">
      <c r="D920" s="32"/>
      <c r="G920" s="32"/>
      <c r="I920" s="7"/>
      <c r="J920" s="7"/>
      <c r="K920" s="7"/>
      <c r="N920" s="7"/>
    </row>
    <row r="921" spans="4:14" s="1" customFormat="1">
      <c r="D921" s="32"/>
      <c r="G921" s="32"/>
      <c r="I921" s="7"/>
      <c r="J921" s="7"/>
      <c r="K921" s="7"/>
      <c r="N921" s="7"/>
    </row>
    <row r="922" spans="4:14" s="1" customFormat="1">
      <c r="D922" s="32"/>
      <c r="G922" s="32"/>
      <c r="I922" s="7"/>
      <c r="J922" s="7"/>
      <c r="K922" s="7"/>
      <c r="N922" s="7"/>
    </row>
    <row r="923" spans="4:14" s="1" customFormat="1">
      <c r="D923" s="32"/>
      <c r="G923" s="32"/>
      <c r="I923" s="7"/>
      <c r="J923" s="7"/>
      <c r="K923" s="7"/>
      <c r="N923" s="7"/>
    </row>
    <row r="924" spans="4:14" s="1" customFormat="1">
      <c r="D924" s="32"/>
      <c r="G924" s="32"/>
      <c r="I924" s="7"/>
      <c r="J924" s="7"/>
      <c r="K924" s="7"/>
      <c r="N924" s="7"/>
    </row>
    <row r="925" spans="4:14" s="1" customFormat="1">
      <c r="D925" s="32"/>
      <c r="G925" s="32"/>
      <c r="I925" s="7"/>
      <c r="J925" s="7"/>
      <c r="K925" s="7"/>
      <c r="N925" s="7"/>
    </row>
    <row r="926" spans="4:14" s="1" customFormat="1">
      <c r="D926" s="32"/>
      <c r="G926" s="32"/>
      <c r="I926" s="7"/>
      <c r="J926" s="7"/>
      <c r="K926" s="7"/>
      <c r="N926" s="7"/>
    </row>
    <row r="927" spans="4:14" s="1" customFormat="1">
      <c r="D927" s="32"/>
      <c r="G927" s="32"/>
      <c r="I927" s="7"/>
      <c r="J927" s="7"/>
      <c r="K927" s="7"/>
      <c r="N927" s="7"/>
    </row>
    <row r="928" spans="4:14" s="1" customFormat="1">
      <c r="D928" s="32"/>
      <c r="G928" s="32"/>
      <c r="I928" s="7"/>
      <c r="J928" s="7"/>
      <c r="K928" s="7"/>
      <c r="N928" s="7"/>
    </row>
    <row r="929" spans="4:14" s="1" customFormat="1">
      <c r="D929" s="32"/>
      <c r="G929" s="32"/>
      <c r="I929" s="7"/>
      <c r="J929" s="7"/>
      <c r="K929" s="7"/>
      <c r="N929" s="7"/>
    </row>
    <row r="930" spans="4:14" s="1" customFormat="1">
      <c r="D930" s="32"/>
      <c r="G930" s="32"/>
      <c r="I930" s="7"/>
      <c r="J930" s="7"/>
      <c r="K930" s="7"/>
      <c r="N930" s="7"/>
    </row>
    <row r="931" spans="4:14" s="1" customFormat="1">
      <c r="D931" s="32"/>
      <c r="G931" s="32"/>
      <c r="I931" s="7"/>
      <c r="J931" s="7"/>
      <c r="K931" s="7"/>
      <c r="N931" s="7"/>
    </row>
    <row r="932" spans="4:14" s="1" customFormat="1">
      <c r="D932" s="32"/>
      <c r="G932" s="32"/>
      <c r="I932" s="7"/>
      <c r="J932" s="7"/>
      <c r="K932" s="7"/>
      <c r="N932" s="7"/>
    </row>
    <row r="933" spans="4:14" s="1" customFormat="1">
      <c r="D933" s="32"/>
      <c r="G933" s="32"/>
      <c r="I933" s="7"/>
      <c r="J933" s="7"/>
      <c r="K933" s="7"/>
      <c r="N933" s="7"/>
    </row>
    <row r="934" spans="4:14" s="1" customFormat="1">
      <c r="D934" s="32"/>
      <c r="G934" s="32"/>
      <c r="I934" s="7"/>
      <c r="J934" s="7"/>
      <c r="K934" s="7"/>
      <c r="N934" s="7"/>
    </row>
    <row r="935" spans="4:14" s="1" customFormat="1">
      <c r="D935" s="32"/>
      <c r="G935" s="32"/>
      <c r="I935" s="7"/>
      <c r="J935" s="7"/>
      <c r="K935" s="7"/>
      <c r="N935" s="7"/>
    </row>
    <row r="936" spans="4:14" s="1" customFormat="1">
      <c r="D936" s="32"/>
      <c r="G936" s="32"/>
      <c r="I936" s="7"/>
      <c r="J936" s="7"/>
      <c r="K936" s="7"/>
      <c r="N936" s="7"/>
    </row>
    <row r="937" spans="4:14" s="1" customFormat="1">
      <c r="D937" s="32"/>
      <c r="G937" s="32"/>
      <c r="I937" s="7"/>
      <c r="J937" s="7"/>
      <c r="K937" s="7"/>
      <c r="N937" s="7"/>
    </row>
    <row r="938" spans="4:14" s="1" customFormat="1">
      <c r="D938" s="32"/>
      <c r="G938" s="32"/>
      <c r="I938" s="7"/>
      <c r="J938" s="7"/>
      <c r="K938" s="7"/>
      <c r="N938" s="7"/>
    </row>
    <row r="939" spans="4:14" s="1" customFormat="1">
      <c r="D939" s="32"/>
      <c r="G939" s="32"/>
      <c r="I939" s="7"/>
      <c r="J939" s="7"/>
      <c r="K939" s="7"/>
      <c r="N939" s="7"/>
    </row>
    <row r="940" spans="4:14" s="1" customFormat="1">
      <c r="D940" s="32"/>
      <c r="G940" s="32"/>
      <c r="I940" s="7"/>
      <c r="J940" s="7"/>
      <c r="K940" s="7"/>
      <c r="N940" s="7"/>
    </row>
    <row r="941" spans="4:14" s="1" customFormat="1">
      <c r="D941" s="32"/>
      <c r="G941" s="32"/>
      <c r="I941" s="7"/>
      <c r="J941" s="7"/>
      <c r="K941" s="7"/>
      <c r="N941" s="7"/>
    </row>
    <row r="942" spans="4:14" s="1" customFormat="1">
      <c r="D942" s="32"/>
      <c r="G942" s="32"/>
      <c r="I942" s="7"/>
      <c r="J942" s="7"/>
      <c r="K942" s="7"/>
      <c r="N942" s="7"/>
    </row>
    <row r="943" spans="4:14" s="1" customFormat="1">
      <c r="D943" s="32"/>
      <c r="G943" s="32"/>
      <c r="I943" s="7"/>
      <c r="J943" s="7"/>
      <c r="K943" s="7"/>
      <c r="N943" s="7"/>
    </row>
    <row r="944" spans="4:14" s="1" customFormat="1">
      <c r="D944" s="32"/>
      <c r="G944" s="32"/>
      <c r="I944" s="7"/>
      <c r="J944" s="7"/>
      <c r="K944" s="7"/>
      <c r="N944" s="7"/>
    </row>
    <row r="945" spans="4:14" s="1" customFormat="1">
      <c r="D945" s="32"/>
      <c r="G945" s="32"/>
      <c r="I945" s="7"/>
      <c r="J945" s="7"/>
      <c r="K945" s="7"/>
      <c r="N945" s="7"/>
    </row>
    <row r="946" spans="4:14" s="1" customFormat="1">
      <c r="D946" s="32"/>
      <c r="G946" s="32"/>
      <c r="I946" s="7"/>
      <c r="J946" s="7"/>
      <c r="K946" s="7"/>
      <c r="N946" s="7"/>
    </row>
    <row r="947" spans="4:14" s="1" customFormat="1">
      <c r="D947" s="32"/>
      <c r="G947" s="32"/>
      <c r="I947" s="7"/>
      <c r="J947" s="7"/>
      <c r="K947" s="7"/>
      <c r="N947" s="7"/>
    </row>
    <row r="948" spans="4:14" s="1" customFormat="1">
      <c r="D948" s="32"/>
      <c r="G948" s="32"/>
      <c r="I948" s="7"/>
      <c r="J948" s="7"/>
      <c r="K948" s="7"/>
      <c r="N948" s="7"/>
    </row>
    <row r="949" spans="4:14" s="1" customFormat="1">
      <c r="D949" s="32"/>
      <c r="G949" s="32"/>
      <c r="I949" s="7"/>
      <c r="J949" s="7"/>
      <c r="K949" s="7"/>
      <c r="N949" s="7"/>
    </row>
    <row r="950" spans="4:14" s="1" customFormat="1">
      <c r="D950" s="32"/>
      <c r="G950" s="32"/>
      <c r="I950" s="7"/>
      <c r="J950" s="7"/>
      <c r="K950" s="7"/>
      <c r="N950" s="7"/>
    </row>
    <row r="951" spans="4:14" s="1" customFormat="1">
      <c r="D951" s="32"/>
      <c r="G951" s="32"/>
      <c r="I951" s="7"/>
      <c r="J951" s="7"/>
      <c r="K951" s="7"/>
      <c r="N951" s="7"/>
    </row>
    <row r="952" spans="4:14" s="1" customFormat="1">
      <c r="D952" s="32"/>
      <c r="G952" s="32"/>
      <c r="I952" s="7"/>
      <c r="J952" s="7"/>
      <c r="K952" s="7"/>
      <c r="N952" s="7"/>
    </row>
    <row r="953" spans="4:14" s="1" customFormat="1">
      <c r="D953" s="32"/>
      <c r="G953" s="32"/>
      <c r="I953" s="7"/>
      <c r="J953" s="7"/>
      <c r="K953" s="7"/>
      <c r="N953" s="7"/>
    </row>
    <row r="954" spans="4:14" s="1" customFormat="1">
      <c r="D954" s="32"/>
      <c r="G954" s="32"/>
      <c r="I954" s="7"/>
      <c r="J954" s="7"/>
      <c r="K954" s="7"/>
      <c r="N954" s="7"/>
    </row>
    <row r="955" spans="4:14" s="1" customFormat="1">
      <c r="D955" s="32"/>
      <c r="G955" s="32"/>
      <c r="I955" s="7"/>
      <c r="J955" s="7"/>
      <c r="K955" s="7"/>
      <c r="N955" s="7"/>
    </row>
    <row r="956" spans="4:14" s="1" customFormat="1">
      <c r="D956" s="32"/>
      <c r="G956" s="32"/>
      <c r="I956" s="7"/>
      <c r="J956" s="7"/>
      <c r="K956" s="7"/>
      <c r="N956" s="7"/>
    </row>
    <row r="957" spans="4:14" s="1" customFormat="1">
      <c r="D957" s="32"/>
      <c r="G957" s="32"/>
      <c r="I957" s="7"/>
      <c r="J957" s="7"/>
      <c r="K957" s="7"/>
      <c r="N957" s="7"/>
    </row>
    <row r="958" spans="4:14" s="1" customFormat="1">
      <c r="D958" s="32"/>
      <c r="G958" s="32"/>
      <c r="I958" s="7"/>
      <c r="J958" s="7"/>
      <c r="K958" s="7"/>
      <c r="N958" s="7"/>
    </row>
    <row r="959" spans="4:14" s="1" customFormat="1">
      <c r="D959" s="32"/>
      <c r="G959" s="32"/>
      <c r="I959" s="7"/>
      <c r="J959" s="7"/>
      <c r="K959" s="7"/>
      <c r="N959" s="7"/>
    </row>
    <row r="960" spans="4:14" s="1" customFormat="1">
      <c r="D960" s="32"/>
      <c r="G960" s="32"/>
      <c r="I960" s="7"/>
      <c r="J960" s="7"/>
      <c r="K960" s="7"/>
      <c r="N960" s="7"/>
    </row>
    <row r="961" spans="4:14" s="1" customFormat="1">
      <c r="D961" s="32"/>
      <c r="G961" s="32"/>
      <c r="I961" s="7"/>
      <c r="J961" s="7"/>
      <c r="K961" s="7"/>
      <c r="N961" s="7"/>
    </row>
    <row r="962" spans="4:14" s="1" customFormat="1">
      <c r="D962" s="32"/>
      <c r="G962" s="32"/>
      <c r="I962" s="7"/>
      <c r="J962" s="7"/>
      <c r="K962" s="7"/>
      <c r="N962" s="7"/>
    </row>
    <row r="963" spans="4:14" s="1" customFormat="1">
      <c r="D963" s="32"/>
      <c r="G963" s="32"/>
      <c r="I963" s="7"/>
      <c r="J963" s="7"/>
      <c r="K963" s="7"/>
      <c r="N963" s="7"/>
    </row>
    <row r="964" spans="4:14" s="1" customFormat="1">
      <c r="D964" s="32"/>
      <c r="G964" s="32"/>
      <c r="I964" s="7"/>
      <c r="J964" s="7"/>
      <c r="K964" s="7"/>
      <c r="N964" s="7"/>
    </row>
    <row r="965" spans="4:14" s="1" customFormat="1">
      <c r="D965" s="32"/>
      <c r="G965" s="32"/>
      <c r="I965" s="7"/>
      <c r="J965" s="7"/>
      <c r="K965" s="7"/>
      <c r="N965" s="7"/>
    </row>
    <row r="966" spans="4:14" s="1" customFormat="1">
      <c r="D966" s="32"/>
      <c r="G966" s="32"/>
      <c r="I966" s="7"/>
      <c r="J966" s="7"/>
      <c r="K966" s="7"/>
      <c r="N966" s="7"/>
    </row>
    <row r="967" spans="4:14" s="1" customFormat="1">
      <c r="D967" s="32"/>
      <c r="G967" s="32"/>
      <c r="I967" s="7"/>
      <c r="J967" s="7"/>
      <c r="K967" s="7"/>
      <c r="N967" s="7"/>
    </row>
    <row r="968" spans="4:14" s="1" customFormat="1">
      <c r="D968" s="32"/>
      <c r="G968" s="32"/>
      <c r="I968" s="7"/>
      <c r="J968" s="7"/>
      <c r="K968" s="7"/>
      <c r="N968" s="7"/>
    </row>
    <row r="969" spans="4:14" s="1" customFormat="1">
      <c r="D969" s="32"/>
      <c r="G969" s="32"/>
      <c r="I969" s="7"/>
      <c r="J969" s="7"/>
      <c r="K969" s="7"/>
      <c r="N969" s="7"/>
    </row>
    <row r="970" spans="4:14" s="1" customFormat="1">
      <c r="D970" s="32"/>
      <c r="G970" s="32"/>
      <c r="I970" s="7"/>
      <c r="J970" s="7"/>
      <c r="K970" s="7"/>
      <c r="N970" s="7"/>
    </row>
    <row r="971" spans="4:14" s="1" customFormat="1">
      <c r="D971" s="32"/>
      <c r="G971" s="32"/>
      <c r="I971" s="7"/>
      <c r="J971" s="7"/>
      <c r="K971" s="7"/>
      <c r="N971" s="7"/>
    </row>
    <row r="972" spans="4:14" s="1" customFormat="1">
      <c r="D972" s="32"/>
      <c r="G972" s="32"/>
      <c r="I972" s="7"/>
      <c r="J972" s="7"/>
      <c r="K972" s="7"/>
      <c r="N972" s="7"/>
    </row>
    <row r="973" spans="4:14" s="1" customFormat="1">
      <c r="D973" s="32"/>
      <c r="G973" s="32"/>
      <c r="I973" s="7"/>
      <c r="J973" s="7"/>
      <c r="K973" s="7"/>
      <c r="N973" s="7"/>
    </row>
    <row r="974" spans="4:14" s="1" customFormat="1">
      <c r="D974" s="32"/>
      <c r="G974" s="32"/>
      <c r="I974" s="7"/>
      <c r="J974" s="7"/>
      <c r="K974" s="7"/>
      <c r="N974" s="7"/>
    </row>
    <row r="975" spans="4:14" s="1" customFormat="1">
      <c r="D975" s="32"/>
      <c r="G975" s="32"/>
      <c r="I975" s="7"/>
      <c r="J975" s="7"/>
      <c r="K975" s="7"/>
      <c r="N975" s="7"/>
    </row>
    <row r="976" spans="4:14" s="1" customFormat="1">
      <c r="D976" s="32"/>
      <c r="G976" s="32"/>
      <c r="I976" s="7"/>
      <c r="J976" s="7"/>
      <c r="K976" s="7"/>
      <c r="N976" s="7"/>
    </row>
    <row r="977" spans="4:14" s="1" customFormat="1">
      <c r="D977" s="32"/>
      <c r="G977" s="32"/>
      <c r="I977" s="7"/>
      <c r="J977" s="7"/>
      <c r="K977" s="7"/>
      <c r="N977" s="7"/>
    </row>
    <row r="978" spans="4:14" s="1" customFormat="1">
      <c r="D978" s="32"/>
      <c r="G978" s="32"/>
      <c r="I978" s="7"/>
      <c r="J978" s="7"/>
      <c r="K978" s="7"/>
      <c r="N978" s="7"/>
    </row>
    <row r="979" spans="4:14" s="1" customFormat="1">
      <c r="D979" s="32"/>
      <c r="G979" s="32"/>
      <c r="I979" s="7"/>
      <c r="J979" s="7"/>
      <c r="K979" s="7"/>
      <c r="N979" s="7"/>
    </row>
    <row r="980" spans="4:14" s="1" customFormat="1">
      <c r="D980" s="32"/>
      <c r="G980" s="32"/>
      <c r="I980" s="7"/>
      <c r="J980" s="7"/>
      <c r="K980" s="7"/>
      <c r="N980" s="7"/>
    </row>
    <row r="981" spans="4:14" s="1" customFormat="1">
      <c r="D981" s="32"/>
      <c r="G981" s="32"/>
      <c r="I981" s="7"/>
      <c r="J981" s="7"/>
      <c r="K981" s="7"/>
      <c r="N981" s="7"/>
    </row>
    <row r="982" spans="4:14" s="1" customFormat="1">
      <c r="D982" s="32"/>
      <c r="G982" s="32"/>
      <c r="I982" s="7"/>
      <c r="J982" s="7"/>
      <c r="K982" s="7"/>
      <c r="N982" s="7"/>
    </row>
    <row r="983" spans="4:14" s="1" customFormat="1">
      <c r="D983" s="32"/>
      <c r="G983" s="32"/>
      <c r="I983" s="7"/>
      <c r="J983" s="7"/>
      <c r="K983" s="7"/>
      <c r="N983" s="7"/>
    </row>
    <row r="984" spans="4:14" s="1" customFormat="1">
      <c r="D984" s="32"/>
      <c r="G984" s="32"/>
      <c r="I984" s="7"/>
      <c r="J984" s="7"/>
      <c r="K984" s="7"/>
      <c r="N984" s="7"/>
    </row>
    <row r="985" spans="4:14" s="1" customFormat="1">
      <c r="D985" s="32"/>
      <c r="G985" s="32"/>
      <c r="I985" s="7"/>
      <c r="J985" s="7"/>
      <c r="K985" s="7"/>
      <c r="N985" s="7"/>
    </row>
    <row r="986" spans="4:14" s="1" customFormat="1">
      <c r="D986" s="32"/>
      <c r="G986" s="32"/>
      <c r="I986" s="7"/>
      <c r="J986" s="7"/>
      <c r="K986" s="7"/>
      <c r="N986" s="7"/>
    </row>
    <row r="987" spans="4:14" s="1" customFormat="1">
      <c r="D987" s="32"/>
      <c r="G987" s="32"/>
      <c r="I987" s="7"/>
      <c r="J987" s="7"/>
      <c r="K987" s="7"/>
      <c r="N987" s="7"/>
    </row>
    <row r="988" spans="4:14" s="1" customFormat="1">
      <c r="D988" s="32"/>
      <c r="G988" s="32"/>
      <c r="I988" s="7"/>
      <c r="J988" s="7"/>
      <c r="K988" s="7"/>
      <c r="N988" s="7"/>
    </row>
    <row r="989" spans="4:14" s="1" customFormat="1">
      <c r="D989" s="32"/>
      <c r="G989" s="32"/>
      <c r="I989" s="7"/>
      <c r="J989" s="7"/>
      <c r="K989" s="7"/>
      <c r="N989" s="7"/>
    </row>
    <row r="990" spans="4:14" s="1" customFormat="1">
      <c r="D990" s="32"/>
      <c r="G990" s="32"/>
      <c r="I990" s="7"/>
      <c r="J990" s="7"/>
      <c r="K990" s="7"/>
      <c r="N990" s="7"/>
    </row>
    <row r="991" spans="4:14" s="1" customFormat="1">
      <c r="D991" s="32"/>
      <c r="G991" s="32"/>
      <c r="I991" s="7"/>
      <c r="J991" s="7"/>
      <c r="K991" s="7"/>
      <c r="N991" s="7"/>
    </row>
    <row r="992" spans="4:14" s="1" customFormat="1">
      <c r="D992" s="32"/>
      <c r="G992" s="32"/>
      <c r="I992" s="7"/>
      <c r="J992" s="7"/>
      <c r="K992" s="7"/>
      <c r="N992" s="7"/>
    </row>
    <row r="993" spans="4:14" s="1" customFormat="1">
      <c r="D993" s="32"/>
      <c r="G993" s="32"/>
      <c r="I993" s="7"/>
      <c r="J993" s="7"/>
      <c r="K993" s="7"/>
      <c r="N993" s="7"/>
    </row>
    <row r="994" spans="4:14" s="1" customFormat="1">
      <c r="D994" s="32"/>
      <c r="G994" s="32"/>
      <c r="I994" s="7"/>
      <c r="J994" s="7"/>
      <c r="K994" s="7"/>
      <c r="N994" s="7"/>
    </row>
    <row r="995" spans="4:14" s="1" customFormat="1">
      <c r="D995" s="32"/>
      <c r="G995" s="32"/>
      <c r="I995" s="7"/>
      <c r="J995" s="7"/>
      <c r="K995" s="7"/>
      <c r="N995" s="7"/>
    </row>
    <row r="996" spans="4:14" s="1" customFormat="1">
      <c r="D996" s="32"/>
      <c r="G996" s="32"/>
      <c r="I996" s="7"/>
      <c r="J996" s="7"/>
      <c r="K996" s="7"/>
      <c r="N996" s="7"/>
    </row>
    <row r="997" spans="4:14" s="1" customFormat="1">
      <c r="D997" s="32"/>
      <c r="G997" s="32"/>
      <c r="I997" s="7"/>
      <c r="J997" s="7"/>
      <c r="K997" s="7"/>
      <c r="N997" s="7"/>
    </row>
    <row r="998" spans="4:14" s="1" customFormat="1">
      <c r="D998" s="32"/>
      <c r="G998" s="32"/>
      <c r="I998" s="7"/>
      <c r="J998" s="7"/>
      <c r="K998" s="7"/>
      <c r="N998" s="7"/>
    </row>
    <row r="999" spans="4:14" s="1" customFormat="1">
      <c r="D999" s="32"/>
      <c r="G999" s="32"/>
      <c r="I999" s="7"/>
      <c r="J999" s="7"/>
      <c r="K999" s="7"/>
      <c r="N999" s="7"/>
    </row>
    <row r="1000" spans="4:14" s="1" customFormat="1">
      <c r="D1000" s="32"/>
      <c r="G1000" s="32"/>
      <c r="I1000" s="7"/>
      <c r="J1000" s="7"/>
      <c r="K1000" s="7"/>
      <c r="N1000" s="7"/>
    </row>
    <row r="1001" spans="4:14" s="1" customFormat="1">
      <c r="D1001" s="32"/>
      <c r="G1001" s="32"/>
      <c r="I1001" s="7"/>
      <c r="J1001" s="7"/>
      <c r="K1001" s="7"/>
      <c r="N1001" s="7"/>
    </row>
    <row r="1002" spans="4:14" s="1" customFormat="1">
      <c r="D1002" s="32"/>
      <c r="G1002" s="32"/>
      <c r="I1002" s="7"/>
      <c r="J1002" s="7"/>
      <c r="K1002" s="7"/>
      <c r="N1002" s="7"/>
    </row>
    <row r="1003" spans="4:14" s="1" customFormat="1">
      <c r="D1003" s="32"/>
      <c r="G1003" s="32"/>
      <c r="I1003" s="7"/>
      <c r="J1003" s="7"/>
      <c r="K1003" s="7"/>
      <c r="N1003" s="7"/>
    </row>
    <row r="1004" spans="4:14" s="1" customFormat="1">
      <c r="D1004" s="32"/>
      <c r="G1004" s="32"/>
      <c r="I1004" s="7"/>
      <c r="J1004" s="7"/>
      <c r="K1004" s="7"/>
      <c r="N1004" s="7"/>
    </row>
    <row r="1005" spans="4:14" s="1" customFormat="1">
      <c r="D1005" s="32"/>
      <c r="G1005" s="32"/>
      <c r="I1005" s="7"/>
      <c r="J1005" s="7"/>
      <c r="K1005" s="7"/>
      <c r="N1005" s="7"/>
    </row>
    <row r="1006" spans="4:14" s="1" customFormat="1">
      <c r="D1006" s="32"/>
      <c r="G1006" s="32"/>
      <c r="I1006" s="7"/>
      <c r="J1006" s="7"/>
      <c r="K1006" s="7"/>
      <c r="N1006" s="7"/>
    </row>
    <row r="1007" spans="4:14" s="1" customFormat="1">
      <c r="D1007" s="32"/>
      <c r="G1007" s="32"/>
      <c r="I1007" s="7"/>
      <c r="J1007" s="7"/>
      <c r="K1007" s="7"/>
      <c r="N1007" s="7"/>
    </row>
    <row r="1008" spans="4:14" s="1" customFormat="1">
      <c r="D1008" s="32"/>
      <c r="G1008" s="32"/>
      <c r="I1008" s="7"/>
      <c r="J1008" s="7"/>
      <c r="K1008" s="7"/>
      <c r="N1008" s="7"/>
    </row>
    <row r="1009" spans="4:14" s="1" customFormat="1">
      <c r="D1009" s="32"/>
      <c r="G1009" s="32"/>
      <c r="I1009" s="7"/>
      <c r="J1009" s="7"/>
      <c r="K1009" s="7"/>
      <c r="N1009" s="7"/>
    </row>
    <row r="1010" spans="4:14" s="1" customFormat="1">
      <c r="D1010" s="32"/>
      <c r="G1010" s="32"/>
      <c r="I1010" s="7"/>
      <c r="J1010" s="7"/>
      <c r="K1010" s="7"/>
      <c r="N1010" s="7"/>
    </row>
    <row r="1011" spans="4:14" s="1" customFormat="1">
      <c r="D1011" s="32"/>
      <c r="G1011" s="32"/>
      <c r="I1011" s="7"/>
      <c r="J1011" s="7"/>
      <c r="K1011" s="7"/>
      <c r="N1011" s="7"/>
    </row>
    <row r="1012" spans="4:14" s="1" customFormat="1">
      <c r="D1012" s="32"/>
      <c r="G1012" s="32"/>
      <c r="I1012" s="7"/>
      <c r="J1012" s="7"/>
      <c r="K1012" s="7"/>
      <c r="N1012" s="7"/>
    </row>
    <row r="1013" spans="4:14" s="1" customFormat="1">
      <c r="D1013" s="32"/>
      <c r="G1013" s="32"/>
      <c r="I1013" s="7"/>
      <c r="J1013" s="7"/>
      <c r="K1013" s="7"/>
      <c r="N1013" s="7"/>
    </row>
    <row r="1014" spans="4:14" s="1" customFormat="1">
      <c r="D1014" s="32"/>
      <c r="G1014" s="32"/>
      <c r="I1014" s="7"/>
      <c r="J1014" s="7"/>
      <c r="K1014" s="7"/>
      <c r="N1014" s="7"/>
    </row>
    <row r="1015" spans="4:14" s="1" customFormat="1">
      <c r="D1015" s="32"/>
      <c r="G1015" s="32"/>
      <c r="I1015" s="7"/>
      <c r="J1015" s="7"/>
      <c r="K1015" s="7"/>
      <c r="N1015" s="7"/>
    </row>
    <row r="1016" spans="4:14" s="1" customFormat="1">
      <c r="D1016" s="32"/>
      <c r="G1016" s="32"/>
      <c r="I1016" s="7"/>
      <c r="J1016" s="7"/>
      <c r="K1016" s="7"/>
      <c r="N1016" s="7"/>
    </row>
    <row r="1017" spans="4:14" s="1" customFormat="1">
      <c r="D1017" s="32"/>
      <c r="G1017" s="32"/>
      <c r="I1017" s="7"/>
      <c r="J1017" s="7"/>
      <c r="K1017" s="7"/>
      <c r="N1017" s="7"/>
    </row>
    <row r="1018" spans="4:14" s="1" customFormat="1">
      <c r="D1018" s="32"/>
      <c r="G1018" s="32"/>
      <c r="I1018" s="7"/>
      <c r="J1018" s="7"/>
      <c r="K1018" s="7"/>
      <c r="N1018" s="7"/>
    </row>
    <row r="1019" spans="4:14" s="1" customFormat="1">
      <c r="D1019" s="32"/>
      <c r="G1019" s="32"/>
      <c r="I1019" s="7"/>
      <c r="J1019" s="7"/>
      <c r="K1019" s="7"/>
      <c r="N1019" s="7"/>
    </row>
    <row r="1020" spans="4:14" s="1" customFormat="1">
      <c r="D1020" s="32"/>
      <c r="G1020" s="32"/>
      <c r="I1020" s="7"/>
      <c r="J1020" s="7"/>
      <c r="K1020" s="7"/>
      <c r="N1020" s="7"/>
    </row>
    <row r="1021" spans="4:14" s="1" customFormat="1">
      <c r="D1021" s="32"/>
      <c r="G1021" s="32"/>
      <c r="I1021" s="7"/>
      <c r="J1021" s="7"/>
      <c r="K1021" s="7"/>
      <c r="N1021" s="7"/>
    </row>
    <row r="1022" spans="4:14" s="1" customFormat="1">
      <c r="D1022" s="32"/>
      <c r="G1022" s="32"/>
      <c r="I1022" s="7"/>
      <c r="J1022" s="7"/>
      <c r="K1022" s="7"/>
      <c r="N1022" s="7"/>
    </row>
    <row r="1023" spans="4:14" s="1" customFormat="1">
      <c r="D1023" s="32"/>
      <c r="G1023" s="32"/>
      <c r="I1023" s="7"/>
      <c r="J1023" s="7"/>
      <c r="K1023" s="7"/>
      <c r="N1023" s="7"/>
    </row>
    <row r="1024" spans="4:14" s="1" customFormat="1">
      <c r="D1024" s="32"/>
      <c r="G1024" s="32"/>
      <c r="I1024" s="7"/>
      <c r="J1024" s="7"/>
      <c r="K1024" s="7"/>
      <c r="N1024" s="7"/>
    </row>
    <row r="1025" spans="4:14" s="1" customFormat="1">
      <c r="D1025" s="32"/>
      <c r="G1025" s="32"/>
      <c r="I1025" s="7"/>
      <c r="J1025" s="7"/>
      <c r="K1025" s="7"/>
      <c r="N1025" s="7"/>
    </row>
    <row r="1026" spans="4:14" s="1" customFormat="1">
      <c r="D1026" s="32"/>
      <c r="G1026" s="32"/>
      <c r="I1026" s="7"/>
      <c r="J1026" s="7"/>
      <c r="K1026" s="7"/>
      <c r="N1026" s="7"/>
    </row>
    <row r="1027" spans="4:14" s="1" customFormat="1">
      <c r="D1027" s="32"/>
      <c r="G1027" s="32"/>
      <c r="I1027" s="7"/>
      <c r="J1027" s="7"/>
      <c r="K1027" s="7"/>
      <c r="N1027" s="7"/>
    </row>
    <row r="1028" spans="4:14" s="1" customFormat="1">
      <c r="D1028" s="32"/>
      <c r="G1028" s="32"/>
      <c r="I1028" s="7"/>
      <c r="J1028" s="7"/>
      <c r="K1028" s="7"/>
      <c r="N1028" s="7"/>
    </row>
    <row r="1029" spans="4:14" s="1" customFormat="1">
      <c r="D1029" s="32"/>
      <c r="G1029" s="32"/>
      <c r="I1029" s="7"/>
      <c r="J1029" s="7"/>
      <c r="K1029" s="7"/>
      <c r="N1029" s="7"/>
    </row>
    <row r="1030" spans="4:14" s="1" customFormat="1">
      <c r="D1030" s="32"/>
      <c r="G1030" s="32"/>
      <c r="I1030" s="7"/>
      <c r="J1030" s="7"/>
      <c r="K1030" s="7"/>
      <c r="N1030" s="7"/>
    </row>
    <row r="1031" spans="4:14" s="1" customFormat="1">
      <c r="D1031" s="32"/>
      <c r="G1031" s="32"/>
      <c r="I1031" s="7"/>
      <c r="J1031" s="7"/>
      <c r="K1031" s="7"/>
      <c r="N1031" s="7"/>
    </row>
    <row r="1032" spans="4:14" s="1" customFormat="1">
      <c r="D1032" s="32"/>
      <c r="G1032" s="32"/>
      <c r="I1032" s="7"/>
      <c r="J1032" s="7"/>
      <c r="K1032" s="7"/>
      <c r="N1032" s="7"/>
    </row>
    <row r="1033" spans="4:14" s="1" customFormat="1">
      <c r="D1033" s="32"/>
      <c r="G1033" s="32"/>
      <c r="I1033" s="7"/>
      <c r="J1033" s="7"/>
      <c r="K1033" s="7"/>
      <c r="N1033" s="7"/>
    </row>
    <row r="1034" spans="4:14" s="1" customFormat="1">
      <c r="D1034" s="32"/>
      <c r="G1034" s="32"/>
      <c r="I1034" s="7"/>
      <c r="J1034" s="7"/>
      <c r="K1034" s="7"/>
      <c r="N1034" s="7"/>
    </row>
    <row r="1035" spans="4:14" s="1" customFormat="1">
      <c r="D1035" s="32"/>
      <c r="G1035" s="32"/>
      <c r="I1035" s="7"/>
      <c r="J1035" s="7"/>
      <c r="K1035" s="7"/>
      <c r="N1035" s="7"/>
    </row>
    <row r="1036" spans="4:14" s="1" customFormat="1">
      <c r="D1036" s="32"/>
      <c r="G1036" s="32"/>
      <c r="I1036" s="7"/>
      <c r="J1036" s="7"/>
      <c r="K1036" s="7"/>
      <c r="N1036" s="7"/>
    </row>
    <row r="1037" spans="4:14" s="1" customFormat="1">
      <c r="D1037" s="32"/>
      <c r="G1037" s="32"/>
      <c r="I1037" s="7"/>
      <c r="J1037" s="7"/>
      <c r="K1037" s="7"/>
      <c r="N1037" s="7"/>
    </row>
    <row r="1038" spans="4:14" s="1" customFormat="1">
      <c r="D1038" s="32"/>
      <c r="G1038" s="32"/>
      <c r="I1038" s="7"/>
      <c r="J1038" s="7"/>
      <c r="K1038" s="7"/>
      <c r="N1038" s="7"/>
    </row>
    <row r="1039" spans="4:14" s="1" customFormat="1">
      <c r="D1039" s="32"/>
      <c r="G1039" s="32"/>
      <c r="I1039" s="7"/>
      <c r="J1039" s="7"/>
      <c r="K1039" s="7"/>
      <c r="N1039" s="7"/>
    </row>
    <row r="1040" spans="4:14" s="1" customFormat="1">
      <c r="D1040" s="32"/>
      <c r="G1040" s="32"/>
      <c r="I1040" s="7"/>
      <c r="J1040" s="7"/>
      <c r="K1040" s="7"/>
      <c r="N1040" s="7"/>
    </row>
    <row r="1041" spans="4:14" s="1" customFormat="1">
      <c r="D1041" s="32"/>
      <c r="G1041" s="32"/>
      <c r="I1041" s="7"/>
      <c r="J1041" s="7"/>
      <c r="K1041" s="7"/>
      <c r="N1041" s="7"/>
    </row>
    <row r="1042" spans="4:14" s="1" customFormat="1">
      <c r="D1042" s="32"/>
      <c r="G1042" s="32"/>
      <c r="I1042" s="7"/>
      <c r="J1042" s="7"/>
      <c r="K1042" s="7"/>
      <c r="N1042" s="7"/>
    </row>
    <row r="1043" spans="4:14" s="1" customFormat="1">
      <c r="D1043" s="32"/>
      <c r="G1043" s="32"/>
      <c r="I1043" s="7"/>
      <c r="J1043" s="7"/>
      <c r="K1043" s="7"/>
      <c r="N1043" s="7"/>
    </row>
    <row r="1044" spans="4:14" s="1" customFormat="1">
      <c r="D1044" s="32"/>
      <c r="G1044" s="32"/>
      <c r="I1044" s="7"/>
      <c r="J1044" s="7"/>
      <c r="K1044" s="7"/>
      <c r="N1044" s="7"/>
    </row>
    <row r="1045" spans="4:14" s="1" customFormat="1">
      <c r="D1045" s="32"/>
      <c r="G1045" s="32"/>
      <c r="I1045" s="7"/>
      <c r="J1045" s="7"/>
      <c r="K1045" s="7"/>
      <c r="N1045" s="7"/>
    </row>
    <row r="1046" spans="4:14" s="1" customFormat="1">
      <c r="D1046" s="32"/>
      <c r="G1046" s="32"/>
      <c r="I1046" s="7"/>
      <c r="J1046" s="7"/>
      <c r="K1046" s="7"/>
      <c r="N1046" s="7"/>
    </row>
    <row r="1047" spans="4:14" s="1" customFormat="1">
      <c r="D1047" s="32"/>
      <c r="G1047" s="32"/>
      <c r="I1047" s="7"/>
      <c r="J1047" s="7"/>
      <c r="K1047" s="7"/>
      <c r="N1047" s="7"/>
    </row>
    <row r="1048" spans="4:14" s="1" customFormat="1">
      <c r="D1048" s="32"/>
      <c r="G1048" s="32"/>
      <c r="I1048" s="7"/>
      <c r="J1048" s="7"/>
      <c r="K1048" s="7"/>
      <c r="N1048" s="7"/>
    </row>
    <row r="1049" spans="4:14" s="1" customFormat="1">
      <c r="D1049" s="32"/>
      <c r="G1049" s="32"/>
      <c r="I1049" s="7"/>
      <c r="J1049" s="7"/>
      <c r="K1049" s="7"/>
      <c r="N1049" s="7"/>
    </row>
    <row r="1050" spans="4:14" s="1" customFormat="1">
      <c r="D1050" s="32"/>
      <c r="G1050" s="32"/>
      <c r="I1050" s="7"/>
      <c r="J1050" s="7"/>
      <c r="K1050" s="7"/>
      <c r="N1050" s="7"/>
    </row>
    <row r="1051" spans="4:14" s="1" customFormat="1">
      <c r="D1051" s="32"/>
      <c r="G1051" s="32"/>
      <c r="I1051" s="7"/>
      <c r="J1051" s="7"/>
      <c r="K1051" s="7"/>
      <c r="N1051" s="7"/>
    </row>
    <row r="1052" spans="4:14" s="1" customFormat="1">
      <c r="D1052" s="32"/>
      <c r="G1052" s="32"/>
      <c r="I1052" s="7"/>
      <c r="J1052" s="7"/>
      <c r="K1052" s="7"/>
      <c r="N1052" s="7"/>
    </row>
    <row r="1053" spans="4:14" s="1" customFormat="1">
      <c r="D1053" s="32"/>
      <c r="G1053" s="32"/>
      <c r="I1053" s="7"/>
      <c r="J1053" s="7"/>
      <c r="K1053" s="7"/>
      <c r="N1053" s="7"/>
    </row>
    <row r="1054" spans="4:14" s="1" customFormat="1">
      <c r="D1054" s="32"/>
      <c r="G1054" s="32"/>
      <c r="I1054" s="7"/>
      <c r="J1054" s="7"/>
      <c r="K1054" s="7"/>
      <c r="N1054" s="7"/>
    </row>
    <row r="1055" spans="4:14" s="1" customFormat="1">
      <c r="D1055" s="32"/>
      <c r="G1055" s="32"/>
      <c r="I1055" s="7"/>
      <c r="J1055" s="7"/>
      <c r="K1055" s="7"/>
      <c r="N1055" s="7"/>
    </row>
    <row r="1056" spans="4:14" s="1" customFormat="1">
      <c r="D1056" s="32"/>
      <c r="G1056" s="32"/>
      <c r="I1056" s="7"/>
      <c r="J1056" s="7"/>
      <c r="K1056" s="7"/>
      <c r="N1056" s="7"/>
    </row>
    <row r="1057" spans="4:14" s="1" customFormat="1">
      <c r="D1057" s="32"/>
      <c r="G1057" s="32"/>
      <c r="I1057" s="7"/>
      <c r="J1057" s="7"/>
      <c r="K1057" s="7"/>
      <c r="N1057" s="7"/>
    </row>
    <row r="1058" spans="4:14" s="1" customFormat="1">
      <c r="D1058" s="32"/>
      <c r="G1058" s="32"/>
      <c r="I1058" s="7"/>
      <c r="J1058" s="7"/>
      <c r="K1058" s="7"/>
      <c r="N1058" s="7"/>
    </row>
    <row r="1059" spans="4:14" s="1" customFormat="1">
      <c r="D1059" s="32"/>
      <c r="G1059" s="32"/>
      <c r="I1059" s="7"/>
      <c r="J1059" s="7"/>
      <c r="K1059" s="7"/>
      <c r="N1059" s="7"/>
    </row>
    <row r="1060" spans="4:14" s="1" customFormat="1">
      <c r="D1060" s="32"/>
      <c r="G1060" s="32"/>
      <c r="I1060" s="7"/>
      <c r="J1060" s="7"/>
      <c r="K1060" s="7"/>
      <c r="N1060" s="7"/>
    </row>
    <row r="1061" spans="4:14" s="1" customFormat="1">
      <c r="D1061" s="32"/>
      <c r="G1061" s="32"/>
      <c r="I1061" s="7"/>
      <c r="J1061" s="7"/>
      <c r="K1061" s="7"/>
      <c r="N1061" s="7"/>
    </row>
    <row r="1062" spans="4:14" s="1" customFormat="1">
      <c r="D1062" s="32"/>
      <c r="G1062" s="32"/>
      <c r="I1062" s="7"/>
      <c r="J1062" s="7"/>
      <c r="K1062" s="7"/>
      <c r="N1062" s="7"/>
    </row>
    <row r="1063" spans="4:14" s="1" customFormat="1">
      <c r="D1063" s="32"/>
      <c r="G1063" s="32"/>
      <c r="I1063" s="7"/>
      <c r="J1063" s="7"/>
      <c r="K1063" s="7"/>
      <c r="N1063" s="7"/>
    </row>
    <row r="1064" spans="4:14" s="1" customFormat="1">
      <c r="D1064" s="32"/>
      <c r="G1064" s="32"/>
      <c r="I1064" s="7"/>
      <c r="J1064" s="7"/>
      <c r="K1064" s="7"/>
      <c r="N1064" s="7"/>
    </row>
    <row r="1065" spans="4:14" s="1" customFormat="1">
      <c r="D1065" s="32"/>
      <c r="G1065" s="32"/>
      <c r="I1065" s="7"/>
      <c r="J1065" s="7"/>
      <c r="K1065" s="7"/>
      <c r="N1065" s="7"/>
    </row>
    <row r="1066" spans="4:14" s="1" customFormat="1">
      <c r="D1066" s="32"/>
      <c r="G1066" s="32"/>
      <c r="I1066" s="7"/>
      <c r="J1066" s="7"/>
      <c r="K1066" s="7"/>
      <c r="N1066" s="7"/>
    </row>
    <row r="1067" spans="4:14" s="1" customFormat="1">
      <c r="D1067" s="32"/>
      <c r="G1067" s="32"/>
      <c r="I1067" s="7"/>
      <c r="J1067" s="7"/>
      <c r="K1067" s="7"/>
      <c r="N1067" s="7"/>
    </row>
    <row r="1068" spans="4:14" s="1" customFormat="1">
      <c r="D1068" s="32"/>
      <c r="G1068" s="32"/>
      <c r="I1068" s="7"/>
      <c r="J1068" s="7"/>
      <c r="K1068" s="7"/>
      <c r="N1068" s="7"/>
    </row>
    <row r="1069" spans="4:14" s="1" customFormat="1">
      <c r="D1069" s="32"/>
      <c r="G1069" s="32"/>
      <c r="I1069" s="7"/>
      <c r="J1069" s="7"/>
      <c r="K1069" s="7"/>
      <c r="N1069" s="7"/>
    </row>
    <row r="1070" spans="4:14" s="1" customFormat="1">
      <c r="D1070" s="32"/>
      <c r="G1070" s="32"/>
      <c r="I1070" s="7"/>
      <c r="J1070" s="7"/>
      <c r="K1070" s="7"/>
      <c r="N1070" s="7"/>
    </row>
    <row r="1071" spans="4:14" s="1" customFormat="1">
      <c r="D1071" s="32"/>
      <c r="G1071" s="32"/>
      <c r="I1071" s="7"/>
      <c r="J1071" s="7"/>
      <c r="K1071" s="7"/>
      <c r="N1071" s="7"/>
    </row>
    <row r="1072" spans="4:14" s="1" customFormat="1">
      <c r="D1072" s="32"/>
      <c r="G1072" s="32"/>
      <c r="I1072" s="7"/>
      <c r="J1072" s="7"/>
      <c r="K1072" s="7"/>
      <c r="N1072" s="7"/>
    </row>
    <row r="1073" spans="4:14" s="1" customFormat="1">
      <c r="D1073" s="32"/>
      <c r="G1073" s="32"/>
      <c r="I1073" s="7"/>
      <c r="J1073" s="7"/>
      <c r="K1073" s="7"/>
      <c r="N1073" s="7"/>
    </row>
    <row r="1074" spans="4:14" s="1" customFormat="1">
      <c r="D1074" s="32"/>
      <c r="G1074" s="32"/>
      <c r="I1074" s="7"/>
      <c r="J1074" s="7"/>
      <c r="K1074" s="7"/>
      <c r="N1074" s="7"/>
    </row>
    <row r="1075" spans="4:14" s="1" customFormat="1">
      <c r="D1075" s="32"/>
      <c r="G1075" s="32"/>
      <c r="I1075" s="7"/>
      <c r="J1075" s="7"/>
      <c r="K1075" s="7"/>
      <c r="N1075" s="7"/>
    </row>
    <row r="1076" spans="4:14" s="1" customFormat="1">
      <c r="D1076" s="32"/>
      <c r="G1076" s="32"/>
      <c r="I1076" s="7"/>
      <c r="J1076" s="7"/>
      <c r="K1076" s="7"/>
      <c r="N1076" s="7"/>
    </row>
    <row r="1077" spans="4:14" s="1" customFormat="1">
      <c r="D1077" s="32"/>
      <c r="G1077" s="32"/>
      <c r="I1077" s="7"/>
      <c r="J1077" s="7"/>
      <c r="K1077" s="7"/>
      <c r="N1077" s="7"/>
    </row>
    <row r="1078" spans="4:14" s="1" customFormat="1">
      <c r="D1078" s="32"/>
      <c r="G1078" s="32"/>
      <c r="I1078" s="7"/>
      <c r="J1078" s="7"/>
      <c r="K1078" s="7"/>
      <c r="N1078" s="7"/>
    </row>
    <row r="1079" spans="4:14" s="1" customFormat="1">
      <c r="D1079" s="32"/>
      <c r="G1079" s="32"/>
      <c r="I1079" s="7"/>
      <c r="J1079" s="7"/>
      <c r="K1079" s="7"/>
      <c r="N1079" s="7"/>
    </row>
    <row r="1080" spans="4:14" s="1" customFormat="1">
      <c r="D1080" s="32"/>
      <c r="G1080" s="32"/>
      <c r="I1080" s="7"/>
      <c r="J1080" s="7"/>
      <c r="K1080" s="7"/>
      <c r="N1080" s="7"/>
    </row>
    <row r="1081" spans="4:14" s="1" customFormat="1">
      <c r="D1081" s="32"/>
      <c r="G1081" s="32"/>
      <c r="I1081" s="7"/>
      <c r="J1081" s="7"/>
      <c r="K1081" s="7"/>
      <c r="N1081" s="7"/>
    </row>
    <row r="1082" spans="4:14" s="1" customFormat="1">
      <c r="D1082" s="32"/>
      <c r="G1082" s="32"/>
      <c r="I1082" s="7"/>
      <c r="J1082" s="7"/>
      <c r="K1082" s="7"/>
      <c r="N1082" s="7"/>
    </row>
    <row r="1083" spans="4:14" s="1" customFormat="1">
      <c r="D1083" s="32"/>
      <c r="G1083" s="32"/>
      <c r="I1083" s="7"/>
      <c r="J1083" s="7"/>
      <c r="K1083" s="7"/>
      <c r="N1083" s="7"/>
    </row>
    <row r="1084" spans="4:14" s="1" customFormat="1">
      <c r="D1084" s="32"/>
      <c r="G1084" s="32"/>
      <c r="I1084" s="7"/>
      <c r="J1084" s="7"/>
      <c r="K1084" s="7"/>
      <c r="N1084" s="7"/>
    </row>
    <row r="1085" spans="4:14" s="1" customFormat="1">
      <c r="D1085" s="32"/>
      <c r="G1085" s="32"/>
      <c r="I1085" s="7"/>
      <c r="J1085" s="7"/>
      <c r="K1085" s="7"/>
      <c r="N1085" s="7"/>
    </row>
    <row r="1086" spans="4:14" s="1" customFormat="1">
      <c r="D1086" s="32"/>
      <c r="G1086" s="32"/>
      <c r="I1086" s="7"/>
      <c r="J1086" s="7"/>
      <c r="K1086" s="7"/>
      <c r="N1086" s="7"/>
    </row>
    <row r="1087" spans="4:14" s="1" customFormat="1">
      <c r="D1087" s="32"/>
      <c r="G1087" s="32"/>
      <c r="I1087" s="7"/>
      <c r="J1087" s="7"/>
      <c r="K1087" s="7"/>
      <c r="N1087" s="7"/>
    </row>
    <row r="1088" spans="4:14" s="1" customFormat="1">
      <c r="D1088" s="32"/>
      <c r="G1088" s="32"/>
      <c r="I1088" s="7"/>
      <c r="J1088" s="7"/>
      <c r="K1088" s="7"/>
      <c r="N1088" s="7"/>
    </row>
    <row r="1089" spans="4:14" s="1" customFormat="1">
      <c r="D1089" s="32"/>
      <c r="G1089" s="32"/>
      <c r="I1089" s="7"/>
      <c r="J1089" s="7"/>
      <c r="K1089" s="7"/>
      <c r="N1089" s="7"/>
    </row>
    <row r="1090" spans="4:14" s="1" customFormat="1">
      <c r="D1090" s="32"/>
      <c r="G1090" s="32"/>
      <c r="I1090" s="7"/>
      <c r="J1090" s="7"/>
      <c r="K1090" s="7"/>
      <c r="N1090" s="7"/>
    </row>
    <row r="1091" spans="4:14" s="1" customFormat="1">
      <c r="D1091" s="32"/>
      <c r="G1091" s="32"/>
      <c r="I1091" s="7"/>
      <c r="J1091" s="7"/>
      <c r="K1091" s="7"/>
      <c r="N1091" s="7"/>
    </row>
    <row r="1092" spans="4:14" s="1" customFormat="1">
      <c r="D1092" s="32"/>
      <c r="G1092" s="32"/>
      <c r="I1092" s="7"/>
      <c r="J1092" s="7"/>
      <c r="K1092" s="7"/>
      <c r="N1092" s="7"/>
    </row>
    <row r="1093" spans="4:14" s="1" customFormat="1">
      <c r="D1093" s="32"/>
      <c r="G1093" s="32"/>
      <c r="I1093" s="7"/>
      <c r="J1093" s="7"/>
      <c r="K1093" s="7"/>
      <c r="N1093" s="7"/>
    </row>
    <row r="1094" spans="4:14" s="1" customFormat="1">
      <c r="D1094" s="32"/>
      <c r="G1094" s="32"/>
      <c r="I1094" s="7"/>
      <c r="J1094" s="7"/>
      <c r="K1094" s="7"/>
      <c r="N1094" s="7"/>
    </row>
    <row r="1095" spans="4:14" s="1" customFormat="1">
      <c r="D1095" s="32"/>
      <c r="G1095" s="32"/>
      <c r="I1095" s="7"/>
      <c r="J1095" s="7"/>
      <c r="K1095" s="7"/>
      <c r="N1095" s="7"/>
    </row>
    <row r="1096" spans="4:14" s="1" customFormat="1">
      <c r="D1096" s="32"/>
      <c r="G1096" s="32"/>
      <c r="I1096" s="7"/>
      <c r="J1096" s="7"/>
      <c r="K1096" s="7"/>
      <c r="N1096" s="7"/>
    </row>
    <row r="1097" spans="4:14" s="1" customFormat="1">
      <c r="D1097" s="32"/>
      <c r="G1097" s="32"/>
      <c r="I1097" s="7"/>
      <c r="J1097" s="7"/>
      <c r="K1097" s="7"/>
      <c r="N1097" s="7"/>
    </row>
    <row r="1098" spans="4:14" s="1" customFormat="1">
      <c r="D1098" s="32"/>
      <c r="G1098" s="32"/>
      <c r="I1098" s="7"/>
      <c r="J1098" s="7"/>
      <c r="K1098" s="7"/>
      <c r="N1098" s="7"/>
    </row>
    <row r="1099" spans="4:14" s="1" customFormat="1">
      <c r="D1099" s="32"/>
      <c r="G1099" s="32"/>
      <c r="I1099" s="7"/>
      <c r="J1099" s="7"/>
      <c r="K1099" s="7"/>
      <c r="N1099" s="7"/>
    </row>
    <row r="1100" spans="4:14" s="1" customFormat="1">
      <c r="D1100" s="32"/>
      <c r="G1100" s="32"/>
      <c r="I1100" s="7"/>
      <c r="J1100" s="7"/>
      <c r="K1100" s="7"/>
      <c r="N1100" s="7"/>
    </row>
    <row r="1101" spans="4:14" s="1" customFormat="1">
      <c r="D1101" s="32"/>
      <c r="G1101" s="32"/>
      <c r="I1101" s="7"/>
      <c r="J1101" s="7"/>
      <c r="K1101" s="7"/>
      <c r="N1101" s="7"/>
    </row>
    <row r="1102" spans="4:14" s="1" customFormat="1">
      <c r="D1102" s="32"/>
      <c r="G1102" s="32"/>
      <c r="I1102" s="7"/>
      <c r="J1102" s="7"/>
      <c r="K1102" s="7"/>
      <c r="N1102" s="7"/>
    </row>
    <row r="1103" spans="4:14" s="1" customFormat="1">
      <c r="D1103" s="32"/>
      <c r="G1103" s="32"/>
      <c r="I1103" s="7"/>
      <c r="J1103" s="7"/>
      <c r="K1103" s="7"/>
      <c r="N1103" s="7"/>
    </row>
    <row r="1104" spans="4:14" s="1" customFormat="1">
      <c r="D1104" s="32"/>
      <c r="G1104" s="32"/>
      <c r="I1104" s="7"/>
      <c r="J1104" s="7"/>
      <c r="K1104" s="7"/>
      <c r="N1104" s="7"/>
    </row>
    <row r="1105" spans="4:14" s="1" customFormat="1">
      <c r="D1105" s="32"/>
      <c r="G1105" s="32"/>
      <c r="I1105" s="7"/>
      <c r="J1105" s="7"/>
      <c r="K1105" s="7"/>
      <c r="N1105" s="7"/>
    </row>
    <row r="1106" spans="4:14" s="1" customFormat="1">
      <c r="D1106" s="32"/>
      <c r="G1106" s="32"/>
      <c r="I1106" s="7"/>
      <c r="J1106" s="7"/>
      <c r="K1106" s="7"/>
      <c r="N1106" s="7"/>
    </row>
    <row r="1107" spans="4:14" s="1" customFormat="1">
      <c r="D1107" s="32"/>
      <c r="G1107" s="32"/>
      <c r="I1107" s="7"/>
      <c r="J1107" s="7"/>
      <c r="K1107" s="7"/>
      <c r="N1107" s="7"/>
    </row>
    <row r="1108" spans="4:14" s="1" customFormat="1">
      <c r="D1108" s="32"/>
      <c r="G1108" s="32"/>
      <c r="I1108" s="7"/>
      <c r="J1108" s="7"/>
      <c r="K1108" s="7"/>
      <c r="N1108" s="7"/>
    </row>
    <row r="1109" spans="4:14" s="1" customFormat="1">
      <c r="D1109" s="32"/>
      <c r="G1109" s="32"/>
      <c r="I1109" s="7"/>
      <c r="J1109" s="7"/>
      <c r="K1109" s="7"/>
      <c r="N1109" s="7"/>
    </row>
    <row r="1110" spans="4:14" s="1" customFormat="1">
      <c r="D1110" s="32"/>
      <c r="G1110" s="32"/>
      <c r="I1110" s="7"/>
      <c r="J1110" s="7"/>
      <c r="K1110" s="7"/>
      <c r="N1110" s="7"/>
    </row>
    <row r="1111" spans="4:14" s="1" customFormat="1">
      <c r="D1111" s="32"/>
      <c r="G1111" s="32"/>
      <c r="I1111" s="7"/>
      <c r="J1111" s="7"/>
      <c r="K1111" s="7"/>
      <c r="N1111" s="7"/>
    </row>
    <row r="1112" spans="4:14" s="1" customFormat="1">
      <c r="D1112" s="32"/>
      <c r="G1112" s="32"/>
      <c r="I1112" s="7"/>
      <c r="J1112" s="7"/>
      <c r="K1112" s="7"/>
      <c r="N1112" s="7"/>
    </row>
    <row r="1113" spans="4:14" s="1" customFormat="1">
      <c r="D1113" s="32"/>
      <c r="G1113" s="32"/>
      <c r="I1113" s="7"/>
      <c r="J1113" s="7"/>
      <c r="K1113" s="7"/>
      <c r="N1113" s="7"/>
    </row>
    <row r="1114" spans="4:14" s="1" customFormat="1">
      <c r="D1114" s="32"/>
      <c r="G1114" s="32"/>
      <c r="I1114" s="7"/>
      <c r="J1114" s="7"/>
      <c r="K1114" s="7"/>
      <c r="N1114" s="7"/>
    </row>
    <row r="1115" spans="4:14" s="1" customFormat="1">
      <c r="D1115" s="32"/>
      <c r="G1115" s="32"/>
      <c r="I1115" s="7"/>
      <c r="J1115" s="7"/>
      <c r="K1115" s="7"/>
      <c r="N1115" s="7"/>
    </row>
    <row r="1116" spans="4:14" s="1" customFormat="1">
      <c r="D1116" s="32"/>
      <c r="G1116" s="32"/>
      <c r="I1116" s="7"/>
      <c r="J1116" s="7"/>
      <c r="K1116" s="7"/>
      <c r="N1116" s="7"/>
    </row>
    <row r="1117" spans="4:14" s="1" customFormat="1">
      <c r="D1117" s="32"/>
      <c r="G1117" s="32"/>
      <c r="I1117" s="7"/>
      <c r="J1117" s="7"/>
      <c r="K1117" s="7"/>
      <c r="N1117" s="7"/>
    </row>
    <row r="1118" spans="4:14" s="1" customFormat="1">
      <c r="D1118" s="32"/>
      <c r="G1118" s="32"/>
      <c r="I1118" s="7"/>
      <c r="J1118" s="7"/>
      <c r="K1118" s="7"/>
      <c r="N1118" s="7"/>
    </row>
    <row r="1119" spans="4:14" s="1" customFormat="1">
      <c r="D1119" s="32"/>
      <c r="G1119" s="32"/>
      <c r="I1119" s="7"/>
      <c r="J1119" s="7"/>
      <c r="K1119" s="7"/>
      <c r="N1119" s="7"/>
    </row>
    <row r="1120" spans="4:14" s="1" customFormat="1">
      <c r="D1120" s="32"/>
      <c r="G1120" s="32"/>
      <c r="I1120" s="7"/>
      <c r="J1120" s="7"/>
      <c r="K1120" s="7"/>
      <c r="N1120" s="7"/>
    </row>
    <row r="1121" spans="4:14" s="1" customFormat="1">
      <c r="D1121" s="32"/>
      <c r="G1121" s="32"/>
      <c r="I1121" s="7"/>
      <c r="J1121" s="7"/>
      <c r="K1121" s="7"/>
      <c r="N1121" s="7"/>
    </row>
    <row r="1122" spans="4:14" s="1" customFormat="1">
      <c r="D1122" s="32"/>
      <c r="G1122" s="32"/>
      <c r="I1122" s="7"/>
      <c r="J1122" s="7"/>
      <c r="K1122" s="7"/>
      <c r="N1122" s="7"/>
    </row>
    <row r="1123" spans="4:14" s="1" customFormat="1">
      <c r="D1123" s="32"/>
      <c r="G1123" s="32"/>
      <c r="I1123" s="7"/>
      <c r="J1123" s="7"/>
      <c r="K1123" s="7"/>
      <c r="N1123" s="7"/>
    </row>
    <row r="1124" spans="4:14" s="1" customFormat="1">
      <c r="D1124" s="32"/>
      <c r="G1124" s="32"/>
      <c r="I1124" s="7"/>
      <c r="J1124" s="7"/>
      <c r="K1124" s="7"/>
      <c r="N1124" s="7"/>
    </row>
    <row r="1125" spans="4:14" s="1" customFormat="1">
      <c r="D1125" s="32"/>
      <c r="G1125" s="32"/>
      <c r="I1125" s="7"/>
      <c r="J1125" s="7"/>
      <c r="K1125" s="7"/>
      <c r="N1125" s="7"/>
    </row>
    <row r="1126" spans="4:14" s="1" customFormat="1">
      <c r="D1126" s="32"/>
      <c r="G1126" s="32"/>
      <c r="I1126" s="7"/>
      <c r="J1126" s="7"/>
      <c r="K1126" s="7"/>
      <c r="N1126" s="7"/>
    </row>
    <row r="1127" spans="4:14" s="1" customFormat="1">
      <c r="D1127" s="32"/>
      <c r="G1127" s="32"/>
      <c r="I1127" s="7"/>
      <c r="J1127" s="7"/>
      <c r="K1127" s="7"/>
      <c r="N1127" s="7"/>
    </row>
    <row r="1128" spans="4:14" s="1" customFormat="1">
      <c r="D1128" s="32"/>
      <c r="G1128" s="32"/>
      <c r="I1128" s="7"/>
      <c r="J1128" s="7"/>
      <c r="K1128" s="7"/>
      <c r="N1128" s="7"/>
    </row>
    <row r="1129" spans="4:14" s="1" customFormat="1">
      <c r="D1129" s="32"/>
      <c r="G1129" s="32"/>
      <c r="I1129" s="7"/>
      <c r="J1129" s="7"/>
      <c r="K1129" s="7"/>
      <c r="N1129" s="7"/>
    </row>
    <row r="1130" spans="4:14" s="1" customFormat="1">
      <c r="D1130" s="32"/>
      <c r="G1130" s="32"/>
      <c r="I1130" s="7"/>
      <c r="J1130" s="7"/>
      <c r="K1130" s="7"/>
      <c r="N1130" s="7"/>
    </row>
    <row r="1131" spans="4:14" s="1" customFormat="1">
      <c r="D1131" s="32"/>
      <c r="G1131" s="32"/>
      <c r="I1131" s="7"/>
      <c r="J1131" s="7"/>
      <c r="K1131" s="7"/>
      <c r="N1131" s="7"/>
    </row>
    <row r="1132" spans="4:14" s="1" customFormat="1">
      <c r="D1132" s="32"/>
      <c r="G1132" s="32"/>
      <c r="I1132" s="7"/>
      <c r="J1132" s="7"/>
      <c r="K1132" s="7"/>
      <c r="N1132" s="7"/>
    </row>
    <row r="1133" spans="4:14" s="1" customFormat="1">
      <c r="D1133" s="32"/>
      <c r="G1133" s="32"/>
      <c r="I1133" s="7"/>
      <c r="J1133" s="7"/>
      <c r="K1133" s="7"/>
      <c r="N1133" s="7"/>
    </row>
    <row r="1134" spans="4:14" s="1" customFormat="1">
      <c r="D1134" s="32"/>
      <c r="G1134" s="32"/>
      <c r="I1134" s="7"/>
      <c r="J1134" s="7"/>
      <c r="K1134" s="7"/>
      <c r="N1134" s="7"/>
    </row>
    <row r="1135" spans="4:14" s="1" customFormat="1">
      <c r="D1135" s="32"/>
      <c r="G1135" s="32"/>
      <c r="I1135" s="7"/>
      <c r="J1135" s="7"/>
      <c r="K1135" s="7"/>
      <c r="N1135" s="7"/>
    </row>
    <row r="1136" spans="4:14" s="1" customFormat="1">
      <c r="D1136" s="32"/>
      <c r="G1136" s="32"/>
      <c r="I1136" s="7"/>
      <c r="J1136" s="7"/>
      <c r="K1136" s="7"/>
      <c r="N1136" s="7"/>
    </row>
    <row r="1137" spans="4:14" s="1" customFormat="1">
      <c r="D1137" s="32"/>
      <c r="G1137" s="32"/>
      <c r="I1137" s="7"/>
      <c r="J1137" s="7"/>
      <c r="K1137" s="7"/>
      <c r="N1137" s="7"/>
    </row>
    <row r="1138" spans="4:14" s="1" customFormat="1">
      <c r="D1138" s="32"/>
      <c r="G1138" s="32"/>
      <c r="I1138" s="7"/>
      <c r="J1138" s="7"/>
      <c r="K1138" s="7"/>
      <c r="N1138" s="7"/>
    </row>
    <row r="1139" spans="4:14" s="1" customFormat="1">
      <c r="D1139" s="32"/>
      <c r="G1139" s="32"/>
      <c r="I1139" s="7"/>
      <c r="J1139" s="7"/>
      <c r="K1139" s="7"/>
      <c r="N1139" s="7"/>
    </row>
    <row r="1140" spans="4:14" s="1" customFormat="1">
      <c r="D1140" s="32"/>
      <c r="G1140" s="32"/>
      <c r="I1140" s="7"/>
      <c r="J1140" s="7"/>
      <c r="K1140" s="7"/>
      <c r="N1140" s="7"/>
    </row>
    <row r="1141" spans="4:14" s="1" customFormat="1">
      <c r="D1141" s="32"/>
      <c r="G1141" s="32"/>
      <c r="I1141" s="7"/>
      <c r="J1141" s="7"/>
      <c r="K1141" s="7"/>
      <c r="N1141" s="7"/>
    </row>
    <row r="1142" spans="4:14" s="1" customFormat="1">
      <c r="D1142" s="32"/>
      <c r="G1142" s="32"/>
      <c r="I1142" s="7"/>
      <c r="J1142" s="7"/>
      <c r="K1142" s="7"/>
      <c r="N1142" s="7"/>
    </row>
    <row r="1143" spans="4:14" s="1" customFormat="1">
      <c r="D1143" s="32"/>
      <c r="G1143" s="32"/>
      <c r="I1143" s="7"/>
      <c r="J1143" s="7"/>
      <c r="K1143" s="7"/>
      <c r="N1143" s="7"/>
    </row>
    <row r="1144" spans="4:14" s="1" customFormat="1">
      <c r="D1144" s="32"/>
      <c r="G1144" s="32"/>
      <c r="I1144" s="7"/>
      <c r="J1144" s="7"/>
      <c r="K1144" s="7"/>
      <c r="N1144" s="7"/>
    </row>
    <row r="1145" spans="4:14" s="1" customFormat="1">
      <c r="D1145" s="32"/>
      <c r="G1145" s="32"/>
      <c r="I1145" s="7"/>
      <c r="J1145" s="7"/>
      <c r="K1145" s="7"/>
      <c r="N1145" s="7"/>
    </row>
    <row r="1146" spans="4:14" s="1" customFormat="1">
      <c r="D1146" s="32"/>
      <c r="G1146" s="32"/>
      <c r="I1146" s="7"/>
      <c r="J1146" s="7"/>
      <c r="K1146" s="7"/>
      <c r="N1146" s="7"/>
    </row>
    <row r="1147" spans="4:14" s="1" customFormat="1">
      <c r="D1147" s="32"/>
      <c r="G1147" s="32"/>
      <c r="I1147" s="7"/>
      <c r="J1147" s="7"/>
      <c r="K1147" s="7"/>
      <c r="N1147" s="7"/>
    </row>
    <row r="1148" spans="4:14" s="1" customFormat="1">
      <c r="D1148" s="32"/>
      <c r="G1148" s="32"/>
      <c r="I1148" s="7"/>
      <c r="J1148" s="7"/>
      <c r="K1148" s="7"/>
      <c r="N1148" s="7"/>
    </row>
    <row r="1149" spans="4:14" s="1" customFormat="1">
      <c r="D1149" s="32"/>
      <c r="G1149" s="32"/>
      <c r="I1149" s="7"/>
      <c r="J1149" s="7"/>
      <c r="K1149" s="7"/>
      <c r="N1149" s="7"/>
    </row>
    <row r="1150" spans="4:14" s="1" customFormat="1">
      <c r="D1150" s="32"/>
      <c r="G1150" s="32"/>
      <c r="I1150" s="7"/>
      <c r="J1150" s="7"/>
      <c r="K1150" s="7"/>
      <c r="N1150" s="7"/>
    </row>
    <row r="1151" spans="4:14" s="1" customFormat="1">
      <c r="D1151" s="32"/>
      <c r="G1151" s="32"/>
      <c r="I1151" s="7"/>
      <c r="J1151" s="7"/>
      <c r="K1151" s="7"/>
      <c r="N1151" s="7"/>
    </row>
    <row r="1152" spans="4:14" s="1" customFormat="1">
      <c r="D1152" s="32"/>
      <c r="G1152" s="32"/>
      <c r="I1152" s="7"/>
      <c r="J1152" s="7"/>
      <c r="K1152" s="7"/>
      <c r="N1152" s="7"/>
    </row>
    <row r="1153" spans="4:14" s="1" customFormat="1">
      <c r="D1153" s="32"/>
      <c r="G1153" s="32"/>
      <c r="I1153" s="7"/>
      <c r="J1153" s="7"/>
      <c r="K1153" s="7"/>
      <c r="N1153" s="7"/>
    </row>
    <row r="1154" spans="4:14" s="1" customFormat="1">
      <c r="D1154" s="32"/>
      <c r="G1154" s="32"/>
      <c r="I1154" s="7"/>
      <c r="J1154" s="7"/>
      <c r="K1154" s="7"/>
      <c r="N1154" s="7"/>
    </row>
    <row r="1155" spans="4:14" s="1" customFormat="1">
      <c r="D1155" s="32"/>
      <c r="G1155" s="32"/>
      <c r="I1155" s="7"/>
      <c r="J1155" s="7"/>
      <c r="K1155" s="7"/>
      <c r="N1155" s="7"/>
    </row>
    <row r="1156" spans="4:14" s="1" customFormat="1">
      <c r="D1156" s="32"/>
      <c r="G1156" s="32"/>
      <c r="I1156" s="7"/>
      <c r="J1156" s="7"/>
      <c r="K1156" s="7"/>
      <c r="N1156" s="7"/>
    </row>
    <row r="1157" spans="4:14" s="1" customFormat="1">
      <c r="D1157" s="32"/>
      <c r="G1157" s="32"/>
      <c r="I1157" s="7"/>
      <c r="J1157" s="7"/>
      <c r="K1157" s="7"/>
      <c r="N1157" s="7"/>
    </row>
    <row r="1158" spans="4:14" s="1" customFormat="1">
      <c r="D1158" s="32"/>
      <c r="G1158" s="32"/>
      <c r="I1158" s="7"/>
      <c r="J1158" s="7"/>
      <c r="K1158" s="7"/>
      <c r="N1158" s="7"/>
    </row>
    <row r="1159" spans="4:14" s="1" customFormat="1">
      <c r="D1159" s="32"/>
      <c r="G1159" s="32"/>
      <c r="I1159" s="7"/>
      <c r="J1159" s="7"/>
      <c r="K1159" s="7"/>
      <c r="N1159" s="7"/>
    </row>
    <row r="1160" spans="4:14" s="1" customFormat="1">
      <c r="D1160" s="32"/>
      <c r="G1160" s="32"/>
      <c r="I1160" s="7"/>
      <c r="J1160" s="7"/>
      <c r="K1160" s="7"/>
      <c r="N1160" s="7"/>
    </row>
    <row r="1161" spans="4:14" s="1" customFormat="1">
      <c r="D1161" s="32"/>
      <c r="G1161" s="32"/>
      <c r="I1161" s="7"/>
      <c r="J1161" s="7"/>
      <c r="K1161" s="7"/>
      <c r="N1161" s="7"/>
    </row>
    <row r="1162" spans="4:14" s="1" customFormat="1">
      <c r="D1162" s="32"/>
      <c r="G1162" s="32"/>
      <c r="I1162" s="7"/>
      <c r="J1162" s="7"/>
      <c r="K1162" s="7"/>
      <c r="N1162" s="7"/>
    </row>
    <row r="1163" spans="4:14" s="1" customFormat="1">
      <c r="D1163" s="32"/>
      <c r="G1163" s="32"/>
      <c r="I1163" s="7"/>
      <c r="J1163" s="7"/>
      <c r="K1163" s="7"/>
      <c r="N1163" s="7"/>
    </row>
    <row r="1164" spans="4:14" s="1" customFormat="1">
      <c r="D1164" s="32"/>
      <c r="G1164" s="32"/>
      <c r="I1164" s="7"/>
      <c r="J1164" s="7"/>
      <c r="K1164" s="7"/>
      <c r="N1164" s="7"/>
    </row>
    <row r="1165" spans="4:14" s="1" customFormat="1">
      <c r="D1165" s="32"/>
      <c r="G1165" s="32"/>
      <c r="I1165" s="7"/>
      <c r="J1165" s="7"/>
      <c r="K1165" s="7"/>
      <c r="N1165" s="7"/>
    </row>
    <row r="1166" spans="4:14" s="1" customFormat="1">
      <c r="D1166" s="32"/>
      <c r="G1166" s="32"/>
      <c r="I1166" s="7"/>
      <c r="J1166" s="7"/>
      <c r="K1166" s="7"/>
      <c r="N1166" s="7"/>
    </row>
    <row r="1167" spans="4:14" s="1" customFormat="1">
      <c r="D1167" s="32"/>
      <c r="G1167" s="32"/>
      <c r="I1167" s="7"/>
      <c r="J1167" s="7"/>
      <c r="K1167" s="7"/>
      <c r="N1167" s="7"/>
    </row>
    <row r="1168" spans="4:14" s="1" customFormat="1">
      <c r="D1168" s="32"/>
      <c r="G1168" s="32"/>
      <c r="I1168" s="7"/>
      <c r="J1168" s="7"/>
      <c r="K1168" s="7"/>
      <c r="N1168" s="7"/>
    </row>
    <row r="1169" spans="4:14" s="1" customFormat="1">
      <c r="D1169" s="32"/>
      <c r="G1169" s="32"/>
      <c r="I1169" s="7"/>
      <c r="J1169" s="7"/>
      <c r="K1169" s="7"/>
      <c r="N1169" s="7"/>
    </row>
    <row r="1170" spans="4:14" s="1" customFormat="1">
      <c r="D1170" s="32"/>
      <c r="G1170" s="32"/>
      <c r="I1170" s="7"/>
      <c r="J1170" s="7"/>
      <c r="K1170" s="7"/>
      <c r="N1170" s="7"/>
    </row>
    <row r="1171" spans="4:14" s="1" customFormat="1">
      <c r="D1171" s="32"/>
      <c r="G1171" s="32"/>
      <c r="I1171" s="7"/>
      <c r="J1171" s="7"/>
      <c r="K1171" s="7"/>
      <c r="N1171" s="7"/>
    </row>
    <row r="1172" spans="4:14" s="1" customFormat="1">
      <c r="D1172" s="32"/>
      <c r="G1172" s="32"/>
      <c r="I1172" s="7"/>
      <c r="J1172" s="7"/>
      <c r="K1172" s="7"/>
      <c r="N1172" s="7"/>
    </row>
    <row r="1173" spans="4:14" s="1" customFormat="1">
      <c r="D1173" s="32"/>
      <c r="G1173" s="32"/>
      <c r="I1173" s="7"/>
      <c r="J1173" s="7"/>
      <c r="K1173" s="7"/>
      <c r="N1173" s="7"/>
    </row>
    <row r="1174" spans="4:14" s="1" customFormat="1">
      <c r="D1174" s="32"/>
      <c r="G1174" s="32"/>
      <c r="I1174" s="7"/>
      <c r="J1174" s="7"/>
      <c r="K1174" s="7"/>
      <c r="N1174" s="7"/>
    </row>
    <row r="1175" spans="4:14" s="1" customFormat="1">
      <c r="D1175" s="32"/>
      <c r="G1175" s="32"/>
      <c r="I1175" s="7"/>
      <c r="J1175" s="7"/>
      <c r="K1175" s="7"/>
      <c r="N1175" s="7"/>
    </row>
    <row r="1176" spans="4:14" s="1" customFormat="1">
      <c r="D1176" s="32"/>
      <c r="G1176" s="32"/>
      <c r="I1176" s="7"/>
      <c r="J1176" s="7"/>
      <c r="K1176" s="7"/>
      <c r="N1176" s="7"/>
    </row>
    <row r="1177" spans="4:14" s="1" customFormat="1">
      <c r="D1177" s="32"/>
      <c r="G1177" s="32"/>
      <c r="I1177" s="7"/>
      <c r="J1177" s="7"/>
      <c r="K1177" s="7"/>
      <c r="N1177" s="7"/>
    </row>
    <row r="1178" spans="4:14" s="1" customFormat="1">
      <c r="D1178" s="32"/>
      <c r="G1178" s="32"/>
      <c r="I1178" s="7"/>
      <c r="J1178" s="7"/>
      <c r="K1178" s="7"/>
      <c r="N1178" s="7"/>
    </row>
    <row r="1179" spans="4:14" s="1" customFormat="1">
      <c r="D1179" s="32"/>
      <c r="G1179" s="32"/>
      <c r="I1179" s="7"/>
      <c r="J1179" s="7"/>
      <c r="K1179" s="7"/>
      <c r="N1179" s="7"/>
    </row>
    <row r="1180" spans="4:14" s="1" customFormat="1">
      <c r="D1180" s="32"/>
      <c r="G1180" s="32"/>
      <c r="I1180" s="7"/>
      <c r="J1180" s="7"/>
      <c r="K1180" s="7"/>
      <c r="N1180" s="7"/>
    </row>
    <row r="1181" spans="4:14" s="1" customFormat="1">
      <c r="D1181" s="32"/>
      <c r="G1181" s="32"/>
      <c r="I1181" s="7"/>
      <c r="J1181" s="7"/>
      <c r="K1181" s="7"/>
      <c r="N1181" s="7"/>
    </row>
    <row r="1182" spans="4:14" s="1" customFormat="1">
      <c r="D1182" s="32"/>
      <c r="G1182" s="32"/>
      <c r="I1182" s="7"/>
      <c r="J1182" s="7"/>
      <c r="K1182" s="7"/>
      <c r="N1182" s="7"/>
    </row>
    <row r="1183" spans="4:14" s="1" customFormat="1">
      <c r="D1183" s="32"/>
      <c r="G1183" s="32"/>
      <c r="I1183" s="7"/>
      <c r="J1183" s="7"/>
      <c r="K1183" s="7"/>
      <c r="N1183" s="7"/>
    </row>
    <row r="1184" spans="4:14" s="1" customFormat="1">
      <c r="D1184" s="32"/>
      <c r="G1184" s="32"/>
      <c r="I1184" s="7"/>
      <c r="J1184" s="7"/>
      <c r="K1184" s="7"/>
      <c r="N1184" s="7"/>
    </row>
    <row r="1185" spans="4:14" s="1" customFormat="1">
      <c r="D1185" s="32"/>
      <c r="G1185" s="32"/>
      <c r="I1185" s="7"/>
      <c r="J1185" s="7"/>
      <c r="K1185" s="7"/>
      <c r="N1185" s="7"/>
    </row>
    <row r="1186" spans="4:14" s="1" customFormat="1">
      <c r="D1186" s="32"/>
      <c r="G1186" s="32"/>
      <c r="I1186" s="7"/>
      <c r="J1186" s="7"/>
      <c r="K1186" s="7"/>
      <c r="N1186" s="7"/>
    </row>
    <row r="1187" spans="4:14" s="1" customFormat="1">
      <c r="D1187" s="32"/>
      <c r="G1187" s="32"/>
      <c r="I1187" s="7"/>
      <c r="J1187" s="7"/>
      <c r="K1187" s="7"/>
      <c r="N1187" s="7"/>
    </row>
    <row r="1188" spans="4:14" s="1" customFormat="1">
      <c r="D1188" s="32"/>
      <c r="G1188" s="32"/>
      <c r="I1188" s="7"/>
      <c r="J1188" s="7"/>
      <c r="K1188" s="7"/>
      <c r="N1188" s="7"/>
    </row>
    <row r="1189" spans="4:14" s="1" customFormat="1">
      <c r="D1189" s="32"/>
      <c r="G1189" s="32"/>
      <c r="I1189" s="7"/>
      <c r="J1189" s="7"/>
      <c r="K1189" s="7"/>
      <c r="N1189" s="7"/>
    </row>
    <row r="1190" spans="4:14" s="1" customFormat="1">
      <c r="D1190" s="32"/>
      <c r="G1190" s="32"/>
      <c r="I1190" s="7"/>
      <c r="J1190" s="7"/>
      <c r="K1190" s="7"/>
      <c r="N1190" s="7"/>
    </row>
    <row r="1191" spans="4:14" s="1" customFormat="1">
      <c r="D1191" s="32"/>
      <c r="G1191" s="32"/>
      <c r="I1191" s="7"/>
      <c r="J1191" s="7"/>
      <c r="K1191" s="7"/>
      <c r="N1191" s="7"/>
    </row>
    <row r="1192" spans="4:14" s="1" customFormat="1">
      <c r="D1192" s="32"/>
      <c r="G1192" s="32"/>
      <c r="I1192" s="7"/>
      <c r="J1192" s="7"/>
      <c r="K1192" s="7"/>
      <c r="N1192" s="7"/>
    </row>
    <row r="1193" spans="4:14" s="1" customFormat="1">
      <c r="D1193" s="32"/>
      <c r="G1193" s="32"/>
      <c r="I1193" s="7"/>
      <c r="J1193" s="7"/>
      <c r="K1193" s="7"/>
      <c r="N1193" s="7"/>
    </row>
    <row r="1194" spans="4:14" s="1" customFormat="1">
      <c r="D1194" s="32"/>
      <c r="G1194" s="32"/>
      <c r="I1194" s="7"/>
      <c r="J1194" s="7"/>
      <c r="K1194" s="7"/>
      <c r="N1194" s="7"/>
    </row>
    <row r="1195" spans="4:14" s="1" customFormat="1">
      <c r="D1195" s="32"/>
      <c r="G1195" s="32"/>
      <c r="I1195" s="7"/>
      <c r="J1195" s="7"/>
      <c r="K1195" s="7"/>
      <c r="N1195" s="7"/>
    </row>
    <row r="1196" spans="4:14" s="1" customFormat="1">
      <c r="D1196" s="32"/>
      <c r="G1196" s="32"/>
      <c r="I1196" s="7"/>
      <c r="J1196" s="7"/>
      <c r="K1196" s="7"/>
      <c r="N1196" s="7"/>
    </row>
    <row r="1197" spans="4:14" s="1" customFormat="1">
      <c r="D1197" s="32"/>
      <c r="G1197" s="32"/>
      <c r="I1197" s="7"/>
      <c r="J1197" s="7"/>
      <c r="K1197" s="7"/>
      <c r="N1197" s="7"/>
    </row>
    <row r="1198" spans="4:14" s="1" customFormat="1">
      <c r="D1198" s="32"/>
      <c r="G1198" s="32"/>
      <c r="I1198" s="7"/>
      <c r="J1198" s="7"/>
      <c r="K1198" s="7"/>
      <c r="N1198" s="7"/>
    </row>
    <row r="1199" spans="4:14" s="1" customFormat="1">
      <c r="D1199" s="32"/>
      <c r="G1199" s="32"/>
      <c r="I1199" s="7"/>
      <c r="J1199" s="7"/>
      <c r="K1199" s="7"/>
      <c r="N1199" s="7"/>
    </row>
    <row r="1200" spans="4:14" s="1" customFormat="1">
      <c r="D1200" s="32"/>
      <c r="G1200" s="32"/>
      <c r="I1200" s="7"/>
      <c r="J1200" s="7"/>
      <c r="K1200" s="7"/>
      <c r="N1200" s="7"/>
    </row>
    <row r="1201" spans="4:14" s="1" customFormat="1">
      <c r="D1201" s="32"/>
      <c r="G1201" s="32"/>
      <c r="I1201" s="7"/>
      <c r="J1201" s="7"/>
      <c r="K1201" s="7"/>
      <c r="N1201" s="7"/>
    </row>
    <row r="1202" spans="4:14" s="1" customFormat="1">
      <c r="D1202" s="32"/>
      <c r="G1202" s="32"/>
      <c r="I1202" s="7"/>
      <c r="J1202" s="7"/>
      <c r="K1202" s="7"/>
      <c r="N1202" s="7"/>
    </row>
    <row r="1203" spans="4:14" s="1" customFormat="1">
      <c r="D1203" s="32"/>
      <c r="G1203" s="32"/>
      <c r="I1203" s="7"/>
      <c r="J1203" s="7"/>
      <c r="K1203" s="7"/>
      <c r="N1203" s="7"/>
    </row>
    <row r="1204" spans="4:14" s="1" customFormat="1">
      <c r="D1204" s="32"/>
      <c r="G1204" s="32"/>
      <c r="I1204" s="7"/>
      <c r="J1204" s="7"/>
      <c r="K1204" s="7"/>
      <c r="N1204" s="7"/>
    </row>
    <row r="1205" spans="4:14" s="1" customFormat="1">
      <c r="D1205" s="32"/>
      <c r="G1205" s="32"/>
      <c r="I1205" s="7"/>
      <c r="J1205" s="7"/>
      <c r="K1205" s="7"/>
      <c r="N1205" s="7"/>
    </row>
    <row r="1206" spans="4:14" s="1" customFormat="1">
      <c r="D1206" s="32"/>
      <c r="G1206" s="32"/>
      <c r="I1206" s="7"/>
      <c r="J1206" s="7"/>
      <c r="K1206" s="7"/>
      <c r="N1206" s="7"/>
    </row>
    <row r="1207" spans="4:14" s="1" customFormat="1">
      <c r="D1207" s="32"/>
      <c r="G1207" s="32"/>
      <c r="I1207" s="7"/>
      <c r="J1207" s="7"/>
      <c r="K1207" s="7"/>
      <c r="N1207" s="7"/>
    </row>
    <row r="1208" spans="4:14" s="1" customFormat="1">
      <c r="D1208" s="32"/>
      <c r="G1208" s="32"/>
      <c r="I1208" s="7"/>
      <c r="J1208" s="7"/>
      <c r="K1208" s="7"/>
      <c r="N1208" s="7"/>
    </row>
    <row r="1209" spans="4:14" s="1" customFormat="1">
      <c r="D1209" s="32"/>
      <c r="G1209" s="32"/>
      <c r="I1209" s="7"/>
      <c r="J1209" s="7"/>
      <c r="K1209" s="7"/>
      <c r="N1209" s="7"/>
    </row>
    <row r="1210" spans="4:14" s="1" customFormat="1">
      <c r="D1210" s="32"/>
      <c r="G1210" s="32"/>
      <c r="I1210" s="7"/>
      <c r="J1210" s="7"/>
      <c r="K1210" s="7"/>
      <c r="N1210" s="7"/>
    </row>
    <row r="1211" spans="4:14" s="1" customFormat="1">
      <c r="D1211" s="32"/>
      <c r="G1211" s="32"/>
      <c r="I1211" s="7"/>
      <c r="J1211" s="7"/>
      <c r="K1211" s="7"/>
      <c r="N1211" s="7"/>
    </row>
    <row r="1212" spans="4:14" s="1" customFormat="1">
      <c r="D1212" s="32"/>
      <c r="G1212" s="32"/>
      <c r="I1212" s="7"/>
      <c r="J1212" s="7"/>
      <c r="K1212" s="7"/>
      <c r="N1212" s="7"/>
    </row>
    <row r="1213" spans="4:14" s="1" customFormat="1">
      <c r="D1213" s="32"/>
      <c r="G1213" s="32"/>
      <c r="I1213" s="7"/>
      <c r="J1213" s="7"/>
      <c r="K1213" s="7"/>
      <c r="N1213" s="7"/>
    </row>
    <row r="1214" spans="4:14" s="1" customFormat="1">
      <c r="D1214" s="32"/>
      <c r="G1214" s="32"/>
      <c r="I1214" s="7"/>
      <c r="J1214" s="7"/>
      <c r="K1214" s="7"/>
      <c r="N1214" s="7"/>
    </row>
    <row r="1215" spans="4:14" s="1" customFormat="1">
      <c r="D1215" s="32"/>
      <c r="G1215" s="32"/>
      <c r="I1215" s="7"/>
      <c r="J1215" s="7"/>
      <c r="K1215" s="7"/>
      <c r="N1215" s="7"/>
    </row>
    <row r="1216" spans="4:14" s="1" customFormat="1">
      <c r="D1216" s="32"/>
      <c r="G1216" s="32"/>
      <c r="I1216" s="7"/>
      <c r="J1216" s="7"/>
      <c r="K1216" s="7"/>
      <c r="N1216" s="7"/>
    </row>
    <row r="1217" spans="4:14" s="1" customFormat="1">
      <c r="D1217" s="32"/>
      <c r="G1217" s="32"/>
      <c r="I1217" s="7"/>
      <c r="J1217" s="7"/>
      <c r="K1217" s="7"/>
      <c r="N1217" s="7"/>
    </row>
    <row r="1218" spans="4:14" s="1" customFormat="1">
      <c r="D1218" s="32"/>
      <c r="G1218" s="32"/>
      <c r="I1218" s="7"/>
      <c r="J1218" s="7"/>
      <c r="K1218" s="7"/>
      <c r="N1218" s="7"/>
    </row>
    <row r="1219" spans="4:14" s="1" customFormat="1">
      <c r="D1219" s="32"/>
      <c r="G1219" s="32"/>
      <c r="I1219" s="7"/>
      <c r="J1219" s="7"/>
      <c r="K1219" s="7"/>
      <c r="N1219" s="7"/>
    </row>
    <row r="1220" spans="4:14" s="1" customFormat="1">
      <c r="D1220" s="32"/>
      <c r="G1220" s="32"/>
      <c r="I1220" s="7"/>
      <c r="J1220" s="7"/>
      <c r="K1220" s="7"/>
      <c r="N1220" s="7"/>
    </row>
    <row r="1221" spans="4:14" s="1" customFormat="1">
      <c r="D1221" s="32"/>
      <c r="G1221" s="32"/>
      <c r="I1221" s="7"/>
      <c r="J1221" s="7"/>
      <c r="K1221" s="7"/>
      <c r="N1221" s="7"/>
    </row>
    <row r="1222" spans="4:14" s="1" customFormat="1">
      <c r="D1222" s="32"/>
      <c r="G1222" s="32"/>
      <c r="I1222" s="7"/>
      <c r="J1222" s="7"/>
      <c r="K1222" s="7"/>
      <c r="N1222" s="7"/>
    </row>
    <row r="1223" spans="4:14" s="1" customFormat="1">
      <c r="D1223" s="32"/>
      <c r="G1223" s="32"/>
      <c r="I1223" s="7"/>
      <c r="J1223" s="7"/>
      <c r="K1223" s="7"/>
      <c r="N1223" s="7"/>
    </row>
    <row r="1224" spans="4:14" s="1" customFormat="1">
      <c r="D1224" s="32"/>
      <c r="G1224" s="32"/>
      <c r="I1224" s="7"/>
      <c r="J1224" s="7"/>
      <c r="K1224" s="7"/>
      <c r="N1224" s="7"/>
    </row>
    <row r="1225" spans="4:14" s="1" customFormat="1">
      <c r="D1225" s="32"/>
      <c r="G1225" s="32"/>
      <c r="I1225" s="7"/>
      <c r="J1225" s="7"/>
      <c r="K1225" s="7"/>
      <c r="N1225" s="7"/>
    </row>
    <row r="1226" spans="4:14" s="1" customFormat="1">
      <c r="D1226" s="32"/>
      <c r="G1226" s="32"/>
      <c r="I1226" s="7"/>
      <c r="J1226" s="7"/>
      <c r="K1226" s="7"/>
      <c r="N1226" s="7"/>
    </row>
    <row r="1227" spans="4:14" s="1" customFormat="1">
      <c r="D1227" s="32"/>
      <c r="G1227" s="32"/>
      <c r="I1227" s="7"/>
      <c r="J1227" s="7"/>
      <c r="K1227" s="7"/>
      <c r="N1227" s="7"/>
    </row>
    <row r="1228" spans="4:14" s="1" customFormat="1">
      <c r="D1228" s="32"/>
      <c r="G1228" s="32"/>
      <c r="I1228" s="7"/>
      <c r="J1228" s="7"/>
      <c r="K1228" s="7"/>
      <c r="N1228" s="7"/>
    </row>
    <row r="1229" spans="4:14" s="1" customFormat="1">
      <c r="D1229" s="32"/>
      <c r="G1229" s="32"/>
      <c r="I1229" s="7"/>
      <c r="J1229" s="7"/>
      <c r="K1229" s="7"/>
      <c r="N1229" s="7"/>
    </row>
    <row r="1230" spans="4:14" s="1" customFormat="1">
      <c r="D1230" s="32"/>
      <c r="G1230" s="32"/>
      <c r="I1230" s="7"/>
      <c r="J1230" s="7"/>
      <c r="K1230" s="7"/>
      <c r="N1230" s="7"/>
    </row>
    <row r="1231" spans="4:14" s="1" customFormat="1">
      <c r="D1231" s="32"/>
      <c r="G1231" s="32"/>
      <c r="I1231" s="7"/>
      <c r="J1231" s="7"/>
      <c r="K1231" s="7"/>
      <c r="N1231" s="7"/>
    </row>
    <row r="1232" spans="4:14" s="1" customFormat="1">
      <c r="D1232" s="32"/>
      <c r="G1232" s="32"/>
      <c r="I1232" s="7"/>
      <c r="J1232" s="7"/>
      <c r="K1232" s="7"/>
      <c r="N1232" s="7"/>
    </row>
    <row r="1233" spans="4:14" s="1" customFormat="1">
      <c r="D1233" s="32"/>
      <c r="G1233" s="32"/>
      <c r="I1233" s="7"/>
      <c r="J1233" s="7"/>
      <c r="K1233" s="7"/>
      <c r="N1233" s="7"/>
    </row>
    <row r="1234" spans="4:14" s="1" customFormat="1">
      <c r="D1234" s="32"/>
      <c r="G1234" s="32"/>
      <c r="I1234" s="7"/>
      <c r="J1234" s="7"/>
      <c r="K1234" s="7"/>
      <c r="N1234" s="7"/>
    </row>
    <row r="1235" spans="4:14" s="1" customFormat="1">
      <c r="D1235" s="32"/>
      <c r="G1235" s="32"/>
      <c r="I1235" s="7"/>
      <c r="J1235" s="7"/>
      <c r="K1235" s="7"/>
      <c r="N1235" s="7"/>
    </row>
    <row r="1236" spans="4:14" s="1" customFormat="1">
      <c r="D1236" s="32"/>
      <c r="G1236" s="32"/>
      <c r="I1236" s="7"/>
      <c r="J1236" s="7"/>
      <c r="K1236" s="7"/>
      <c r="N1236" s="7"/>
    </row>
    <row r="1237" spans="4:14" s="1" customFormat="1">
      <c r="D1237" s="32"/>
      <c r="G1237" s="32"/>
      <c r="I1237" s="7"/>
      <c r="J1237" s="7"/>
      <c r="K1237" s="7"/>
      <c r="N1237" s="7"/>
    </row>
    <row r="1238" spans="4:14" s="1" customFormat="1">
      <c r="D1238" s="32"/>
      <c r="G1238" s="32"/>
      <c r="I1238" s="7"/>
      <c r="J1238" s="7"/>
      <c r="K1238" s="7"/>
      <c r="N1238" s="7"/>
    </row>
    <row r="1239" spans="4:14" s="1" customFormat="1">
      <c r="D1239" s="32"/>
      <c r="G1239" s="32"/>
      <c r="I1239" s="7"/>
      <c r="J1239" s="7"/>
      <c r="K1239" s="7"/>
      <c r="N1239" s="7"/>
    </row>
    <row r="1240" spans="4:14" s="1" customFormat="1">
      <c r="D1240" s="32"/>
      <c r="G1240" s="32"/>
      <c r="I1240" s="7"/>
      <c r="J1240" s="7"/>
      <c r="K1240" s="7"/>
      <c r="N1240" s="7"/>
    </row>
    <row r="1241" spans="4:14" s="1" customFormat="1">
      <c r="D1241" s="32"/>
      <c r="G1241" s="32"/>
      <c r="I1241" s="7"/>
      <c r="J1241" s="7"/>
      <c r="K1241" s="7"/>
      <c r="N1241" s="7"/>
    </row>
    <row r="1242" spans="4:14" s="1" customFormat="1">
      <c r="D1242" s="32"/>
      <c r="G1242" s="32"/>
      <c r="I1242" s="7"/>
      <c r="J1242" s="7"/>
      <c r="K1242" s="7"/>
      <c r="N1242" s="7"/>
    </row>
    <row r="1243" spans="4:14" s="1" customFormat="1">
      <c r="D1243" s="32"/>
      <c r="G1243" s="32"/>
      <c r="I1243" s="7"/>
      <c r="J1243" s="7"/>
      <c r="K1243" s="7"/>
      <c r="N1243" s="7"/>
    </row>
    <row r="1244" spans="4:14" s="1" customFormat="1">
      <c r="D1244" s="32"/>
      <c r="G1244" s="32"/>
      <c r="I1244" s="7"/>
      <c r="J1244" s="7"/>
      <c r="K1244" s="7"/>
      <c r="N1244" s="7"/>
    </row>
    <row r="1245" spans="4:14" s="1" customFormat="1">
      <c r="D1245" s="32"/>
      <c r="G1245" s="32"/>
      <c r="I1245" s="7"/>
      <c r="J1245" s="7"/>
      <c r="K1245" s="7"/>
      <c r="N1245" s="7"/>
    </row>
    <row r="1246" spans="4:14" s="1" customFormat="1">
      <c r="D1246" s="32"/>
      <c r="G1246" s="32"/>
      <c r="I1246" s="7"/>
      <c r="J1246" s="7"/>
      <c r="K1246" s="7"/>
      <c r="N1246" s="7"/>
    </row>
    <row r="1247" spans="4:14" s="1" customFormat="1">
      <c r="D1247" s="32"/>
      <c r="G1247" s="32"/>
      <c r="I1247" s="7"/>
      <c r="J1247" s="7"/>
      <c r="K1247" s="7"/>
      <c r="N1247" s="7"/>
    </row>
    <row r="1248" spans="4:14" s="1" customFormat="1">
      <c r="D1248" s="32"/>
      <c r="G1248" s="32"/>
      <c r="I1248" s="7"/>
      <c r="J1248" s="7"/>
      <c r="K1248" s="7"/>
      <c r="N1248" s="7"/>
    </row>
    <row r="1249" spans="4:14" s="1" customFormat="1">
      <c r="D1249" s="32"/>
      <c r="G1249" s="32"/>
      <c r="I1249" s="7"/>
      <c r="J1249" s="7"/>
      <c r="K1249" s="7"/>
      <c r="N1249" s="7"/>
    </row>
    <row r="1250" spans="4:14" s="1" customFormat="1">
      <c r="D1250" s="32"/>
      <c r="G1250" s="32"/>
      <c r="I1250" s="7"/>
      <c r="J1250" s="7"/>
      <c r="K1250" s="7"/>
      <c r="N1250" s="7"/>
    </row>
    <row r="1251" spans="4:14" s="1" customFormat="1">
      <c r="D1251" s="32"/>
      <c r="G1251" s="32"/>
      <c r="I1251" s="7"/>
      <c r="J1251" s="7"/>
      <c r="K1251" s="7"/>
      <c r="N1251" s="7"/>
    </row>
    <row r="1252" spans="4:14" s="1" customFormat="1">
      <c r="D1252" s="32"/>
      <c r="G1252" s="32"/>
      <c r="I1252" s="7"/>
      <c r="J1252" s="7"/>
      <c r="K1252" s="7"/>
      <c r="N1252" s="7"/>
    </row>
    <row r="1253" spans="4:14" s="1" customFormat="1">
      <c r="D1253" s="32"/>
      <c r="G1253" s="32"/>
      <c r="I1253" s="7"/>
      <c r="J1253" s="7"/>
      <c r="K1253" s="7"/>
      <c r="N1253" s="7"/>
    </row>
    <row r="1254" spans="4:14" s="1" customFormat="1">
      <c r="D1254" s="32"/>
      <c r="G1254" s="32"/>
      <c r="I1254" s="7"/>
      <c r="J1254" s="7"/>
      <c r="K1254" s="7"/>
      <c r="N1254" s="7"/>
    </row>
    <row r="1255" spans="4:14" s="1" customFormat="1">
      <c r="D1255" s="32"/>
      <c r="G1255" s="32"/>
      <c r="I1255" s="7"/>
      <c r="J1255" s="7"/>
      <c r="K1255" s="7"/>
      <c r="N1255" s="7"/>
    </row>
    <row r="1256" spans="4:14" s="1" customFormat="1">
      <c r="D1256" s="32"/>
      <c r="G1256" s="32"/>
      <c r="I1256" s="7"/>
      <c r="J1256" s="7"/>
      <c r="K1256" s="7"/>
      <c r="N1256" s="7"/>
    </row>
    <row r="1257" spans="4:14" s="1" customFormat="1">
      <c r="D1257" s="32"/>
      <c r="G1257" s="32"/>
      <c r="I1257" s="7"/>
      <c r="J1257" s="7"/>
      <c r="K1257" s="7"/>
      <c r="N1257" s="7"/>
    </row>
    <row r="1258" spans="4:14" s="1" customFormat="1">
      <c r="D1258" s="32"/>
      <c r="G1258" s="32"/>
      <c r="I1258" s="7"/>
      <c r="J1258" s="7"/>
      <c r="K1258" s="7"/>
      <c r="N1258" s="7"/>
    </row>
    <row r="1259" spans="4:14" s="1" customFormat="1">
      <c r="D1259" s="32"/>
      <c r="G1259" s="32"/>
      <c r="I1259" s="7"/>
      <c r="J1259" s="7"/>
      <c r="K1259" s="7"/>
      <c r="N1259" s="7"/>
    </row>
    <row r="1260" spans="4:14" s="1" customFormat="1">
      <c r="D1260" s="32"/>
      <c r="G1260" s="32"/>
      <c r="I1260" s="7"/>
      <c r="J1260" s="7"/>
      <c r="K1260" s="7"/>
      <c r="N1260" s="7"/>
    </row>
    <row r="1261" spans="4:14" s="1" customFormat="1">
      <c r="D1261" s="32"/>
      <c r="G1261" s="32"/>
      <c r="I1261" s="7"/>
      <c r="J1261" s="7"/>
      <c r="K1261" s="7"/>
      <c r="N1261" s="7"/>
    </row>
    <row r="1262" spans="4:14" s="1" customFormat="1">
      <c r="D1262" s="32"/>
      <c r="G1262" s="32"/>
      <c r="I1262" s="7"/>
      <c r="J1262" s="7"/>
      <c r="K1262" s="7"/>
      <c r="N1262" s="7"/>
    </row>
    <row r="1263" spans="4:14" s="1" customFormat="1">
      <c r="D1263" s="32"/>
      <c r="G1263" s="32"/>
      <c r="I1263" s="7"/>
      <c r="J1263" s="7"/>
      <c r="K1263" s="7"/>
      <c r="N1263" s="7"/>
    </row>
    <row r="1264" spans="4:14" s="1" customFormat="1">
      <c r="D1264" s="32"/>
      <c r="G1264" s="32"/>
      <c r="I1264" s="7"/>
      <c r="J1264" s="7"/>
      <c r="K1264" s="7"/>
      <c r="N1264" s="7"/>
    </row>
    <row r="1265" spans="4:14" s="1" customFormat="1">
      <c r="D1265" s="32"/>
      <c r="G1265" s="32"/>
      <c r="I1265" s="7"/>
      <c r="J1265" s="7"/>
      <c r="K1265" s="7"/>
      <c r="N1265" s="7"/>
    </row>
    <row r="1266" spans="4:14" s="1" customFormat="1">
      <c r="D1266" s="32"/>
      <c r="G1266" s="32"/>
      <c r="I1266" s="7"/>
      <c r="J1266" s="7"/>
      <c r="K1266" s="7"/>
      <c r="N1266" s="7"/>
    </row>
    <row r="1267" spans="4:14" s="1" customFormat="1">
      <c r="D1267" s="32"/>
      <c r="G1267" s="32"/>
      <c r="I1267" s="7"/>
      <c r="J1267" s="7"/>
      <c r="K1267" s="7"/>
      <c r="N1267" s="7"/>
    </row>
    <row r="1268" spans="4:14" s="1" customFormat="1">
      <c r="D1268" s="32"/>
      <c r="G1268" s="32"/>
      <c r="I1268" s="7"/>
      <c r="J1268" s="7"/>
      <c r="K1268" s="7"/>
      <c r="N1268" s="7"/>
    </row>
    <row r="1269" spans="4:14" s="1" customFormat="1">
      <c r="D1269" s="32"/>
      <c r="G1269" s="32"/>
      <c r="I1269" s="7"/>
      <c r="J1269" s="7"/>
      <c r="K1269" s="7"/>
      <c r="N1269" s="7"/>
    </row>
    <row r="1270" spans="4:14" s="1" customFormat="1">
      <c r="D1270" s="32"/>
      <c r="G1270" s="32"/>
      <c r="I1270" s="7"/>
      <c r="J1270" s="7"/>
      <c r="K1270" s="7"/>
      <c r="N1270" s="7"/>
    </row>
    <row r="1271" spans="4:14" s="1" customFormat="1">
      <c r="D1271" s="32"/>
      <c r="G1271" s="32"/>
      <c r="I1271" s="7"/>
      <c r="J1271" s="7"/>
      <c r="K1271" s="7"/>
      <c r="N1271" s="7"/>
    </row>
    <row r="1272" spans="4:14" s="1" customFormat="1">
      <c r="D1272" s="32"/>
      <c r="G1272" s="32"/>
      <c r="I1272" s="7"/>
      <c r="J1272" s="7"/>
      <c r="K1272" s="7"/>
      <c r="N1272" s="7"/>
    </row>
    <row r="1273" spans="4:14" s="1" customFormat="1">
      <c r="D1273" s="32"/>
      <c r="G1273" s="32"/>
      <c r="I1273" s="7"/>
      <c r="J1273" s="7"/>
      <c r="K1273" s="7"/>
      <c r="N1273" s="7"/>
    </row>
    <row r="1274" spans="4:14" s="1" customFormat="1">
      <c r="D1274" s="32"/>
      <c r="G1274" s="32"/>
      <c r="I1274" s="7"/>
      <c r="J1274" s="7"/>
      <c r="K1274" s="7"/>
      <c r="N1274" s="7"/>
    </row>
    <row r="1275" spans="4:14" s="1" customFormat="1">
      <c r="D1275" s="32"/>
      <c r="G1275" s="32"/>
      <c r="I1275" s="7"/>
      <c r="J1275" s="7"/>
      <c r="K1275" s="7"/>
      <c r="N1275" s="7"/>
    </row>
    <row r="1276" spans="4:14" s="1" customFormat="1">
      <c r="D1276" s="32"/>
      <c r="G1276" s="32"/>
      <c r="I1276" s="7"/>
      <c r="J1276" s="7"/>
      <c r="K1276" s="7"/>
      <c r="N1276" s="7"/>
    </row>
    <row r="1277" spans="4:14" s="1" customFormat="1">
      <c r="D1277" s="32"/>
      <c r="G1277" s="32"/>
      <c r="I1277" s="7"/>
      <c r="J1277" s="7"/>
      <c r="K1277" s="7"/>
      <c r="N1277" s="7"/>
    </row>
    <row r="1278" spans="4:14" s="1" customFormat="1">
      <c r="D1278" s="32"/>
      <c r="G1278" s="32"/>
      <c r="I1278" s="7"/>
      <c r="J1278" s="7"/>
      <c r="K1278" s="7"/>
      <c r="N1278" s="7"/>
    </row>
    <row r="1279" spans="4:14" s="1" customFormat="1">
      <c r="D1279" s="32"/>
      <c r="G1279" s="32"/>
      <c r="I1279" s="7"/>
      <c r="J1279" s="7"/>
      <c r="K1279" s="7"/>
      <c r="N1279" s="7"/>
    </row>
    <row r="1280" spans="4:14" s="1" customFormat="1">
      <c r="D1280" s="32"/>
      <c r="G1280" s="32"/>
      <c r="I1280" s="7"/>
      <c r="J1280" s="7"/>
      <c r="K1280" s="7"/>
      <c r="N1280" s="7"/>
    </row>
    <row r="1281" spans="4:14" s="1" customFormat="1">
      <c r="D1281" s="32"/>
      <c r="G1281" s="32"/>
      <c r="I1281" s="7"/>
      <c r="J1281" s="7"/>
      <c r="K1281" s="7"/>
      <c r="N1281" s="7"/>
    </row>
    <row r="1282" spans="4:14" s="1" customFormat="1">
      <c r="D1282" s="32"/>
      <c r="G1282" s="32"/>
      <c r="I1282" s="7"/>
      <c r="J1282" s="7"/>
      <c r="K1282" s="7"/>
      <c r="N1282" s="7"/>
    </row>
    <row r="1283" spans="4:14" s="1" customFormat="1">
      <c r="D1283" s="32"/>
      <c r="G1283" s="32"/>
      <c r="I1283" s="7"/>
      <c r="J1283" s="7"/>
      <c r="K1283" s="7"/>
      <c r="N1283" s="7"/>
    </row>
    <row r="1284" spans="4:14" s="1" customFormat="1">
      <c r="D1284" s="32"/>
      <c r="G1284" s="32"/>
      <c r="I1284" s="7"/>
      <c r="J1284" s="7"/>
      <c r="K1284" s="7"/>
      <c r="N1284" s="7"/>
    </row>
    <row r="1285" spans="4:14" s="1" customFormat="1">
      <c r="D1285" s="32"/>
      <c r="G1285" s="32"/>
      <c r="I1285" s="7"/>
      <c r="J1285" s="7"/>
      <c r="K1285" s="7"/>
      <c r="N1285" s="7"/>
    </row>
    <row r="1286" spans="4:14" s="1" customFormat="1">
      <c r="D1286" s="32"/>
      <c r="G1286" s="32"/>
      <c r="I1286" s="7"/>
      <c r="J1286" s="7"/>
      <c r="K1286" s="7"/>
      <c r="N1286" s="7"/>
    </row>
    <row r="1287" spans="4:14" s="1" customFormat="1">
      <c r="D1287" s="32"/>
      <c r="G1287" s="32"/>
      <c r="I1287" s="7"/>
      <c r="J1287" s="7"/>
      <c r="K1287" s="7"/>
      <c r="N1287" s="7"/>
    </row>
    <row r="1288" spans="4:14" s="1" customFormat="1">
      <c r="D1288" s="32"/>
      <c r="G1288" s="32"/>
      <c r="I1288" s="7"/>
      <c r="J1288" s="7"/>
      <c r="K1288" s="7"/>
      <c r="N1288" s="7"/>
    </row>
    <row r="1289" spans="4:14" s="1" customFormat="1">
      <c r="D1289" s="32"/>
      <c r="G1289" s="32"/>
      <c r="I1289" s="7"/>
      <c r="J1289" s="7"/>
      <c r="K1289" s="7"/>
      <c r="N1289" s="7"/>
    </row>
    <row r="1290" spans="4:14" s="1" customFormat="1">
      <c r="D1290" s="32"/>
      <c r="G1290" s="32"/>
      <c r="I1290" s="7"/>
      <c r="J1290" s="7"/>
      <c r="K1290" s="7"/>
      <c r="N1290" s="7"/>
    </row>
    <row r="1291" spans="4:14" s="1" customFormat="1">
      <c r="D1291" s="32"/>
      <c r="G1291" s="32"/>
      <c r="I1291" s="7"/>
      <c r="J1291" s="7"/>
      <c r="K1291" s="7"/>
      <c r="N1291" s="7"/>
    </row>
    <row r="1292" spans="4:14" s="1" customFormat="1">
      <c r="D1292" s="32"/>
      <c r="G1292" s="32"/>
      <c r="I1292" s="7"/>
      <c r="J1292" s="7"/>
      <c r="K1292" s="7"/>
      <c r="N1292" s="7"/>
    </row>
    <row r="1293" spans="4:14" s="1" customFormat="1">
      <c r="D1293" s="32"/>
      <c r="G1293" s="32"/>
      <c r="I1293" s="7"/>
      <c r="J1293" s="7"/>
      <c r="K1293" s="7"/>
      <c r="N1293" s="7"/>
    </row>
    <row r="1294" spans="4:14" s="1" customFormat="1">
      <c r="D1294" s="32"/>
      <c r="G1294" s="32"/>
      <c r="I1294" s="7"/>
      <c r="J1294" s="7"/>
      <c r="K1294" s="7"/>
      <c r="N1294" s="7"/>
    </row>
    <row r="1295" spans="4:14" s="1" customFormat="1">
      <c r="D1295" s="32"/>
      <c r="G1295" s="32"/>
      <c r="I1295" s="7"/>
      <c r="J1295" s="7"/>
      <c r="K1295" s="7"/>
      <c r="N1295" s="7"/>
    </row>
    <row r="1296" spans="4:14" s="1" customFormat="1">
      <c r="D1296" s="32"/>
      <c r="G1296" s="32"/>
      <c r="I1296" s="7"/>
      <c r="J1296" s="7"/>
      <c r="K1296" s="7"/>
      <c r="N1296" s="7"/>
    </row>
    <row r="1297" spans="4:14" s="1" customFormat="1">
      <c r="D1297" s="32"/>
      <c r="G1297" s="32"/>
      <c r="I1297" s="7"/>
      <c r="J1297" s="7"/>
      <c r="K1297" s="7"/>
      <c r="N1297" s="7"/>
    </row>
    <row r="1298" spans="4:14" s="1" customFormat="1">
      <c r="D1298" s="32"/>
      <c r="G1298" s="32"/>
      <c r="I1298" s="7"/>
      <c r="J1298" s="7"/>
      <c r="K1298" s="7"/>
      <c r="N1298" s="7"/>
    </row>
    <row r="1299" spans="4:14" s="1" customFormat="1">
      <c r="D1299" s="32"/>
      <c r="G1299" s="32"/>
      <c r="I1299" s="7"/>
      <c r="J1299" s="7"/>
      <c r="K1299" s="7"/>
      <c r="N1299" s="7"/>
    </row>
    <row r="1300" spans="4:14" s="1" customFormat="1">
      <c r="D1300" s="32"/>
      <c r="G1300" s="32"/>
      <c r="I1300" s="7"/>
      <c r="J1300" s="7"/>
      <c r="K1300" s="7"/>
      <c r="N1300" s="7"/>
    </row>
    <row r="1301" spans="4:14" s="1" customFormat="1">
      <c r="D1301" s="32"/>
      <c r="G1301" s="32"/>
      <c r="I1301" s="7"/>
      <c r="J1301" s="7"/>
      <c r="K1301" s="7"/>
      <c r="N1301" s="7"/>
    </row>
    <row r="1302" spans="4:14" s="1" customFormat="1">
      <c r="D1302" s="32"/>
      <c r="G1302" s="32"/>
      <c r="I1302" s="7"/>
      <c r="J1302" s="7"/>
      <c r="K1302" s="7"/>
      <c r="N1302" s="7"/>
    </row>
    <row r="1303" spans="4:14" s="1" customFormat="1">
      <c r="D1303" s="32"/>
      <c r="G1303" s="32"/>
      <c r="I1303" s="7"/>
      <c r="J1303" s="7"/>
      <c r="K1303" s="7"/>
      <c r="N1303" s="7"/>
    </row>
    <row r="1304" spans="4:14" s="1" customFormat="1">
      <c r="D1304" s="32"/>
      <c r="G1304" s="32"/>
      <c r="I1304" s="7"/>
      <c r="J1304" s="7"/>
      <c r="K1304" s="7"/>
      <c r="N1304" s="7"/>
    </row>
    <row r="1305" spans="4:14" s="1" customFormat="1">
      <c r="D1305" s="32"/>
      <c r="G1305" s="32"/>
      <c r="I1305" s="7"/>
      <c r="J1305" s="7"/>
      <c r="K1305" s="7"/>
      <c r="N1305" s="7"/>
    </row>
    <row r="1306" spans="4:14" s="1" customFormat="1">
      <c r="D1306" s="32"/>
      <c r="G1306" s="32"/>
      <c r="I1306" s="7"/>
      <c r="J1306" s="7"/>
      <c r="K1306" s="7"/>
      <c r="N1306" s="7"/>
    </row>
    <row r="1307" spans="4:14" s="1" customFormat="1">
      <c r="D1307" s="32"/>
      <c r="G1307" s="32"/>
      <c r="I1307" s="7"/>
      <c r="J1307" s="7"/>
      <c r="K1307" s="7"/>
      <c r="N1307" s="7"/>
    </row>
    <row r="1308" spans="4:14" s="1" customFormat="1">
      <c r="D1308" s="32"/>
      <c r="G1308" s="32"/>
      <c r="I1308" s="7"/>
      <c r="J1308" s="7"/>
      <c r="K1308" s="7"/>
      <c r="N1308" s="7"/>
    </row>
    <row r="1309" spans="4:14" s="1" customFormat="1">
      <c r="D1309" s="32"/>
      <c r="G1309" s="32"/>
      <c r="I1309" s="7"/>
      <c r="J1309" s="7"/>
      <c r="K1309" s="7"/>
      <c r="N1309" s="7"/>
    </row>
    <row r="1310" spans="4:14" s="1" customFormat="1">
      <c r="D1310" s="32"/>
      <c r="G1310" s="32"/>
      <c r="I1310" s="7"/>
      <c r="J1310" s="7"/>
      <c r="K1310" s="7"/>
      <c r="N1310" s="7"/>
    </row>
    <row r="1311" spans="4:14" s="1" customFormat="1">
      <c r="D1311" s="32"/>
      <c r="G1311" s="32"/>
      <c r="I1311" s="7"/>
      <c r="J1311" s="7"/>
      <c r="K1311" s="7"/>
      <c r="N1311" s="7"/>
    </row>
    <row r="1312" spans="4:14" s="1" customFormat="1">
      <c r="D1312" s="32"/>
      <c r="G1312" s="32"/>
      <c r="I1312" s="7"/>
      <c r="J1312" s="7"/>
      <c r="K1312" s="7"/>
      <c r="N1312" s="7"/>
    </row>
    <row r="1313" spans="4:14" s="1" customFormat="1">
      <c r="D1313" s="32"/>
      <c r="G1313" s="32"/>
      <c r="I1313" s="7"/>
      <c r="J1313" s="7"/>
      <c r="K1313" s="7"/>
      <c r="N1313" s="7"/>
    </row>
    <row r="1314" spans="4:14" s="1" customFormat="1">
      <c r="D1314" s="32"/>
      <c r="G1314" s="32"/>
      <c r="I1314" s="7"/>
      <c r="J1314" s="7"/>
      <c r="K1314" s="7"/>
      <c r="N1314" s="7"/>
    </row>
    <row r="1315" spans="4:14" s="1" customFormat="1">
      <c r="D1315" s="32"/>
      <c r="G1315" s="32"/>
      <c r="I1315" s="7"/>
      <c r="J1315" s="7"/>
      <c r="K1315" s="7"/>
      <c r="N1315" s="7"/>
    </row>
    <row r="1316" spans="4:14" s="1" customFormat="1">
      <c r="D1316" s="32"/>
      <c r="G1316" s="32"/>
      <c r="I1316" s="7"/>
      <c r="J1316" s="7"/>
      <c r="K1316" s="7"/>
      <c r="N1316" s="7"/>
    </row>
    <row r="1317" spans="4:14" s="1" customFormat="1">
      <c r="D1317" s="32"/>
      <c r="G1317" s="32"/>
      <c r="I1317" s="7"/>
      <c r="J1317" s="7"/>
      <c r="K1317" s="7"/>
      <c r="N1317" s="7"/>
    </row>
    <row r="1318" spans="4:14" s="1" customFormat="1">
      <c r="D1318" s="32"/>
      <c r="G1318" s="32"/>
      <c r="I1318" s="7"/>
      <c r="J1318" s="7"/>
      <c r="K1318" s="7"/>
      <c r="N1318" s="7"/>
    </row>
    <row r="1319" spans="4:14" s="1" customFormat="1">
      <c r="D1319" s="32"/>
      <c r="G1319" s="32"/>
      <c r="I1319" s="7"/>
      <c r="J1319" s="7"/>
      <c r="K1319" s="7"/>
      <c r="N1319" s="7"/>
    </row>
    <row r="1320" spans="4:14" s="1" customFormat="1">
      <c r="D1320" s="32"/>
      <c r="G1320" s="32"/>
      <c r="I1320" s="7"/>
      <c r="J1320" s="7"/>
      <c r="K1320" s="7"/>
      <c r="N1320" s="7"/>
    </row>
    <row r="1321" spans="4:14" s="1" customFormat="1">
      <c r="D1321" s="32"/>
      <c r="G1321" s="32"/>
      <c r="I1321" s="7"/>
      <c r="J1321" s="7"/>
      <c r="K1321" s="7"/>
      <c r="N1321" s="7"/>
    </row>
    <row r="1322" spans="4:14" s="1" customFormat="1">
      <c r="D1322" s="32"/>
      <c r="G1322" s="32"/>
      <c r="I1322" s="7"/>
      <c r="J1322" s="7"/>
      <c r="K1322" s="7"/>
      <c r="N1322" s="7"/>
    </row>
    <row r="1323" spans="4:14" s="1" customFormat="1">
      <c r="D1323" s="32"/>
      <c r="G1323" s="32"/>
      <c r="I1323" s="7"/>
      <c r="J1323" s="7"/>
      <c r="K1323" s="7"/>
      <c r="N1323" s="7"/>
    </row>
    <row r="1324" spans="4:14" s="1" customFormat="1">
      <c r="D1324" s="32"/>
      <c r="G1324" s="32"/>
      <c r="I1324" s="7"/>
      <c r="J1324" s="7"/>
      <c r="K1324" s="7"/>
      <c r="N1324" s="7"/>
    </row>
    <row r="1325" spans="4:14" s="1" customFormat="1">
      <c r="D1325" s="32"/>
      <c r="G1325" s="32"/>
      <c r="I1325" s="7"/>
      <c r="J1325" s="7"/>
      <c r="K1325" s="7"/>
      <c r="N1325" s="7"/>
    </row>
    <row r="1326" spans="4:14" s="1" customFormat="1">
      <c r="D1326" s="32"/>
      <c r="G1326" s="32"/>
      <c r="I1326" s="7"/>
      <c r="J1326" s="7"/>
      <c r="K1326" s="7"/>
      <c r="N1326" s="7"/>
    </row>
    <row r="1327" spans="4:14" s="1" customFormat="1">
      <c r="D1327" s="32"/>
      <c r="G1327" s="32"/>
      <c r="I1327" s="7"/>
      <c r="J1327" s="7"/>
      <c r="K1327" s="7"/>
      <c r="N1327" s="7"/>
    </row>
    <row r="1328" spans="4:14" s="1" customFormat="1">
      <c r="D1328" s="32"/>
      <c r="G1328" s="32"/>
      <c r="I1328" s="7"/>
      <c r="J1328" s="7"/>
      <c r="K1328" s="7"/>
      <c r="N1328" s="7"/>
    </row>
    <row r="1329" spans="4:14" s="1" customFormat="1">
      <c r="D1329" s="32"/>
      <c r="G1329" s="32"/>
      <c r="I1329" s="7"/>
      <c r="J1329" s="7"/>
      <c r="K1329" s="7"/>
      <c r="N1329" s="7"/>
    </row>
    <row r="1330" spans="4:14" s="1" customFormat="1">
      <c r="D1330" s="32"/>
      <c r="G1330" s="32"/>
      <c r="I1330" s="7"/>
      <c r="J1330" s="7"/>
      <c r="K1330" s="7"/>
      <c r="N1330" s="7"/>
    </row>
    <row r="1331" spans="4:14" s="1" customFormat="1">
      <c r="D1331" s="32"/>
      <c r="G1331" s="32"/>
      <c r="I1331" s="7"/>
      <c r="J1331" s="7"/>
      <c r="K1331" s="7"/>
      <c r="N1331" s="7"/>
    </row>
    <row r="1332" spans="4:14" s="1" customFormat="1">
      <c r="D1332" s="32"/>
      <c r="G1332" s="32"/>
      <c r="I1332" s="7"/>
      <c r="J1332" s="7"/>
      <c r="K1332" s="7"/>
      <c r="N1332" s="7"/>
    </row>
    <row r="1333" spans="4:14" s="1" customFormat="1">
      <c r="D1333" s="32"/>
      <c r="G1333" s="32"/>
      <c r="I1333" s="7"/>
      <c r="J1333" s="7"/>
      <c r="K1333" s="7"/>
      <c r="N1333" s="7"/>
    </row>
    <row r="1334" spans="4:14" s="1" customFormat="1">
      <c r="D1334" s="32"/>
      <c r="G1334" s="32"/>
      <c r="I1334" s="7"/>
      <c r="J1334" s="7"/>
      <c r="K1334" s="7"/>
      <c r="N1334" s="7"/>
    </row>
    <row r="1335" spans="4:14" s="1" customFormat="1">
      <c r="D1335" s="32"/>
      <c r="G1335" s="32"/>
      <c r="I1335" s="7"/>
      <c r="J1335" s="7"/>
      <c r="K1335" s="7"/>
      <c r="N1335" s="7"/>
    </row>
    <row r="1336" spans="4:14" s="1" customFormat="1">
      <c r="D1336" s="32"/>
      <c r="G1336" s="32"/>
      <c r="I1336" s="7"/>
      <c r="J1336" s="7"/>
      <c r="K1336" s="7"/>
      <c r="N1336" s="7"/>
    </row>
    <row r="1337" spans="4:14" s="1" customFormat="1">
      <c r="D1337" s="32"/>
      <c r="G1337" s="32"/>
      <c r="I1337" s="7"/>
      <c r="J1337" s="7"/>
      <c r="K1337" s="7"/>
      <c r="N1337" s="7"/>
    </row>
    <row r="1338" spans="4:14" s="1" customFormat="1">
      <c r="D1338" s="32"/>
      <c r="G1338" s="32"/>
      <c r="I1338" s="7"/>
      <c r="J1338" s="7"/>
      <c r="K1338" s="7"/>
      <c r="N1338" s="7"/>
    </row>
    <row r="1339" spans="4:14" s="1" customFormat="1">
      <c r="D1339" s="32"/>
      <c r="G1339" s="32"/>
      <c r="I1339" s="7"/>
      <c r="J1339" s="7"/>
      <c r="K1339" s="7"/>
      <c r="N1339" s="7"/>
    </row>
    <row r="1340" spans="4:14" s="1" customFormat="1">
      <c r="D1340" s="32"/>
      <c r="G1340" s="32"/>
      <c r="I1340" s="7"/>
      <c r="J1340" s="7"/>
      <c r="K1340" s="7"/>
      <c r="N1340" s="7"/>
    </row>
    <row r="1341" spans="4:14" s="1" customFormat="1">
      <c r="D1341" s="32"/>
      <c r="G1341" s="32"/>
      <c r="I1341" s="7"/>
      <c r="J1341" s="7"/>
      <c r="K1341" s="7"/>
      <c r="N1341" s="7"/>
    </row>
    <row r="1342" spans="4:14" s="1" customFormat="1">
      <c r="D1342" s="32"/>
      <c r="G1342" s="32"/>
      <c r="I1342" s="7"/>
      <c r="J1342" s="7"/>
      <c r="K1342" s="7"/>
      <c r="N1342" s="7"/>
    </row>
    <row r="1343" spans="4:14" s="1" customFormat="1">
      <c r="D1343" s="32"/>
      <c r="G1343" s="32"/>
      <c r="I1343" s="7"/>
      <c r="J1343" s="7"/>
      <c r="K1343" s="7"/>
      <c r="N1343" s="7"/>
    </row>
    <row r="1344" spans="4:14" s="1" customFormat="1">
      <c r="D1344" s="32"/>
      <c r="G1344" s="32"/>
      <c r="I1344" s="7"/>
      <c r="J1344" s="7"/>
      <c r="K1344" s="7"/>
      <c r="N1344" s="7"/>
    </row>
    <row r="1345" spans="4:14" s="1" customFormat="1">
      <c r="D1345" s="32"/>
      <c r="G1345" s="32"/>
      <c r="I1345" s="7"/>
      <c r="J1345" s="7"/>
      <c r="K1345" s="7"/>
      <c r="N1345" s="7"/>
    </row>
    <row r="1346" spans="4:14" s="1" customFormat="1">
      <c r="D1346" s="32"/>
      <c r="G1346" s="32"/>
      <c r="I1346" s="7"/>
      <c r="J1346" s="7"/>
      <c r="K1346" s="7"/>
      <c r="N1346" s="7"/>
    </row>
    <row r="1347" spans="4:14" s="1" customFormat="1">
      <c r="D1347" s="32"/>
      <c r="G1347" s="32"/>
      <c r="I1347" s="7"/>
      <c r="J1347" s="7"/>
      <c r="K1347" s="7"/>
      <c r="N1347" s="7"/>
    </row>
    <row r="1348" spans="4:14" s="1" customFormat="1">
      <c r="D1348" s="32"/>
      <c r="G1348" s="32"/>
      <c r="I1348" s="7"/>
      <c r="J1348" s="7"/>
      <c r="K1348" s="7"/>
      <c r="N1348" s="7"/>
    </row>
    <row r="1349" spans="4:14" s="1" customFormat="1">
      <c r="D1349" s="32"/>
      <c r="G1349" s="32"/>
      <c r="I1349" s="7"/>
      <c r="J1349" s="7"/>
      <c r="K1349" s="7"/>
      <c r="N1349" s="7"/>
    </row>
    <row r="1350" spans="4:14" s="1" customFormat="1">
      <c r="D1350" s="32"/>
      <c r="G1350" s="32"/>
      <c r="I1350" s="7"/>
      <c r="J1350" s="7"/>
      <c r="K1350" s="7"/>
      <c r="N1350" s="7"/>
    </row>
    <row r="1351" spans="4:14" s="1" customFormat="1">
      <c r="D1351" s="32"/>
      <c r="G1351" s="32"/>
      <c r="I1351" s="7"/>
      <c r="J1351" s="7"/>
      <c r="K1351" s="7"/>
      <c r="N1351" s="7"/>
    </row>
    <row r="1352" spans="4:14" s="1" customFormat="1">
      <c r="D1352" s="32"/>
      <c r="G1352" s="32"/>
      <c r="I1352" s="7"/>
      <c r="J1352" s="7"/>
      <c r="K1352" s="7"/>
      <c r="N1352" s="7"/>
    </row>
    <row r="1353" spans="4:14" s="1" customFormat="1">
      <c r="D1353" s="32"/>
      <c r="G1353" s="32"/>
      <c r="I1353" s="7"/>
      <c r="J1353" s="7"/>
      <c r="K1353" s="7"/>
      <c r="N1353" s="7"/>
    </row>
    <row r="1354" spans="4:14" s="1" customFormat="1">
      <c r="D1354" s="32"/>
      <c r="G1354" s="32"/>
      <c r="I1354" s="7"/>
      <c r="J1354" s="7"/>
      <c r="K1354" s="7"/>
      <c r="N1354" s="7"/>
    </row>
    <row r="1355" spans="4:14" s="1" customFormat="1">
      <c r="D1355" s="32"/>
      <c r="G1355" s="32"/>
      <c r="I1355" s="7"/>
      <c r="J1355" s="7"/>
      <c r="K1355" s="7"/>
      <c r="N1355" s="7"/>
    </row>
    <row r="1356" spans="4:14" s="1" customFormat="1">
      <c r="D1356" s="32"/>
      <c r="G1356" s="32"/>
      <c r="I1356" s="7"/>
      <c r="J1356" s="7"/>
      <c r="K1356" s="7"/>
      <c r="N1356" s="7"/>
    </row>
    <row r="1357" spans="4:14" s="1" customFormat="1">
      <c r="D1357" s="32"/>
      <c r="G1357" s="32"/>
      <c r="I1357" s="7"/>
      <c r="J1357" s="7"/>
      <c r="K1357" s="7"/>
      <c r="N1357" s="7"/>
    </row>
    <row r="1358" spans="4:14" s="1" customFormat="1">
      <c r="D1358" s="32"/>
      <c r="G1358" s="32"/>
      <c r="I1358" s="7"/>
      <c r="J1358" s="7"/>
      <c r="K1358" s="7"/>
      <c r="N1358" s="7"/>
    </row>
    <row r="1359" spans="4:14" s="1" customFormat="1">
      <c r="D1359" s="32"/>
      <c r="G1359" s="32"/>
      <c r="I1359" s="7"/>
      <c r="J1359" s="7"/>
      <c r="K1359" s="7"/>
      <c r="N1359" s="7"/>
    </row>
    <row r="1360" spans="4:14" s="1" customFormat="1">
      <c r="D1360" s="32"/>
      <c r="G1360" s="32"/>
      <c r="I1360" s="7"/>
      <c r="J1360" s="7"/>
      <c r="K1360" s="7"/>
      <c r="N1360" s="7"/>
    </row>
    <row r="1361" spans="4:14" s="1" customFormat="1">
      <c r="D1361" s="32"/>
      <c r="G1361" s="32"/>
      <c r="I1361" s="7"/>
      <c r="J1361" s="7"/>
      <c r="K1361" s="7"/>
      <c r="N1361" s="7"/>
    </row>
    <row r="1362" spans="4:14" s="1" customFormat="1">
      <c r="D1362" s="32"/>
      <c r="G1362" s="32"/>
      <c r="I1362" s="7"/>
      <c r="J1362" s="7"/>
      <c r="K1362" s="7"/>
      <c r="N1362" s="7"/>
    </row>
    <row r="1363" spans="4:14" s="1" customFormat="1">
      <c r="D1363" s="32"/>
      <c r="G1363" s="32"/>
      <c r="I1363" s="7"/>
      <c r="J1363" s="7"/>
      <c r="K1363" s="7"/>
      <c r="N1363" s="7"/>
    </row>
    <row r="1364" spans="4:14" s="1" customFormat="1">
      <c r="D1364" s="32"/>
      <c r="G1364" s="32"/>
      <c r="I1364" s="7"/>
      <c r="J1364" s="7"/>
      <c r="K1364" s="7"/>
      <c r="N1364" s="7"/>
    </row>
    <row r="1365" spans="4:14" s="1" customFormat="1">
      <c r="D1365" s="32"/>
      <c r="G1365" s="32"/>
      <c r="I1365" s="7"/>
      <c r="J1365" s="7"/>
      <c r="K1365" s="7"/>
      <c r="N1365" s="7"/>
    </row>
    <row r="1366" spans="4:14" s="1" customFormat="1">
      <c r="D1366" s="32"/>
      <c r="G1366" s="32"/>
      <c r="I1366" s="7"/>
      <c r="J1366" s="7"/>
      <c r="K1366" s="7"/>
      <c r="N1366" s="7"/>
    </row>
    <row r="1367" spans="4:14" s="1" customFormat="1">
      <c r="D1367" s="32"/>
      <c r="G1367" s="32"/>
      <c r="I1367" s="7"/>
      <c r="J1367" s="7"/>
      <c r="K1367" s="7"/>
      <c r="N1367" s="7"/>
    </row>
    <row r="1368" spans="4:14" s="1" customFormat="1">
      <c r="D1368" s="32"/>
      <c r="G1368" s="32"/>
      <c r="I1368" s="7"/>
      <c r="J1368" s="7"/>
      <c r="K1368" s="7"/>
      <c r="N1368" s="7"/>
    </row>
    <row r="1369" spans="4:14" s="1" customFormat="1">
      <c r="D1369" s="32"/>
      <c r="G1369" s="32"/>
      <c r="I1369" s="7"/>
      <c r="J1369" s="7"/>
      <c r="K1369" s="7"/>
      <c r="N1369" s="7"/>
    </row>
    <row r="1370" spans="4:14" s="1" customFormat="1">
      <c r="D1370" s="32"/>
      <c r="G1370" s="32"/>
      <c r="I1370" s="7"/>
      <c r="J1370" s="7"/>
      <c r="K1370" s="7"/>
      <c r="N1370" s="7"/>
    </row>
    <row r="1371" spans="4:14" s="1" customFormat="1">
      <c r="D1371" s="32"/>
      <c r="G1371" s="32"/>
      <c r="I1371" s="7"/>
      <c r="J1371" s="7"/>
      <c r="K1371" s="7"/>
      <c r="N1371" s="7"/>
    </row>
    <row r="1372" spans="4:14" s="1" customFormat="1">
      <c r="D1372" s="32"/>
      <c r="G1372" s="32"/>
      <c r="I1372" s="7"/>
      <c r="J1372" s="7"/>
      <c r="K1372" s="7"/>
      <c r="N1372" s="7"/>
    </row>
    <row r="1373" spans="4:14" s="1" customFormat="1">
      <c r="D1373" s="32"/>
      <c r="G1373" s="32"/>
      <c r="I1373" s="7"/>
      <c r="J1373" s="7"/>
      <c r="K1373" s="7"/>
      <c r="N1373" s="7"/>
    </row>
    <row r="1374" spans="4:14" s="1" customFormat="1">
      <c r="D1374" s="32"/>
      <c r="G1374" s="32"/>
      <c r="I1374" s="7"/>
      <c r="J1374" s="7"/>
      <c r="K1374" s="7"/>
      <c r="N1374" s="7"/>
    </row>
    <row r="1375" spans="4:14" s="1" customFormat="1">
      <c r="D1375" s="32"/>
      <c r="G1375" s="32"/>
      <c r="I1375" s="7"/>
      <c r="J1375" s="7"/>
      <c r="K1375" s="7"/>
      <c r="N1375" s="7"/>
    </row>
    <row r="1376" spans="4:14" s="1" customFormat="1">
      <c r="D1376" s="32"/>
      <c r="G1376" s="32"/>
      <c r="I1376" s="7"/>
      <c r="J1376" s="7"/>
      <c r="K1376" s="7"/>
      <c r="N1376" s="7"/>
    </row>
    <row r="1377" spans="4:14" s="1" customFormat="1">
      <c r="D1377" s="32"/>
      <c r="G1377" s="32"/>
      <c r="I1377" s="7"/>
      <c r="J1377" s="7"/>
      <c r="K1377" s="7"/>
      <c r="N1377" s="7"/>
    </row>
    <row r="1378" spans="4:14" s="1" customFormat="1">
      <c r="D1378" s="32"/>
      <c r="G1378" s="32"/>
      <c r="I1378" s="7"/>
      <c r="J1378" s="7"/>
      <c r="K1378" s="7"/>
      <c r="N1378" s="7"/>
    </row>
    <row r="1379" spans="4:14" s="1" customFormat="1">
      <c r="D1379" s="32"/>
      <c r="G1379" s="32"/>
      <c r="I1379" s="7"/>
      <c r="J1379" s="7"/>
      <c r="K1379" s="7"/>
      <c r="N1379" s="7"/>
    </row>
    <row r="1380" spans="4:14" s="1" customFormat="1">
      <c r="D1380" s="32"/>
      <c r="G1380" s="32"/>
      <c r="I1380" s="7"/>
      <c r="J1380" s="7"/>
      <c r="K1380" s="7"/>
      <c r="N1380" s="7"/>
    </row>
    <row r="1381" spans="4:14" s="1" customFormat="1">
      <c r="D1381" s="32"/>
      <c r="G1381" s="32"/>
      <c r="I1381" s="7"/>
      <c r="J1381" s="7"/>
      <c r="K1381" s="7"/>
      <c r="N1381" s="7"/>
    </row>
    <row r="1382" spans="4:14" s="1" customFormat="1">
      <c r="D1382" s="32"/>
      <c r="G1382" s="32"/>
      <c r="I1382" s="7"/>
      <c r="J1382" s="7"/>
      <c r="K1382" s="7"/>
      <c r="N1382" s="7"/>
    </row>
    <row r="1383" spans="4:14" s="1" customFormat="1">
      <c r="D1383" s="32"/>
      <c r="G1383" s="32"/>
      <c r="I1383" s="7"/>
      <c r="J1383" s="7"/>
      <c r="K1383" s="7"/>
      <c r="N1383" s="7"/>
    </row>
    <row r="1384" spans="4:14" s="1" customFormat="1">
      <c r="D1384" s="32"/>
      <c r="G1384" s="32"/>
      <c r="I1384" s="7"/>
      <c r="J1384" s="7"/>
      <c r="K1384" s="7"/>
      <c r="N1384" s="7"/>
    </row>
    <row r="1385" spans="4:14" s="1" customFormat="1">
      <c r="D1385" s="32"/>
      <c r="G1385" s="32"/>
      <c r="I1385" s="7"/>
      <c r="J1385" s="7"/>
      <c r="K1385" s="7"/>
      <c r="N1385" s="7"/>
    </row>
    <row r="1386" spans="4:14" s="1" customFormat="1">
      <c r="D1386" s="32"/>
      <c r="G1386" s="32"/>
      <c r="I1386" s="7"/>
      <c r="J1386" s="7"/>
      <c r="K1386" s="7"/>
      <c r="N1386" s="7"/>
    </row>
    <row r="1387" spans="4:14" s="1" customFormat="1">
      <c r="D1387" s="32"/>
      <c r="G1387" s="32"/>
      <c r="I1387" s="7"/>
      <c r="J1387" s="7"/>
      <c r="K1387" s="7"/>
      <c r="N1387" s="7"/>
    </row>
    <row r="1388" spans="4:14" s="1" customFormat="1">
      <c r="D1388" s="32"/>
      <c r="G1388" s="32"/>
      <c r="I1388" s="7"/>
      <c r="J1388" s="7"/>
      <c r="K1388" s="7"/>
      <c r="N1388" s="7"/>
    </row>
    <row r="1389" spans="4:14" s="1" customFormat="1">
      <c r="D1389" s="32"/>
      <c r="G1389" s="32"/>
      <c r="I1389" s="7"/>
      <c r="J1389" s="7"/>
      <c r="K1389" s="7"/>
      <c r="N1389" s="7"/>
    </row>
    <row r="1390" spans="4:14" s="1" customFormat="1">
      <c r="D1390" s="32"/>
      <c r="G1390" s="32"/>
      <c r="I1390" s="7"/>
      <c r="J1390" s="7"/>
      <c r="K1390" s="7"/>
      <c r="N1390" s="7"/>
    </row>
    <row r="1391" spans="4:14" s="1" customFormat="1">
      <c r="D1391" s="32"/>
      <c r="G1391" s="32"/>
      <c r="I1391" s="7"/>
      <c r="J1391" s="7"/>
      <c r="K1391" s="7"/>
      <c r="N1391" s="7"/>
    </row>
    <row r="1392" spans="4:14" s="1" customFormat="1">
      <c r="D1392" s="32"/>
      <c r="G1392" s="32"/>
      <c r="I1392" s="7"/>
      <c r="J1392" s="7"/>
      <c r="K1392" s="7"/>
      <c r="N1392" s="7"/>
    </row>
    <row r="1393" spans="4:14" s="1" customFormat="1">
      <c r="D1393" s="32"/>
      <c r="G1393" s="32"/>
      <c r="I1393" s="7"/>
      <c r="J1393" s="7"/>
      <c r="K1393" s="7"/>
      <c r="N1393" s="7"/>
    </row>
    <row r="1394" spans="4:14" s="1" customFormat="1">
      <c r="D1394" s="32"/>
      <c r="G1394" s="32"/>
      <c r="I1394" s="7"/>
      <c r="J1394" s="7"/>
      <c r="K1394" s="7"/>
      <c r="N1394" s="7"/>
    </row>
    <row r="1395" spans="4:14" s="1" customFormat="1">
      <c r="D1395" s="32"/>
      <c r="G1395" s="32"/>
      <c r="I1395" s="7"/>
      <c r="J1395" s="7"/>
      <c r="K1395" s="7"/>
      <c r="N1395" s="7"/>
    </row>
    <row r="1396" spans="4:14" s="1" customFormat="1">
      <c r="D1396" s="32"/>
      <c r="G1396" s="32"/>
      <c r="I1396" s="7"/>
      <c r="J1396" s="7"/>
      <c r="K1396" s="7"/>
      <c r="N1396" s="7"/>
    </row>
    <row r="1397" spans="4:14" s="1" customFormat="1">
      <c r="D1397" s="32"/>
      <c r="G1397" s="32"/>
      <c r="I1397" s="7"/>
      <c r="J1397" s="7"/>
      <c r="K1397" s="7"/>
      <c r="N1397" s="7"/>
    </row>
    <row r="1398" spans="4:14" s="1" customFormat="1">
      <c r="D1398" s="32"/>
      <c r="G1398" s="32"/>
      <c r="I1398" s="7"/>
      <c r="J1398" s="7"/>
      <c r="K1398" s="7"/>
      <c r="N1398" s="7"/>
    </row>
    <row r="1399" spans="4:14" s="1" customFormat="1">
      <c r="D1399" s="32"/>
      <c r="G1399" s="32"/>
      <c r="I1399" s="7"/>
      <c r="J1399" s="7"/>
      <c r="K1399" s="7"/>
      <c r="N1399" s="7"/>
    </row>
    <row r="1400" spans="4:14" s="1" customFormat="1">
      <c r="D1400" s="32"/>
      <c r="G1400" s="32"/>
      <c r="I1400" s="7"/>
      <c r="J1400" s="7"/>
      <c r="K1400" s="7"/>
      <c r="N1400" s="7"/>
    </row>
    <row r="1401" spans="4:14" s="1" customFormat="1">
      <c r="D1401" s="32"/>
      <c r="G1401" s="32"/>
      <c r="I1401" s="7"/>
      <c r="J1401" s="7"/>
      <c r="K1401" s="7"/>
      <c r="N1401" s="7"/>
    </row>
    <row r="1402" spans="4:14" s="1" customFormat="1">
      <c r="D1402" s="32"/>
      <c r="G1402" s="32"/>
      <c r="I1402" s="7"/>
      <c r="J1402" s="7"/>
      <c r="K1402" s="7"/>
      <c r="N1402" s="7"/>
    </row>
    <row r="1403" spans="4:14" s="1" customFormat="1">
      <c r="D1403" s="32"/>
      <c r="G1403" s="32"/>
      <c r="I1403" s="7"/>
      <c r="J1403" s="7"/>
      <c r="K1403" s="7"/>
      <c r="N1403" s="7"/>
    </row>
    <row r="1404" spans="4:14" s="1" customFormat="1">
      <c r="D1404" s="32"/>
      <c r="G1404" s="32"/>
      <c r="I1404" s="7"/>
      <c r="J1404" s="7"/>
      <c r="K1404" s="7"/>
      <c r="N1404" s="7"/>
    </row>
    <row r="1405" spans="4:14" s="1" customFormat="1">
      <c r="D1405" s="32"/>
      <c r="G1405" s="32"/>
      <c r="I1405" s="7"/>
      <c r="J1405" s="7"/>
      <c r="K1405" s="7"/>
      <c r="N1405" s="7"/>
    </row>
    <row r="1406" spans="4:14" s="1" customFormat="1">
      <c r="D1406" s="32"/>
      <c r="G1406" s="32"/>
      <c r="I1406" s="7"/>
      <c r="J1406" s="7"/>
      <c r="K1406" s="7"/>
      <c r="N1406" s="7"/>
    </row>
    <row r="1407" spans="4:14" s="1" customFormat="1">
      <c r="D1407" s="32"/>
      <c r="G1407" s="32"/>
      <c r="I1407" s="7"/>
      <c r="J1407" s="7"/>
      <c r="K1407" s="7"/>
      <c r="N1407" s="7"/>
    </row>
    <row r="1408" spans="4:14" s="1" customFormat="1">
      <c r="D1408" s="32"/>
      <c r="G1408" s="32"/>
      <c r="I1408" s="7"/>
      <c r="J1408" s="7"/>
      <c r="K1408" s="7"/>
      <c r="N1408" s="7"/>
    </row>
    <row r="1409" spans="4:14" s="1" customFormat="1">
      <c r="D1409" s="32"/>
      <c r="G1409" s="32"/>
      <c r="I1409" s="7"/>
      <c r="J1409" s="7"/>
      <c r="K1409" s="7"/>
      <c r="N1409" s="7"/>
    </row>
    <row r="1410" spans="4:14" s="1" customFormat="1">
      <c r="D1410" s="32"/>
      <c r="G1410" s="32"/>
      <c r="I1410" s="7"/>
      <c r="J1410" s="7"/>
      <c r="K1410" s="7"/>
      <c r="N1410" s="7"/>
    </row>
    <row r="1411" spans="4:14" s="1" customFormat="1">
      <c r="D1411" s="32"/>
      <c r="G1411" s="32"/>
      <c r="I1411" s="7"/>
      <c r="J1411" s="7"/>
      <c r="K1411" s="7"/>
      <c r="N1411" s="7"/>
    </row>
    <row r="1412" spans="4:14" s="1" customFormat="1">
      <c r="D1412" s="32"/>
      <c r="G1412" s="32"/>
      <c r="I1412" s="7"/>
      <c r="J1412" s="7"/>
      <c r="K1412" s="7"/>
      <c r="N1412" s="7"/>
    </row>
    <row r="1413" spans="4:14" s="1" customFormat="1">
      <c r="D1413" s="32"/>
      <c r="G1413" s="32"/>
      <c r="I1413" s="7"/>
      <c r="J1413" s="7"/>
      <c r="K1413" s="7"/>
      <c r="N1413" s="7"/>
    </row>
    <row r="1414" spans="4:14" s="1" customFormat="1">
      <c r="D1414" s="32"/>
      <c r="G1414" s="32"/>
      <c r="I1414" s="7"/>
      <c r="J1414" s="7"/>
      <c r="K1414" s="7"/>
      <c r="N1414" s="7"/>
    </row>
    <row r="1415" spans="4:14" s="1" customFormat="1">
      <c r="D1415" s="32"/>
      <c r="G1415" s="32"/>
      <c r="I1415" s="7"/>
      <c r="J1415" s="7"/>
      <c r="K1415" s="7"/>
      <c r="N1415" s="7"/>
    </row>
    <row r="1416" spans="4:14" s="1" customFormat="1">
      <c r="D1416" s="32"/>
      <c r="G1416" s="32"/>
      <c r="I1416" s="7"/>
      <c r="J1416" s="7"/>
      <c r="K1416" s="7"/>
      <c r="N1416" s="7"/>
    </row>
    <row r="1417" spans="4:14" s="1" customFormat="1">
      <c r="D1417" s="32"/>
      <c r="G1417" s="32"/>
      <c r="I1417" s="7"/>
      <c r="J1417" s="7"/>
      <c r="K1417" s="7"/>
      <c r="N1417" s="7"/>
    </row>
    <row r="1418" spans="4:14" s="1" customFormat="1">
      <c r="D1418" s="32"/>
      <c r="G1418" s="32"/>
      <c r="I1418" s="7"/>
      <c r="J1418" s="7"/>
      <c r="K1418" s="7"/>
      <c r="N1418" s="7"/>
    </row>
    <row r="1419" spans="4:14" s="1" customFormat="1">
      <c r="D1419" s="32"/>
      <c r="G1419" s="32"/>
      <c r="I1419" s="7"/>
      <c r="J1419" s="7"/>
      <c r="K1419" s="7"/>
      <c r="N1419" s="7"/>
    </row>
    <row r="1420" spans="4:14" s="1" customFormat="1">
      <c r="D1420" s="32"/>
      <c r="G1420" s="32"/>
      <c r="I1420" s="7"/>
      <c r="J1420" s="7"/>
      <c r="K1420" s="7"/>
      <c r="N1420" s="7"/>
    </row>
    <row r="1421" spans="4:14" s="1" customFormat="1">
      <c r="D1421" s="32"/>
      <c r="G1421" s="32"/>
      <c r="I1421" s="7"/>
      <c r="J1421" s="7"/>
      <c r="K1421" s="7"/>
      <c r="N1421" s="7"/>
    </row>
    <row r="1422" spans="4:14" s="1" customFormat="1">
      <c r="D1422" s="32"/>
      <c r="G1422" s="32"/>
      <c r="I1422" s="7"/>
      <c r="J1422" s="7"/>
      <c r="K1422" s="7"/>
      <c r="N1422" s="7"/>
    </row>
    <row r="1423" spans="4:14" s="1" customFormat="1">
      <c r="D1423" s="32"/>
      <c r="G1423" s="32"/>
      <c r="I1423" s="7"/>
      <c r="J1423" s="7"/>
      <c r="K1423" s="7"/>
      <c r="N1423" s="7"/>
    </row>
    <row r="1424" spans="4:14" s="1" customFormat="1">
      <c r="D1424" s="32"/>
      <c r="G1424" s="32"/>
      <c r="I1424" s="7"/>
      <c r="J1424" s="7"/>
      <c r="K1424" s="7"/>
      <c r="N1424" s="7"/>
    </row>
    <row r="1425" spans="4:14" s="1" customFormat="1">
      <c r="D1425" s="32"/>
      <c r="G1425" s="32"/>
      <c r="I1425" s="7"/>
      <c r="J1425" s="7"/>
      <c r="K1425" s="7"/>
      <c r="N1425" s="7"/>
    </row>
    <row r="1426" spans="4:14" s="1" customFormat="1">
      <c r="D1426" s="32"/>
      <c r="G1426" s="32"/>
      <c r="I1426" s="7"/>
      <c r="J1426" s="7"/>
      <c r="K1426" s="7"/>
      <c r="N1426" s="7"/>
    </row>
    <row r="1427" spans="4:14" s="1" customFormat="1">
      <c r="D1427" s="32"/>
      <c r="G1427" s="32"/>
      <c r="I1427" s="7"/>
      <c r="J1427" s="7"/>
      <c r="K1427" s="7"/>
      <c r="N1427" s="7"/>
    </row>
    <row r="1428" spans="4:14" s="1" customFormat="1">
      <c r="D1428" s="32"/>
      <c r="G1428" s="32"/>
      <c r="I1428" s="7"/>
      <c r="J1428" s="7"/>
      <c r="K1428" s="7"/>
      <c r="N1428" s="7"/>
    </row>
    <row r="1429" spans="4:14" s="1" customFormat="1">
      <c r="D1429" s="32"/>
      <c r="G1429" s="32"/>
      <c r="I1429" s="7"/>
      <c r="J1429" s="7"/>
      <c r="K1429" s="7"/>
      <c r="N1429" s="7"/>
    </row>
    <row r="1430" spans="4:14" s="1" customFormat="1">
      <c r="D1430" s="32"/>
      <c r="G1430" s="32"/>
      <c r="I1430" s="7"/>
      <c r="J1430" s="7"/>
      <c r="K1430" s="7"/>
      <c r="N1430" s="7"/>
    </row>
    <row r="1431" spans="4:14" s="1" customFormat="1">
      <c r="D1431" s="32"/>
      <c r="G1431" s="32"/>
      <c r="I1431" s="7"/>
      <c r="J1431" s="7"/>
      <c r="K1431" s="7"/>
      <c r="N1431" s="7"/>
    </row>
    <row r="1432" spans="4:14" s="1" customFormat="1">
      <c r="D1432" s="32"/>
      <c r="G1432" s="32"/>
      <c r="I1432" s="7"/>
      <c r="J1432" s="7"/>
      <c r="K1432" s="7"/>
      <c r="N1432" s="7"/>
    </row>
    <row r="1433" spans="4:14" s="1" customFormat="1">
      <c r="D1433" s="32"/>
      <c r="G1433" s="32"/>
      <c r="I1433" s="7"/>
      <c r="J1433" s="7"/>
      <c r="K1433" s="7"/>
      <c r="N1433" s="7"/>
    </row>
    <row r="1434" spans="4:14" s="1" customFormat="1">
      <c r="D1434" s="32"/>
      <c r="G1434" s="32"/>
      <c r="I1434" s="7"/>
      <c r="J1434" s="7"/>
      <c r="K1434" s="7"/>
      <c r="N1434" s="7"/>
    </row>
    <row r="1435" spans="4:14" s="1" customFormat="1">
      <c r="D1435" s="32"/>
      <c r="G1435" s="32"/>
      <c r="I1435" s="7"/>
      <c r="J1435" s="7"/>
      <c r="K1435" s="7"/>
      <c r="N1435" s="7"/>
    </row>
    <row r="1436" spans="4:14" s="1" customFormat="1">
      <c r="D1436" s="32"/>
      <c r="G1436" s="32"/>
      <c r="I1436" s="7"/>
      <c r="J1436" s="7"/>
      <c r="K1436" s="7"/>
      <c r="N1436" s="7"/>
    </row>
    <row r="1437" spans="4:14" s="1" customFormat="1">
      <c r="D1437" s="32"/>
      <c r="G1437" s="32"/>
      <c r="I1437" s="7"/>
      <c r="J1437" s="7"/>
      <c r="K1437" s="7"/>
      <c r="N1437" s="7"/>
    </row>
    <row r="1438" spans="4:14" s="1" customFormat="1">
      <c r="D1438" s="32"/>
      <c r="G1438" s="32"/>
      <c r="I1438" s="7"/>
      <c r="J1438" s="7"/>
      <c r="K1438" s="7"/>
      <c r="N1438" s="7"/>
    </row>
    <row r="1439" spans="4:14" s="1" customFormat="1">
      <c r="D1439" s="32"/>
      <c r="G1439" s="32"/>
      <c r="I1439" s="7"/>
      <c r="J1439" s="7"/>
      <c r="K1439" s="7"/>
      <c r="N1439" s="7"/>
    </row>
    <row r="1440" spans="4:14" s="1" customFormat="1">
      <c r="D1440" s="32"/>
      <c r="G1440" s="32"/>
      <c r="I1440" s="7"/>
      <c r="J1440" s="7"/>
      <c r="K1440" s="7"/>
      <c r="N1440" s="7"/>
    </row>
    <row r="1441" spans="4:14" s="1" customFormat="1">
      <c r="D1441" s="32"/>
      <c r="G1441" s="32"/>
      <c r="I1441" s="7"/>
      <c r="J1441" s="7"/>
      <c r="K1441" s="7"/>
      <c r="N1441" s="7"/>
    </row>
    <row r="1442" spans="4:14" s="1" customFormat="1">
      <c r="D1442" s="32"/>
      <c r="G1442" s="32"/>
      <c r="I1442" s="7"/>
      <c r="J1442" s="7"/>
      <c r="K1442" s="7"/>
      <c r="N1442" s="7"/>
    </row>
    <row r="1443" spans="4:14" s="1" customFormat="1">
      <c r="D1443" s="32"/>
      <c r="G1443" s="32"/>
      <c r="I1443" s="7"/>
      <c r="J1443" s="7"/>
      <c r="K1443" s="7"/>
      <c r="N1443" s="7"/>
    </row>
    <row r="1444" spans="4:14" s="1" customFormat="1">
      <c r="D1444" s="32"/>
      <c r="G1444" s="32"/>
      <c r="I1444" s="7"/>
      <c r="J1444" s="7"/>
      <c r="K1444" s="7"/>
      <c r="N1444" s="7"/>
    </row>
    <row r="1445" spans="4:14" s="1" customFormat="1">
      <c r="D1445" s="32"/>
      <c r="G1445" s="32"/>
      <c r="I1445" s="7"/>
      <c r="J1445" s="7"/>
      <c r="K1445" s="7"/>
      <c r="N1445" s="7"/>
    </row>
    <row r="1446" spans="4:14" s="1" customFormat="1">
      <c r="D1446" s="32"/>
      <c r="G1446" s="32"/>
      <c r="I1446" s="7"/>
      <c r="J1446" s="7"/>
      <c r="K1446" s="7"/>
      <c r="N1446" s="7"/>
    </row>
    <row r="1447" spans="4:14" s="1" customFormat="1">
      <c r="D1447" s="32"/>
      <c r="G1447" s="32"/>
      <c r="I1447" s="7"/>
      <c r="J1447" s="7"/>
      <c r="K1447" s="7"/>
      <c r="N1447" s="7"/>
    </row>
    <row r="1448" spans="4:14" s="1" customFormat="1">
      <c r="D1448" s="32"/>
      <c r="G1448" s="32"/>
      <c r="I1448" s="7"/>
      <c r="J1448" s="7"/>
      <c r="K1448" s="7"/>
      <c r="N1448" s="7"/>
    </row>
    <row r="1449" spans="4:14" s="1" customFormat="1">
      <c r="D1449" s="32"/>
      <c r="G1449" s="32"/>
      <c r="I1449" s="7"/>
      <c r="J1449" s="7"/>
      <c r="K1449" s="7"/>
      <c r="N1449" s="7"/>
    </row>
    <row r="1450" spans="4:14" s="1" customFormat="1">
      <c r="D1450" s="32"/>
      <c r="G1450" s="32"/>
      <c r="I1450" s="7"/>
      <c r="J1450" s="7"/>
      <c r="K1450" s="7"/>
      <c r="N1450" s="7"/>
    </row>
    <row r="1451" spans="4:14" s="1" customFormat="1">
      <c r="D1451" s="32"/>
      <c r="G1451" s="32"/>
      <c r="I1451" s="7"/>
      <c r="J1451" s="7"/>
      <c r="K1451" s="7"/>
      <c r="N1451" s="7"/>
    </row>
    <row r="1452" spans="4:14" s="1" customFormat="1">
      <c r="D1452" s="32"/>
      <c r="G1452" s="32"/>
      <c r="I1452" s="7"/>
      <c r="J1452" s="7"/>
      <c r="K1452" s="7"/>
      <c r="N1452" s="7"/>
    </row>
    <row r="1453" spans="4:14" s="1" customFormat="1">
      <c r="D1453" s="32"/>
      <c r="G1453" s="32"/>
      <c r="I1453" s="7"/>
      <c r="J1453" s="7"/>
      <c r="K1453" s="7"/>
      <c r="N1453" s="7"/>
    </row>
    <row r="1454" spans="4:14" s="1" customFormat="1">
      <c r="D1454" s="32"/>
      <c r="G1454" s="32"/>
      <c r="I1454" s="7"/>
      <c r="J1454" s="7"/>
      <c r="K1454" s="7"/>
      <c r="N1454" s="7"/>
    </row>
    <row r="1455" spans="4:14" s="1" customFormat="1">
      <c r="D1455" s="32"/>
      <c r="G1455" s="32"/>
      <c r="I1455" s="7"/>
      <c r="J1455" s="7"/>
      <c r="K1455" s="7"/>
      <c r="N1455" s="7"/>
    </row>
    <row r="1456" spans="4:14" s="1" customFormat="1">
      <c r="D1456" s="32"/>
      <c r="G1456" s="32"/>
      <c r="I1456" s="7"/>
      <c r="J1456" s="7"/>
      <c r="K1456" s="7"/>
      <c r="N1456" s="7"/>
    </row>
    <row r="1457" spans="4:14" s="1" customFormat="1">
      <c r="D1457" s="32"/>
      <c r="G1457" s="32"/>
      <c r="I1457" s="7"/>
      <c r="J1457" s="7"/>
      <c r="K1457" s="7"/>
      <c r="N1457" s="7"/>
    </row>
    <row r="1458" spans="4:14" s="1" customFormat="1">
      <c r="D1458" s="32"/>
      <c r="G1458" s="32"/>
      <c r="I1458" s="7"/>
      <c r="J1458" s="7"/>
      <c r="K1458" s="7"/>
      <c r="N1458" s="7"/>
    </row>
    <row r="1459" spans="4:14" s="1" customFormat="1">
      <c r="D1459" s="32"/>
      <c r="G1459" s="32"/>
      <c r="I1459" s="7"/>
      <c r="J1459" s="7"/>
      <c r="K1459" s="7"/>
      <c r="N1459" s="7"/>
    </row>
    <row r="1460" spans="4:14" s="1" customFormat="1">
      <c r="D1460" s="32"/>
      <c r="G1460" s="32"/>
      <c r="I1460" s="7"/>
      <c r="J1460" s="7"/>
      <c r="K1460" s="7"/>
      <c r="N1460" s="7"/>
    </row>
    <row r="1461" spans="4:14" s="1" customFormat="1">
      <c r="D1461" s="32"/>
      <c r="G1461" s="32"/>
      <c r="I1461" s="7"/>
      <c r="J1461" s="7"/>
      <c r="K1461" s="7"/>
      <c r="N1461" s="7"/>
    </row>
    <row r="1462" spans="4:14" s="1" customFormat="1">
      <c r="D1462" s="32"/>
      <c r="G1462" s="32"/>
      <c r="I1462" s="7"/>
      <c r="J1462" s="7"/>
      <c r="K1462" s="7"/>
      <c r="N1462" s="7"/>
    </row>
    <row r="1463" spans="4:14" s="1" customFormat="1">
      <c r="D1463" s="32"/>
      <c r="G1463" s="32"/>
      <c r="I1463" s="7"/>
      <c r="J1463" s="7"/>
      <c r="K1463" s="7"/>
      <c r="N1463" s="7"/>
    </row>
    <row r="1464" spans="4:14" s="1" customFormat="1">
      <c r="D1464" s="32"/>
      <c r="G1464" s="32"/>
      <c r="I1464" s="7"/>
      <c r="J1464" s="7"/>
      <c r="K1464" s="7"/>
      <c r="N1464" s="7"/>
    </row>
    <row r="1465" spans="4:14" s="1" customFormat="1">
      <c r="D1465" s="32"/>
      <c r="G1465" s="32"/>
      <c r="I1465" s="7"/>
      <c r="J1465" s="7"/>
      <c r="K1465" s="7"/>
      <c r="N1465" s="7"/>
    </row>
    <row r="1466" spans="4:14" s="1" customFormat="1">
      <c r="D1466" s="32"/>
      <c r="G1466" s="32"/>
      <c r="I1466" s="7"/>
      <c r="J1466" s="7"/>
      <c r="K1466" s="7"/>
      <c r="N1466" s="7"/>
    </row>
    <row r="1467" spans="4:14" s="1" customFormat="1">
      <c r="D1467" s="32"/>
      <c r="G1467" s="32"/>
      <c r="I1467" s="7"/>
      <c r="J1467" s="7"/>
      <c r="K1467" s="7"/>
      <c r="N1467" s="7"/>
    </row>
    <row r="1468" spans="4:14" s="1" customFormat="1">
      <c r="D1468" s="32"/>
      <c r="G1468" s="32"/>
      <c r="I1468" s="7"/>
      <c r="J1468" s="7"/>
      <c r="K1468" s="7"/>
      <c r="N1468" s="7"/>
    </row>
    <row r="1469" spans="4:14" s="1" customFormat="1">
      <c r="D1469" s="32"/>
      <c r="G1469" s="32"/>
      <c r="I1469" s="7"/>
      <c r="J1469" s="7"/>
      <c r="K1469" s="7"/>
      <c r="N1469" s="7"/>
    </row>
    <row r="1470" spans="4:14" s="1" customFormat="1">
      <c r="D1470" s="32"/>
      <c r="G1470" s="32"/>
      <c r="I1470" s="7"/>
      <c r="J1470" s="7"/>
      <c r="K1470" s="7"/>
      <c r="N1470" s="7"/>
    </row>
    <row r="1471" spans="4:14" s="1" customFormat="1">
      <c r="D1471" s="32"/>
      <c r="G1471" s="32"/>
      <c r="I1471" s="7"/>
      <c r="J1471" s="7"/>
      <c r="K1471" s="7"/>
      <c r="N1471" s="7"/>
    </row>
    <row r="1472" spans="4:14" s="1" customFormat="1">
      <c r="D1472" s="32"/>
      <c r="G1472" s="32"/>
      <c r="I1472" s="7"/>
      <c r="J1472" s="7"/>
      <c r="K1472" s="7"/>
      <c r="N1472" s="7"/>
    </row>
    <row r="1473" spans="4:14" s="1" customFormat="1">
      <c r="D1473" s="32"/>
      <c r="G1473" s="32"/>
      <c r="I1473" s="7"/>
      <c r="J1473" s="7"/>
      <c r="K1473" s="7"/>
      <c r="N1473" s="7"/>
    </row>
    <row r="1474" spans="4:14" s="1" customFormat="1">
      <c r="D1474" s="32"/>
      <c r="G1474" s="32"/>
      <c r="I1474" s="7"/>
      <c r="J1474" s="7"/>
      <c r="K1474" s="7"/>
      <c r="N1474" s="7"/>
    </row>
    <row r="1475" spans="4:14" s="1" customFormat="1">
      <c r="D1475" s="32"/>
      <c r="G1475" s="32"/>
      <c r="I1475" s="7"/>
      <c r="J1475" s="7"/>
      <c r="K1475" s="7"/>
      <c r="N1475" s="7"/>
    </row>
    <row r="1476" spans="4:14" s="1" customFormat="1">
      <c r="D1476" s="32"/>
      <c r="G1476" s="32"/>
      <c r="I1476" s="7"/>
      <c r="J1476" s="7"/>
      <c r="K1476" s="7"/>
      <c r="N1476" s="7"/>
    </row>
    <row r="1477" spans="4:14" s="1" customFormat="1">
      <c r="D1477" s="32"/>
      <c r="G1477" s="32"/>
      <c r="I1477" s="7"/>
      <c r="J1477" s="7"/>
      <c r="K1477" s="7"/>
      <c r="N1477" s="7"/>
    </row>
    <row r="1478" spans="4:14" s="1" customFormat="1">
      <c r="D1478" s="32"/>
      <c r="G1478" s="32"/>
      <c r="I1478" s="7"/>
      <c r="J1478" s="7"/>
      <c r="K1478" s="7"/>
      <c r="N1478" s="7"/>
    </row>
    <row r="1479" spans="4:14" s="1" customFormat="1">
      <c r="D1479" s="32"/>
      <c r="G1479" s="32"/>
      <c r="I1479" s="7"/>
      <c r="J1479" s="7"/>
      <c r="K1479" s="7"/>
      <c r="N1479" s="7"/>
    </row>
    <row r="1480" spans="4:14" s="1" customFormat="1">
      <c r="D1480" s="32"/>
      <c r="G1480" s="32"/>
      <c r="I1480" s="7"/>
      <c r="J1480" s="7"/>
      <c r="K1480" s="7"/>
      <c r="N1480" s="7"/>
    </row>
    <row r="1481" spans="4:14" s="1" customFormat="1">
      <c r="D1481" s="32"/>
      <c r="G1481" s="32"/>
      <c r="I1481" s="7"/>
      <c r="J1481" s="7"/>
      <c r="K1481" s="7"/>
      <c r="N1481" s="7"/>
    </row>
    <row r="1482" spans="4:14" s="1" customFormat="1">
      <c r="D1482" s="32"/>
      <c r="G1482" s="32"/>
      <c r="I1482" s="7"/>
      <c r="J1482" s="7"/>
      <c r="K1482" s="7"/>
      <c r="N1482" s="7"/>
    </row>
    <row r="1483" spans="4:14" s="1" customFormat="1">
      <c r="D1483" s="32"/>
      <c r="G1483" s="32"/>
      <c r="I1483" s="7"/>
      <c r="J1483" s="7"/>
      <c r="K1483" s="7"/>
      <c r="N1483" s="7"/>
    </row>
    <row r="1484" spans="4:14" s="1" customFormat="1">
      <c r="D1484" s="32"/>
      <c r="G1484" s="32"/>
      <c r="I1484" s="7"/>
      <c r="J1484" s="7"/>
      <c r="K1484" s="7"/>
      <c r="N1484" s="7"/>
    </row>
    <row r="1485" spans="4:14" s="1" customFormat="1">
      <c r="D1485" s="32"/>
      <c r="G1485" s="32"/>
      <c r="I1485" s="7"/>
      <c r="J1485" s="7"/>
      <c r="K1485" s="7"/>
      <c r="N1485" s="7"/>
    </row>
    <row r="1486" spans="4:14" s="1" customFormat="1">
      <c r="D1486" s="32"/>
      <c r="G1486" s="32"/>
      <c r="I1486" s="7"/>
      <c r="J1486" s="7"/>
      <c r="K1486" s="7"/>
      <c r="N1486" s="7"/>
    </row>
    <row r="1487" spans="4:14" s="1" customFormat="1">
      <c r="D1487" s="32"/>
      <c r="G1487" s="32"/>
      <c r="I1487" s="7"/>
      <c r="J1487" s="7"/>
      <c r="K1487" s="7"/>
      <c r="N1487" s="7"/>
    </row>
    <row r="1488" spans="4:14" s="1" customFormat="1">
      <c r="D1488" s="32"/>
      <c r="G1488" s="32"/>
      <c r="I1488" s="7"/>
      <c r="J1488" s="7"/>
      <c r="K1488" s="7"/>
      <c r="N1488" s="7"/>
    </row>
    <row r="1489" spans="4:14" s="1" customFormat="1">
      <c r="D1489" s="32"/>
      <c r="G1489" s="32"/>
      <c r="I1489" s="7"/>
      <c r="J1489" s="7"/>
      <c r="K1489" s="7"/>
      <c r="N1489" s="7"/>
    </row>
    <row r="1490" spans="4:14" s="1" customFormat="1">
      <c r="D1490" s="32"/>
      <c r="G1490" s="32"/>
      <c r="I1490" s="7"/>
      <c r="J1490" s="7"/>
      <c r="K1490" s="7"/>
      <c r="N1490" s="7"/>
    </row>
    <row r="1491" spans="4:14" s="1" customFormat="1">
      <c r="D1491" s="32"/>
      <c r="G1491" s="32"/>
      <c r="I1491" s="7"/>
      <c r="J1491" s="7"/>
      <c r="K1491" s="7"/>
      <c r="N1491" s="7"/>
    </row>
    <row r="1492" spans="4:14" s="1" customFormat="1">
      <c r="D1492" s="32"/>
      <c r="G1492" s="32"/>
      <c r="I1492" s="7"/>
      <c r="J1492" s="7"/>
      <c r="K1492" s="7"/>
      <c r="N1492" s="7"/>
    </row>
    <row r="1493" spans="4:14" s="1" customFormat="1">
      <c r="D1493" s="32"/>
      <c r="G1493" s="32"/>
      <c r="I1493" s="7"/>
      <c r="J1493" s="7"/>
      <c r="K1493" s="7"/>
      <c r="N1493" s="7"/>
    </row>
    <row r="1494" spans="4:14" s="1" customFormat="1">
      <c r="D1494" s="32"/>
      <c r="G1494" s="32"/>
      <c r="I1494" s="7"/>
      <c r="J1494" s="7"/>
      <c r="K1494" s="7"/>
      <c r="N1494" s="7"/>
    </row>
    <row r="1495" spans="4:14" s="1" customFormat="1">
      <c r="D1495" s="32"/>
      <c r="G1495" s="32"/>
      <c r="I1495" s="7"/>
      <c r="J1495" s="7"/>
      <c r="K1495" s="7"/>
      <c r="N1495" s="7"/>
    </row>
    <row r="1496" spans="4:14" s="1" customFormat="1">
      <c r="D1496" s="32"/>
      <c r="G1496" s="32"/>
      <c r="I1496" s="7"/>
      <c r="J1496" s="7"/>
      <c r="K1496" s="7"/>
      <c r="N1496" s="7"/>
    </row>
    <row r="1497" spans="4:14" s="1" customFormat="1">
      <c r="D1497" s="32"/>
      <c r="G1497" s="32"/>
      <c r="I1497" s="7"/>
      <c r="J1497" s="7"/>
      <c r="K1497" s="7"/>
      <c r="N1497" s="7"/>
    </row>
    <row r="1498" spans="4:14" s="1" customFormat="1">
      <c r="D1498" s="32"/>
      <c r="G1498" s="32"/>
      <c r="I1498" s="7"/>
      <c r="J1498" s="7"/>
      <c r="K1498" s="7"/>
      <c r="N1498" s="7"/>
    </row>
    <row r="1499" spans="4:14" s="1" customFormat="1">
      <c r="D1499" s="32"/>
      <c r="G1499" s="32"/>
      <c r="I1499" s="7"/>
      <c r="J1499" s="7"/>
      <c r="K1499" s="7"/>
      <c r="N1499" s="7"/>
    </row>
    <row r="1500" spans="4:14" s="1" customFormat="1">
      <c r="D1500" s="32"/>
      <c r="G1500" s="32"/>
      <c r="I1500" s="7"/>
      <c r="J1500" s="7"/>
      <c r="K1500" s="7"/>
      <c r="N1500" s="7"/>
    </row>
    <row r="1501" spans="4:14" s="1" customFormat="1">
      <c r="D1501" s="32"/>
      <c r="G1501" s="32"/>
      <c r="I1501" s="7"/>
      <c r="J1501" s="7"/>
      <c r="K1501" s="7"/>
      <c r="N1501" s="7"/>
    </row>
    <row r="1502" spans="4:14" s="1" customFormat="1">
      <c r="D1502" s="32"/>
      <c r="G1502" s="32"/>
      <c r="I1502" s="7"/>
      <c r="J1502" s="7"/>
      <c r="K1502" s="7"/>
      <c r="N1502" s="7"/>
    </row>
    <row r="1503" spans="4:14" s="1" customFormat="1">
      <c r="D1503" s="32"/>
      <c r="G1503" s="32"/>
      <c r="I1503" s="7"/>
      <c r="J1503" s="7"/>
      <c r="K1503" s="7"/>
      <c r="N1503" s="7"/>
    </row>
    <row r="1504" spans="4:14" s="1" customFormat="1">
      <c r="D1504" s="32"/>
      <c r="G1504" s="32"/>
      <c r="I1504" s="7"/>
      <c r="J1504" s="7"/>
      <c r="K1504" s="7"/>
      <c r="N1504" s="7"/>
    </row>
    <row r="1505" spans="4:14" s="1" customFormat="1">
      <c r="D1505" s="32"/>
      <c r="G1505" s="32"/>
      <c r="I1505" s="7"/>
      <c r="J1505" s="7"/>
      <c r="K1505" s="7"/>
      <c r="N1505" s="7"/>
    </row>
    <row r="1506" spans="4:14" s="1" customFormat="1">
      <c r="D1506" s="32"/>
      <c r="G1506" s="32"/>
      <c r="I1506" s="7"/>
      <c r="J1506" s="7"/>
      <c r="K1506" s="7"/>
      <c r="N1506" s="7"/>
    </row>
    <row r="1507" spans="4:14" s="1" customFormat="1">
      <c r="D1507" s="32"/>
      <c r="G1507" s="32"/>
      <c r="I1507" s="7"/>
      <c r="J1507" s="7"/>
      <c r="K1507" s="7"/>
      <c r="N1507" s="7"/>
    </row>
    <row r="1508" spans="4:14" s="1" customFormat="1">
      <c r="D1508" s="32"/>
      <c r="G1508" s="32"/>
      <c r="I1508" s="7"/>
      <c r="J1508" s="7"/>
      <c r="K1508" s="7"/>
      <c r="N1508" s="7"/>
    </row>
    <row r="1509" spans="4:14" s="1" customFormat="1">
      <c r="D1509" s="32"/>
      <c r="G1509" s="32"/>
      <c r="I1509" s="7"/>
      <c r="J1509" s="7"/>
      <c r="K1509" s="7"/>
      <c r="N1509" s="7"/>
    </row>
    <row r="1510" spans="4:14" s="1" customFormat="1">
      <c r="D1510" s="32"/>
      <c r="G1510" s="32"/>
      <c r="I1510" s="7"/>
      <c r="J1510" s="7"/>
      <c r="K1510" s="7"/>
      <c r="N1510" s="7"/>
    </row>
    <row r="1511" spans="4:14" s="1" customFormat="1">
      <c r="D1511" s="32"/>
      <c r="G1511" s="32"/>
      <c r="I1511" s="7"/>
      <c r="J1511" s="7"/>
      <c r="K1511" s="7"/>
      <c r="N1511" s="7"/>
    </row>
    <row r="1512" spans="4:14" s="1" customFormat="1">
      <c r="D1512" s="32"/>
      <c r="G1512" s="32"/>
      <c r="I1512" s="7"/>
      <c r="J1512" s="7"/>
      <c r="K1512" s="7"/>
      <c r="N1512" s="7"/>
    </row>
    <row r="1513" spans="4:14" s="1" customFormat="1">
      <c r="D1513" s="32"/>
      <c r="G1513" s="32"/>
      <c r="I1513" s="7"/>
      <c r="J1513" s="7"/>
      <c r="K1513" s="7"/>
      <c r="N1513" s="7"/>
    </row>
    <row r="1514" spans="4:14" s="1" customFormat="1">
      <c r="D1514" s="32"/>
      <c r="G1514" s="32"/>
      <c r="I1514" s="7"/>
      <c r="J1514" s="7"/>
      <c r="K1514" s="7"/>
      <c r="N1514" s="7"/>
    </row>
    <row r="1515" spans="4:14" s="1" customFormat="1">
      <c r="D1515" s="32"/>
      <c r="G1515" s="32"/>
      <c r="I1515" s="7"/>
      <c r="J1515" s="7"/>
      <c r="K1515" s="7"/>
      <c r="N1515" s="7"/>
    </row>
    <row r="1516" spans="4:14" s="1" customFormat="1">
      <c r="D1516" s="32"/>
      <c r="G1516" s="32"/>
      <c r="I1516" s="7"/>
      <c r="J1516" s="7"/>
      <c r="K1516" s="7"/>
      <c r="N1516" s="7"/>
    </row>
    <row r="1517" spans="4:14" s="1" customFormat="1">
      <c r="D1517" s="32"/>
      <c r="G1517" s="32"/>
      <c r="I1517" s="7"/>
      <c r="J1517" s="7"/>
      <c r="K1517" s="7"/>
      <c r="N1517" s="7"/>
    </row>
    <row r="1518" spans="4:14" s="1" customFormat="1">
      <c r="D1518" s="32"/>
      <c r="G1518" s="32"/>
      <c r="I1518" s="7"/>
      <c r="J1518" s="7"/>
      <c r="K1518" s="7"/>
      <c r="N1518" s="7"/>
    </row>
    <row r="1519" spans="4:14" s="1" customFormat="1">
      <c r="D1519" s="32"/>
      <c r="G1519" s="32"/>
      <c r="I1519" s="7"/>
      <c r="J1519" s="7"/>
      <c r="K1519" s="7"/>
      <c r="N1519" s="7"/>
    </row>
    <row r="1520" spans="4:14" s="1" customFormat="1">
      <c r="D1520" s="32"/>
      <c r="G1520" s="32"/>
      <c r="I1520" s="7"/>
      <c r="J1520" s="7"/>
      <c r="K1520" s="7"/>
      <c r="N1520" s="7"/>
    </row>
    <row r="1521" spans="4:14" s="1" customFormat="1">
      <c r="D1521" s="32"/>
      <c r="G1521" s="32"/>
      <c r="I1521" s="7"/>
      <c r="J1521" s="7"/>
      <c r="K1521" s="7"/>
      <c r="N1521" s="7"/>
    </row>
    <row r="1522" spans="4:14" s="1" customFormat="1">
      <c r="D1522" s="32"/>
      <c r="G1522" s="32"/>
      <c r="I1522" s="7"/>
      <c r="J1522" s="7"/>
      <c r="K1522" s="7"/>
      <c r="N1522" s="7"/>
    </row>
    <row r="1523" spans="4:14" s="1" customFormat="1">
      <c r="D1523" s="32"/>
      <c r="G1523" s="32"/>
      <c r="I1523" s="7"/>
      <c r="J1523" s="7"/>
      <c r="K1523" s="7"/>
      <c r="N1523" s="7"/>
    </row>
    <row r="1524" spans="4:14" s="1" customFormat="1">
      <c r="D1524" s="32"/>
      <c r="G1524" s="32"/>
      <c r="I1524" s="7"/>
      <c r="J1524" s="7"/>
      <c r="K1524" s="7"/>
      <c r="N1524" s="7"/>
    </row>
    <row r="1525" spans="4:14" s="1" customFormat="1">
      <c r="D1525" s="32"/>
      <c r="G1525" s="32"/>
      <c r="I1525" s="7"/>
      <c r="J1525" s="7"/>
      <c r="K1525" s="7"/>
      <c r="N1525" s="7"/>
    </row>
    <row r="1526" spans="4:14" s="1" customFormat="1">
      <c r="D1526" s="32"/>
      <c r="G1526" s="32"/>
      <c r="I1526" s="7"/>
      <c r="J1526" s="7"/>
      <c r="K1526" s="7"/>
      <c r="N1526" s="7"/>
    </row>
    <row r="1527" spans="4:14" s="1" customFormat="1">
      <c r="D1527" s="32"/>
      <c r="G1527" s="32"/>
      <c r="I1527" s="7"/>
      <c r="J1527" s="7"/>
      <c r="K1527" s="7"/>
      <c r="N1527" s="7"/>
    </row>
    <row r="1528" spans="4:14" s="1" customFormat="1">
      <c r="D1528" s="32"/>
      <c r="G1528" s="32"/>
      <c r="I1528" s="7"/>
      <c r="J1528" s="7"/>
      <c r="K1528" s="7"/>
      <c r="N1528" s="7"/>
    </row>
    <row r="1529" spans="4:14" s="1" customFormat="1">
      <c r="D1529" s="32"/>
      <c r="G1529" s="32"/>
      <c r="I1529" s="7"/>
      <c r="J1529" s="7"/>
      <c r="K1529" s="7"/>
      <c r="N1529" s="7"/>
    </row>
    <row r="1530" spans="4:14" s="1" customFormat="1">
      <c r="D1530" s="32"/>
      <c r="G1530" s="32"/>
      <c r="I1530" s="7"/>
      <c r="J1530" s="7"/>
      <c r="K1530" s="7"/>
      <c r="N1530" s="7"/>
    </row>
    <row r="1531" spans="4:14" s="1" customFormat="1">
      <c r="D1531" s="32"/>
      <c r="G1531" s="32"/>
      <c r="I1531" s="7"/>
      <c r="J1531" s="7"/>
      <c r="K1531" s="7"/>
      <c r="N1531" s="7"/>
    </row>
    <row r="1532" spans="4:14" s="1" customFormat="1">
      <c r="D1532" s="32"/>
      <c r="G1532" s="32"/>
      <c r="I1532" s="7"/>
      <c r="J1532" s="7"/>
      <c r="K1532" s="7"/>
      <c r="N1532" s="7"/>
    </row>
    <row r="1533" spans="4:14" s="1" customFormat="1">
      <c r="D1533" s="32"/>
      <c r="G1533" s="32"/>
      <c r="I1533" s="7"/>
      <c r="J1533" s="7"/>
      <c r="K1533" s="7"/>
      <c r="N1533" s="7"/>
    </row>
    <row r="1534" spans="4:14" s="1" customFormat="1">
      <c r="D1534" s="32"/>
      <c r="G1534" s="32"/>
      <c r="I1534" s="7"/>
      <c r="J1534" s="7"/>
      <c r="K1534" s="7"/>
      <c r="N1534" s="7"/>
    </row>
    <row r="1535" spans="4:14" s="1" customFormat="1">
      <c r="D1535" s="32"/>
      <c r="G1535" s="32"/>
      <c r="I1535" s="7"/>
      <c r="J1535" s="7"/>
      <c r="K1535" s="7"/>
      <c r="N1535" s="7"/>
    </row>
    <row r="1536" spans="4:14" s="1" customFormat="1">
      <c r="D1536" s="32"/>
      <c r="G1536" s="32"/>
      <c r="I1536" s="7"/>
      <c r="J1536" s="7"/>
      <c r="K1536" s="7"/>
      <c r="N1536" s="7"/>
    </row>
    <row r="1537" spans="4:14" s="1" customFormat="1">
      <c r="D1537" s="32"/>
      <c r="G1537" s="32"/>
      <c r="I1537" s="7"/>
      <c r="J1537" s="7"/>
      <c r="K1537" s="7"/>
      <c r="N1537" s="7"/>
    </row>
    <row r="1538" spans="4:14" s="1" customFormat="1">
      <c r="D1538" s="32"/>
      <c r="G1538" s="32"/>
      <c r="I1538" s="7"/>
      <c r="J1538" s="7"/>
      <c r="K1538" s="7"/>
      <c r="N1538" s="7"/>
    </row>
    <row r="1539" spans="4:14" s="1" customFormat="1">
      <c r="D1539" s="32"/>
      <c r="G1539" s="32"/>
      <c r="I1539" s="7"/>
      <c r="J1539" s="7"/>
      <c r="K1539" s="7"/>
      <c r="N1539" s="7"/>
    </row>
    <row r="1540" spans="4:14" s="1" customFormat="1">
      <c r="D1540" s="32"/>
      <c r="G1540" s="32"/>
      <c r="I1540" s="7"/>
      <c r="J1540" s="7"/>
      <c r="K1540" s="7"/>
      <c r="N1540" s="7"/>
    </row>
    <row r="1541" spans="4:14" s="1" customFormat="1">
      <c r="D1541" s="32"/>
      <c r="G1541" s="32"/>
      <c r="I1541" s="7"/>
      <c r="J1541" s="7"/>
      <c r="K1541" s="7"/>
      <c r="N1541" s="7"/>
    </row>
    <row r="1542" spans="4:14" s="1" customFormat="1">
      <c r="D1542" s="32"/>
      <c r="G1542" s="32"/>
      <c r="I1542" s="7"/>
      <c r="J1542" s="7"/>
      <c r="K1542" s="7"/>
      <c r="N1542" s="7"/>
    </row>
    <row r="1543" spans="4:14" s="1" customFormat="1">
      <c r="D1543" s="32"/>
      <c r="G1543" s="32"/>
      <c r="I1543" s="7"/>
      <c r="J1543" s="7"/>
      <c r="K1543" s="7"/>
      <c r="N1543" s="7"/>
    </row>
    <row r="1544" spans="4:14" s="1" customFormat="1">
      <c r="D1544" s="32"/>
      <c r="G1544" s="32"/>
      <c r="I1544" s="7"/>
      <c r="J1544" s="7"/>
      <c r="K1544" s="7"/>
      <c r="N1544" s="7"/>
    </row>
    <row r="1545" spans="4:14" s="1" customFormat="1">
      <c r="D1545" s="32"/>
      <c r="G1545" s="32"/>
      <c r="I1545" s="7"/>
      <c r="J1545" s="7"/>
      <c r="K1545" s="7"/>
      <c r="N1545" s="7"/>
    </row>
    <row r="1546" spans="4:14" s="1" customFormat="1">
      <c r="D1546" s="32"/>
      <c r="G1546" s="32"/>
      <c r="I1546" s="7"/>
      <c r="J1546" s="7"/>
      <c r="K1546" s="7"/>
      <c r="N1546" s="7"/>
    </row>
    <row r="1547" spans="4:14" s="1" customFormat="1">
      <c r="D1547" s="32"/>
      <c r="G1547" s="32"/>
      <c r="I1547" s="7"/>
      <c r="J1547" s="7"/>
      <c r="K1547" s="7"/>
      <c r="N1547" s="7"/>
    </row>
    <row r="1548" spans="4:14" s="1" customFormat="1">
      <c r="D1548" s="32"/>
      <c r="G1548" s="32"/>
      <c r="I1548" s="7"/>
      <c r="J1548" s="7"/>
      <c r="K1548" s="7"/>
      <c r="N1548" s="7"/>
    </row>
    <row r="1549" spans="4:14" s="1" customFormat="1">
      <c r="D1549" s="32"/>
      <c r="G1549" s="32"/>
      <c r="I1549" s="7"/>
      <c r="J1549" s="7"/>
      <c r="K1549" s="7"/>
      <c r="N1549" s="7"/>
    </row>
    <row r="1550" spans="4:14" s="1" customFormat="1">
      <c r="D1550" s="32"/>
      <c r="G1550" s="32"/>
      <c r="I1550" s="7"/>
      <c r="J1550" s="7"/>
      <c r="K1550" s="7"/>
      <c r="N1550" s="7"/>
    </row>
    <row r="1551" spans="4:14" s="1" customFormat="1">
      <c r="D1551" s="32"/>
      <c r="G1551" s="32"/>
      <c r="I1551" s="7"/>
      <c r="J1551" s="7"/>
      <c r="K1551" s="7"/>
      <c r="N1551" s="7"/>
    </row>
    <row r="1552" spans="4:14" s="1" customFormat="1">
      <c r="D1552" s="32"/>
      <c r="G1552" s="32"/>
      <c r="I1552" s="7"/>
      <c r="J1552" s="7"/>
      <c r="K1552" s="7"/>
      <c r="N1552" s="7"/>
    </row>
    <row r="1553" spans="4:14" s="1" customFormat="1">
      <c r="D1553" s="32"/>
      <c r="G1553" s="32"/>
      <c r="I1553" s="7"/>
      <c r="J1553" s="7"/>
      <c r="K1553" s="7"/>
      <c r="N1553" s="7"/>
    </row>
    <row r="1554" spans="4:14" s="1" customFormat="1">
      <c r="D1554" s="32"/>
      <c r="G1554" s="32"/>
      <c r="I1554" s="7"/>
      <c r="J1554" s="7"/>
      <c r="K1554" s="7"/>
      <c r="N1554" s="7"/>
    </row>
    <row r="1555" spans="4:14" s="1" customFormat="1">
      <c r="D1555" s="32"/>
      <c r="G1555" s="32"/>
      <c r="I1555" s="7"/>
      <c r="J1555" s="7"/>
      <c r="K1555" s="7"/>
      <c r="N1555" s="7"/>
    </row>
    <row r="1556" spans="4:14" s="1" customFormat="1">
      <c r="D1556" s="32"/>
      <c r="G1556" s="32"/>
      <c r="I1556" s="7"/>
      <c r="J1556" s="7"/>
      <c r="K1556" s="7"/>
      <c r="N1556" s="7"/>
    </row>
    <row r="1557" spans="4:14" s="1" customFormat="1">
      <c r="D1557" s="32"/>
      <c r="G1557" s="32"/>
      <c r="I1557" s="7"/>
      <c r="J1557" s="7"/>
      <c r="K1557" s="7"/>
      <c r="N1557" s="7"/>
    </row>
    <row r="1558" spans="4:14" s="1" customFormat="1">
      <c r="D1558" s="32"/>
      <c r="G1558" s="32"/>
      <c r="I1558" s="7"/>
      <c r="J1558" s="7"/>
      <c r="K1558" s="7"/>
      <c r="N1558" s="7"/>
    </row>
    <row r="1559" spans="4:14" s="1" customFormat="1">
      <c r="D1559" s="32"/>
      <c r="G1559" s="32"/>
      <c r="I1559" s="7"/>
      <c r="J1559" s="7"/>
      <c r="K1559" s="7"/>
      <c r="N1559" s="7"/>
    </row>
    <row r="1560" spans="4:14" s="1" customFormat="1">
      <c r="D1560" s="32"/>
      <c r="G1560" s="32"/>
      <c r="I1560" s="7"/>
      <c r="J1560" s="7"/>
      <c r="K1560" s="7"/>
      <c r="N1560" s="7"/>
    </row>
    <row r="1561" spans="4:14" s="1" customFormat="1">
      <c r="D1561" s="32"/>
      <c r="G1561" s="32"/>
      <c r="I1561" s="7"/>
      <c r="J1561" s="7"/>
      <c r="K1561" s="7"/>
      <c r="N1561" s="7"/>
    </row>
    <row r="1562" spans="4:14" s="1" customFormat="1">
      <c r="D1562" s="32"/>
      <c r="G1562" s="32"/>
      <c r="I1562" s="7"/>
      <c r="J1562" s="7"/>
      <c r="K1562" s="7"/>
      <c r="N1562" s="7"/>
    </row>
    <row r="1563" spans="4:14" s="1" customFormat="1">
      <c r="D1563" s="32"/>
      <c r="G1563" s="32"/>
      <c r="I1563" s="7"/>
      <c r="J1563" s="7"/>
      <c r="K1563" s="7"/>
      <c r="N1563" s="7"/>
    </row>
    <row r="1564" spans="4:14" s="1" customFormat="1">
      <c r="D1564" s="32"/>
      <c r="G1564" s="32"/>
      <c r="I1564" s="7"/>
      <c r="J1564" s="7"/>
      <c r="K1564" s="7"/>
      <c r="N1564" s="7"/>
    </row>
    <row r="1565" spans="4:14" s="1" customFormat="1">
      <c r="D1565" s="32"/>
      <c r="G1565" s="32"/>
      <c r="I1565" s="7"/>
      <c r="J1565" s="7"/>
      <c r="K1565" s="7"/>
      <c r="N1565" s="7"/>
    </row>
    <row r="1566" spans="4:14" s="1" customFormat="1">
      <c r="D1566" s="32"/>
      <c r="G1566" s="32"/>
      <c r="I1566" s="7"/>
      <c r="J1566" s="7"/>
      <c r="K1566" s="7"/>
      <c r="N1566" s="7"/>
    </row>
    <row r="1567" spans="4:14" s="1" customFormat="1">
      <c r="D1567" s="32"/>
      <c r="G1567" s="32"/>
      <c r="I1567" s="7"/>
      <c r="J1567" s="7"/>
      <c r="K1567" s="7"/>
      <c r="N1567" s="7"/>
    </row>
    <row r="1568" spans="4:14" s="1" customFormat="1">
      <c r="D1568" s="32"/>
      <c r="G1568" s="32"/>
      <c r="I1568" s="7"/>
      <c r="J1568" s="7"/>
      <c r="K1568" s="7"/>
      <c r="N1568" s="7"/>
    </row>
    <row r="1569" spans="4:14" s="1" customFormat="1">
      <c r="D1569" s="32"/>
      <c r="G1569" s="32"/>
      <c r="I1569" s="7"/>
      <c r="J1569" s="7"/>
      <c r="K1569" s="7"/>
      <c r="N1569" s="7"/>
    </row>
    <row r="1570" spans="4:14" s="1" customFormat="1">
      <c r="D1570" s="32"/>
      <c r="G1570" s="32"/>
      <c r="I1570" s="7"/>
      <c r="J1570" s="7"/>
      <c r="K1570" s="7"/>
      <c r="N1570" s="7"/>
    </row>
    <row r="1571" spans="4:14" s="1" customFormat="1">
      <c r="D1571" s="32"/>
      <c r="G1571" s="32"/>
      <c r="I1571" s="7"/>
      <c r="J1571" s="7"/>
      <c r="K1571" s="7"/>
      <c r="N1571" s="7"/>
    </row>
    <row r="1572" spans="4:14" s="1" customFormat="1">
      <c r="D1572" s="32"/>
      <c r="G1572" s="32"/>
      <c r="I1572" s="7"/>
      <c r="J1572" s="7"/>
      <c r="K1572" s="7"/>
      <c r="N1572" s="7"/>
    </row>
    <row r="1573" spans="4:14" s="1" customFormat="1">
      <c r="D1573" s="32"/>
      <c r="G1573" s="32"/>
      <c r="I1573" s="7"/>
      <c r="J1573" s="7"/>
      <c r="K1573" s="7"/>
      <c r="N1573" s="7"/>
    </row>
    <row r="1574" spans="4:14" s="1" customFormat="1">
      <c r="D1574" s="32"/>
      <c r="G1574" s="32"/>
      <c r="I1574" s="7"/>
      <c r="J1574" s="7"/>
      <c r="K1574" s="7"/>
      <c r="N1574" s="7"/>
    </row>
    <row r="1575" spans="4:14" s="1" customFormat="1">
      <c r="D1575" s="32"/>
      <c r="G1575" s="32"/>
      <c r="I1575" s="7"/>
      <c r="J1575" s="7"/>
      <c r="K1575" s="7"/>
      <c r="N1575" s="7"/>
    </row>
    <row r="1576" spans="4:14" s="1" customFormat="1">
      <c r="D1576" s="32"/>
      <c r="G1576" s="32"/>
      <c r="I1576" s="7"/>
      <c r="J1576" s="7"/>
      <c r="K1576" s="7"/>
      <c r="N1576" s="7"/>
    </row>
    <row r="1577" spans="4:14" s="1" customFormat="1">
      <c r="D1577" s="32"/>
      <c r="G1577" s="32"/>
      <c r="I1577" s="7"/>
      <c r="J1577" s="7"/>
      <c r="K1577" s="7"/>
      <c r="N1577" s="7"/>
    </row>
    <row r="1578" spans="4:14" s="1" customFormat="1">
      <c r="D1578" s="32"/>
      <c r="G1578" s="32"/>
      <c r="I1578" s="7"/>
      <c r="J1578" s="7"/>
      <c r="K1578" s="7"/>
      <c r="N1578" s="7"/>
    </row>
    <row r="1579" spans="4:14" s="1" customFormat="1">
      <c r="D1579" s="32"/>
      <c r="G1579" s="32"/>
      <c r="I1579" s="7"/>
      <c r="J1579" s="7"/>
      <c r="K1579" s="7"/>
      <c r="N1579" s="7"/>
    </row>
    <row r="1580" spans="4:14" s="1" customFormat="1">
      <c r="D1580" s="32"/>
      <c r="G1580" s="32"/>
      <c r="I1580" s="7"/>
      <c r="J1580" s="7"/>
      <c r="K1580" s="7"/>
      <c r="N1580" s="7"/>
    </row>
    <row r="1581" spans="4:14" s="1" customFormat="1">
      <c r="D1581" s="32"/>
      <c r="G1581" s="32"/>
      <c r="I1581" s="7"/>
      <c r="J1581" s="7"/>
      <c r="K1581" s="7"/>
      <c r="N1581" s="7"/>
    </row>
    <row r="1582" spans="4:14" s="1" customFormat="1">
      <c r="D1582" s="32"/>
      <c r="G1582" s="32"/>
      <c r="I1582" s="7"/>
      <c r="J1582" s="7"/>
      <c r="K1582" s="7"/>
      <c r="N1582" s="7"/>
    </row>
    <row r="1583" spans="4:14" s="1" customFormat="1">
      <c r="D1583" s="32"/>
      <c r="G1583" s="32"/>
      <c r="I1583" s="7"/>
      <c r="J1583" s="7"/>
      <c r="K1583" s="7"/>
      <c r="N1583" s="7"/>
    </row>
    <row r="1584" spans="4:14" s="1" customFormat="1">
      <c r="D1584" s="32"/>
      <c r="G1584" s="32"/>
      <c r="I1584" s="7"/>
      <c r="J1584" s="7"/>
      <c r="K1584" s="7"/>
      <c r="N1584" s="7"/>
    </row>
    <row r="1585" spans="4:14" s="1" customFormat="1">
      <c r="D1585" s="32"/>
      <c r="G1585" s="32"/>
      <c r="I1585" s="7"/>
      <c r="J1585" s="7"/>
      <c r="K1585" s="7"/>
      <c r="N1585" s="7"/>
    </row>
    <row r="1586" spans="4:14" s="1" customFormat="1">
      <c r="D1586" s="32"/>
      <c r="G1586" s="32"/>
      <c r="I1586" s="7"/>
      <c r="J1586" s="7"/>
      <c r="K1586" s="7"/>
      <c r="N1586" s="7"/>
    </row>
    <row r="1587" spans="4:14" s="1" customFormat="1">
      <c r="D1587" s="32"/>
      <c r="G1587" s="32"/>
      <c r="I1587" s="7"/>
      <c r="J1587" s="7"/>
      <c r="K1587" s="7"/>
      <c r="N1587" s="7"/>
    </row>
    <row r="1588" spans="4:14" s="1" customFormat="1">
      <c r="D1588" s="32"/>
      <c r="G1588" s="32"/>
      <c r="I1588" s="7"/>
      <c r="J1588" s="7"/>
      <c r="K1588" s="7"/>
      <c r="N1588" s="7"/>
    </row>
    <row r="1589" spans="4:14" s="1" customFormat="1">
      <c r="D1589" s="32"/>
      <c r="G1589" s="32"/>
      <c r="I1589" s="7"/>
      <c r="J1589" s="7"/>
      <c r="K1589" s="7"/>
      <c r="N1589" s="7"/>
    </row>
    <row r="1590" spans="4:14" s="1" customFormat="1">
      <c r="D1590" s="32"/>
      <c r="G1590" s="32"/>
      <c r="I1590" s="7"/>
      <c r="J1590" s="7"/>
      <c r="K1590" s="7"/>
      <c r="N1590" s="7"/>
    </row>
    <row r="1591" spans="4:14" s="1" customFormat="1">
      <c r="D1591" s="32"/>
      <c r="G1591" s="32"/>
      <c r="I1591" s="7"/>
      <c r="J1591" s="7"/>
      <c r="K1591" s="7"/>
      <c r="N1591" s="7"/>
    </row>
    <row r="1592" spans="4:14" s="1" customFormat="1">
      <c r="D1592" s="32"/>
      <c r="G1592" s="32"/>
      <c r="I1592" s="7"/>
      <c r="J1592" s="7"/>
      <c r="K1592" s="7"/>
      <c r="N1592" s="7"/>
    </row>
    <row r="1593" spans="4:14" s="1" customFormat="1">
      <c r="D1593" s="32"/>
      <c r="G1593" s="32"/>
      <c r="I1593" s="7"/>
      <c r="J1593" s="7"/>
      <c r="K1593" s="7"/>
      <c r="N1593" s="7"/>
    </row>
    <row r="1594" spans="4:14" s="1" customFormat="1">
      <c r="D1594" s="32"/>
      <c r="G1594" s="32"/>
      <c r="I1594" s="7"/>
      <c r="J1594" s="7"/>
      <c r="K1594" s="7"/>
      <c r="N1594" s="7"/>
    </row>
    <row r="1595" spans="4:14" s="1" customFormat="1">
      <c r="D1595" s="32"/>
      <c r="G1595" s="32"/>
      <c r="I1595" s="7"/>
      <c r="J1595" s="7"/>
      <c r="K1595" s="7"/>
      <c r="N1595" s="7"/>
    </row>
    <row r="1596" spans="4:14" s="1" customFormat="1">
      <c r="D1596" s="32"/>
      <c r="G1596" s="32"/>
      <c r="I1596" s="7"/>
      <c r="J1596" s="7"/>
      <c r="K1596" s="7"/>
      <c r="N1596" s="7"/>
    </row>
    <row r="1597" spans="4:14" s="1" customFormat="1">
      <c r="D1597" s="32"/>
      <c r="G1597" s="32"/>
      <c r="I1597" s="7"/>
      <c r="J1597" s="7"/>
      <c r="K1597" s="7"/>
      <c r="N1597" s="7"/>
    </row>
    <row r="1598" spans="4:14" s="1" customFormat="1">
      <c r="D1598" s="32"/>
      <c r="G1598" s="32"/>
      <c r="I1598" s="7"/>
      <c r="J1598" s="7"/>
      <c r="K1598" s="7"/>
      <c r="N1598" s="7"/>
    </row>
    <row r="1599" spans="4:14" s="1" customFormat="1">
      <c r="D1599" s="32"/>
      <c r="G1599" s="32"/>
      <c r="I1599" s="7"/>
      <c r="J1599" s="7"/>
      <c r="K1599" s="7"/>
      <c r="N1599" s="7"/>
    </row>
    <row r="1600" spans="4:14" s="1" customFormat="1">
      <c r="D1600" s="32"/>
      <c r="G1600" s="32"/>
      <c r="I1600" s="7"/>
      <c r="J1600" s="7"/>
      <c r="K1600" s="7"/>
      <c r="N1600" s="7"/>
    </row>
    <row r="1601" spans="4:14" s="1" customFormat="1">
      <c r="D1601" s="32"/>
      <c r="G1601" s="32"/>
      <c r="I1601" s="7"/>
      <c r="J1601" s="7"/>
      <c r="K1601" s="7"/>
      <c r="N1601" s="7"/>
    </row>
    <row r="1602" spans="4:14" s="1" customFormat="1">
      <c r="D1602" s="32"/>
      <c r="G1602" s="32"/>
      <c r="I1602" s="7"/>
      <c r="J1602" s="7"/>
      <c r="K1602" s="7"/>
      <c r="N1602" s="7"/>
    </row>
    <row r="1603" spans="4:14" s="1" customFormat="1">
      <c r="D1603" s="32"/>
      <c r="G1603" s="32"/>
      <c r="I1603" s="7"/>
      <c r="J1603" s="7"/>
      <c r="K1603" s="7"/>
      <c r="N1603" s="7"/>
    </row>
    <row r="1604" spans="4:14" s="1" customFormat="1">
      <c r="D1604" s="32"/>
      <c r="G1604" s="32"/>
      <c r="I1604" s="7"/>
      <c r="J1604" s="7"/>
      <c r="K1604" s="7"/>
      <c r="N1604" s="7"/>
    </row>
    <row r="1605" spans="4:14" s="1" customFormat="1">
      <c r="D1605" s="32"/>
      <c r="G1605" s="32"/>
      <c r="I1605" s="7"/>
      <c r="J1605" s="7"/>
      <c r="K1605" s="7"/>
      <c r="N1605" s="7"/>
    </row>
    <row r="1606" spans="4:14" s="1" customFormat="1">
      <c r="D1606" s="32"/>
      <c r="G1606" s="32"/>
      <c r="I1606" s="7"/>
      <c r="J1606" s="7"/>
      <c r="K1606" s="7"/>
      <c r="N1606" s="7"/>
    </row>
    <row r="1607" spans="4:14" s="1" customFormat="1">
      <c r="D1607" s="32"/>
      <c r="G1607" s="32"/>
      <c r="I1607" s="7"/>
      <c r="J1607" s="7"/>
      <c r="K1607" s="7"/>
      <c r="N1607" s="7"/>
    </row>
    <row r="1608" spans="4:14" s="1" customFormat="1">
      <c r="D1608" s="32"/>
      <c r="G1608" s="32"/>
      <c r="I1608" s="7"/>
      <c r="J1608" s="7"/>
      <c r="K1608" s="7"/>
      <c r="N1608" s="7"/>
    </row>
    <row r="1609" spans="4:14" s="1" customFormat="1">
      <c r="D1609" s="32"/>
      <c r="G1609" s="32"/>
      <c r="I1609" s="7"/>
      <c r="J1609" s="7"/>
      <c r="K1609" s="7"/>
      <c r="N1609" s="7"/>
    </row>
    <row r="1610" spans="4:14" s="1" customFormat="1">
      <c r="D1610" s="32"/>
      <c r="G1610" s="32"/>
      <c r="I1610" s="7"/>
      <c r="J1610" s="7"/>
      <c r="K1610" s="7"/>
      <c r="N1610" s="7"/>
    </row>
    <row r="1611" spans="4:14" s="1" customFormat="1">
      <c r="D1611" s="32"/>
      <c r="G1611" s="32"/>
      <c r="I1611" s="7"/>
      <c r="J1611" s="7"/>
      <c r="K1611" s="7"/>
      <c r="N1611" s="7"/>
    </row>
    <row r="1612" spans="4:14" s="1" customFormat="1">
      <c r="D1612" s="32"/>
      <c r="G1612" s="32"/>
      <c r="I1612" s="7"/>
      <c r="J1612" s="7"/>
      <c r="K1612" s="7"/>
      <c r="N1612" s="7"/>
    </row>
    <row r="1613" spans="4:14" s="1" customFormat="1">
      <c r="D1613" s="32"/>
      <c r="G1613" s="32"/>
      <c r="I1613" s="7"/>
      <c r="J1613" s="7"/>
      <c r="K1613" s="7"/>
      <c r="N1613" s="7"/>
    </row>
    <row r="1614" spans="4:14" s="1" customFormat="1">
      <c r="D1614" s="32"/>
      <c r="G1614" s="32"/>
      <c r="I1614" s="7"/>
      <c r="J1614" s="7"/>
      <c r="K1614" s="7"/>
      <c r="N1614" s="7"/>
    </row>
    <row r="1615" spans="4:14" s="1" customFormat="1">
      <c r="D1615" s="32"/>
      <c r="G1615" s="32"/>
      <c r="I1615" s="7"/>
      <c r="J1615" s="7"/>
      <c r="K1615" s="7"/>
      <c r="N1615" s="7"/>
    </row>
    <row r="1616" spans="4:14" s="1" customFormat="1">
      <c r="D1616" s="32"/>
      <c r="G1616" s="32"/>
      <c r="I1616" s="7"/>
      <c r="J1616" s="7"/>
      <c r="K1616" s="7"/>
      <c r="N1616" s="7"/>
    </row>
    <row r="1617" spans="4:14" s="1" customFormat="1">
      <c r="D1617" s="32"/>
      <c r="G1617" s="32"/>
      <c r="I1617" s="7"/>
      <c r="J1617" s="7"/>
      <c r="K1617" s="7"/>
      <c r="N1617" s="7"/>
    </row>
    <row r="1618" spans="4:14" s="1" customFormat="1">
      <c r="D1618" s="32"/>
      <c r="G1618" s="32"/>
      <c r="I1618" s="7"/>
      <c r="J1618" s="7"/>
      <c r="K1618" s="7"/>
      <c r="N1618" s="7"/>
    </row>
    <row r="1619" spans="4:14" s="1" customFormat="1">
      <c r="D1619" s="32"/>
      <c r="G1619" s="32"/>
      <c r="I1619" s="7"/>
      <c r="J1619" s="7"/>
      <c r="K1619" s="7"/>
      <c r="N1619" s="7"/>
    </row>
    <row r="1620" spans="4:14" s="1" customFormat="1">
      <c r="D1620" s="32"/>
      <c r="G1620" s="32"/>
      <c r="I1620" s="7"/>
      <c r="J1620" s="7"/>
      <c r="K1620" s="7"/>
      <c r="N1620" s="7"/>
    </row>
    <row r="1621" spans="4:14" s="1" customFormat="1">
      <c r="D1621" s="32"/>
      <c r="G1621" s="32"/>
      <c r="I1621" s="7"/>
      <c r="J1621" s="7"/>
      <c r="K1621" s="7"/>
      <c r="N1621" s="7"/>
    </row>
    <row r="1622" spans="4:14" s="1" customFormat="1">
      <c r="D1622" s="32"/>
      <c r="G1622" s="32"/>
      <c r="I1622" s="7"/>
      <c r="J1622" s="7"/>
      <c r="K1622" s="7"/>
      <c r="N1622" s="7"/>
    </row>
    <row r="1623" spans="4:14" s="1" customFormat="1">
      <c r="D1623" s="32"/>
      <c r="G1623" s="32"/>
      <c r="I1623" s="7"/>
      <c r="J1623" s="7"/>
      <c r="K1623" s="7"/>
      <c r="N1623" s="7"/>
    </row>
    <row r="1624" spans="4:14" s="1" customFormat="1">
      <c r="D1624" s="32"/>
      <c r="G1624" s="32"/>
      <c r="I1624" s="7"/>
      <c r="J1624" s="7"/>
      <c r="K1624" s="7"/>
      <c r="N1624" s="7"/>
    </row>
    <row r="1625" spans="4:14" s="1" customFormat="1">
      <c r="D1625" s="32"/>
      <c r="G1625" s="32"/>
      <c r="I1625" s="7"/>
      <c r="J1625" s="7"/>
      <c r="K1625" s="7"/>
      <c r="N1625" s="7"/>
    </row>
    <row r="1626" spans="4:14" s="1" customFormat="1">
      <c r="D1626" s="32"/>
      <c r="G1626" s="32"/>
      <c r="I1626" s="7"/>
      <c r="J1626" s="7"/>
      <c r="K1626" s="7"/>
      <c r="N1626" s="7"/>
    </row>
    <row r="1627" spans="4:14" s="1" customFormat="1">
      <c r="D1627" s="32"/>
      <c r="G1627" s="32"/>
      <c r="I1627" s="7"/>
      <c r="J1627" s="7"/>
      <c r="K1627" s="7"/>
      <c r="N1627" s="7"/>
    </row>
    <row r="1628" spans="4:14" s="1" customFormat="1">
      <c r="D1628" s="32"/>
      <c r="G1628" s="32"/>
      <c r="I1628" s="7"/>
      <c r="J1628" s="7"/>
      <c r="K1628" s="7"/>
      <c r="N1628" s="7"/>
    </row>
    <row r="1629" spans="4:14" s="1" customFormat="1">
      <c r="D1629" s="32"/>
      <c r="G1629" s="32"/>
      <c r="I1629" s="7"/>
      <c r="J1629" s="7"/>
      <c r="K1629" s="7"/>
      <c r="N1629" s="7"/>
    </row>
    <row r="1630" spans="4:14" s="1" customFormat="1">
      <c r="D1630" s="32"/>
      <c r="G1630" s="32"/>
      <c r="I1630" s="7"/>
      <c r="J1630" s="7"/>
      <c r="K1630" s="7"/>
      <c r="N1630" s="7"/>
    </row>
    <row r="1631" spans="4:14" s="1" customFormat="1">
      <c r="D1631" s="32"/>
      <c r="G1631" s="32"/>
      <c r="I1631" s="7"/>
      <c r="J1631" s="7"/>
      <c r="K1631" s="7"/>
      <c r="N1631" s="7"/>
    </row>
    <row r="1632" spans="4:14" s="1" customFormat="1">
      <c r="D1632" s="32"/>
      <c r="G1632" s="32"/>
      <c r="I1632" s="7"/>
      <c r="J1632" s="7"/>
      <c r="K1632" s="7"/>
      <c r="N1632" s="7"/>
    </row>
    <row r="1633" spans="4:14" s="1" customFormat="1">
      <c r="D1633" s="32"/>
      <c r="G1633" s="32"/>
      <c r="I1633" s="7"/>
      <c r="J1633" s="7"/>
      <c r="K1633" s="7"/>
      <c r="N1633" s="7"/>
    </row>
    <row r="1634" spans="4:14" s="1" customFormat="1">
      <c r="D1634" s="32"/>
      <c r="G1634" s="32"/>
      <c r="I1634" s="7"/>
      <c r="J1634" s="7"/>
      <c r="K1634" s="7"/>
      <c r="N1634" s="7"/>
    </row>
    <row r="1635" spans="4:14" s="1" customFormat="1">
      <c r="D1635" s="32"/>
      <c r="G1635" s="32"/>
      <c r="I1635" s="7"/>
      <c r="J1635" s="7"/>
      <c r="K1635" s="7"/>
      <c r="N1635" s="7"/>
    </row>
    <row r="1636" spans="4:14" s="1" customFormat="1">
      <c r="D1636" s="32"/>
      <c r="G1636" s="32"/>
      <c r="I1636" s="7"/>
      <c r="J1636" s="7"/>
      <c r="K1636" s="7"/>
      <c r="N1636" s="7"/>
    </row>
    <row r="1637" spans="4:14" s="1" customFormat="1">
      <c r="D1637" s="32"/>
      <c r="G1637" s="32"/>
      <c r="I1637" s="7"/>
      <c r="J1637" s="7"/>
      <c r="K1637" s="7"/>
      <c r="N1637" s="7"/>
    </row>
    <row r="1638" spans="4:14" s="1" customFormat="1">
      <c r="D1638" s="32"/>
      <c r="G1638" s="32"/>
      <c r="I1638" s="7"/>
      <c r="J1638" s="7"/>
      <c r="K1638" s="7"/>
      <c r="N1638" s="7"/>
    </row>
    <row r="1639" spans="4:14" s="1" customFormat="1">
      <c r="D1639" s="32"/>
      <c r="G1639" s="32"/>
      <c r="I1639" s="7"/>
      <c r="J1639" s="7"/>
      <c r="K1639" s="7"/>
      <c r="N1639" s="7"/>
    </row>
    <row r="1640" spans="4:14" s="1" customFormat="1">
      <c r="D1640" s="32"/>
      <c r="G1640" s="32"/>
      <c r="I1640" s="7"/>
      <c r="J1640" s="7"/>
      <c r="K1640" s="7"/>
      <c r="N1640" s="7"/>
    </row>
    <row r="1641" spans="4:14" s="1" customFormat="1">
      <c r="D1641" s="32"/>
      <c r="G1641" s="32"/>
      <c r="I1641" s="7"/>
      <c r="J1641" s="7"/>
      <c r="K1641" s="7"/>
      <c r="N1641" s="7"/>
    </row>
    <row r="1642" spans="4:14" s="1" customFormat="1">
      <c r="D1642" s="32"/>
      <c r="G1642" s="32"/>
      <c r="I1642" s="7"/>
      <c r="J1642" s="7"/>
      <c r="K1642" s="7"/>
      <c r="N1642" s="7"/>
    </row>
    <row r="1643" spans="4:14" s="1" customFormat="1">
      <c r="D1643" s="32"/>
      <c r="G1643" s="32"/>
      <c r="I1643" s="7"/>
      <c r="J1643" s="7"/>
      <c r="K1643" s="7"/>
      <c r="N1643" s="7"/>
    </row>
    <row r="1644" spans="4:14" s="1" customFormat="1">
      <c r="D1644" s="32"/>
      <c r="G1644" s="32"/>
      <c r="I1644" s="7"/>
      <c r="J1644" s="7"/>
      <c r="K1644" s="7"/>
      <c r="N1644" s="7"/>
    </row>
    <row r="1645" spans="4:14" s="1" customFormat="1">
      <c r="D1645" s="32"/>
      <c r="G1645" s="32"/>
      <c r="I1645" s="7"/>
      <c r="J1645" s="7"/>
      <c r="K1645" s="7"/>
      <c r="N1645" s="7"/>
    </row>
    <row r="1646" spans="4:14" s="1" customFormat="1">
      <c r="D1646" s="32"/>
      <c r="G1646" s="32"/>
      <c r="I1646" s="7"/>
      <c r="J1646" s="7"/>
      <c r="K1646" s="7"/>
      <c r="N1646" s="7"/>
    </row>
    <row r="1647" spans="4:14" s="1" customFormat="1">
      <c r="D1647" s="32"/>
      <c r="G1647" s="32"/>
      <c r="I1647" s="7"/>
      <c r="J1647" s="7"/>
      <c r="K1647" s="7"/>
      <c r="N1647" s="7"/>
    </row>
    <row r="1648" spans="4:14" s="1" customFormat="1">
      <c r="D1648" s="32"/>
      <c r="G1648" s="32"/>
      <c r="I1648" s="7"/>
      <c r="J1648" s="7"/>
      <c r="K1648" s="7"/>
      <c r="N1648" s="7"/>
    </row>
    <row r="1649" spans="4:14" s="1" customFormat="1">
      <c r="D1649" s="32"/>
      <c r="G1649" s="32"/>
      <c r="I1649" s="7"/>
      <c r="J1649" s="7"/>
      <c r="K1649" s="7"/>
      <c r="N1649" s="7"/>
    </row>
    <row r="1650" spans="4:14" s="1" customFormat="1">
      <c r="D1650" s="32"/>
      <c r="G1650" s="32"/>
      <c r="I1650" s="7"/>
      <c r="J1650" s="7"/>
      <c r="K1650" s="7"/>
      <c r="N1650" s="7"/>
    </row>
    <row r="1651" spans="4:14" s="1" customFormat="1">
      <c r="D1651" s="32"/>
      <c r="G1651" s="32"/>
      <c r="I1651" s="7"/>
      <c r="J1651" s="7"/>
      <c r="K1651" s="7"/>
      <c r="N1651" s="7"/>
    </row>
    <row r="1652" spans="4:14" s="1" customFormat="1">
      <c r="D1652" s="32"/>
      <c r="G1652" s="32"/>
      <c r="I1652" s="7"/>
      <c r="J1652" s="7"/>
      <c r="K1652" s="7"/>
      <c r="N1652" s="7"/>
    </row>
    <row r="1653" spans="4:14" s="1" customFormat="1">
      <c r="D1653" s="32"/>
      <c r="G1653" s="32"/>
      <c r="I1653" s="7"/>
      <c r="J1653" s="7"/>
      <c r="K1653" s="7"/>
      <c r="N1653" s="7"/>
    </row>
    <row r="1654" spans="4:14" s="1" customFormat="1">
      <c r="D1654" s="32"/>
      <c r="G1654" s="32"/>
      <c r="I1654" s="7"/>
      <c r="J1654" s="7"/>
      <c r="K1654" s="7"/>
      <c r="N1654" s="7"/>
    </row>
    <row r="1655" spans="4:14" s="1" customFormat="1">
      <c r="D1655" s="32"/>
      <c r="G1655" s="32"/>
      <c r="I1655" s="7"/>
      <c r="J1655" s="7"/>
      <c r="K1655" s="7"/>
      <c r="N1655" s="7"/>
    </row>
    <row r="1656" spans="4:14" s="1" customFormat="1">
      <c r="D1656" s="32"/>
      <c r="G1656" s="32"/>
      <c r="I1656" s="7"/>
      <c r="J1656" s="7"/>
      <c r="K1656" s="7"/>
      <c r="N1656" s="7"/>
    </row>
    <row r="1657" spans="4:14" s="1" customFormat="1">
      <c r="D1657" s="32"/>
      <c r="G1657" s="32"/>
      <c r="I1657" s="7"/>
      <c r="J1657" s="7"/>
      <c r="K1657" s="7"/>
      <c r="N1657" s="7"/>
    </row>
    <row r="1658" spans="4:14" s="1" customFormat="1">
      <c r="D1658" s="32"/>
      <c r="G1658" s="32"/>
      <c r="I1658" s="7"/>
      <c r="J1658" s="7"/>
      <c r="K1658" s="7"/>
      <c r="N1658" s="7"/>
    </row>
    <row r="1659" spans="4:14" s="1" customFormat="1">
      <c r="D1659" s="32"/>
      <c r="G1659" s="32"/>
      <c r="I1659" s="7"/>
      <c r="J1659" s="7"/>
      <c r="K1659" s="7"/>
      <c r="N1659" s="7"/>
    </row>
    <row r="1660" spans="4:14" s="1" customFormat="1">
      <c r="D1660" s="32"/>
      <c r="G1660" s="32"/>
      <c r="I1660" s="7"/>
      <c r="J1660" s="7"/>
      <c r="K1660" s="7"/>
      <c r="N1660" s="7"/>
    </row>
    <row r="1661" spans="4:14" s="1" customFormat="1">
      <c r="D1661" s="32"/>
      <c r="G1661" s="32"/>
      <c r="I1661" s="7"/>
      <c r="J1661" s="7"/>
      <c r="K1661" s="7"/>
      <c r="N1661" s="7"/>
    </row>
    <row r="1662" spans="4:14" s="1" customFormat="1">
      <c r="D1662" s="32"/>
      <c r="G1662" s="32"/>
      <c r="I1662" s="7"/>
      <c r="J1662" s="7"/>
      <c r="K1662" s="7"/>
      <c r="N1662" s="7"/>
    </row>
    <row r="1663" spans="4:14" s="1" customFormat="1">
      <c r="D1663" s="32"/>
      <c r="G1663" s="32"/>
      <c r="I1663" s="7"/>
      <c r="J1663" s="7"/>
      <c r="K1663" s="7"/>
      <c r="N1663" s="7"/>
    </row>
    <row r="1664" spans="4:14" s="1" customFormat="1">
      <c r="D1664" s="32"/>
      <c r="G1664" s="32"/>
      <c r="I1664" s="7"/>
      <c r="J1664" s="7"/>
      <c r="K1664" s="7"/>
      <c r="N1664" s="7"/>
    </row>
    <row r="1665" spans="4:14" s="1" customFormat="1">
      <c r="D1665" s="32"/>
      <c r="G1665" s="32"/>
      <c r="I1665" s="7"/>
      <c r="J1665" s="7"/>
      <c r="K1665" s="7"/>
      <c r="N1665" s="7"/>
    </row>
    <row r="1666" spans="4:14" s="1" customFormat="1">
      <c r="D1666" s="32"/>
      <c r="G1666" s="32"/>
      <c r="I1666" s="7"/>
      <c r="J1666" s="7"/>
      <c r="K1666" s="7"/>
      <c r="N1666" s="7"/>
    </row>
    <row r="1667" spans="4:14" s="1" customFormat="1">
      <c r="D1667" s="32"/>
      <c r="G1667" s="32"/>
      <c r="I1667" s="7"/>
      <c r="J1667" s="7"/>
      <c r="K1667" s="7"/>
      <c r="N1667" s="7"/>
    </row>
    <row r="1668" spans="4:14" s="1" customFormat="1">
      <c r="D1668" s="32"/>
      <c r="G1668" s="32"/>
      <c r="I1668" s="7"/>
      <c r="J1668" s="7"/>
      <c r="K1668" s="7"/>
      <c r="N1668" s="7"/>
    </row>
    <row r="1669" spans="4:14" s="1" customFormat="1">
      <c r="D1669" s="32"/>
      <c r="G1669" s="32"/>
      <c r="I1669" s="7"/>
      <c r="J1669" s="7"/>
      <c r="K1669" s="7"/>
      <c r="N1669" s="7"/>
    </row>
    <row r="1670" spans="4:14" s="1" customFormat="1">
      <c r="D1670" s="32"/>
      <c r="G1670" s="32"/>
      <c r="I1670" s="7"/>
      <c r="J1670" s="7"/>
      <c r="K1670" s="7"/>
      <c r="N1670" s="7"/>
    </row>
    <row r="1671" spans="4:14" s="1" customFormat="1">
      <c r="D1671" s="32"/>
      <c r="G1671" s="32"/>
      <c r="I1671" s="7"/>
      <c r="J1671" s="7"/>
      <c r="K1671" s="7"/>
      <c r="N1671" s="7"/>
    </row>
    <row r="1672" spans="4:14" s="1" customFormat="1">
      <c r="D1672" s="32"/>
      <c r="G1672" s="32"/>
      <c r="I1672" s="7"/>
      <c r="J1672" s="7"/>
      <c r="K1672" s="7"/>
      <c r="N1672" s="7"/>
    </row>
    <row r="1673" spans="4:14" s="1" customFormat="1">
      <c r="D1673" s="32"/>
      <c r="G1673" s="32"/>
      <c r="I1673" s="7"/>
      <c r="J1673" s="7"/>
      <c r="K1673" s="7"/>
      <c r="N1673" s="7"/>
    </row>
    <row r="1674" spans="4:14" s="1" customFormat="1">
      <c r="D1674" s="32"/>
      <c r="G1674" s="32"/>
      <c r="I1674" s="7"/>
      <c r="J1674" s="7"/>
      <c r="K1674" s="7"/>
      <c r="N1674" s="7"/>
    </row>
    <row r="1675" spans="4:14" s="1" customFormat="1">
      <c r="D1675" s="32"/>
      <c r="G1675" s="32"/>
      <c r="I1675" s="7"/>
      <c r="J1675" s="7"/>
      <c r="K1675" s="7"/>
      <c r="N1675" s="7"/>
    </row>
    <row r="1676" spans="4:14" s="1" customFormat="1">
      <c r="D1676" s="32"/>
      <c r="G1676" s="32"/>
      <c r="I1676" s="7"/>
      <c r="J1676" s="7"/>
      <c r="K1676" s="7"/>
      <c r="N1676" s="7"/>
    </row>
    <row r="1677" spans="4:14" s="1" customFormat="1">
      <c r="D1677" s="32"/>
      <c r="G1677" s="32"/>
      <c r="I1677" s="7"/>
      <c r="J1677" s="7"/>
      <c r="K1677" s="7"/>
      <c r="N1677" s="7"/>
    </row>
    <row r="1678" spans="4:14" s="1" customFormat="1">
      <c r="D1678" s="32"/>
      <c r="G1678" s="32"/>
      <c r="I1678" s="7"/>
      <c r="J1678" s="7"/>
      <c r="K1678" s="7"/>
      <c r="N1678" s="7"/>
    </row>
    <row r="1679" spans="4:14" s="1" customFormat="1">
      <c r="D1679" s="32"/>
      <c r="G1679" s="32"/>
      <c r="I1679" s="7"/>
      <c r="J1679" s="7"/>
      <c r="K1679" s="7"/>
      <c r="N1679" s="7"/>
    </row>
    <row r="1680" spans="4:14" s="1" customFormat="1">
      <c r="D1680" s="32"/>
      <c r="G1680" s="32"/>
      <c r="I1680" s="7"/>
      <c r="J1680" s="7"/>
      <c r="K1680" s="7"/>
      <c r="N1680" s="7"/>
    </row>
    <row r="1681" spans="4:14" s="1" customFormat="1">
      <c r="D1681" s="32"/>
      <c r="G1681" s="32"/>
      <c r="I1681" s="7"/>
      <c r="J1681" s="7"/>
      <c r="K1681" s="7"/>
      <c r="N1681" s="7"/>
    </row>
    <row r="1682" spans="4:14" s="1" customFormat="1">
      <c r="D1682" s="32"/>
      <c r="G1682" s="32"/>
      <c r="I1682" s="7"/>
      <c r="J1682" s="7"/>
      <c r="K1682" s="7"/>
      <c r="N1682" s="7"/>
    </row>
    <row r="1683" spans="4:14" s="1" customFormat="1">
      <c r="D1683" s="32"/>
      <c r="G1683" s="32"/>
      <c r="I1683" s="7"/>
      <c r="J1683" s="7"/>
      <c r="K1683" s="7"/>
      <c r="N1683" s="7"/>
    </row>
    <row r="1684" spans="4:14" s="1" customFormat="1">
      <c r="D1684" s="32"/>
      <c r="G1684" s="32"/>
      <c r="I1684" s="7"/>
      <c r="J1684" s="7"/>
      <c r="K1684" s="7"/>
      <c r="N1684" s="7"/>
    </row>
    <row r="1685" spans="4:14" s="1" customFormat="1">
      <c r="D1685" s="32"/>
      <c r="G1685" s="32"/>
      <c r="I1685" s="7"/>
      <c r="J1685" s="7"/>
      <c r="K1685" s="7"/>
      <c r="N1685" s="7"/>
    </row>
    <row r="1686" spans="4:14" s="1" customFormat="1">
      <c r="D1686" s="32"/>
      <c r="G1686" s="32"/>
      <c r="I1686" s="7"/>
      <c r="J1686" s="7"/>
      <c r="K1686" s="7"/>
      <c r="N1686" s="7"/>
    </row>
    <row r="1687" spans="4:14" s="1" customFormat="1">
      <c r="D1687" s="32"/>
      <c r="G1687" s="32"/>
      <c r="I1687" s="7"/>
      <c r="J1687" s="7"/>
      <c r="K1687" s="7"/>
      <c r="N1687" s="7"/>
    </row>
    <row r="1688" spans="4:14" s="1" customFormat="1">
      <c r="D1688" s="32"/>
      <c r="G1688" s="32"/>
      <c r="I1688" s="7"/>
      <c r="J1688" s="7"/>
      <c r="K1688" s="7"/>
      <c r="N1688" s="7"/>
    </row>
    <row r="1689" spans="4:14" s="1" customFormat="1">
      <c r="D1689" s="32"/>
      <c r="G1689" s="32"/>
      <c r="I1689" s="7"/>
      <c r="J1689" s="7"/>
      <c r="K1689" s="7"/>
      <c r="N1689" s="7"/>
    </row>
    <row r="1690" spans="4:14" s="1" customFormat="1">
      <c r="D1690" s="32"/>
      <c r="G1690" s="32"/>
      <c r="I1690" s="7"/>
      <c r="J1690" s="7"/>
      <c r="K1690" s="7"/>
      <c r="N1690" s="7"/>
    </row>
    <row r="1691" spans="4:14" s="1" customFormat="1">
      <c r="D1691" s="32"/>
      <c r="G1691" s="32"/>
      <c r="I1691" s="7"/>
      <c r="J1691" s="7"/>
      <c r="K1691" s="7"/>
      <c r="N1691" s="7"/>
    </row>
    <row r="1692" spans="4:14" s="1" customFormat="1">
      <c r="D1692" s="32"/>
      <c r="G1692" s="32"/>
      <c r="I1692" s="7"/>
      <c r="J1692" s="7"/>
      <c r="K1692" s="7"/>
      <c r="N1692" s="7"/>
    </row>
    <row r="1693" spans="4:14" s="1" customFormat="1">
      <c r="D1693" s="32"/>
      <c r="G1693" s="32"/>
      <c r="I1693" s="7"/>
      <c r="J1693" s="7"/>
      <c r="K1693" s="7"/>
      <c r="N1693" s="7"/>
    </row>
    <row r="1694" spans="4:14" s="1" customFormat="1">
      <c r="D1694" s="32"/>
      <c r="G1694" s="32"/>
      <c r="I1694" s="7"/>
      <c r="J1694" s="7"/>
      <c r="K1694" s="7"/>
      <c r="N1694" s="7"/>
    </row>
    <row r="1695" spans="4:14" s="1" customFormat="1">
      <c r="D1695" s="32"/>
      <c r="G1695" s="32"/>
      <c r="I1695" s="7"/>
      <c r="J1695" s="7"/>
      <c r="K1695" s="7"/>
      <c r="N1695" s="7"/>
    </row>
    <row r="1696" spans="4:14" s="1" customFormat="1">
      <c r="D1696" s="32"/>
      <c r="G1696" s="32"/>
      <c r="I1696" s="7"/>
      <c r="J1696" s="7"/>
      <c r="K1696" s="7"/>
      <c r="N1696" s="7"/>
    </row>
    <row r="1697" spans="4:14" s="1" customFormat="1">
      <c r="D1697" s="32"/>
      <c r="G1697" s="32"/>
      <c r="I1697" s="7"/>
      <c r="J1697" s="7"/>
      <c r="K1697" s="7"/>
      <c r="N1697" s="7"/>
    </row>
    <row r="1698" spans="4:14" s="1" customFormat="1">
      <c r="D1698" s="32"/>
      <c r="G1698" s="32"/>
      <c r="I1698" s="7"/>
      <c r="J1698" s="7"/>
      <c r="K1698" s="7"/>
      <c r="N1698" s="7"/>
    </row>
    <row r="1699" spans="4:14" s="1" customFormat="1">
      <c r="D1699" s="32"/>
      <c r="G1699" s="32"/>
      <c r="I1699" s="7"/>
      <c r="J1699" s="7"/>
      <c r="K1699" s="7"/>
      <c r="N1699" s="7"/>
    </row>
    <row r="1700" spans="4:14" s="1" customFormat="1">
      <c r="D1700" s="32"/>
      <c r="G1700" s="32"/>
      <c r="I1700" s="7"/>
      <c r="J1700" s="7"/>
      <c r="K1700" s="7"/>
      <c r="N1700" s="7"/>
    </row>
    <row r="1701" spans="4:14" s="1" customFormat="1">
      <c r="D1701" s="32"/>
      <c r="G1701" s="32"/>
      <c r="I1701" s="7"/>
      <c r="J1701" s="7"/>
      <c r="K1701" s="7"/>
      <c r="N1701" s="7"/>
    </row>
    <row r="1702" spans="4:14" s="1" customFormat="1">
      <c r="D1702" s="32"/>
      <c r="G1702" s="32"/>
      <c r="I1702" s="7"/>
      <c r="J1702" s="7"/>
      <c r="K1702" s="7"/>
      <c r="N1702" s="7"/>
    </row>
    <row r="1703" spans="4:14" s="1" customFormat="1">
      <c r="D1703" s="32"/>
      <c r="G1703" s="32"/>
      <c r="I1703" s="7"/>
      <c r="J1703" s="7"/>
      <c r="K1703" s="7"/>
      <c r="N1703" s="7"/>
    </row>
    <row r="1704" spans="4:14" s="1" customFormat="1">
      <c r="D1704" s="32"/>
      <c r="G1704" s="32"/>
      <c r="I1704" s="7"/>
      <c r="J1704" s="7"/>
      <c r="K1704" s="7"/>
      <c r="N1704" s="7"/>
    </row>
    <row r="1705" spans="4:14" s="1" customFormat="1">
      <c r="D1705" s="32"/>
      <c r="G1705" s="32"/>
      <c r="I1705" s="7"/>
      <c r="J1705" s="7"/>
      <c r="K1705" s="7"/>
      <c r="N1705" s="7"/>
    </row>
    <row r="1706" spans="4:14" s="1" customFormat="1">
      <c r="D1706" s="32"/>
      <c r="G1706" s="32"/>
      <c r="I1706" s="7"/>
      <c r="J1706" s="7"/>
      <c r="K1706" s="7"/>
      <c r="N1706" s="7"/>
    </row>
    <row r="1707" spans="4:14" s="1" customFormat="1">
      <c r="D1707" s="32"/>
      <c r="G1707" s="32"/>
      <c r="I1707" s="7"/>
      <c r="J1707" s="7"/>
      <c r="K1707" s="7"/>
      <c r="N1707" s="7"/>
    </row>
    <row r="1708" spans="4:14" s="1" customFormat="1">
      <c r="D1708" s="32"/>
      <c r="G1708" s="32"/>
      <c r="I1708" s="7"/>
      <c r="J1708" s="7"/>
      <c r="K1708" s="7"/>
      <c r="N1708" s="7"/>
    </row>
    <row r="1709" spans="4:14" s="1" customFormat="1">
      <c r="D1709" s="32"/>
      <c r="G1709" s="32"/>
      <c r="I1709" s="7"/>
      <c r="J1709" s="7"/>
      <c r="K1709" s="7"/>
      <c r="N1709" s="7"/>
    </row>
    <row r="1710" spans="4:14" s="1" customFormat="1">
      <c r="D1710" s="32"/>
      <c r="G1710" s="32"/>
      <c r="I1710" s="7"/>
      <c r="J1710" s="7"/>
      <c r="K1710" s="7"/>
      <c r="N1710" s="7"/>
    </row>
    <row r="1711" spans="4:14" s="1" customFormat="1">
      <c r="D1711" s="32"/>
      <c r="G1711" s="32"/>
      <c r="I1711" s="7"/>
      <c r="J1711" s="7"/>
      <c r="K1711" s="7"/>
      <c r="N1711" s="7"/>
    </row>
    <row r="1712" spans="4:14" s="1" customFormat="1">
      <c r="D1712" s="32"/>
      <c r="G1712" s="32"/>
      <c r="I1712" s="7"/>
      <c r="J1712" s="7"/>
      <c r="K1712" s="7"/>
      <c r="N1712" s="7"/>
    </row>
    <row r="1713" spans="4:14" s="1" customFormat="1">
      <c r="D1713" s="32"/>
      <c r="G1713" s="32"/>
      <c r="I1713" s="7"/>
      <c r="J1713" s="7"/>
      <c r="K1713" s="7"/>
      <c r="N1713" s="7"/>
    </row>
    <row r="1714" spans="4:14" s="1" customFormat="1">
      <c r="D1714" s="32"/>
      <c r="G1714" s="32"/>
      <c r="I1714" s="7"/>
      <c r="J1714" s="7"/>
      <c r="K1714" s="7"/>
      <c r="N1714" s="7"/>
    </row>
    <row r="1715" spans="4:14" s="1" customFormat="1">
      <c r="D1715" s="32"/>
      <c r="G1715" s="32"/>
      <c r="I1715" s="7"/>
      <c r="J1715" s="7"/>
      <c r="K1715" s="7"/>
      <c r="N1715" s="7"/>
    </row>
    <row r="1716" spans="4:14" s="1" customFormat="1">
      <c r="D1716" s="32"/>
      <c r="G1716" s="32"/>
      <c r="I1716" s="7"/>
      <c r="J1716" s="7"/>
      <c r="K1716" s="7"/>
      <c r="N1716" s="7"/>
    </row>
    <row r="1717" spans="4:14" s="1" customFormat="1">
      <c r="D1717" s="32"/>
      <c r="G1717" s="32"/>
      <c r="I1717" s="7"/>
      <c r="J1717" s="7"/>
      <c r="K1717" s="7"/>
      <c r="N1717" s="7"/>
    </row>
    <row r="1718" spans="4:14" s="1" customFormat="1">
      <c r="D1718" s="32"/>
      <c r="G1718" s="32"/>
      <c r="I1718" s="7"/>
      <c r="J1718" s="7"/>
      <c r="K1718" s="7"/>
      <c r="N1718" s="7"/>
    </row>
    <row r="1719" spans="4:14" s="1" customFormat="1">
      <c r="D1719" s="32"/>
      <c r="G1719" s="32"/>
      <c r="I1719" s="7"/>
      <c r="J1719" s="7"/>
      <c r="K1719" s="7"/>
      <c r="N1719" s="7"/>
    </row>
    <row r="1720" spans="4:14" s="1" customFormat="1">
      <c r="D1720" s="32"/>
      <c r="G1720" s="32"/>
      <c r="I1720" s="7"/>
      <c r="J1720" s="7"/>
      <c r="K1720" s="7"/>
      <c r="N1720" s="7"/>
    </row>
    <row r="1721" spans="4:14" s="1" customFormat="1">
      <c r="D1721" s="32"/>
      <c r="G1721" s="32"/>
      <c r="I1721" s="7"/>
      <c r="J1721" s="7"/>
      <c r="K1721" s="7"/>
      <c r="N1721" s="7"/>
    </row>
    <row r="1722" spans="4:14" s="1" customFormat="1">
      <c r="D1722" s="32"/>
      <c r="G1722" s="32"/>
      <c r="I1722" s="7"/>
      <c r="J1722" s="7"/>
      <c r="K1722" s="7"/>
      <c r="N1722" s="7"/>
    </row>
    <row r="1723" spans="4:14" s="1" customFormat="1">
      <c r="D1723" s="32"/>
      <c r="G1723" s="32"/>
      <c r="I1723" s="7"/>
      <c r="J1723" s="7"/>
      <c r="K1723" s="7"/>
      <c r="N1723" s="7"/>
    </row>
    <row r="1724" spans="4:14" s="1" customFormat="1">
      <c r="D1724" s="32"/>
      <c r="G1724" s="32"/>
      <c r="I1724" s="7"/>
      <c r="J1724" s="7"/>
      <c r="K1724" s="7"/>
      <c r="N1724" s="7"/>
    </row>
    <row r="1725" spans="4:14" s="1" customFormat="1">
      <c r="D1725" s="32"/>
      <c r="G1725" s="32"/>
      <c r="I1725" s="7"/>
      <c r="J1725" s="7"/>
      <c r="K1725" s="7"/>
      <c r="N1725" s="7"/>
    </row>
    <row r="1726" spans="4:14" s="1" customFormat="1">
      <c r="D1726" s="32"/>
      <c r="G1726" s="32"/>
      <c r="I1726" s="7"/>
      <c r="J1726" s="7"/>
      <c r="K1726" s="7"/>
      <c r="N1726" s="7"/>
    </row>
    <row r="1727" spans="4:14" s="1" customFormat="1">
      <c r="D1727" s="32"/>
      <c r="G1727" s="32"/>
      <c r="I1727" s="7"/>
      <c r="J1727" s="7"/>
      <c r="K1727" s="7"/>
      <c r="N1727" s="7"/>
    </row>
    <row r="1728" spans="4:14" s="1" customFormat="1">
      <c r="D1728" s="32"/>
      <c r="G1728" s="32"/>
      <c r="I1728" s="7"/>
      <c r="J1728" s="7"/>
      <c r="K1728" s="7"/>
      <c r="N1728" s="7"/>
    </row>
    <row r="1729" spans="4:14" s="1" customFormat="1">
      <c r="D1729" s="32"/>
      <c r="G1729" s="32"/>
      <c r="I1729" s="7"/>
      <c r="J1729" s="7"/>
      <c r="K1729" s="7"/>
      <c r="N1729" s="7"/>
    </row>
    <row r="1730" spans="4:14" s="1" customFormat="1">
      <c r="D1730" s="32"/>
      <c r="G1730" s="32"/>
      <c r="I1730" s="7"/>
      <c r="J1730" s="7"/>
      <c r="K1730" s="7"/>
      <c r="N1730" s="7"/>
    </row>
    <row r="1731" spans="4:14" s="1" customFormat="1">
      <c r="D1731" s="32"/>
      <c r="G1731" s="32"/>
      <c r="I1731" s="7"/>
      <c r="J1731" s="7"/>
      <c r="K1731" s="7"/>
      <c r="N1731" s="7"/>
    </row>
    <row r="1732" spans="4:14" s="1" customFormat="1">
      <c r="D1732" s="32"/>
      <c r="G1732" s="32"/>
      <c r="I1732" s="7"/>
      <c r="J1732" s="7"/>
      <c r="K1732" s="7"/>
      <c r="N1732" s="7"/>
    </row>
    <row r="1733" spans="4:14" s="1" customFormat="1">
      <c r="D1733" s="32"/>
      <c r="G1733" s="32"/>
      <c r="I1733" s="7"/>
      <c r="J1733" s="7"/>
      <c r="K1733" s="7"/>
      <c r="N1733" s="7"/>
    </row>
    <row r="1734" spans="4:14" s="1" customFormat="1">
      <c r="D1734" s="32"/>
      <c r="G1734" s="32"/>
      <c r="I1734" s="7"/>
      <c r="J1734" s="7"/>
      <c r="K1734" s="7"/>
      <c r="N1734" s="7"/>
    </row>
    <row r="1735" spans="4:14" s="1" customFormat="1">
      <c r="D1735" s="32"/>
      <c r="G1735" s="32"/>
      <c r="I1735" s="7"/>
      <c r="J1735" s="7"/>
      <c r="K1735" s="7"/>
      <c r="N1735" s="7"/>
    </row>
    <row r="1736" spans="4:14" s="1" customFormat="1">
      <c r="D1736" s="32"/>
      <c r="G1736" s="32"/>
      <c r="I1736" s="7"/>
      <c r="J1736" s="7"/>
      <c r="K1736" s="7"/>
      <c r="N1736" s="7"/>
    </row>
    <row r="1737" spans="4:14" s="1" customFormat="1">
      <c r="D1737" s="32"/>
      <c r="G1737" s="32"/>
      <c r="I1737" s="7"/>
      <c r="J1737" s="7"/>
      <c r="K1737" s="7"/>
      <c r="N1737" s="7"/>
    </row>
    <row r="1738" spans="4:14" s="1" customFormat="1">
      <c r="D1738" s="32"/>
      <c r="G1738" s="32"/>
      <c r="I1738" s="7"/>
      <c r="J1738" s="7"/>
      <c r="K1738" s="7"/>
      <c r="N1738" s="7"/>
    </row>
    <row r="1739" spans="4:14" s="1" customFormat="1">
      <c r="D1739" s="32"/>
      <c r="G1739" s="32"/>
      <c r="I1739" s="7"/>
      <c r="J1739" s="7"/>
      <c r="K1739" s="7"/>
      <c r="N1739" s="7"/>
    </row>
    <row r="1740" spans="4:14" s="1" customFormat="1">
      <c r="D1740" s="32"/>
      <c r="G1740" s="32"/>
      <c r="I1740" s="7"/>
      <c r="J1740" s="7"/>
      <c r="K1740" s="7"/>
      <c r="N1740" s="7"/>
    </row>
    <row r="1741" spans="4:14" s="1" customFormat="1">
      <c r="D1741" s="32"/>
      <c r="G1741" s="32"/>
      <c r="I1741" s="7"/>
      <c r="J1741" s="7"/>
      <c r="K1741" s="7"/>
      <c r="N1741" s="7"/>
    </row>
    <row r="1742" spans="4:14" s="1" customFormat="1">
      <c r="D1742" s="32"/>
      <c r="G1742" s="32"/>
      <c r="I1742" s="7"/>
      <c r="J1742" s="7"/>
      <c r="K1742" s="7"/>
      <c r="N1742" s="7"/>
    </row>
    <row r="1743" spans="4:14" s="1" customFormat="1">
      <c r="D1743" s="32"/>
      <c r="G1743" s="32"/>
      <c r="I1743" s="7"/>
      <c r="J1743" s="7"/>
      <c r="K1743" s="7"/>
      <c r="N1743" s="7"/>
    </row>
    <row r="1744" spans="4:14" s="1" customFormat="1">
      <c r="D1744" s="32"/>
      <c r="G1744" s="32"/>
      <c r="I1744" s="7"/>
      <c r="J1744" s="7"/>
      <c r="K1744" s="7"/>
      <c r="N1744" s="7"/>
    </row>
    <row r="1745" spans="4:14" s="1" customFormat="1">
      <c r="D1745" s="32"/>
      <c r="G1745" s="32"/>
      <c r="I1745" s="7"/>
      <c r="J1745" s="7"/>
      <c r="K1745" s="7"/>
      <c r="N1745" s="7"/>
    </row>
    <row r="1746" spans="4:14" s="1" customFormat="1">
      <c r="D1746" s="32"/>
      <c r="G1746" s="32"/>
      <c r="I1746" s="7"/>
      <c r="J1746" s="7"/>
      <c r="K1746" s="7"/>
      <c r="N1746" s="7"/>
    </row>
    <row r="1747" spans="4:14" s="1" customFormat="1">
      <c r="D1747" s="32"/>
      <c r="G1747" s="32"/>
      <c r="I1747" s="7"/>
      <c r="J1747" s="7"/>
      <c r="K1747" s="7"/>
      <c r="N1747" s="7"/>
    </row>
    <row r="1748" spans="4:14" s="1" customFormat="1">
      <c r="D1748" s="32"/>
      <c r="G1748" s="32"/>
      <c r="I1748" s="7"/>
      <c r="J1748" s="7"/>
      <c r="K1748" s="7"/>
      <c r="N1748" s="7"/>
    </row>
    <row r="1749" spans="4:14" s="1" customFormat="1">
      <c r="D1749" s="32"/>
      <c r="G1749" s="32"/>
      <c r="I1749" s="7"/>
      <c r="J1749" s="7"/>
      <c r="K1749" s="7"/>
      <c r="N1749" s="7"/>
    </row>
    <row r="1750" spans="4:14" s="1" customFormat="1">
      <c r="D1750" s="32"/>
      <c r="G1750" s="32"/>
      <c r="I1750" s="7"/>
      <c r="J1750" s="7"/>
      <c r="K1750" s="7"/>
      <c r="N1750" s="7"/>
    </row>
    <row r="1751" spans="4:14" s="1" customFormat="1">
      <c r="D1751" s="32"/>
      <c r="G1751" s="32"/>
      <c r="I1751" s="7"/>
      <c r="J1751" s="7"/>
      <c r="K1751" s="7"/>
      <c r="N1751" s="7"/>
    </row>
    <row r="1752" spans="4:14" s="1" customFormat="1">
      <c r="D1752" s="32"/>
      <c r="G1752" s="32"/>
      <c r="I1752" s="7"/>
      <c r="J1752" s="7"/>
      <c r="K1752" s="7"/>
      <c r="N1752" s="7"/>
    </row>
    <row r="1753" spans="4:14" s="1" customFormat="1">
      <c r="D1753" s="32"/>
      <c r="G1753" s="32"/>
      <c r="I1753" s="7"/>
      <c r="J1753" s="7"/>
      <c r="K1753" s="7"/>
      <c r="N1753" s="7"/>
    </row>
    <row r="1754" spans="4:14" s="1" customFormat="1">
      <c r="D1754" s="32"/>
      <c r="G1754" s="32"/>
      <c r="I1754" s="7"/>
      <c r="J1754" s="7"/>
      <c r="K1754" s="7"/>
      <c r="N1754" s="7"/>
    </row>
    <row r="1755" spans="4:14" s="1" customFormat="1">
      <c r="D1755" s="32"/>
      <c r="G1755" s="32"/>
      <c r="I1755" s="7"/>
      <c r="J1755" s="7"/>
      <c r="K1755" s="7"/>
      <c r="N1755" s="7"/>
    </row>
    <row r="1756" spans="4:14" s="1" customFormat="1">
      <c r="D1756" s="32"/>
      <c r="G1756" s="32"/>
      <c r="I1756" s="7"/>
      <c r="J1756" s="7"/>
      <c r="K1756" s="7"/>
      <c r="N1756" s="7"/>
    </row>
    <row r="1757" spans="4:14" s="1" customFormat="1">
      <c r="D1757" s="32"/>
      <c r="G1757" s="32"/>
      <c r="I1757" s="7"/>
      <c r="J1757" s="7"/>
      <c r="K1757" s="7"/>
      <c r="N1757" s="7"/>
    </row>
    <row r="1758" spans="4:14" s="1" customFormat="1">
      <c r="D1758" s="32"/>
      <c r="G1758" s="32"/>
      <c r="I1758" s="7"/>
      <c r="J1758" s="7"/>
      <c r="K1758" s="7"/>
      <c r="N1758" s="7"/>
    </row>
    <row r="1759" spans="4:14" s="1" customFormat="1">
      <c r="D1759" s="32"/>
      <c r="G1759" s="32"/>
      <c r="I1759" s="7"/>
      <c r="J1759" s="7"/>
      <c r="K1759" s="7"/>
      <c r="N1759" s="7"/>
    </row>
    <row r="1760" spans="4:14" s="1" customFormat="1">
      <c r="D1760" s="32"/>
      <c r="G1760" s="32"/>
      <c r="I1760" s="7"/>
      <c r="J1760" s="7"/>
      <c r="K1760" s="7"/>
      <c r="N1760" s="7"/>
    </row>
    <row r="1761" spans="4:14" s="1" customFormat="1">
      <c r="D1761" s="32"/>
      <c r="G1761" s="32"/>
      <c r="I1761" s="7"/>
      <c r="J1761" s="7"/>
      <c r="K1761" s="7"/>
      <c r="N1761" s="7"/>
    </row>
    <row r="1762" spans="4:14" s="1" customFormat="1">
      <c r="D1762" s="32"/>
      <c r="G1762" s="32"/>
      <c r="I1762" s="7"/>
      <c r="J1762" s="7"/>
      <c r="K1762" s="7"/>
      <c r="N1762" s="7"/>
    </row>
    <row r="1763" spans="4:14" s="1" customFormat="1">
      <c r="D1763" s="32"/>
      <c r="G1763" s="32"/>
      <c r="I1763" s="7"/>
      <c r="J1763" s="7"/>
      <c r="K1763" s="7"/>
      <c r="N1763" s="7"/>
    </row>
    <row r="1764" spans="4:14" s="1" customFormat="1">
      <c r="D1764" s="32"/>
      <c r="G1764" s="32"/>
      <c r="I1764" s="7"/>
      <c r="J1764" s="7"/>
      <c r="K1764" s="7"/>
      <c r="N1764" s="7"/>
    </row>
    <row r="1765" spans="4:14" s="1" customFormat="1">
      <c r="D1765" s="32"/>
      <c r="G1765" s="32"/>
      <c r="I1765" s="7"/>
      <c r="J1765" s="7"/>
      <c r="K1765" s="7"/>
      <c r="N1765" s="7"/>
    </row>
    <row r="1766" spans="4:14" s="1" customFormat="1">
      <c r="D1766" s="32"/>
      <c r="G1766" s="32"/>
      <c r="I1766" s="7"/>
      <c r="J1766" s="7"/>
      <c r="K1766" s="7"/>
      <c r="N1766" s="7"/>
    </row>
    <row r="1767" spans="4:14" s="1" customFormat="1">
      <c r="D1767" s="32"/>
      <c r="G1767" s="32"/>
      <c r="I1767" s="7"/>
      <c r="J1767" s="7"/>
      <c r="K1767" s="7"/>
      <c r="N1767" s="7"/>
    </row>
    <row r="1768" spans="4:14" s="1" customFormat="1">
      <c r="D1768" s="32"/>
      <c r="G1768" s="32"/>
      <c r="I1768" s="7"/>
      <c r="J1768" s="7"/>
      <c r="K1768" s="7"/>
      <c r="N1768" s="7"/>
    </row>
    <row r="1769" spans="4:14" s="1" customFormat="1">
      <c r="D1769" s="32"/>
      <c r="G1769" s="32"/>
      <c r="I1769" s="7"/>
      <c r="J1769" s="7"/>
      <c r="K1769" s="7"/>
      <c r="N1769" s="7"/>
    </row>
    <row r="1770" spans="4:14" s="1" customFormat="1">
      <c r="D1770" s="32"/>
      <c r="G1770" s="32"/>
      <c r="I1770" s="7"/>
      <c r="J1770" s="7"/>
      <c r="K1770" s="7"/>
      <c r="N1770" s="7"/>
    </row>
    <row r="1771" spans="4:14" s="1" customFormat="1">
      <c r="D1771" s="32"/>
      <c r="G1771" s="32"/>
      <c r="I1771" s="7"/>
      <c r="J1771" s="7"/>
      <c r="K1771" s="7"/>
      <c r="N1771" s="7"/>
    </row>
    <row r="1772" spans="4:14" s="1" customFormat="1">
      <c r="D1772" s="32"/>
      <c r="G1772" s="32"/>
      <c r="I1772" s="7"/>
      <c r="J1772" s="7"/>
      <c r="K1772" s="7"/>
      <c r="N1772" s="7"/>
    </row>
    <row r="1773" spans="4:14" s="1" customFormat="1">
      <c r="D1773" s="32"/>
      <c r="G1773" s="32"/>
      <c r="I1773" s="7"/>
      <c r="J1773" s="7"/>
      <c r="K1773" s="7"/>
      <c r="N1773" s="7"/>
    </row>
    <row r="1774" spans="4:14" s="1" customFormat="1">
      <c r="D1774" s="32"/>
      <c r="G1774" s="32"/>
      <c r="I1774" s="7"/>
      <c r="J1774" s="7"/>
      <c r="K1774" s="7"/>
      <c r="N1774" s="7"/>
    </row>
    <row r="1775" spans="4:14" s="1" customFormat="1">
      <c r="D1775" s="32"/>
      <c r="G1775" s="32"/>
      <c r="I1775" s="7"/>
      <c r="J1775" s="7"/>
      <c r="K1775" s="7"/>
      <c r="N1775" s="7"/>
    </row>
    <row r="1776" spans="4:14" s="1" customFormat="1">
      <c r="D1776" s="32"/>
      <c r="G1776" s="32"/>
      <c r="I1776" s="7"/>
      <c r="J1776" s="7"/>
      <c r="K1776" s="7"/>
      <c r="N1776" s="7"/>
    </row>
    <row r="1777" spans="4:14" s="1" customFormat="1">
      <c r="D1777" s="32"/>
      <c r="G1777" s="32"/>
      <c r="I1777" s="7"/>
      <c r="J1777" s="7"/>
      <c r="K1777" s="7"/>
      <c r="N1777" s="7"/>
    </row>
    <row r="1778" spans="4:14" s="1" customFormat="1">
      <c r="D1778" s="32"/>
      <c r="G1778" s="32"/>
      <c r="I1778" s="7"/>
      <c r="J1778" s="7"/>
      <c r="K1778" s="7"/>
      <c r="N1778" s="7"/>
    </row>
    <row r="1779" spans="4:14" s="1" customFormat="1">
      <c r="D1779" s="32"/>
      <c r="G1779" s="32"/>
      <c r="I1779" s="7"/>
      <c r="J1779" s="7"/>
      <c r="K1779" s="7"/>
      <c r="N1779" s="7"/>
    </row>
    <row r="1780" spans="4:14" s="1" customFormat="1">
      <c r="D1780" s="32"/>
      <c r="G1780" s="32"/>
      <c r="I1780" s="7"/>
      <c r="J1780" s="7"/>
      <c r="K1780" s="7"/>
      <c r="N1780" s="7"/>
    </row>
    <row r="1781" spans="4:14" s="1" customFormat="1">
      <c r="D1781" s="32"/>
      <c r="G1781" s="32"/>
      <c r="I1781" s="7"/>
      <c r="J1781" s="7"/>
      <c r="K1781" s="7"/>
      <c r="N1781" s="7"/>
    </row>
    <row r="1782" spans="4:14" s="1" customFormat="1">
      <c r="D1782" s="32"/>
      <c r="G1782" s="32"/>
      <c r="I1782" s="7"/>
      <c r="J1782" s="7"/>
      <c r="K1782" s="7"/>
      <c r="N1782" s="7"/>
    </row>
    <row r="1783" spans="4:14" s="1" customFormat="1">
      <c r="D1783" s="32"/>
      <c r="G1783" s="32"/>
      <c r="I1783" s="7"/>
      <c r="J1783" s="7"/>
      <c r="K1783" s="7"/>
      <c r="N1783" s="7"/>
    </row>
    <row r="1784" spans="4:14" s="1" customFormat="1">
      <c r="D1784" s="32"/>
      <c r="G1784" s="32"/>
      <c r="I1784" s="7"/>
      <c r="J1784" s="7"/>
      <c r="K1784" s="7"/>
      <c r="N1784" s="7"/>
    </row>
    <row r="1785" spans="4:14" s="1" customFormat="1">
      <c r="D1785" s="32"/>
      <c r="G1785" s="32"/>
      <c r="I1785" s="7"/>
      <c r="J1785" s="7"/>
      <c r="K1785" s="7"/>
      <c r="N1785" s="7"/>
    </row>
    <row r="1786" spans="4:14" s="1" customFormat="1">
      <c r="D1786" s="32"/>
      <c r="G1786" s="32"/>
      <c r="I1786" s="7"/>
      <c r="J1786" s="7"/>
      <c r="K1786" s="7"/>
      <c r="N1786" s="7"/>
    </row>
    <row r="1787" spans="4:14" s="1" customFormat="1">
      <c r="D1787" s="32"/>
      <c r="G1787" s="32"/>
      <c r="I1787" s="7"/>
      <c r="J1787" s="7"/>
      <c r="K1787" s="7"/>
      <c r="N1787" s="7"/>
    </row>
    <row r="1788" spans="4:14" s="1" customFormat="1">
      <c r="D1788" s="32"/>
      <c r="G1788" s="32"/>
      <c r="I1788" s="7"/>
      <c r="J1788" s="7"/>
      <c r="K1788" s="7"/>
      <c r="N1788" s="7"/>
    </row>
    <row r="1789" spans="4:14" s="1" customFormat="1">
      <c r="D1789" s="32"/>
      <c r="G1789" s="32"/>
      <c r="I1789" s="7"/>
      <c r="J1789" s="7"/>
      <c r="K1789" s="7"/>
      <c r="N1789" s="7"/>
    </row>
    <row r="1790" spans="4:14" s="1" customFormat="1">
      <c r="D1790" s="32"/>
      <c r="G1790" s="32"/>
      <c r="I1790" s="7"/>
      <c r="J1790" s="7"/>
      <c r="K1790" s="7"/>
      <c r="N1790" s="7"/>
    </row>
    <row r="1791" spans="4:14" s="1" customFormat="1">
      <c r="D1791" s="32"/>
      <c r="G1791" s="32"/>
      <c r="I1791" s="7"/>
      <c r="J1791" s="7"/>
      <c r="K1791" s="7"/>
      <c r="N1791" s="7"/>
    </row>
    <row r="1792" spans="4:14" s="1" customFormat="1">
      <c r="D1792" s="32"/>
      <c r="G1792" s="32"/>
      <c r="I1792" s="7"/>
      <c r="J1792" s="7"/>
      <c r="K1792" s="7"/>
      <c r="N1792" s="7"/>
    </row>
    <row r="1793" spans="4:14" s="1" customFormat="1">
      <c r="D1793" s="32"/>
      <c r="G1793" s="32"/>
      <c r="I1793" s="7"/>
      <c r="J1793" s="7"/>
      <c r="K1793" s="7"/>
      <c r="N1793" s="7"/>
    </row>
    <row r="1794" spans="4:14" s="1" customFormat="1">
      <c r="D1794" s="32"/>
      <c r="G1794" s="32"/>
      <c r="I1794" s="7"/>
      <c r="J1794" s="7"/>
      <c r="K1794" s="7"/>
      <c r="N1794" s="7"/>
    </row>
    <row r="1795" spans="4:14" s="1" customFormat="1">
      <c r="D1795" s="32"/>
      <c r="G1795" s="32"/>
      <c r="I1795" s="7"/>
      <c r="J1795" s="7"/>
      <c r="K1795" s="7"/>
      <c r="N1795" s="7"/>
    </row>
    <row r="1796" spans="4:14" s="1" customFormat="1">
      <c r="D1796" s="32"/>
      <c r="G1796" s="32"/>
      <c r="I1796" s="7"/>
      <c r="J1796" s="7"/>
      <c r="K1796" s="7"/>
      <c r="N1796" s="7"/>
    </row>
    <row r="1797" spans="4:14" s="1" customFormat="1">
      <c r="D1797" s="32"/>
      <c r="G1797" s="32"/>
      <c r="I1797" s="7"/>
      <c r="J1797" s="7"/>
      <c r="K1797" s="7"/>
      <c r="N1797" s="7"/>
    </row>
    <row r="1798" spans="4:14" s="1" customFormat="1">
      <c r="D1798" s="32"/>
      <c r="G1798" s="32"/>
      <c r="I1798" s="7"/>
      <c r="J1798" s="7"/>
      <c r="K1798" s="7"/>
      <c r="N1798" s="7"/>
    </row>
    <row r="1799" spans="4:14" s="1" customFormat="1">
      <c r="D1799" s="32"/>
      <c r="G1799" s="32"/>
      <c r="I1799" s="7"/>
      <c r="J1799" s="7"/>
      <c r="K1799" s="7"/>
      <c r="N1799" s="7"/>
    </row>
    <row r="1800" spans="4:14" s="1" customFormat="1">
      <c r="D1800" s="32"/>
      <c r="G1800" s="32"/>
      <c r="I1800" s="7"/>
      <c r="J1800" s="7"/>
      <c r="K1800" s="7"/>
      <c r="N1800" s="7"/>
    </row>
    <row r="1801" spans="4:14" s="1" customFormat="1">
      <c r="D1801" s="32"/>
      <c r="G1801" s="32"/>
      <c r="I1801" s="7"/>
      <c r="J1801" s="7"/>
      <c r="K1801" s="7"/>
      <c r="N1801" s="7"/>
    </row>
    <row r="1802" spans="4:14" s="1" customFormat="1">
      <c r="D1802" s="32"/>
      <c r="G1802" s="32"/>
      <c r="I1802" s="7"/>
      <c r="J1802" s="7"/>
      <c r="K1802" s="7"/>
      <c r="N1802" s="7"/>
    </row>
    <row r="1803" spans="4:14" s="1" customFormat="1">
      <c r="D1803" s="32"/>
      <c r="G1803" s="32"/>
      <c r="I1803" s="7"/>
      <c r="J1803" s="7"/>
      <c r="K1803" s="7"/>
      <c r="N1803" s="7"/>
    </row>
    <row r="1804" spans="4:14" s="1" customFormat="1">
      <c r="D1804" s="32"/>
      <c r="G1804" s="32"/>
      <c r="I1804" s="7"/>
      <c r="J1804" s="7"/>
      <c r="K1804" s="7"/>
      <c r="N1804" s="7"/>
    </row>
    <row r="1805" spans="4:14" s="1" customFormat="1">
      <c r="D1805" s="32"/>
      <c r="G1805" s="32"/>
      <c r="I1805" s="7"/>
      <c r="J1805" s="7"/>
      <c r="K1805" s="7"/>
      <c r="N1805" s="7"/>
    </row>
    <row r="1806" spans="4:14" s="1" customFormat="1">
      <c r="D1806" s="32"/>
      <c r="G1806" s="32"/>
      <c r="I1806" s="7"/>
      <c r="J1806" s="7"/>
      <c r="K1806" s="7"/>
      <c r="N1806" s="7"/>
    </row>
    <row r="1807" spans="4:14" s="1" customFormat="1">
      <c r="D1807" s="32"/>
      <c r="G1807" s="32"/>
      <c r="I1807" s="7"/>
      <c r="J1807" s="7"/>
      <c r="K1807" s="7"/>
      <c r="N1807" s="7"/>
    </row>
    <row r="1808" spans="4:14" s="1" customFormat="1">
      <c r="D1808" s="32"/>
      <c r="G1808" s="32"/>
      <c r="I1808" s="7"/>
      <c r="J1808" s="7"/>
      <c r="K1808" s="7"/>
      <c r="N1808" s="7"/>
    </row>
    <row r="1809" spans="4:14" s="1" customFormat="1">
      <c r="D1809" s="32"/>
      <c r="G1809" s="32"/>
      <c r="I1809" s="7"/>
      <c r="J1809" s="7"/>
      <c r="K1809" s="7"/>
      <c r="N1809" s="7"/>
    </row>
    <row r="1810" spans="4:14" s="1" customFormat="1">
      <c r="D1810" s="32"/>
      <c r="G1810" s="32"/>
      <c r="I1810" s="7"/>
      <c r="J1810" s="7"/>
      <c r="K1810" s="7"/>
      <c r="N1810" s="7"/>
    </row>
    <row r="1811" spans="4:14" s="1" customFormat="1">
      <c r="D1811" s="32"/>
      <c r="G1811" s="32"/>
      <c r="I1811" s="7"/>
      <c r="J1811" s="7"/>
      <c r="K1811" s="7"/>
      <c r="N1811" s="7"/>
    </row>
    <row r="1812" spans="4:14" s="1" customFormat="1">
      <c r="D1812" s="32"/>
      <c r="G1812" s="32"/>
      <c r="I1812" s="7"/>
      <c r="J1812" s="7"/>
      <c r="K1812" s="7"/>
      <c r="N1812" s="7"/>
    </row>
    <row r="1813" spans="4:14" s="1" customFormat="1">
      <c r="D1813" s="32"/>
      <c r="G1813" s="32"/>
      <c r="I1813" s="7"/>
      <c r="J1813" s="7"/>
      <c r="K1813" s="7"/>
      <c r="N1813" s="7"/>
    </row>
    <row r="1814" spans="4:14" s="1" customFormat="1">
      <c r="D1814" s="32"/>
      <c r="G1814" s="32"/>
      <c r="I1814" s="7"/>
      <c r="J1814" s="7"/>
      <c r="K1814" s="7"/>
      <c r="N1814" s="7"/>
    </row>
    <row r="1815" spans="4:14" s="1" customFormat="1">
      <c r="D1815" s="32"/>
      <c r="G1815" s="32"/>
      <c r="I1815" s="7"/>
      <c r="J1815" s="7"/>
      <c r="K1815" s="7"/>
      <c r="N1815" s="7"/>
    </row>
    <row r="1816" spans="4:14" s="1" customFormat="1">
      <c r="D1816" s="32"/>
      <c r="G1816" s="32"/>
      <c r="I1816" s="7"/>
      <c r="J1816" s="7"/>
      <c r="K1816" s="7"/>
      <c r="N1816" s="7"/>
    </row>
    <row r="1817" spans="4:14" s="1" customFormat="1">
      <c r="D1817" s="32"/>
      <c r="G1817" s="32"/>
      <c r="I1817" s="7"/>
      <c r="J1817" s="7"/>
      <c r="K1817" s="7"/>
      <c r="N1817" s="7"/>
    </row>
    <row r="1818" spans="4:14" s="1" customFormat="1">
      <c r="D1818" s="32"/>
      <c r="G1818" s="32"/>
      <c r="I1818" s="7"/>
      <c r="J1818" s="7"/>
      <c r="K1818" s="7"/>
      <c r="N1818" s="7"/>
    </row>
    <row r="1819" spans="4:14" s="1" customFormat="1">
      <c r="D1819" s="32"/>
      <c r="G1819" s="32"/>
      <c r="I1819" s="7"/>
      <c r="J1819" s="7"/>
      <c r="K1819" s="7"/>
      <c r="N1819" s="7"/>
    </row>
    <row r="1820" spans="4:14" s="1" customFormat="1">
      <c r="D1820" s="32"/>
      <c r="G1820" s="32"/>
      <c r="I1820" s="7"/>
      <c r="J1820" s="7"/>
      <c r="K1820" s="7"/>
      <c r="N1820" s="7"/>
    </row>
    <row r="1821" spans="4:14" s="1" customFormat="1">
      <c r="D1821" s="32"/>
      <c r="G1821" s="32"/>
      <c r="I1821" s="7"/>
      <c r="J1821" s="7"/>
      <c r="K1821" s="7"/>
      <c r="N1821" s="7"/>
    </row>
    <row r="1822" spans="4:14" s="1" customFormat="1">
      <c r="D1822" s="32"/>
      <c r="G1822" s="32"/>
      <c r="I1822" s="7"/>
      <c r="J1822" s="7"/>
      <c r="K1822" s="7"/>
      <c r="N1822" s="7"/>
    </row>
    <row r="1823" spans="4:14" s="1" customFormat="1">
      <c r="D1823" s="32"/>
      <c r="G1823" s="32"/>
      <c r="I1823" s="7"/>
      <c r="J1823" s="7"/>
      <c r="K1823" s="7"/>
      <c r="N1823" s="7"/>
    </row>
    <row r="1824" spans="4:14" s="1" customFormat="1">
      <c r="D1824" s="32"/>
      <c r="G1824" s="32"/>
      <c r="I1824" s="7"/>
      <c r="J1824" s="7"/>
      <c r="K1824" s="7"/>
      <c r="N1824" s="7"/>
    </row>
    <row r="1825" spans="4:14" s="1" customFormat="1">
      <c r="D1825" s="32"/>
      <c r="G1825" s="32"/>
      <c r="I1825" s="7"/>
      <c r="J1825" s="7"/>
      <c r="K1825" s="7"/>
      <c r="N1825" s="7"/>
    </row>
    <row r="1826" spans="4:14" s="1" customFormat="1">
      <c r="D1826" s="32"/>
      <c r="G1826" s="32"/>
      <c r="I1826" s="7"/>
      <c r="J1826" s="7"/>
      <c r="K1826" s="7"/>
      <c r="N1826" s="7"/>
    </row>
    <row r="1827" spans="4:14" s="1" customFormat="1">
      <c r="D1827" s="32"/>
      <c r="G1827" s="32"/>
      <c r="I1827" s="7"/>
      <c r="J1827" s="7"/>
      <c r="K1827" s="7"/>
      <c r="N1827" s="7"/>
    </row>
    <row r="1828" spans="4:14" s="1" customFormat="1">
      <c r="D1828" s="32"/>
      <c r="G1828" s="32"/>
      <c r="I1828" s="7"/>
      <c r="J1828" s="7"/>
      <c r="K1828" s="7"/>
      <c r="N1828" s="7"/>
    </row>
    <row r="1829" spans="4:14" s="1" customFormat="1">
      <c r="D1829" s="32"/>
      <c r="G1829" s="32"/>
      <c r="I1829" s="7"/>
      <c r="J1829" s="7"/>
      <c r="K1829" s="7"/>
      <c r="N1829" s="7"/>
    </row>
    <row r="1830" spans="4:14" s="1" customFormat="1">
      <c r="D1830" s="32"/>
      <c r="G1830" s="32"/>
      <c r="I1830" s="7"/>
      <c r="J1830" s="7"/>
      <c r="K1830" s="7"/>
      <c r="N1830" s="7"/>
    </row>
    <row r="1831" spans="4:14" s="1" customFormat="1">
      <c r="D1831" s="32"/>
      <c r="G1831" s="32"/>
      <c r="I1831" s="7"/>
      <c r="J1831" s="7"/>
      <c r="K1831" s="7"/>
      <c r="N1831" s="7"/>
    </row>
    <row r="1832" spans="4:14" s="1" customFormat="1">
      <c r="D1832" s="32"/>
      <c r="G1832" s="32"/>
      <c r="I1832" s="7"/>
      <c r="J1832" s="7"/>
      <c r="K1832" s="7"/>
      <c r="N1832" s="7"/>
    </row>
    <row r="1833" spans="4:14" s="1" customFormat="1">
      <c r="D1833" s="32"/>
      <c r="G1833" s="32"/>
      <c r="I1833" s="7"/>
      <c r="J1833" s="7"/>
      <c r="K1833" s="7"/>
      <c r="N1833" s="7"/>
    </row>
    <row r="1834" spans="4:14" s="1" customFormat="1">
      <c r="D1834" s="32"/>
      <c r="G1834" s="32"/>
      <c r="I1834" s="7"/>
      <c r="J1834" s="7"/>
      <c r="K1834" s="7"/>
      <c r="N1834" s="7"/>
    </row>
    <row r="1835" spans="4:14" s="1" customFormat="1">
      <c r="D1835" s="32"/>
      <c r="G1835" s="32"/>
      <c r="I1835" s="7"/>
      <c r="J1835" s="7"/>
      <c r="K1835" s="7"/>
      <c r="N1835" s="7"/>
    </row>
    <row r="1836" spans="4:14" s="1" customFormat="1">
      <c r="D1836" s="32"/>
      <c r="G1836" s="32"/>
      <c r="I1836" s="7"/>
      <c r="J1836" s="7"/>
      <c r="K1836" s="7"/>
      <c r="N1836" s="7"/>
    </row>
    <row r="1837" spans="4:14" s="1" customFormat="1">
      <c r="D1837" s="32"/>
      <c r="G1837" s="32"/>
      <c r="I1837" s="7"/>
      <c r="J1837" s="7"/>
      <c r="K1837" s="7"/>
      <c r="N1837" s="7"/>
    </row>
    <row r="1838" spans="4:14" s="1" customFormat="1">
      <c r="D1838" s="32"/>
      <c r="G1838" s="32"/>
      <c r="I1838" s="7"/>
      <c r="J1838" s="7"/>
      <c r="K1838" s="7"/>
      <c r="N1838" s="7"/>
    </row>
    <row r="1839" spans="4:14" s="1" customFormat="1">
      <c r="D1839" s="32"/>
      <c r="G1839" s="32"/>
      <c r="I1839" s="7"/>
      <c r="J1839" s="7"/>
      <c r="K1839" s="7"/>
      <c r="N1839" s="7"/>
    </row>
    <row r="1840" spans="4:14" s="1" customFormat="1">
      <c r="D1840" s="32"/>
      <c r="G1840" s="32"/>
      <c r="I1840" s="7"/>
      <c r="J1840" s="7"/>
      <c r="K1840" s="7"/>
      <c r="N1840" s="7"/>
    </row>
    <row r="1841" spans="4:14" s="1" customFormat="1">
      <c r="D1841" s="32"/>
      <c r="G1841" s="32"/>
      <c r="I1841" s="7"/>
      <c r="J1841" s="7"/>
      <c r="K1841" s="7"/>
      <c r="N1841" s="7"/>
    </row>
    <row r="1842" spans="4:14" s="1" customFormat="1">
      <c r="D1842" s="32"/>
      <c r="G1842" s="32"/>
      <c r="I1842" s="7"/>
      <c r="J1842" s="7"/>
      <c r="K1842" s="7"/>
      <c r="N1842" s="7"/>
    </row>
    <row r="1843" spans="4:14" s="1" customFormat="1">
      <c r="D1843" s="32"/>
      <c r="G1843" s="32"/>
      <c r="I1843" s="7"/>
      <c r="J1843" s="7"/>
      <c r="K1843" s="7"/>
      <c r="N1843" s="7"/>
    </row>
    <row r="1844" spans="4:14" s="1" customFormat="1">
      <c r="D1844" s="32"/>
      <c r="G1844" s="32"/>
      <c r="I1844" s="7"/>
      <c r="J1844" s="7"/>
      <c r="K1844" s="7"/>
      <c r="N1844" s="7"/>
    </row>
    <row r="1845" spans="4:14" s="1" customFormat="1">
      <c r="D1845" s="32"/>
      <c r="G1845" s="32"/>
      <c r="I1845" s="7"/>
      <c r="J1845" s="7"/>
      <c r="K1845" s="7"/>
      <c r="N1845" s="7"/>
    </row>
    <row r="1846" spans="4:14" s="1" customFormat="1">
      <c r="D1846" s="32"/>
      <c r="G1846" s="32"/>
      <c r="I1846" s="7"/>
      <c r="J1846" s="7"/>
      <c r="K1846" s="7"/>
      <c r="N1846" s="7"/>
    </row>
    <row r="1847" spans="4:14" s="1" customFormat="1">
      <c r="D1847" s="32"/>
      <c r="G1847" s="32"/>
      <c r="I1847" s="7"/>
      <c r="J1847" s="7"/>
      <c r="K1847" s="7"/>
      <c r="N1847" s="7"/>
    </row>
    <row r="1848" spans="4:14" s="1" customFormat="1">
      <c r="D1848" s="32"/>
      <c r="G1848" s="32"/>
      <c r="I1848" s="7"/>
      <c r="J1848" s="7"/>
      <c r="K1848" s="7"/>
      <c r="N1848" s="7"/>
    </row>
    <row r="1849" spans="4:14" s="1" customFormat="1">
      <c r="D1849" s="32"/>
      <c r="G1849" s="32"/>
      <c r="I1849" s="7"/>
      <c r="J1849" s="7"/>
      <c r="K1849" s="7"/>
      <c r="N1849" s="7"/>
    </row>
    <row r="1850" spans="4:14" s="1" customFormat="1">
      <c r="D1850" s="32"/>
      <c r="G1850" s="32"/>
      <c r="I1850" s="7"/>
      <c r="J1850" s="7"/>
      <c r="K1850" s="7"/>
      <c r="N1850" s="7"/>
    </row>
    <row r="1851" spans="4:14" s="1" customFormat="1">
      <c r="D1851" s="32"/>
      <c r="G1851" s="32"/>
      <c r="I1851" s="7"/>
      <c r="J1851" s="7"/>
      <c r="K1851" s="7"/>
      <c r="N1851" s="7"/>
    </row>
    <row r="1852" spans="4:14" s="1" customFormat="1">
      <c r="D1852" s="32"/>
      <c r="G1852" s="32"/>
      <c r="I1852" s="7"/>
      <c r="J1852" s="7"/>
      <c r="K1852" s="7"/>
      <c r="N1852" s="7"/>
    </row>
    <row r="1853" spans="4:14" s="1" customFormat="1">
      <c r="D1853" s="32"/>
      <c r="G1853" s="32"/>
      <c r="I1853" s="7"/>
      <c r="J1853" s="7"/>
      <c r="K1853" s="7"/>
      <c r="N1853" s="7"/>
    </row>
    <row r="1854" spans="4:14" s="1" customFormat="1">
      <c r="D1854" s="32"/>
      <c r="G1854" s="32"/>
      <c r="I1854" s="7"/>
      <c r="J1854" s="7"/>
      <c r="K1854" s="7"/>
      <c r="N1854" s="7"/>
    </row>
    <row r="1855" spans="4:14" s="1" customFormat="1">
      <c r="D1855" s="32"/>
      <c r="G1855" s="32"/>
      <c r="I1855" s="7"/>
      <c r="J1855" s="7"/>
      <c r="K1855" s="7"/>
      <c r="N1855" s="7"/>
    </row>
    <row r="1856" spans="4:14" s="1" customFormat="1">
      <c r="D1856" s="32"/>
      <c r="G1856" s="32"/>
      <c r="I1856" s="7"/>
      <c r="J1856" s="7"/>
      <c r="K1856" s="7"/>
      <c r="N1856" s="7"/>
    </row>
    <row r="1857" spans="4:14" s="1" customFormat="1">
      <c r="D1857" s="32"/>
      <c r="G1857" s="32"/>
      <c r="I1857" s="7"/>
      <c r="J1857" s="7"/>
      <c r="K1857" s="7"/>
      <c r="N1857" s="7"/>
    </row>
    <row r="1858" spans="4:14" s="1" customFormat="1">
      <c r="D1858" s="32"/>
      <c r="G1858" s="32"/>
      <c r="I1858" s="7"/>
      <c r="J1858" s="7"/>
      <c r="K1858" s="7"/>
      <c r="N1858" s="7"/>
    </row>
    <row r="1859" spans="4:14" s="1" customFormat="1">
      <c r="D1859" s="32"/>
      <c r="G1859" s="32"/>
      <c r="I1859" s="7"/>
      <c r="J1859" s="7"/>
      <c r="K1859" s="7"/>
      <c r="N1859" s="7"/>
    </row>
    <row r="1860" spans="4:14" s="1" customFormat="1">
      <c r="D1860" s="32"/>
      <c r="G1860" s="32"/>
      <c r="I1860" s="7"/>
      <c r="J1860" s="7"/>
      <c r="K1860" s="7"/>
      <c r="N1860" s="7"/>
    </row>
    <row r="1861" spans="4:14" s="1" customFormat="1">
      <c r="D1861" s="32"/>
      <c r="G1861" s="32"/>
      <c r="I1861" s="7"/>
      <c r="J1861" s="7"/>
      <c r="K1861" s="7"/>
      <c r="N1861" s="7"/>
    </row>
    <row r="1862" spans="4:14" s="1" customFormat="1">
      <c r="D1862" s="32"/>
      <c r="G1862" s="32"/>
      <c r="I1862" s="7"/>
      <c r="J1862" s="7"/>
      <c r="K1862" s="7"/>
      <c r="N1862" s="7"/>
    </row>
    <row r="1863" spans="4:14" s="1" customFormat="1">
      <c r="D1863" s="32"/>
      <c r="G1863" s="32"/>
      <c r="I1863" s="7"/>
      <c r="J1863" s="7"/>
      <c r="K1863" s="7"/>
      <c r="N1863" s="7"/>
    </row>
    <row r="1864" spans="4:14" s="1" customFormat="1">
      <c r="D1864" s="32"/>
      <c r="G1864" s="32"/>
      <c r="I1864" s="7"/>
      <c r="J1864" s="7"/>
      <c r="K1864" s="7"/>
      <c r="N1864" s="7"/>
    </row>
    <row r="1865" spans="4:14" s="1" customFormat="1">
      <c r="D1865" s="32"/>
      <c r="G1865" s="32"/>
      <c r="I1865" s="7"/>
      <c r="J1865" s="7"/>
      <c r="K1865" s="7"/>
      <c r="N1865" s="7"/>
    </row>
    <row r="1866" spans="4:14" s="1" customFormat="1">
      <c r="D1866" s="32"/>
      <c r="G1866" s="32"/>
      <c r="I1866" s="7"/>
      <c r="J1866" s="7"/>
      <c r="K1866" s="7"/>
      <c r="N1866" s="7"/>
    </row>
    <row r="1867" spans="4:14" s="1" customFormat="1">
      <c r="D1867" s="32"/>
      <c r="G1867" s="32"/>
      <c r="I1867" s="7"/>
      <c r="J1867" s="7"/>
      <c r="K1867" s="7"/>
      <c r="N1867" s="7"/>
    </row>
    <row r="1868" spans="4:14" s="1" customFormat="1">
      <c r="D1868" s="32"/>
      <c r="G1868" s="32"/>
      <c r="I1868" s="7"/>
      <c r="J1868" s="7"/>
      <c r="K1868" s="7"/>
      <c r="N1868" s="7"/>
    </row>
    <row r="1869" spans="4:14" s="1" customFormat="1">
      <c r="D1869" s="32"/>
      <c r="G1869" s="32"/>
      <c r="I1869" s="7"/>
      <c r="J1869" s="7"/>
      <c r="K1869" s="7"/>
      <c r="N1869" s="7"/>
    </row>
    <row r="1870" spans="4:14" s="1" customFormat="1">
      <c r="D1870" s="32"/>
      <c r="G1870" s="32"/>
      <c r="I1870" s="7"/>
      <c r="J1870" s="7"/>
      <c r="K1870" s="7"/>
      <c r="N1870" s="7"/>
    </row>
    <row r="1871" spans="4:14" s="1" customFormat="1">
      <c r="D1871" s="32"/>
      <c r="G1871" s="32"/>
      <c r="I1871" s="7"/>
      <c r="J1871" s="7"/>
      <c r="K1871" s="7"/>
      <c r="N1871" s="7"/>
    </row>
    <row r="1872" spans="4:14" s="1" customFormat="1">
      <c r="D1872" s="32"/>
      <c r="G1872" s="32"/>
      <c r="I1872" s="7"/>
      <c r="J1872" s="7"/>
      <c r="K1872" s="7"/>
      <c r="N1872" s="7"/>
    </row>
    <row r="1873" spans="4:14" s="1" customFormat="1">
      <c r="D1873" s="32"/>
      <c r="G1873" s="32"/>
      <c r="I1873" s="7"/>
      <c r="J1873" s="7"/>
      <c r="K1873" s="7"/>
      <c r="N1873" s="7"/>
    </row>
    <row r="1874" spans="4:14" s="1" customFormat="1">
      <c r="D1874" s="32"/>
      <c r="G1874" s="32"/>
      <c r="I1874" s="7"/>
      <c r="J1874" s="7"/>
      <c r="K1874" s="7"/>
      <c r="N1874" s="7"/>
    </row>
    <row r="1875" spans="4:14" s="1" customFormat="1">
      <c r="D1875" s="32"/>
      <c r="G1875" s="32"/>
      <c r="I1875" s="7"/>
      <c r="J1875" s="7"/>
      <c r="K1875" s="7"/>
      <c r="N1875" s="7"/>
    </row>
    <row r="1876" spans="4:14" s="1" customFormat="1">
      <c r="D1876" s="32"/>
      <c r="G1876" s="32"/>
      <c r="I1876" s="7"/>
      <c r="J1876" s="7"/>
      <c r="K1876" s="7"/>
      <c r="N1876" s="7"/>
    </row>
    <row r="1877" spans="4:14" s="1" customFormat="1">
      <c r="D1877" s="32"/>
      <c r="G1877" s="32"/>
      <c r="I1877" s="7"/>
      <c r="J1877" s="7"/>
      <c r="K1877" s="7"/>
      <c r="N1877" s="7"/>
    </row>
    <row r="1878" spans="4:14" s="1" customFormat="1">
      <c r="D1878" s="32"/>
      <c r="G1878" s="32"/>
      <c r="I1878" s="7"/>
      <c r="J1878" s="7"/>
      <c r="K1878" s="7"/>
      <c r="N1878" s="7"/>
    </row>
    <row r="1879" spans="4:14" s="1" customFormat="1">
      <c r="D1879" s="32"/>
      <c r="G1879" s="32"/>
      <c r="I1879" s="7"/>
      <c r="J1879" s="7"/>
      <c r="K1879" s="7"/>
      <c r="N1879" s="7"/>
    </row>
    <row r="1880" spans="4:14" s="1" customFormat="1">
      <c r="D1880" s="32"/>
      <c r="G1880" s="32"/>
      <c r="I1880" s="7"/>
      <c r="J1880" s="7"/>
      <c r="K1880" s="7"/>
      <c r="N1880" s="7"/>
    </row>
    <row r="1881" spans="4:14" s="1" customFormat="1">
      <c r="D1881" s="32"/>
      <c r="G1881" s="32"/>
      <c r="I1881" s="7"/>
      <c r="J1881" s="7"/>
      <c r="K1881" s="7"/>
      <c r="N1881" s="7"/>
    </row>
    <row r="1882" spans="4:14" s="1" customFormat="1">
      <c r="D1882" s="32"/>
      <c r="G1882" s="32"/>
      <c r="I1882" s="7"/>
      <c r="J1882" s="7"/>
      <c r="K1882" s="7"/>
      <c r="N1882" s="7"/>
    </row>
    <row r="1883" spans="4:14" s="1" customFormat="1">
      <c r="D1883" s="32"/>
      <c r="G1883" s="32"/>
      <c r="I1883" s="7"/>
      <c r="J1883" s="7"/>
      <c r="K1883" s="7"/>
      <c r="N1883" s="7"/>
    </row>
    <row r="1884" spans="4:14" s="1" customFormat="1">
      <c r="D1884" s="32"/>
      <c r="G1884" s="32"/>
      <c r="I1884" s="7"/>
      <c r="J1884" s="7"/>
      <c r="K1884" s="7"/>
      <c r="N1884" s="7"/>
    </row>
    <row r="1885" spans="4:14" s="1" customFormat="1">
      <c r="D1885" s="32"/>
      <c r="G1885" s="32"/>
      <c r="I1885" s="7"/>
      <c r="J1885" s="7"/>
      <c r="K1885" s="7"/>
      <c r="N1885" s="7"/>
    </row>
    <row r="1886" spans="4:14" s="1" customFormat="1">
      <c r="D1886" s="32"/>
      <c r="G1886" s="32"/>
      <c r="I1886" s="7"/>
      <c r="J1886" s="7"/>
      <c r="K1886" s="7"/>
      <c r="N1886" s="7"/>
    </row>
    <row r="1887" spans="4:14" s="1" customFormat="1">
      <c r="D1887" s="32"/>
      <c r="G1887" s="32"/>
      <c r="I1887" s="7"/>
      <c r="J1887" s="7"/>
      <c r="K1887" s="7"/>
      <c r="N1887" s="7"/>
    </row>
    <row r="1888" spans="4:14" s="1" customFormat="1">
      <c r="D1888" s="32"/>
      <c r="G1888" s="32"/>
      <c r="I1888" s="7"/>
      <c r="J1888" s="7"/>
      <c r="K1888" s="7"/>
      <c r="N1888" s="7"/>
    </row>
    <row r="1889" spans="4:14" s="1" customFormat="1">
      <c r="D1889" s="32"/>
      <c r="G1889" s="32"/>
      <c r="I1889" s="7"/>
      <c r="J1889" s="7"/>
      <c r="K1889" s="7"/>
      <c r="N1889" s="7"/>
    </row>
    <row r="1890" spans="4:14" s="1" customFormat="1">
      <c r="D1890" s="32"/>
      <c r="G1890" s="32"/>
      <c r="I1890" s="7"/>
      <c r="J1890" s="7"/>
      <c r="K1890" s="7"/>
      <c r="N1890" s="7"/>
    </row>
    <row r="1891" spans="4:14" s="1" customFormat="1">
      <c r="D1891" s="32"/>
      <c r="G1891" s="32"/>
      <c r="I1891" s="7"/>
      <c r="J1891" s="7"/>
      <c r="K1891" s="7"/>
      <c r="N1891" s="7"/>
    </row>
    <row r="1892" spans="4:14" s="1" customFormat="1">
      <c r="D1892" s="32"/>
      <c r="G1892" s="32"/>
      <c r="I1892" s="7"/>
      <c r="J1892" s="7"/>
      <c r="K1892" s="7"/>
      <c r="N1892" s="7"/>
    </row>
    <row r="1893" spans="4:14" s="1" customFormat="1">
      <c r="D1893" s="32"/>
      <c r="G1893" s="32"/>
      <c r="I1893" s="7"/>
      <c r="J1893" s="7"/>
      <c r="K1893" s="7"/>
      <c r="N1893" s="7"/>
    </row>
    <row r="1894" spans="4:14" s="1" customFormat="1">
      <c r="D1894" s="32"/>
      <c r="G1894" s="32"/>
      <c r="I1894" s="7"/>
      <c r="J1894" s="7"/>
      <c r="K1894" s="7"/>
      <c r="N1894" s="7"/>
    </row>
    <row r="1895" spans="4:14" s="1" customFormat="1">
      <c r="D1895" s="32"/>
      <c r="G1895" s="32"/>
      <c r="I1895" s="7"/>
      <c r="J1895" s="7"/>
      <c r="K1895" s="7"/>
      <c r="N1895" s="7"/>
    </row>
    <row r="1896" spans="4:14" s="1" customFormat="1">
      <c r="D1896" s="32"/>
      <c r="G1896" s="32"/>
      <c r="I1896" s="7"/>
      <c r="J1896" s="7"/>
      <c r="K1896" s="7"/>
      <c r="N1896" s="7"/>
    </row>
    <row r="1897" spans="4:14" s="1" customFormat="1">
      <c r="D1897" s="32"/>
      <c r="G1897" s="32"/>
      <c r="I1897" s="7"/>
      <c r="J1897" s="7"/>
      <c r="K1897" s="7"/>
      <c r="N1897" s="7"/>
    </row>
    <row r="1898" spans="4:14" s="1" customFormat="1">
      <c r="D1898" s="32"/>
      <c r="G1898" s="32"/>
      <c r="I1898" s="7"/>
      <c r="J1898" s="7"/>
      <c r="K1898" s="7"/>
      <c r="N1898" s="7"/>
    </row>
    <row r="1899" spans="4:14" s="1" customFormat="1">
      <c r="D1899" s="32"/>
      <c r="G1899" s="32"/>
      <c r="I1899" s="7"/>
      <c r="J1899" s="7"/>
      <c r="K1899" s="7"/>
      <c r="N1899" s="7"/>
    </row>
    <row r="1900" spans="4:14" s="1" customFormat="1">
      <c r="D1900" s="32"/>
      <c r="G1900" s="32"/>
      <c r="I1900" s="7"/>
      <c r="J1900" s="7"/>
      <c r="K1900" s="7"/>
      <c r="N1900" s="7"/>
    </row>
    <row r="1901" spans="4:14" s="1" customFormat="1">
      <c r="D1901" s="32"/>
      <c r="G1901" s="32"/>
      <c r="I1901" s="7"/>
      <c r="J1901" s="7"/>
      <c r="K1901" s="7"/>
      <c r="N1901" s="7"/>
    </row>
    <row r="1902" spans="4:14" s="1" customFormat="1">
      <c r="D1902" s="32"/>
      <c r="G1902" s="32"/>
      <c r="I1902" s="7"/>
      <c r="J1902" s="7"/>
      <c r="K1902" s="7"/>
      <c r="N1902" s="7"/>
    </row>
    <row r="1903" spans="4:14" s="1" customFormat="1">
      <c r="D1903" s="32"/>
      <c r="G1903" s="32"/>
      <c r="I1903" s="7"/>
      <c r="J1903" s="7"/>
      <c r="K1903" s="7"/>
      <c r="N1903" s="7"/>
    </row>
    <row r="1904" spans="4:14" s="1" customFormat="1">
      <c r="D1904" s="32"/>
      <c r="G1904" s="32"/>
      <c r="I1904" s="7"/>
      <c r="J1904" s="7"/>
      <c r="K1904" s="7"/>
      <c r="N1904" s="7"/>
    </row>
    <row r="1905" spans="4:14" s="1" customFormat="1">
      <c r="D1905" s="32"/>
      <c r="G1905" s="32"/>
      <c r="I1905" s="7"/>
      <c r="J1905" s="7"/>
      <c r="K1905" s="7"/>
      <c r="N1905" s="7"/>
    </row>
    <row r="1906" spans="4:14" s="1" customFormat="1">
      <c r="D1906" s="32"/>
      <c r="G1906" s="32"/>
      <c r="I1906" s="7"/>
      <c r="J1906" s="7"/>
      <c r="K1906" s="7"/>
      <c r="N1906" s="7"/>
    </row>
    <row r="1907" spans="4:14" s="1" customFormat="1">
      <c r="D1907" s="32"/>
      <c r="G1907" s="32"/>
      <c r="I1907" s="7"/>
      <c r="J1907" s="7"/>
      <c r="K1907" s="7"/>
      <c r="N1907" s="7"/>
    </row>
    <row r="1908" spans="4:14" s="1" customFormat="1">
      <c r="D1908" s="32"/>
      <c r="G1908" s="32"/>
      <c r="I1908" s="7"/>
      <c r="J1908" s="7"/>
      <c r="K1908" s="7"/>
      <c r="N1908" s="7"/>
    </row>
    <row r="1909" spans="4:14" s="1" customFormat="1">
      <c r="D1909" s="32"/>
      <c r="G1909" s="32"/>
      <c r="I1909" s="7"/>
      <c r="J1909" s="7"/>
      <c r="K1909" s="7"/>
      <c r="N1909" s="7"/>
    </row>
    <row r="1910" spans="4:14" s="1" customFormat="1">
      <c r="D1910" s="32"/>
      <c r="G1910" s="32"/>
      <c r="I1910" s="7"/>
      <c r="J1910" s="7"/>
      <c r="K1910" s="7"/>
      <c r="N1910" s="7"/>
    </row>
    <row r="1911" spans="4:14" s="1" customFormat="1">
      <c r="D1911" s="32"/>
      <c r="G1911" s="32"/>
      <c r="I1911" s="7"/>
      <c r="J1911" s="7"/>
      <c r="K1911" s="7"/>
      <c r="N1911" s="7"/>
    </row>
    <row r="1912" spans="4:14" s="1" customFormat="1">
      <c r="D1912" s="32"/>
      <c r="G1912" s="32"/>
      <c r="I1912" s="7"/>
      <c r="J1912" s="7"/>
      <c r="K1912" s="7"/>
      <c r="N1912" s="7"/>
    </row>
    <row r="1913" spans="4:14" s="1" customFormat="1">
      <c r="D1913" s="32"/>
      <c r="G1913" s="32"/>
      <c r="I1913" s="7"/>
      <c r="J1913" s="7"/>
      <c r="K1913" s="7"/>
      <c r="N1913" s="7"/>
    </row>
    <row r="1914" spans="4:14" s="1" customFormat="1">
      <c r="D1914" s="32"/>
      <c r="G1914" s="32"/>
      <c r="I1914" s="7"/>
      <c r="J1914" s="7"/>
      <c r="K1914" s="7"/>
      <c r="N1914" s="7"/>
    </row>
    <row r="1915" spans="4:14" s="1" customFormat="1">
      <c r="D1915" s="32"/>
      <c r="G1915" s="32"/>
      <c r="I1915" s="7"/>
      <c r="J1915" s="7"/>
      <c r="K1915" s="7"/>
      <c r="N1915" s="7"/>
    </row>
    <row r="1916" spans="4:14" s="1" customFormat="1">
      <c r="D1916" s="32"/>
      <c r="G1916" s="32"/>
      <c r="I1916" s="7"/>
      <c r="J1916" s="7"/>
      <c r="K1916" s="7"/>
      <c r="N1916" s="7"/>
    </row>
    <row r="1917" spans="4:14" s="1" customFormat="1">
      <c r="D1917" s="32"/>
      <c r="G1917" s="32"/>
      <c r="I1917" s="7"/>
      <c r="J1917" s="7"/>
      <c r="K1917" s="7"/>
      <c r="N1917" s="7"/>
    </row>
    <row r="1918" spans="4:14" s="1" customFormat="1">
      <c r="D1918" s="32"/>
      <c r="G1918" s="32"/>
      <c r="I1918" s="7"/>
      <c r="J1918" s="7"/>
      <c r="K1918" s="7"/>
      <c r="N1918" s="7"/>
    </row>
    <row r="1919" spans="4:14" s="1" customFormat="1">
      <c r="D1919" s="32"/>
      <c r="G1919" s="32"/>
      <c r="I1919" s="7"/>
      <c r="J1919" s="7"/>
      <c r="K1919" s="7"/>
      <c r="N1919" s="7"/>
    </row>
    <row r="1920" spans="4:14" s="1" customFormat="1">
      <c r="D1920" s="32"/>
      <c r="G1920" s="32"/>
      <c r="I1920" s="7"/>
      <c r="J1920" s="7"/>
      <c r="K1920" s="7"/>
      <c r="N1920" s="7"/>
    </row>
    <row r="1921" spans="4:14" s="1" customFormat="1">
      <c r="D1921" s="32"/>
      <c r="G1921" s="32"/>
      <c r="I1921" s="7"/>
      <c r="J1921" s="7"/>
      <c r="K1921" s="7"/>
      <c r="N1921" s="7"/>
    </row>
    <row r="1922" spans="4:14" s="1" customFormat="1">
      <c r="D1922" s="32"/>
      <c r="G1922" s="32"/>
      <c r="I1922" s="7"/>
      <c r="J1922" s="7"/>
      <c r="K1922" s="7"/>
      <c r="N1922" s="7"/>
    </row>
    <row r="1923" spans="4:14" s="1" customFormat="1">
      <c r="D1923" s="32"/>
      <c r="G1923" s="32"/>
      <c r="I1923" s="7"/>
      <c r="J1923" s="7"/>
      <c r="K1923" s="7"/>
      <c r="N1923" s="7"/>
    </row>
    <row r="1924" spans="4:14" s="1" customFormat="1">
      <c r="D1924" s="32"/>
      <c r="G1924" s="32"/>
      <c r="I1924" s="7"/>
      <c r="J1924" s="7"/>
      <c r="K1924" s="7"/>
      <c r="N1924" s="7"/>
    </row>
    <row r="1925" spans="4:14" s="1" customFormat="1">
      <c r="D1925" s="32"/>
      <c r="G1925" s="32"/>
      <c r="I1925" s="7"/>
      <c r="J1925" s="7"/>
      <c r="K1925" s="7"/>
      <c r="N1925" s="7"/>
    </row>
    <row r="1926" spans="4:14" s="1" customFormat="1">
      <c r="D1926" s="32"/>
      <c r="G1926" s="32"/>
      <c r="I1926" s="7"/>
      <c r="J1926" s="7"/>
      <c r="K1926" s="7"/>
      <c r="N1926" s="7"/>
    </row>
    <row r="1927" spans="4:14" s="1" customFormat="1">
      <c r="D1927" s="32"/>
      <c r="G1927" s="32"/>
      <c r="I1927" s="7"/>
      <c r="J1927" s="7"/>
      <c r="K1927" s="7"/>
      <c r="N1927" s="7"/>
    </row>
    <row r="1928" spans="4:14" s="1" customFormat="1">
      <c r="D1928" s="32"/>
      <c r="G1928" s="32"/>
      <c r="I1928" s="7"/>
      <c r="J1928" s="7"/>
      <c r="K1928" s="7"/>
      <c r="N1928" s="7"/>
    </row>
    <row r="1929" spans="4:14" s="1" customFormat="1">
      <c r="D1929" s="32"/>
      <c r="G1929" s="32"/>
      <c r="I1929" s="7"/>
      <c r="J1929" s="7"/>
      <c r="K1929" s="7"/>
      <c r="N1929" s="7"/>
    </row>
    <row r="1930" spans="4:14" s="1" customFormat="1">
      <c r="D1930" s="32"/>
      <c r="G1930" s="32"/>
      <c r="I1930" s="7"/>
      <c r="J1930" s="7"/>
      <c r="K1930" s="7"/>
      <c r="N1930" s="7"/>
    </row>
    <row r="1931" spans="4:14" s="1" customFormat="1">
      <c r="D1931" s="32"/>
      <c r="G1931" s="32"/>
      <c r="I1931" s="7"/>
      <c r="J1931" s="7"/>
      <c r="K1931" s="7"/>
      <c r="N1931" s="7"/>
    </row>
    <row r="1932" spans="4:14" s="1" customFormat="1">
      <c r="D1932" s="32"/>
      <c r="G1932" s="32"/>
      <c r="I1932" s="7"/>
      <c r="J1932" s="7"/>
      <c r="K1932" s="7"/>
      <c r="N1932" s="7"/>
    </row>
    <row r="1933" spans="4:14" s="1" customFormat="1">
      <c r="D1933" s="32"/>
      <c r="G1933" s="32"/>
      <c r="I1933" s="7"/>
      <c r="J1933" s="7"/>
      <c r="K1933" s="7"/>
      <c r="N1933" s="7"/>
    </row>
    <row r="1934" spans="4:14" s="1" customFormat="1">
      <c r="D1934" s="32"/>
      <c r="G1934" s="32"/>
      <c r="I1934" s="7"/>
      <c r="J1934" s="7"/>
      <c r="K1934" s="7"/>
      <c r="N1934" s="7"/>
    </row>
    <row r="1935" spans="4:14" s="1" customFormat="1">
      <c r="D1935" s="32"/>
      <c r="G1935" s="32"/>
      <c r="I1935" s="7"/>
      <c r="J1935" s="7"/>
      <c r="K1935" s="7"/>
      <c r="N1935" s="7"/>
    </row>
    <row r="1936" spans="4:14" s="1" customFormat="1">
      <c r="D1936" s="32"/>
      <c r="G1936" s="32"/>
      <c r="I1936" s="7"/>
      <c r="J1936" s="7"/>
      <c r="K1936" s="7"/>
      <c r="N1936" s="7"/>
    </row>
    <row r="1937" spans="4:14" s="1" customFormat="1">
      <c r="D1937" s="32"/>
      <c r="G1937" s="32"/>
      <c r="I1937" s="7"/>
      <c r="J1937" s="7"/>
      <c r="K1937" s="7"/>
      <c r="N1937" s="7"/>
    </row>
    <row r="1938" spans="4:14" s="1" customFormat="1">
      <c r="D1938" s="32"/>
      <c r="G1938" s="32"/>
      <c r="I1938" s="7"/>
      <c r="J1938" s="7"/>
      <c r="K1938" s="7"/>
      <c r="N1938" s="7"/>
    </row>
    <row r="1939" spans="4:14" s="1" customFormat="1">
      <c r="D1939" s="32"/>
      <c r="G1939" s="32"/>
      <c r="I1939" s="7"/>
      <c r="J1939" s="7"/>
      <c r="K1939" s="7"/>
      <c r="N1939" s="7"/>
    </row>
    <row r="1940" spans="4:14" s="1" customFormat="1">
      <c r="D1940" s="32"/>
      <c r="G1940" s="32"/>
      <c r="I1940" s="7"/>
      <c r="J1940" s="7"/>
      <c r="K1940" s="7"/>
      <c r="N1940" s="7"/>
    </row>
    <row r="1941" spans="4:14" s="1" customFormat="1">
      <c r="D1941" s="32"/>
      <c r="G1941" s="32"/>
      <c r="I1941" s="7"/>
      <c r="J1941" s="7"/>
      <c r="K1941" s="7"/>
      <c r="N1941" s="7"/>
    </row>
    <row r="1942" spans="4:14" s="1" customFormat="1">
      <c r="D1942" s="32"/>
      <c r="G1942" s="32"/>
      <c r="I1942" s="7"/>
      <c r="J1942" s="7"/>
      <c r="K1942" s="7"/>
      <c r="N1942" s="7"/>
    </row>
    <row r="1943" spans="4:14" s="1" customFormat="1">
      <c r="D1943" s="32"/>
      <c r="G1943" s="32"/>
      <c r="I1943" s="7"/>
      <c r="J1943" s="7"/>
      <c r="K1943" s="7"/>
      <c r="N1943" s="7"/>
    </row>
    <row r="1944" spans="4:14" s="1" customFormat="1">
      <c r="D1944" s="32"/>
      <c r="G1944" s="32"/>
      <c r="I1944" s="7"/>
      <c r="J1944" s="7"/>
      <c r="K1944" s="7"/>
      <c r="N1944" s="7"/>
    </row>
    <row r="1945" spans="4:14" s="1" customFormat="1">
      <c r="D1945" s="32"/>
      <c r="G1945" s="32"/>
      <c r="I1945" s="7"/>
      <c r="J1945" s="7"/>
      <c r="K1945" s="7"/>
      <c r="N1945" s="7"/>
    </row>
    <row r="1946" spans="4:14" s="1" customFormat="1">
      <c r="D1946" s="32"/>
      <c r="G1946" s="32"/>
      <c r="I1946" s="7"/>
      <c r="J1946" s="7"/>
      <c r="K1946" s="7"/>
      <c r="N1946" s="7"/>
    </row>
    <row r="1947" spans="4:14" s="1" customFormat="1">
      <c r="D1947" s="32"/>
      <c r="G1947" s="32"/>
      <c r="I1947" s="7"/>
      <c r="J1947" s="7"/>
      <c r="K1947" s="7"/>
      <c r="N1947" s="7"/>
    </row>
    <row r="1948" spans="4:14" s="1" customFormat="1">
      <c r="D1948" s="32"/>
      <c r="G1948" s="32"/>
      <c r="I1948" s="7"/>
      <c r="J1948" s="7"/>
      <c r="K1948" s="7"/>
      <c r="N1948" s="7"/>
    </row>
    <row r="1949" spans="4:14" s="1" customFormat="1">
      <c r="D1949" s="32"/>
      <c r="G1949" s="32"/>
      <c r="I1949" s="7"/>
      <c r="J1949" s="7"/>
      <c r="K1949" s="7"/>
      <c r="N1949" s="7"/>
    </row>
    <row r="1950" spans="4:14" s="1" customFormat="1">
      <c r="D1950" s="32"/>
      <c r="G1950" s="32"/>
      <c r="I1950" s="7"/>
      <c r="J1950" s="7"/>
      <c r="K1950" s="7"/>
      <c r="N1950" s="7"/>
    </row>
    <row r="1951" spans="4:14" s="1" customFormat="1">
      <c r="D1951" s="32"/>
      <c r="G1951" s="32"/>
      <c r="I1951" s="7"/>
      <c r="J1951" s="7"/>
      <c r="K1951" s="7"/>
      <c r="N1951" s="7"/>
    </row>
    <row r="1952" spans="4:14" s="1" customFormat="1">
      <c r="D1952" s="32"/>
      <c r="G1952" s="32"/>
      <c r="I1952" s="7"/>
      <c r="J1952" s="7"/>
      <c r="K1952" s="7"/>
      <c r="N1952" s="7"/>
    </row>
    <row r="1953" spans="4:14" s="1" customFormat="1">
      <c r="D1953" s="32"/>
      <c r="G1953" s="32"/>
      <c r="I1953" s="7"/>
      <c r="J1953" s="7"/>
      <c r="K1953" s="7"/>
      <c r="N1953" s="7"/>
    </row>
    <row r="1954" spans="4:14" s="1" customFormat="1">
      <c r="D1954" s="32"/>
      <c r="G1954" s="32"/>
      <c r="I1954" s="7"/>
      <c r="J1954" s="7"/>
      <c r="K1954" s="7"/>
      <c r="N1954" s="7"/>
    </row>
    <row r="1955" spans="4:14" s="1" customFormat="1">
      <c r="D1955" s="32"/>
      <c r="G1955" s="32"/>
      <c r="I1955" s="7"/>
      <c r="J1955" s="7"/>
      <c r="K1955" s="7"/>
      <c r="N1955" s="7"/>
    </row>
    <row r="1956" spans="4:14" s="1" customFormat="1">
      <c r="D1956" s="32"/>
      <c r="G1956" s="32"/>
      <c r="I1956" s="7"/>
      <c r="J1956" s="7"/>
      <c r="K1956" s="7"/>
      <c r="N1956" s="7"/>
    </row>
    <row r="1957" spans="4:14" s="1" customFormat="1">
      <c r="D1957" s="32"/>
      <c r="G1957" s="32"/>
      <c r="I1957" s="7"/>
      <c r="J1957" s="7"/>
      <c r="K1957" s="7"/>
      <c r="N1957" s="7"/>
    </row>
    <row r="1958" spans="4:14" s="1" customFormat="1">
      <c r="D1958" s="32"/>
      <c r="G1958" s="32"/>
      <c r="I1958" s="7"/>
      <c r="J1958" s="7"/>
      <c r="K1958" s="7"/>
      <c r="N1958" s="7"/>
    </row>
    <row r="1959" spans="4:14" s="1" customFormat="1">
      <c r="D1959" s="32"/>
      <c r="G1959" s="32"/>
      <c r="I1959" s="7"/>
      <c r="J1959" s="7"/>
      <c r="K1959" s="7"/>
      <c r="N1959" s="7"/>
    </row>
    <row r="1960" spans="4:14" s="1" customFormat="1">
      <c r="D1960" s="32"/>
      <c r="G1960" s="32"/>
      <c r="I1960" s="7"/>
      <c r="J1960" s="7"/>
      <c r="K1960" s="7"/>
      <c r="N1960" s="7"/>
    </row>
    <row r="1961" spans="4:14" s="1" customFormat="1">
      <c r="D1961" s="32"/>
      <c r="G1961" s="32"/>
      <c r="I1961" s="7"/>
      <c r="J1961" s="7"/>
      <c r="K1961" s="7"/>
      <c r="N1961" s="7"/>
    </row>
    <row r="1962" spans="4:14" s="1" customFormat="1">
      <c r="D1962" s="32"/>
      <c r="G1962" s="32"/>
      <c r="I1962" s="7"/>
      <c r="J1962" s="7"/>
      <c r="K1962" s="7"/>
      <c r="N1962" s="7"/>
    </row>
    <row r="1963" spans="4:14" s="1" customFormat="1">
      <c r="D1963" s="32"/>
      <c r="G1963" s="32"/>
      <c r="I1963" s="7"/>
      <c r="J1963" s="7"/>
      <c r="K1963" s="7"/>
      <c r="N1963" s="7"/>
    </row>
    <row r="1964" spans="4:14" s="1" customFormat="1">
      <c r="D1964" s="32"/>
      <c r="G1964" s="32"/>
      <c r="I1964" s="7"/>
      <c r="J1964" s="7"/>
      <c r="K1964" s="7"/>
      <c r="N1964" s="7"/>
    </row>
    <row r="1965" spans="4:14" s="1" customFormat="1">
      <c r="D1965" s="32"/>
      <c r="G1965" s="32"/>
      <c r="I1965" s="7"/>
      <c r="J1965" s="7"/>
      <c r="K1965" s="7"/>
      <c r="N1965" s="7"/>
    </row>
    <row r="1966" spans="4:14" s="1" customFormat="1">
      <c r="D1966" s="32"/>
      <c r="G1966" s="32"/>
      <c r="I1966" s="7"/>
      <c r="J1966" s="7"/>
      <c r="K1966" s="7"/>
      <c r="N1966" s="7"/>
    </row>
    <row r="1967" spans="4:14" s="1" customFormat="1">
      <c r="D1967" s="32"/>
      <c r="G1967" s="32"/>
      <c r="I1967" s="7"/>
      <c r="J1967" s="7"/>
      <c r="K1967" s="7"/>
      <c r="N1967" s="7"/>
    </row>
    <row r="1968" spans="4:14" s="1" customFormat="1">
      <c r="D1968" s="32"/>
      <c r="G1968" s="32"/>
      <c r="I1968" s="7"/>
      <c r="J1968" s="7"/>
      <c r="K1968" s="7"/>
      <c r="N1968" s="7"/>
    </row>
    <row r="1969" spans="4:14" s="1" customFormat="1">
      <c r="D1969" s="32"/>
      <c r="G1969" s="32"/>
      <c r="I1969" s="7"/>
      <c r="J1969" s="7"/>
      <c r="K1969" s="7"/>
      <c r="N1969" s="7"/>
    </row>
    <row r="1970" spans="4:14" s="1" customFormat="1">
      <c r="D1970" s="32"/>
      <c r="G1970" s="32"/>
      <c r="I1970" s="7"/>
      <c r="J1970" s="7"/>
      <c r="K1970" s="7"/>
      <c r="N1970" s="7"/>
    </row>
    <row r="1971" spans="4:14" s="1" customFormat="1">
      <c r="D1971" s="32"/>
      <c r="G1971" s="32"/>
      <c r="I1971" s="7"/>
      <c r="J1971" s="7"/>
      <c r="K1971" s="7"/>
      <c r="N1971" s="7"/>
    </row>
    <row r="1972" spans="4:14" s="1" customFormat="1">
      <c r="D1972" s="32"/>
      <c r="G1972" s="32"/>
      <c r="I1972" s="7"/>
      <c r="J1972" s="7"/>
      <c r="K1972" s="7"/>
      <c r="N1972" s="7"/>
    </row>
    <row r="1973" spans="4:14" s="1" customFormat="1">
      <c r="D1973" s="32"/>
      <c r="G1973" s="32"/>
      <c r="I1973" s="7"/>
      <c r="J1973" s="7"/>
      <c r="K1973" s="7"/>
      <c r="N1973" s="7"/>
    </row>
    <row r="1974" spans="4:14" s="1" customFormat="1">
      <c r="D1974" s="32"/>
      <c r="G1974" s="32"/>
      <c r="I1974" s="7"/>
      <c r="J1974" s="7"/>
      <c r="K1974" s="7"/>
      <c r="N1974" s="7"/>
    </row>
    <row r="1975" spans="4:14" s="1" customFormat="1">
      <c r="D1975" s="32"/>
      <c r="G1975" s="32"/>
      <c r="I1975" s="7"/>
      <c r="J1975" s="7"/>
      <c r="K1975" s="7"/>
      <c r="N1975" s="7"/>
    </row>
    <row r="1976" spans="4:14" s="1" customFormat="1">
      <c r="D1976" s="32"/>
      <c r="G1976" s="32"/>
      <c r="I1976" s="7"/>
      <c r="J1976" s="7"/>
      <c r="K1976" s="7"/>
      <c r="N1976" s="7"/>
    </row>
    <row r="1977" spans="4:14" s="1" customFormat="1">
      <c r="D1977" s="32"/>
      <c r="G1977" s="32"/>
      <c r="I1977" s="7"/>
      <c r="J1977" s="7"/>
      <c r="K1977" s="7"/>
      <c r="N1977" s="7"/>
    </row>
    <row r="1978" spans="4:14" s="1" customFormat="1">
      <c r="D1978" s="32"/>
      <c r="G1978" s="32"/>
      <c r="I1978" s="7"/>
      <c r="J1978" s="7"/>
      <c r="K1978" s="7"/>
      <c r="N1978" s="7"/>
    </row>
    <row r="1979" spans="4:14" s="1" customFormat="1">
      <c r="D1979" s="32"/>
      <c r="G1979" s="32"/>
      <c r="I1979" s="7"/>
      <c r="J1979" s="7"/>
      <c r="K1979" s="7"/>
      <c r="N1979" s="7"/>
    </row>
    <row r="1980" spans="4:14" s="1" customFormat="1">
      <c r="D1980" s="32"/>
      <c r="G1980" s="32"/>
      <c r="I1980" s="7"/>
      <c r="J1980" s="7"/>
      <c r="K1980" s="7"/>
      <c r="N1980" s="7"/>
    </row>
    <row r="1981" spans="4:14" s="1" customFormat="1">
      <c r="D1981" s="32"/>
      <c r="G1981" s="32"/>
      <c r="I1981" s="7"/>
      <c r="J1981" s="7"/>
      <c r="K1981" s="7"/>
      <c r="N1981" s="7"/>
    </row>
    <row r="1982" spans="4:14" s="1" customFormat="1">
      <c r="D1982" s="32"/>
      <c r="G1982" s="32"/>
      <c r="I1982" s="7"/>
      <c r="J1982" s="7"/>
      <c r="K1982" s="7"/>
      <c r="N1982" s="7"/>
    </row>
    <row r="1983" spans="4:14" s="1" customFormat="1">
      <c r="D1983" s="32"/>
      <c r="G1983" s="32"/>
      <c r="I1983" s="7"/>
      <c r="J1983" s="7"/>
      <c r="K1983" s="7"/>
      <c r="N1983" s="7"/>
    </row>
    <row r="1984" spans="4:14" s="1" customFormat="1">
      <c r="D1984" s="32"/>
      <c r="G1984" s="32"/>
      <c r="I1984" s="7"/>
      <c r="J1984" s="7"/>
      <c r="K1984" s="7"/>
      <c r="N1984" s="7"/>
    </row>
    <row r="1985" spans="4:14" s="1" customFormat="1">
      <c r="D1985" s="32"/>
      <c r="G1985" s="32"/>
      <c r="I1985" s="7"/>
      <c r="J1985" s="7"/>
      <c r="K1985" s="7"/>
      <c r="N1985" s="7"/>
    </row>
    <row r="1986" spans="4:14" s="1" customFormat="1">
      <c r="D1986" s="32"/>
      <c r="G1986" s="32"/>
      <c r="I1986" s="7"/>
      <c r="J1986" s="7"/>
      <c r="K1986" s="7"/>
      <c r="N1986" s="7"/>
    </row>
    <row r="1987" spans="4:14" s="1" customFormat="1">
      <c r="D1987" s="32"/>
      <c r="G1987" s="32"/>
      <c r="I1987" s="7"/>
      <c r="J1987" s="7"/>
      <c r="K1987" s="7"/>
      <c r="N1987" s="7"/>
    </row>
    <row r="1988" spans="4:14" s="1" customFormat="1">
      <c r="D1988" s="32"/>
      <c r="G1988" s="32"/>
      <c r="I1988" s="7"/>
      <c r="J1988" s="7"/>
      <c r="K1988" s="7"/>
      <c r="N1988" s="7"/>
    </row>
    <row r="1989" spans="4:14" s="1" customFormat="1">
      <c r="D1989" s="32"/>
      <c r="G1989" s="32"/>
      <c r="I1989" s="7"/>
      <c r="J1989" s="7"/>
      <c r="K1989" s="7"/>
      <c r="N1989" s="7"/>
    </row>
    <row r="1990" spans="4:14" s="1" customFormat="1">
      <c r="D1990" s="32"/>
      <c r="G1990" s="32"/>
      <c r="I1990" s="7"/>
      <c r="J1990" s="7"/>
      <c r="K1990" s="7"/>
      <c r="N1990" s="7"/>
    </row>
    <row r="1991" spans="4:14" s="1" customFormat="1">
      <c r="D1991" s="32"/>
      <c r="G1991" s="32"/>
      <c r="I1991" s="7"/>
      <c r="J1991" s="7"/>
      <c r="K1991" s="7"/>
      <c r="N1991" s="7"/>
    </row>
    <row r="1992" spans="4:14" s="1" customFormat="1">
      <c r="D1992" s="32"/>
      <c r="G1992" s="32"/>
      <c r="I1992" s="7"/>
      <c r="J1992" s="7"/>
      <c r="K1992" s="7"/>
      <c r="N1992" s="7"/>
    </row>
    <row r="1993" spans="4:14" s="1" customFormat="1">
      <c r="D1993" s="32"/>
      <c r="G1993" s="32"/>
      <c r="I1993" s="7"/>
      <c r="J1993" s="7"/>
      <c r="K1993" s="7"/>
      <c r="N1993" s="7"/>
    </row>
    <row r="1994" spans="4:14" s="1" customFormat="1">
      <c r="D1994" s="32"/>
      <c r="G1994" s="32"/>
      <c r="I1994" s="7"/>
      <c r="J1994" s="7"/>
      <c r="K1994" s="7"/>
      <c r="N1994" s="7"/>
    </row>
    <row r="1995" spans="4:14" s="1" customFormat="1">
      <c r="D1995" s="32"/>
      <c r="G1995" s="32"/>
      <c r="I1995" s="7"/>
      <c r="J1995" s="7"/>
      <c r="K1995" s="7"/>
      <c r="N1995" s="7"/>
    </row>
    <row r="1996" spans="4:14" s="1" customFormat="1">
      <c r="D1996" s="32"/>
      <c r="G1996" s="32"/>
      <c r="I1996" s="7"/>
      <c r="J1996" s="7"/>
      <c r="K1996" s="7"/>
      <c r="N1996" s="7"/>
    </row>
    <row r="1997" spans="4:14" s="1" customFormat="1">
      <c r="D1997" s="32"/>
      <c r="G1997" s="32"/>
      <c r="I1997" s="7"/>
      <c r="J1997" s="7"/>
      <c r="K1997" s="7"/>
      <c r="N1997" s="7"/>
    </row>
    <row r="1998" spans="4:14" s="1" customFormat="1">
      <c r="D1998" s="32"/>
      <c r="G1998" s="32"/>
      <c r="I1998" s="7"/>
      <c r="J1998" s="7"/>
      <c r="K1998" s="7"/>
      <c r="N1998" s="7"/>
    </row>
    <row r="1999" spans="4:14" s="1" customFormat="1">
      <c r="D1999" s="32"/>
      <c r="G1999" s="32"/>
      <c r="I1999" s="7"/>
      <c r="J1999" s="7"/>
      <c r="K1999" s="7"/>
      <c r="N1999" s="7"/>
    </row>
    <row r="2000" spans="4:14" s="1" customFormat="1">
      <c r="D2000" s="32"/>
      <c r="G2000" s="32"/>
      <c r="I2000" s="7"/>
      <c r="J2000" s="7"/>
      <c r="K2000" s="7"/>
      <c r="N2000" s="7"/>
    </row>
    <row r="2001" spans="4:14" s="1" customFormat="1">
      <c r="D2001" s="32"/>
      <c r="G2001" s="32"/>
      <c r="I2001" s="7"/>
      <c r="J2001" s="7"/>
      <c r="K2001" s="7"/>
      <c r="N2001" s="7"/>
    </row>
    <row r="2002" spans="4:14" s="1" customFormat="1">
      <c r="D2002" s="32"/>
      <c r="G2002" s="32"/>
      <c r="I2002" s="7"/>
      <c r="J2002" s="7"/>
      <c r="K2002" s="7"/>
      <c r="N2002" s="7"/>
    </row>
    <row r="2003" spans="4:14" s="1" customFormat="1">
      <c r="D2003" s="32"/>
      <c r="G2003" s="32"/>
      <c r="I2003" s="7"/>
      <c r="J2003" s="7"/>
      <c r="K2003" s="7"/>
      <c r="N2003" s="7"/>
    </row>
    <row r="2004" spans="4:14" s="1" customFormat="1">
      <c r="D2004" s="32"/>
      <c r="G2004" s="32"/>
      <c r="I2004" s="7"/>
      <c r="J2004" s="7"/>
      <c r="K2004" s="7"/>
      <c r="N2004" s="7"/>
    </row>
    <row r="2005" spans="4:14" s="1" customFormat="1">
      <c r="D2005" s="32"/>
      <c r="G2005" s="32"/>
      <c r="I2005" s="7"/>
      <c r="J2005" s="7"/>
      <c r="K2005" s="7"/>
      <c r="N2005" s="7"/>
    </row>
    <row r="2006" spans="4:14" s="1" customFormat="1">
      <c r="D2006" s="32"/>
      <c r="G2006" s="32"/>
      <c r="I2006" s="7"/>
      <c r="J2006" s="7"/>
      <c r="K2006" s="7"/>
      <c r="N2006" s="7"/>
    </row>
    <row r="2007" spans="4:14" s="1" customFormat="1">
      <c r="D2007" s="32"/>
      <c r="G2007" s="32"/>
      <c r="I2007" s="7"/>
      <c r="J2007" s="7"/>
      <c r="K2007" s="7"/>
      <c r="N2007" s="7"/>
    </row>
    <row r="2008" spans="4:14" s="1" customFormat="1">
      <c r="D2008" s="32"/>
      <c r="G2008" s="32"/>
      <c r="I2008" s="7"/>
      <c r="J2008" s="7"/>
      <c r="K2008" s="7"/>
      <c r="N2008" s="7"/>
    </row>
    <row r="2009" spans="4:14" s="1" customFormat="1">
      <c r="D2009" s="32"/>
      <c r="G2009" s="32"/>
      <c r="I2009" s="7"/>
      <c r="J2009" s="7"/>
      <c r="K2009" s="7"/>
      <c r="N2009" s="7"/>
    </row>
    <row r="2010" spans="4:14" s="1" customFormat="1">
      <c r="D2010" s="32"/>
      <c r="G2010" s="32"/>
      <c r="I2010" s="7"/>
      <c r="J2010" s="7"/>
      <c r="K2010" s="7"/>
      <c r="N2010" s="7"/>
    </row>
    <row r="2011" spans="4:14" s="1" customFormat="1">
      <c r="D2011" s="32"/>
      <c r="G2011" s="32"/>
      <c r="I2011" s="7"/>
      <c r="J2011" s="7"/>
      <c r="K2011" s="7"/>
      <c r="N2011" s="7"/>
    </row>
    <row r="2012" spans="4:14" s="1" customFormat="1">
      <c r="D2012" s="32"/>
      <c r="G2012" s="32"/>
      <c r="I2012" s="7"/>
      <c r="J2012" s="7"/>
      <c r="K2012" s="7"/>
      <c r="N2012" s="7"/>
    </row>
    <row r="2013" spans="4:14" s="1" customFormat="1">
      <c r="D2013" s="32"/>
      <c r="G2013" s="32"/>
      <c r="I2013" s="7"/>
      <c r="J2013" s="7"/>
      <c r="K2013" s="7"/>
      <c r="N2013" s="7"/>
    </row>
    <row r="2014" spans="4:14" s="1" customFormat="1">
      <c r="D2014" s="32"/>
      <c r="G2014" s="32"/>
      <c r="I2014" s="7"/>
      <c r="J2014" s="7"/>
      <c r="K2014" s="7"/>
      <c r="N2014" s="7"/>
    </row>
    <row r="2015" spans="4:14" s="1" customFormat="1">
      <c r="D2015" s="32"/>
      <c r="G2015" s="32"/>
      <c r="I2015" s="7"/>
      <c r="J2015" s="7"/>
      <c r="K2015" s="7"/>
      <c r="N2015" s="7"/>
    </row>
    <row r="2016" spans="4:14" s="1" customFormat="1">
      <c r="D2016" s="32"/>
      <c r="G2016" s="32"/>
      <c r="I2016" s="7"/>
      <c r="J2016" s="7"/>
      <c r="K2016" s="7"/>
      <c r="N2016" s="7"/>
    </row>
    <row r="2017" spans="4:14" s="1" customFormat="1">
      <c r="D2017" s="32"/>
      <c r="G2017" s="32"/>
      <c r="I2017" s="7"/>
      <c r="J2017" s="7"/>
      <c r="K2017" s="7"/>
      <c r="N2017" s="7"/>
    </row>
    <row r="2018" spans="4:14" s="1" customFormat="1">
      <c r="D2018" s="32"/>
      <c r="G2018" s="32"/>
      <c r="I2018" s="7"/>
      <c r="J2018" s="7"/>
      <c r="K2018" s="7"/>
      <c r="N2018" s="7"/>
    </row>
    <row r="2019" spans="4:14" s="1" customFormat="1">
      <c r="D2019" s="32"/>
      <c r="G2019" s="32"/>
      <c r="I2019" s="7"/>
      <c r="J2019" s="7"/>
      <c r="K2019" s="7"/>
      <c r="N2019" s="7"/>
    </row>
    <row r="2020" spans="4:14" s="1" customFormat="1">
      <c r="D2020" s="32"/>
      <c r="G2020" s="32"/>
      <c r="I2020" s="7"/>
      <c r="J2020" s="7"/>
      <c r="K2020" s="7"/>
      <c r="N2020" s="7"/>
    </row>
    <row r="2021" spans="4:14" s="1" customFormat="1">
      <c r="D2021" s="32"/>
      <c r="G2021" s="32"/>
      <c r="I2021" s="7"/>
      <c r="J2021" s="7"/>
      <c r="K2021" s="7"/>
      <c r="N2021" s="7"/>
    </row>
    <row r="2022" spans="4:14" s="1" customFormat="1">
      <c r="D2022" s="32"/>
      <c r="G2022" s="32"/>
      <c r="I2022" s="7"/>
      <c r="J2022" s="7"/>
      <c r="K2022" s="7"/>
      <c r="N2022" s="7"/>
    </row>
    <row r="2023" spans="4:14" s="1" customFormat="1">
      <c r="D2023" s="32"/>
      <c r="G2023" s="32"/>
      <c r="I2023" s="7"/>
      <c r="J2023" s="7"/>
      <c r="K2023" s="7"/>
      <c r="N2023" s="7"/>
    </row>
    <row r="2024" spans="4:14" s="1" customFormat="1">
      <c r="D2024" s="32"/>
      <c r="G2024" s="32"/>
      <c r="I2024" s="7"/>
      <c r="J2024" s="7"/>
      <c r="K2024" s="7"/>
      <c r="N2024" s="7"/>
    </row>
    <row r="2025" spans="4:14" s="1" customFormat="1">
      <c r="D2025" s="32"/>
      <c r="G2025" s="32"/>
      <c r="I2025" s="7"/>
      <c r="J2025" s="7"/>
      <c r="K2025" s="7"/>
      <c r="N2025" s="7"/>
    </row>
    <row r="2026" spans="4:14" s="1" customFormat="1">
      <c r="D2026" s="32"/>
      <c r="G2026" s="32"/>
      <c r="I2026" s="7"/>
      <c r="J2026" s="7"/>
      <c r="K2026" s="7"/>
      <c r="N2026" s="7"/>
    </row>
    <row r="2027" spans="4:14" s="1" customFormat="1">
      <c r="D2027" s="32"/>
      <c r="G2027" s="32"/>
      <c r="I2027" s="7"/>
      <c r="J2027" s="7"/>
      <c r="K2027" s="7"/>
      <c r="N2027" s="7"/>
    </row>
    <row r="2028" spans="4:14" s="1" customFormat="1">
      <c r="D2028" s="32"/>
      <c r="G2028" s="32"/>
      <c r="I2028" s="7"/>
      <c r="J2028" s="7"/>
      <c r="K2028" s="7"/>
      <c r="N2028" s="7"/>
    </row>
    <row r="2029" spans="4:14" s="1" customFormat="1">
      <c r="D2029" s="32"/>
      <c r="G2029" s="32"/>
      <c r="I2029" s="7"/>
      <c r="J2029" s="7"/>
      <c r="K2029" s="7"/>
      <c r="N2029" s="7"/>
    </row>
    <row r="2030" spans="4:14" s="1" customFormat="1">
      <c r="D2030" s="32"/>
      <c r="G2030" s="32"/>
      <c r="I2030" s="7"/>
      <c r="J2030" s="7"/>
      <c r="K2030" s="7"/>
      <c r="N2030" s="7"/>
    </row>
    <row r="2031" spans="4:14" s="1" customFormat="1">
      <c r="D2031" s="32"/>
      <c r="G2031" s="32"/>
      <c r="I2031" s="7"/>
      <c r="J2031" s="7"/>
      <c r="K2031" s="7"/>
      <c r="N2031" s="7"/>
    </row>
    <row r="2032" spans="4:14" s="1" customFormat="1">
      <c r="D2032" s="32"/>
      <c r="G2032" s="32"/>
      <c r="I2032" s="7"/>
      <c r="J2032" s="7"/>
      <c r="K2032" s="7"/>
      <c r="N2032" s="7"/>
    </row>
    <row r="2033" spans="4:14" s="1" customFormat="1">
      <c r="D2033" s="32"/>
      <c r="G2033" s="32"/>
      <c r="I2033" s="7"/>
      <c r="J2033" s="7"/>
      <c r="K2033" s="7"/>
      <c r="N2033" s="7"/>
    </row>
    <row r="2034" spans="4:14" s="1" customFormat="1">
      <c r="D2034" s="32"/>
      <c r="G2034" s="32"/>
      <c r="I2034" s="7"/>
      <c r="J2034" s="7"/>
      <c r="K2034" s="7"/>
      <c r="N2034" s="7"/>
    </row>
    <row r="2035" spans="4:14" s="1" customFormat="1">
      <c r="D2035" s="32"/>
      <c r="G2035" s="32"/>
      <c r="I2035" s="7"/>
      <c r="J2035" s="7"/>
      <c r="K2035" s="7"/>
      <c r="N2035" s="7"/>
    </row>
    <row r="2036" spans="4:14" s="1" customFormat="1">
      <c r="D2036" s="32"/>
      <c r="G2036" s="32"/>
      <c r="I2036" s="7"/>
      <c r="J2036" s="7"/>
      <c r="K2036" s="7"/>
      <c r="N2036" s="7"/>
    </row>
    <row r="2037" spans="4:14" s="1" customFormat="1">
      <c r="D2037" s="32"/>
      <c r="G2037" s="32"/>
      <c r="I2037" s="7"/>
      <c r="J2037" s="7"/>
      <c r="K2037" s="7"/>
      <c r="N2037" s="7"/>
    </row>
    <row r="2038" spans="4:14" s="1" customFormat="1">
      <c r="D2038" s="32"/>
      <c r="G2038" s="32"/>
      <c r="I2038" s="7"/>
      <c r="J2038" s="7"/>
      <c r="K2038" s="7"/>
      <c r="N2038" s="7"/>
    </row>
    <row r="2039" spans="4:14" s="1" customFormat="1">
      <c r="D2039" s="32"/>
      <c r="G2039" s="32"/>
      <c r="I2039" s="7"/>
      <c r="J2039" s="7"/>
      <c r="K2039" s="7"/>
      <c r="N2039" s="7"/>
    </row>
    <row r="2040" spans="4:14" s="1" customFormat="1">
      <c r="D2040" s="32"/>
      <c r="G2040" s="32"/>
      <c r="I2040" s="7"/>
      <c r="J2040" s="7"/>
      <c r="K2040" s="7"/>
      <c r="N2040" s="7"/>
    </row>
    <row r="2041" spans="4:14" s="1" customFormat="1">
      <c r="D2041" s="32"/>
      <c r="G2041" s="32"/>
      <c r="I2041" s="7"/>
      <c r="J2041" s="7"/>
      <c r="K2041" s="7"/>
      <c r="N2041" s="7"/>
    </row>
    <row r="2042" spans="4:14" s="1" customFormat="1">
      <c r="D2042" s="32"/>
      <c r="G2042" s="32"/>
      <c r="I2042" s="7"/>
      <c r="J2042" s="7"/>
      <c r="K2042" s="7"/>
      <c r="N2042" s="7"/>
    </row>
    <row r="2043" spans="4:14" s="1" customFormat="1">
      <c r="D2043" s="32"/>
      <c r="G2043" s="32"/>
      <c r="I2043" s="7"/>
      <c r="J2043" s="7"/>
      <c r="K2043" s="7"/>
      <c r="N2043" s="7"/>
    </row>
    <row r="2044" spans="4:14" s="1" customFormat="1">
      <c r="D2044" s="32"/>
      <c r="G2044" s="32"/>
      <c r="I2044" s="7"/>
      <c r="J2044" s="7"/>
      <c r="K2044" s="7"/>
      <c r="N2044" s="7"/>
    </row>
    <row r="2045" spans="4:14" s="1" customFormat="1">
      <c r="D2045" s="32"/>
      <c r="G2045" s="32"/>
      <c r="I2045" s="7"/>
      <c r="J2045" s="7"/>
      <c r="K2045" s="7"/>
      <c r="N2045" s="7"/>
    </row>
    <row r="2046" spans="4:14" s="1" customFormat="1">
      <c r="D2046" s="32"/>
      <c r="G2046" s="32"/>
      <c r="I2046" s="7"/>
      <c r="J2046" s="7"/>
      <c r="K2046" s="7"/>
      <c r="N2046" s="7"/>
    </row>
    <row r="2047" spans="4:14" s="1" customFormat="1">
      <c r="D2047" s="32"/>
      <c r="G2047" s="32"/>
      <c r="I2047" s="7"/>
      <c r="J2047" s="7"/>
      <c r="K2047" s="7"/>
      <c r="N2047" s="7"/>
    </row>
    <row r="2048" spans="4:14" s="1" customFormat="1">
      <c r="D2048" s="32"/>
      <c r="G2048" s="32"/>
      <c r="I2048" s="7"/>
      <c r="J2048" s="7"/>
      <c r="K2048" s="7"/>
      <c r="N2048" s="7"/>
    </row>
    <row r="2049" spans="4:14" s="1" customFormat="1">
      <c r="D2049" s="32"/>
      <c r="G2049" s="32"/>
      <c r="I2049" s="7"/>
      <c r="J2049" s="7"/>
      <c r="K2049" s="7"/>
      <c r="N2049" s="7"/>
    </row>
    <row r="2050" spans="4:14" s="1" customFormat="1">
      <c r="D2050" s="32"/>
      <c r="G2050" s="32"/>
      <c r="I2050" s="7"/>
      <c r="J2050" s="7"/>
      <c r="K2050" s="7"/>
      <c r="N2050" s="7"/>
    </row>
    <row r="2051" spans="4:14" s="1" customFormat="1">
      <c r="D2051" s="32"/>
      <c r="G2051" s="32"/>
      <c r="I2051" s="7"/>
      <c r="J2051" s="7"/>
      <c r="K2051" s="7"/>
      <c r="N2051" s="7"/>
    </row>
    <row r="2052" spans="4:14" s="1" customFormat="1">
      <c r="D2052" s="32"/>
      <c r="G2052" s="32"/>
      <c r="I2052" s="7"/>
      <c r="J2052" s="7"/>
      <c r="K2052" s="7"/>
      <c r="N2052" s="7"/>
    </row>
    <row r="2053" spans="4:14" s="1" customFormat="1">
      <c r="D2053" s="32"/>
      <c r="G2053" s="32"/>
      <c r="I2053" s="7"/>
      <c r="J2053" s="7"/>
      <c r="K2053" s="7"/>
      <c r="N2053" s="7"/>
    </row>
    <row r="2054" spans="4:14" s="1" customFormat="1">
      <c r="D2054" s="32"/>
      <c r="G2054" s="32"/>
      <c r="I2054" s="7"/>
      <c r="J2054" s="7"/>
      <c r="K2054" s="7"/>
      <c r="N2054" s="7"/>
    </row>
    <row r="2055" spans="4:14" s="1" customFormat="1">
      <c r="D2055" s="32"/>
      <c r="G2055" s="32"/>
      <c r="I2055" s="7"/>
      <c r="J2055" s="7"/>
      <c r="K2055" s="7"/>
      <c r="N2055" s="7"/>
    </row>
    <row r="2056" spans="4:14" s="1" customFormat="1">
      <c r="D2056" s="32"/>
      <c r="G2056" s="32"/>
      <c r="I2056" s="7"/>
      <c r="J2056" s="7"/>
      <c r="K2056" s="7"/>
      <c r="N2056" s="7"/>
    </row>
    <row r="2057" spans="4:14" s="1" customFormat="1">
      <c r="D2057" s="32"/>
      <c r="G2057" s="32"/>
      <c r="I2057" s="7"/>
      <c r="J2057" s="7"/>
      <c r="K2057" s="7"/>
      <c r="N2057" s="7"/>
    </row>
    <row r="2058" spans="4:14" s="1" customFormat="1">
      <c r="D2058" s="32"/>
      <c r="G2058" s="32"/>
      <c r="I2058" s="7"/>
      <c r="J2058" s="7"/>
      <c r="K2058" s="7"/>
      <c r="N2058" s="7"/>
    </row>
    <row r="2059" spans="4:14" s="1" customFormat="1">
      <c r="D2059" s="32"/>
      <c r="G2059" s="32"/>
      <c r="I2059" s="7"/>
      <c r="J2059" s="7"/>
      <c r="K2059" s="7"/>
      <c r="N2059" s="7"/>
    </row>
    <row r="2060" spans="4:14" s="1" customFormat="1">
      <c r="D2060" s="32"/>
      <c r="G2060" s="32"/>
      <c r="I2060" s="7"/>
      <c r="J2060" s="7"/>
      <c r="K2060" s="7"/>
      <c r="N2060" s="7"/>
    </row>
    <row r="2061" spans="4:14" s="1" customFormat="1">
      <c r="D2061" s="32"/>
      <c r="G2061" s="32"/>
      <c r="I2061" s="7"/>
      <c r="J2061" s="7"/>
      <c r="K2061" s="7"/>
      <c r="N2061" s="7"/>
    </row>
    <row r="2062" spans="4:14" s="1" customFormat="1">
      <c r="D2062" s="32"/>
      <c r="G2062" s="32"/>
      <c r="I2062" s="7"/>
      <c r="J2062" s="7"/>
      <c r="K2062" s="7"/>
      <c r="N2062" s="7"/>
    </row>
    <row r="2063" spans="4:14" s="1" customFormat="1">
      <c r="D2063" s="32"/>
      <c r="G2063" s="32"/>
      <c r="I2063" s="7"/>
      <c r="J2063" s="7"/>
      <c r="K2063" s="7"/>
      <c r="N2063" s="7"/>
    </row>
    <row r="2064" spans="4:14" s="1" customFormat="1">
      <c r="D2064" s="32"/>
      <c r="G2064" s="32"/>
      <c r="I2064" s="7"/>
      <c r="J2064" s="7"/>
      <c r="K2064" s="7"/>
      <c r="N2064" s="7"/>
    </row>
    <row r="2065" spans="4:14" s="1" customFormat="1">
      <c r="D2065" s="32"/>
      <c r="G2065" s="32"/>
      <c r="I2065" s="7"/>
      <c r="J2065" s="7"/>
      <c r="K2065" s="7"/>
      <c r="N2065" s="7"/>
    </row>
    <row r="2066" spans="4:14" s="1" customFormat="1">
      <c r="D2066" s="32"/>
      <c r="G2066" s="32"/>
      <c r="I2066" s="7"/>
      <c r="J2066" s="7"/>
      <c r="K2066" s="7"/>
      <c r="N2066" s="7"/>
    </row>
    <row r="2067" spans="4:14" s="1" customFormat="1">
      <c r="D2067" s="32"/>
      <c r="G2067" s="32"/>
      <c r="I2067" s="7"/>
      <c r="J2067" s="7"/>
      <c r="K2067" s="7"/>
      <c r="N2067" s="7"/>
    </row>
    <row r="2068" spans="4:14" s="1" customFormat="1">
      <c r="D2068" s="32"/>
      <c r="G2068" s="32"/>
      <c r="I2068" s="7"/>
      <c r="J2068" s="7"/>
      <c r="K2068" s="7"/>
      <c r="N2068" s="7"/>
    </row>
    <row r="2069" spans="4:14" s="1" customFormat="1">
      <c r="D2069" s="32"/>
      <c r="G2069" s="32"/>
      <c r="I2069" s="7"/>
      <c r="J2069" s="7"/>
      <c r="K2069" s="7"/>
      <c r="N2069" s="7"/>
    </row>
    <row r="2070" spans="4:14" s="1" customFormat="1">
      <c r="D2070" s="32"/>
      <c r="G2070" s="32"/>
      <c r="I2070" s="7"/>
      <c r="J2070" s="7"/>
      <c r="K2070" s="7"/>
      <c r="N2070" s="7"/>
    </row>
    <row r="2071" spans="4:14" s="1" customFormat="1">
      <c r="D2071" s="32"/>
      <c r="G2071" s="32"/>
      <c r="I2071" s="7"/>
      <c r="J2071" s="7"/>
      <c r="K2071" s="7"/>
      <c r="N2071" s="7"/>
    </row>
    <row r="2072" spans="4:14" s="1" customFormat="1">
      <c r="D2072" s="32"/>
      <c r="G2072" s="32"/>
      <c r="I2072" s="7"/>
      <c r="J2072" s="7"/>
      <c r="K2072" s="7"/>
      <c r="N2072" s="7"/>
    </row>
    <row r="2073" spans="4:14" s="1" customFormat="1">
      <c r="D2073" s="32"/>
      <c r="G2073" s="32"/>
      <c r="I2073" s="7"/>
      <c r="J2073" s="7"/>
      <c r="K2073" s="7"/>
      <c r="N2073" s="7"/>
    </row>
    <row r="2074" spans="4:14" s="1" customFormat="1">
      <c r="D2074" s="32"/>
      <c r="G2074" s="32"/>
      <c r="I2074" s="7"/>
      <c r="J2074" s="7"/>
      <c r="K2074" s="7"/>
      <c r="N2074" s="7"/>
    </row>
    <row r="2075" spans="4:14" s="1" customFormat="1">
      <c r="D2075" s="32"/>
      <c r="G2075" s="32"/>
      <c r="I2075" s="7"/>
      <c r="J2075" s="7"/>
      <c r="K2075" s="7"/>
      <c r="N2075" s="7"/>
    </row>
    <row r="2076" spans="4:14" s="1" customFormat="1">
      <c r="D2076" s="32"/>
      <c r="G2076" s="32"/>
      <c r="I2076" s="7"/>
      <c r="J2076" s="7"/>
      <c r="K2076" s="7"/>
      <c r="N2076" s="7"/>
    </row>
    <row r="2077" spans="4:14" s="1" customFormat="1">
      <c r="D2077" s="32"/>
      <c r="G2077" s="32"/>
      <c r="I2077" s="7"/>
      <c r="J2077" s="7"/>
      <c r="K2077" s="7"/>
      <c r="N2077" s="7"/>
    </row>
    <row r="2078" spans="4:14" s="1" customFormat="1">
      <c r="D2078" s="32"/>
      <c r="G2078" s="32"/>
      <c r="I2078" s="7"/>
      <c r="J2078" s="7"/>
      <c r="K2078" s="7"/>
      <c r="N2078" s="7"/>
    </row>
    <row r="2079" spans="4:14" s="1" customFormat="1">
      <c r="D2079" s="32"/>
      <c r="G2079" s="32"/>
      <c r="I2079" s="7"/>
      <c r="J2079" s="7"/>
      <c r="K2079" s="7"/>
      <c r="N2079" s="7"/>
    </row>
    <row r="2080" spans="4:14" s="1" customFormat="1">
      <c r="D2080" s="32"/>
      <c r="G2080" s="32"/>
      <c r="I2080" s="7"/>
      <c r="J2080" s="7"/>
      <c r="K2080" s="7"/>
      <c r="N2080" s="7"/>
    </row>
    <row r="2081" spans="4:14" s="1" customFormat="1">
      <c r="D2081" s="32"/>
      <c r="G2081" s="32"/>
      <c r="I2081" s="7"/>
      <c r="J2081" s="7"/>
      <c r="K2081" s="7"/>
      <c r="N2081" s="7"/>
    </row>
    <row r="2082" spans="4:14" s="1" customFormat="1">
      <c r="D2082" s="32"/>
      <c r="G2082" s="32"/>
      <c r="I2082" s="7"/>
      <c r="J2082" s="7"/>
      <c r="K2082" s="7"/>
      <c r="N2082" s="7"/>
    </row>
    <row r="2083" spans="4:14" s="1" customFormat="1">
      <c r="D2083" s="32"/>
      <c r="G2083" s="32"/>
      <c r="I2083" s="7"/>
      <c r="J2083" s="7"/>
      <c r="K2083" s="7"/>
      <c r="N2083" s="7"/>
    </row>
    <row r="2084" spans="4:14" s="1" customFormat="1">
      <c r="D2084" s="32"/>
      <c r="G2084" s="32"/>
      <c r="I2084" s="7"/>
      <c r="J2084" s="7"/>
      <c r="K2084" s="7"/>
      <c r="N2084" s="7"/>
    </row>
    <row r="2085" spans="4:14" s="1" customFormat="1">
      <c r="D2085" s="32"/>
      <c r="G2085" s="32"/>
      <c r="I2085" s="7"/>
      <c r="J2085" s="7"/>
      <c r="K2085" s="7"/>
      <c r="N2085" s="7"/>
    </row>
    <row r="2086" spans="4:14" s="1" customFormat="1">
      <c r="D2086" s="32"/>
      <c r="G2086" s="32"/>
      <c r="I2086" s="7"/>
      <c r="J2086" s="7"/>
      <c r="K2086" s="7"/>
      <c r="N2086" s="7"/>
    </row>
    <row r="2087" spans="4:14" s="1" customFormat="1">
      <c r="D2087" s="32"/>
      <c r="G2087" s="32"/>
      <c r="I2087" s="7"/>
      <c r="J2087" s="7"/>
      <c r="K2087" s="7"/>
      <c r="N2087" s="7"/>
    </row>
    <row r="2088" spans="4:14" s="1" customFormat="1">
      <c r="D2088" s="32"/>
      <c r="G2088" s="32"/>
      <c r="I2088" s="7"/>
      <c r="J2088" s="7"/>
      <c r="K2088" s="7"/>
      <c r="N2088" s="7"/>
    </row>
    <row r="2089" spans="4:14" s="1" customFormat="1">
      <c r="D2089" s="32"/>
      <c r="G2089" s="32"/>
      <c r="I2089" s="7"/>
      <c r="J2089" s="7"/>
      <c r="K2089" s="7"/>
      <c r="N2089" s="7"/>
    </row>
    <row r="2090" spans="4:14" s="1" customFormat="1">
      <c r="D2090" s="32"/>
      <c r="G2090" s="32"/>
      <c r="I2090" s="7"/>
      <c r="J2090" s="7"/>
      <c r="K2090" s="7"/>
      <c r="N2090" s="7"/>
    </row>
    <row r="2091" spans="4:14" s="1" customFormat="1">
      <c r="D2091" s="32"/>
      <c r="G2091" s="32"/>
      <c r="I2091" s="7"/>
      <c r="J2091" s="7"/>
      <c r="K2091" s="7"/>
      <c r="N2091" s="7"/>
    </row>
    <row r="2092" spans="4:14" s="1" customFormat="1">
      <c r="D2092" s="32"/>
      <c r="G2092" s="32"/>
      <c r="I2092" s="7"/>
      <c r="J2092" s="7"/>
      <c r="K2092" s="7"/>
      <c r="N2092" s="7"/>
    </row>
    <row r="2093" spans="4:14" s="1" customFormat="1">
      <c r="D2093" s="32"/>
      <c r="G2093" s="32"/>
      <c r="I2093" s="7"/>
      <c r="J2093" s="7"/>
      <c r="K2093" s="7"/>
      <c r="N2093" s="7"/>
    </row>
    <row r="2094" spans="4:14" s="1" customFormat="1">
      <c r="D2094" s="32"/>
      <c r="G2094" s="32"/>
      <c r="I2094" s="7"/>
      <c r="J2094" s="7"/>
      <c r="K2094" s="7"/>
      <c r="N2094" s="7"/>
    </row>
    <row r="2095" spans="4:14" s="1" customFormat="1">
      <c r="D2095" s="32"/>
      <c r="G2095" s="32"/>
      <c r="I2095" s="7"/>
      <c r="J2095" s="7"/>
      <c r="K2095" s="7"/>
      <c r="N2095" s="7"/>
    </row>
    <row r="2096" spans="4:14" s="1" customFormat="1">
      <c r="D2096" s="32"/>
      <c r="G2096" s="32"/>
      <c r="I2096" s="7"/>
      <c r="J2096" s="7"/>
      <c r="K2096" s="7"/>
      <c r="N2096" s="7"/>
    </row>
    <row r="2097" spans="4:14" s="1" customFormat="1">
      <c r="D2097" s="32"/>
      <c r="G2097" s="32"/>
      <c r="I2097" s="7"/>
      <c r="J2097" s="7"/>
      <c r="K2097" s="7"/>
      <c r="N2097" s="7"/>
    </row>
    <row r="2098" spans="4:14" s="1" customFormat="1">
      <c r="D2098" s="32"/>
      <c r="G2098" s="32"/>
      <c r="I2098" s="7"/>
      <c r="J2098" s="7"/>
      <c r="K2098" s="7"/>
      <c r="N2098" s="7"/>
    </row>
    <row r="2099" spans="4:14" s="1" customFormat="1">
      <c r="D2099" s="32"/>
      <c r="G2099" s="32"/>
      <c r="I2099" s="7"/>
      <c r="J2099" s="7"/>
      <c r="K2099" s="7"/>
      <c r="N2099" s="7"/>
    </row>
    <row r="2100" spans="4:14" s="1" customFormat="1">
      <c r="D2100" s="32"/>
      <c r="G2100" s="32"/>
      <c r="I2100" s="7"/>
      <c r="J2100" s="7"/>
      <c r="K2100" s="7"/>
      <c r="N2100" s="7"/>
    </row>
    <row r="2101" spans="4:14" s="1" customFormat="1">
      <c r="D2101" s="32"/>
      <c r="G2101" s="32"/>
      <c r="I2101" s="7"/>
      <c r="J2101" s="7"/>
      <c r="K2101" s="7"/>
      <c r="N2101" s="7"/>
    </row>
    <row r="2102" spans="4:14" s="1" customFormat="1">
      <c r="D2102" s="32"/>
      <c r="G2102" s="32"/>
      <c r="I2102" s="7"/>
      <c r="J2102" s="7"/>
      <c r="K2102" s="7"/>
      <c r="N2102" s="7"/>
    </row>
    <row r="2103" spans="4:14" s="1" customFormat="1">
      <c r="D2103" s="32"/>
      <c r="G2103" s="32"/>
      <c r="I2103" s="7"/>
      <c r="J2103" s="7"/>
      <c r="K2103" s="7"/>
      <c r="N2103" s="7"/>
    </row>
    <row r="2104" spans="4:14" s="1" customFormat="1">
      <c r="D2104" s="32"/>
      <c r="G2104" s="32"/>
      <c r="I2104" s="7"/>
      <c r="J2104" s="7"/>
      <c r="K2104" s="7"/>
      <c r="N2104" s="7"/>
    </row>
    <row r="2105" spans="4:14" s="1" customFormat="1">
      <c r="D2105" s="32"/>
      <c r="G2105" s="32"/>
      <c r="I2105" s="7"/>
      <c r="J2105" s="7"/>
      <c r="K2105" s="7"/>
      <c r="N2105" s="7"/>
    </row>
    <row r="2106" spans="4:14" s="1" customFormat="1">
      <c r="D2106" s="32"/>
      <c r="G2106" s="32"/>
      <c r="I2106" s="7"/>
      <c r="J2106" s="7"/>
      <c r="K2106" s="7"/>
      <c r="N2106" s="7"/>
    </row>
    <row r="2107" spans="4:14" s="1" customFormat="1">
      <c r="D2107" s="32"/>
      <c r="G2107" s="32"/>
      <c r="I2107" s="7"/>
      <c r="J2107" s="7"/>
      <c r="K2107" s="7"/>
      <c r="N2107" s="7"/>
    </row>
    <row r="2108" spans="4:14" s="1" customFormat="1">
      <c r="D2108" s="32"/>
      <c r="G2108" s="32"/>
      <c r="I2108" s="7"/>
      <c r="J2108" s="7"/>
      <c r="K2108" s="7"/>
      <c r="N2108" s="7"/>
    </row>
    <row r="2109" spans="4:14" s="1" customFormat="1">
      <c r="D2109" s="32"/>
      <c r="G2109" s="32"/>
      <c r="I2109" s="7"/>
      <c r="J2109" s="7"/>
      <c r="K2109" s="7"/>
      <c r="N2109" s="7"/>
    </row>
    <row r="2110" spans="4:14" s="1" customFormat="1">
      <c r="D2110" s="32"/>
      <c r="G2110" s="32"/>
      <c r="I2110" s="7"/>
      <c r="J2110" s="7"/>
      <c r="K2110" s="7"/>
      <c r="N2110" s="7"/>
    </row>
    <row r="2111" spans="4:14" s="1" customFormat="1">
      <c r="D2111" s="32"/>
      <c r="G2111" s="32"/>
      <c r="I2111" s="7"/>
      <c r="J2111" s="7"/>
      <c r="K2111" s="7"/>
      <c r="N2111" s="7"/>
    </row>
    <row r="2112" spans="4:14" s="1" customFormat="1">
      <c r="D2112" s="32"/>
      <c r="G2112" s="32"/>
      <c r="I2112" s="7"/>
      <c r="J2112" s="7"/>
      <c r="K2112" s="7"/>
      <c r="N2112" s="7"/>
    </row>
    <row r="2113" spans="4:14" s="1" customFormat="1">
      <c r="D2113" s="32"/>
      <c r="G2113" s="32"/>
      <c r="I2113" s="7"/>
      <c r="J2113" s="7"/>
      <c r="K2113" s="7"/>
      <c r="N2113" s="7"/>
    </row>
    <row r="2114" spans="4:14" s="1" customFormat="1">
      <c r="D2114" s="32"/>
      <c r="G2114" s="32"/>
      <c r="I2114" s="7"/>
      <c r="J2114" s="7"/>
      <c r="K2114" s="7"/>
      <c r="N2114" s="7"/>
    </row>
    <row r="2115" spans="4:14" s="1" customFormat="1">
      <c r="D2115" s="32"/>
      <c r="G2115" s="32"/>
      <c r="I2115" s="7"/>
      <c r="J2115" s="7"/>
      <c r="K2115" s="7"/>
      <c r="N2115" s="7"/>
    </row>
    <row r="2116" spans="4:14" s="1" customFormat="1">
      <c r="D2116" s="32"/>
      <c r="G2116" s="32"/>
      <c r="I2116" s="7"/>
      <c r="J2116" s="7"/>
      <c r="K2116" s="7"/>
      <c r="N2116" s="7"/>
    </row>
    <row r="2117" spans="4:14" s="1" customFormat="1">
      <c r="D2117" s="32"/>
      <c r="G2117" s="32"/>
      <c r="I2117" s="7"/>
      <c r="J2117" s="7"/>
      <c r="K2117" s="7"/>
      <c r="N2117" s="7"/>
    </row>
    <row r="2118" spans="4:14" s="1" customFormat="1">
      <c r="D2118" s="32"/>
      <c r="G2118" s="32"/>
      <c r="I2118" s="7"/>
      <c r="J2118" s="7"/>
      <c r="K2118" s="7"/>
      <c r="N2118" s="7"/>
    </row>
    <row r="2119" spans="4:14" s="1" customFormat="1">
      <c r="D2119" s="32"/>
      <c r="G2119" s="32"/>
      <c r="I2119" s="7"/>
      <c r="J2119" s="7"/>
      <c r="K2119" s="7"/>
      <c r="N2119" s="7"/>
    </row>
    <row r="2120" spans="4:14" s="1" customFormat="1">
      <c r="D2120" s="32"/>
      <c r="G2120" s="32"/>
      <c r="I2120" s="7"/>
      <c r="J2120" s="7"/>
      <c r="K2120" s="7"/>
      <c r="N2120" s="7"/>
    </row>
    <row r="2121" spans="4:14" s="1" customFormat="1">
      <c r="D2121" s="32"/>
      <c r="G2121" s="32"/>
      <c r="I2121" s="7"/>
      <c r="J2121" s="7"/>
      <c r="K2121" s="7"/>
      <c r="N2121" s="7"/>
    </row>
    <row r="2122" spans="4:14" s="1" customFormat="1">
      <c r="D2122" s="32"/>
      <c r="G2122" s="32"/>
      <c r="I2122" s="7"/>
      <c r="J2122" s="7"/>
      <c r="K2122" s="7"/>
      <c r="N2122" s="7"/>
    </row>
    <row r="2123" spans="4:14" s="1" customFormat="1">
      <c r="D2123" s="32"/>
      <c r="G2123" s="32"/>
      <c r="I2123" s="7"/>
      <c r="J2123" s="7"/>
      <c r="K2123" s="7"/>
      <c r="N2123" s="7"/>
    </row>
    <row r="2124" spans="4:14" s="1" customFormat="1">
      <c r="D2124" s="32"/>
      <c r="G2124" s="32"/>
      <c r="I2124" s="7"/>
      <c r="J2124" s="7"/>
      <c r="K2124" s="7"/>
      <c r="N2124" s="7"/>
    </row>
    <row r="2125" spans="4:14" s="1" customFormat="1">
      <c r="D2125" s="32"/>
      <c r="G2125" s="32"/>
      <c r="I2125" s="7"/>
      <c r="J2125" s="7"/>
      <c r="K2125" s="7"/>
      <c r="N2125" s="7"/>
    </row>
    <row r="2126" spans="4:14" s="1" customFormat="1">
      <c r="D2126" s="32"/>
      <c r="G2126" s="32"/>
      <c r="I2126" s="7"/>
      <c r="J2126" s="7"/>
      <c r="K2126" s="7"/>
      <c r="N2126" s="7"/>
    </row>
    <row r="2127" spans="4:14" s="1" customFormat="1">
      <c r="D2127" s="32"/>
      <c r="G2127" s="32"/>
      <c r="I2127" s="7"/>
      <c r="J2127" s="7"/>
      <c r="K2127" s="7"/>
      <c r="N2127" s="7"/>
    </row>
    <row r="2128" spans="4:14" s="1" customFormat="1">
      <c r="D2128" s="32"/>
      <c r="G2128" s="32"/>
      <c r="I2128" s="7"/>
      <c r="J2128" s="7"/>
      <c r="K2128" s="7"/>
      <c r="N2128" s="7"/>
    </row>
    <row r="2129" spans="4:14" s="1" customFormat="1">
      <c r="D2129" s="32"/>
      <c r="G2129" s="32"/>
      <c r="I2129" s="7"/>
      <c r="J2129" s="7"/>
      <c r="K2129" s="7"/>
      <c r="N2129" s="7"/>
    </row>
    <row r="2130" spans="4:14" s="1" customFormat="1">
      <c r="D2130" s="32"/>
      <c r="G2130" s="32"/>
      <c r="I2130" s="7"/>
      <c r="J2130" s="7"/>
      <c r="K2130" s="7"/>
      <c r="N2130" s="7"/>
    </row>
    <row r="2131" spans="4:14" s="1" customFormat="1">
      <c r="D2131" s="32"/>
      <c r="G2131" s="32"/>
      <c r="I2131" s="7"/>
      <c r="J2131" s="7"/>
      <c r="K2131" s="7"/>
      <c r="N2131" s="7"/>
    </row>
    <row r="2132" spans="4:14" s="1" customFormat="1">
      <c r="D2132" s="32"/>
      <c r="G2132" s="32"/>
      <c r="I2132" s="7"/>
      <c r="J2132" s="7"/>
      <c r="K2132" s="7"/>
      <c r="N2132" s="7"/>
    </row>
    <row r="2133" spans="4:14" s="1" customFormat="1">
      <c r="D2133" s="32"/>
      <c r="G2133" s="32"/>
      <c r="I2133" s="7"/>
      <c r="J2133" s="7"/>
      <c r="K2133" s="7"/>
      <c r="N2133" s="7"/>
    </row>
    <row r="2134" spans="4:14" s="1" customFormat="1">
      <c r="D2134" s="32"/>
      <c r="G2134" s="32"/>
      <c r="I2134" s="7"/>
      <c r="J2134" s="7"/>
      <c r="K2134" s="7"/>
      <c r="N2134" s="7"/>
    </row>
    <row r="2135" spans="4:14" s="1" customFormat="1">
      <c r="D2135" s="32"/>
      <c r="G2135" s="32"/>
      <c r="I2135" s="7"/>
      <c r="J2135" s="7"/>
      <c r="K2135" s="7"/>
      <c r="N2135" s="7"/>
    </row>
    <row r="2136" spans="4:14" s="1" customFormat="1">
      <c r="D2136" s="32"/>
      <c r="G2136" s="32"/>
      <c r="I2136" s="7"/>
      <c r="J2136" s="7"/>
      <c r="K2136" s="7"/>
      <c r="N2136" s="7"/>
    </row>
    <row r="2137" spans="4:14" s="1" customFormat="1">
      <c r="D2137" s="32"/>
      <c r="G2137" s="32"/>
      <c r="I2137" s="7"/>
      <c r="J2137" s="7"/>
      <c r="K2137" s="7"/>
      <c r="N2137" s="7"/>
    </row>
    <row r="2138" spans="4:14" s="1" customFormat="1">
      <c r="D2138" s="32"/>
      <c r="G2138" s="32"/>
      <c r="I2138" s="7"/>
      <c r="J2138" s="7"/>
      <c r="K2138" s="7"/>
      <c r="N2138" s="7"/>
    </row>
    <row r="2139" spans="4:14" s="1" customFormat="1">
      <c r="D2139" s="32"/>
      <c r="G2139" s="32"/>
      <c r="I2139" s="7"/>
      <c r="J2139" s="7"/>
      <c r="K2139" s="7"/>
      <c r="N2139" s="7"/>
    </row>
    <row r="2140" spans="4:14" s="1" customFormat="1">
      <c r="D2140" s="32"/>
      <c r="G2140" s="32"/>
      <c r="I2140" s="7"/>
      <c r="J2140" s="7"/>
      <c r="K2140" s="7"/>
      <c r="N2140" s="7"/>
    </row>
    <row r="2141" spans="4:14" s="1" customFormat="1">
      <c r="D2141" s="32"/>
      <c r="G2141" s="32"/>
      <c r="I2141" s="7"/>
      <c r="J2141" s="7"/>
      <c r="K2141" s="7"/>
      <c r="N2141" s="7"/>
    </row>
    <row r="2142" spans="4:14" s="1" customFormat="1">
      <c r="D2142" s="32"/>
      <c r="G2142" s="32"/>
      <c r="I2142" s="7"/>
      <c r="J2142" s="7"/>
      <c r="K2142" s="7"/>
      <c r="N2142" s="7"/>
    </row>
    <row r="2143" spans="4:14" s="1" customFormat="1">
      <c r="D2143" s="32"/>
      <c r="G2143" s="32"/>
      <c r="I2143" s="7"/>
      <c r="J2143" s="7"/>
      <c r="K2143" s="7"/>
      <c r="N2143" s="7"/>
    </row>
    <row r="2144" spans="4:14" s="1" customFormat="1">
      <c r="D2144" s="32"/>
      <c r="G2144" s="32"/>
      <c r="I2144" s="7"/>
      <c r="J2144" s="7"/>
      <c r="K2144" s="7"/>
      <c r="N2144" s="7"/>
    </row>
    <row r="2145" spans="4:14" s="1" customFormat="1">
      <c r="D2145" s="32"/>
      <c r="G2145" s="32"/>
      <c r="I2145" s="7"/>
      <c r="J2145" s="7"/>
      <c r="K2145" s="7"/>
      <c r="N2145" s="7"/>
    </row>
    <row r="2146" spans="4:14" s="1" customFormat="1">
      <c r="D2146" s="32"/>
      <c r="G2146" s="32"/>
      <c r="I2146" s="7"/>
      <c r="J2146" s="7"/>
      <c r="K2146" s="7"/>
      <c r="N2146" s="7"/>
    </row>
    <row r="2147" spans="4:14" s="1" customFormat="1">
      <c r="D2147" s="32"/>
      <c r="G2147" s="32"/>
      <c r="I2147" s="7"/>
      <c r="J2147" s="7"/>
      <c r="K2147" s="7"/>
      <c r="N2147" s="7"/>
    </row>
    <row r="2148" spans="4:14" s="1" customFormat="1">
      <c r="D2148" s="32"/>
      <c r="G2148" s="32"/>
      <c r="I2148" s="7"/>
      <c r="J2148" s="7"/>
      <c r="K2148" s="7"/>
      <c r="N2148" s="7"/>
    </row>
    <row r="2149" spans="4:14" s="1" customFormat="1">
      <c r="D2149" s="32"/>
      <c r="G2149" s="32"/>
      <c r="I2149" s="7"/>
      <c r="J2149" s="7"/>
      <c r="K2149" s="7"/>
      <c r="N2149" s="7"/>
    </row>
    <row r="2150" spans="4:14" s="1" customFormat="1">
      <c r="D2150" s="32"/>
      <c r="G2150" s="32"/>
      <c r="I2150" s="7"/>
      <c r="J2150" s="7"/>
      <c r="K2150" s="7"/>
      <c r="N2150" s="7"/>
    </row>
    <row r="2151" spans="4:14" s="1" customFormat="1">
      <c r="D2151" s="32"/>
      <c r="G2151" s="32"/>
      <c r="I2151" s="7"/>
      <c r="J2151" s="7"/>
      <c r="K2151" s="7"/>
      <c r="N2151" s="7"/>
    </row>
    <row r="2152" spans="4:14" s="1" customFormat="1">
      <c r="D2152" s="32"/>
      <c r="G2152" s="32"/>
      <c r="I2152" s="7"/>
      <c r="J2152" s="7"/>
      <c r="K2152" s="7"/>
      <c r="N2152" s="7"/>
    </row>
    <row r="2153" spans="4:14" s="1" customFormat="1">
      <c r="D2153" s="32"/>
      <c r="G2153" s="32"/>
      <c r="I2153" s="7"/>
      <c r="J2153" s="7"/>
      <c r="K2153" s="7"/>
      <c r="N2153" s="7"/>
    </row>
    <row r="2154" spans="4:14" s="1" customFormat="1">
      <c r="D2154" s="32"/>
      <c r="G2154" s="32"/>
      <c r="I2154" s="7"/>
      <c r="J2154" s="7"/>
      <c r="K2154" s="7"/>
      <c r="N2154" s="7"/>
    </row>
    <row r="2155" spans="4:14" s="1" customFormat="1">
      <c r="D2155" s="32"/>
      <c r="G2155" s="32"/>
      <c r="I2155" s="7"/>
      <c r="J2155" s="7"/>
      <c r="K2155" s="7"/>
      <c r="N2155" s="7"/>
    </row>
    <row r="2156" spans="4:14" s="1" customFormat="1">
      <c r="D2156" s="32"/>
      <c r="G2156" s="32"/>
      <c r="I2156" s="7"/>
      <c r="J2156" s="7"/>
      <c r="K2156" s="7"/>
      <c r="N2156" s="7"/>
    </row>
    <row r="2157" spans="4:14" s="1" customFormat="1">
      <c r="D2157" s="32"/>
      <c r="G2157" s="32"/>
      <c r="I2157" s="7"/>
      <c r="J2157" s="7"/>
      <c r="K2157" s="7"/>
      <c r="N2157" s="7"/>
    </row>
    <row r="2158" spans="4:14" s="1" customFormat="1">
      <c r="D2158" s="32"/>
      <c r="G2158" s="32"/>
      <c r="I2158" s="7"/>
      <c r="J2158" s="7"/>
      <c r="K2158" s="7"/>
      <c r="N2158" s="7"/>
    </row>
    <row r="2159" spans="4:14" s="1" customFormat="1">
      <c r="D2159" s="32"/>
      <c r="G2159" s="32"/>
      <c r="I2159" s="7"/>
      <c r="J2159" s="7"/>
      <c r="K2159" s="7"/>
      <c r="N2159" s="7"/>
    </row>
    <row r="2160" spans="4:14" s="1" customFormat="1">
      <c r="D2160" s="32"/>
      <c r="G2160" s="32"/>
      <c r="I2160" s="7"/>
      <c r="J2160" s="7"/>
      <c r="K2160" s="7"/>
      <c r="N2160" s="7"/>
    </row>
    <row r="2161" spans="4:14" s="1" customFormat="1">
      <c r="D2161" s="32"/>
      <c r="G2161" s="32"/>
      <c r="I2161" s="7"/>
      <c r="J2161" s="7"/>
      <c r="K2161" s="7"/>
      <c r="N2161" s="7"/>
    </row>
    <row r="2162" spans="4:14" s="1" customFormat="1">
      <c r="D2162" s="32"/>
      <c r="G2162" s="32"/>
      <c r="I2162" s="7"/>
      <c r="J2162" s="7"/>
      <c r="K2162" s="7"/>
      <c r="N2162" s="7"/>
    </row>
    <row r="2163" spans="4:14" s="1" customFormat="1">
      <c r="D2163" s="32"/>
      <c r="G2163" s="32"/>
      <c r="I2163" s="7"/>
      <c r="J2163" s="7"/>
      <c r="K2163" s="7"/>
      <c r="N2163" s="7"/>
    </row>
    <row r="2164" spans="4:14" s="1" customFormat="1">
      <c r="D2164" s="32"/>
      <c r="G2164" s="32"/>
      <c r="I2164" s="7"/>
      <c r="J2164" s="7"/>
      <c r="K2164" s="7"/>
      <c r="N2164" s="7"/>
    </row>
    <row r="2165" spans="4:14" s="1" customFormat="1">
      <c r="D2165" s="32"/>
      <c r="G2165" s="32"/>
      <c r="I2165" s="7"/>
      <c r="J2165" s="7"/>
      <c r="K2165" s="7"/>
      <c r="N2165" s="7"/>
    </row>
    <row r="2166" spans="4:14" s="1" customFormat="1">
      <c r="D2166" s="32"/>
      <c r="G2166" s="32"/>
      <c r="I2166" s="7"/>
      <c r="J2166" s="7"/>
      <c r="K2166" s="7"/>
      <c r="N2166" s="7"/>
    </row>
    <row r="2167" spans="4:14" s="1" customFormat="1">
      <c r="D2167" s="32"/>
      <c r="G2167" s="32"/>
      <c r="I2167" s="7"/>
      <c r="J2167" s="7"/>
      <c r="K2167" s="7"/>
      <c r="N2167" s="7"/>
    </row>
    <row r="2168" spans="4:14" s="1" customFormat="1">
      <c r="D2168" s="32"/>
      <c r="G2168" s="32"/>
      <c r="I2168" s="7"/>
      <c r="J2168" s="7"/>
      <c r="K2168" s="7"/>
      <c r="N2168" s="7"/>
    </row>
    <row r="2169" spans="4:14" s="1" customFormat="1">
      <c r="D2169" s="32"/>
      <c r="G2169" s="32"/>
      <c r="I2169" s="7"/>
      <c r="J2169" s="7"/>
      <c r="K2169" s="7"/>
      <c r="N2169" s="7"/>
    </row>
    <row r="2170" spans="4:14" s="1" customFormat="1">
      <c r="D2170" s="32"/>
      <c r="G2170" s="32"/>
      <c r="I2170" s="7"/>
      <c r="J2170" s="7"/>
      <c r="K2170" s="7"/>
      <c r="N2170" s="7"/>
    </row>
    <row r="2171" spans="4:14" s="1" customFormat="1">
      <c r="D2171" s="32"/>
      <c r="G2171" s="32"/>
      <c r="I2171" s="7"/>
      <c r="J2171" s="7"/>
      <c r="K2171" s="7"/>
      <c r="N2171" s="7"/>
    </row>
    <row r="2172" spans="4:14" s="1" customFormat="1">
      <c r="D2172" s="32"/>
      <c r="G2172" s="32"/>
      <c r="I2172" s="7"/>
      <c r="J2172" s="7"/>
      <c r="K2172" s="7"/>
      <c r="N2172" s="7"/>
    </row>
    <row r="2173" spans="4:14" s="1" customFormat="1">
      <c r="D2173" s="32"/>
      <c r="G2173" s="32"/>
      <c r="I2173" s="7"/>
      <c r="J2173" s="7"/>
      <c r="K2173" s="7"/>
      <c r="N2173" s="7"/>
    </row>
    <row r="2174" spans="4:14" s="1" customFormat="1">
      <c r="D2174" s="32"/>
      <c r="G2174" s="32"/>
      <c r="I2174" s="7"/>
      <c r="J2174" s="7"/>
      <c r="K2174" s="7"/>
      <c r="N2174" s="7"/>
    </row>
    <row r="2175" spans="4:14" s="1" customFormat="1">
      <c r="D2175" s="32"/>
      <c r="G2175" s="32"/>
      <c r="I2175" s="7"/>
      <c r="J2175" s="7"/>
      <c r="K2175" s="7"/>
      <c r="N2175" s="7"/>
    </row>
    <row r="2176" spans="4:14" s="1" customFormat="1">
      <c r="D2176" s="32"/>
      <c r="G2176" s="32"/>
      <c r="I2176" s="7"/>
      <c r="J2176" s="7"/>
      <c r="K2176" s="7"/>
      <c r="N2176" s="7"/>
    </row>
    <row r="2177" spans="4:14" s="1" customFormat="1">
      <c r="D2177" s="32"/>
      <c r="G2177" s="32"/>
      <c r="I2177" s="7"/>
      <c r="J2177" s="7"/>
      <c r="K2177" s="7"/>
      <c r="N2177" s="7"/>
    </row>
    <row r="2178" spans="4:14" s="1" customFormat="1">
      <c r="D2178" s="32"/>
      <c r="G2178" s="32"/>
      <c r="I2178" s="7"/>
      <c r="J2178" s="7"/>
      <c r="K2178" s="7"/>
      <c r="N2178" s="7"/>
    </row>
    <row r="2179" spans="4:14" s="1" customFormat="1">
      <c r="D2179" s="32"/>
      <c r="G2179" s="32"/>
      <c r="I2179" s="7"/>
      <c r="J2179" s="7"/>
      <c r="K2179" s="7"/>
      <c r="N2179" s="7"/>
    </row>
    <row r="2180" spans="4:14" s="1" customFormat="1">
      <c r="D2180" s="32"/>
      <c r="G2180" s="32"/>
      <c r="I2180" s="7"/>
      <c r="J2180" s="7"/>
      <c r="K2180" s="7"/>
      <c r="N2180" s="7"/>
    </row>
    <row r="2181" spans="4:14" s="1" customFormat="1">
      <c r="D2181" s="32"/>
      <c r="G2181" s="32"/>
      <c r="I2181" s="7"/>
      <c r="J2181" s="7"/>
      <c r="K2181" s="7"/>
      <c r="N2181" s="7"/>
    </row>
    <row r="2182" spans="4:14" s="1" customFormat="1">
      <c r="D2182" s="32"/>
      <c r="G2182" s="32"/>
      <c r="I2182" s="7"/>
      <c r="J2182" s="7"/>
      <c r="K2182" s="7"/>
      <c r="N2182" s="7"/>
    </row>
    <row r="2183" spans="4:14" s="1" customFormat="1">
      <c r="D2183" s="32"/>
      <c r="G2183" s="32"/>
      <c r="I2183" s="7"/>
      <c r="J2183" s="7"/>
      <c r="K2183" s="7"/>
      <c r="N2183" s="7"/>
    </row>
    <row r="2184" spans="4:14" s="1" customFormat="1">
      <c r="D2184" s="32"/>
      <c r="G2184" s="32"/>
      <c r="I2184" s="7"/>
      <c r="J2184" s="7"/>
      <c r="K2184" s="7"/>
      <c r="N2184" s="7"/>
    </row>
    <row r="2185" spans="4:14" s="1" customFormat="1">
      <c r="D2185" s="32"/>
      <c r="G2185" s="32"/>
      <c r="I2185" s="7"/>
      <c r="J2185" s="7"/>
      <c r="K2185" s="7"/>
      <c r="N2185" s="7"/>
    </row>
    <row r="2186" spans="4:14" s="1" customFormat="1">
      <c r="D2186" s="32"/>
      <c r="G2186" s="32"/>
      <c r="I2186" s="7"/>
      <c r="J2186" s="7"/>
      <c r="K2186" s="7"/>
      <c r="N2186" s="7"/>
    </row>
    <row r="2187" spans="4:14" s="1" customFormat="1">
      <c r="D2187" s="32"/>
      <c r="G2187" s="32"/>
      <c r="I2187" s="7"/>
      <c r="J2187" s="7"/>
      <c r="K2187" s="7"/>
      <c r="N2187" s="7"/>
    </row>
    <row r="2188" spans="4:14" s="1" customFormat="1">
      <c r="D2188" s="32"/>
      <c r="G2188" s="32"/>
      <c r="I2188" s="7"/>
      <c r="J2188" s="7"/>
      <c r="K2188" s="7"/>
      <c r="N2188" s="7"/>
    </row>
    <row r="2189" spans="4:14" s="1" customFormat="1">
      <c r="D2189" s="32"/>
      <c r="G2189" s="32"/>
      <c r="I2189" s="7"/>
      <c r="J2189" s="7"/>
      <c r="K2189" s="7"/>
      <c r="N2189" s="7"/>
    </row>
    <row r="2190" spans="4:14" s="1" customFormat="1">
      <c r="D2190" s="32"/>
      <c r="G2190" s="32"/>
      <c r="I2190" s="7"/>
      <c r="J2190" s="7"/>
      <c r="K2190" s="7"/>
      <c r="N2190" s="7"/>
    </row>
    <row r="2191" spans="4:14" s="1" customFormat="1">
      <c r="D2191" s="32"/>
      <c r="G2191" s="32"/>
      <c r="I2191" s="7"/>
      <c r="J2191" s="7"/>
      <c r="K2191" s="7"/>
      <c r="N2191" s="7"/>
    </row>
    <row r="2192" spans="4:14" s="1" customFormat="1">
      <c r="D2192" s="32"/>
      <c r="G2192" s="32"/>
      <c r="I2192" s="7"/>
      <c r="J2192" s="7"/>
      <c r="K2192" s="7"/>
      <c r="N2192" s="7"/>
    </row>
    <row r="2193" spans="4:14" s="1" customFormat="1">
      <c r="D2193" s="32"/>
      <c r="G2193" s="32"/>
      <c r="I2193" s="7"/>
      <c r="J2193" s="7"/>
      <c r="K2193" s="7"/>
      <c r="N2193" s="7"/>
    </row>
    <row r="2194" spans="4:14" s="1" customFormat="1">
      <c r="D2194" s="32"/>
      <c r="G2194" s="32"/>
      <c r="I2194" s="7"/>
      <c r="J2194" s="7"/>
      <c r="K2194" s="7"/>
      <c r="N2194" s="7"/>
    </row>
    <row r="2195" spans="4:14" s="1" customFormat="1">
      <c r="D2195" s="32"/>
      <c r="G2195" s="32"/>
      <c r="I2195" s="7"/>
      <c r="J2195" s="7"/>
      <c r="K2195" s="7"/>
      <c r="N2195" s="7"/>
    </row>
    <row r="2196" spans="4:14" s="1" customFormat="1">
      <c r="D2196" s="32"/>
      <c r="G2196" s="32"/>
      <c r="I2196" s="7"/>
      <c r="J2196" s="7"/>
      <c r="K2196" s="7"/>
      <c r="N2196" s="7"/>
    </row>
    <row r="2197" spans="4:14" s="1" customFormat="1">
      <c r="D2197" s="32"/>
      <c r="G2197" s="32"/>
      <c r="I2197" s="7"/>
      <c r="J2197" s="7"/>
      <c r="K2197" s="7"/>
      <c r="N2197" s="7"/>
    </row>
    <row r="2198" spans="4:14" s="1" customFormat="1">
      <c r="D2198" s="32"/>
      <c r="G2198" s="32"/>
      <c r="I2198" s="7"/>
      <c r="J2198" s="7"/>
      <c r="K2198" s="7"/>
      <c r="N2198" s="7"/>
    </row>
    <row r="2199" spans="4:14" s="1" customFormat="1">
      <c r="D2199" s="32"/>
      <c r="G2199" s="32"/>
      <c r="I2199" s="7"/>
      <c r="J2199" s="7"/>
      <c r="K2199" s="7"/>
      <c r="N2199" s="7"/>
    </row>
    <row r="2200" spans="4:14" s="1" customFormat="1">
      <c r="D2200" s="32"/>
      <c r="G2200" s="32"/>
      <c r="I2200" s="7"/>
      <c r="J2200" s="7"/>
      <c r="K2200" s="7"/>
      <c r="N2200" s="7"/>
    </row>
    <row r="2201" spans="4:14" s="1" customFormat="1">
      <c r="D2201" s="32"/>
      <c r="G2201" s="32"/>
      <c r="I2201" s="7"/>
      <c r="J2201" s="7"/>
      <c r="K2201" s="7"/>
      <c r="N2201" s="7"/>
    </row>
    <row r="2202" spans="4:14" s="1" customFormat="1">
      <c r="D2202" s="32"/>
      <c r="G2202" s="32"/>
      <c r="I2202" s="7"/>
      <c r="J2202" s="7"/>
      <c r="K2202" s="7"/>
      <c r="N2202" s="7"/>
    </row>
    <row r="2203" spans="4:14" s="1" customFormat="1">
      <c r="D2203" s="32"/>
      <c r="G2203" s="32"/>
      <c r="I2203" s="7"/>
      <c r="J2203" s="7"/>
      <c r="K2203" s="7"/>
      <c r="N2203" s="7"/>
    </row>
    <row r="2204" spans="4:14" s="1" customFormat="1">
      <c r="D2204" s="32"/>
      <c r="G2204" s="32"/>
      <c r="I2204" s="7"/>
      <c r="J2204" s="7"/>
      <c r="K2204" s="7"/>
      <c r="N2204" s="7"/>
    </row>
    <row r="2205" spans="4:14" s="1" customFormat="1">
      <c r="D2205" s="32"/>
      <c r="G2205" s="32"/>
      <c r="I2205" s="7"/>
      <c r="J2205" s="7"/>
      <c r="K2205" s="7"/>
      <c r="N2205" s="7"/>
    </row>
    <row r="2206" spans="4:14" s="1" customFormat="1">
      <c r="D2206" s="32"/>
      <c r="G2206" s="32"/>
      <c r="I2206" s="7"/>
      <c r="J2206" s="7"/>
      <c r="K2206" s="7"/>
      <c r="N2206" s="7"/>
    </row>
    <row r="2207" spans="4:14" s="1" customFormat="1">
      <c r="D2207" s="32"/>
      <c r="G2207" s="32"/>
      <c r="I2207" s="7"/>
      <c r="J2207" s="7"/>
      <c r="K2207" s="7"/>
      <c r="N2207" s="7"/>
    </row>
    <row r="2208" spans="4:14" s="1" customFormat="1">
      <c r="D2208" s="32"/>
      <c r="G2208" s="32"/>
      <c r="I2208" s="7"/>
      <c r="J2208" s="7"/>
      <c r="K2208" s="7"/>
      <c r="N2208" s="7"/>
    </row>
    <row r="2209" spans="4:14" s="1" customFormat="1">
      <c r="D2209" s="32"/>
      <c r="G2209" s="32"/>
      <c r="I2209" s="7"/>
      <c r="J2209" s="7"/>
      <c r="K2209" s="7"/>
      <c r="N2209" s="7"/>
    </row>
    <row r="2210" spans="4:14" s="1" customFormat="1">
      <c r="D2210" s="32"/>
      <c r="G2210" s="32"/>
      <c r="I2210" s="7"/>
      <c r="J2210" s="7"/>
      <c r="K2210" s="7"/>
      <c r="N2210" s="7"/>
    </row>
    <row r="2211" spans="4:14" s="1" customFormat="1">
      <c r="D2211" s="32"/>
      <c r="G2211" s="32"/>
      <c r="I2211" s="7"/>
      <c r="J2211" s="7"/>
      <c r="K2211" s="7"/>
      <c r="N2211" s="7"/>
    </row>
    <row r="2212" spans="4:14" s="1" customFormat="1">
      <c r="D2212" s="32"/>
      <c r="G2212" s="32"/>
      <c r="I2212" s="7"/>
      <c r="J2212" s="7"/>
      <c r="K2212" s="7"/>
      <c r="N2212" s="7"/>
    </row>
    <row r="2213" spans="4:14" s="1" customFormat="1">
      <c r="D2213" s="32"/>
      <c r="G2213" s="32"/>
      <c r="I2213" s="7"/>
      <c r="J2213" s="7"/>
      <c r="K2213" s="7"/>
      <c r="N2213" s="7"/>
    </row>
    <row r="2214" spans="4:14" s="1" customFormat="1">
      <c r="D2214" s="32"/>
      <c r="G2214" s="32"/>
      <c r="I2214" s="7"/>
      <c r="J2214" s="7"/>
      <c r="K2214" s="7"/>
      <c r="N2214" s="7"/>
    </row>
    <row r="2215" spans="4:14" s="1" customFormat="1">
      <c r="D2215" s="32"/>
      <c r="G2215" s="32"/>
      <c r="I2215" s="7"/>
      <c r="J2215" s="7"/>
      <c r="K2215" s="7"/>
      <c r="N2215" s="7"/>
    </row>
    <row r="2216" spans="4:14" s="1" customFormat="1">
      <c r="D2216" s="32"/>
      <c r="G2216" s="32"/>
      <c r="I2216" s="7"/>
      <c r="J2216" s="7"/>
      <c r="K2216" s="7"/>
      <c r="N2216" s="7"/>
    </row>
    <row r="2217" spans="4:14" s="1" customFormat="1">
      <c r="D2217" s="32"/>
      <c r="G2217" s="32"/>
      <c r="I2217" s="7"/>
      <c r="J2217" s="7"/>
      <c r="K2217" s="7"/>
      <c r="N2217" s="7"/>
    </row>
    <row r="2218" spans="4:14" s="1" customFormat="1">
      <c r="D2218" s="32"/>
      <c r="G2218" s="32"/>
      <c r="I2218" s="7"/>
      <c r="J2218" s="7"/>
      <c r="K2218" s="7"/>
      <c r="N2218" s="7"/>
    </row>
    <row r="2219" spans="4:14" s="1" customFormat="1">
      <c r="D2219" s="32"/>
      <c r="G2219" s="32"/>
      <c r="I2219" s="7"/>
      <c r="J2219" s="7"/>
      <c r="K2219" s="7"/>
      <c r="N2219" s="7"/>
    </row>
    <row r="2220" spans="4:14" s="1" customFormat="1">
      <c r="D2220" s="32"/>
      <c r="G2220" s="32"/>
      <c r="I2220" s="7"/>
      <c r="J2220" s="7"/>
      <c r="K2220" s="7"/>
      <c r="N2220" s="7"/>
    </row>
    <row r="2221" spans="4:14" s="1" customFormat="1">
      <c r="D2221" s="32"/>
      <c r="G2221" s="32"/>
      <c r="I2221" s="7"/>
      <c r="J2221" s="7"/>
      <c r="K2221" s="7"/>
      <c r="N2221" s="7"/>
    </row>
    <row r="2222" spans="4:14" s="1" customFormat="1">
      <c r="D2222" s="32"/>
      <c r="G2222" s="32"/>
      <c r="I2222" s="7"/>
      <c r="J2222" s="7"/>
      <c r="K2222" s="7"/>
      <c r="N2222" s="7"/>
    </row>
    <row r="2223" spans="4:14" s="1" customFormat="1">
      <c r="D2223" s="32"/>
      <c r="G2223" s="32"/>
      <c r="I2223" s="7"/>
      <c r="J2223" s="7"/>
      <c r="K2223" s="7"/>
      <c r="N2223" s="7"/>
    </row>
    <row r="2224" spans="4:14" s="1" customFormat="1">
      <c r="D2224" s="32"/>
      <c r="G2224" s="32"/>
      <c r="I2224" s="7"/>
      <c r="J2224" s="7"/>
      <c r="K2224" s="7"/>
      <c r="N2224" s="7"/>
    </row>
    <row r="2225" spans="4:14" s="1" customFormat="1">
      <c r="D2225" s="32"/>
      <c r="G2225" s="32"/>
      <c r="I2225" s="7"/>
      <c r="J2225" s="7"/>
      <c r="K2225" s="7"/>
      <c r="N2225" s="7"/>
    </row>
    <row r="2226" spans="4:14" s="1" customFormat="1">
      <c r="D2226" s="32"/>
      <c r="G2226" s="32"/>
      <c r="I2226" s="7"/>
      <c r="J2226" s="7"/>
      <c r="K2226" s="7"/>
      <c r="N2226" s="7"/>
    </row>
    <row r="2227" spans="4:14" s="1" customFormat="1">
      <c r="D2227" s="32"/>
      <c r="G2227" s="32"/>
      <c r="I2227" s="7"/>
      <c r="J2227" s="7"/>
      <c r="K2227" s="7"/>
      <c r="N2227" s="7"/>
    </row>
    <row r="2228" spans="4:14" s="1" customFormat="1">
      <c r="D2228" s="32"/>
      <c r="G2228" s="32"/>
      <c r="I2228" s="7"/>
      <c r="J2228" s="7"/>
      <c r="K2228" s="7"/>
      <c r="N2228" s="7"/>
    </row>
    <row r="2229" spans="4:14" s="1" customFormat="1">
      <c r="D2229" s="32"/>
      <c r="G2229" s="32"/>
      <c r="I2229" s="7"/>
      <c r="J2229" s="7"/>
      <c r="K2229" s="7"/>
      <c r="N2229" s="7"/>
    </row>
    <row r="2230" spans="4:14" s="1" customFormat="1">
      <c r="D2230" s="32"/>
      <c r="G2230" s="32"/>
      <c r="I2230" s="7"/>
      <c r="J2230" s="7"/>
      <c r="K2230" s="7"/>
      <c r="N2230" s="7"/>
    </row>
    <row r="2231" spans="4:14" s="1" customFormat="1">
      <c r="D2231" s="32"/>
      <c r="G2231" s="32"/>
      <c r="I2231" s="7"/>
      <c r="J2231" s="7"/>
      <c r="K2231" s="7"/>
      <c r="N2231" s="7"/>
    </row>
    <row r="2232" spans="4:14" s="1" customFormat="1">
      <c r="D2232" s="32"/>
      <c r="G2232" s="32"/>
      <c r="I2232" s="7"/>
      <c r="J2232" s="7"/>
      <c r="K2232" s="7"/>
      <c r="N2232" s="7"/>
    </row>
    <row r="2233" spans="4:14" s="1" customFormat="1">
      <c r="D2233" s="32"/>
      <c r="G2233" s="32"/>
      <c r="I2233" s="7"/>
      <c r="J2233" s="7"/>
      <c r="K2233" s="7"/>
      <c r="N2233" s="7"/>
    </row>
    <row r="2234" spans="4:14" s="1" customFormat="1">
      <c r="D2234" s="32"/>
      <c r="G2234" s="32"/>
      <c r="I2234" s="7"/>
      <c r="J2234" s="7"/>
      <c r="K2234" s="7"/>
      <c r="N2234" s="7"/>
    </row>
    <row r="2235" spans="4:14" s="1" customFormat="1">
      <c r="D2235" s="32"/>
      <c r="G2235" s="32"/>
      <c r="I2235" s="7"/>
      <c r="J2235" s="7"/>
      <c r="K2235" s="7"/>
      <c r="N2235" s="7"/>
    </row>
    <row r="2236" spans="4:14" s="1" customFormat="1">
      <c r="D2236" s="32"/>
      <c r="G2236" s="32"/>
      <c r="I2236" s="7"/>
      <c r="J2236" s="7"/>
      <c r="K2236" s="7"/>
      <c r="N2236" s="7"/>
    </row>
    <row r="2237" spans="4:14" s="1" customFormat="1">
      <c r="D2237" s="32"/>
      <c r="G2237" s="32"/>
      <c r="I2237" s="7"/>
      <c r="J2237" s="7"/>
      <c r="K2237" s="7"/>
      <c r="N2237" s="7"/>
    </row>
    <row r="2238" spans="4:14" s="1" customFormat="1">
      <c r="D2238" s="32"/>
      <c r="G2238" s="32"/>
      <c r="I2238" s="7"/>
      <c r="J2238" s="7"/>
      <c r="K2238" s="7"/>
      <c r="N2238" s="7"/>
    </row>
    <row r="2239" spans="4:14" s="1" customFormat="1">
      <c r="D2239" s="32"/>
      <c r="G2239" s="32"/>
      <c r="I2239" s="7"/>
      <c r="J2239" s="7"/>
      <c r="K2239" s="7"/>
      <c r="N2239" s="7"/>
    </row>
    <row r="2240" spans="4:14" s="1" customFormat="1">
      <c r="D2240" s="32"/>
      <c r="G2240" s="32"/>
      <c r="I2240" s="7"/>
      <c r="J2240" s="7"/>
      <c r="K2240" s="7"/>
      <c r="N2240" s="7"/>
    </row>
    <row r="2241" spans="4:14" s="1" customFormat="1">
      <c r="D2241" s="32"/>
      <c r="G2241" s="32"/>
      <c r="I2241" s="7"/>
      <c r="J2241" s="7"/>
      <c r="K2241" s="7"/>
      <c r="N2241" s="7"/>
    </row>
    <row r="2242" spans="4:14" s="1" customFormat="1">
      <c r="D2242" s="32"/>
      <c r="G2242" s="32"/>
      <c r="I2242" s="7"/>
      <c r="J2242" s="7"/>
      <c r="K2242" s="7"/>
      <c r="N2242" s="7"/>
    </row>
    <row r="2243" spans="4:14" s="1" customFormat="1">
      <c r="D2243" s="32"/>
      <c r="G2243" s="32"/>
      <c r="I2243" s="7"/>
      <c r="J2243" s="7"/>
      <c r="K2243" s="7"/>
      <c r="N2243" s="7"/>
    </row>
    <row r="2244" spans="4:14" s="1" customFormat="1">
      <c r="D2244" s="32"/>
      <c r="G2244" s="32"/>
      <c r="I2244" s="7"/>
      <c r="J2244" s="7"/>
      <c r="K2244" s="7"/>
      <c r="N2244" s="7"/>
    </row>
    <row r="2245" spans="4:14" s="1" customFormat="1">
      <c r="D2245" s="32"/>
      <c r="G2245" s="32"/>
      <c r="I2245" s="7"/>
      <c r="J2245" s="7"/>
      <c r="K2245" s="7"/>
      <c r="N2245" s="7"/>
    </row>
    <row r="2246" spans="4:14" s="1" customFormat="1">
      <c r="D2246" s="32"/>
      <c r="G2246" s="32"/>
      <c r="I2246" s="7"/>
      <c r="J2246" s="7"/>
      <c r="K2246" s="7"/>
      <c r="N2246" s="7"/>
    </row>
    <row r="2247" spans="4:14" s="1" customFormat="1">
      <c r="D2247" s="32"/>
      <c r="G2247" s="32"/>
      <c r="I2247" s="7"/>
      <c r="J2247" s="7"/>
      <c r="K2247" s="7"/>
      <c r="N2247" s="7"/>
    </row>
    <row r="2248" spans="4:14" s="1" customFormat="1">
      <c r="D2248" s="32"/>
      <c r="G2248" s="32"/>
      <c r="I2248" s="7"/>
      <c r="J2248" s="7"/>
      <c r="K2248" s="7"/>
      <c r="N2248" s="7"/>
    </row>
    <row r="2249" spans="4:14" s="1" customFormat="1">
      <c r="D2249" s="32"/>
      <c r="G2249" s="32"/>
      <c r="I2249" s="7"/>
      <c r="J2249" s="7"/>
      <c r="K2249" s="7"/>
      <c r="N2249" s="7"/>
    </row>
    <row r="2250" spans="4:14" s="1" customFormat="1">
      <c r="D2250" s="32"/>
      <c r="G2250" s="32"/>
      <c r="I2250" s="7"/>
      <c r="J2250" s="7"/>
      <c r="K2250" s="7"/>
      <c r="N2250" s="7"/>
    </row>
    <row r="2251" spans="4:14" s="1" customFormat="1">
      <c r="D2251" s="32"/>
      <c r="G2251" s="32"/>
      <c r="I2251" s="7"/>
      <c r="J2251" s="7"/>
      <c r="K2251" s="7"/>
      <c r="N2251" s="7"/>
    </row>
    <row r="2252" spans="4:14" s="1" customFormat="1">
      <c r="D2252" s="32"/>
      <c r="G2252" s="32"/>
      <c r="I2252" s="7"/>
      <c r="J2252" s="7"/>
      <c r="K2252" s="7"/>
      <c r="N2252" s="7"/>
    </row>
    <row r="2253" spans="4:14" s="1" customFormat="1">
      <c r="D2253" s="32"/>
      <c r="G2253" s="32"/>
      <c r="I2253" s="7"/>
      <c r="J2253" s="7"/>
      <c r="K2253" s="7"/>
      <c r="N2253" s="7"/>
    </row>
    <row r="2254" spans="4:14" s="1" customFormat="1">
      <c r="D2254" s="32"/>
      <c r="G2254" s="32"/>
      <c r="I2254" s="7"/>
      <c r="J2254" s="7"/>
      <c r="K2254" s="7"/>
      <c r="N2254" s="7"/>
    </row>
    <row r="2255" spans="4:14" s="1" customFormat="1">
      <c r="D2255" s="32"/>
      <c r="G2255" s="32"/>
      <c r="I2255" s="7"/>
      <c r="J2255" s="7"/>
      <c r="K2255" s="7"/>
      <c r="N2255" s="7"/>
    </row>
    <row r="2256" spans="4:14" s="1" customFormat="1">
      <c r="D2256" s="32"/>
      <c r="G2256" s="32"/>
      <c r="I2256" s="7"/>
      <c r="J2256" s="7"/>
      <c r="K2256" s="7"/>
      <c r="N2256" s="7"/>
    </row>
    <row r="2257" spans="4:14" s="1" customFormat="1">
      <c r="D2257" s="32"/>
      <c r="G2257" s="32"/>
      <c r="I2257" s="7"/>
      <c r="J2257" s="7"/>
      <c r="K2257" s="7"/>
      <c r="N2257" s="7"/>
    </row>
    <row r="2258" spans="4:14" s="1" customFormat="1">
      <c r="D2258" s="32"/>
      <c r="G2258" s="32"/>
      <c r="I2258" s="7"/>
      <c r="J2258" s="7"/>
      <c r="K2258" s="7"/>
      <c r="N2258" s="7"/>
    </row>
    <row r="2259" spans="4:14" s="1" customFormat="1">
      <c r="D2259" s="32"/>
      <c r="G2259" s="32"/>
      <c r="I2259" s="7"/>
      <c r="J2259" s="7"/>
      <c r="K2259" s="7"/>
      <c r="N2259" s="7"/>
    </row>
    <row r="2260" spans="4:14" s="1" customFormat="1">
      <c r="D2260" s="32"/>
      <c r="G2260" s="32"/>
      <c r="I2260" s="7"/>
      <c r="J2260" s="7"/>
      <c r="K2260" s="7"/>
      <c r="N2260" s="7"/>
    </row>
    <row r="2261" spans="4:14" s="1" customFormat="1">
      <c r="D2261" s="32"/>
      <c r="G2261" s="32"/>
      <c r="I2261" s="7"/>
      <c r="J2261" s="7"/>
      <c r="K2261" s="7"/>
      <c r="N2261" s="7"/>
    </row>
    <row r="2262" spans="4:14" s="1" customFormat="1">
      <c r="D2262" s="32"/>
      <c r="G2262" s="32"/>
      <c r="I2262" s="7"/>
      <c r="J2262" s="7"/>
      <c r="K2262" s="7"/>
      <c r="N2262" s="7"/>
    </row>
    <row r="2263" spans="4:14" s="1" customFormat="1">
      <c r="D2263" s="32"/>
      <c r="G2263" s="32"/>
      <c r="I2263" s="7"/>
      <c r="J2263" s="7"/>
      <c r="K2263" s="7"/>
      <c r="N2263" s="7"/>
    </row>
    <row r="2264" spans="4:14" s="1" customFormat="1">
      <c r="D2264" s="32"/>
      <c r="G2264" s="32"/>
      <c r="I2264" s="7"/>
      <c r="J2264" s="7"/>
      <c r="K2264" s="7"/>
      <c r="N2264" s="7"/>
    </row>
    <row r="2265" spans="4:14" s="1" customFormat="1">
      <c r="D2265" s="32"/>
      <c r="G2265" s="32"/>
      <c r="I2265" s="7"/>
      <c r="J2265" s="7"/>
      <c r="K2265" s="7"/>
      <c r="N2265" s="7"/>
    </row>
    <row r="2266" spans="4:14" s="1" customFormat="1">
      <c r="D2266" s="32"/>
      <c r="G2266" s="32"/>
      <c r="I2266" s="7"/>
      <c r="J2266" s="7"/>
      <c r="K2266" s="7"/>
      <c r="N2266" s="7"/>
    </row>
    <row r="2267" spans="4:14" s="1" customFormat="1">
      <c r="D2267" s="32"/>
      <c r="G2267" s="32"/>
      <c r="I2267" s="7"/>
      <c r="J2267" s="7"/>
      <c r="K2267" s="7"/>
      <c r="N2267" s="7"/>
    </row>
    <row r="2268" spans="4:14" s="1" customFormat="1">
      <c r="D2268" s="32"/>
      <c r="G2268" s="32"/>
      <c r="I2268" s="7"/>
      <c r="J2268" s="7"/>
      <c r="K2268" s="7"/>
      <c r="N2268" s="7"/>
    </row>
    <row r="2269" spans="4:14" s="1" customFormat="1">
      <c r="D2269" s="32"/>
      <c r="G2269" s="32"/>
      <c r="I2269" s="7"/>
      <c r="J2269" s="7"/>
      <c r="K2269" s="7"/>
      <c r="N2269" s="7"/>
    </row>
    <row r="2270" spans="4:14" s="1" customFormat="1">
      <c r="D2270" s="32"/>
      <c r="G2270" s="32"/>
      <c r="I2270" s="7"/>
      <c r="J2270" s="7"/>
      <c r="K2270" s="7"/>
      <c r="N2270" s="7"/>
    </row>
    <row r="2271" spans="4:14" s="1" customFormat="1">
      <c r="D2271" s="32"/>
      <c r="G2271" s="32"/>
      <c r="I2271" s="7"/>
      <c r="J2271" s="7"/>
      <c r="K2271" s="7"/>
      <c r="N2271" s="7"/>
    </row>
    <row r="2272" spans="4:14" s="1" customFormat="1">
      <c r="D2272" s="32"/>
      <c r="G2272" s="32"/>
      <c r="I2272" s="7"/>
      <c r="J2272" s="7"/>
      <c r="K2272" s="7"/>
      <c r="N2272" s="7"/>
    </row>
    <row r="2273" spans="4:14" s="1" customFormat="1">
      <c r="D2273" s="32"/>
      <c r="G2273" s="32"/>
      <c r="I2273" s="7"/>
      <c r="J2273" s="7"/>
      <c r="K2273" s="7"/>
      <c r="N2273" s="7"/>
    </row>
    <row r="2274" spans="4:14" s="1" customFormat="1">
      <c r="D2274" s="32"/>
      <c r="G2274" s="32"/>
      <c r="I2274" s="7"/>
      <c r="J2274" s="7"/>
      <c r="K2274" s="7"/>
      <c r="N2274" s="7"/>
    </row>
    <row r="2275" spans="4:14" s="1" customFormat="1">
      <c r="D2275" s="32"/>
      <c r="G2275" s="32"/>
      <c r="I2275" s="7"/>
      <c r="J2275" s="7"/>
      <c r="K2275" s="7"/>
      <c r="N2275" s="7"/>
    </row>
    <row r="2276" spans="4:14" s="1" customFormat="1">
      <c r="D2276" s="32"/>
      <c r="G2276" s="32"/>
      <c r="I2276" s="7"/>
      <c r="J2276" s="7"/>
      <c r="K2276" s="7"/>
      <c r="N2276" s="7"/>
    </row>
    <row r="2277" spans="4:14" s="1" customFormat="1">
      <c r="D2277" s="32"/>
      <c r="G2277" s="32"/>
      <c r="I2277" s="7"/>
      <c r="J2277" s="7"/>
      <c r="K2277" s="7"/>
      <c r="N2277" s="7"/>
    </row>
    <row r="2278" spans="4:14" s="1" customFormat="1">
      <c r="D2278" s="32"/>
      <c r="G2278" s="32"/>
      <c r="I2278" s="7"/>
      <c r="J2278" s="7"/>
      <c r="K2278" s="7"/>
      <c r="N2278" s="7"/>
    </row>
    <row r="2279" spans="4:14" s="1" customFormat="1">
      <c r="D2279" s="32"/>
      <c r="G2279" s="32"/>
      <c r="I2279" s="7"/>
      <c r="J2279" s="7"/>
      <c r="K2279" s="7"/>
      <c r="N2279" s="7"/>
    </row>
    <row r="2280" spans="4:14" s="1" customFormat="1">
      <c r="D2280" s="32"/>
      <c r="G2280" s="32"/>
      <c r="I2280" s="7"/>
      <c r="J2280" s="7"/>
      <c r="K2280" s="7"/>
      <c r="N2280" s="7"/>
    </row>
    <row r="2281" spans="4:14" s="1" customFormat="1">
      <c r="D2281" s="32"/>
      <c r="G2281" s="32"/>
      <c r="I2281" s="7"/>
      <c r="J2281" s="7"/>
      <c r="K2281" s="7"/>
      <c r="N2281" s="7"/>
    </row>
    <row r="2282" spans="4:14" s="1" customFormat="1">
      <c r="D2282" s="32"/>
      <c r="G2282" s="32"/>
      <c r="I2282" s="7"/>
      <c r="J2282" s="7"/>
      <c r="K2282" s="7"/>
      <c r="N2282" s="7"/>
    </row>
    <row r="2283" spans="4:14" s="1" customFormat="1">
      <c r="D2283" s="32"/>
      <c r="G2283" s="32"/>
      <c r="I2283" s="7"/>
      <c r="J2283" s="7"/>
      <c r="K2283" s="7"/>
      <c r="N2283" s="7"/>
    </row>
    <row r="2284" spans="4:14" s="1" customFormat="1">
      <c r="D2284" s="32"/>
      <c r="G2284" s="32"/>
      <c r="I2284" s="7"/>
      <c r="J2284" s="7"/>
      <c r="K2284" s="7"/>
      <c r="N2284" s="7"/>
    </row>
    <row r="2285" spans="4:14" s="1" customFormat="1">
      <c r="D2285" s="32"/>
      <c r="G2285" s="32"/>
      <c r="I2285" s="7"/>
      <c r="J2285" s="7"/>
      <c r="K2285" s="7"/>
      <c r="N2285" s="7"/>
    </row>
    <row r="2286" spans="4:14" s="1" customFormat="1">
      <c r="D2286" s="32"/>
      <c r="G2286" s="32"/>
      <c r="I2286" s="7"/>
      <c r="J2286" s="7"/>
      <c r="K2286" s="7"/>
      <c r="N2286" s="7"/>
    </row>
    <row r="2287" spans="4:14" s="1" customFormat="1">
      <c r="D2287" s="32"/>
      <c r="G2287" s="32"/>
      <c r="I2287" s="7"/>
      <c r="J2287" s="7"/>
      <c r="K2287" s="7"/>
      <c r="N2287" s="7"/>
    </row>
    <row r="2288" spans="4:14" s="1" customFormat="1">
      <c r="D2288" s="32"/>
      <c r="G2288" s="32"/>
      <c r="I2288" s="7"/>
      <c r="J2288" s="7"/>
      <c r="K2288" s="7"/>
      <c r="N2288" s="7"/>
    </row>
    <row r="2289" spans="4:14" s="1" customFormat="1">
      <c r="D2289" s="32"/>
      <c r="G2289" s="32"/>
      <c r="I2289" s="7"/>
      <c r="J2289" s="7"/>
      <c r="K2289" s="7"/>
      <c r="N2289" s="7"/>
    </row>
    <row r="2290" spans="4:14" s="1" customFormat="1">
      <c r="D2290" s="32"/>
      <c r="G2290" s="32"/>
      <c r="I2290" s="7"/>
      <c r="J2290" s="7"/>
      <c r="K2290" s="7"/>
      <c r="N2290" s="7"/>
    </row>
    <row r="2291" spans="4:14" s="1" customFormat="1">
      <c r="D2291" s="32"/>
      <c r="G2291" s="32"/>
      <c r="I2291" s="7"/>
      <c r="J2291" s="7"/>
      <c r="K2291" s="7"/>
      <c r="N2291" s="7"/>
    </row>
    <row r="2292" spans="4:14" s="1" customFormat="1">
      <c r="D2292" s="32"/>
      <c r="G2292" s="32"/>
      <c r="I2292" s="7"/>
      <c r="J2292" s="7"/>
      <c r="K2292" s="7"/>
      <c r="N2292" s="7"/>
    </row>
    <row r="2293" spans="4:14" s="1" customFormat="1">
      <c r="D2293" s="32"/>
      <c r="G2293" s="32"/>
      <c r="I2293" s="7"/>
      <c r="J2293" s="7"/>
      <c r="K2293" s="7"/>
      <c r="N2293" s="7"/>
    </row>
    <row r="2294" spans="4:14" s="1" customFormat="1">
      <c r="D2294" s="32"/>
      <c r="G2294" s="32"/>
      <c r="I2294" s="7"/>
      <c r="J2294" s="7"/>
      <c r="K2294" s="7"/>
      <c r="N2294" s="7"/>
    </row>
    <row r="2295" spans="4:14" s="1" customFormat="1">
      <c r="D2295" s="32"/>
      <c r="G2295" s="32"/>
      <c r="I2295" s="7"/>
      <c r="J2295" s="7"/>
      <c r="K2295" s="7"/>
      <c r="N2295" s="7"/>
    </row>
    <row r="2296" spans="4:14" s="1" customFormat="1">
      <c r="D2296" s="32"/>
      <c r="G2296" s="32"/>
      <c r="I2296" s="7"/>
      <c r="J2296" s="7"/>
      <c r="K2296" s="7"/>
      <c r="N2296" s="7"/>
    </row>
    <row r="2297" spans="4:14" s="1" customFormat="1">
      <c r="D2297" s="32"/>
      <c r="G2297" s="32"/>
      <c r="I2297" s="7"/>
      <c r="J2297" s="7"/>
      <c r="K2297" s="7"/>
      <c r="N2297" s="7"/>
    </row>
    <row r="2298" spans="4:14" s="1" customFormat="1">
      <c r="D2298" s="32"/>
      <c r="G2298" s="32"/>
      <c r="I2298" s="7"/>
      <c r="J2298" s="7"/>
      <c r="K2298" s="7"/>
      <c r="N2298" s="7"/>
    </row>
    <row r="2299" spans="4:14" s="1" customFormat="1">
      <c r="D2299" s="32"/>
      <c r="G2299" s="32"/>
      <c r="I2299" s="7"/>
      <c r="J2299" s="7"/>
      <c r="K2299" s="7"/>
      <c r="N2299" s="7"/>
    </row>
    <row r="2300" spans="4:14" s="1" customFormat="1">
      <c r="D2300" s="32"/>
      <c r="G2300" s="32"/>
      <c r="I2300" s="7"/>
      <c r="J2300" s="7"/>
      <c r="K2300" s="7"/>
      <c r="N2300" s="7"/>
    </row>
    <row r="2301" spans="4:14" s="1" customFormat="1">
      <c r="D2301" s="32"/>
      <c r="G2301" s="32"/>
      <c r="I2301" s="7"/>
      <c r="J2301" s="7"/>
      <c r="K2301" s="7"/>
      <c r="N2301" s="7"/>
    </row>
    <row r="2302" spans="4:14" s="1" customFormat="1">
      <c r="D2302" s="32"/>
      <c r="G2302" s="32"/>
      <c r="I2302" s="7"/>
      <c r="J2302" s="7"/>
      <c r="K2302" s="7"/>
      <c r="N2302" s="7"/>
    </row>
    <row r="2303" spans="4:14" s="1" customFormat="1">
      <c r="D2303" s="32"/>
      <c r="G2303" s="32"/>
      <c r="I2303" s="7"/>
      <c r="J2303" s="7"/>
      <c r="K2303" s="7"/>
      <c r="N2303" s="7"/>
    </row>
    <row r="2304" spans="4:14" s="1" customFormat="1">
      <c r="D2304" s="32"/>
      <c r="G2304" s="32"/>
      <c r="I2304" s="7"/>
      <c r="J2304" s="7"/>
      <c r="K2304" s="7"/>
      <c r="N2304" s="7"/>
    </row>
    <row r="2305" spans="4:14" s="1" customFormat="1">
      <c r="D2305" s="32"/>
      <c r="G2305" s="32"/>
      <c r="I2305" s="7"/>
      <c r="J2305" s="7"/>
      <c r="K2305" s="7"/>
      <c r="N2305" s="7"/>
    </row>
    <row r="2306" spans="4:14" s="1" customFormat="1">
      <c r="D2306" s="32"/>
      <c r="G2306" s="32"/>
      <c r="I2306" s="7"/>
      <c r="J2306" s="7"/>
      <c r="K2306" s="7"/>
      <c r="N2306" s="7"/>
    </row>
    <row r="2307" spans="4:14" s="1" customFormat="1">
      <c r="D2307" s="32"/>
      <c r="G2307" s="32"/>
      <c r="I2307" s="7"/>
      <c r="J2307" s="7"/>
      <c r="K2307" s="7"/>
      <c r="N2307" s="7"/>
    </row>
    <row r="2308" spans="4:14" s="1" customFormat="1">
      <c r="D2308" s="32"/>
      <c r="G2308" s="32"/>
      <c r="I2308" s="7"/>
      <c r="J2308" s="7"/>
      <c r="K2308" s="7"/>
      <c r="N2308" s="7"/>
    </row>
    <row r="2309" spans="4:14" s="1" customFormat="1">
      <c r="D2309" s="32"/>
      <c r="G2309" s="32"/>
      <c r="I2309" s="7"/>
      <c r="J2309" s="7"/>
      <c r="K2309" s="7"/>
      <c r="N2309" s="7"/>
    </row>
    <row r="2310" spans="4:14" s="1" customFormat="1">
      <c r="D2310" s="32"/>
      <c r="G2310" s="32"/>
      <c r="I2310" s="7"/>
      <c r="J2310" s="7"/>
      <c r="K2310" s="7"/>
      <c r="N2310" s="7"/>
    </row>
    <row r="2311" spans="4:14" s="1" customFormat="1">
      <c r="D2311" s="32"/>
      <c r="G2311" s="32"/>
      <c r="I2311" s="7"/>
      <c r="J2311" s="7"/>
      <c r="K2311" s="7"/>
      <c r="N2311" s="7"/>
    </row>
    <row r="2312" spans="4:14" s="1" customFormat="1">
      <c r="D2312" s="32"/>
      <c r="G2312" s="32"/>
      <c r="I2312" s="7"/>
      <c r="J2312" s="7"/>
      <c r="K2312" s="7"/>
      <c r="N2312" s="7"/>
    </row>
    <row r="2313" spans="4:14" s="1" customFormat="1">
      <c r="D2313" s="32"/>
      <c r="G2313" s="32"/>
      <c r="I2313" s="7"/>
      <c r="J2313" s="7"/>
      <c r="K2313" s="7"/>
      <c r="N2313" s="7"/>
    </row>
    <row r="2314" spans="4:14" s="1" customFormat="1">
      <c r="D2314" s="32"/>
      <c r="G2314" s="32"/>
      <c r="I2314" s="7"/>
      <c r="J2314" s="7"/>
      <c r="K2314" s="7"/>
      <c r="N2314" s="7"/>
    </row>
    <row r="2315" spans="4:14" s="1" customFormat="1">
      <c r="D2315" s="32"/>
      <c r="G2315" s="32"/>
      <c r="I2315" s="7"/>
      <c r="J2315" s="7"/>
      <c r="K2315" s="7"/>
      <c r="N2315" s="7"/>
    </row>
    <row r="2316" spans="4:14" s="1" customFormat="1">
      <c r="D2316" s="32"/>
      <c r="G2316" s="32"/>
      <c r="I2316" s="7"/>
      <c r="J2316" s="7"/>
      <c r="K2316" s="7"/>
      <c r="N2316" s="7"/>
    </row>
    <row r="2317" spans="4:14" s="1" customFormat="1">
      <c r="D2317" s="32"/>
      <c r="G2317" s="32"/>
      <c r="I2317" s="7"/>
      <c r="J2317" s="7"/>
      <c r="K2317" s="7"/>
      <c r="N2317" s="7"/>
    </row>
    <row r="2318" spans="4:14" s="1" customFormat="1">
      <c r="D2318" s="32"/>
      <c r="G2318" s="32"/>
      <c r="I2318" s="7"/>
      <c r="J2318" s="7"/>
      <c r="K2318" s="7"/>
      <c r="N2318" s="7"/>
    </row>
    <row r="2319" spans="4:14" s="1" customFormat="1">
      <c r="D2319" s="32"/>
      <c r="G2319" s="32"/>
      <c r="I2319" s="7"/>
      <c r="J2319" s="7"/>
      <c r="K2319" s="7"/>
      <c r="N2319" s="7"/>
    </row>
    <row r="2320" spans="4:14" s="1" customFormat="1">
      <c r="D2320" s="32"/>
      <c r="G2320" s="32"/>
      <c r="I2320" s="7"/>
      <c r="J2320" s="7"/>
      <c r="K2320" s="7"/>
      <c r="N2320" s="7"/>
    </row>
    <row r="2321" spans="4:14" s="1" customFormat="1">
      <c r="D2321" s="32"/>
      <c r="G2321" s="32"/>
      <c r="I2321" s="7"/>
      <c r="J2321" s="7"/>
      <c r="K2321" s="7"/>
      <c r="N2321" s="7"/>
    </row>
    <row r="2322" spans="4:14" s="1" customFormat="1">
      <c r="D2322" s="32"/>
      <c r="G2322" s="32"/>
      <c r="I2322" s="7"/>
      <c r="J2322" s="7"/>
      <c r="K2322" s="7"/>
      <c r="N2322" s="7"/>
    </row>
    <row r="2323" spans="4:14" s="1" customFormat="1">
      <c r="D2323" s="32"/>
      <c r="G2323" s="32"/>
      <c r="I2323" s="7"/>
      <c r="J2323" s="7"/>
      <c r="K2323" s="7"/>
      <c r="N2323" s="7"/>
    </row>
    <row r="2324" spans="4:14" s="1" customFormat="1">
      <c r="D2324" s="32"/>
      <c r="G2324" s="32"/>
      <c r="I2324" s="7"/>
      <c r="J2324" s="7"/>
      <c r="K2324" s="7"/>
      <c r="N2324" s="7"/>
    </row>
    <row r="2325" spans="4:14" s="1" customFormat="1">
      <c r="D2325" s="32"/>
      <c r="G2325" s="32"/>
      <c r="I2325" s="7"/>
      <c r="J2325" s="7"/>
      <c r="K2325" s="7"/>
      <c r="N2325" s="7"/>
    </row>
    <row r="2326" spans="4:14" s="1" customFormat="1">
      <c r="D2326" s="32"/>
      <c r="G2326" s="32"/>
      <c r="I2326" s="7"/>
      <c r="J2326" s="7"/>
      <c r="K2326" s="7"/>
      <c r="N2326" s="7"/>
    </row>
    <row r="2327" spans="4:14" s="1" customFormat="1">
      <c r="D2327" s="32"/>
      <c r="G2327" s="32"/>
      <c r="I2327" s="7"/>
      <c r="J2327" s="7"/>
      <c r="K2327" s="7"/>
      <c r="N2327" s="7"/>
    </row>
    <row r="2328" spans="4:14" s="1" customFormat="1">
      <c r="D2328" s="32"/>
      <c r="G2328" s="32"/>
      <c r="I2328" s="7"/>
      <c r="J2328" s="7"/>
      <c r="K2328" s="7"/>
      <c r="N2328" s="7"/>
    </row>
    <row r="2329" spans="4:14" s="1" customFormat="1">
      <c r="D2329" s="32"/>
      <c r="G2329" s="32"/>
      <c r="I2329" s="7"/>
      <c r="J2329" s="7"/>
      <c r="K2329" s="7"/>
      <c r="N2329" s="7"/>
    </row>
    <row r="2330" spans="4:14" s="1" customFormat="1">
      <c r="D2330" s="32"/>
      <c r="G2330" s="32"/>
      <c r="I2330" s="7"/>
      <c r="J2330" s="7"/>
      <c r="K2330" s="7"/>
      <c r="N2330" s="7"/>
    </row>
    <row r="2331" spans="4:14" s="1" customFormat="1">
      <c r="D2331" s="32"/>
      <c r="G2331" s="32"/>
      <c r="I2331" s="7"/>
      <c r="J2331" s="7"/>
      <c r="K2331" s="7"/>
      <c r="N2331" s="7"/>
    </row>
    <row r="2332" spans="4:14" s="1" customFormat="1">
      <c r="D2332" s="32"/>
      <c r="G2332" s="32"/>
      <c r="I2332" s="7"/>
      <c r="J2332" s="7"/>
      <c r="K2332" s="7"/>
      <c r="N2332" s="7"/>
    </row>
    <row r="2333" spans="4:14" s="1" customFormat="1">
      <c r="D2333" s="32"/>
      <c r="G2333" s="32"/>
      <c r="I2333" s="7"/>
      <c r="J2333" s="7"/>
      <c r="K2333" s="7"/>
      <c r="N2333" s="7"/>
    </row>
    <row r="2334" spans="4:14" s="1" customFormat="1">
      <c r="D2334" s="32"/>
      <c r="G2334" s="32"/>
      <c r="I2334" s="7"/>
      <c r="J2334" s="7"/>
      <c r="K2334" s="7"/>
      <c r="N2334" s="7"/>
    </row>
    <row r="2335" spans="4:14" s="1" customFormat="1">
      <c r="D2335" s="32"/>
      <c r="G2335" s="32"/>
      <c r="I2335" s="7"/>
      <c r="J2335" s="7"/>
      <c r="K2335" s="7"/>
      <c r="N2335" s="7"/>
    </row>
    <row r="2336" spans="4:14" s="1" customFormat="1">
      <c r="D2336" s="32"/>
      <c r="G2336" s="32"/>
      <c r="I2336" s="7"/>
      <c r="J2336" s="7"/>
      <c r="K2336" s="7"/>
      <c r="N2336" s="7"/>
    </row>
    <row r="2337" spans="4:14" s="1" customFormat="1">
      <c r="D2337" s="32"/>
      <c r="G2337" s="32"/>
      <c r="I2337" s="7"/>
      <c r="J2337" s="7"/>
      <c r="K2337" s="7"/>
      <c r="N2337" s="7"/>
    </row>
    <row r="2338" spans="4:14" s="1" customFormat="1">
      <c r="D2338" s="32"/>
      <c r="G2338" s="32"/>
      <c r="I2338" s="7"/>
      <c r="J2338" s="7"/>
      <c r="K2338" s="7"/>
      <c r="N2338" s="7"/>
    </row>
    <row r="2339" spans="4:14" s="1" customFormat="1">
      <c r="D2339" s="32"/>
      <c r="G2339" s="32"/>
      <c r="I2339" s="7"/>
      <c r="J2339" s="7"/>
      <c r="K2339" s="7"/>
      <c r="N2339" s="7"/>
    </row>
    <row r="2340" spans="4:14" s="1" customFormat="1">
      <c r="D2340" s="32"/>
      <c r="G2340" s="32"/>
      <c r="I2340" s="7"/>
      <c r="J2340" s="7"/>
      <c r="K2340" s="7"/>
      <c r="N2340" s="7"/>
    </row>
    <row r="2341" spans="4:14" s="1" customFormat="1">
      <c r="D2341" s="32"/>
      <c r="G2341" s="32"/>
      <c r="I2341" s="7"/>
      <c r="J2341" s="7"/>
      <c r="K2341" s="7"/>
      <c r="N2341" s="7"/>
    </row>
    <row r="2342" spans="4:14" s="1" customFormat="1">
      <c r="D2342" s="32"/>
      <c r="G2342" s="32"/>
      <c r="I2342" s="7"/>
      <c r="J2342" s="7"/>
      <c r="K2342" s="7"/>
      <c r="N2342" s="7"/>
    </row>
    <row r="2343" spans="4:14" s="1" customFormat="1">
      <c r="D2343" s="32"/>
      <c r="G2343" s="32"/>
      <c r="I2343" s="7"/>
      <c r="J2343" s="7"/>
      <c r="K2343" s="7"/>
      <c r="N2343" s="7"/>
    </row>
    <row r="2344" spans="4:14" s="1" customFormat="1">
      <c r="D2344" s="32"/>
      <c r="G2344" s="32"/>
      <c r="I2344" s="7"/>
      <c r="J2344" s="7"/>
      <c r="K2344" s="7"/>
      <c r="N2344" s="7"/>
    </row>
    <row r="2345" spans="4:14" s="1" customFormat="1">
      <c r="D2345" s="32"/>
      <c r="G2345" s="32"/>
      <c r="I2345" s="7"/>
      <c r="J2345" s="7"/>
      <c r="K2345" s="7"/>
      <c r="N2345" s="7"/>
    </row>
    <row r="2346" spans="4:14" s="1" customFormat="1">
      <c r="D2346" s="32"/>
      <c r="G2346" s="32"/>
      <c r="I2346" s="7"/>
      <c r="J2346" s="7"/>
      <c r="K2346" s="7"/>
      <c r="N2346" s="7"/>
    </row>
    <row r="2347" spans="4:14" s="1" customFormat="1">
      <c r="D2347" s="32"/>
      <c r="G2347" s="32"/>
      <c r="I2347" s="7"/>
      <c r="J2347" s="7"/>
      <c r="K2347" s="7"/>
      <c r="N2347" s="7"/>
    </row>
    <row r="2348" spans="4:14" s="1" customFormat="1">
      <c r="D2348" s="32"/>
      <c r="G2348" s="32"/>
      <c r="I2348" s="7"/>
      <c r="J2348" s="7"/>
      <c r="K2348" s="7"/>
      <c r="N2348" s="7"/>
    </row>
    <row r="2349" spans="4:14" s="1" customFormat="1">
      <c r="D2349" s="32"/>
      <c r="G2349" s="32"/>
      <c r="I2349" s="7"/>
      <c r="J2349" s="7"/>
      <c r="K2349" s="7"/>
      <c r="N2349" s="7"/>
    </row>
    <row r="2350" spans="4:14" s="1" customFormat="1">
      <c r="D2350" s="32"/>
      <c r="G2350" s="32"/>
      <c r="I2350" s="7"/>
      <c r="J2350" s="7"/>
      <c r="K2350" s="7"/>
      <c r="N2350" s="7"/>
    </row>
    <row r="2351" spans="4:14" s="1" customFormat="1">
      <c r="D2351" s="32"/>
      <c r="G2351" s="32"/>
      <c r="I2351" s="7"/>
      <c r="J2351" s="7"/>
      <c r="K2351" s="7"/>
      <c r="N2351" s="7"/>
    </row>
    <row r="2352" spans="4:14" s="1" customFormat="1">
      <c r="D2352" s="32"/>
      <c r="G2352" s="32"/>
      <c r="I2352" s="7"/>
      <c r="J2352" s="7"/>
      <c r="K2352" s="7"/>
      <c r="N2352" s="7"/>
    </row>
    <row r="2353" spans="4:14" s="1" customFormat="1">
      <c r="D2353" s="32"/>
      <c r="G2353" s="32"/>
      <c r="I2353" s="7"/>
      <c r="J2353" s="7"/>
      <c r="K2353" s="7"/>
      <c r="N2353" s="7"/>
    </row>
    <row r="2354" spans="4:14" s="1" customFormat="1">
      <c r="D2354" s="32"/>
      <c r="G2354" s="32"/>
      <c r="I2354" s="7"/>
      <c r="J2354" s="7"/>
      <c r="K2354" s="7"/>
      <c r="N2354" s="7"/>
    </row>
    <row r="2355" spans="4:14" s="1" customFormat="1">
      <c r="D2355" s="32"/>
      <c r="G2355" s="32"/>
      <c r="I2355" s="7"/>
      <c r="J2355" s="7"/>
      <c r="K2355" s="7"/>
      <c r="N2355" s="7"/>
    </row>
    <row r="2356" spans="4:14" s="1" customFormat="1">
      <c r="D2356" s="32"/>
      <c r="G2356" s="32"/>
      <c r="I2356" s="7"/>
      <c r="J2356" s="7"/>
      <c r="K2356" s="7"/>
      <c r="N2356" s="7"/>
    </row>
    <row r="2357" spans="4:14" s="1" customFormat="1">
      <c r="D2357" s="32"/>
      <c r="G2357" s="32"/>
      <c r="I2357" s="7"/>
      <c r="J2357" s="7"/>
      <c r="K2357" s="7"/>
      <c r="N2357" s="7"/>
    </row>
    <row r="2358" spans="4:14" s="1" customFormat="1">
      <c r="D2358" s="32"/>
      <c r="G2358" s="32"/>
      <c r="I2358" s="7"/>
      <c r="J2358" s="7"/>
      <c r="K2358" s="7"/>
      <c r="N2358" s="7"/>
    </row>
    <row r="2359" spans="4:14" s="1" customFormat="1">
      <c r="D2359" s="32"/>
      <c r="G2359" s="32"/>
      <c r="I2359" s="7"/>
      <c r="J2359" s="7"/>
      <c r="K2359" s="7"/>
      <c r="N2359" s="7"/>
    </row>
    <row r="2360" spans="4:14" s="1" customFormat="1">
      <c r="D2360" s="32"/>
      <c r="G2360" s="32"/>
      <c r="I2360" s="7"/>
      <c r="J2360" s="7"/>
      <c r="K2360" s="7"/>
      <c r="N2360" s="7"/>
    </row>
    <row r="2361" spans="4:14" s="1" customFormat="1">
      <c r="D2361" s="32"/>
      <c r="G2361" s="32"/>
      <c r="I2361" s="7"/>
      <c r="J2361" s="7"/>
      <c r="K2361" s="7"/>
      <c r="N2361" s="7"/>
    </row>
    <row r="2362" spans="4:14" s="1" customFormat="1">
      <c r="D2362" s="32"/>
      <c r="G2362" s="32"/>
      <c r="I2362" s="7"/>
      <c r="J2362" s="7"/>
      <c r="K2362" s="7"/>
      <c r="N2362" s="7"/>
    </row>
    <row r="2363" spans="4:14" s="1" customFormat="1">
      <c r="D2363" s="32"/>
      <c r="G2363" s="32"/>
      <c r="I2363" s="7"/>
      <c r="J2363" s="7"/>
      <c r="K2363" s="7"/>
      <c r="N2363" s="7"/>
    </row>
    <row r="2364" spans="4:14" s="1" customFormat="1">
      <c r="D2364" s="32"/>
      <c r="G2364" s="32"/>
      <c r="I2364" s="7"/>
      <c r="J2364" s="7"/>
      <c r="K2364" s="7"/>
      <c r="N2364" s="7"/>
    </row>
    <row r="2365" spans="4:14" s="1" customFormat="1">
      <c r="D2365" s="32"/>
      <c r="G2365" s="32"/>
      <c r="I2365" s="7"/>
      <c r="J2365" s="7"/>
      <c r="K2365" s="7"/>
      <c r="N2365" s="7"/>
    </row>
    <row r="2366" spans="4:14" s="1" customFormat="1">
      <c r="D2366" s="32"/>
      <c r="G2366" s="32"/>
      <c r="I2366" s="7"/>
      <c r="J2366" s="7"/>
      <c r="K2366" s="7"/>
      <c r="N2366" s="7"/>
    </row>
    <row r="2367" spans="4:14" s="1" customFormat="1">
      <c r="D2367" s="32"/>
      <c r="G2367" s="32"/>
      <c r="I2367" s="7"/>
      <c r="J2367" s="7"/>
      <c r="K2367" s="7"/>
      <c r="N2367" s="7"/>
    </row>
    <row r="2368" spans="4:14" s="1" customFormat="1">
      <c r="D2368" s="32"/>
      <c r="G2368" s="32"/>
      <c r="I2368" s="7"/>
      <c r="J2368" s="7"/>
      <c r="K2368" s="7"/>
      <c r="N2368" s="7"/>
    </row>
    <row r="2369" spans="4:14" s="1" customFormat="1">
      <c r="D2369" s="32"/>
      <c r="G2369" s="32"/>
      <c r="I2369" s="7"/>
      <c r="J2369" s="7"/>
      <c r="K2369" s="7"/>
      <c r="N2369" s="7"/>
    </row>
    <row r="2370" spans="4:14" s="1" customFormat="1">
      <c r="D2370" s="32"/>
      <c r="G2370" s="32"/>
      <c r="I2370" s="7"/>
      <c r="J2370" s="7"/>
      <c r="K2370" s="7"/>
      <c r="N2370" s="7"/>
    </row>
    <row r="2371" spans="4:14" s="1" customFormat="1">
      <c r="D2371" s="32"/>
      <c r="G2371" s="32"/>
      <c r="I2371" s="7"/>
      <c r="J2371" s="7"/>
      <c r="K2371" s="7"/>
      <c r="N2371" s="7"/>
    </row>
    <row r="2372" spans="4:14" s="1" customFormat="1">
      <c r="D2372" s="32"/>
      <c r="G2372" s="32"/>
      <c r="I2372" s="7"/>
      <c r="J2372" s="7"/>
      <c r="K2372" s="7"/>
      <c r="N2372" s="7"/>
    </row>
    <row r="2373" spans="4:14" s="1" customFormat="1">
      <c r="D2373" s="32"/>
      <c r="G2373" s="32"/>
      <c r="I2373" s="7"/>
      <c r="J2373" s="7"/>
      <c r="K2373" s="7"/>
      <c r="N2373" s="7"/>
    </row>
    <row r="2374" spans="4:14" s="1" customFormat="1">
      <c r="D2374" s="32"/>
      <c r="G2374" s="32"/>
      <c r="I2374" s="7"/>
      <c r="J2374" s="7"/>
      <c r="K2374" s="7"/>
      <c r="N2374" s="7"/>
    </row>
    <row r="2375" spans="4:14" s="1" customFormat="1">
      <c r="D2375" s="32"/>
      <c r="G2375" s="32"/>
      <c r="I2375" s="7"/>
      <c r="J2375" s="7"/>
      <c r="K2375" s="7"/>
      <c r="N2375" s="7"/>
    </row>
    <row r="2376" spans="4:14" s="1" customFormat="1">
      <c r="D2376" s="32"/>
      <c r="G2376" s="32"/>
      <c r="I2376" s="7"/>
      <c r="J2376" s="7"/>
      <c r="K2376" s="7"/>
      <c r="N2376" s="7"/>
    </row>
    <row r="2377" spans="4:14" s="1" customFormat="1">
      <c r="D2377" s="32"/>
      <c r="G2377" s="32"/>
      <c r="I2377" s="7"/>
      <c r="J2377" s="7"/>
      <c r="K2377" s="7"/>
      <c r="N2377" s="7"/>
    </row>
    <row r="2378" spans="4:14" s="1" customFormat="1">
      <c r="D2378" s="32"/>
      <c r="G2378" s="32"/>
      <c r="I2378" s="7"/>
      <c r="J2378" s="7"/>
      <c r="K2378" s="7"/>
      <c r="N2378" s="7"/>
    </row>
    <row r="2379" spans="4:14" s="1" customFormat="1">
      <c r="D2379" s="32"/>
      <c r="G2379" s="32"/>
      <c r="I2379" s="7"/>
      <c r="J2379" s="7"/>
      <c r="K2379" s="7"/>
      <c r="N2379" s="7"/>
    </row>
    <row r="2380" spans="4:14" s="1" customFormat="1">
      <c r="D2380" s="32"/>
      <c r="G2380" s="32"/>
      <c r="I2380" s="7"/>
      <c r="J2380" s="7"/>
      <c r="K2380" s="7"/>
      <c r="N2380" s="7"/>
    </row>
    <row r="2381" spans="4:14" s="1" customFormat="1">
      <c r="D2381" s="32"/>
      <c r="G2381" s="32"/>
      <c r="I2381" s="7"/>
      <c r="J2381" s="7"/>
      <c r="K2381" s="7"/>
      <c r="N2381" s="7"/>
    </row>
    <row r="2382" spans="4:14" s="1" customFormat="1">
      <c r="D2382" s="32"/>
      <c r="G2382" s="32"/>
      <c r="I2382" s="7"/>
      <c r="J2382" s="7"/>
      <c r="K2382" s="7"/>
      <c r="N2382" s="7"/>
    </row>
    <row r="2383" spans="4:14" s="1" customFormat="1">
      <c r="D2383" s="32"/>
      <c r="G2383" s="32"/>
      <c r="I2383" s="7"/>
      <c r="J2383" s="7"/>
      <c r="K2383" s="7"/>
      <c r="N2383" s="7"/>
    </row>
    <row r="2384" spans="4:14" s="1" customFormat="1">
      <c r="D2384" s="32"/>
      <c r="G2384" s="32"/>
      <c r="I2384" s="7"/>
      <c r="J2384" s="7"/>
      <c r="K2384" s="7"/>
      <c r="N2384" s="7"/>
    </row>
    <row r="2385" spans="4:14" s="1" customFormat="1">
      <c r="D2385" s="32"/>
      <c r="G2385" s="32"/>
      <c r="I2385" s="7"/>
      <c r="J2385" s="7"/>
      <c r="K2385" s="7"/>
      <c r="N2385" s="7"/>
    </row>
    <row r="2386" spans="4:14" s="1" customFormat="1">
      <c r="D2386" s="32"/>
      <c r="G2386" s="32"/>
      <c r="I2386" s="7"/>
      <c r="J2386" s="7"/>
      <c r="K2386" s="7"/>
      <c r="N2386" s="7"/>
    </row>
    <row r="2387" spans="4:14" s="1" customFormat="1">
      <c r="D2387" s="32"/>
      <c r="G2387" s="32"/>
      <c r="I2387" s="7"/>
      <c r="J2387" s="7"/>
      <c r="K2387" s="7"/>
      <c r="N2387" s="7"/>
    </row>
    <row r="2388" spans="4:14" s="1" customFormat="1">
      <c r="D2388" s="32"/>
      <c r="G2388" s="32"/>
      <c r="I2388" s="7"/>
      <c r="J2388" s="7"/>
      <c r="K2388" s="7"/>
      <c r="N2388" s="7"/>
    </row>
    <row r="2389" spans="4:14" s="1" customFormat="1">
      <c r="D2389" s="32"/>
      <c r="G2389" s="32"/>
      <c r="I2389" s="7"/>
      <c r="J2389" s="7"/>
      <c r="K2389" s="7"/>
      <c r="N2389" s="7"/>
    </row>
    <row r="2390" spans="4:14" s="1" customFormat="1">
      <c r="D2390" s="32"/>
      <c r="G2390" s="32"/>
      <c r="I2390" s="7"/>
      <c r="J2390" s="7"/>
      <c r="K2390" s="7"/>
      <c r="N2390" s="7"/>
    </row>
    <row r="2391" spans="4:14" s="1" customFormat="1">
      <c r="D2391" s="32"/>
      <c r="G2391" s="32"/>
      <c r="I2391" s="7"/>
      <c r="J2391" s="7"/>
      <c r="K2391" s="7"/>
      <c r="N2391" s="7"/>
    </row>
    <row r="2392" spans="4:14" s="1" customFormat="1">
      <c r="D2392" s="32"/>
      <c r="G2392" s="32"/>
      <c r="I2392" s="7"/>
      <c r="J2392" s="7"/>
      <c r="K2392" s="7"/>
      <c r="N2392" s="7"/>
    </row>
    <row r="2393" spans="4:14" s="1" customFormat="1">
      <c r="D2393" s="32"/>
      <c r="G2393" s="32"/>
      <c r="I2393" s="7"/>
      <c r="J2393" s="7"/>
      <c r="K2393" s="7"/>
      <c r="N2393" s="7"/>
    </row>
    <row r="2394" spans="4:14" s="1" customFormat="1">
      <c r="D2394" s="32"/>
      <c r="G2394" s="32"/>
      <c r="I2394" s="7"/>
      <c r="J2394" s="7"/>
      <c r="K2394" s="7"/>
      <c r="N2394" s="7"/>
    </row>
    <row r="2395" spans="4:14" s="1" customFormat="1">
      <c r="D2395" s="32"/>
      <c r="G2395" s="32"/>
      <c r="I2395" s="7"/>
      <c r="J2395" s="7"/>
      <c r="K2395" s="7"/>
      <c r="N2395" s="7"/>
    </row>
    <row r="2396" spans="4:14" s="1" customFormat="1">
      <c r="D2396" s="32"/>
      <c r="G2396" s="32"/>
      <c r="I2396" s="7"/>
      <c r="J2396" s="7"/>
      <c r="K2396" s="7"/>
      <c r="N2396" s="7"/>
    </row>
    <row r="2397" spans="4:14" s="1" customFormat="1">
      <c r="D2397" s="32"/>
      <c r="G2397" s="32"/>
      <c r="I2397" s="7"/>
      <c r="J2397" s="7"/>
      <c r="K2397" s="7"/>
      <c r="N2397" s="7"/>
    </row>
    <row r="2398" spans="4:14" s="1" customFormat="1">
      <c r="D2398" s="32"/>
      <c r="G2398" s="32"/>
      <c r="I2398" s="7"/>
      <c r="J2398" s="7"/>
      <c r="K2398" s="7"/>
      <c r="N2398" s="7"/>
    </row>
    <row r="2399" spans="4:14" s="1" customFormat="1">
      <c r="D2399" s="32"/>
      <c r="G2399" s="32"/>
      <c r="I2399" s="7"/>
      <c r="J2399" s="7"/>
      <c r="K2399" s="7"/>
      <c r="N2399" s="7"/>
    </row>
    <row r="2400" spans="4:14" s="1" customFormat="1">
      <c r="D2400" s="32"/>
      <c r="G2400" s="32"/>
      <c r="I2400" s="7"/>
      <c r="J2400" s="7"/>
      <c r="K2400" s="7"/>
      <c r="N2400" s="7"/>
    </row>
    <row r="2401" spans="4:14" s="1" customFormat="1">
      <c r="D2401" s="32"/>
      <c r="G2401" s="32"/>
      <c r="I2401" s="7"/>
      <c r="J2401" s="7"/>
      <c r="K2401" s="7"/>
      <c r="N2401" s="7"/>
    </row>
    <row r="2402" spans="4:14" s="1" customFormat="1">
      <c r="D2402" s="32"/>
      <c r="G2402" s="32"/>
      <c r="I2402" s="7"/>
      <c r="J2402" s="7"/>
      <c r="K2402" s="7"/>
      <c r="N2402" s="7"/>
    </row>
    <row r="2403" spans="4:14" s="1" customFormat="1">
      <c r="D2403" s="32"/>
      <c r="G2403" s="32"/>
      <c r="I2403" s="7"/>
      <c r="J2403" s="7"/>
      <c r="K2403" s="7"/>
      <c r="N2403" s="7"/>
    </row>
    <row r="2404" spans="4:14" s="1" customFormat="1">
      <c r="D2404" s="32"/>
      <c r="G2404" s="32"/>
      <c r="I2404" s="7"/>
      <c r="J2404" s="7"/>
      <c r="K2404" s="7"/>
      <c r="N2404" s="7"/>
    </row>
    <row r="2405" spans="4:14" s="1" customFormat="1">
      <c r="D2405" s="32"/>
      <c r="G2405" s="32"/>
      <c r="I2405" s="7"/>
      <c r="J2405" s="7"/>
      <c r="K2405" s="7"/>
      <c r="N2405" s="7"/>
    </row>
    <row r="2406" spans="4:14" s="1" customFormat="1">
      <c r="D2406" s="32"/>
      <c r="G2406" s="32"/>
      <c r="I2406" s="7"/>
      <c r="J2406" s="7"/>
      <c r="K2406" s="7"/>
      <c r="N2406" s="7"/>
    </row>
    <row r="2407" spans="4:14" s="1" customFormat="1">
      <c r="D2407" s="32"/>
      <c r="G2407" s="32"/>
      <c r="I2407" s="7"/>
      <c r="J2407" s="7"/>
      <c r="K2407" s="7"/>
      <c r="N2407" s="7"/>
    </row>
    <row r="2408" spans="4:14" s="1" customFormat="1">
      <c r="D2408" s="32"/>
      <c r="G2408" s="32"/>
      <c r="I2408" s="7"/>
      <c r="J2408" s="7"/>
      <c r="K2408" s="7"/>
      <c r="N2408" s="7"/>
    </row>
    <row r="2409" spans="4:14" s="1" customFormat="1">
      <c r="D2409" s="32"/>
      <c r="G2409" s="32"/>
      <c r="I2409" s="7"/>
      <c r="J2409" s="7"/>
      <c r="K2409" s="7"/>
      <c r="N2409" s="7"/>
    </row>
    <row r="2410" spans="4:14" s="1" customFormat="1">
      <c r="D2410" s="32"/>
      <c r="G2410" s="32"/>
      <c r="I2410" s="7"/>
      <c r="J2410" s="7"/>
      <c r="K2410" s="7"/>
      <c r="N2410" s="7"/>
    </row>
    <row r="2411" spans="4:14" s="1" customFormat="1">
      <c r="D2411" s="32"/>
      <c r="G2411" s="32"/>
      <c r="I2411" s="7"/>
      <c r="J2411" s="7"/>
      <c r="K2411" s="7"/>
      <c r="N2411" s="7"/>
    </row>
    <row r="2412" spans="4:14" s="1" customFormat="1">
      <c r="D2412" s="32"/>
      <c r="G2412" s="32"/>
      <c r="I2412" s="7"/>
      <c r="J2412" s="7"/>
      <c r="K2412" s="7"/>
      <c r="N2412" s="7"/>
    </row>
    <row r="2413" spans="4:14" s="1" customFormat="1">
      <c r="D2413" s="32"/>
      <c r="G2413" s="32"/>
      <c r="I2413" s="7"/>
      <c r="J2413" s="7"/>
      <c r="K2413" s="7"/>
      <c r="N2413" s="7"/>
    </row>
    <row r="2414" spans="4:14" s="1" customFormat="1">
      <c r="D2414" s="32"/>
      <c r="G2414" s="32"/>
      <c r="I2414" s="7"/>
      <c r="J2414" s="7"/>
      <c r="K2414" s="7"/>
      <c r="N2414" s="7"/>
    </row>
    <row r="2415" spans="4:14" s="1" customFormat="1">
      <c r="D2415" s="32"/>
      <c r="G2415" s="32"/>
      <c r="I2415" s="7"/>
      <c r="J2415" s="7"/>
      <c r="K2415" s="7"/>
      <c r="N2415" s="7"/>
    </row>
    <row r="2416" spans="4:14" s="1" customFormat="1">
      <c r="D2416" s="32"/>
      <c r="G2416" s="32"/>
      <c r="I2416" s="7"/>
      <c r="J2416" s="7"/>
      <c r="K2416" s="7"/>
      <c r="N2416" s="7"/>
    </row>
    <row r="2417" spans="4:14" s="1" customFormat="1">
      <c r="D2417" s="32"/>
      <c r="G2417" s="32"/>
      <c r="I2417" s="7"/>
      <c r="J2417" s="7"/>
      <c r="K2417" s="7"/>
      <c r="N2417" s="7"/>
    </row>
    <row r="2418" spans="4:14" s="1" customFormat="1">
      <c r="D2418" s="32"/>
      <c r="G2418" s="32"/>
      <c r="I2418" s="7"/>
      <c r="J2418" s="7"/>
      <c r="K2418" s="7"/>
      <c r="N2418" s="7"/>
    </row>
    <row r="2419" spans="4:14" s="1" customFormat="1">
      <c r="D2419" s="32"/>
      <c r="G2419" s="32"/>
      <c r="I2419" s="7"/>
      <c r="J2419" s="7"/>
      <c r="K2419" s="7"/>
      <c r="N2419" s="7"/>
    </row>
    <row r="2420" spans="4:14" s="1" customFormat="1">
      <c r="D2420" s="32"/>
      <c r="G2420" s="32"/>
      <c r="I2420" s="7"/>
      <c r="J2420" s="7"/>
      <c r="K2420" s="7"/>
      <c r="N2420" s="7"/>
    </row>
    <row r="2421" spans="4:14" s="1" customFormat="1">
      <c r="D2421" s="32"/>
      <c r="G2421" s="32"/>
      <c r="I2421" s="7"/>
      <c r="J2421" s="7"/>
      <c r="K2421" s="7"/>
      <c r="N2421" s="7"/>
    </row>
    <row r="2422" spans="4:14" s="1" customFormat="1">
      <c r="D2422" s="32"/>
      <c r="G2422" s="32"/>
      <c r="I2422" s="7"/>
      <c r="J2422" s="7"/>
      <c r="K2422" s="7"/>
      <c r="N2422" s="7"/>
    </row>
    <row r="2423" spans="4:14" s="1" customFormat="1">
      <c r="D2423" s="32"/>
      <c r="G2423" s="32"/>
      <c r="I2423" s="7"/>
      <c r="J2423" s="7"/>
      <c r="K2423" s="7"/>
      <c r="N2423" s="7"/>
    </row>
    <row r="2424" spans="4:14" s="1" customFormat="1">
      <c r="D2424" s="32"/>
      <c r="G2424" s="32"/>
      <c r="I2424" s="7"/>
      <c r="J2424" s="7"/>
      <c r="K2424" s="7"/>
      <c r="N2424" s="7"/>
    </row>
    <row r="2425" spans="4:14" s="1" customFormat="1">
      <c r="D2425" s="32"/>
      <c r="G2425" s="32"/>
      <c r="I2425" s="7"/>
      <c r="J2425" s="7"/>
      <c r="K2425" s="7"/>
      <c r="N2425" s="7"/>
    </row>
    <row r="2426" spans="4:14" s="1" customFormat="1">
      <c r="D2426" s="32"/>
      <c r="G2426" s="32"/>
      <c r="I2426" s="7"/>
      <c r="J2426" s="7"/>
      <c r="K2426" s="7"/>
      <c r="N2426" s="7"/>
    </row>
    <row r="2427" spans="4:14" s="1" customFormat="1">
      <c r="D2427" s="32"/>
      <c r="G2427" s="32"/>
      <c r="I2427" s="7"/>
      <c r="J2427" s="7"/>
      <c r="K2427" s="7"/>
      <c r="N2427" s="7"/>
    </row>
    <row r="2428" spans="4:14" s="1" customFormat="1">
      <c r="D2428" s="32"/>
      <c r="G2428" s="32"/>
      <c r="I2428" s="7"/>
      <c r="J2428" s="7"/>
      <c r="K2428" s="7"/>
      <c r="N2428" s="7"/>
    </row>
    <row r="2429" spans="4:14" s="1" customFormat="1">
      <c r="D2429" s="32"/>
      <c r="G2429" s="32"/>
      <c r="I2429" s="7"/>
      <c r="J2429" s="7"/>
      <c r="K2429" s="7"/>
      <c r="N2429" s="7"/>
    </row>
    <row r="2430" spans="4:14" s="1" customFormat="1">
      <c r="D2430" s="32"/>
      <c r="G2430" s="32"/>
      <c r="I2430" s="7"/>
      <c r="J2430" s="7"/>
      <c r="K2430" s="7"/>
      <c r="N2430" s="7"/>
    </row>
    <row r="2431" spans="4:14" s="1" customFormat="1">
      <c r="D2431" s="32"/>
      <c r="G2431" s="32"/>
      <c r="I2431" s="7"/>
      <c r="J2431" s="7"/>
      <c r="K2431" s="7"/>
      <c r="N2431" s="7"/>
    </row>
    <row r="2432" spans="4:14" s="1" customFormat="1">
      <c r="D2432" s="32"/>
      <c r="G2432" s="32"/>
      <c r="I2432" s="7"/>
      <c r="J2432" s="7"/>
      <c r="K2432" s="7"/>
      <c r="N2432" s="7"/>
    </row>
    <row r="2433" spans="4:14" s="1" customFormat="1">
      <c r="D2433" s="32"/>
      <c r="G2433" s="32"/>
      <c r="I2433" s="7"/>
      <c r="J2433" s="7"/>
      <c r="K2433" s="7"/>
      <c r="N2433" s="7"/>
    </row>
    <row r="2434" spans="4:14" s="1" customFormat="1">
      <c r="D2434" s="32"/>
      <c r="G2434" s="32"/>
      <c r="I2434" s="7"/>
      <c r="J2434" s="7"/>
      <c r="K2434" s="7"/>
      <c r="N2434" s="7"/>
    </row>
    <row r="2435" spans="4:14" s="1" customFormat="1">
      <c r="D2435" s="32"/>
      <c r="G2435" s="32"/>
      <c r="I2435" s="7"/>
      <c r="J2435" s="7"/>
      <c r="K2435" s="7"/>
      <c r="N2435" s="7"/>
    </row>
    <row r="2436" spans="4:14" s="1" customFormat="1">
      <c r="D2436" s="32"/>
      <c r="G2436" s="32"/>
      <c r="I2436" s="7"/>
      <c r="J2436" s="7"/>
      <c r="K2436" s="7"/>
      <c r="N2436" s="7"/>
    </row>
    <row r="2437" spans="4:14" s="1" customFormat="1">
      <c r="D2437" s="32"/>
      <c r="G2437" s="32"/>
      <c r="I2437" s="7"/>
      <c r="J2437" s="7"/>
      <c r="K2437" s="7"/>
      <c r="N2437" s="7"/>
    </row>
    <row r="2438" spans="4:14" s="1" customFormat="1">
      <c r="D2438" s="32"/>
      <c r="G2438" s="32"/>
      <c r="I2438" s="7"/>
      <c r="J2438" s="7"/>
      <c r="K2438" s="7"/>
      <c r="N2438" s="7"/>
    </row>
    <row r="2439" spans="4:14" s="1" customFormat="1">
      <c r="D2439" s="32"/>
      <c r="G2439" s="32"/>
      <c r="I2439" s="7"/>
      <c r="J2439" s="7"/>
      <c r="K2439" s="7"/>
      <c r="N2439" s="7"/>
    </row>
    <row r="2440" spans="4:14" s="1" customFormat="1">
      <c r="D2440" s="32"/>
      <c r="G2440" s="32"/>
      <c r="I2440" s="7"/>
      <c r="J2440" s="7"/>
      <c r="K2440" s="7"/>
      <c r="N2440" s="7"/>
    </row>
    <row r="2441" spans="4:14" s="1" customFormat="1">
      <c r="D2441" s="32"/>
      <c r="G2441" s="32"/>
      <c r="I2441" s="7"/>
      <c r="J2441" s="7"/>
      <c r="K2441" s="7"/>
      <c r="N2441" s="7"/>
    </row>
    <row r="2442" spans="4:14" s="1" customFormat="1">
      <c r="D2442" s="32"/>
      <c r="G2442" s="32"/>
      <c r="I2442" s="7"/>
      <c r="J2442" s="7"/>
      <c r="K2442" s="7"/>
      <c r="N2442" s="7"/>
    </row>
    <row r="2443" spans="4:14" s="1" customFormat="1">
      <c r="D2443" s="32"/>
      <c r="G2443" s="32"/>
      <c r="I2443" s="7"/>
      <c r="J2443" s="7"/>
      <c r="K2443" s="7"/>
      <c r="N2443" s="7"/>
    </row>
    <row r="2444" spans="4:14" s="1" customFormat="1">
      <c r="D2444" s="32"/>
      <c r="G2444" s="32"/>
      <c r="I2444" s="7"/>
      <c r="J2444" s="7"/>
      <c r="K2444" s="7"/>
      <c r="N2444" s="7"/>
    </row>
    <row r="2445" spans="4:14" s="1" customFormat="1">
      <c r="D2445" s="32"/>
      <c r="G2445" s="32"/>
      <c r="I2445" s="7"/>
      <c r="J2445" s="7"/>
      <c r="K2445" s="7"/>
      <c r="N2445" s="7"/>
    </row>
    <row r="2446" spans="4:14" s="1" customFormat="1">
      <c r="D2446" s="32"/>
      <c r="G2446" s="32"/>
      <c r="I2446" s="7"/>
      <c r="J2446" s="7"/>
      <c r="K2446" s="7"/>
      <c r="N2446" s="7"/>
    </row>
    <row r="2447" spans="4:14" s="1" customFormat="1">
      <c r="D2447" s="32"/>
      <c r="G2447" s="32"/>
      <c r="I2447" s="7"/>
      <c r="J2447" s="7"/>
      <c r="K2447" s="7"/>
      <c r="N2447" s="7"/>
    </row>
    <row r="2448" spans="4:14" s="1" customFormat="1">
      <c r="D2448" s="32"/>
      <c r="G2448" s="32"/>
      <c r="I2448" s="7"/>
      <c r="J2448" s="7"/>
      <c r="K2448" s="7"/>
      <c r="N2448" s="7"/>
    </row>
    <row r="2449" spans="4:14" s="1" customFormat="1">
      <c r="D2449" s="32"/>
      <c r="G2449" s="32"/>
      <c r="I2449" s="7"/>
      <c r="J2449" s="7"/>
      <c r="K2449" s="7"/>
      <c r="N2449" s="7"/>
    </row>
    <row r="2450" spans="4:14" s="1" customFormat="1">
      <c r="D2450" s="32"/>
      <c r="G2450" s="32"/>
      <c r="I2450" s="7"/>
      <c r="J2450" s="7"/>
      <c r="K2450" s="7"/>
      <c r="N2450" s="7"/>
    </row>
    <row r="2451" spans="4:14" s="1" customFormat="1">
      <c r="D2451" s="32"/>
      <c r="G2451" s="32"/>
      <c r="I2451" s="7"/>
      <c r="J2451" s="7"/>
      <c r="K2451" s="7"/>
      <c r="N2451" s="7"/>
    </row>
    <row r="2452" spans="4:14" s="1" customFormat="1">
      <c r="D2452" s="32"/>
      <c r="G2452" s="32"/>
      <c r="I2452" s="7"/>
      <c r="J2452" s="7"/>
      <c r="K2452" s="7"/>
      <c r="N2452" s="7"/>
    </row>
    <row r="2453" spans="4:14" s="1" customFormat="1">
      <c r="D2453" s="32"/>
      <c r="G2453" s="32"/>
      <c r="I2453" s="7"/>
      <c r="J2453" s="7"/>
      <c r="K2453" s="7"/>
      <c r="N2453" s="7"/>
    </row>
    <row r="2454" spans="4:14" s="1" customFormat="1">
      <c r="D2454" s="32"/>
      <c r="G2454" s="32"/>
      <c r="I2454" s="7"/>
      <c r="J2454" s="7"/>
      <c r="K2454" s="7"/>
      <c r="N2454" s="7"/>
    </row>
    <row r="2455" spans="4:14" s="1" customFormat="1">
      <c r="D2455" s="32"/>
      <c r="G2455" s="32"/>
      <c r="I2455" s="7"/>
      <c r="J2455" s="7"/>
      <c r="K2455" s="7"/>
      <c r="N2455" s="7"/>
    </row>
    <row r="2456" spans="4:14" s="1" customFormat="1">
      <c r="D2456" s="32"/>
      <c r="G2456" s="32"/>
      <c r="I2456" s="7"/>
      <c r="J2456" s="7"/>
      <c r="K2456" s="7"/>
      <c r="N2456" s="7"/>
    </row>
    <row r="2457" spans="4:14" s="1" customFormat="1">
      <c r="D2457" s="32"/>
      <c r="G2457" s="32"/>
      <c r="I2457" s="7"/>
      <c r="J2457" s="7"/>
      <c r="K2457" s="7"/>
      <c r="N2457" s="7"/>
    </row>
    <row r="2458" spans="4:14" s="1" customFormat="1">
      <c r="D2458" s="32"/>
      <c r="G2458" s="32"/>
      <c r="I2458" s="7"/>
      <c r="J2458" s="7"/>
      <c r="K2458" s="7"/>
      <c r="N2458" s="7"/>
    </row>
    <row r="2459" spans="4:14" s="1" customFormat="1">
      <c r="D2459" s="32"/>
      <c r="G2459" s="32"/>
      <c r="I2459" s="7"/>
      <c r="J2459" s="7"/>
      <c r="K2459" s="7"/>
      <c r="N2459" s="7"/>
    </row>
    <row r="2460" spans="4:14" s="1" customFormat="1">
      <c r="D2460" s="32"/>
      <c r="G2460" s="32"/>
      <c r="I2460" s="7"/>
      <c r="J2460" s="7"/>
      <c r="K2460" s="7"/>
      <c r="N2460" s="7"/>
    </row>
    <row r="2461" spans="4:14" s="1" customFormat="1">
      <c r="D2461" s="32"/>
      <c r="G2461" s="32"/>
      <c r="I2461" s="7"/>
      <c r="J2461" s="7"/>
      <c r="K2461" s="7"/>
      <c r="N2461" s="7"/>
    </row>
    <row r="2462" spans="4:14" s="1" customFormat="1">
      <c r="D2462" s="32"/>
      <c r="G2462" s="32"/>
      <c r="I2462" s="7"/>
      <c r="J2462" s="7"/>
      <c r="K2462" s="7"/>
      <c r="N2462" s="7"/>
    </row>
    <row r="2463" spans="4:14" s="1" customFormat="1">
      <c r="D2463" s="32"/>
      <c r="G2463" s="32"/>
      <c r="I2463" s="7"/>
      <c r="J2463" s="7"/>
      <c r="K2463" s="7"/>
      <c r="N2463" s="7"/>
    </row>
    <row r="2464" spans="4:14" s="1" customFormat="1">
      <c r="D2464" s="32"/>
      <c r="G2464" s="32"/>
      <c r="I2464" s="7"/>
      <c r="J2464" s="7"/>
      <c r="K2464" s="7"/>
      <c r="N2464" s="7"/>
    </row>
    <row r="2465" spans="4:14" s="1" customFormat="1">
      <c r="D2465" s="32"/>
      <c r="G2465" s="32"/>
      <c r="I2465" s="7"/>
      <c r="J2465" s="7"/>
      <c r="K2465" s="7"/>
      <c r="N2465" s="7"/>
    </row>
    <row r="2466" spans="4:14" s="1" customFormat="1">
      <c r="D2466" s="32"/>
      <c r="G2466" s="32"/>
      <c r="I2466" s="7"/>
      <c r="J2466" s="7"/>
      <c r="K2466" s="7"/>
      <c r="N2466" s="7"/>
    </row>
    <row r="2467" spans="4:14" s="1" customFormat="1">
      <c r="D2467" s="32"/>
      <c r="G2467" s="32"/>
      <c r="I2467" s="7"/>
      <c r="J2467" s="7"/>
      <c r="K2467" s="7"/>
      <c r="N2467" s="7"/>
    </row>
    <row r="2468" spans="4:14" s="1" customFormat="1">
      <c r="D2468" s="32"/>
      <c r="G2468" s="32"/>
      <c r="I2468" s="7"/>
      <c r="J2468" s="7"/>
      <c r="K2468" s="7"/>
      <c r="N2468" s="7"/>
    </row>
    <row r="2469" spans="4:14" s="1" customFormat="1">
      <c r="D2469" s="32"/>
      <c r="G2469" s="32"/>
      <c r="I2469" s="7"/>
      <c r="J2469" s="7"/>
      <c r="K2469" s="7"/>
      <c r="N2469" s="7"/>
    </row>
    <row r="2470" spans="4:14" s="1" customFormat="1">
      <c r="D2470" s="32"/>
      <c r="G2470" s="32"/>
      <c r="I2470" s="7"/>
      <c r="J2470" s="7"/>
      <c r="K2470" s="7"/>
      <c r="N2470" s="7"/>
    </row>
    <row r="2471" spans="4:14" s="1" customFormat="1">
      <c r="D2471" s="32"/>
      <c r="G2471" s="32"/>
      <c r="I2471" s="7"/>
      <c r="J2471" s="7"/>
      <c r="K2471" s="7"/>
      <c r="N2471" s="7"/>
    </row>
    <row r="2472" spans="4:14" s="1" customFormat="1">
      <c r="D2472" s="32"/>
      <c r="G2472" s="32"/>
      <c r="I2472" s="7"/>
      <c r="J2472" s="7"/>
      <c r="K2472" s="7"/>
      <c r="N2472" s="7"/>
    </row>
    <row r="2473" spans="4:14" s="1" customFormat="1">
      <c r="D2473" s="32"/>
      <c r="G2473" s="32"/>
      <c r="I2473" s="7"/>
      <c r="J2473" s="7"/>
      <c r="K2473" s="7"/>
      <c r="N2473" s="7"/>
    </row>
    <row r="2474" spans="4:14" s="1" customFormat="1">
      <c r="D2474" s="32"/>
      <c r="G2474" s="32"/>
      <c r="I2474" s="7"/>
      <c r="J2474" s="7"/>
      <c r="K2474" s="7"/>
      <c r="N2474" s="7"/>
    </row>
    <row r="2475" spans="4:14" s="1" customFormat="1">
      <c r="D2475" s="32"/>
      <c r="G2475" s="32"/>
      <c r="I2475" s="7"/>
      <c r="J2475" s="7"/>
      <c r="K2475" s="7"/>
      <c r="N2475" s="7"/>
    </row>
    <row r="2476" spans="4:14" s="1" customFormat="1">
      <c r="D2476" s="32"/>
      <c r="G2476" s="32"/>
      <c r="I2476" s="7"/>
      <c r="J2476" s="7"/>
      <c r="K2476" s="7"/>
      <c r="N2476" s="7"/>
    </row>
    <row r="2477" spans="4:14" s="1" customFormat="1">
      <c r="D2477" s="32"/>
      <c r="G2477" s="32"/>
      <c r="I2477" s="7"/>
      <c r="J2477" s="7"/>
      <c r="K2477" s="7"/>
      <c r="N2477" s="7"/>
    </row>
    <row r="2478" spans="4:14" s="1" customFormat="1">
      <c r="D2478" s="32"/>
      <c r="G2478" s="32"/>
      <c r="I2478" s="7"/>
      <c r="J2478" s="7"/>
      <c r="K2478" s="7"/>
      <c r="N2478" s="7"/>
    </row>
    <row r="2479" spans="4:14" s="1" customFormat="1">
      <c r="D2479" s="32"/>
      <c r="G2479" s="32"/>
      <c r="I2479" s="7"/>
      <c r="J2479" s="7"/>
      <c r="K2479" s="7"/>
      <c r="N2479" s="7"/>
    </row>
    <row r="2480" spans="4:14" s="1" customFormat="1">
      <c r="D2480" s="32"/>
      <c r="G2480" s="32"/>
      <c r="I2480" s="7"/>
      <c r="J2480" s="7"/>
      <c r="K2480" s="7"/>
      <c r="N2480" s="7"/>
    </row>
    <row r="2481" spans="4:14" s="1" customFormat="1">
      <c r="D2481" s="32"/>
      <c r="G2481" s="32"/>
      <c r="I2481" s="7"/>
      <c r="J2481" s="7"/>
      <c r="K2481" s="7"/>
      <c r="N2481" s="7"/>
    </row>
    <row r="2482" spans="4:14" s="1" customFormat="1">
      <c r="D2482" s="32"/>
      <c r="G2482" s="32"/>
      <c r="I2482" s="7"/>
      <c r="J2482" s="7"/>
      <c r="K2482" s="7"/>
      <c r="N2482" s="7"/>
    </row>
    <row r="2483" spans="4:14" s="1" customFormat="1">
      <c r="D2483" s="32"/>
      <c r="G2483" s="32"/>
      <c r="I2483" s="7"/>
      <c r="J2483" s="7"/>
      <c r="K2483" s="7"/>
      <c r="N2483" s="7"/>
    </row>
    <row r="2484" spans="4:14" s="1" customFormat="1">
      <c r="D2484" s="32"/>
      <c r="G2484" s="32"/>
      <c r="I2484" s="7"/>
      <c r="J2484" s="7"/>
      <c r="K2484" s="7"/>
      <c r="N2484" s="7"/>
    </row>
    <row r="2485" spans="4:14" s="1" customFormat="1">
      <c r="D2485" s="32"/>
      <c r="G2485" s="32"/>
      <c r="I2485" s="7"/>
      <c r="J2485" s="7"/>
      <c r="K2485" s="7"/>
      <c r="N2485" s="7"/>
    </row>
    <row r="2486" spans="4:14" s="1" customFormat="1">
      <c r="D2486" s="32"/>
      <c r="G2486" s="32"/>
      <c r="I2486" s="7"/>
      <c r="J2486" s="7"/>
      <c r="K2486" s="7"/>
      <c r="N2486" s="7"/>
    </row>
    <row r="2487" spans="4:14" s="1" customFormat="1">
      <c r="D2487" s="32"/>
      <c r="G2487" s="32"/>
      <c r="I2487" s="7"/>
      <c r="J2487" s="7"/>
      <c r="K2487" s="7"/>
      <c r="N2487" s="7"/>
    </row>
    <row r="2488" spans="4:14" s="1" customFormat="1">
      <c r="D2488" s="32"/>
      <c r="G2488" s="32"/>
      <c r="I2488" s="7"/>
      <c r="J2488" s="7"/>
      <c r="K2488" s="7"/>
      <c r="N2488" s="7"/>
    </row>
    <row r="2489" spans="4:14" s="1" customFormat="1">
      <c r="D2489" s="32"/>
      <c r="G2489" s="32"/>
      <c r="I2489" s="7"/>
      <c r="J2489" s="7"/>
      <c r="K2489" s="7"/>
      <c r="N2489" s="7"/>
    </row>
    <row r="2490" spans="4:14" s="1" customFormat="1">
      <c r="D2490" s="32"/>
      <c r="G2490" s="32"/>
      <c r="I2490" s="7"/>
      <c r="J2490" s="7"/>
      <c r="K2490" s="7"/>
      <c r="N2490" s="7"/>
    </row>
    <row r="2491" spans="4:14" s="1" customFormat="1">
      <c r="D2491" s="32"/>
      <c r="G2491" s="32"/>
      <c r="I2491" s="7"/>
      <c r="J2491" s="7"/>
      <c r="K2491" s="7"/>
      <c r="N2491" s="7"/>
    </row>
    <row r="2492" spans="4:14" s="1" customFormat="1">
      <c r="D2492" s="32"/>
      <c r="G2492" s="32"/>
      <c r="I2492" s="7"/>
      <c r="J2492" s="7"/>
      <c r="K2492" s="7"/>
      <c r="N2492" s="7"/>
    </row>
    <row r="2493" spans="4:14" s="1" customFormat="1">
      <c r="D2493" s="32"/>
      <c r="G2493" s="32"/>
      <c r="I2493" s="7"/>
      <c r="J2493" s="7"/>
      <c r="K2493" s="7"/>
      <c r="N2493" s="7"/>
    </row>
    <row r="2494" spans="4:14" s="1" customFormat="1">
      <c r="D2494" s="32"/>
      <c r="G2494" s="32"/>
      <c r="I2494" s="7"/>
      <c r="J2494" s="7"/>
      <c r="K2494" s="7"/>
      <c r="N2494" s="7"/>
    </row>
    <row r="2495" spans="4:14" s="1" customFormat="1">
      <c r="D2495" s="32"/>
      <c r="G2495" s="32"/>
      <c r="I2495" s="7"/>
      <c r="J2495" s="7"/>
      <c r="K2495" s="7"/>
      <c r="N2495" s="7"/>
    </row>
    <row r="2496" spans="4:14" s="1" customFormat="1">
      <c r="D2496" s="32"/>
      <c r="G2496" s="32"/>
      <c r="I2496" s="7"/>
      <c r="J2496" s="7"/>
      <c r="K2496" s="7"/>
      <c r="N2496" s="7"/>
    </row>
    <row r="2497" spans="4:14" s="1" customFormat="1">
      <c r="D2497" s="32"/>
      <c r="G2497" s="32"/>
      <c r="I2497" s="7"/>
      <c r="J2497" s="7"/>
      <c r="K2497" s="7"/>
      <c r="N2497" s="7"/>
    </row>
    <row r="2498" spans="4:14" s="1" customFormat="1">
      <c r="D2498" s="32"/>
      <c r="G2498" s="32"/>
      <c r="I2498" s="7"/>
      <c r="J2498" s="7"/>
      <c r="K2498" s="7"/>
      <c r="N2498" s="7"/>
    </row>
    <row r="2499" spans="4:14" s="1" customFormat="1">
      <c r="D2499" s="32"/>
      <c r="G2499" s="32"/>
      <c r="I2499" s="7"/>
      <c r="J2499" s="7"/>
      <c r="K2499" s="7"/>
      <c r="N2499" s="7"/>
    </row>
    <row r="2500" spans="4:14" s="1" customFormat="1">
      <c r="D2500" s="32"/>
      <c r="G2500" s="32"/>
      <c r="I2500" s="7"/>
      <c r="J2500" s="7"/>
      <c r="K2500" s="7"/>
      <c r="N2500" s="7"/>
    </row>
    <row r="2501" spans="4:14" s="1" customFormat="1">
      <c r="D2501" s="32"/>
      <c r="G2501" s="32"/>
      <c r="I2501" s="7"/>
      <c r="J2501" s="7"/>
      <c r="K2501" s="7"/>
      <c r="N2501" s="7"/>
    </row>
    <row r="2502" spans="4:14" s="1" customFormat="1">
      <c r="D2502" s="32"/>
      <c r="G2502" s="32"/>
      <c r="I2502" s="7"/>
      <c r="J2502" s="7"/>
      <c r="K2502" s="7"/>
      <c r="N2502" s="7"/>
    </row>
    <row r="2503" spans="4:14" s="1" customFormat="1">
      <c r="D2503" s="32"/>
      <c r="G2503" s="32"/>
      <c r="I2503" s="7"/>
      <c r="J2503" s="7"/>
      <c r="K2503" s="7"/>
      <c r="N2503" s="7"/>
    </row>
    <row r="2504" spans="4:14" s="1" customFormat="1">
      <c r="D2504" s="32"/>
      <c r="G2504" s="32"/>
      <c r="I2504" s="7"/>
      <c r="J2504" s="7"/>
      <c r="K2504" s="7"/>
      <c r="N2504" s="7"/>
    </row>
    <row r="2505" spans="4:14" s="1" customFormat="1">
      <c r="D2505" s="32"/>
      <c r="G2505" s="32"/>
      <c r="I2505" s="7"/>
      <c r="J2505" s="7"/>
      <c r="K2505" s="7"/>
      <c r="N2505" s="7"/>
    </row>
    <row r="2506" spans="4:14" s="1" customFormat="1">
      <c r="D2506" s="32"/>
      <c r="G2506" s="32"/>
      <c r="I2506" s="7"/>
      <c r="J2506" s="7"/>
      <c r="K2506" s="7"/>
      <c r="N2506" s="7"/>
    </row>
    <row r="2507" spans="4:14" s="1" customFormat="1">
      <c r="D2507" s="32"/>
      <c r="G2507" s="32"/>
      <c r="I2507" s="7"/>
      <c r="J2507" s="7"/>
      <c r="K2507" s="7"/>
      <c r="N2507" s="7"/>
    </row>
    <row r="2508" spans="4:14" s="1" customFormat="1">
      <c r="D2508" s="32"/>
      <c r="G2508" s="32"/>
      <c r="I2508" s="7"/>
      <c r="J2508" s="7"/>
      <c r="K2508" s="7"/>
      <c r="N2508" s="7"/>
    </row>
    <row r="2509" spans="4:14" s="1" customFormat="1">
      <c r="D2509" s="32"/>
      <c r="G2509" s="32"/>
      <c r="I2509" s="7"/>
      <c r="J2509" s="7"/>
      <c r="K2509" s="7"/>
      <c r="N2509" s="7"/>
    </row>
    <row r="2510" spans="4:14" s="1" customFormat="1">
      <c r="D2510" s="32"/>
      <c r="G2510" s="32"/>
      <c r="I2510" s="7"/>
      <c r="J2510" s="7"/>
      <c r="K2510" s="7"/>
      <c r="N2510" s="7"/>
    </row>
    <row r="2511" spans="4:14" s="1" customFormat="1">
      <c r="D2511" s="32"/>
      <c r="G2511" s="32"/>
      <c r="I2511" s="7"/>
      <c r="J2511" s="7"/>
      <c r="K2511" s="7"/>
      <c r="N2511" s="7"/>
    </row>
    <row r="2512" spans="4:14" s="1" customFormat="1">
      <c r="D2512" s="32"/>
      <c r="G2512" s="32"/>
      <c r="I2512" s="7"/>
      <c r="J2512" s="7"/>
      <c r="K2512" s="7"/>
      <c r="N2512" s="7"/>
    </row>
    <row r="2513" spans="4:14" s="1" customFormat="1">
      <c r="D2513" s="32"/>
      <c r="G2513" s="32"/>
      <c r="I2513" s="7"/>
      <c r="J2513" s="7"/>
      <c r="K2513" s="7"/>
      <c r="N2513" s="7"/>
    </row>
    <row r="2514" spans="4:14" s="1" customFormat="1">
      <c r="D2514" s="32"/>
      <c r="G2514" s="32"/>
      <c r="I2514" s="7"/>
      <c r="J2514" s="7"/>
      <c r="K2514" s="7"/>
      <c r="N2514" s="7"/>
    </row>
    <row r="2515" spans="4:14" s="1" customFormat="1">
      <c r="D2515" s="32"/>
      <c r="G2515" s="32"/>
      <c r="I2515" s="7"/>
      <c r="J2515" s="7"/>
      <c r="K2515" s="7"/>
      <c r="N2515" s="7"/>
    </row>
    <row r="2516" spans="4:14" s="1" customFormat="1">
      <c r="D2516" s="32"/>
      <c r="G2516" s="32"/>
      <c r="I2516" s="7"/>
      <c r="J2516" s="7"/>
      <c r="K2516" s="7"/>
      <c r="N2516" s="7"/>
    </row>
    <row r="2517" spans="4:14" s="1" customFormat="1">
      <c r="D2517" s="32"/>
      <c r="G2517" s="32"/>
      <c r="I2517" s="7"/>
      <c r="J2517" s="7"/>
      <c r="K2517" s="7"/>
      <c r="N2517" s="7"/>
    </row>
    <row r="2518" spans="4:14" s="1" customFormat="1">
      <c r="D2518" s="32"/>
      <c r="G2518" s="32"/>
      <c r="I2518" s="7"/>
      <c r="J2518" s="7"/>
      <c r="K2518" s="7"/>
      <c r="N2518" s="7"/>
    </row>
    <row r="2519" spans="4:14" s="1" customFormat="1">
      <c r="D2519" s="32"/>
      <c r="G2519" s="32"/>
      <c r="I2519" s="7"/>
      <c r="J2519" s="7"/>
      <c r="K2519" s="7"/>
      <c r="N2519" s="7"/>
    </row>
    <row r="2520" spans="4:14" s="1" customFormat="1">
      <c r="D2520" s="32"/>
      <c r="G2520" s="32"/>
      <c r="I2520" s="7"/>
      <c r="J2520" s="7"/>
      <c r="K2520" s="7"/>
      <c r="N2520" s="7"/>
    </row>
    <row r="2521" spans="4:14" s="1" customFormat="1">
      <c r="D2521" s="32"/>
      <c r="G2521" s="32"/>
      <c r="I2521" s="7"/>
      <c r="J2521" s="7"/>
      <c r="K2521" s="7"/>
      <c r="N2521" s="7"/>
    </row>
    <row r="2522" spans="4:14" s="1" customFormat="1">
      <c r="D2522" s="32"/>
      <c r="G2522" s="32"/>
      <c r="I2522" s="7"/>
      <c r="J2522" s="7"/>
      <c r="K2522" s="7"/>
      <c r="N2522" s="7"/>
    </row>
    <row r="2523" spans="4:14" s="1" customFormat="1">
      <c r="D2523" s="32"/>
      <c r="G2523" s="32"/>
      <c r="I2523" s="7"/>
      <c r="J2523" s="7"/>
      <c r="K2523" s="7"/>
      <c r="N2523" s="7"/>
    </row>
    <row r="2524" spans="4:14" s="1" customFormat="1">
      <c r="D2524" s="32"/>
      <c r="G2524" s="32"/>
      <c r="I2524" s="7"/>
      <c r="J2524" s="7"/>
      <c r="K2524" s="7"/>
      <c r="N2524" s="7"/>
    </row>
    <row r="2525" spans="4:14" s="1" customFormat="1">
      <c r="D2525" s="32"/>
      <c r="G2525" s="32"/>
      <c r="I2525" s="7"/>
      <c r="J2525" s="7"/>
      <c r="K2525" s="7"/>
      <c r="N2525" s="7"/>
    </row>
    <row r="2526" spans="4:14" s="1" customFormat="1">
      <c r="D2526" s="32"/>
      <c r="G2526" s="32"/>
      <c r="I2526" s="7"/>
      <c r="J2526" s="7"/>
      <c r="K2526" s="7"/>
      <c r="N2526" s="7"/>
    </row>
    <row r="2527" spans="4:14" s="1" customFormat="1">
      <c r="D2527" s="32"/>
      <c r="G2527" s="32"/>
      <c r="I2527" s="7"/>
      <c r="J2527" s="7"/>
      <c r="K2527" s="7"/>
      <c r="N2527" s="7"/>
    </row>
    <row r="2528" spans="4:14" s="1" customFormat="1">
      <c r="D2528" s="32"/>
      <c r="G2528" s="32"/>
      <c r="I2528" s="7"/>
      <c r="J2528" s="7"/>
      <c r="K2528" s="7"/>
      <c r="N2528" s="7"/>
    </row>
    <row r="2529" spans="4:14" s="1" customFormat="1">
      <c r="D2529" s="32"/>
      <c r="G2529" s="32"/>
      <c r="I2529" s="7"/>
      <c r="J2529" s="7"/>
      <c r="K2529" s="7"/>
      <c r="N2529" s="7"/>
    </row>
    <row r="2530" spans="4:14" s="1" customFormat="1">
      <c r="D2530" s="32"/>
      <c r="G2530" s="32"/>
      <c r="I2530" s="7"/>
      <c r="J2530" s="7"/>
      <c r="K2530" s="7"/>
      <c r="N2530" s="7"/>
    </row>
    <row r="2531" spans="4:14" s="1" customFormat="1">
      <c r="D2531" s="32"/>
      <c r="G2531" s="32"/>
      <c r="I2531" s="7"/>
      <c r="J2531" s="7"/>
      <c r="K2531" s="7"/>
      <c r="N2531" s="7"/>
    </row>
    <row r="2532" spans="4:14" s="1" customFormat="1">
      <c r="D2532" s="32"/>
      <c r="G2532" s="32"/>
      <c r="I2532" s="7"/>
      <c r="J2532" s="7"/>
      <c r="K2532" s="7"/>
      <c r="N2532" s="7"/>
    </row>
    <row r="2533" spans="4:14" s="1" customFormat="1">
      <c r="D2533" s="32"/>
      <c r="G2533" s="32"/>
      <c r="I2533" s="7"/>
      <c r="J2533" s="7"/>
      <c r="K2533" s="7"/>
      <c r="N2533" s="7"/>
    </row>
    <row r="2534" spans="4:14" s="1" customFormat="1">
      <c r="D2534" s="32"/>
      <c r="G2534" s="32"/>
      <c r="I2534" s="7"/>
      <c r="J2534" s="7"/>
      <c r="K2534" s="7"/>
      <c r="N2534" s="7"/>
    </row>
    <row r="2535" spans="4:14" s="1" customFormat="1">
      <c r="D2535" s="32"/>
      <c r="G2535" s="32"/>
      <c r="I2535" s="7"/>
      <c r="J2535" s="7"/>
      <c r="K2535" s="7"/>
      <c r="N2535" s="7"/>
    </row>
    <row r="2536" spans="4:14" s="1" customFormat="1">
      <c r="D2536" s="32"/>
      <c r="G2536" s="32"/>
      <c r="I2536" s="7"/>
      <c r="J2536" s="7"/>
      <c r="K2536" s="7"/>
      <c r="N2536" s="7"/>
    </row>
    <row r="2537" spans="4:14" s="1" customFormat="1">
      <c r="D2537" s="32"/>
      <c r="G2537" s="32"/>
      <c r="I2537" s="7"/>
      <c r="J2537" s="7"/>
      <c r="K2537" s="7"/>
      <c r="N2537" s="7"/>
    </row>
    <row r="2538" spans="4:14" s="1" customFormat="1">
      <c r="D2538" s="32"/>
      <c r="G2538" s="32"/>
      <c r="I2538" s="7"/>
      <c r="J2538" s="7"/>
      <c r="K2538" s="7"/>
      <c r="N2538" s="7"/>
    </row>
    <row r="2539" spans="4:14" s="1" customFormat="1">
      <c r="D2539" s="32"/>
      <c r="G2539" s="32"/>
      <c r="I2539" s="7"/>
      <c r="J2539" s="7"/>
      <c r="K2539" s="7"/>
      <c r="N2539" s="7"/>
    </row>
    <row r="2540" spans="4:14" s="1" customFormat="1">
      <c r="D2540" s="32"/>
      <c r="G2540" s="32"/>
      <c r="I2540" s="7"/>
      <c r="J2540" s="7"/>
      <c r="K2540" s="7"/>
      <c r="N2540" s="7"/>
    </row>
    <row r="2541" spans="4:14" s="1" customFormat="1">
      <c r="D2541" s="32"/>
      <c r="G2541" s="32"/>
      <c r="I2541" s="7"/>
      <c r="J2541" s="7"/>
      <c r="K2541" s="7"/>
      <c r="N2541" s="7"/>
    </row>
    <row r="2542" spans="4:14" s="1" customFormat="1">
      <c r="D2542" s="32"/>
      <c r="G2542" s="32"/>
      <c r="I2542" s="7"/>
      <c r="J2542" s="7"/>
      <c r="K2542" s="7"/>
      <c r="N2542" s="7"/>
    </row>
    <row r="2543" spans="4:14" s="1" customFormat="1">
      <c r="D2543" s="32"/>
      <c r="G2543" s="32"/>
      <c r="I2543" s="7"/>
      <c r="J2543" s="7"/>
      <c r="K2543" s="7"/>
      <c r="N2543" s="7"/>
    </row>
    <row r="2544" spans="4:14" s="1" customFormat="1">
      <c r="D2544" s="32"/>
      <c r="G2544" s="32"/>
      <c r="I2544" s="7"/>
      <c r="J2544" s="7"/>
      <c r="K2544" s="7"/>
      <c r="N2544" s="7"/>
    </row>
    <row r="2545" spans="4:14" s="1" customFormat="1">
      <c r="D2545" s="32"/>
      <c r="G2545" s="32"/>
      <c r="I2545" s="7"/>
      <c r="J2545" s="7"/>
      <c r="K2545" s="7"/>
      <c r="N2545" s="7"/>
    </row>
    <row r="2546" spans="4:14" s="1" customFormat="1">
      <c r="D2546" s="32"/>
      <c r="G2546" s="32"/>
      <c r="I2546" s="7"/>
      <c r="J2546" s="7"/>
      <c r="K2546" s="7"/>
      <c r="N2546" s="7"/>
    </row>
    <row r="2547" spans="4:14" s="1" customFormat="1">
      <c r="D2547" s="32"/>
      <c r="G2547" s="32"/>
      <c r="I2547" s="7"/>
      <c r="J2547" s="7"/>
      <c r="K2547" s="7"/>
      <c r="N2547" s="7"/>
    </row>
    <row r="2548" spans="4:14" s="1" customFormat="1">
      <c r="D2548" s="32"/>
      <c r="G2548" s="32"/>
      <c r="I2548" s="7"/>
      <c r="J2548" s="7"/>
      <c r="K2548" s="7"/>
      <c r="N2548" s="7"/>
    </row>
    <row r="2549" spans="4:14" s="1" customFormat="1">
      <c r="D2549" s="32"/>
      <c r="G2549" s="32"/>
      <c r="I2549" s="7"/>
      <c r="J2549" s="7"/>
      <c r="K2549" s="7"/>
      <c r="N2549" s="7"/>
    </row>
    <row r="2550" spans="4:14" s="1" customFormat="1">
      <c r="D2550" s="32"/>
      <c r="G2550" s="32"/>
      <c r="I2550" s="7"/>
      <c r="J2550" s="7"/>
      <c r="K2550" s="7"/>
      <c r="N2550" s="7"/>
    </row>
    <row r="2551" spans="4:14" s="1" customFormat="1">
      <c r="D2551" s="32"/>
      <c r="G2551" s="32"/>
      <c r="I2551" s="7"/>
      <c r="J2551" s="7"/>
      <c r="K2551" s="7"/>
      <c r="N2551" s="7"/>
    </row>
    <row r="2552" spans="4:14" s="1" customFormat="1">
      <c r="D2552" s="32"/>
      <c r="G2552" s="32"/>
      <c r="I2552" s="7"/>
      <c r="J2552" s="7"/>
      <c r="K2552" s="7"/>
      <c r="N2552" s="7"/>
    </row>
    <row r="2553" spans="4:14" s="1" customFormat="1">
      <c r="D2553" s="32"/>
      <c r="G2553" s="32"/>
      <c r="I2553" s="7"/>
      <c r="J2553" s="7"/>
      <c r="K2553" s="7"/>
      <c r="N2553" s="7"/>
    </row>
    <row r="2554" spans="4:14" s="1" customFormat="1">
      <c r="D2554" s="32"/>
      <c r="G2554" s="32"/>
      <c r="I2554" s="7"/>
      <c r="J2554" s="7"/>
      <c r="K2554" s="7"/>
      <c r="N2554" s="7"/>
    </row>
    <row r="2555" spans="4:14" s="1" customFormat="1">
      <c r="D2555" s="32"/>
      <c r="G2555" s="32"/>
      <c r="I2555" s="7"/>
      <c r="J2555" s="7"/>
      <c r="K2555" s="7"/>
      <c r="N2555" s="7"/>
    </row>
    <row r="2556" spans="4:14" s="1" customFormat="1">
      <c r="D2556" s="32"/>
      <c r="G2556" s="32"/>
      <c r="I2556" s="7"/>
      <c r="J2556" s="7"/>
      <c r="K2556" s="7"/>
      <c r="N2556" s="7"/>
    </row>
    <row r="2557" spans="4:14" s="1" customFormat="1">
      <c r="D2557" s="32"/>
      <c r="G2557" s="32"/>
      <c r="I2557" s="7"/>
      <c r="J2557" s="7"/>
      <c r="K2557" s="7"/>
      <c r="N2557" s="7"/>
    </row>
    <row r="2558" spans="4:14" s="1" customFormat="1">
      <c r="D2558" s="32"/>
      <c r="G2558" s="32"/>
      <c r="I2558" s="7"/>
      <c r="J2558" s="7"/>
      <c r="K2558" s="7"/>
      <c r="N2558" s="7"/>
    </row>
    <row r="2559" spans="4:14" s="1" customFormat="1">
      <c r="D2559" s="32"/>
      <c r="G2559" s="32"/>
      <c r="I2559" s="7"/>
      <c r="J2559" s="7"/>
      <c r="K2559" s="7"/>
      <c r="N2559" s="7"/>
    </row>
    <row r="2560" spans="4:14" s="1" customFormat="1">
      <c r="D2560" s="32"/>
      <c r="G2560" s="32"/>
      <c r="I2560" s="7"/>
      <c r="J2560" s="7"/>
      <c r="K2560" s="7"/>
      <c r="N2560" s="7"/>
    </row>
    <row r="2561" spans="4:14" s="1" customFormat="1">
      <c r="D2561" s="32"/>
      <c r="G2561" s="32"/>
      <c r="I2561" s="7"/>
      <c r="J2561" s="7"/>
      <c r="K2561" s="7"/>
      <c r="N2561" s="7"/>
    </row>
    <row r="2562" spans="4:14" s="1" customFormat="1">
      <c r="D2562" s="32"/>
      <c r="G2562" s="32"/>
      <c r="I2562" s="7"/>
      <c r="J2562" s="7"/>
      <c r="K2562" s="7"/>
      <c r="N2562" s="7"/>
    </row>
    <row r="2563" spans="4:14" s="1" customFormat="1">
      <c r="D2563" s="32"/>
      <c r="G2563" s="32"/>
      <c r="I2563" s="7"/>
      <c r="J2563" s="7"/>
      <c r="K2563" s="7"/>
      <c r="N2563" s="7"/>
    </row>
    <row r="2564" spans="4:14" s="1" customFormat="1">
      <c r="D2564" s="32"/>
      <c r="G2564" s="32"/>
      <c r="I2564" s="7"/>
      <c r="J2564" s="7"/>
      <c r="K2564" s="7"/>
      <c r="N2564" s="7"/>
    </row>
    <row r="2565" spans="4:14" s="1" customFormat="1">
      <c r="D2565" s="32"/>
      <c r="G2565" s="32"/>
      <c r="I2565" s="7"/>
      <c r="J2565" s="7"/>
      <c r="K2565" s="7"/>
      <c r="N2565" s="7"/>
    </row>
    <row r="2566" spans="4:14" s="1" customFormat="1">
      <c r="D2566" s="32"/>
      <c r="G2566" s="32"/>
      <c r="I2566" s="7"/>
      <c r="J2566" s="7"/>
      <c r="K2566" s="7"/>
      <c r="N2566" s="7"/>
    </row>
    <row r="2567" spans="4:14" s="1" customFormat="1">
      <c r="D2567" s="32"/>
      <c r="G2567" s="32"/>
      <c r="I2567" s="7"/>
      <c r="J2567" s="7"/>
      <c r="K2567" s="7"/>
      <c r="N2567" s="7"/>
    </row>
    <row r="2568" spans="4:14" s="1" customFormat="1">
      <c r="D2568" s="32"/>
      <c r="G2568" s="32"/>
      <c r="I2568" s="7"/>
      <c r="J2568" s="7"/>
      <c r="K2568" s="7"/>
      <c r="N2568" s="7"/>
    </row>
    <row r="2569" spans="4:14" s="1" customFormat="1">
      <c r="D2569" s="32"/>
      <c r="G2569" s="32"/>
      <c r="I2569" s="7"/>
      <c r="J2569" s="7"/>
      <c r="K2569" s="7"/>
      <c r="N2569" s="7"/>
    </row>
    <row r="2570" spans="4:14" s="1" customFormat="1">
      <c r="D2570" s="32"/>
      <c r="G2570" s="32"/>
      <c r="I2570" s="7"/>
      <c r="J2570" s="7"/>
      <c r="K2570" s="7"/>
      <c r="N2570" s="7"/>
    </row>
    <row r="2571" spans="4:14" s="1" customFormat="1">
      <c r="D2571" s="32"/>
      <c r="G2571" s="32"/>
      <c r="I2571" s="7"/>
      <c r="J2571" s="7"/>
      <c r="K2571" s="7"/>
      <c r="N2571" s="7"/>
    </row>
    <row r="2572" spans="4:14" s="1" customFormat="1">
      <c r="D2572" s="32"/>
      <c r="G2572" s="32"/>
      <c r="I2572" s="7"/>
      <c r="J2572" s="7"/>
      <c r="K2572" s="7"/>
      <c r="N2572" s="7"/>
    </row>
    <row r="2573" spans="4:14" s="1" customFormat="1">
      <c r="D2573" s="32"/>
      <c r="G2573" s="32"/>
      <c r="I2573" s="7"/>
      <c r="J2573" s="7"/>
      <c r="K2573" s="7"/>
      <c r="N2573" s="7"/>
    </row>
    <row r="2574" spans="4:14" s="1" customFormat="1">
      <c r="D2574" s="32"/>
      <c r="G2574" s="32"/>
      <c r="I2574" s="7"/>
      <c r="J2574" s="7"/>
      <c r="K2574" s="7"/>
      <c r="N2574" s="7"/>
    </row>
    <row r="2575" spans="4:14" s="1" customFormat="1">
      <c r="D2575" s="32"/>
      <c r="G2575" s="32"/>
      <c r="I2575" s="7"/>
      <c r="J2575" s="7"/>
      <c r="K2575" s="7"/>
      <c r="N2575" s="7"/>
    </row>
    <row r="2576" spans="4:14" s="1" customFormat="1">
      <c r="D2576" s="32"/>
      <c r="G2576" s="32"/>
      <c r="I2576" s="7"/>
      <c r="J2576" s="7"/>
      <c r="K2576" s="7"/>
      <c r="N2576" s="7"/>
    </row>
    <row r="2577" spans="4:14" s="1" customFormat="1">
      <c r="D2577" s="32"/>
      <c r="G2577" s="32"/>
      <c r="I2577" s="7"/>
      <c r="J2577" s="7"/>
      <c r="K2577" s="7"/>
      <c r="N2577" s="7"/>
    </row>
    <row r="2578" spans="4:14" s="1" customFormat="1">
      <c r="D2578" s="32"/>
      <c r="G2578" s="32"/>
      <c r="I2578" s="7"/>
      <c r="J2578" s="7"/>
      <c r="K2578" s="7"/>
      <c r="N2578" s="7"/>
    </row>
    <row r="2579" spans="4:14" s="1" customFormat="1">
      <c r="D2579" s="32"/>
      <c r="G2579" s="32"/>
      <c r="I2579" s="7"/>
      <c r="J2579" s="7"/>
      <c r="K2579" s="7"/>
      <c r="N2579" s="7"/>
    </row>
    <row r="2580" spans="4:14" s="1" customFormat="1">
      <c r="D2580" s="32"/>
      <c r="G2580" s="32"/>
      <c r="I2580" s="7"/>
      <c r="J2580" s="7"/>
      <c r="K2580" s="7"/>
      <c r="N2580" s="7"/>
    </row>
    <row r="2581" spans="4:14" s="1" customFormat="1">
      <c r="D2581" s="32"/>
      <c r="G2581" s="32"/>
      <c r="I2581" s="7"/>
      <c r="J2581" s="7"/>
      <c r="K2581" s="7"/>
      <c r="N2581" s="7"/>
    </row>
    <row r="2582" spans="4:14" s="1" customFormat="1">
      <c r="D2582" s="32"/>
      <c r="G2582" s="32"/>
      <c r="I2582" s="7"/>
      <c r="J2582" s="7"/>
      <c r="K2582" s="7"/>
      <c r="N2582" s="7"/>
    </row>
    <row r="2583" spans="4:14" s="1" customFormat="1">
      <c r="D2583" s="32"/>
      <c r="G2583" s="32"/>
      <c r="I2583" s="7"/>
      <c r="J2583" s="7"/>
      <c r="K2583" s="7"/>
      <c r="N2583" s="7"/>
    </row>
    <row r="2584" spans="4:14" s="1" customFormat="1">
      <c r="D2584" s="32"/>
      <c r="G2584" s="32"/>
      <c r="I2584" s="7"/>
      <c r="J2584" s="7"/>
      <c r="K2584" s="7"/>
      <c r="N2584" s="7"/>
    </row>
    <row r="2585" spans="4:14" s="1" customFormat="1">
      <c r="D2585" s="32"/>
      <c r="G2585" s="32"/>
      <c r="I2585" s="7"/>
      <c r="J2585" s="7"/>
      <c r="K2585" s="7"/>
      <c r="N2585" s="7"/>
    </row>
    <row r="2586" spans="4:14" s="1" customFormat="1">
      <c r="D2586" s="32"/>
      <c r="G2586" s="32"/>
      <c r="I2586" s="7"/>
      <c r="J2586" s="7"/>
      <c r="K2586" s="7"/>
      <c r="N2586" s="7"/>
    </row>
    <row r="2587" spans="4:14" s="1" customFormat="1">
      <c r="D2587" s="32"/>
      <c r="G2587" s="32"/>
      <c r="I2587" s="7"/>
      <c r="J2587" s="7"/>
      <c r="K2587" s="7"/>
      <c r="N2587" s="7"/>
    </row>
    <row r="2588" spans="4:14" s="1" customFormat="1">
      <c r="D2588" s="32"/>
      <c r="G2588" s="32"/>
      <c r="I2588" s="7"/>
      <c r="J2588" s="7"/>
      <c r="K2588" s="7"/>
      <c r="N2588" s="7"/>
    </row>
    <row r="2589" spans="4:14" s="1" customFormat="1">
      <c r="D2589" s="32"/>
      <c r="G2589" s="32"/>
      <c r="I2589" s="7"/>
      <c r="J2589" s="7"/>
      <c r="K2589" s="7"/>
      <c r="N2589" s="7"/>
    </row>
    <row r="2590" spans="4:14" s="1" customFormat="1">
      <c r="D2590" s="32"/>
      <c r="G2590" s="32"/>
      <c r="I2590" s="7"/>
      <c r="J2590" s="7"/>
      <c r="K2590" s="7"/>
      <c r="N2590" s="7"/>
    </row>
    <row r="2591" spans="4:14" s="1" customFormat="1">
      <c r="D2591" s="32"/>
      <c r="G2591" s="32"/>
      <c r="I2591" s="7"/>
      <c r="J2591" s="7"/>
      <c r="K2591" s="7"/>
      <c r="N2591" s="7"/>
    </row>
    <row r="2592" spans="4:14" s="1" customFormat="1">
      <c r="D2592" s="32"/>
      <c r="G2592" s="32"/>
      <c r="I2592" s="7"/>
      <c r="J2592" s="7"/>
      <c r="K2592" s="7"/>
      <c r="N2592" s="7"/>
    </row>
    <row r="2593" spans="4:14" s="1" customFormat="1">
      <c r="D2593" s="32"/>
      <c r="G2593" s="32"/>
      <c r="I2593" s="7"/>
      <c r="J2593" s="7"/>
      <c r="K2593" s="7"/>
      <c r="N2593" s="7"/>
    </row>
    <row r="2594" spans="4:14" s="1" customFormat="1">
      <c r="D2594" s="32"/>
      <c r="G2594" s="32"/>
      <c r="I2594" s="7"/>
      <c r="J2594" s="7"/>
      <c r="K2594" s="7"/>
      <c r="N2594" s="7"/>
    </row>
    <row r="2595" spans="4:14" s="1" customFormat="1">
      <c r="D2595" s="32"/>
      <c r="G2595" s="32"/>
      <c r="I2595" s="7"/>
      <c r="J2595" s="7"/>
      <c r="K2595" s="7"/>
      <c r="N2595" s="7"/>
    </row>
    <row r="2596" spans="4:14" s="1" customFormat="1">
      <c r="D2596" s="32"/>
      <c r="G2596" s="32"/>
      <c r="I2596" s="7"/>
      <c r="J2596" s="7"/>
      <c r="K2596" s="7"/>
      <c r="N2596" s="7"/>
    </row>
    <row r="2597" spans="4:14" s="1" customFormat="1">
      <c r="D2597" s="32"/>
      <c r="G2597" s="32"/>
      <c r="I2597" s="7"/>
      <c r="J2597" s="7"/>
      <c r="K2597" s="7"/>
      <c r="N2597" s="7"/>
    </row>
    <row r="2598" spans="4:14" s="1" customFormat="1">
      <c r="D2598" s="32"/>
      <c r="G2598" s="32"/>
      <c r="I2598" s="7"/>
      <c r="J2598" s="7"/>
      <c r="K2598" s="7"/>
      <c r="N2598" s="7"/>
    </row>
    <row r="2599" spans="4:14" s="1" customFormat="1">
      <c r="D2599" s="32"/>
      <c r="G2599" s="32"/>
      <c r="I2599" s="7"/>
      <c r="J2599" s="7"/>
      <c r="K2599" s="7"/>
      <c r="N2599" s="7"/>
    </row>
    <row r="2600" spans="4:14" s="1" customFormat="1">
      <c r="D2600" s="32"/>
      <c r="G2600" s="32"/>
      <c r="I2600" s="7"/>
      <c r="J2600" s="7"/>
      <c r="K2600" s="7"/>
      <c r="N2600" s="7"/>
    </row>
    <row r="2601" spans="4:14" s="1" customFormat="1">
      <c r="D2601" s="32"/>
      <c r="G2601" s="32"/>
      <c r="I2601" s="7"/>
      <c r="J2601" s="7"/>
      <c r="K2601" s="7"/>
      <c r="N2601" s="7"/>
    </row>
    <row r="2602" spans="4:14" s="1" customFormat="1">
      <c r="D2602" s="32"/>
      <c r="G2602" s="32"/>
      <c r="I2602" s="7"/>
      <c r="J2602" s="7"/>
      <c r="K2602" s="7"/>
      <c r="N2602" s="7"/>
    </row>
    <row r="2603" spans="4:14" s="1" customFormat="1">
      <c r="D2603" s="32"/>
      <c r="G2603" s="32"/>
      <c r="I2603" s="7"/>
      <c r="J2603" s="7"/>
      <c r="K2603" s="7"/>
      <c r="N2603" s="7"/>
    </row>
    <row r="2604" spans="4:14" s="1" customFormat="1">
      <c r="D2604" s="32"/>
      <c r="G2604" s="32"/>
      <c r="I2604" s="7"/>
      <c r="J2604" s="7"/>
      <c r="K2604" s="7"/>
      <c r="N2604" s="7"/>
    </row>
    <row r="2605" spans="4:14" s="1" customFormat="1">
      <c r="D2605" s="32"/>
      <c r="G2605" s="32"/>
      <c r="I2605" s="7"/>
      <c r="J2605" s="7"/>
      <c r="K2605" s="7"/>
      <c r="N2605" s="7"/>
    </row>
    <row r="2606" spans="4:14" s="1" customFormat="1">
      <c r="D2606" s="32"/>
      <c r="G2606" s="32"/>
      <c r="I2606" s="7"/>
      <c r="J2606" s="7"/>
      <c r="K2606" s="7"/>
      <c r="N2606" s="7"/>
    </row>
    <row r="2607" spans="4:14" s="1" customFormat="1">
      <c r="D2607" s="32"/>
      <c r="G2607" s="32"/>
      <c r="I2607" s="7"/>
      <c r="J2607" s="7"/>
      <c r="K2607" s="7"/>
      <c r="N2607" s="7"/>
    </row>
    <row r="2608" spans="4:14" s="1" customFormat="1">
      <c r="D2608" s="32"/>
      <c r="G2608" s="32"/>
      <c r="I2608" s="7"/>
      <c r="J2608" s="7"/>
      <c r="K2608" s="7"/>
      <c r="N2608" s="7"/>
    </row>
    <row r="2609" spans="4:14" s="1" customFormat="1">
      <c r="D2609" s="32"/>
      <c r="G2609" s="32"/>
      <c r="I2609" s="7"/>
      <c r="J2609" s="7"/>
      <c r="K2609" s="7"/>
      <c r="N2609" s="7"/>
    </row>
    <row r="2610" spans="4:14" s="1" customFormat="1">
      <c r="D2610" s="32"/>
      <c r="G2610" s="32"/>
      <c r="I2610" s="7"/>
      <c r="J2610" s="7"/>
      <c r="K2610" s="7"/>
      <c r="N2610" s="7"/>
    </row>
    <row r="2611" spans="4:14" s="1" customFormat="1">
      <c r="D2611" s="32"/>
      <c r="G2611" s="32"/>
      <c r="I2611" s="7"/>
      <c r="J2611" s="7"/>
      <c r="K2611" s="7"/>
      <c r="N2611" s="7"/>
    </row>
    <row r="2612" spans="4:14" s="1" customFormat="1">
      <c r="D2612" s="32"/>
      <c r="G2612" s="32"/>
      <c r="I2612" s="7"/>
      <c r="J2612" s="7"/>
      <c r="K2612" s="7"/>
      <c r="N2612" s="7"/>
    </row>
    <row r="2613" spans="4:14" s="1" customFormat="1">
      <c r="D2613" s="32"/>
      <c r="G2613" s="32"/>
      <c r="I2613" s="7"/>
      <c r="J2613" s="7"/>
      <c r="K2613" s="7"/>
      <c r="N2613" s="7"/>
    </row>
    <row r="2614" spans="4:14" s="1" customFormat="1">
      <c r="D2614" s="32"/>
      <c r="G2614" s="32"/>
      <c r="I2614" s="7"/>
      <c r="J2614" s="7"/>
      <c r="K2614" s="7"/>
      <c r="N2614" s="7"/>
    </row>
    <row r="2615" spans="4:14" s="1" customFormat="1">
      <c r="D2615" s="32"/>
      <c r="G2615" s="32"/>
      <c r="I2615" s="7"/>
      <c r="J2615" s="7"/>
      <c r="K2615" s="7"/>
      <c r="N2615" s="7"/>
    </row>
    <row r="2616" spans="4:14" s="1" customFormat="1">
      <c r="D2616" s="32"/>
      <c r="G2616" s="32"/>
      <c r="I2616" s="7"/>
      <c r="J2616" s="7"/>
      <c r="K2616" s="7"/>
      <c r="N2616" s="7"/>
    </row>
    <row r="2617" spans="4:14" s="1" customFormat="1">
      <c r="D2617" s="32"/>
      <c r="G2617" s="32"/>
      <c r="I2617" s="7"/>
      <c r="J2617" s="7"/>
      <c r="K2617" s="7"/>
      <c r="N2617" s="7"/>
    </row>
    <row r="2618" spans="4:14" s="1" customFormat="1">
      <c r="D2618" s="32"/>
      <c r="G2618" s="32"/>
      <c r="I2618" s="7"/>
      <c r="J2618" s="7"/>
      <c r="K2618" s="7"/>
      <c r="N2618" s="7"/>
    </row>
    <row r="2619" spans="4:14" s="1" customFormat="1">
      <c r="D2619" s="32"/>
      <c r="G2619" s="32"/>
      <c r="I2619" s="7"/>
      <c r="J2619" s="7"/>
      <c r="K2619" s="7"/>
      <c r="N2619" s="7"/>
    </row>
    <row r="2620" spans="4:14" s="1" customFormat="1">
      <c r="D2620" s="32"/>
      <c r="G2620" s="32"/>
      <c r="I2620" s="7"/>
      <c r="J2620" s="7"/>
      <c r="K2620" s="7"/>
      <c r="N2620" s="7"/>
    </row>
    <row r="2621" spans="4:14" s="1" customFormat="1">
      <c r="D2621" s="32"/>
      <c r="G2621" s="32"/>
      <c r="I2621" s="7"/>
      <c r="J2621" s="7"/>
      <c r="K2621" s="7"/>
      <c r="N2621" s="7"/>
    </row>
    <row r="2622" spans="4:14" s="1" customFormat="1">
      <c r="D2622" s="32"/>
      <c r="G2622" s="32"/>
      <c r="I2622" s="7"/>
      <c r="J2622" s="7"/>
      <c r="K2622" s="7"/>
      <c r="N2622" s="7"/>
    </row>
    <row r="2623" spans="4:14" s="1" customFormat="1">
      <c r="D2623" s="32"/>
      <c r="G2623" s="32"/>
      <c r="I2623" s="7"/>
      <c r="J2623" s="7"/>
      <c r="K2623" s="7"/>
      <c r="N2623" s="7"/>
    </row>
    <row r="2624" spans="4:14" s="1" customFormat="1">
      <c r="D2624" s="32"/>
      <c r="G2624" s="32"/>
      <c r="I2624" s="7"/>
      <c r="J2624" s="7"/>
      <c r="K2624" s="7"/>
      <c r="N2624" s="7"/>
    </row>
    <row r="2625" spans="4:14" s="1" customFormat="1">
      <c r="D2625" s="32"/>
      <c r="G2625" s="32"/>
      <c r="I2625" s="7"/>
      <c r="J2625" s="7"/>
      <c r="K2625" s="7"/>
      <c r="N2625" s="7"/>
    </row>
    <row r="2626" spans="4:14" s="1" customFormat="1">
      <c r="D2626" s="32"/>
      <c r="G2626" s="32"/>
      <c r="I2626" s="7"/>
      <c r="J2626" s="7"/>
      <c r="K2626" s="7"/>
      <c r="N2626" s="7"/>
    </row>
    <row r="2627" spans="4:14" s="1" customFormat="1">
      <c r="D2627" s="32"/>
      <c r="G2627" s="32"/>
      <c r="I2627" s="7"/>
      <c r="J2627" s="7"/>
      <c r="K2627" s="7"/>
      <c r="N2627" s="7"/>
    </row>
    <row r="2628" spans="4:14" s="1" customFormat="1">
      <c r="D2628" s="32"/>
      <c r="G2628" s="32"/>
      <c r="I2628" s="7"/>
      <c r="J2628" s="7"/>
      <c r="K2628" s="7"/>
      <c r="N2628" s="7"/>
    </row>
    <row r="2629" spans="4:14" s="1" customFormat="1">
      <c r="D2629" s="32"/>
      <c r="G2629" s="32"/>
      <c r="I2629" s="7"/>
      <c r="J2629" s="7"/>
      <c r="K2629" s="7"/>
      <c r="N2629" s="7"/>
    </row>
    <row r="2630" spans="4:14" s="1" customFormat="1">
      <c r="D2630" s="32"/>
      <c r="G2630" s="32"/>
      <c r="I2630" s="7"/>
      <c r="J2630" s="7"/>
      <c r="K2630" s="7"/>
      <c r="N2630" s="7"/>
    </row>
    <row r="2631" spans="4:14" s="1" customFormat="1">
      <c r="D2631" s="32"/>
      <c r="G2631" s="32"/>
      <c r="I2631" s="7"/>
      <c r="J2631" s="7"/>
      <c r="K2631" s="7"/>
      <c r="N2631" s="7"/>
    </row>
    <row r="2632" spans="4:14" s="1" customFormat="1">
      <c r="D2632" s="32"/>
      <c r="G2632" s="32"/>
      <c r="I2632" s="7"/>
      <c r="J2632" s="7"/>
      <c r="K2632" s="7"/>
      <c r="N2632" s="7"/>
    </row>
    <row r="2633" spans="4:14" s="1" customFormat="1">
      <c r="D2633" s="32"/>
      <c r="G2633" s="32"/>
      <c r="I2633" s="7"/>
      <c r="J2633" s="7"/>
      <c r="K2633" s="7"/>
      <c r="N2633" s="7"/>
    </row>
    <row r="2634" spans="4:14" s="1" customFormat="1">
      <c r="D2634" s="32"/>
      <c r="G2634" s="32"/>
      <c r="I2634" s="7"/>
      <c r="J2634" s="7"/>
      <c r="K2634" s="7"/>
      <c r="N2634" s="7"/>
    </row>
    <row r="2635" spans="4:14" s="1" customFormat="1">
      <c r="D2635" s="32"/>
      <c r="G2635" s="32"/>
      <c r="I2635" s="7"/>
      <c r="J2635" s="7"/>
      <c r="K2635" s="7"/>
      <c r="N2635" s="7"/>
    </row>
    <row r="2636" spans="4:14" s="1" customFormat="1">
      <c r="D2636" s="32"/>
      <c r="G2636" s="32"/>
      <c r="I2636" s="7"/>
      <c r="J2636" s="7"/>
      <c r="K2636" s="7"/>
      <c r="N2636" s="7"/>
    </row>
    <row r="2637" spans="4:14" s="1" customFormat="1">
      <c r="D2637" s="32"/>
      <c r="G2637" s="32"/>
      <c r="I2637" s="7"/>
      <c r="J2637" s="7"/>
      <c r="K2637" s="7"/>
      <c r="N2637" s="7"/>
    </row>
    <row r="2638" spans="4:14" s="1" customFormat="1">
      <c r="D2638" s="32"/>
      <c r="G2638" s="32"/>
      <c r="I2638" s="7"/>
      <c r="J2638" s="7"/>
      <c r="K2638" s="7"/>
      <c r="N2638" s="7"/>
    </row>
    <row r="2639" spans="4:14" s="1" customFormat="1">
      <c r="D2639" s="32"/>
      <c r="G2639" s="32"/>
      <c r="I2639" s="7"/>
      <c r="J2639" s="7"/>
      <c r="K2639" s="7"/>
      <c r="N2639" s="7"/>
    </row>
    <row r="2640" spans="4:14" s="1" customFormat="1">
      <c r="D2640" s="32"/>
      <c r="G2640" s="32"/>
      <c r="I2640" s="7"/>
      <c r="J2640" s="7"/>
      <c r="K2640" s="7"/>
      <c r="N2640" s="7"/>
    </row>
    <row r="2641" spans="4:14" s="1" customFormat="1">
      <c r="D2641" s="32"/>
      <c r="G2641" s="32"/>
      <c r="I2641" s="7"/>
      <c r="J2641" s="7"/>
      <c r="K2641" s="7"/>
      <c r="N2641" s="7"/>
    </row>
    <row r="2642" spans="4:14" s="1" customFormat="1">
      <c r="D2642" s="32"/>
      <c r="G2642" s="32"/>
      <c r="I2642" s="7"/>
      <c r="J2642" s="7"/>
      <c r="K2642" s="7"/>
      <c r="N2642" s="7"/>
    </row>
    <row r="2643" spans="4:14" s="1" customFormat="1">
      <c r="D2643" s="32"/>
      <c r="G2643" s="32"/>
      <c r="I2643" s="7"/>
      <c r="J2643" s="7"/>
      <c r="K2643" s="7"/>
      <c r="N2643" s="7"/>
    </row>
    <row r="2644" spans="4:14" s="1" customFormat="1">
      <c r="D2644" s="32"/>
      <c r="G2644" s="32"/>
      <c r="I2644" s="7"/>
      <c r="J2644" s="7"/>
      <c r="K2644" s="7"/>
      <c r="N2644" s="7"/>
    </row>
    <row r="2645" spans="4:14" s="1" customFormat="1">
      <c r="D2645" s="32"/>
      <c r="G2645" s="32"/>
      <c r="I2645" s="7"/>
      <c r="J2645" s="7"/>
      <c r="K2645" s="7"/>
      <c r="N2645" s="7"/>
    </row>
    <row r="2646" spans="4:14" s="1" customFormat="1">
      <c r="D2646" s="32"/>
      <c r="G2646" s="32"/>
      <c r="I2646" s="7"/>
      <c r="J2646" s="7"/>
      <c r="K2646" s="7"/>
      <c r="N2646" s="7"/>
    </row>
    <row r="2647" spans="4:14" s="1" customFormat="1">
      <c r="D2647" s="32"/>
      <c r="G2647" s="32"/>
      <c r="I2647" s="7"/>
      <c r="J2647" s="7"/>
      <c r="K2647" s="7"/>
      <c r="N2647" s="7"/>
    </row>
    <row r="2648" spans="4:14" s="1" customFormat="1">
      <c r="D2648" s="32"/>
      <c r="G2648" s="32"/>
      <c r="I2648" s="7"/>
      <c r="J2648" s="7"/>
      <c r="K2648" s="7"/>
      <c r="N2648" s="7"/>
    </row>
    <row r="2649" spans="4:14" s="1" customFormat="1">
      <c r="D2649" s="32"/>
      <c r="G2649" s="32"/>
      <c r="I2649" s="7"/>
      <c r="J2649" s="7"/>
      <c r="K2649" s="7"/>
      <c r="N2649" s="7"/>
    </row>
    <row r="2650" spans="4:14" s="1" customFormat="1">
      <c r="D2650" s="32"/>
      <c r="G2650" s="32"/>
      <c r="I2650" s="7"/>
      <c r="J2650" s="7"/>
      <c r="K2650" s="7"/>
      <c r="N2650" s="7"/>
    </row>
    <row r="2651" spans="4:14" s="1" customFormat="1">
      <c r="D2651" s="32"/>
      <c r="G2651" s="32"/>
      <c r="I2651" s="7"/>
      <c r="J2651" s="7"/>
      <c r="K2651" s="7"/>
      <c r="N2651" s="7"/>
    </row>
    <row r="2652" spans="4:14" s="1" customFormat="1">
      <c r="D2652" s="32"/>
      <c r="G2652" s="32"/>
      <c r="I2652" s="7"/>
      <c r="J2652" s="7"/>
      <c r="K2652" s="7"/>
      <c r="N2652" s="7"/>
    </row>
    <row r="2653" spans="4:14" s="1" customFormat="1">
      <c r="D2653" s="32"/>
      <c r="G2653" s="32"/>
      <c r="I2653" s="7"/>
      <c r="J2653" s="7"/>
      <c r="K2653" s="7"/>
      <c r="N2653" s="7"/>
    </row>
    <row r="2654" spans="4:14" s="1" customFormat="1">
      <c r="D2654" s="32"/>
      <c r="G2654" s="32"/>
      <c r="I2654" s="7"/>
      <c r="J2654" s="7"/>
      <c r="K2654" s="7"/>
      <c r="N2654" s="7"/>
    </row>
    <row r="2655" spans="4:14" s="1" customFormat="1">
      <c r="D2655" s="32"/>
      <c r="G2655" s="32"/>
      <c r="I2655" s="7"/>
      <c r="J2655" s="7"/>
      <c r="K2655" s="7"/>
      <c r="N2655" s="7"/>
    </row>
    <row r="2656" spans="4:14" s="1" customFormat="1">
      <c r="D2656" s="32"/>
      <c r="G2656" s="32"/>
      <c r="I2656" s="7"/>
      <c r="J2656" s="7"/>
      <c r="K2656" s="7"/>
      <c r="N2656" s="7"/>
    </row>
    <row r="2657" spans="4:14" s="1" customFormat="1">
      <c r="D2657" s="32"/>
      <c r="G2657" s="32"/>
      <c r="I2657" s="7"/>
      <c r="J2657" s="7"/>
      <c r="K2657" s="7"/>
      <c r="N2657" s="7"/>
    </row>
    <row r="2658" spans="4:14" s="1" customFormat="1">
      <c r="D2658" s="32"/>
      <c r="G2658" s="32"/>
      <c r="I2658" s="7"/>
      <c r="J2658" s="7"/>
      <c r="K2658" s="7"/>
      <c r="N2658" s="7"/>
    </row>
    <row r="2659" spans="4:14" s="1" customFormat="1">
      <c r="D2659" s="32"/>
      <c r="G2659" s="32"/>
      <c r="I2659" s="7"/>
      <c r="J2659" s="7"/>
      <c r="K2659" s="7"/>
      <c r="N2659" s="7"/>
    </row>
    <row r="2660" spans="4:14" s="1" customFormat="1">
      <c r="D2660" s="32"/>
      <c r="G2660" s="32"/>
      <c r="I2660" s="7"/>
      <c r="J2660" s="7"/>
      <c r="K2660" s="7"/>
      <c r="N2660" s="7"/>
    </row>
    <row r="2661" spans="4:14" s="1" customFormat="1">
      <c r="D2661" s="32"/>
      <c r="G2661" s="32"/>
      <c r="I2661" s="7"/>
      <c r="J2661" s="7"/>
      <c r="K2661" s="7"/>
      <c r="N2661" s="7"/>
    </row>
    <row r="2662" spans="4:14" s="1" customFormat="1">
      <c r="D2662" s="32"/>
      <c r="G2662" s="32"/>
      <c r="I2662" s="7"/>
      <c r="J2662" s="7"/>
      <c r="K2662" s="7"/>
      <c r="N2662" s="7"/>
    </row>
    <row r="2663" spans="4:14" s="1" customFormat="1">
      <c r="D2663" s="32"/>
      <c r="G2663" s="32"/>
      <c r="I2663" s="7"/>
      <c r="J2663" s="7"/>
      <c r="K2663" s="7"/>
      <c r="N2663" s="7"/>
    </row>
    <row r="2664" spans="4:14" s="1" customFormat="1">
      <c r="D2664" s="32"/>
      <c r="G2664" s="32"/>
      <c r="I2664" s="7"/>
      <c r="J2664" s="7"/>
      <c r="K2664" s="7"/>
      <c r="N2664" s="7"/>
    </row>
    <row r="2665" spans="4:14" s="1" customFormat="1">
      <c r="D2665" s="32"/>
      <c r="G2665" s="32"/>
      <c r="I2665" s="7"/>
      <c r="J2665" s="7"/>
      <c r="K2665" s="7"/>
      <c r="N2665" s="7"/>
    </row>
    <row r="2666" spans="4:14" s="1" customFormat="1">
      <c r="D2666" s="32"/>
      <c r="G2666" s="32"/>
      <c r="I2666" s="7"/>
      <c r="J2666" s="7"/>
      <c r="K2666" s="7"/>
      <c r="N2666" s="7"/>
    </row>
    <row r="2667" spans="4:14" s="1" customFormat="1">
      <c r="D2667" s="32"/>
      <c r="G2667" s="32"/>
      <c r="I2667" s="7"/>
      <c r="J2667" s="7"/>
      <c r="K2667" s="7"/>
      <c r="N2667" s="7"/>
    </row>
    <row r="2668" spans="4:14" s="1" customFormat="1">
      <c r="D2668" s="32"/>
      <c r="G2668" s="32"/>
      <c r="I2668" s="7"/>
      <c r="J2668" s="7"/>
      <c r="K2668" s="7"/>
      <c r="N2668" s="7"/>
    </row>
    <row r="2669" spans="4:14" s="1" customFormat="1">
      <c r="D2669" s="32"/>
      <c r="G2669" s="32"/>
      <c r="I2669" s="7"/>
      <c r="J2669" s="7"/>
      <c r="K2669" s="7"/>
      <c r="N2669" s="7"/>
    </row>
    <row r="2670" spans="4:14" s="1" customFormat="1">
      <c r="D2670" s="32"/>
      <c r="G2670" s="32"/>
      <c r="I2670" s="7"/>
      <c r="J2670" s="7"/>
      <c r="K2670" s="7"/>
      <c r="N2670" s="7"/>
    </row>
    <row r="2671" spans="4:14" s="1" customFormat="1">
      <c r="D2671" s="32"/>
      <c r="G2671" s="32"/>
      <c r="I2671" s="7"/>
      <c r="J2671" s="7"/>
      <c r="K2671" s="7"/>
      <c r="N2671" s="7"/>
    </row>
    <row r="2672" spans="4:14" s="1" customFormat="1">
      <c r="D2672" s="32"/>
      <c r="G2672" s="32"/>
      <c r="I2672" s="7"/>
      <c r="J2672" s="7"/>
      <c r="K2672" s="7"/>
      <c r="N2672" s="7"/>
    </row>
    <row r="2673" spans="4:14" s="1" customFormat="1">
      <c r="D2673" s="32"/>
      <c r="G2673" s="32"/>
      <c r="I2673" s="7"/>
      <c r="J2673" s="7"/>
      <c r="K2673" s="7"/>
      <c r="N2673" s="7"/>
    </row>
    <row r="2674" spans="4:14" s="1" customFormat="1">
      <c r="D2674" s="32"/>
      <c r="G2674" s="32"/>
      <c r="I2674" s="7"/>
      <c r="J2674" s="7"/>
      <c r="K2674" s="7"/>
      <c r="N2674" s="7"/>
    </row>
    <row r="2675" spans="4:14" s="1" customFormat="1">
      <c r="D2675" s="32"/>
      <c r="G2675" s="32"/>
      <c r="I2675" s="7"/>
      <c r="J2675" s="7"/>
      <c r="K2675" s="7"/>
      <c r="N2675" s="7"/>
    </row>
    <row r="2676" spans="4:14" s="1" customFormat="1">
      <c r="D2676" s="32"/>
      <c r="G2676" s="32"/>
      <c r="I2676" s="7"/>
      <c r="J2676" s="7"/>
      <c r="K2676" s="7"/>
      <c r="N2676" s="7"/>
    </row>
    <row r="2677" spans="4:14" s="1" customFormat="1">
      <c r="D2677" s="32"/>
      <c r="G2677" s="32"/>
      <c r="I2677" s="7"/>
      <c r="J2677" s="7"/>
      <c r="K2677" s="7"/>
      <c r="N2677" s="7"/>
    </row>
    <row r="2678" spans="4:14" s="1" customFormat="1">
      <c r="D2678" s="32"/>
      <c r="G2678" s="32"/>
      <c r="I2678" s="7"/>
      <c r="J2678" s="7"/>
      <c r="K2678" s="7"/>
      <c r="N2678" s="7"/>
    </row>
    <row r="2679" spans="4:14" s="1" customFormat="1">
      <c r="D2679" s="32"/>
      <c r="G2679" s="32"/>
      <c r="I2679" s="7"/>
      <c r="J2679" s="7"/>
      <c r="K2679" s="7"/>
      <c r="N2679" s="7"/>
    </row>
    <row r="2680" spans="4:14" s="1" customFormat="1">
      <c r="D2680" s="32"/>
      <c r="G2680" s="32"/>
      <c r="I2680" s="7"/>
      <c r="J2680" s="7"/>
      <c r="K2680" s="7"/>
      <c r="N2680" s="7"/>
    </row>
    <row r="2681" spans="4:14" s="1" customFormat="1">
      <c r="D2681" s="32"/>
      <c r="G2681" s="32"/>
      <c r="I2681" s="7"/>
      <c r="J2681" s="7"/>
      <c r="K2681" s="7"/>
      <c r="N2681" s="7"/>
    </row>
    <row r="2682" spans="4:14" s="1" customFormat="1">
      <c r="D2682" s="32"/>
      <c r="G2682" s="32"/>
      <c r="I2682" s="7"/>
      <c r="J2682" s="7"/>
      <c r="K2682" s="7"/>
      <c r="N2682" s="7"/>
    </row>
    <row r="2683" spans="4:14" s="1" customFormat="1">
      <c r="D2683" s="32"/>
      <c r="G2683" s="32"/>
      <c r="I2683" s="7"/>
      <c r="J2683" s="7"/>
      <c r="K2683" s="7"/>
      <c r="N2683" s="7"/>
    </row>
    <row r="2684" spans="4:14" s="1" customFormat="1">
      <c r="D2684" s="32"/>
      <c r="G2684" s="32"/>
      <c r="I2684" s="7"/>
      <c r="J2684" s="7"/>
      <c r="K2684" s="7"/>
      <c r="N2684" s="7"/>
    </row>
    <row r="2685" spans="4:14" s="1" customFormat="1">
      <c r="D2685" s="32"/>
      <c r="G2685" s="32"/>
      <c r="I2685" s="7"/>
      <c r="J2685" s="7"/>
      <c r="K2685" s="7"/>
      <c r="N2685" s="7"/>
    </row>
    <row r="2686" spans="4:14" s="1" customFormat="1">
      <c r="D2686" s="32"/>
      <c r="G2686" s="32"/>
      <c r="I2686" s="7"/>
      <c r="J2686" s="7"/>
      <c r="K2686" s="7"/>
      <c r="N2686" s="7"/>
    </row>
    <row r="2687" spans="4:14" s="1" customFormat="1">
      <c r="D2687" s="32"/>
      <c r="G2687" s="32"/>
      <c r="I2687" s="7"/>
      <c r="J2687" s="7"/>
      <c r="K2687" s="7"/>
      <c r="N2687" s="7"/>
    </row>
    <row r="2688" spans="4:14" s="1" customFormat="1">
      <c r="D2688" s="32"/>
      <c r="G2688" s="32"/>
      <c r="I2688" s="7"/>
      <c r="J2688" s="7"/>
      <c r="K2688" s="7"/>
      <c r="N2688" s="7"/>
    </row>
    <row r="2689" spans="4:14" s="1" customFormat="1">
      <c r="D2689" s="32"/>
      <c r="G2689" s="32"/>
      <c r="I2689" s="7"/>
      <c r="J2689" s="7"/>
      <c r="K2689" s="7"/>
      <c r="N2689" s="7"/>
    </row>
    <row r="2690" spans="4:14" s="1" customFormat="1">
      <c r="D2690" s="32"/>
      <c r="G2690" s="32"/>
      <c r="I2690" s="7"/>
      <c r="J2690" s="7"/>
      <c r="K2690" s="7"/>
      <c r="N2690" s="7"/>
    </row>
    <row r="2691" spans="4:14" s="1" customFormat="1">
      <c r="D2691" s="32"/>
      <c r="G2691" s="32"/>
      <c r="I2691" s="7"/>
      <c r="J2691" s="7"/>
      <c r="K2691" s="7"/>
      <c r="N2691" s="7"/>
    </row>
    <row r="2692" spans="4:14" s="1" customFormat="1">
      <c r="D2692" s="32"/>
      <c r="G2692" s="32"/>
      <c r="I2692" s="7"/>
      <c r="J2692" s="7"/>
      <c r="K2692" s="7"/>
      <c r="N2692" s="7"/>
    </row>
    <row r="2693" spans="4:14" s="1" customFormat="1">
      <c r="D2693" s="32"/>
      <c r="G2693" s="32"/>
      <c r="I2693" s="7"/>
      <c r="J2693" s="7"/>
      <c r="K2693" s="7"/>
      <c r="N2693" s="7"/>
    </row>
    <row r="2694" spans="4:14" s="1" customFormat="1">
      <c r="D2694" s="32"/>
      <c r="G2694" s="32"/>
      <c r="I2694" s="7"/>
      <c r="J2694" s="7"/>
      <c r="K2694" s="7"/>
      <c r="N2694" s="7"/>
    </row>
    <row r="2695" spans="4:14" s="1" customFormat="1">
      <c r="D2695" s="32"/>
      <c r="G2695" s="32"/>
      <c r="I2695" s="7"/>
      <c r="J2695" s="7"/>
      <c r="K2695" s="7"/>
      <c r="N2695" s="7"/>
    </row>
    <row r="2696" spans="4:14" s="1" customFormat="1">
      <c r="D2696" s="32"/>
      <c r="G2696" s="32"/>
      <c r="I2696" s="7"/>
      <c r="J2696" s="7"/>
      <c r="K2696" s="7"/>
      <c r="N2696" s="7"/>
    </row>
    <row r="2697" spans="4:14" s="1" customFormat="1">
      <c r="D2697" s="32"/>
      <c r="G2697" s="32"/>
      <c r="I2697" s="7"/>
      <c r="J2697" s="7"/>
      <c r="K2697" s="7"/>
      <c r="N2697" s="7"/>
    </row>
    <row r="2698" spans="4:14" s="1" customFormat="1">
      <c r="D2698" s="32"/>
      <c r="G2698" s="32"/>
      <c r="I2698" s="7"/>
      <c r="J2698" s="7"/>
      <c r="K2698" s="7"/>
      <c r="N2698" s="7"/>
    </row>
    <row r="2699" spans="4:14" s="1" customFormat="1">
      <c r="D2699" s="32"/>
      <c r="G2699" s="32"/>
      <c r="I2699" s="7"/>
      <c r="J2699" s="7"/>
      <c r="K2699" s="7"/>
      <c r="N2699" s="7"/>
    </row>
    <row r="2700" spans="4:14" s="1" customFormat="1">
      <c r="D2700" s="32"/>
      <c r="G2700" s="32"/>
      <c r="I2700" s="7"/>
      <c r="J2700" s="7"/>
      <c r="K2700" s="7"/>
      <c r="N2700" s="7"/>
    </row>
    <row r="2701" spans="4:14" s="1" customFormat="1">
      <c r="D2701" s="32"/>
      <c r="G2701" s="32"/>
      <c r="I2701" s="7"/>
      <c r="J2701" s="7"/>
      <c r="K2701" s="7"/>
      <c r="N2701" s="7"/>
    </row>
    <row r="2702" spans="4:14" s="1" customFormat="1">
      <c r="D2702" s="32"/>
      <c r="G2702" s="32"/>
      <c r="I2702" s="7"/>
      <c r="J2702" s="7"/>
      <c r="K2702" s="7"/>
      <c r="N2702" s="7"/>
    </row>
    <row r="2703" spans="4:14" s="1" customFormat="1">
      <c r="D2703" s="32"/>
      <c r="G2703" s="32"/>
      <c r="I2703" s="7"/>
      <c r="J2703" s="7"/>
      <c r="K2703" s="7"/>
      <c r="N2703" s="7"/>
    </row>
    <row r="2704" spans="4:14" s="1" customFormat="1">
      <c r="D2704" s="32"/>
      <c r="G2704" s="32"/>
      <c r="I2704" s="7"/>
      <c r="J2704" s="7"/>
      <c r="K2704" s="7"/>
      <c r="N2704" s="7"/>
    </row>
    <row r="2705" spans="4:14" s="1" customFormat="1">
      <c r="D2705" s="32"/>
      <c r="G2705" s="32"/>
      <c r="I2705" s="7"/>
      <c r="J2705" s="7"/>
      <c r="K2705" s="7"/>
      <c r="N2705" s="7"/>
    </row>
    <row r="2706" spans="4:14" s="1" customFormat="1">
      <c r="D2706" s="32"/>
      <c r="G2706" s="32"/>
      <c r="I2706" s="7"/>
      <c r="J2706" s="7"/>
      <c r="K2706" s="7"/>
      <c r="N2706" s="7"/>
    </row>
    <row r="2707" spans="4:14" s="1" customFormat="1">
      <c r="D2707" s="32"/>
      <c r="G2707" s="32"/>
      <c r="I2707" s="7"/>
      <c r="J2707" s="7"/>
      <c r="K2707" s="7"/>
      <c r="N2707" s="7"/>
    </row>
    <row r="2708" spans="4:14" s="1" customFormat="1">
      <c r="D2708" s="32"/>
      <c r="G2708" s="32"/>
      <c r="I2708" s="7"/>
      <c r="J2708" s="7"/>
      <c r="K2708" s="7"/>
      <c r="N2708" s="7"/>
    </row>
    <row r="2709" spans="4:14" s="1" customFormat="1">
      <c r="D2709" s="32"/>
      <c r="G2709" s="32"/>
      <c r="I2709" s="7"/>
      <c r="J2709" s="7"/>
      <c r="K2709" s="7"/>
      <c r="N2709" s="7"/>
    </row>
    <row r="2710" spans="4:14" s="1" customFormat="1">
      <c r="D2710" s="32"/>
      <c r="G2710" s="32"/>
      <c r="I2710" s="7"/>
      <c r="J2710" s="7"/>
      <c r="K2710" s="7"/>
      <c r="N2710" s="7"/>
    </row>
    <row r="2711" spans="4:14" s="1" customFormat="1">
      <c r="D2711" s="32"/>
      <c r="G2711" s="32"/>
      <c r="I2711" s="7"/>
      <c r="J2711" s="7"/>
      <c r="K2711" s="7"/>
      <c r="N2711" s="7"/>
    </row>
    <row r="2712" spans="4:14" s="1" customFormat="1">
      <c r="D2712" s="32"/>
      <c r="G2712" s="32"/>
      <c r="I2712" s="7"/>
      <c r="J2712" s="7"/>
      <c r="K2712" s="7"/>
      <c r="N2712" s="7"/>
    </row>
    <row r="2713" spans="4:14" s="1" customFormat="1">
      <c r="D2713" s="32"/>
      <c r="G2713" s="32"/>
      <c r="I2713" s="7"/>
      <c r="J2713" s="7"/>
      <c r="K2713" s="7"/>
      <c r="N2713" s="7"/>
    </row>
    <row r="2714" spans="4:14" s="1" customFormat="1">
      <c r="D2714" s="32"/>
      <c r="G2714" s="32"/>
      <c r="I2714" s="7"/>
      <c r="J2714" s="7"/>
      <c r="K2714" s="7"/>
      <c r="N2714" s="7"/>
    </row>
    <row r="2715" spans="4:14" s="1" customFormat="1">
      <c r="D2715" s="32"/>
      <c r="G2715" s="32"/>
      <c r="I2715" s="7"/>
      <c r="J2715" s="7"/>
      <c r="K2715" s="7"/>
      <c r="N2715" s="7"/>
    </row>
    <row r="2716" spans="4:14" s="1" customFormat="1">
      <c r="D2716" s="32"/>
      <c r="G2716" s="32"/>
      <c r="I2716" s="7"/>
      <c r="J2716" s="7"/>
      <c r="K2716" s="7"/>
      <c r="N2716" s="7"/>
    </row>
    <row r="2717" spans="4:14" s="1" customFormat="1">
      <c r="D2717" s="32"/>
      <c r="G2717" s="32"/>
      <c r="I2717" s="7"/>
      <c r="J2717" s="7"/>
      <c r="K2717" s="7"/>
      <c r="N2717" s="7"/>
    </row>
    <row r="2718" spans="4:14" s="1" customFormat="1">
      <c r="D2718" s="32"/>
      <c r="G2718" s="32"/>
      <c r="I2718" s="7"/>
      <c r="J2718" s="7"/>
      <c r="K2718" s="7"/>
      <c r="N2718" s="7"/>
    </row>
    <row r="2719" spans="4:14" s="1" customFormat="1">
      <c r="D2719" s="32"/>
      <c r="G2719" s="32"/>
      <c r="I2719" s="7"/>
      <c r="J2719" s="7"/>
      <c r="K2719" s="7"/>
      <c r="N2719" s="7"/>
    </row>
    <row r="2720" spans="4:14" s="1" customFormat="1">
      <c r="D2720" s="32"/>
      <c r="G2720" s="32"/>
      <c r="I2720" s="7"/>
      <c r="J2720" s="7"/>
      <c r="K2720" s="7"/>
      <c r="N2720" s="7"/>
    </row>
    <row r="2721" spans="4:14" s="1" customFormat="1">
      <c r="D2721" s="32"/>
      <c r="G2721" s="32"/>
      <c r="I2721" s="7"/>
      <c r="J2721" s="7"/>
      <c r="K2721" s="7"/>
      <c r="N2721" s="7"/>
    </row>
    <row r="2722" spans="4:14" s="1" customFormat="1">
      <c r="D2722" s="32"/>
      <c r="G2722" s="32"/>
      <c r="I2722" s="7"/>
      <c r="J2722" s="7"/>
      <c r="K2722" s="7"/>
      <c r="N2722" s="7"/>
    </row>
    <row r="2723" spans="4:14" s="1" customFormat="1">
      <c r="D2723" s="32"/>
      <c r="G2723" s="32"/>
      <c r="I2723" s="7"/>
      <c r="J2723" s="7"/>
      <c r="K2723" s="7"/>
      <c r="N2723" s="7"/>
    </row>
    <row r="2724" spans="4:14" s="1" customFormat="1">
      <c r="D2724" s="32"/>
      <c r="G2724" s="32"/>
      <c r="I2724" s="7"/>
      <c r="J2724" s="7"/>
      <c r="K2724" s="7"/>
      <c r="N2724" s="7"/>
    </row>
    <row r="2725" spans="4:14" s="1" customFormat="1">
      <c r="D2725" s="32"/>
      <c r="G2725" s="32"/>
      <c r="I2725" s="7"/>
      <c r="J2725" s="7"/>
      <c r="K2725" s="7"/>
      <c r="N2725" s="7"/>
    </row>
    <row r="2726" spans="4:14" s="1" customFormat="1">
      <c r="D2726" s="32"/>
      <c r="G2726" s="32"/>
      <c r="I2726" s="7"/>
      <c r="J2726" s="7"/>
      <c r="K2726" s="7"/>
      <c r="N2726" s="7"/>
    </row>
    <row r="2727" spans="4:14" s="1" customFormat="1">
      <c r="D2727" s="32"/>
      <c r="G2727" s="32"/>
      <c r="I2727" s="7"/>
      <c r="J2727" s="7"/>
      <c r="K2727" s="7"/>
      <c r="N2727" s="7"/>
    </row>
    <row r="2728" spans="4:14" s="1" customFormat="1">
      <c r="D2728" s="32"/>
      <c r="G2728" s="32"/>
      <c r="I2728" s="7"/>
      <c r="J2728" s="7"/>
      <c r="K2728" s="7"/>
      <c r="N2728" s="7"/>
    </row>
    <row r="2729" spans="4:14" s="1" customFormat="1">
      <c r="D2729" s="32"/>
      <c r="G2729" s="32"/>
      <c r="I2729" s="7"/>
      <c r="J2729" s="7"/>
      <c r="K2729" s="7"/>
      <c r="N2729" s="7"/>
    </row>
    <row r="2730" spans="4:14" s="1" customFormat="1">
      <c r="D2730" s="32"/>
      <c r="G2730" s="32"/>
      <c r="I2730" s="7"/>
      <c r="J2730" s="7"/>
      <c r="K2730" s="7"/>
      <c r="N2730" s="7"/>
    </row>
    <row r="2731" spans="4:14" s="1" customFormat="1">
      <c r="D2731" s="32"/>
      <c r="G2731" s="32"/>
      <c r="I2731" s="7"/>
      <c r="J2731" s="7"/>
      <c r="K2731" s="7"/>
      <c r="N2731" s="7"/>
    </row>
    <row r="2732" spans="4:14" s="1" customFormat="1">
      <c r="D2732" s="32"/>
      <c r="G2732" s="32"/>
      <c r="I2732" s="7"/>
      <c r="J2732" s="7"/>
      <c r="K2732" s="7"/>
      <c r="N2732" s="7"/>
    </row>
    <row r="2733" spans="4:14" s="1" customFormat="1">
      <c r="D2733" s="32"/>
      <c r="G2733" s="32"/>
      <c r="I2733" s="7"/>
      <c r="J2733" s="7"/>
      <c r="K2733" s="7"/>
      <c r="N2733" s="7"/>
    </row>
    <row r="2734" spans="4:14" s="1" customFormat="1">
      <c r="D2734" s="32"/>
      <c r="G2734" s="32"/>
      <c r="I2734" s="7"/>
      <c r="J2734" s="7"/>
      <c r="K2734" s="7"/>
      <c r="N2734" s="7"/>
    </row>
    <row r="2735" spans="4:14" s="1" customFormat="1">
      <c r="D2735" s="32"/>
      <c r="G2735" s="32"/>
      <c r="I2735" s="7"/>
      <c r="J2735" s="7"/>
      <c r="K2735" s="7"/>
      <c r="N2735" s="7"/>
    </row>
    <row r="2736" spans="4:14" s="1" customFormat="1">
      <c r="D2736" s="32"/>
      <c r="G2736" s="32"/>
      <c r="I2736" s="7"/>
      <c r="J2736" s="7"/>
      <c r="K2736" s="7"/>
      <c r="N2736" s="7"/>
    </row>
    <row r="2737" spans="4:14" s="1" customFormat="1">
      <c r="D2737" s="32"/>
      <c r="G2737" s="32"/>
      <c r="I2737" s="7"/>
      <c r="J2737" s="7"/>
      <c r="K2737" s="7"/>
      <c r="N2737" s="7"/>
    </row>
    <row r="2738" spans="4:14" s="1" customFormat="1">
      <c r="D2738" s="32"/>
      <c r="G2738" s="32"/>
      <c r="I2738" s="7"/>
      <c r="J2738" s="7"/>
      <c r="K2738" s="7"/>
      <c r="N2738" s="7"/>
    </row>
    <row r="2739" spans="4:14" s="1" customFormat="1">
      <c r="D2739" s="32"/>
      <c r="G2739" s="32"/>
      <c r="I2739" s="7"/>
      <c r="J2739" s="7"/>
      <c r="K2739" s="7"/>
      <c r="N2739" s="7"/>
    </row>
    <row r="2740" spans="4:14" s="1" customFormat="1">
      <c r="D2740" s="32"/>
      <c r="G2740" s="32"/>
      <c r="I2740" s="7"/>
      <c r="J2740" s="7"/>
      <c r="K2740" s="7"/>
      <c r="N2740" s="7"/>
    </row>
    <row r="2741" spans="4:14" s="1" customFormat="1">
      <c r="D2741" s="32"/>
      <c r="G2741" s="32"/>
      <c r="I2741" s="7"/>
      <c r="J2741" s="7"/>
      <c r="K2741" s="7"/>
      <c r="N2741" s="7"/>
    </row>
    <row r="2742" spans="4:14" s="1" customFormat="1">
      <c r="D2742" s="32"/>
      <c r="G2742" s="32"/>
      <c r="I2742" s="7"/>
      <c r="J2742" s="7"/>
      <c r="K2742" s="7"/>
      <c r="N2742" s="7"/>
    </row>
    <row r="2743" spans="4:14" s="1" customFormat="1">
      <c r="D2743" s="32"/>
      <c r="G2743" s="32"/>
      <c r="I2743" s="7"/>
      <c r="J2743" s="7"/>
      <c r="K2743" s="7"/>
      <c r="N2743" s="7"/>
    </row>
    <row r="2744" spans="4:14" s="1" customFormat="1">
      <c r="D2744" s="32"/>
      <c r="G2744" s="32"/>
      <c r="I2744" s="7"/>
      <c r="J2744" s="7"/>
      <c r="K2744" s="7"/>
      <c r="N2744" s="7"/>
    </row>
    <row r="2745" spans="4:14" s="1" customFormat="1">
      <c r="D2745" s="32"/>
      <c r="G2745" s="32"/>
      <c r="I2745" s="7"/>
      <c r="J2745" s="7"/>
      <c r="K2745" s="7"/>
      <c r="N2745" s="7"/>
    </row>
    <row r="2746" spans="4:14" s="1" customFormat="1">
      <c r="D2746" s="32"/>
      <c r="G2746" s="32"/>
      <c r="I2746" s="7"/>
      <c r="J2746" s="7"/>
      <c r="K2746" s="7"/>
      <c r="N2746" s="7"/>
    </row>
    <row r="2747" spans="4:14" s="1" customFormat="1">
      <c r="D2747" s="32"/>
      <c r="G2747" s="32"/>
      <c r="I2747" s="7"/>
      <c r="J2747" s="7"/>
      <c r="K2747" s="7"/>
      <c r="N2747" s="7"/>
    </row>
    <row r="2748" spans="4:14" s="1" customFormat="1">
      <c r="D2748" s="32"/>
      <c r="G2748" s="32"/>
      <c r="I2748" s="7"/>
      <c r="J2748" s="7"/>
      <c r="K2748" s="7"/>
      <c r="N2748" s="7"/>
    </row>
    <row r="2749" spans="4:14" s="1" customFormat="1">
      <c r="D2749" s="32"/>
      <c r="G2749" s="32"/>
      <c r="I2749" s="7"/>
      <c r="J2749" s="7"/>
      <c r="K2749" s="7"/>
      <c r="N2749" s="7"/>
    </row>
    <row r="2750" spans="4:14" s="1" customFormat="1">
      <c r="D2750" s="32"/>
      <c r="G2750" s="32"/>
      <c r="I2750" s="7"/>
      <c r="J2750" s="7"/>
      <c r="K2750" s="7"/>
      <c r="N2750" s="7"/>
    </row>
    <row r="2751" spans="4:14" s="1" customFormat="1">
      <c r="D2751" s="32"/>
      <c r="G2751" s="32"/>
      <c r="I2751" s="7"/>
      <c r="J2751" s="7"/>
      <c r="K2751" s="7"/>
      <c r="N2751" s="7"/>
    </row>
    <row r="2752" spans="4:14" s="1" customFormat="1">
      <c r="D2752" s="32"/>
      <c r="G2752" s="32"/>
      <c r="I2752" s="7"/>
      <c r="J2752" s="7"/>
      <c r="K2752" s="7"/>
      <c r="N2752" s="7"/>
    </row>
    <row r="2753" spans="4:14" s="1" customFormat="1">
      <c r="D2753" s="32"/>
      <c r="G2753" s="32"/>
      <c r="I2753" s="7"/>
      <c r="J2753" s="7"/>
      <c r="K2753" s="7"/>
      <c r="N2753" s="7"/>
    </row>
    <row r="2754" spans="4:14" s="1" customFormat="1">
      <c r="D2754" s="32"/>
      <c r="G2754" s="32"/>
      <c r="I2754" s="7"/>
      <c r="J2754" s="7"/>
      <c r="K2754" s="7"/>
      <c r="N2754" s="7"/>
    </row>
    <row r="2755" spans="4:14" s="1" customFormat="1">
      <c r="D2755" s="32"/>
      <c r="G2755" s="32"/>
      <c r="I2755" s="7"/>
      <c r="J2755" s="7"/>
      <c r="K2755" s="7"/>
      <c r="N2755" s="7"/>
    </row>
    <row r="2756" spans="4:14" s="1" customFormat="1">
      <c r="D2756" s="32"/>
      <c r="G2756" s="32"/>
      <c r="I2756" s="7"/>
      <c r="J2756" s="7"/>
      <c r="K2756" s="7"/>
      <c r="N2756" s="7"/>
    </row>
    <row r="2757" spans="4:14" s="1" customFormat="1">
      <c r="D2757" s="32"/>
      <c r="G2757" s="32"/>
      <c r="I2757" s="7"/>
      <c r="J2757" s="7"/>
      <c r="K2757" s="7"/>
      <c r="N2757" s="7"/>
    </row>
    <row r="2758" spans="4:14" s="1" customFormat="1">
      <c r="D2758" s="32"/>
      <c r="G2758" s="32"/>
      <c r="I2758" s="7"/>
      <c r="J2758" s="7"/>
      <c r="K2758" s="7"/>
      <c r="N2758" s="7"/>
    </row>
    <row r="2759" spans="4:14" s="1" customFormat="1">
      <c r="D2759" s="32"/>
      <c r="G2759" s="32"/>
      <c r="I2759" s="7"/>
      <c r="J2759" s="7"/>
      <c r="K2759" s="7"/>
      <c r="N2759" s="7"/>
    </row>
    <row r="2760" spans="4:14" s="1" customFormat="1">
      <c r="D2760" s="32"/>
      <c r="G2760" s="32"/>
      <c r="I2760" s="7"/>
      <c r="J2760" s="7"/>
      <c r="K2760" s="7"/>
      <c r="N2760" s="7"/>
    </row>
    <row r="2761" spans="4:14" s="1" customFormat="1">
      <c r="D2761" s="32"/>
      <c r="G2761" s="32"/>
      <c r="I2761" s="7"/>
      <c r="J2761" s="7"/>
      <c r="K2761" s="7"/>
      <c r="N2761" s="7"/>
    </row>
    <row r="2762" spans="4:14" s="1" customFormat="1">
      <c r="D2762" s="32"/>
      <c r="G2762" s="32"/>
      <c r="I2762" s="7"/>
      <c r="J2762" s="7"/>
      <c r="K2762" s="7"/>
      <c r="N2762" s="7"/>
    </row>
    <row r="2763" spans="4:14" s="1" customFormat="1">
      <c r="D2763" s="32"/>
      <c r="G2763" s="32"/>
      <c r="I2763" s="7"/>
      <c r="J2763" s="7"/>
      <c r="K2763" s="7"/>
      <c r="N2763" s="7"/>
    </row>
    <row r="2764" spans="4:14" s="1" customFormat="1">
      <c r="D2764" s="32"/>
      <c r="G2764" s="32"/>
      <c r="I2764" s="7"/>
      <c r="J2764" s="7"/>
      <c r="K2764" s="7"/>
      <c r="N2764" s="7"/>
    </row>
    <row r="2765" spans="4:14" s="1" customFormat="1">
      <c r="D2765" s="32"/>
      <c r="G2765" s="32"/>
      <c r="I2765" s="7"/>
      <c r="J2765" s="7"/>
      <c r="K2765" s="7"/>
      <c r="N2765" s="7"/>
    </row>
    <row r="2766" spans="4:14" s="1" customFormat="1">
      <c r="D2766" s="32"/>
      <c r="G2766" s="32"/>
      <c r="I2766" s="7"/>
      <c r="J2766" s="7"/>
      <c r="K2766" s="7"/>
      <c r="N2766" s="7"/>
    </row>
    <row r="2767" spans="4:14" s="1" customFormat="1">
      <c r="D2767" s="32"/>
      <c r="G2767" s="32"/>
      <c r="I2767" s="7"/>
      <c r="J2767" s="7"/>
      <c r="K2767" s="7"/>
      <c r="N2767" s="7"/>
    </row>
    <row r="2768" spans="4:14" s="1" customFormat="1">
      <c r="D2768" s="32"/>
      <c r="G2768" s="32"/>
      <c r="I2768" s="7"/>
      <c r="J2768" s="7"/>
      <c r="K2768" s="7"/>
      <c r="N2768" s="7"/>
    </row>
    <row r="2769" spans="4:14" s="1" customFormat="1">
      <c r="D2769" s="32"/>
      <c r="G2769" s="32"/>
      <c r="I2769" s="7"/>
      <c r="J2769" s="7"/>
      <c r="K2769" s="7"/>
      <c r="N2769" s="7"/>
    </row>
    <row r="2770" spans="4:14" s="1" customFormat="1">
      <c r="D2770" s="32"/>
      <c r="G2770" s="32"/>
      <c r="I2770" s="7"/>
      <c r="J2770" s="7"/>
      <c r="K2770" s="7"/>
      <c r="N2770" s="7"/>
    </row>
    <row r="2771" spans="4:14" s="1" customFormat="1">
      <c r="D2771" s="32"/>
      <c r="G2771" s="32"/>
      <c r="I2771" s="7"/>
      <c r="J2771" s="7"/>
      <c r="K2771" s="7"/>
      <c r="N2771" s="7"/>
    </row>
    <row r="2772" spans="4:14" s="1" customFormat="1">
      <c r="D2772" s="32"/>
      <c r="G2772" s="32"/>
      <c r="I2772" s="7"/>
      <c r="J2772" s="7"/>
      <c r="K2772" s="7"/>
      <c r="N2772" s="7"/>
    </row>
    <row r="2773" spans="4:14" s="1" customFormat="1">
      <c r="D2773" s="32"/>
      <c r="G2773" s="32"/>
      <c r="I2773" s="7"/>
      <c r="J2773" s="7"/>
      <c r="K2773" s="7"/>
      <c r="N2773" s="7"/>
    </row>
    <row r="2774" spans="4:14" s="1" customFormat="1">
      <c r="D2774" s="32"/>
      <c r="G2774" s="32"/>
      <c r="I2774" s="7"/>
      <c r="J2774" s="7"/>
      <c r="K2774" s="7"/>
      <c r="N2774" s="7"/>
    </row>
    <row r="2775" spans="4:14" s="1" customFormat="1">
      <c r="D2775" s="32"/>
      <c r="G2775" s="32"/>
      <c r="I2775" s="7"/>
      <c r="J2775" s="7"/>
      <c r="K2775" s="7"/>
      <c r="N2775" s="7"/>
    </row>
    <row r="2776" spans="4:14" s="1" customFormat="1">
      <c r="D2776" s="32"/>
      <c r="G2776" s="32"/>
      <c r="I2776" s="7"/>
      <c r="J2776" s="7"/>
      <c r="K2776" s="7"/>
      <c r="N2776" s="7"/>
    </row>
    <row r="2777" spans="4:14" s="1" customFormat="1">
      <c r="D2777" s="32"/>
      <c r="G2777" s="32"/>
      <c r="I2777" s="7"/>
      <c r="J2777" s="7"/>
      <c r="K2777" s="7"/>
      <c r="N2777" s="7"/>
    </row>
    <row r="2778" spans="4:14" s="1" customFormat="1">
      <c r="D2778" s="32"/>
      <c r="G2778" s="32"/>
      <c r="I2778" s="7"/>
      <c r="J2778" s="7"/>
      <c r="K2778" s="7"/>
      <c r="N2778" s="7"/>
    </row>
    <row r="2779" spans="4:14" s="1" customFormat="1">
      <c r="D2779" s="32"/>
      <c r="G2779" s="32"/>
      <c r="I2779" s="7"/>
      <c r="J2779" s="7"/>
      <c r="K2779" s="7"/>
      <c r="N2779" s="7"/>
    </row>
    <row r="2780" spans="4:14" s="1" customFormat="1">
      <c r="D2780" s="32"/>
      <c r="G2780" s="32"/>
      <c r="I2780" s="7"/>
      <c r="J2780" s="7"/>
      <c r="K2780" s="7"/>
      <c r="N2780" s="7"/>
    </row>
    <row r="2781" spans="4:14" s="1" customFormat="1">
      <c r="D2781" s="32"/>
      <c r="G2781" s="32"/>
      <c r="I2781" s="7"/>
      <c r="J2781" s="7"/>
      <c r="K2781" s="7"/>
      <c r="N2781" s="7"/>
    </row>
    <row r="2782" spans="4:14" s="1" customFormat="1">
      <c r="D2782" s="32"/>
      <c r="G2782" s="32"/>
      <c r="I2782" s="7"/>
      <c r="J2782" s="7"/>
      <c r="K2782" s="7"/>
      <c r="N2782" s="7"/>
    </row>
    <row r="2783" spans="4:14" s="1" customFormat="1">
      <c r="D2783" s="32"/>
      <c r="G2783" s="32"/>
      <c r="I2783" s="7"/>
      <c r="J2783" s="7"/>
      <c r="K2783" s="7"/>
      <c r="N2783" s="7"/>
    </row>
    <row r="2784" spans="4:14" s="1" customFormat="1">
      <c r="D2784" s="32"/>
      <c r="G2784" s="32"/>
      <c r="I2784" s="7"/>
      <c r="J2784" s="7"/>
      <c r="K2784" s="7"/>
      <c r="N2784" s="7"/>
    </row>
    <row r="2785" spans="4:14" s="1" customFormat="1">
      <c r="D2785" s="32"/>
      <c r="G2785" s="32"/>
      <c r="I2785" s="7"/>
      <c r="J2785" s="7"/>
      <c r="K2785" s="7"/>
      <c r="N2785" s="7"/>
    </row>
    <row r="2786" spans="4:14" s="1" customFormat="1">
      <c r="D2786" s="32"/>
      <c r="G2786" s="32"/>
      <c r="I2786" s="7"/>
      <c r="J2786" s="7"/>
      <c r="K2786" s="7"/>
      <c r="N2786" s="7"/>
    </row>
    <row r="2787" spans="4:14" s="1" customFormat="1">
      <c r="D2787" s="32"/>
      <c r="G2787" s="32"/>
      <c r="I2787" s="7"/>
      <c r="J2787" s="7"/>
      <c r="K2787" s="7"/>
      <c r="N2787" s="7"/>
    </row>
    <row r="2788" spans="4:14" s="1" customFormat="1">
      <c r="D2788" s="32"/>
      <c r="G2788" s="32"/>
      <c r="I2788" s="7"/>
      <c r="J2788" s="7"/>
      <c r="K2788" s="7"/>
      <c r="N2788" s="7"/>
    </row>
    <row r="2789" spans="4:14" s="1" customFormat="1">
      <c r="D2789" s="32"/>
      <c r="G2789" s="32"/>
      <c r="I2789" s="7"/>
      <c r="J2789" s="7"/>
      <c r="K2789" s="7"/>
      <c r="N2789" s="7"/>
    </row>
    <row r="2790" spans="4:14" s="1" customFormat="1">
      <c r="D2790" s="32"/>
      <c r="G2790" s="32"/>
      <c r="I2790" s="7"/>
      <c r="J2790" s="7"/>
      <c r="K2790" s="7"/>
      <c r="N2790" s="7"/>
    </row>
    <row r="2791" spans="4:14" s="1" customFormat="1">
      <c r="D2791" s="32"/>
      <c r="G2791" s="32"/>
      <c r="I2791" s="7"/>
      <c r="J2791" s="7"/>
      <c r="K2791" s="7"/>
      <c r="N2791" s="7"/>
    </row>
    <row r="2792" spans="4:14" s="1" customFormat="1">
      <c r="D2792" s="32"/>
      <c r="G2792" s="32"/>
      <c r="I2792" s="7"/>
      <c r="J2792" s="7"/>
      <c r="K2792" s="7"/>
      <c r="N2792" s="7"/>
    </row>
    <row r="2793" spans="4:14" s="1" customFormat="1">
      <c r="D2793" s="32"/>
      <c r="G2793" s="32"/>
      <c r="I2793" s="7"/>
      <c r="J2793" s="7"/>
      <c r="K2793" s="7"/>
      <c r="N2793" s="7"/>
    </row>
    <row r="2794" spans="4:14" s="1" customFormat="1">
      <c r="D2794" s="32"/>
      <c r="G2794" s="32"/>
      <c r="I2794" s="7"/>
      <c r="J2794" s="7"/>
      <c r="K2794" s="7"/>
      <c r="N2794" s="7"/>
    </row>
    <row r="2795" spans="4:14" s="1" customFormat="1">
      <c r="D2795" s="32"/>
      <c r="G2795" s="32"/>
      <c r="I2795" s="7"/>
      <c r="J2795" s="7"/>
      <c r="K2795" s="7"/>
      <c r="N2795" s="7"/>
    </row>
    <row r="2796" spans="4:14" s="1" customFormat="1">
      <c r="D2796" s="32"/>
      <c r="G2796" s="32"/>
      <c r="I2796" s="7"/>
      <c r="J2796" s="7"/>
      <c r="K2796" s="7"/>
      <c r="N2796" s="7"/>
    </row>
    <row r="2797" spans="4:14" s="1" customFormat="1">
      <c r="D2797" s="32"/>
      <c r="G2797" s="32"/>
      <c r="I2797" s="7"/>
      <c r="J2797" s="7"/>
      <c r="K2797" s="7"/>
      <c r="N2797" s="7"/>
    </row>
    <row r="2798" spans="4:14" s="1" customFormat="1">
      <c r="D2798" s="32"/>
      <c r="G2798" s="32"/>
      <c r="I2798" s="7"/>
      <c r="J2798" s="7"/>
      <c r="K2798" s="7"/>
      <c r="N2798" s="7"/>
    </row>
    <row r="2799" spans="4:14" s="1" customFormat="1">
      <c r="D2799" s="32"/>
      <c r="G2799" s="32"/>
      <c r="I2799" s="7"/>
      <c r="J2799" s="7"/>
      <c r="K2799" s="7"/>
      <c r="N2799" s="7"/>
    </row>
    <row r="2800" spans="4:14" s="1" customFormat="1">
      <c r="D2800" s="32"/>
      <c r="G2800" s="32"/>
      <c r="I2800" s="7"/>
      <c r="J2800" s="7"/>
      <c r="K2800" s="7"/>
      <c r="N2800" s="7"/>
    </row>
    <row r="2801" spans="4:14" s="1" customFormat="1">
      <c r="D2801" s="32"/>
      <c r="G2801" s="32"/>
      <c r="I2801" s="7"/>
      <c r="J2801" s="7"/>
      <c r="K2801" s="7"/>
      <c r="N2801" s="7"/>
    </row>
    <row r="2802" spans="4:14" s="1" customFormat="1">
      <c r="D2802" s="32"/>
      <c r="G2802" s="32"/>
      <c r="I2802" s="7"/>
      <c r="J2802" s="7"/>
      <c r="K2802" s="7"/>
      <c r="N2802" s="7"/>
    </row>
    <row r="2803" spans="4:14" s="1" customFormat="1">
      <c r="D2803" s="32"/>
      <c r="G2803" s="32"/>
      <c r="I2803" s="7"/>
      <c r="J2803" s="7"/>
      <c r="K2803" s="7"/>
      <c r="N2803" s="7"/>
    </row>
    <row r="2804" spans="4:14" s="1" customFormat="1">
      <c r="D2804" s="32"/>
      <c r="G2804" s="32"/>
      <c r="I2804" s="7"/>
      <c r="J2804" s="7"/>
      <c r="K2804" s="7"/>
      <c r="N2804" s="7"/>
    </row>
    <row r="2805" spans="4:14" s="1" customFormat="1">
      <c r="D2805" s="32"/>
      <c r="G2805" s="32"/>
      <c r="I2805" s="7"/>
      <c r="J2805" s="7"/>
      <c r="K2805" s="7"/>
      <c r="N2805" s="7"/>
    </row>
    <row r="2806" spans="4:14" s="1" customFormat="1">
      <c r="D2806" s="32"/>
      <c r="G2806" s="32"/>
      <c r="I2806" s="7"/>
      <c r="J2806" s="7"/>
      <c r="K2806" s="7"/>
      <c r="N2806" s="7"/>
    </row>
    <row r="2807" spans="4:14" s="1" customFormat="1">
      <c r="D2807" s="32"/>
      <c r="G2807" s="32"/>
      <c r="I2807" s="7"/>
      <c r="J2807" s="7"/>
      <c r="K2807" s="7"/>
      <c r="N2807" s="7"/>
    </row>
    <row r="2808" spans="4:14" s="1" customFormat="1">
      <c r="D2808" s="32"/>
      <c r="G2808" s="32"/>
      <c r="I2808" s="7"/>
      <c r="J2808" s="7"/>
      <c r="K2808" s="7"/>
      <c r="N2808" s="7"/>
    </row>
    <row r="2809" spans="4:14" s="1" customFormat="1">
      <c r="D2809" s="32"/>
      <c r="G2809" s="32"/>
      <c r="I2809" s="7"/>
      <c r="J2809" s="7"/>
      <c r="K2809" s="7"/>
      <c r="N2809" s="7"/>
    </row>
    <row r="2810" spans="4:14" s="1" customFormat="1">
      <c r="D2810" s="32"/>
      <c r="G2810" s="32"/>
      <c r="I2810" s="7"/>
      <c r="J2810" s="7"/>
      <c r="K2810" s="7"/>
      <c r="N2810" s="7"/>
    </row>
    <row r="2811" spans="4:14" s="1" customFormat="1">
      <c r="D2811" s="32"/>
      <c r="G2811" s="32"/>
      <c r="I2811" s="7"/>
      <c r="J2811" s="7"/>
      <c r="K2811" s="7"/>
      <c r="N2811" s="7"/>
    </row>
    <row r="2812" spans="4:14" s="1" customFormat="1">
      <c r="D2812" s="32"/>
      <c r="G2812" s="32"/>
      <c r="I2812" s="7"/>
      <c r="J2812" s="7"/>
      <c r="K2812" s="7"/>
      <c r="N2812" s="7"/>
    </row>
    <row r="2813" spans="4:14" s="1" customFormat="1">
      <c r="D2813" s="32"/>
      <c r="G2813" s="32"/>
      <c r="I2813" s="7"/>
      <c r="J2813" s="7"/>
      <c r="K2813" s="7"/>
      <c r="N2813" s="7"/>
    </row>
    <row r="2814" spans="4:14" s="1" customFormat="1">
      <c r="D2814" s="32"/>
      <c r="G2814" s="32"/>
      <c r="I2814" s="7"/>
      <c r="J2814" s="7"/>
      <c r="K2814" s="7"/>
      <c r="N2814" s="7"/>
    </row>
    <row r="2815" spans="4:14" s="1" customFormat="1">
      <c r="D2815" s="32"/>
      <c r="G2815" s="32"/>
      <c r="I2815" s="7"/>
      <c r="J2815" s="7"/>
      <c r="K2815" s="7"/>
      <c r="N2815" s="7"/>
    </row>
    <row r="2816" spans="4:14" s="1" customFormat="1">
      <c r="D2816" s="32"/>
      <c r="G2816" s="32"/>
      <c r="I2816" s="7"/>
      <c r="J2816" s="7"/>
      <c r="K2816" s="7"/>
      <c r="N2816" s="7"/>
    </row>
    <row r="2817" spans="4:14" s="1" customFormat="1">
      <c r="D2817" s="32"/>
      <c r="G2817" s="32"/>
      <c r="I2817" s="7"/>
      <c r="J2817" s="7"/>
      <c r="K2817" s="7"/>
      <c r="N2817" s="7"/>
    </row>
    <row r="2818" spans="4:14" s="1" customFormat="1">
      <c r="D2818" s="32"/>
      <c r="G2818" s="32"/>
      <c r="I2818" s="7"/>
      <c r="J2818" s="7"/>
      <c r="K2818" s="7"/>
      <c r="N2818" s="7"/>
    </row>
    <row r="2819" spans="4:14" s="1" customFormat="1">
      <c r="D2819" s="32"/>
      <c r="G2819" s="32"/>
      <c r="I2819" s="7"/>
      <c r="J2819" s="7"/>
      <c r="K2819" s="7"/>
      <c r="N2819" s="7"/>
    </row>
    <row r="2820" spans="4:14" s="1" customFormat="1">
      <c r="D2820" s="32"/>
      <c r="G2820" s="32"/>
      <c r="I2820" s="7"/>
      <c r="J2820" s="7"/>
      <c r="K2820" s="7"/>
      <c r="N2820" s="7"/>
    </row>
    <row r="2821" spans="4:14" s="1" customFormat="1">
      <c r="D2821" s="32"/>
      <c r="G2821" s="32"/>
      <c r="I2821" s="7"/>
      <c r="J2821" s="7"/>
      <c r="K2821" s="7"/>
      <c r="N2821" s="7"/>
    </row>
    <row r="2822" spans="4:14" s="1" customFormat="1">
      <c r="D2822" s="32"/>
      <c r="G2822" s="32"/>
      <c r="I2822" s="7"/>
      <c r="J2822" s="7"/>
      <c r="K2822" s="7"/>
      <c r="N2822" s="7"/>
    </row>
    <row r="2823" spans="4:14" s="1" customFormat="1">
      <c r="D2823" s="32"/>
      <c r="G2823" s="32"/>
      <c r="I2823" s="7"/>
      <c r="J2823" s="7"/>
      <c r="K2823" s="7"/>
      <c r="N2823" s="7"/>
    </row>
    <row r="2824" spans="4:14" s="1" customFormat="1">
      <c r="D2824" s="32"/>
      <c r="G2824" s="32"/>
      <c r="I2824" s="7"/>
      <c r="J2824" s="7"/>
      <c r="K2824" s="7"/>
      <c r="N2824" s="7"/>
    </row>
    <row r="2825" spans="4:14" s="1" customFormat="1">
      <c r="D2825" s="32"/>
      <c r="G2825" s="32"/>
      <c r="I2825" s="7"/>
      <c r="J2825" s="7"/>
      <c r="K2825" s="7"/>
      <c r="N2825" s="7"/>
    </row>
    <row r="2826" spans="4:14" s="1" customFormat="1">
      <c r="D2826" s="32"/>
      <c r="G2826" s="32"/>
      <c r="I2826" s="7"/>
      <c r="J2826" s="7"/>
      <c r="K2826" s="7"/>
      <c r="N2826" s="7"/>
    </row>
    <row r="2827" spans="4:14" s="1" customFormat="1">
      <c r="D2827" s="32"/>
      <c r="G2827" s="32"/>
      <c r="I2827" s="7"/>
      <c r="J2827" s="7"/>
      <c r="K2827" s="7"/>
      <c r="N2827" s="7"/>
    </row>
    <row r="2828" spans="4:14" s="1" customFormat="1">
      <c r="D2828" s="32"/>
      <c r="G2828" s="32"/>
      <c r="I2828" s="7"/>
      <c r="J2828" s="7"/>
      <c r="K2828" s="7"/>
      <c r="N2828" s="7"/>
    </row>
    <row r="2829" spans="4:14" s="1" customFormat="1">
      <c r="D2829" s="32"/>
      <c r="G2829" s="32"/>
      <c r="I2829" s="7"/>
      <c r="J2829" s="7"/>
      <c r="K2829" s="7"/>
      <c r="N2829" s="7"/>
    </row>
    <row r="2830" spans="4:14" s="1" customFormat="1">
      <c r="D2830" s="32"/>
      <c r="G2830" s="32"/>
      <c r="I2830" s="7"/>
      <c r="J2830" s="7"/>
      <c r="K2830" s="7"/>
      <c r="N2830" s="7"/>
    </row>
    <row r="2831" spans="4:14" s="1" customFormat="1">
      <c r="D2831" s="32"/>
      <c r="G2831" s="32"/>
      <c r="I2831" s="7"/>
      <c r="J2831" s="7"/>
      <c r="K2831" s="7"/>
      <c r="N2831" s="7"/>
    </row>
    <row r="2832" spans="4:14" s="1" customFormat="1">
      <c r="D2832" s="32"/>
      <c r="G2832" s="32"/>
      <c r="I2832" s="7"/>
      <c r="J2832" s="7"/>
      <c r="K2832" s="7"/>
      <c r="N2832" s="7"/>
    </row>
    <row r="2833" spans="4:14" s="1" customFormat="1">
      <c r="D2833" s="32"/>
      <c r="G2833" s="32"/>
      <c r="I2833" s="7"/>
      <c r="J2833" s="7"/>
      <c r="K2833" s="7"/>
      <c r="N2833" s="7"/>
    </row>
    <row r="2834" spans="4:14" s="1" customFormat="1">
      <c r="D2834" s="32"/>
      <c r="G2834" s="32"/>
      <c r="I2834" s="7"/>
      <c r="J2834" s="7"/>
      <c r="K2834" s="7"/>
      <c r="N2834" s="7"/>
    </row>
    <row r="2835" spans="4:14" s="1" customFormat="1">
      <c r="D2835" s="32"/>
      <c r="G2835" s="32"/>
      <c r="I2835" s="7"/>
      <c r="J2835" s="7"/>
      <c r="K2835" s="7"/>
      <c r="N2835" s="7"/>
    </row>
    <row r="2836" spans="4:14" s="1" customFormat="1">
      <c r="D2836" s="32"/>
      <c r="G2836" s="32"/>
      <c r="I2836" s="7"/>
      <c r="J2836" s="7"/>
      <c r="K2836" s="7"/>
      <c r="N2836" s="7"/>
    </row>
    <row r="2837" spans="4:14" s="1" customFormat="1">
      <c r="D2837" s="32"/>
      <c r="G2837" s="32"/>
      <c r="I2837" s="7"/>
      <c r="J2837" s="7"/>
      <c r="K2837" s="7"/>
      <c r="N2837" s="7"/>
    </row>
    <row r="2838" spans="4:14" s="1" customFormat="1">
      <c r="D2838" s="32"/>
      <c r="G2838" s="32"/>
      <c r="I2838" s="7"/>
      <c r="J2838" s="7"/>
      <c r="K2838" s="7"/>
      <c r="N2838" s="7"/>
    </row>
    <row r="2839" spans="4:14" s="1" customFormat="1">
      <c r="D2839" s="32"/>
      <c r="G2839" s="32"/>
      <c r="I2839" s="7"/>
      <c r="J2839" s="7"/>
      <c r="K2839" s="7"/>
      <c r="N2839" s="7"/>
    </row>
    <row r="2840" spans="4:14" s="1" customFormat="1">
      <c r="D2840" s="32"/>
      <c r="G2840" s="32"/>
      <c r="I2840" s="7"/>
      <c r="J2840" s="7"/>
      <c r="K2840" s="7"/>
      <c r="N2840" s="7"/>
    </row>
    <row r="2841" spans="4:14" s="1" customFormat="1">
      <c r="D2841" s="32"/>
      <c r="G2841" s="32"/>
      <c r="I2841" s="7"/>
      <c r="J2841" s="7"/>
      <c r="K2841" s="7"/>
      <c r="N2841" s="7"/>
    </row>
    <row r="2842" spans="4:14" s="1" customFormat="1">
      <c r="D2842" s="32"/>
      <c r="G2842" s="32"/>
      <c r="I2842" s="7"/>
      <c r="J2842" s="7"/>
      <c r="K2842" s="7"/>
      <c r="N2842" s="7"/>
    </row>
    <row r="2843" spans="4:14" s="1" customFormat="1">
      <c r="D2843" s="32"/>
      <c r="G2843" s="32"/>
      <c r="I2843" s="7"/>
      <c r="J2843" s="7"/>
      <c r="K2843" s="7"/>
      <c r="N2843" s="7"/>
    </row>
    <row r="2844" spans="4:14" s="1" customFormat="1">
      <c r="D2844" s="32"/>
      <c r="G2844" s="32"/>
      <c r="I2844" s="7"/>
      <c r="J2844" s="7"/>
      <c r="K2844" s="7"/>
      <c r="N2844" s="7"/>
    </row>
    <row r="2845" spans="4:14" s="1" customFormat="1">
      <c r="D2845" s="32"/>
      <c r="G2845" s="32"/>
      <c r="I2845" s="7"/>
      <c r="J2845" s="7"/>
      <c r="K2845" s="7"/>
      <c r="N2845" s="7"/>
    </row>
    <row r="2846" spans="4:14" s="1" customFormat="1">
      <c r="D2846" s="32"/>
      <c r="G2846" s="32"/>
      <c r="I2846" s="7"/>
      <c r="J2846" s="7"/>
      <c r="K2846" s="7"/>
      <c r="N2846" s="7"/>
    </row>
    <row r="2847" spans="4:14" s="1" customFormat="1">
      <c r="D2847" s="32"/>
      <c r="G2847" s="32"/>
      <c r="I2847" s="7"/>
      <c r="J2847" s="7"/>
      <c r="K2847" s="7"/>
      <c r="N2847" s="7"/>
    </row>
    <row r="2848" spans="4:14" s="1" customFormat="1">
      <c r="D2848" s="32"/>
      <c r="G2848" s="32"/>
      <c r="I2848" s="7"/>
      <c r="J2848" s="7"/>
      <c r="K2848" s="7"/>
      <c r="N2848" s="7"/>
    </row>
    <row r="2849" spans="4:14" s="1" customFormat="1">
      <c r="D2849" s="32"/>
      <c r="G2849" s="32"/>
      <c r="I2849" s="7"/>
      <c r="J2849" s="7"/>
      <c r="K2849" s="7"/>
      <c r="N2849" s="7"/>
    </row>
    <row r="2850" spans="4:14" s="1" customFormat="1">
      <c r="D2850" s="32"/>
      <c r="G2850" s="32"/>
      <c r="I2850" s="7"/>
      <c r="J2850" s="7"/>
      <c r="K2850" s="7"/>
      <c r="N2850" s="7"/>
    </row>
    <row r="2851" spans="4:14" s="1" customFormat="1">
      <c r="D2851" s="32"/>
      <c r="G2851" s="32"/>
      <c r="I2851" s="7"/>
      <c r="J2851" s="7"/>
      <c r="K2851" s="7"/>
      <c r="N2851" s="7"/>
    </row>
    <row r="2852" spans="4:14" s="1" customFormat="1">
      <c r="D2852" s="32"/>
      <c r="G2852" s="32"/>
      <c r="I2852" s="7"/>
      <c r="J2852" s="7"/>
      <c r="K2852" s="7"/>
      <c r="N2852" s="7"/>
    </row>
    <row r="2853" spans="4:14" s="1" customFormat="1">
      <c r="D2853" s="32"/>
      <c r="G2853" s="32"/>
      <c r="I2853" s="7"/>
      <c r="J2853" s="7"/>
      <c r="K2853" s="7"/>
      <c r="N2853" s="7"/>
    </row>
    <row r="2854" spans="4:14" s="1" customFormat="1">
      <c r="D2854" s="32"/>
      <c r="G2854" s="32"/>
      <c r="I2854" s="7"/>
      <c r="J2854" s="7"/>
      <c r="K2854" s="7"/>
      <c r="N2854" s="7"/>
    </row>
    <row r="2855" spans="4:14" s="1" customFormat="1">
      <c r="D2855" s="32"/>
      <c r="G2855" s="32"/>
      <c r="I2855" s="7"/>
      <c r="J2855" s="7"/>
      <c r="K2855" s="7"/>
      <c r="N2855" s="7"/>
    </row>
    <row r="2856" spans="4:14" s="1" customFormat="1">
      <c r="D2856" s="32"/>
      <c r="G2856" s="32"/>
      <c r="I2856" s="7"/>
      <c r="J2856" s="7"/>
      <c r="K2856" s="7"/>
      <c r="N2856" s="7"/>
    </row>
    <row r="2857" spans="4:14" s="1" customFormat="1">
      <c r="D2857" s="32"/>
      <c r="G2857" s="32"/>
      <c r="I2857" s="7"/>
      <c r="J2857" s="7"/>
      <c r="K2857" s="7"/>
      <c r="N2857" s="7"/>
    </row>
    <row r="2858" spans="4:14" s="1" customFormat="1">
      <c r="D2858" s="32"/>
      <c r="G2858" s="32"/>
      <c r="I2858" s="7"/>
      <c r="J2858" s="7"/>
      <c r="K2858" s="7"/>
      <c r="N2858" s="7"/>
    </row>
    <row r="2859" spans="4:14" s="1" customFormat="1">
      <c r="D2859" s="32"/>
      <c r="G2859" s="32"/>
      <c r="I2859" s="7"/>
      <c r="J2859" s="7"/>
      <c r="K2859" s="7"/>
      <c r="N2859" s="7"/>
    </row>
    <row r="2860" spans="4:14" s="1" customFormat="1">
      <c r="D2860" s="32"/>
      <c r="G2860" s="32"/>
      <c r="I2860" s="7"/>
      <c r="J2860" s="7"/>
      <c r="K2860" s="7"/>
      <c r="N2860" s="7"/>
    </row>
    <row r="2861" spans="4:14" s="1" customFormat="1">
      <c r="D2861" s="32"/>
      <c r="G2861" s="32"/>
      <c r="I2861" s="7"/>
      <c r="J2861" s="7"/>
      <c r="K2861" s="7"/>
      <c r="N2861" s="7"/>
    </row>
    <row r="2862" spans="4:14" s="1" customFormat="1">
      <c r="D2862" s="32"/>
      <c r="G2862" s="32"/>
      <c r="I2862" s="7"/>
      <c r="J2862" s="7"/>
      <c r="K2862" s="7"/>
      <c r="N2862" s="7"/>
    </row>
    <row r="2863" spans="4:14" s="1" customFormat="1">
      <c r="D2863" s="32"/>
      <c r="G2863" s="32"/>
      <c r="I2863" s="7"/>
      <c r="J2863" s="7"/>
      <c r="K2863" s="7"/>
      <c r="N2863" s="7"/>
    </row>
    <row r="2864" spans="4:14" s="1" customFormat="1">
      <c r="D2864" s="32"/>
      <c r="G2864" s="32"/>
      <c r="I2864" s="7"/>
      <c r="J2864" s="7"/>
      <c r="K2864" s="7"/>
      <c r="N2864" s="7"/>
    </row>
    <row r="2865" spans="4:14" s="1" customFormat="1">
      <c r="D2865" s="32"/>
      <c r="G2865" s="32"/>
      <c r="I2865" s="7"/>
      <c r="J2865" s="7"/>
      <c r="K2865" s="7"/>
      <c r="N2865" s="7"/>
    </row>
    <row r="2866" spans="4:14" s="1" customFormat="1">
      <c r="D2866" s="32"/>
      <c r="G2866" s="32"/>
      <c r="I2866" s="7"/>
      <c r="J2866" s="7"/>
      <c r="K2866" s="7"/>
      <c r="N2866" s="7"/>
    </row>
    <row r="2867" spans="4:14" s="1" customFormat="1">
      <c r="D2867" s="32"/>
      <c r="G2867" s="32"/>
      <c r="I2867" s="7"/>
      <c r="J2867" s="7"/>
      <c r="K2867" s="7"/>
      <c r="N2867" s="7"/>
    </row>
    <row r="2868" spans="4:14" s="1" customFormat="1">
      <c r="D2868" s="32"/>
      <c r="G2868" s="32"/>
      <c r="I2868" s="7"/>
      <c r="J2868" s="7"/>
      <c r="K2868" s="7"/>
      <c r="N2868" s="7"/>
    </row>
    <row r="2869" spans="4:14" s="1" customFormat="1">
      <c r="D2869" s="32"/>
      <c r="G2869" s="32"/>
      <c r="I2869" s="7"/>
      <c r="J2869" s="7"/>
      <c r="K2869" s="7"/>
      <c r="N2869" s="7"/>
    </row>
    <row r="2870" spans="4:14" s="1" customFormat="1">
      <c r="D2870" s="32"/>
      <c r="G2870" s="32"/>
      <c r="I2870" s="7"/>
      <c r="J2870" s="7"/>
      <c r="K2870" s="7"/>
      <c r="N2870" s="7"/>
    </row>
    <row r="2871" spans="4:14" s="1" customFormat="1">
      <c r="D2871" s="32"/>
      <c r="G2871" s="32"/>
      <c r="I2871" s="7"/>
      <c r="J2871" s="7"/>
      <c r="K2871" s="7"/>
      <c r="N2871" s="7"/>
    </row>
    <row r="2872" spans="4:14" s="1" customFormat="1">
      <c r="D2872" s="32"/>
      <c r="G2872" s="32"/>
      <c r="I2872" s="7"/>
      <c r="J2872" s="7"/>
      <c r="K2872" s="7"/>
      <c r="N2872" s="7"/>
    </row>
    <row r="2873" spans="4:14" s="1" customFormat="1">
      <c r="D2873" s="32"/>
      <c r="G2873" s="32"/>
      <c r="I2873" s="7"/>
      <c r="J2873" s="7"/>
      <c r="K2873" s="7"/>
      <c r="N2873" s="7"/>
    </row>
    <row r="2874" spans="4:14" s="1" customFormat="1">
      <c r="D2874" s="32"/>
      <c r="G2874" s="32"/>
      <c r="I2874" s="7"/>
      <c r="J2874" s="7"/>
      <c r="K2874" s="7"/>
      <c r="N2874" s="7"/>
    </row>
    <row r="2875" spans="4:14" s="1" customFormat="1">
      <c r="D2875" s="32"/>
      <c r="G2875" s="32"/>
      <c r="I2875" s="7"/>
      <c r="J2875" s="7"/>
      <c r="K2875" s="7"/>
      <c r="N2875" s="7"/>
    </row>
    <row r="2876" spans="4:14" s="1" customFormat="1">
      <c r="D2876" s="32"/>
      <c r="G2876" s="32"/>
      <c r="I2876" s="7"/>
      <c r="J2876" s="7"/>
      <c r="K2876" s="7"/>
      <c r="N2876" s="7"/>
    </row>
    <row r="2877" spans="4:14" s="1" customFormat="1">
      <c r="D2877" s="32"/>
      <c r="G2877" s="32"/>
      <c r="I2877" s="7"/>
      <c r="J2877" s="7"/>
      <c r="K2877" s="7"/>
      <c r="N2877" s="7"/>
    </row>
    <row r="2878" spans="4:14" s="1" customFormat="1">
      <c r="D2878" s="32"/>
      <c r="G2878" s="32"/>
      <c r="I2878" s="7"/>
      <c r="J2878" s="7"/>
      <c r="K2878" s="7"/>
      <c r="N2878" s="7"/>
    </row>
    <row r="2879" spans="4:14" s="1" customFormat="1">
      <c r="D2879" s="32"/>
      <c r="G2879" s="32"/>
      <c r="I2879" s="7"/>
      <c r="J2879" s="7"/>
      <c r="K2879" s="7"/>
      <c r="N2879" s="7"/>
    </row>
    <row r="2880" spans="4:14" s="1" customFormat="1">
      <c r="D2880" s="32"/>
      <c r="G2880" s="32"/>
      <c r="I2880" s="7"/>
      <c r="J2880" s="7"/>
      <c r="K2880" s="7"/>
      <c r="N2880" s="7"/>
    </row>
    <row r="2881" spans="4:14" s="1" customFormat="1">
      <c r="D2881" s="32"/>
      <c r="G2881" s="32"/>
      <c r="I2881" s="7"/>
      <c r="J2881" s="7"/>
      <c r="K2881" s="7"/>
      <c r="N2881" s="7"/>
    </row>
    <row r="2882" spans="4:14" s="1" customFormat="1">
      <c r="D2882" s="32"/>
      <c r="G2882" s="32"/>
      <c r="I2882" s="7"/>
      <c r="J2882" s="7"/>
      <c r="K2882" s="7"/>
      <c r="N2882" s="7"/>
    </row>
    <row r="2883" spans="4:14" s="1" customFormat="1">
      <c r="D2883" s="32"/>
      <c r="G2883" s="32"/>
      <c r="I2883" s="7"/>
      <c r="J2883" s="7"/>
      <c r="K2883" s="7"/>
      <c r="N2883" s="7"/>
    </row>
    <row r="2884" spans="4:14" s="1" customFormat="1">
      <c r="D2884" s="32"/>
      <c r="G2884" s="32"/>
      <c r="I2884" s="7"/>
      <c r="J2884" s="7"/>
      <c r="K2884" s="7"/>
      <c r="N2884" s="7"/>
    </row>
    <row r="2885" spans="4:14" s="1" customFormat="1">
      <c r="D2885" s="32"/>
      <c r="G2885" s="32"/>
      <c r="I2885" s="7"/>
      <c r="J2885" s="7"/>
      <c r="K2885" s="7"/>
      <c r="N2885" s="7"/>
    </row>
    <row r="2886" spans="4:14" s="1" customFormat="1">
      <c r="D2886" s="32"/>
      <c r="G2886" s="32"/>
      <c r="I2886" s="7"/>
      <c r="J2886" s="7"/>
      <c r="K2886" s="7"/>
      <c r="N2886" s="7"/>
    </row>
    <row r="2887" spans="4:14" s="1" customFormat="1">
      <c r="D2887" s="32"/>
      <c r="G2887" s="32"/>
      <c r="I2887" s="7"/>
      <c r="J2887" s="7"/>
      <c r="K2887" s="7"/>
      <c r="N2887" s="7"/>
    </row>
    <row r="2888" spans="4:14" s="1" customFormat="1">
      <c r="D2888" s="32"/>
      <c r="G2888" s="32"/>
      <c r="I2888" s="7"/>
      <c r="J2888" s="7"/>
      <c r="K2888" s="7"/>
      <c r="N2888" s="7"/>
    </row>
    <row r="2889" spans="4:14" s="1" customFormat="1">
      <c r="D2889" s="32"/>
      <c r="G2889" s="32"/>
      <c r="I2889" s="7"/>
      <c r="J2889" s="7"/>
      <c r="K2889" s="7"/>
      <c r="N2889" s="7"/>
    </row>
    <row r="2890" spans="4:14" s="1" customFormat="1">
      <c r="D2890" s="32"/>
      <c r="G2890" s="32"/>
      <c r="I2890" s="7"/>
      <c r="J2890" s="7"/>
      <c r="K2890" s="7"/>
      <c r="N2890" s="7"/>
    </row>
    <row r="2891" spans="4:14" s="1" customFormat="1">
      <c r="D2891" s="32"/>
      <c r="G2891" s="32"/>
      <c r="I2891" s="7"/>
      <c r="J2891" s="7"/>
      <c r="K2891" s="7"/>
      <c r="N2891" s="7"/>
    </row>
    <row r="2892" spans="4:14" s="1" customFormat="1">
      <c r="D2892" s="32"/>
      <c r="G2892" s="32"/>
      <c r="I2892" s="7"/>
      <c r="J2892" s="7"/>
      <c r="K2892" s="7"/>
      <c r="N2892" s="7"/>
    </row>
    <row r="2893" spans="4:14" s="1" customFormat="1">
      <c r="D2893" s="32"/>
      <c r="G2893" s="32"/>
      <c r="I2893" s="7"/>
      <c r="J2893" s="7"/>
      <c r="K2893" s="7"/>
      <c r="N2893" s="7"/>
    </row>
    <row r="2894" spans="4:14" s="1" customFormat="1">
      <c r="D2894" s="32"/>
      <c r="G2894" s="32"/>
      <c r="I2894" s="7"/>
      <c r="J2894" s="7"/>
      <c r="K2894" s="7"/>
      <c r="N2894" s="7"/>
    </row>
    <row r="2895" spans="4:14" s="1" customFormat="1">
      <c r="D2895" s="32"/>
      <c r="G2895" s="32"/>
      <c r="I2895" s="7"/>
      <c r="J2895" s="7"/>
      <c r="K2895" s="7"/>
      <c r="N2895" s="7"/>
    </row>
    <row r="2896" spans="4:14" s="1" customFormat="1">
      <c r="D2896" s="32"/>
      <c r="G2896" s="32"/>
      <c r="I2896" s="7"/>
      <c r="J2896" s="7"/>
      <c r="K2896" s="7"/>
      <c r="N2896" s="7"/>
    </row>
    <row r="2897" spans="4:14" s="1" customFormat="1">
      <c r="D2897" s="32"/>
      <c r="G2897" s="32"/>
      <c r="I2897" s="7"/>
      <c r="J2897" s="7"/>
      <c r="K2897" s="7"/>
      <c r="N2897" s="7"/>
    </row>
    <row r="2898" spans="4:14" s="1" customFormat="1">
      <c r="D2898" s="32"/>
      <c r="G2898" s="32"/>
      <c r="I2898" s="7"/>
      <c r="J2898" s="7"/>
      <c r="K2898" s="7"/>
      <c r="N2898" s="7"/>
    </row>
    <row r="2899" spans="4:14" s="1" customFormat="1">
      <c r="D2899" s="32"/>
      <c r="G2899" s="32"/>
      <c r="I2899" s="7"/>
      <c r="J2899" s="7"/>
      <c r="K2899" s="7"/>
      <c r="N2899" s="7"/>
    </row>
    <row r="2900" spans="4:14" s="1" customFormat="1">
      <c r="D2900" s="32"/>
      <c r="G2900" s="32"/>
      <c r="I2900" s="7"/>
      <c r="J2900" s="7"/>
      <c r="K2900" s="7"/>
      <c r="N2900" s="7"/>
    </row>
    <row r="2901" spans="4:14" s="1" customFormat="1">
      <c r="D2901" s="32"/>
      <c r="G2901" s="32"/>
      <c r="I2901" s="7"/>
      <c r="J2901" s="7"/>
      <c r="K2901" s="7"/>
      <c r="N2901" s="7"/>
    </row>
    <row r="2902" spans="4:14" s="1" customFormat="1">
      <c r="D2902" s="32"/>
      <c r="G2902" s="32"/>
      <c r="I2902" s="7"/>
      <c r="J2902" s="7"/>
      <c r="K2902" s="7"/>
      <c r="N2902" s="7"/>
    </row>
    <row r="2903" spans="4:14" s="1" customFormat="1">
      <c r="D2903" s="32"/>
      <c r="G2903" s="32"/>
      <c r="I2903" s="7"/>
      <c r="J2903" s="7"/>
      <c r="K2903" s="7"/>
      <c r="N2903" s="7"/>
    </row>
    <row r="2904" spans="4:14" s="1" customFormat="1">
      <c r="D2904" s="32"/>
      <c r="G2904" s="32"/>
      <c r="I2904" s="7"/>
      <c r="J2904" s="7"/>
      <c r="K2904" s="7"/>
      <c r="N2904" s="7"/>
    </row>
    <row r="2905" spans="4:14" s="1" customFormat="1">
      <c r="D2905" s="32"/>
      <c r="G2905" s="32"/>
      <c r="I2905" s="7"/>
      <c r="J2905" s="7"/>
      <c r="K2905" s="7"/>
      <c r="N2905" s="7"/>
    </row>
    <row r="2906" spans="4:14" s="1" customFormat="1">
      <c r="D2906" s="32"/>
      <c r="G2906" s="32"/>
      <c r="I2906" s="7"/>
      <c r="J2906" s="7"/>
      <c r="K2906" s="7"/>
      <c r="N2906" s="7"/>
    </row>
    <row r="2907" spans="4:14" s="1" customFormat="1">
      <c r="D2907" s="32"/>
      <c r="G2907" s="32"/>
      <c r="I2907" s="7"/>
      <c r="J2907" s="7"/>
      <c r="K2907" s="7"/>
      <c r="N2907" s="7"/>
    </row>
    <row r="2908" spans="4:14" s="1" customFormat="1">
      <c r="D2908" s="32"/>
      <c r="G2908" s="32"/>
      <c r="I2908" s="7"/>
      <c r="J2908" s="7"/>
      <c r="K2908" s="7"/>
      <c r="N2908" s="7"/>
    </row>
    <row r="2909" spans="4:14" s="1" customFormat="1">
      <c r="D2909" s="32"/>
      <c r="G2909" s="32"/>
      <c r="I2909" s="7"/>
      <c r="J2909" s="7"/>
      <c r="K2909" s="7"/>
      <c r="N2909" s="7"/>
    </row>
    <row r="2910" spans="4:14" s="1" customFormat="1">
      <c r="D2910" s="32"/>
      <c r="G2910" s="32"/>
      <c r="I2910" s="7"/>
      <c r="J2910" s="7"/>
      <c r="K2910" s="7"/>
      <c r="N2910" s="7"/>
    </row>
    <row r="2911" spans="4:14" s="1" customFormat="1">
      <c r="D2911" s="32"/>
      <c r="G2911" s="32"/>
      <c r="I2911" s="7"/>
      <c r="J2911" s="7"/>
      <c r="K2911" s="7"/>
      <c r="N2911" s="7"/>
    </row>
    <row r="2912" spans="4:14" s="1" customFormat="1">
      <c r="D2912" s="32"/>
      <c r="G2912" s="32"/>
      <c r="I2912" s="7"/>
      <c r="J2912" s="7"/>
      <c r="K2912" s="7"/>
      <c r="N2912" s="7"/>
    </row>
    <row r="2913" spans="4:14" s="1" customFormat="1">
      <c r="D2913" s="32"/>
      <c r="G2913" s="32"/>
      <c r="I2913" s="7"/>
      <c r="J2913" s="7"/>
      <c r="K2913" s="7"/>
      <c r="N2913" s="7"/>
    </row>
    <row r="2914" spans="4:14" s="1" customFormat="1">
      <c r="D2914" s="32"/>
      <c r="G2914" s="32"/>
      <c r="I2914" s="7"/>
      <c r="J2914" s="7"/>
      <c r="K2914" s="7"/>
      <c r="N2914" s="7"/>
    </row>
    <row r="2915" spans="4:14" s="1" customFormat="1">
      <c r="D2915" s="32"/>
      <c r="G2915" s="32"/>
      <c r="I2915" s="7"/>
      <c r="J2915" s="7"/>
      <c r="K2915" s="7"/>
      <c r="N2915" s="7"/>
    </row>
    <row r="2916" spans="4:14" s="1" customFormat="1">
      <c r="D2916" s="32"/>
      <c r="G2916" s="32"/>
      <c r="I2916" s="7"/>
      <c r="J2916" s="7"/>
      <c r="K2916" s="7"/>
      <c r="N2916" s="7"/>
    </row>
    <row r="2917" spans="4:14" s="1" customFormat="1">
      <c r="D2917" s="32"/>
      <c r="G2917" s="32"/>
      <c r="I2917" s="7"/>
      <c r="J2917" s="7"/>
      <c r="K2917" s="7"/>
      <c r="N2917" s="7"/>
    </row>
    <row r="2918" spans="4:14" s="1" customFormat="1">
      <c r="D2918" s="32"/>
      <c r="G2918" s="32"/>
      <c r="I2918" s="7"/>
      <c r="J2918" s="7"/>
      <c r="K2918" s="7"/>
      <c r="N2918" s="7"/>
    </row>
    <row r="2919" spans="4:14" s="1" customFormat="1">
      <c r="D2919" s="32"/>
      <c r="G2919" s="32"/>
      <c r="I2919" s="7"/>
      <c r="J2919" s="7"/>
      <c r="K2919" s="7"/>
      <c r="N2919" s="7"/>
    </row>
    <row r="2920" spans="4:14" s="1" customFormat="1">
      <c r="D2920" s="32"/>
      <c r="G2920" s="32"/>
      <c r="I2920" s="7"/>
      <c r="J2920" s="7"/>
      <c r="K2920" s="7"/>
      <c r="N2920" s="7"/>
    </row>
    <row r="2921" spans="4:14" s="1" customFormat="1">
      <c r="D2921" s="32"/>
      <c r="G2921" s="32"/>
      <c r="I2921" s="7"/>
      <c r="J2921" s="7"/>
      <c r="K2921" s="7"/>
      <c r="N2921" s="7"/>
    </row>
    <row r="2922" spans="4:14" s="1" customFormat="1">
      <c r="D2922" s="32"/>
      <c r="G2922" s="32"/>
      <c r="I2922" s="7"/>
      <c r="J2922" s="7"/>
      <c r="K2922" s="7"/>
      <c r="N2922" s="7"/>
    </row>
    <row r="2923" spans="4:14" s="1" customFormat="1">
      <c r="D2923" s="32"/>
      <c r="G2923" s="32"/>
      <c r="I2923" s="7"/>
      <c r="J2923" s="7"/>
      <c r="K2923" s="7"/>
      <c r="N2923" s="7"/>
    </row>
    <row r="2924" spans="4:14" s="1" customFormat="1">
      <c r="D2924" s="32"/>
      <c r="G2924" s="32"/>
      <c r="I2924" s="7"/>
      <c r="J2924" s="7"/>
      <c r="K2924" s="7"/>
      <c r="N2924" s="7"/>
    </row>
    <row r="2925" spans="4:14" s="1" customFormat="1">
      <c r="D2925" s="32"/>
      <c r="G2925" s="32"/>
      <c r="I2925" s="7"/>
      <c r="J2925" s="7"/>
      <c r="K2925" s="7"/>
      <c r="N2925" s="7"/>
    </row>
    <row r="2926" spans="4:14" s="1" customFormat="1">
      <c r="D2926" s="32"/>
      <c r="G2926" s="32"/>
      <c r="I2926" s="7"/>
      <c r="J2926" s="7"/>
      <c r="K2926" s="7"/>
      <c r="N2926" s="7"/>
    </row>
    <row r="2927" spans="4:14" s="1" customFormat="1">
      <c r="D2927" s="32"/>
      <c r="G2927" s="32"/>
      <c r="I2927" s="7"/>
      <c r="J2927" s="7"/>
      <c r="K2927" s="7"/>
      <c r="N2927" s="7"/>
    </row>
    <row r="2928" spans="4:14" s="1" customFormat="1">
      <c r="D2928" s="32"/>
      <c r="G2928" s="32"/>
      <c r="I2928" s="7"/>
      <c r="J2928" s="7"/>
      <c r="K2928" s="7"/>
      <c r="N2928" s="7"/>
    </row>
    <row r="2929" spans="4:14" s="1" customFormat="1">
      <c r="D2929" s="32"/>
      <c r="G2929" s="32"/>
      <c r="I2929" s="7"/>
      <c r="J2929" s="7"/>
      <c r="K2929" s="7"/>
      <c r="N2929" s="7"/>
    </row>
    <row r="2930" spans="4:14" s="1" customFormat="1">
      <c r="D2930" s="32"/>
      <c r="G2930" s="32"/>
      <c r="I2930" s="7"/>
      <c r="J2930" s="7"/>
      <c r="K2930" s="7"/>
      <c r="N2930" s="7"/>
    </row>
    <row r="2931" spans="4:14" s="1" customFormat="1">
      <c r="D2931" s="32"/>
      <c r="G2931" s="32"/>
      <c r="I2931" s="7"/>
      <c r="J2931" s="7"/>
      <c r="K2931" s="7"/>
      <c r="N2931" s="7"/>
    </row>
    <row r="2932" spans="4:14" s="1" customFormat="1">
      <c r="D2932" s="32"/>
      <c r="G2932" s="32"/>
      <c r="I2932" s="7"/>
      <c r="J2932" s="7"/>
      <c r="K2932" s="7"/>
      <c r="N2932" s="7"/>
    </row>
    <row r="2933" spans="4:14" s="1" customFormat="1">
      <c r="D2933" s="32"/>
      <c r="G2933" s="32"/>
      <c r="I2933" s="7"/>
      <c r="J2933" s="7"/>
      <c r="K2933" s="7"/>
      <c r="N2933" s="7"/>
    </row>
    <row r="2934" spans="4:14" s="1" customFormat="1">
      <c r="D2934" s="32"/>
      <c r="G2934" s="32"/>
      <c r="I2934" s="7"/>
      <c r="J2934" s="7"/>
      <c r="K2934" s="7"/>
      <c r="N2934" s="7"/>
    </row>
    <row r="2935" spans="4:14" s="1" customFormat="1">
      <c r="D2935" s="32"/>
      <c r="G2935" s="32"/>
      <c r="I2935" s="7"/>
      <c r="J2935" s="7"/>
      <c r="K2935" s="7"/>
      <c r="N2935" s="7"/>
    </row>
    <row r="2936" spans="4:14" s="1" customFormat="1">
      <c r="D2936" s="32"/>
      <c r="G2936" s="32"/>
      <c r="I2936" s="7"/>
      <c r="J2936" s="7"/>
      <c r="K2936" s="7"/>
      <c r="N2936" s="7"/>
    </row>
    <row r="2937" spans="4:14" s="1" customFormat="1">
      <c r="D2937" s="32"/>
      <c r="G2937" s="32"/>
      <c r="I2937" s="7"/>
      <c r="J2937" s="7"/>
      <c r="K2937" s="7"/>
      <c r="N2937" s="7"/>
    </row>
    <row r="2938" spans="4:14" s="1" customFormat="1">
      <c r="D2938" s="32"/>
      <c r="G2938" s="32"/>
      <c r="I2938" s="7"/>
      <c r="J2938" s="7"/>
      <c r="K2938" s="7"/>
      <c r="N2938" s="7"/>
    </row>
    <row r="2939" spans="4:14" s="1" customFormat="1">
      <c r="D2939" s="32"/>
      <c r="G2939" s="32"/>
      <c r="I2939" s="7"/>
      <c r="J2939" s="7"/>
      <c r="K2939" s="7"/>
      <c r="N2939" s="7"/>
    </row>
    <row r="2940" spans="4:14" s="1" customFormat="1">
      <c r="D2940" s="32"/>
      <c r="G2940" s="32"/>
      <c r="I2940" s="7"/>
      <c r="J2940" s="7"/>
      <c r="K2940" s="7"/>
      <c r="N2940" s="7"/>
    </row>
    <row r="2941" spans="4:14" s="1" customFormat="1">
      <c r="D2941" s="32"/>
      <c r="G2941" s="32"/>
      <c r="I2941" s="7"/>
      <c r="J2941" s="7"/>
      <c r="K2941" s="7"/>
      <c r="N2941" s="7"/>
    </row>
    <row r="2942" spans="4:14" s="1" customFormat="1">
      <c r="D2942" s="32"/>
      <c r="G2942" s="32"/>
      <c r="I2942" s="7"/>
      <c r="J2942" s="7"/>
      <c r="K2942" s="7"/>
      <c r="N2942" s="7"/>
    </row>
    <row r="2943" spans="4:14" s="1" customFormat="1">
      <c r="D2943" s="32"/>
      <c r="G2943" s="32"/>
      <c r="I2943" s="7"/>
      <c r="J2943" s="7"/>
      <c r="K2943" s="7"/>
      <c r="N2943" s="7"/>
    </row>
    <row r="2944" spans="4:14" s="1" customFormat="1">
      <c r="D2944" s="32"/>
      <c r="G2944" s="32"/>
      <c r="I2944" s="7"/>
      <c r="J2944" s="7"/>
      <c r="K2944" s="7"/>
      <c r="N2944" s="7"/>
    </row>
    <row r="2945" spans="4:14" s="1" customFormat="1">
      <c r="D2945" s="32"/>
      <c r="G2945" s="32"/>
      <c r="I2945" s="7"/>
      <c r="J2945" s="7"/>
      <c r="K2945" s="7"/>
      <c r="N2945" s="7"/>
    </row>
    <row r="2946" spans="4:14" s="1" customFormat="1">
      <c r="D2946" s="32"/>
      <c r="G2946" s="32"/>
      <c r="I2946" s="7"/>
      <c r="J2946" s="7"/>
      <c r="K2946" s="7"/>
      <c r="N2946" s="7"/>
    </row>
    <row r="2947" spans="4:14" s="1" customFormat="1">
      <c r="D2947" s="32"/>
      <c r="G2947" s="32"/>
      <c r="I2947" s="7"/>
      <c r="J2947" s="7"/>
      <c r="K2947" s="7"/>
      <c r="N2947" s="7"/>
    </row>
    <row r="2948" spans="4:14" s="1" customFormat="1">
      <c r="D2948" s="32"/>
      <c r="G2948" s="32"/>
      <c r="I2948" s="7"/>
      <c r="J2948" s="7"/>
      <c r="K2948" s="7"/>
      <c r="N2948" s="7"/>
    </row>
    <row r="2949" spans="4:14" s="1" customFormat="1">
      <c r="D2949" s="32"/>
      <c r="G2949" s="32"/>
      <c r="I2949" s="7"/>
      <c r="J2949" s="7"/>
      <c r="K2949" s="7"/>
      <c r="N2949" s="7"/>
    </row>
    <row r="2950" spans="4:14" s="1" customFormat="1">
      <c r="D2950" s="32"/>
      <c r="G2950" s="32"/>
      <c r="I2950" s="7"/>
      <c r="J2950" s="7"/>
      <c r="K2950" s="7"/>
      <c r="N2950" s="7"/>
    </row>
    <row r="2951" spans="4:14" s="1" customFormat="1">
      <c r="D2951" s="32"/>
      <c r="G2951" s="32"/>
      <c r="I2951" s="7"/>
      <c r="J2951" s="7"/>
      <c r="K2951" s="7"/>
      <c r="N2951" s="7"/>
    </row>
    <row r="2952" spans="4:14" s="1" customFormat="1">
      <c r="D2952" s="32"/>
      <c r="G2952" s="32"/>
      <c r="I2952" s="7"/>
      <c r="J2952" s="7"/>
      <c r="K2952" s="7"/>
      <c r="N2952" s="7"/>
    </row>
    <row r="2953" spans="4:14" s="1" customFormat="1">
      <c r="D2953" s="32"/>
      <c r="G2953" s="32"/>
      <c r="I2953" s="7"/>
      <c r="J2953" s="7"/>
      <c r="K2953" s="7"/>
      <c r="N2953" s="7"/>
    </row>
    <row r="2954" spans="4:14" s="1" customFormat="1">
      <c r="D2954" s="32"/>
      <c r="G2954" s="32"/>
      <c r="I2954" s="7"/>
      <c r="J2954" s="7"/>
      <c r="K2954" s="7"/>
      <c r="N2954" s="7"/>
    </row>
    <row r="2955" spans="4:14" s="1" customFormat="1">
      <c r="D2955" s="32"/>
      <c r="G2955" s="32"/>
      <c r="I2955" s="7"/>
      <c r="J2955" s="7"/>
      <c r="K2955" s="7"/>
      <c r="N2955" s="7"/>
    </row>
    <row r="2956" spans="4:14" s="1" customFormat="1">
      <c r="D2956" s="32"/>
      <c r="G2956" s="32"/>
      <c r="I2956" s="7"/>
      <c r="J2956" s="7"/>
      <c r="K2956" s="7"/>
      <c r="N2956" s="7"/>
    </row>
    <row r="2957" spans="4:14" s="1" customFormat="1">
      <c r="D2957" s="32"/>
      <c r="G2957" s="32"/>
      <c r="I2957" s="7"/>
      <c r="J2957" s="7"/>
      <c r="K2957" s="7"/>
      <c r="N2957" s="7"/>
    </row>
    <row r="2958" spans="4:14" s="1" customFormat="1">
      <c r="D2958" s="32"/>
      <c r="G2958" s="32"/>
      <c r="I2958" s="7"/>
      <c r="J2958" s="7"/>
      <c r="K2958" s="7"/>
      <c r="N2958" s="7"/>
    </row>
    <row r="2959" spans="4:14" s="1" customFormat="1">
      <c r="D2959" s="32"/>
      <c r="G2959" s="32"/>
      <c r="I2959" s="7"/>
      <c r="J2959" s="7"/>
      <c r="K2959" s="7"/>
      <c r="N2959" s="7"/>
    </row>
    <row r="2960" spans="4:14" s="1" customFormat="1">
      <c r="D2960" s="32"/>
      <c r="G2960" s="32"/>
      <c r="I2960" s="7"/>
      <c r="J2960" s="7"/>
      <c r="K2960" s="7"/>
      <c r="N2960" s="7"/>
    </row>
    <row r="2961" spans="4:14" s="1" customFormat="1">
      <c r="D2961" s="32"/>
      <c r="G2961" s="32"/>
      <c r="I2961" s="7"/>
      <c r="J2961" s="7"/>
      <c r="K2961" s="7"/>
      <c r="N2961" s="7"/>
    </row>
    <row r="2962" spans="4:14" s="1" customFormat="1">
      <c r="D2962" s="32"/>
      <c r="G2962" s="32"/>
      <c r="I2962" s="7"/>
      <c r="J2962" s="7"/>
      <c r="K2962" s="7"/>
      <c r="N2962" s="7"/>
    </row>
    <row r="2963" spans="4:14" s="1" customFormat="1">
      <c r="D2963" s="32"/>
      <c r="G2963" s="32"/>
      <c r="I2963" s="7"/>
      <c r="J2963" s="7"/>
      <c r="K2963" s="7"/>
      <c r="N2963" s="7"/>
    </row>
    <row r="2964" spans="4:14" s="1" customFormat="1">
      <c r="D2964" s="32"/>
      <c r="G2964" s="32"/>
      <c r="I2964" s="7"/>
      <c r="J2964" s="7"/>
      <c r="K2964" s="7"/>
      <c r="N2964" s="7"/>
    </row>
    <row r="2965" spans="4:14" s="1" customFormat="1">
      <c r="D2965" s="32"/>
      <c r="G2965" s="32"/>
      <c r="I2965" s="7"/>
      <c r="J2965" s="7"/>
      <c r="K2965" s="7"/>
      <c r="N2965" s="7"/>
    </row>
    <row r="2966" spans="4:14" s="1" customFormat="1">
      <c r="D2966" s="32"/>
      <c r="G2966" s="32"/>
      <c r="I2966" s="7"/>
      <c r="J2966" s="7"/>
      <c r="K2966" s="7"/>
      <c r="N2966" s="7"/>
    </row>
    <row r="2967" spans="4:14" s="1" customFormat="1">
      <c r="D2967" s="32"/>
      <c r="G2967" s="32"/>
      <c r="I2967" s="7"/>
      <c r="J2967" s="7"/>
      <c r="K2967" s="7"/>
      <c r="N2967" s="7"/>
    </row>
    <row r="2968" spans="4:14" s="1" customFormat="1">
      <c r="D2968" s="32"/>
      <c r="G2968" s="32"/>
      <c r="I2968" s="7"/>
      <c r="J2968" s="7"/>
      <c r="K2968" s="7"/>
      <c r="N2968" s="7"/>
    </row>
    <row r="2969" spans="4:14" s="1" customFormat="1">
      <c r="D2969" s="32"/>
      <c r="G2969" s="32"/>
      <c r="I2969" s="7"/>
      <c r="J2969" s="7"/>
      <c r="K2969" s="7"/>
      <c r="N2969" s="7"/>
    </row>
    <row r="2970" spans="4:14" s="1" customFormat="1">
      <c r="D2970" s="32"/>
      <c r="G2970" s="32"/>
      <c r="I2970" s="7"/>
      <c r="J2970" s="7"/>
      <c r="K2970" s="7"/>
      <c r="N2970" s="7"/>
    </row>
    <row r="2971" spans="4:14" s="1" customFormat="1">
      <c r="D2971" s="32"/>
      <c r="G2971" s="32"/>
      <c r="I2971" s="7"/>
      <c r="J2971" s="7"/>
      <c r="K2971" s="7"/>
      <c r="N2971" s="7"/>
    </row>
    <row r="2972" spans="4:14" s="1" customFormat="1">
      <c r="D2972" s="32"/>
      <c r="G2972" s="32"/>
      <c r="I2972" s="7"/>
      <c r="J2972" s="7"/>
      <c r="K2972" s="7"/>
      <c r="N2972" s="7"/>
    </row>
    <row r="2973" spans="4:14" s="1" customFormat="1">
      <c r="D2973" s="32"/>
      <c r="G2973" s="32"/>
      <c r="I2973" s="7"/>
      <c r="J2973" s="7"/>
      <c r="K2973" s="7"/>
      <c r="N2973" s="7"/>
    </row>
    <row r="2974" spans="4:14" s="1" customFormat="1">
      <c r="D2974" s="32"/>
      <c r="G2974" s="32"/>
      <c r="I2974" s="7"/>
      <c r="J2974" s="7"/>
      <c r="K2974" s="7"/>
      <c r="N2974" s="7"/>
    </row>
    <row r="2975" spans="4:14" s="1" customFormat="1">
      <c r="D2975" s="32"/>
      <c r="G2975" s="32"/>
      <c r="I2975" s="7"/>
      <c r="J2975" s="7"/>
      <c r="K2975" s="7"/>
      <c r="N2975" s="7"/>
    </row>
    <row r="2976" spans="4:14" s="1" customFormat="1">
      <c r="D2976" s="32"/>
      <c r="G2976" s="32"/>
      <c r="I2976" s="7"/>
      <c r="J2976" s="7"/>
      <c r="K2976" s="7"/>
      <c r="N2976" s="7"/>
    </row>
    <row r="2977" spans="4:14" s="1" customFormat="1">
      <c r="D2977" s="32"/>
      <c r="G2977" s="32"/>
      <c r="I2977" s="7"/>
      <c r="J2977" s="7"/>
      <c r="K2977" s="7"/>
      <c r="N2977" s="7"/>
    </row>
    <row r="2978" spans="4:14" s="1" customFormat="1">
      <c r="D2978" s="32"/>
      <c r="G2978" s="32"/>
      <c r="I2978" s="7"/>
      <c r="J2978" s="7"/>
      <c r="K2978" s="7"/>
      <c r="N2978" s="7"/>
    </row>
    <row r="2979" spans="4:14" s="1" customFormat="1">
      <c r="D2979" s="32"/>
      <c r="G2979" s="32"/>
      <c r="I2979" s="7"/>
      <c r="J2979" s="7"/>
      <c r="K2979" s="7"/>
      <c r="N2979" s="7"/>
    </row>
    <row r="2980" spans="4:14" s="1" customFormat="1">
      <c r="D2980" s="32"/>
      <c r="G2980" s="32"/>
      <c r="I2980" s="7"/>
      <c r="J2980" s="7"/>
      <c r="K2980" s="7"/>
      <c r="N2980" s="7"/>
    </row>
    <row r="2981" spans="4:14" s="1" customFormat="1">
      <c r="D2981" s="32"/>
      <c r="G2981" s="32"/>
      <c r="I2981" s="7"/>
      <c r="J2981" s="7"/>
      <c r="K2981" s="7"/>
      <c r="N2981" s="7"/>
    </row>
    <row r="2982" spans="4:14" s="1" customFormat="1">
      <c r="D2982" s="32"/>
      <c r="G2982" s="32"/>
      <c r="I2982" s="7"/>
      <c r="J2982" s="7"/>
      <c r="K2982" s="7"/>
      <c r="N2982" s="7"/>
    </row>
    <row r="2983" spans="4:14" s="1" customFormat="1">
      <c r="D2983" s="32"/>
      <c r="G2983" s="32"/>
      <c r="I2983" s="7"/>
      <c r="J2983" s="7"/>
      <c r="K2983" s="7"/>
      <c r="N2983" s="7"/>
    </row>
    <row r="2984" spans="4:14" s="1" customFormat="1">
      <c r="D2984" s="32"/>
      <c r="G2984" s="32"/>
      <c r="I2984" s="7"/>
      <c r="J2984" s="7"/>
      <c r="K2984" s="7"/>
      <c r="N2984" s="7"/>
    </row>
    <row r="2985" spans="4:14" s="1" customFormat="1">
      <c r="D2985" s="32"/>
      <c r="G2985" s="32"/>
      <c r="I2985" s="7"/>
      <c r="J2985" s="7"/>
      <c r="K2985" s="7"/>
      <c r="N2985" s="7"/>
    </row>
    <row r="2986" spans="4:14" s="1" customFormat="1">
      <c r="D2986" s="32"/>
      <c r="G2986" s="32"/>
      <c r="I2986" s="7"/>
      <c r="J2986" s="7"/>
      <c r="K2986" s="7"/>
      <c r="N2986" s="7"/>
    </row>
    <row r="2987" spans="4:14" s="1" customFormat="1">
      <c r="D2987" s="32"/>
      <c r="G2987" s="32"/>
      <c r="I2987" s="7"/>
      <c r="J2987" s="7"/>
      <c r="K2987" s="7"/>
      <c r="N2987" s="7"/>
    </row>
    <row r="2988" spans="4:14" s="1" customFormat="1">
      <c r="D2988" s="32"/>
      <c r="G2988" s="32"/>
      <c r="I2988" s="7"/>
      <c r="J2988" s="7"/>
      <c r="K2988" s="7"/>
      <c r="N2988" s="7"/>
    </row>
    <row r="2989" spans="4:14" s="1" customFormat="1">
      <c r="D2989" s="32"/>
      <c r="G2989" s="32"/>
      <c r="I2989" s="7"/>
      <c r="J2989" s="7"/>
      <c r="K2989" s="7"/>
      <c r="N2989" s="7"/>
    </row>
    <row r="2990" spans="4:14" s="1" customFormat="1">
      <c r="D2990" s="32"/>
      <c r="G2990" s="32"/>
      <c r="I2990" s="7"/>
      <c r="J2990" s="7"/>
      <c r="K2990" s="7"/>
      <c r="N2990" s="7"/>
    </row>
    <row r="2991" spans="4:14" s="1" customFormat="1">
      <c r="D2991" s="32"/>
      <c r="G2991" s="32"/>
      <c r="I2991" s="7"/>
      <c r="J2991" s="7"/>
      <c r="K2991" s="7"/>
      <c r="N2991" s="7"/>
    </row>
    <row r="2992" spans="4:14" s="1" customFormat="1">
      <c r="D2992" s="32"/>
      <c r="G2992" s="32"/>
      <c r="I2992" s="7"/>
      <c r="J2992" s="7"/>
      <c r="K2992" s="7"/>
      <c r="N2992" s="7"/>
    </row>
    <row r="2993" spans="4:14" s="1" customFormat="1">
      <c r="D2993" s="32"/>
      <c r="G2993" s="32"/>
      <c r="I2993" s="7"/>
      <c r="J2993" s="7"/>
      <c r="K2993" s="7"/>
      <c r="N2993" s="7"/>
    </row>
    <row r="2994" spans="4:14" s="1" customFormat="1">
      <c r="D2994" s="32"/>
      <c r="G2994" s="32"/>
      <c r="I2994" s="7"/>
      <c r="J2994" s="7"/>
      <c r="K2994" s="7"/>
      <c r="N2994" s="7"/>
    </row>
    <row r="2995" spans="4:14" s="1" customFormat="1">
      <c r="D2995" s="32"/>
      <c r="G2995" s="32"/>
      <c r="I2995" s="7"/>
      <c r="J2995" s="7"/>
      <c r="K2995" s="7"/>
      <c r="N2995" s="7"/>
    </row>
    <row r="2996" spans="4:14" s="1" customFormat="1">
      <c r="D2996" s="32"/>
      <c r="G2996" s="32"/>
      <c r="I2996" s="7"/>
      <c r="J2996" s="7"/>
      <c r="K2996" s="7"/>
      <c r="N2996" s="7"/>
    </row>
    <row r="2997" spans="4:14" s="1" customFormat="1">
      <c r="D2997" s="32"/>
      <c r="G2997" s="32"/>
      <c r="I2997" s="7"/>
      <c r="J2997" s="7"/>
      <c r="K2997" s="7"/>
      <c r="N2997" s="7"/>
    </row>
    <row r="2998" spans="4:14" s="1" customFormat="1">
      <c r="D2998" s="32"/>
      <c r="G2998" s="32"/>
      <c r="I2998" s="7"/>
      <c r="J2998" s="7"/>
      <c r="K2998" s="7"/>
      <c r="N2998" s="7"/>
    </row>
    <row r="2999" spans="4:14" s="1" customFormat="1">
      <c r="D2999" s="32"/>
      <c r="G2999" s="32"/>
      <c r="I2999" s="7"/>
      <c r="J2999" s="7"/>
      <c r="K2999" s="7"/>
      <c r="N2999" s="7"/>
    </row>
    <row r="3000" spans="4:14" s="1" customFormat="1">
      <c r="D3000" s="32"/>
      <c r="G3000" s="32"/>
      <c r="I3000" s="7"/>
      <c r="J3000" s="7"/>
      <c r="K3000" s="7"/>
      <c r="N3000" s="7"/>
    </row>
    <row r="3001" spans="4:14" s="1" customFormat="1">
      <c r="D3001" s="32"/>
      <c r="G3001" s="32"/>
      <c r="I3001" s="7"/>
      <c r="J3001" s="7"/>
      <c r="K3001" s="7"/>
      <c r="N3001" s="7"/>
    </row>
    <row r="3002" spans="4:14" s="1" customFormat="1">
      <c r="D3002" s="32"/>
      <c r="G3002" s="32"/>
      <c r="I3002" s="7"/>
      <c r="J3002" s="7"/>
      <c r="K3002" s="7"/>
      <c r="N3002" s="7"/>
    </row>
    <row r="3003" spans="4:14" s="1" customFormat="1">
      <c r="D3003" s="32"/>
      <c r="G3003" s="32"/>
      <c r="I3003" s="7"/>
      <c r="J3003" s="7"/>
      <c r="K3003" s="7"/>
      <c r="N3003" s="7"/>
    </row>
    <row r="3004" spans="4:14" s="1" customFormat="1">
      <c r="D3004" s="32"/>
      <c r="G3004" s="32"/>
      <c r="I3004" s="7"/>
      <c r="J3004" s="7"/>
      <c r="K3004" s="7"/>
      <c r="N3004" s="7"/>
    </row>
    <row r="3005" spans="4:14" s="1" customFormat="1">
      <c r="D3005" s="32"/>
      <c r="G3005" s="32"/>
      <c r="I3005" s="7"/>
      <c r="J3005" s="7"/>
      <c r="K3005" s="7"/>
      <c r="N3005" s="7"/>
    </row>
    <row r="3006" spans="4:14" s="1" customFormat="1">
      <c r="D3006" s="32"/>
      <c r="G3006" s="32"/>
      <c r="I3006" s="7"/>
      <c r="J3006" s="7"/>
      <c r="K3006" s="7"/>
      <c r="N3006" s="7"/>
    </row>
    <row r="3007" spans="4:14" s="1" customFormat="1">
      <c r="D3007" s="32"/>
      <c r="G3007" s="32"/>
      <c r="I3007" s="7"/>
      <c r="J3007" s="7"/>
      <c r="K3007" s="7"/>
      <c r="N3007" s="7"/>
    </row>
    <row r="3008" spans="4:14" s="1" customFormat="1">
      <c r="D3008" s="32"/>
      <c r="G3008" s="32"/>
      <c r="I3008" s="7"/>
      <c r="J3008" s="7"/>
      <c r="K3008" s="7"/>
      <c r="N3008" s="7"/>
    </row>
    <row r="3009" spans="4:14" s="1" customFormat="1">
      <c r="D3009" s="32"/>
      <c r="G3009" s="32"/>
      <c r="I3009" s="7"/>
      <c r="J3009" s="7"/>
      <c r="K3009" s="7"/>
      <c r="N3009" s="7"/>
    </row>
    <row r="3010" spans="4:14" s="1" customFormat="1">
      <c r="D3010" s="32"/>
      <c r="G3010" s="32"/>
      <c r="I3010" s="7"/>
      <c r="J3010" s="7"/>
      <c r="K3010" s="7"/>
      <c r="N3010" s="7"/>
    </row>
    <row r="3011" spans="4:14" s="1" customFormat="1">
      <c r="D3011" s="32"/>
      <c r="G3011" s="32"/>
      <c r="I3011" s="7"/>
      <c r="J3011" s="7"/>
      <c r="K3011" s="7"/>
      <c r="N3011" s="7"/>
    </row>
    <row r="3012" spans="4:14" s="1" customFormat="1">
      <c r="D3012" s="32"/>
      <c r="G3012" s="32"/>
      <c r="I3012" s="7"/>
      <c r="J3012" s="7"/>
      <c r="K3012" s="7"/>
      <c r="N3012" s="7"/>
    </row>
    <row r="3013" spans="4:14" s="1" customFormat="1">
      <c r="D3013" s="32"/>
      <c r="G3013" s="32"/>
      <c r="I3013" s="7"/>
      <c r="J3013" s="7"/>
      <c r="K3013" s="7"/>
      <c r="N3013" s="7"/>
    </row>
    <row r="3014" spans="4:14" s="1" customFormat="1">
      <c r="D3014" s="32"/>
      <c r="G3014" s="32"/>
      <c r="I3014" s="7"/>
      <c r="J3014" s="7"/>
      <c r="K3014" s="7"/>
      <c r="N3014" s="7"/>
    </row>
    <row r="3015" spans="4:14" s="1" customFormat="1">
      <c r="D3015" s="32"/>
      <c r="G3015" s="32"/>
      <c r="I3015" s="7"/>
      <c r="J3015" s="7"/>
      <c r="K3015" s="7"/>
      <c r="N3015" s="7"/>
    </row>
    <row r="3016" spans="4:14" s="1" customFormat="1">
      <c r="D3016" s="32"/>
      <c r="G3016" s="32"/>
      <c r="I3016" s="7"/>
      <c r="J3016" s="7"/>
      <c r="K3016" s="7"/>
      <c r="N3016" s="7"/>
    </row>
    <row r="3017" spans="4:14" s="1" customFormat="1">
      <c r="D3017" s="32"/>
      <c r="G3017" s="32"/>
      <c r="I3017" s="7"/>
      <c r="J3017" s="7"/>
      <c r="K3017" s="7"/>
      <c r="N3017" s="7"/>
    </row>
    <row r="3018" spans="4:14" s="1" customFormat="1">
      <c r="D3018" s="32"/>
      <c r="G3018" s="32"/>
      <c r="I3018" s="7"/>
      <c r="J3018" s="7"/>
      <c r="K3018" s="7"/>
      <c r="N3018" s="7"/>
    </row>
    <row r="3019" spans="4:14" s="1" customFormat="1">
      <c r="D3019" s="32"/>
      <c r="G3019" s="32"/>
      <c r="I3019" s="7"/>
      <c r="J3019" s="7"/>
      <c r="K3019" s="7"/>
      <c r="N3019" s="7"/>
    </row>
    <row r="3020" spans="4:14" s="1" customFormat="1">
      <c r="D3020" s="32"/>
      <c r="G3020" s="32"/>
      <c r="I3020" s="7"/>
      <c r="J3020" s="7"/>
      <c r="K3020" s="7"/>
      <c r="N3020" s="7"/>
    </row>
    <row r="3021" spans="4:14" s="1" customFormat="1">
      <c r="D3021" s="32"/>
      <c r="G3021" s="32"/>
      <c r="I3021" s="7"/>
      <c r="J3021" s="7"/>
      <c r="K3021" s="7"/>
      <c r="N3021" s="7"/>
    </row>
    <row r="3022" spans="4:14" s="1" customFormat="1">
      <c r="D3022" s="32"/>
      <c r="G3022" s="32"/>
      <c r="I3022" s="7"/>
      <c r="J3022" s="7"/>
      <c r="K3022" s="7"/>
      <c r="N3022" s="7"/>
    </row>
    <row r="3023" spans="4:14" s="1" customFormat="1">
      <c r="D3023" s="32"/>
      <c r="G3023" s="32"/>
      <c r="I3023" s="7"/>
      <c r="J3023" s="7"/>
      <c r="K3023" s="7"/>
      <c r="N3023" s="7"/>
    </row>
    <row r="3024" spans="4:14" s="1" customFormat="1">
      <c r="D3024" s="32"/>
      <c r="G3024" s="32"/>
      <c r="I3024" s="7"/>
      <c r="J3024" s="7"/>
      <c r="K3024" s="7"/>
      <c r="N3024" s="7"/>
    </row>
    <row r="3025" spans="4:14" s="1" customFormat="1">
      <c r="D3025" s="32"/>
      <c r="G3025" s="32"/>
      <c r="I3025" s="7"/>
      <c r="J3025" s="7"/>
      <c r="K3025" s="7"/>
      <c r="N3025" s="7"/>
    </row>
    <row r="3026" spans="4:14" s="1" customFormat="1">
      <c r="D3026" s="32"/>
      <c r="G3026" s="32"/>
      <c r="I3026" s="7"/>
      <c r="J3026" s="7"/>
      <c r="K3026" s="7"/>
      <c r="N3026" s="7"/>
    </row>
    <row r="3027" spans="4:14" s="1" customFormat="1">
      <c r="D3027" s="32"/>
      <c r="G3027" s="32"/>
      <c r="I3027" s="7"/>
      <c r="J3027" s="7"/>
      <c r="K3027" s="7"/>
      <c r="N3027" s="7"/>
    </row>
    <row r="3028" spans="4:14" s="1" customFormat="1">
      <c r="D3028" s="32"/>
      <c r="G3028" s="32"/>
      <c r="I3028" s="7"/>
      <c r="J3028" s="7"/>
      <c r="K3028" s="7"/>
      <c r="N3028" s="7"/>
    </row>
    <row r="3029" spans="4:14" s="1" customFormat="1">
      <c r="D3029" s="32"/>
      <c r="G3029" s="32"/>
      <c r="I3029" s="7"/>
      <c r="J3029" s="7"/>
      <c r="K3029" s="7"/>
      <c r="N3029" s="7"/>
    </row>
    <row r="3030" spans="4:14" s="1" customFormat="1">
      <c r="D3030" s="32"/>
      <c r="G3030" s="32"/>
      <c r="I3030" s="7"/>
      <c r="J3030" s="7"/>
      <c r="K3030" s="7"/>
      <c r="N3030" s="7"/>
    </row>
    <row r="3031" spans="4:14" s="1" customFormat="1">
      <c r="D3031" s="32"/>
      <c r="G3031" s="32"/>
      <c r="I3031" s="7"/>
      <c r="J3031" s="7"/>
      <c r="K3031" s="7"/>
      <c r="N3031" s="7"/>
    </row>
    <row r="3032" spans="4:14" s="1" customFormat="1">
      <c r="D3032" s="32"/>
      <c r="G3032" s="32"/>
      <c r="I3032" s="7"/>
      <c r="J3032" s="7"/>
      <c r="K3032" s="7"/>
      <c r="N3032" s="7"/>
    </row>
    <row r="3033" spans="4:14" s="1" customFormat="1">
      <c r="D3033" s="32"/>
      <c r="G3033" s="32"/>
      <c r="I3033" s="7"/>
      <c r="J3033" s="7"/>
      <c r="K3033" s="7"/>
      <c r="N3033" s="7"/>
    </row>
    <row r="3034" spans="4:14" s="1" customFormat="1">
      <c r="D3034" s="32"/>
      <c r="G3034" s="32"/>
      <c r="I3034" s="7"/>
      <c r="J3034" s="7"/>
      <c r="K3034" s="7"/>
      <c r="N3034" s="7"/>
    </row>
    <row r="3035" spans="4:14" s="1" customFormat="1">
      <c r="D3035" s="32"/>
      <c r="G3035" s="32"/>
      <c r="I3035" s="7"/>
      <c r="J3035" s="7"/>
      <c r="K3035" s="7"/>
      <c r="N3035" s="7"/>
    </row>
    <row r="3036" spans="4:14" s="1" customFormat="1">
      <c r="D3036" s="32"/>
      <c r="G3036" s="32"/>
      <c r="I3036" s="7"/>
      <c r="J3036" s="7"/>
      <c r="K3036" s="7"/>
      <c r="N3036" s="7"/>
    </row>
    <row r="3037" spans="4:14" s="1" customFormat="1">
      <c r="D3037" s="32"/>
      <c r="G3037" s="32"/>
      <c r="I3037" s="7"/>
      <c r="J3037" s="7"/>
      <c r="K3037" s="7"/>
      <c r="N3037" s="7"/>
    </row>
    <row r="3038" spans="4:14" s="1" customFormat="1">
      <c r="D3038" s="32"/>
      <c r="G3038" s="32"/>
      <c r="I3038" s="7"/>
      <c r="J3038" s="7"/>
      <c r="K3038" s="7"/>
      <c r="N3038" s="7"/>
    </row>
    <row r="3039" spans="4:14" s="1" customFormat="1">
      <c r="D3039" s="32"/>
      <c r="G3039" s="32"/>
      <c r="I3039" s="7"/>
      <c r="J3039" s="7"/>
      <c r="K3039" s="7"/>
      <c r="N3039" s="7"/>
    </row>
    <row r="3040" spans="4:14" s="1" customFormat="1">
      <c r="D3040" s="32"/>
      <c r="G3040" s="32"/>
      <c r="I3040" s="7"/>
      <c r="J3040" s="7"/>
      <c r="K3040" s="7"/>
      <c r="N3040" s="7"/>
    </row>
    <row r="3041" spans="4:14" s="1" customFormat="1">
      <c r="D3041" s="32"/>
      <c r="G3041" s="32"/>
      <c r="I3041" s="7"/>
      <c r="J3041" s="7"/>
      <c r="K3041" s="7"/>
      <c r="N3041" s="7"/>
    </row>
    <row r="3042" spans="4:14" s="1" customFormat="1">
      <c r="D3042" s="32"/>
      <c r="G3042" s="32"/>
      <c r="I3042" s="7"/>
      <c r="J3042" s="7"/>
      <c r="K3042" s="7"/>
      <c r="N3042" s="7"/>
    </row>
    <row r="3043" spans="4:14" s="1" customFormat="1">
      <c r="D3043" s="32"/>
      <c r="G3043" s="32"/>
      <c r="I3043" s="7"/>
      <c r="J3043" s="7"/>
      <c r="K3043" s="7"/>
      <c r="N3043" s="7"/>
    </row>
    <row r="3044" spans="4:14" s="1" customFormat="1">
      <c r="D3044" s="32"/>
      <c r="G3044" s="32"/>
      <c r="I3044" s="7"/>
      <c r="J3044" s="7"/>
      <c r="K3044" s="7"/>
      <c r="N3044" s="7"/>
    </row>
    <row r="3045" spans="4:14" s="1" customFormat="1">
      <c r="D3045" s="32"/>
      <c r="G3045" s="32"/>
      <c r="I3045" s="7"/>
      <c r="J3045" s="7"/>
      <c r="K3045" s="7"/>
      <c r="N3045" s="7"/>
    </row>
    <row r="3046" spans="4:14" s="1" customFormat="1">
      <c r="D3046" s="32"/>
      <c r="G3046" s="32"/>
      <c r="I3046" s="7"/>
      <c r="J3046" s="7"/>
      <c r="K3046" s="7"/>
      <c r="N3046" s="7"/>
    </row>
    <row r="3047" spans="4:14" s="1" customFormat="1">
      <c r="D3047" s="32"/>
      <c r="G3047" s="32"/>
      <c r="I3047" s="7"/>
      <c r="J3047" s="7"/>
      <c r="K3047" s="7"/>
      <c r="N3047" s="7"/>
    </row>
    <row r="3048" spans="4:14" s="1" customFormat="1">
      <c r="D3048" s="32"/>
      <c r="G3048" s="32"/>
      <c r="I3048" s="7"/>
      <c r="J3048" s="7"/>
      <c r="K3048" s="7"/>
      <c r="N3048" s="7"/>
    </row>
    <row r="3049" spans="4:14" s="1" customFormat="1">
      <c r="D3049" s="32"/>
      <c r="G3049" s="32"/>
      <c r="I3049" s="7"/>
      <c r="J3049" s="7"/>
      <c r="K3049" s="7"/>
      <c r="N3049" s="7"/>
    </row>
    <row r="3050" spans="4:14" s="1" customFormat="1">
      <c r="D3050" s="32"/>
      <c r="G3050" s="32"/>
      <c r="I3050" s="7"/>
      <c r="J3050" s="7"/>
      <c r="K3050" s="7"/>
      <c r="N3050" s="7"/>
    </row>
    <row r="3051" spans="4:14" s="1" customFormat="1">
      <c r="D3051" s="32"/>
      <c r="G3051" s="32"/>
      <c r="I3051" s="7"/>
      <c r="J3051" s="7"/>
      <c r="K3051" s="7"/>
      <c r="N3051" s="7"/>
    </row>
    <row r="3052" spans="4:14" s="1" customFormat="1">
      <c r="D3052" s="32"/>
      <c r="G3052" s="32"/>
      <c r="I3052" s="7"/>
      <c r="J3052" s="7"/>
      <c r="K3052" s="7"/>
      <c r="N3052" s="7"/>
    </row>
    <row r="3053" spans="4:14" s="1" customFormat="1">
      <c r="D3053" s="32"/>
      <c r="G3053" s="32"/>
      <c r="I3053" s="7"/>
      <c r="J3053" s="7"/>
      <c r="K3053" s="7"/>
      <c r="N3053" s="7"/>
    </row>
    <row r="3054" spans="4:14" s="1" customFormat="1">
      <c r="D3054" s="32"/>
      <c r="G3054" s="32"/>
      <c r="I3054" s="7"/>
      <c r="J3054" s="7"/>
      <c r="K3054" s="7"/>
      <c r="N3054" s="7"/>
    </row>
    <row r="3055" spans="4:14" s="1" customFormat="1">
      <c r="D3055" s="32"/>
      <c r="G3055" s="32"/>
      <c r="I3055" s="7"/>
      <c r="J3055" s="7"/>
      <c r="K3055" s="7"/>
      <c r="N3055" s="7"/>
    </row>
    <row r="3056" spans="4:14" s="1" customFormat="1">
      <c r="D3056" s="32"/>
      <c r="G3056" s="32"/>
      <c r="I3056" s="7"/>
      <c r="J3056" s="7"/>
      <c r="K3056" s="7"/>
      <c r="N3056" s="7"/>
    </row>
    <row r="3057" spans="4:14" s="1" customFormat="1">
      <c r="D3057" s="32"/>
      <c r="G3057" s="32"/>
      <c r="I3057" s="7"/>
      <c r="J3057" s="7"/>
      <c r="K3057" s="7"/>
      <c r="N3057" s="7"/>
    </row>
    <row r="3058" spans="4:14" s="1" customFormat="1">
      <c r="D3058" s="32"/>
      <c r="G3058" s="32"/>
      <c r="I3058" s="7"/>
      <c r="J3058" s="7"/>
      <c r="K3058" s="7"/>
      <c r="N3058" s="7"/>
    </row>
    <row r="3059" spans="4:14" s="1" customFormat="1">
      <c r="D3059" s="32"/>
      <c r="G3059" s="32"/>
      <c r="I3059" s="7"/>
      <c r="J3059" s="7"/>
      <c r="K3059" s="7"/>
      <c r="N3059" s="7"/>
    </row>
    <row r="3060" spans="4:14" s="1" customFormat="1">
      <c r="D3060" s="32"/>
      <c r="G3060" s="32"/>
      <c r="I3060" s="7"/>
      <c r="J3060" s="7"/>
      <c r="K3060" s="7"/>
      <c r="N3060" s="7"/>
    </row>
    <row r="3061" spans="4:14" s="1" customFormat="1">
      <c r="D3061" s="32"/>
      <c r="G3061" s="32"/>
      <c r="I3061" s="7"/>
      <c r="J3061" s="7"/>
      <c r="K3061" s="7"/>
      <c r="N3061" s="7"/>
    </row>
    <row r="3062" spans="4:14" s="1" customFormat="1">
      <c r="D3062" s="32"/>
      <c r="G3062" s="32"/>
      <c r="I3062" s="7"/>
      <c r="J3062" s="7"/>
      <c r="K3062" s="7"/>
      <c r="N3062" s="7"/>
    </row>
    <row r="3063" spans="4:14" s="1" customFormat="1">
      <c r="D3063" s="32"/>
      <c r="G3063" s="32"/>
      <c r="I3063" s="7"/>
      <c r="J3063" s="7"/>
      <c r="K3063" s="7"/>
      <c r="N3063" s="7"/>
    </row>
    <row r="3064" spans="4:14" s="1" customFormat="1">
      <c r="D3064" s="32"/>
      <c r="G3064" s="32"/>
      <c r="I3064" s="7"/>
      <c r="J3064" s="7"/>
      <c r="K3064" s="7"/>
      <c r="N3064" s="7"/>
    </row>
    <row r="3065" spans="4:14" s="1" customFormat="1">
      <c r="D3065" s="32"/>
      <c r="G3065" s="32"/>
      <c r="I3065" s="7"/>
      <c r="J3065" s="7"/>
      <c r="K3065" s="7"/>
      <c r="N3065" s="7"/>
    </row>
    <row r="3066" spans="4:14" s="1" customFormat="1">
      <c r="D3066" s="32"/>
      <c r="G3066" s="32"/>
      <c r="I3066" s="7"/>
      <c r="J3066" s="7"/>
      <c r="K3066" s="7"/>
      <c r="N3066" s="7"/>
    </row>
    <row r="3067" spans="4:14" s="1" customFormat="1">
      <c r="D3067" s="32"/>
      <c r="G3067" s="32"/>
      <c r="I3067" s="7"/>
      <c r="J3067" s="7"/>
      <c r="K3067" s="7"/>
      <c r="N3067" s="7"/>
    </row>
    <row r="3068" spans="4:14" s="1" customFormat="1">
      <c r="D3068" s="32"/>
      <c r="G3068" s="32"/>
      <c r="I3068" s="7"/>
      <c r="J3068" s="7"/>
      <c r="K3068" s="7"/>
      <c r="N3068" s="7"/>
    </row>
    <row r="3069" spans="4:14" s="1" customFormat="1">
      <c r="D3069" s="32"/>
      <c r="G3069" s="32"/>
      <c r="I3069" s="7"/>
      <c r="J3069" s="7"/>
      <c r="K3069" s="7"/>
      <c r="N3069" s="7"/>
    </row>
    <row r="3070" spans="4:14" s="1" customFormat="1">
      <c r="D3070" s="32"/>
      <c r="G3070" s="32"/>
      <c r="I3070" s="7"/>
      <c r="J3070" s="7"/>
      <c r="K3070" s="7"/>
      <c r="N3070" s="7"/>
    </row>
    <row r="3071" spans="4:14" s="1" customFormat="1">
      <c r="D3071" s="32"/>
      <c r="G3071" s="32"/>
      <c r="I3071" s="7"/>
      <c r="J3071" s="7"/>
      <c r="K3071" s="7"/>
      <c r="N3071" s="7"/>
    </row>
    <row r="3072" spans="4:14" s="1" customFormat="1">
      <c r="D3072" s="32"/>
      <c r="G3072" s="32"/>
      <c r="I3072" s="7"/>
      <c r="J3072" s="7"/>
      <c r="K3072" s="7"/>
      <c r="N3072" s="7"/>
    </row>
    <row r="3073" spans="4:14" s="1" customFormat="1">
      <c r="D3073" s="32"/>
      <c r="G3073" s="32"/>
      <c r="I3073" s="7"/>
      <c r="J3073" s="7"/>
      <c r="K3073" s="7"/>
      <c r="N3073" s="7"/>
    </row>
    <row r="3074" spans="4:14" s="1" customFormat="1">
      <c r="D3074" s="32"/>
      <c r="G3074" s="32"/>
      <c r="I3074" s="7"/>
      <c r="J3074" s="7"/>
      <c r="K3074" s="7"/>
      <c r="N3074" s="7"/>
    </row>
    <row r="3075" spans="4:14" s="1" customFormat="1">
      <c r="D3075" s="32"/>
      <c r="G3075" s="32"/>
      <c r="I3075" s="7"/>
      <c r="J3075" s="7"/>
      <c r="K3075" s="7"/>
      <c r="N3075" s="7"/>
    </row>
    <row r="3076" spans="4:14" s="1" customFormat="1">
      <c r="D3076" s="32"/>
      <c r="G3076" s="32"/>
      <c r="I3076" s="7"/>
      <c r="J3076" s="7"/>
      <c r="K3076" s="7"/>
      <c r="N3076" s="7"/>
    </row>
    <row r="3077" spans="4:14" s="1" customFormat="1">
      <c r="D3077" s="32"/>
      <c r="G3077" s="32"/>
      <c r="I3077" s="7"/>
      <c r="J3077" s="7"/>
      <c r="K3077" s="7"/>
      <c r="N3077" s="7"/>
    </row>
    <row r="3078" spans="4:14" s="1" customFormat="1">
      <c r="D3078" s="32"/>
      <c r="G3078" s="32"/>
      <c r="I3078" s="7"/>
      <c r="J3078" s="7"/>
      <c r="K3078" s="7"/>
      <c r="N3078" s="7"/>
    </row>
    <row r="3079" spans="4:14" s="1" customFormat="1">
      <c r="D3079" s="32"/>
      <c r="G3079" s="32"/>
      <c r="I3079" s="7"/>
      <c r="J3079" s="7"/>
      <c r="K3079" s="7"/>
      <c r="N3079" s="7"/>
    </row>
    <row r="3080" spans="4:14" s="1" customFormat="1">
      <c r="D3080" s="32"/>
      <c r="G3080" s="32"/>
      <c r="I3080" s="7"/>
      <c r="J3080" s="7"/>
      <c r="K3080" s="7"/>
      <c r="N3080" s="7"/>
    </row>
    <row r="3081" spans="4:14" s="1" customFormat="1">
      <c r="D3081" s="32"/>
      <c r="G3081" s="32"/>
      <c r="I3081" s="7"/>
      <c r="J3081" s="7"/>
      <c r="K3081" s="7"/>
      <c r="N3081" s="7"/>
    </row>
    <row r="3082" spans="4:14" s="1" customFormat="1">
      <c r="D3082" s="32"/>
      <c r="G3082" s="32"/>
      <c r="I3082" s="7"/>
      <c r="J3082" s="7"/>
      <c r="K3082" s="7"/>
      <c r="N3082" s="7"/>
    </row>
    <row r="3083" spans="4:14" s="1" customFormat="1">
      <c r="D3083" s="32"/>
      <c r="G3083" s="32"/>
      <c r="I3083" s="7"/>
      <c r="J3083" s="7"/>
      <c r="K3083" s="7"/>
      <c r="N3083" s="7"/>
    </row>
    <row r="3084" spans="4:14" s="1" customFormat="1">
      <c r="D3084" s="32"/>
      <c r="G3084" s="32"/>
      <c r="I3084" s="7"/>
      <c r="J3084" s="7"/>
      <c r="K3084" s="7"/>
      <c r="N3084" s="7"/>
    </row>
    <row r="3085" spans="4:14" s="1" customFormat="1">
      <c r="D3085" s="32"/>
      <c r="G3085" s="32"/>
      <c r="I3085" s="7"/>
      <c r="J3085" s="7"/>
      <c r="K3085" s="7"/>
      <c r="N3085" s="7"/>
    </row>
    <row r="3086" spans="4:14" s="1" customFormat="1">
      <c r="D3086" s="32"/>
      <c r="G3086" s="32"/>
      <c r="I3086" s="7"/>
      <c r="J3086" s="7"/>
      <c r="K3086" s="7"/>
      <c r="N3086" s="7"/>
    </row>
    <row r="3087" spans="4:14" s="1" customFormat="1">
      <c r="D3087" s="32"/>
      <c r="G3087" s="32"/>
      <c r="I3087" s="7"/>
      <c r="J3087" s="7"/>
      <c r="K3087" s="7"/>
      <c r="N3087" s="7"/>
    </row>
    <row r="3088" spans="4:14" s="1" customFormat="1">
      <c r="D3088" s="32"/>
      <c r="G3088" s="32"/>
      <c r="I3088" s="7"/>
      <c r="J3088" s="7"/>
      <c r="K3088" s="7"/>
      <c r="N3088" s="7"/>
    </row>
    <row r="3089" spans="4:14" s="1" customFormat="1">
      <c r="D3089" s="32"/>
      <c r="G3089" s="32"/>
      <c r="I3089" s="7"/>
      <c r="J3089" s="7"/>
      <c r="K3089" s="7"/>
      <c r="N3089" s="7"/>
    </row>
    <row r="3090" spans="4:14" s="1" customFormat="1">
      <c r="D3090" s="32"/>
      <c r="G3090" s="32"/>
      <c r="I3090" s="7"/>
      <c r="J3090" s="7"/>
      <c r="K3090" s="7"/>
      <c r="N3090" s="7"/>
    </row>
    <row r="3091" spans="4:14" s="1" customFormat="1">
      <c r="D3091" s="32"/>
      <c r="G3091" s="32"/>
      <c r="I3091" s="7"/>
      <c r="J3091" s="7"/>
      <c r="K3091" s="7"/>
      <c r="N3091" s="7"/>
    </row>
    <row r="3092" spans="4:14" s="1" customFormat="1">
      <c r="D3092" s="32"/>
      <c r="G3092" s="32"/>
      <c r="I3092" s="7"/>
      <c r="J3092" s="7"/>
      <c r="K3092" s="7"/>
      <c r="N3092" s="7"/>
    </row>
    <row r="3093" spans="4:14" s="1" customFormat="1">
      <c r="D3093" s="32"/>
      <c r="G3093" s="32"/>
      <c r="I3093" s="7"/>
      <c r="J3093" s="7"/>
      <c r="K3093" s="7"/>
      <c r="N3093" s="7"/>
    </row>
    <row r="3094" spans="4:14" s="1" customFormat="1">
      <c r="D3094" s="32"/>
      <c r="G3094" s="32"/>
      <c r="I3094" s="7"/>
      <c r="J3094" s="7"/>
      <c r="K3094" s="7"/>
      <c r="N3094" s="7"/>
    </row>
    <row r="3095" spans="4:14" s="1" customFormat="1">
      <c r="D3095" s="32"/>
      <c r="G3095" s="32"/>
      <c r="I3095" s="7"/>
      <c r="J3095" s="7"/>
      <c r="K3095" s="7"/>
      <c r="N3095" s="7"/>
    </row>
    <row r="3096" spans="4:14" s="1" customFormat="1">
      <c r="D3096" s="32"/>
      <c r="G3096" s="32"/>
      <c r="I3096" s="7"/>
      <c r="J3096" s="7"/>
      <c r="K3096" s="7"/>
      <c r="N3096" s="7"/>
    </row>
    <row r="3097" spans="4:14" s="1" customFormat="1">
      <c r="D3097" s="32"/>
      <c r="G3097" s="32"/>
      <c r="I3097" s="7"/>
      <c r="J3097" s="7"/>
      <c r="K3097" s="7"/>
      <c r="N3097" s="7"/>
    </row>
    <row r="3098" spans="4:14" s="1" customFormat="1">
      <c r="D3098" s="32"/>
      <c r="G3098" s="32"/>
      <c r="I3098" s="7"/>
      <c r="J3098" s="7"/>
      <c r="K3098" s="7"/>
      <c r="N3098" s="7"/>
    </row>
    <row r="3099" spans="4:14" s="1" customFormat="1">
      <c r="D3099" s="32"/>
      <c r="G3099" s="32"/>
      <c r="I3099" s="7"/>
      <c r="J3099" s="7"/>
      <c r="K3099" s="7"/>
      <c r="N3099" s="7"/>
    </row>
    <row r="3100" spans="4:14" s="1" customFormat="1">
      <c r="D3100" s="32"/>
      <c r="G3100" s="32"/>
      <c r="I3100" s="7"/>
      <c r="J3100" s="7"/>
      <c r="K3100" s="7"/>
      <c r="N3100" s="7"/>
    </row>
    <row r="3101" spans="4:14" s="1" customFormat="1">
      <c r="D3101" s="32"/>
      <c r="G3101" s="32"/>
      <c r="I3101" s="7"/>
      <c r="J3101" s="7"/>
      <c r="K3101" s="7"/>
      <c r="N3101" s="7"/>
    </row>
    <row r="3102" spans="4:14" s="1" customFormat="1">
      <c r="D3102" s="32"/>
      <c r="G3102" s="32"/>
      <c r="I3102" s="7"/>
      <c r="J3102" s="7"/>
      <c r="K3102" s="7"/>
      <c r="N3102" s="7"/>
    </row>
    <row r="3103" spans="4:14" s="1" customFormat="1">
      <c r="D3103" s="32"/>
      <c r="G3103" s="32"/>
      <c r="I3103" s="7"/>
      <c r="J3103" s="7"/>
      <c r="K3103" s="7"/>
      <c r="N3103" s="7"/>
    </row>
    <row r="3104" spans="4:14" s="1" customFormat="1">
      <c r="D3104" s="32"/>
      <c r="G3104" s="32"/>
      <c r="I3104" s="7"/>
      <c r="J3104" s="7"/>
      <c r="K3104" s="7"/>
      <c r="N3104" s="7"/>
    </row>
    <row r="3105" spans="4:14" s="1" customFormat="1">
      <c r="D3105" s="32"/>
      <c r="G3105" s="32"/>
      <c r="I3105" s="7"/>
      <c r="J3105" s="7"/>
      <c r="K3105" s="7"/>
      <c r="N3105" s="7"/>
    </row>
    <row r="3106" spans="4:14" s="1" customFormat="1">
      <c r="D3106" s="32"/>
      <c r="G3106" s="32"/>
      <c r="I3106" s="7"/>
      <c r="J3106" s="7"/>
      <c r="K3106" s="7"/>
      <c r="N3106" s="7"/>
    </row>
    <row r="3107" spans="4:14" s="1" customFormat="1">
      <c r="D3107" s="32"/>
      <c r="G3107" s="32"/>
      <c r="I3107" s="7"/>
      <c r="J3107" s="7"/>
      <c r="K3107" s="7"/>
      <c r="N3107" s="7"/>
    </row>
    <row r="3108" spans="4:14" s="1" customFormat="1">
      <c r="D3108" s="32"/>
      <c r="G3108" s="32"/>
      <c r="I3108" s="7"/>
      <c r="J3108" s="7"/>
      <c r="K3108" s="7"/>
      <c r="N3108" s="7"/>
    </row>
    <row r="3109" spans="4:14" s="1" customFormat="1">
      <c r="D3109" s="32"/>
      <c r="G3109" s="32"/>
      <c r="I3109" s="7"/>
      <c r="J3109" s="7"/>
      <c r="K3109" s="7"/>
      <c r="N3109" s="7"/>
    </row>
    <row r="3110" spans="4:14" s="1" customFormat="1">
      <c r="D3110" s="32"/>
      <c r="G3110" s="32"/>
      <c r="I3110" s="7"/>
      <c r="J3110" s="7"/>
      <c r="K3110" s="7"/>
      <c r="N3110" s="7"/>
    </row>
    <row r="3111" spans="4:14" s="1" customFormat="1">
      <c r="D3111" s="32"/>
      <c r="G3111" s="32"/>
      <c r="I3111" s="7"/>
      <c r="J3111" s="7"/>
      <c r="K3111" s="7"/>
      <c r="N3111" s="7"/>
    </row>
    <row r="3112" spans="4:14" s="1" customFormat="1">
      <c r="D3112" s="32"/>
      <c r="G3112" s="32"/>
      <c r="I3112" s="7"/>
      <c r="J3112" s="7"/>
      <c r="K3112" s="7"/>
      <c r="N3112" s="7"/>
    </row>
    <row r="3113" spans="4:14" s="1" customFormat="1">
      <c r="D3113" s="32"/>
      <c r="G3113" s="32"/>
      <c r="I3113" s="7"/>
      <c r="J3113" s="7"/>
      <c r="K3113" s="7"/>
      <c r="N3113" s="7"/>
    </row>
    <row r="3114" spans="4:14" s="1" customFormat="1">
      <c r="D3114" s="32"/>
      <c r="G3114" s="32"/>
      <c r="I3114" s="7"/>
      <c r="J3114" s="7"/>
      <c r="K3114" s="7"/>
      <c r="N3114" s="7"/>
    </row>
    <row r="3115" spans="4:14" s="1" customFormat="1">
      <c r="D3115" s="32"/>
      <c r="G3115" s="32"/>
      <c r="I3115" s="7"/>
      <c r="J3115" s="7"/>
      <c r="K3115" s="7"/>
      <c r="N3115" s="7"/>
    </row>
    <row r="3116" spans="4:14" s="1" customFormat="1">
      <c r="D3116" s="32"/>
      <c r="G3116" s="32"/>
      <c r="I3116" s="7"/>
      <c r="J3116" s="7"/>
      <c r="K3116" s="7"/>
      <c r="N3116" s="7"/>
    </row>
    <row r="3117" spans="4:14" s="1" customFormat="1">
      <c r="D3117" s="32"/>
      <c r="G3117" s="32"/>
      <c r="I3117" s="7"/>
      <c r="J3117" s="7"/>
      <c r="K3117" s="7"/>
      <c r="N3117" s="7"/>
    </row>
    <row r="3118" spans="4:14" s="1" customFormat="1">
      <c r="D3118" s="32"/>
      <c r="G3118" s="32"/>
      <c r="I3118" s="7"/>
      <c r="J3118" s="7"/>
      <c r="K3118" s="7"/>
      <c r="N3118" s="7"/>
    </row>
    <row r="3119" spans="4:14" s="1" customFormat="1">
      <c r="D3119" s="32"/>
      <c r="G3119" s="32"/>
      <c r="I3119" s="7"/>
      <c r="J3119" s="7"/>
      <c r="K3119" s="7"/>
      <c r="N3119" s="7"/>
    </row>
    <row r="3120" spans="4:14" s="1" customFormat="1">
      <c r="D3120" s="32"/>
      <c r="G3120" s="32"/>
      <c r="I3120" s="7"/>
      <c r="J3120" s="7"/>
      <c r="K3120" s="7"/>
      <c r="N3120" s="7"/>
    </row>
    <row r="3121" spans="4:14" s="1" customFormat="1">
      <c r="D3121" s="32"/>
      <c r="G3121" s="32"/>
      <c r="I3121" s="7"/>
      <c r="J3121" s="7"/>
      <c r="K3121" s="7"/>
      <c r="N3121" s="7"/>
    </row>
    <row r="3122" spans="4:14" s="1" customFormat="1">
      <c r="D3122" s="32"/>
      <c r="G3122" s="32"/>
      <c r="I3122" s="7"/>
      <c r="J3122" s="7"/>
      <c r="K3122" s="7"/>
      <c r="N3122" s="7"/>
    </row>
    <row r="3123" spans="4:14" s="1" customFormat="1">
      <c r="D3123" s="32"/>
      <c r="G3123" s="32"/>
      <c r="I3123" s="7"/>
      <c r="J3123" s="7"/>
      <c r="K3123" s="7"/>
      <c r="N3123" s="7"/>
    </row>
    <row r="3124" spans="4:14" s="1" customFormat="1">
      <c r="D3124" s="32"/>
      <c r="G3124" s="32"/>
      <c r="I3124" s="7"/>
      <c r="J3124" s="7"/>
      <c r="K3124" s="7"/>
      <c r="N3124" s="7"/>
    </row>
    <row r="3125" spans="4:14" s="1" customFormat="1">
      <c r="D3125" s="32"/>
      <c r="G3125" s="32"/>
      <c r="I3125" s="7"/>
      <c r="J3125" s="7"/>
      <c r="K3125" s="7"/>
      <c r="N3125" s="7"/>
    </row>
    <row r="3126" spans="4:14" s="1" customFormat="1">
      <c r="D3126" s="32"/>
      <c r="G3126" s="32"/>
      <c r="I3126" s="7"/>
      <c r="J3126" s="7"/>
      <c r="K3126" s="7"/>
      <c r="N3126" s="7"/>
    </row>
    <row r="3127" spans="4:14" s="1" customFormat="1">
      <c r="D3127" s="32"/>
      <c r="G3127" s="32"/>
      <c r="I3127" s="7"/>
      <c r="J3127" s="7"/>
      <c r="K3127" s="7"/>
      <c r="N3127" s="7"/>
    </row>
    <row r="3128" spans="4:14" s="1" customFormat="1">
      <c r="D3128" s="32"/>
      <c r="G3128" s="32"/>
      <c r="I3128" s="7"/>
      <c r="J3128" s="7"/>
      <c r="K3128" s="7"/>
      <c r="N3128" s="7"/>
    </row>
    <row r="3129" spans="4:14" s="1" customFormat="1">
      <c r="D3129" s="32"/>
      <c r="G3129" s="32"/>
      <c r="I3129" s="7"/>
      <c r="J3129" s="7"/>
      <c r="K3129" s="7"/>
      <c r="N3129" s="7"/>
    </row>
    <row r="3130" spans="4:14" s="1" customFormat="1">
      <c r="D3130" s="32"/>
      <c r="G3130" s="32"/>
      <c r="I3130" s="7"/>
      <c r="J3130" s="7"/>
      <c r="K3130" s="7"/>
      <c r="N3130" s="7"/>
    </row>
    <row r="3131" spans="4:14" s="1" customFormat="1">
      <c r="D3131" s="32"/>
      <c r="G3131" s="32"/>
      <c r="I3131" s="7"/>
      <c r="J3131" s="7"/>
      <c r="K3131" s="7"/>
      <c r="N3131" s="7"/>
    </row>
    <row r="3132" spans="4:14" s="1" customFormat="1">
      <c r="D3132" s="32"/>
      <c r="G3132" s="32"/>
      <c r="I3132" s="7"/>
      <c r="J3132" s="7"/>
      <c r="K3132" s="7"/>
      <c r="N3132" s="7"/>
    </row>
    <row r="3133" spans="4:14" s="1" customFormat="1">
      <c r="D3133" s="32"/>
      <c r="G3133" s="32"/>
      <c r="I3133" s="7"/>
      <c r="J3133" s="7"/>
      <c r="K3133" s="7"/>
      <c r="N3133" s="7"/>
    </row>
    <row r="3134" spans="4:14" s="1" customFormat="1">
      <c r="D3134" s="32"/>
      <c r="G3134" s="32"/>
      <c r="I3134" s="7"/>
      <c r="J3134" s="7"/>
      <c r="K3134" s="7"/>
      <c r="N3134" s="7"/>
    </row>
    <row r="3135" spans="4:14" s="1" customFormat="1">
      <c r="D3135" s="32"/>
      <c r="G3135" s="32"/>
      <c r="I3135" s="7"/>
      <c r="J3135" s="7"/>
      <c r="K3135" s="7"/>
      <c r="N3135" s="7"/>
    </row>
    <row r="3136" spans="4:14" s="1" customFormat="1">
      <c r="D3136" s="32"/>
      <c r="G3136" s="32"/>
      <c r="I3136" s="7"/>
      <c r="J3136" s="7"/>
      <c r="K3136" s="7"/>
      <c r="N3136" s="7"/>
    </row>
    <row r="3137" spans="4:14" s="1" customFormat="1">
      <c r="D3137" s="32"/>
      <c r="G3137" s="32"/>
      <c r="I3137" s="7"/>
      <c r="J3137" s="7"/>
      <c r="K3137" s="7"/>
      <c r="N3137" s="7"/>
    </row>
    <row r="3138" spans="4:14" s="1" customFormat="1">
      <c r="D3138" s="32"/>
      <c r="G3138" s="32"/>
      <c r="I3138" s="7"/>
      <c r="J3138" s="7"/>
      <c r="K3138" s="7"/>
      <c r="N3138" s="7"/>
    </row>
    <row r="3139" spans="4:14" s="1" customFormat="1">
      <c r="D3139" s="32"/>
      <c r="G3139" s="32"/>
      <c r="I3139" s="7"/>
      <c r="J3139" s="7"/>
      <c r="K3139" s="7"/>
      <c r="N3139" s="7"/>
    </row>
    <row r="3140" spans="4:14" s="1" customFormat="1">
      <c r="D3140" s="32"/>
      <c r="G3140" s="32"/>
      <c r="I3140" s="7"/>
      <c r="J3140" s="7"/>
      <c r="K3140" s="7"/>
      <c r="N3140" s="7"/>
    </row>
    <row r="3141" spans="4:14" s="1" customFormat="1">
      <c r="D3141" s="32"/>
      <c r="G3141" s="32"/>
      <c r="I3141" s="7"/>
      <c r="J3141" s="7"/>
      <c r="K3141" s="7"/>
      <c r="N3141" s="7"/>
    </row>
    <row r="3142" spans="4:14" s="1" customFormat="1">
      <c r="D3142" s="32"/>
      <c r="G3142" s="32"/>
      <c r="I3142" s="7"/>
      <c r="J3142" s="7"/>
      <c r="K3142" s="7"/>
      <c r="N3142" s="7"/>
    </row>
    <row r="3143" spans="4:14" s="1" customFormat="1">
      <c r="D3143" s="32"/>
      <c r="G3143" s="32"/>
      <c r="I3143" s="7"/>
      <c r="J3143" s="7"/>
      <c r="K3143" s="7"/>
      <c r="N3143" s="7"/>
    </row>
    <row r="3144" spans="4:14" s="1" customFormat="1">
      <c r="D3144" s="32"/>
      <c r="G3144" s="32"/>
      <c r="I3144" s="7"/>
      <c r="J3144" s="7"/>
      <c r="K3144" s="7"/>
      <c r="N3144" s="7"/>
    </row>
    <row r="3145" spans="4:14" s="1" customFormat="1">
      <c r="D3145" s="32"/>
      <c r="G3145" s="32"/>
      <c r="I3145" s="7"/>
      <c r="J3145" s="7"/>
      <c r="K3145" s="7"/>
      <c r="N3145" s="7"/>
    </row>
    <row r="3146" spans="4:14" s="1" customFormat="1">
      <c r="D3146" s="32"/>
      <c r="G3146" s="32"/>
      <c r="I3146" s="7"/>
      <c r="J3146" s="7"/>
      <c r="K3146" s="7"/>
      <c r="N3146" s="7"/>
    </row>
    <row r="3147" spans="4:14" s="1" customFormat="1">
      <c r="D3147" s="32"/>
      <c r="G3147" s="32"/>
      <c r="I3147" s="7"/>
      <c r="J3147" s="7"/>
      <c r="K3147" s="7"/>
      <c r="N3147" s="7"/>
    </row>
    <row r="3148" spans="4:14" s="1" customFormat="1">
      <c r="D3148" s="32"/>
      <c r="G3148" s="32"/>
      <c r="I3148" s="7"/>
      <c r="J3148" s="7"/>
      <c r="K3148" s="7"/>
      <c r="N3148" s="7"/>
    </row>
    <row r="3149" spans="4:14" s="1" customFormat="1">
      <c r="D3149" s="32"/>
      <c r="G3149" s="32"/>
      <c r="I3149" s="7"/>
      <c r="J3149" s="7"/>
      <c r="K3149" s="7"/>
      <c r="N3149" s="7"/>
    </row>
    <row r="3150" spans="4:14" s="1" customFormat="1">
      <c r="D3150" s="32"/>
      <c r="G3150" s="32"/>
      <c r="I3150" s="7"/>
      <c r="J3150" s="7"/>
      <c r="K3150" s="7"/>
      <c r="N3150" s="7"/>
    </row>
    <row r="3151" spans="4:14" s="1" customFormat="1">
      <c r="D3151" s="32"/>
      <c r="G3151" s="32"/>
      <c r="I3151" s="7"/>
      <c r="J3151" s="7"/>
      <c r="K3151" s="7"/>
      <c r="N3151" s="7"/>
    </row>
    <row r="3152" spans="4:14" s="1" customFormat="1">
      <c r="D3152" s="32"/>
      <c r="G3152" s="32"/>
      <c r="I3152" s="7"/>
      <c r="J3152" s="7"/>
      <c r="K3152" s="7"/>
      <c r="N3152" s="7"/>
    </row>
    <row r="3153" spans="4:14" s="1" customFormat="1">
      <c r="D3153" s="32"/>
      <c r="G3153" s="32"/>
      <c r="I3153" s="7"/>
      <c r="J3153" s="7"/>
      <c r="K3153" s="7"/>
      <c r="N3153" s="7"/>
    </row>
    <row r="3154" spans="4:14" s="1" customFormat="1">
      <c r="D3154" s="32"/>
      <c r="G3154" s="32"/>
      <c r="I3154" s="7"/>
      <c r="J3154" s="7"/>
      <c r="K3154" s="7"/>
      <c r="N3154" s="7"/>
    </row>
    <row r="3155" spans="4:14" s="1" customFormat="1">
      <c r="D3155" s="32"/>
      <c r="G3155" s="32"/>
      <c r="I3155" s="7"/>
      <c r="J3155" s="7"/>
      <c r="K3155" s="7"/>
      <c r="N3155" s="7"/>
    </row>
    <row r="3156" spans="4:14" s="1" customFormat="1">
      <c r="D3156" s="32"/>
      <c r="G3156" s="32"/>
      <c r="I3156" s="7"/>
      <c r="J3156" s="7"/>
      <c r="K3156" s="7"/>
      <c r="N3156" s="7"/>
    </row>
    <row r="3157" spans="4:14" s="1" customFormat="1">
      <c r="D3157" s="32"/>
      <c r="G3157" s="32"/>
      <c r="I3157" s="7"/>
      <c r="J3157" s="7"/>
      <c r="K3157" s="7"/>
      <c r="N3157" s="7"/>
    </row>
    <row r="3158" spans="4:14" s="1" customFormat="1">
      <c r="D3158" s="32"/>
      <c r="G3158" s="32"/>
      <c r="I3158" s="7"/>
      <c r="J3158" s="7"/>
      <c r="K3158" s="7"/>
      <c r="N3158" s="7"/>
    </row>
    <row r="3159" spans="4:14" s="1" customFormat="1">
      <c r="D3159" s="32"/>
      <c r="G3159" s="32"/>
      <c r="I3159" s="7"/>
      <c r="J3159" s="7"/>
      <c r="K3159" s="7"/>
      <c r="N3159" s="7"/>
    </row>
    <row r="3160" spans="4:14" s="1" customFormat="1">
      <c r="D3160" s="32"/>
      <c r="G3160" s="32"/>
      <c r="I3160" s="7"/>
      <c r="J3160" s="7"/>
      <c r="K3160" s="7"/>
      <c r="N3160" s="7"/>
    </row>
    <row r="3161" spans="4:14" s="1" customFormat="1">
      <c r="D3161" s="32"/>
      <c r="G3161" s="32"/>
      <c r="I3161" s="7"/>
      <c r="J3161" s="7"/>
      <c r="K3161" s="7"/>
      <c r="N3161" s="7"/>
    </row>
    <row r="3162" spans="4:14" s="1" customFormat="1">
      <c r="D3162" s="32"/>
      <c r="G3162" s="32"/>
      <c r="I3162" s="7"/>
      <c r="J3162" s="7"/>
      <c r="K3162" s="7"/>
      <c r="N3162" s="7"/>
    </row>
    <row r="3163" spans="4:14" s="1" customFormat="1">
      <c r="D3163" s="32"/>
      <c r="G3163" s="32"/>
      <c r="I3163" s="7"/>
      <c r="J3163" s="7"/>
      <c r="K3163" s="7"/>
      <c r="N3163" s="7"/>
    </row>
    <row r="3164" spans="4:14" s="1" customFormat="1">
      <c r="D3164" s="32"/>
      <c r="G3164" s="32"/>
      <c r="I3164" s="7"/>
      <c r="J3164" s="7"/>
      <c r="K3164" s="7"/>
      <c r="N3164" s="7"/>
    </row>
    <row r="3165" spans="4:14" s="1" customFormat="1">
      <c r="D3165" s="32"/>
      <c r="G3165" s="32"/>
      <c r="I3165" s="7"/>
      <c r="J3165" s="7"/>
      <c r="K3165" s="7"/>
      <c r="N3165" s="7"/>
    </row>
    <row r="3166" spans="4:14" s="1" customFormat="1">
      <c r="D3166" s="32"/>
      <c r="G3166" s="32"/>
      <c r="I3166" s="7"/>
      <c r="J3166" s="7"/>
      <c r="K3166" s="7"/>
      <c r="N3166" s="7"/>
    </row>
    <row r="3167" spans="4:14" s="1" customFormat="1">
      <c r="D3167" s="32"/>
      <c r="G3167" s="32"/>
      <c r="I3167" s="7"/>
      <c r="J3167" s="7"/>
      <c r="K3167" s="7"/>
      <c r="N3167" s="7"/>
    </row>
    <row r="3168" spans="4:14" s="1" customFormat="1">
      <c r="D3168" s="32"/>
      <c r="G3168" s="32"/>
      <c r="I3168" s="7"/>
      <c r="J3168" s="7"/>
      <c r="K3168" s="7"/>
      <c r="N3168" s="7"/>
    </row>
    <row r="3169" spans="4:14" s="1" customFormat="1">
      <c r="D3169" s="32"/>
      <c r="G3169" s="32"/>
      <c r="I3169" s="7"/>
      <c r="J3169" s="7"/>
      <c r="K3169" s="7"/>
      <c r="N3169" s="7"/>
    </row>
    <row r="3170" spans="4:14" s="1" customFormat="1">
      <c r="D3170" s="32"/>
      <c r="G3170" s="32"/>
      <c r="I3170" s="7"/>
      <c r="J3170" s="7"/>
      <c r="K3170" s="7"/>
      <c r="N3170" s="7"/>
    </row>
    <row r="3171" spans="4:14" s="1" customFormat="1">
      <c r="D3171" s="32"/>
      <c r="G3171" s="32"/>
      <c r="I3171" s="7"/>
      <c r="J3171" s="7"/>
      <c r="K3171" s="7"/>
      <c r="N3171" s="7"/>
    </row>
    <row r="3172" spans="4:14" s="1" customFormat="1">
      <c r="D3172" s="32"/>
      <c r="G3172" s="32"/>
      <c r="I3172" s="7"/>
      <c r="J3172" s="7"/>
      <c r="K3172" s="7"/>
      <c r="N3172" s="7"/>
    </row>
    <row r="3173" spans="4:14" s="1" customFormat="1">
      <c r="D3173" s="32"/>
      <c r="G3173" s="32"/>
      <c r="I3173" s="7"/>
      <c r="J3173" s="7"/>
      <c r="K3173" s="7"/>
      <c r="N3173" s="7"/>
    </row>
    <row r="3174" spans="4:14" s="1" customFormat="1">
      <c r="D3174" s="32"/>
      <c r="G3174" s="32"/>
      <c r="I3174" s="7"/>
      <c r="J3174" s="7"/>
      <c r="K3174" s="7"/>
      <c r="N3174" s="7"/>
    </row>
    <row r="3175" spans="4:14" s="1" customFormat="1">
      <c r="D3175" s="32"/>
      <c r="G3175" s="32"/>
      <c r="I3175" s="7"/>
      <c r="J3175" s="7"/>
      <c r="K3175" s="7"/>
      <c r="N3175" s="7"/>
    </row>
    <row r="3176" spans="4:14" s="1" customFormat="1">
      <c r="D3176" s="32"/>
      <c r="G3176" s="32"/>
      <c r="I3176" s="7"/>
      <c r="J3176" s="7"/>
      <c r="K3176" s="7"/>
      <c r="N3176" s="7"/>
    </row>
    <row r="3177" spans="4:14" s="1" customFormat="1">
      <c r="D3177" s="32"/>
      <c r="G3177" s="32"/>
      <c r="I3177" s="7"/>
      <c r="J3177" s="7"/>
      <c r="K3177" s="7"/>
      <c r="N3177" s="7"/>
    </row>
    <row r="3178" spans="4:14" s="1" customFormat="1">
      <c r="D3178" s="32"/>
      <c r="G3178" s="32"/>
      <c r="I3178" s="7"/>
      <c r="J3178" s="7"/>
      <c r="K3178" s="7"/>
      <c r="N3178" s="7"/>
    </row>
    <row r="3179" spans="4:14" s="1" customFormat="1">
      <c r="D3179" s="32"/>
      <c r="G3179" s="32"/>
      <c r="I3179" s="7"/>
      <c r="J3179" s="7"/>
      <c r="K3179" s="7"/>
      <c r="N3179" s="7"/>
    </row>
    <row r="3180" spans="4:14" s="1" customFormat="1">
      <c r="D3180" s="32"/>
      <c r="G3180" s="32"/>
      <c r="I3180" s="7"/>
      <c r="J3180" s="7"/>
      <c r="K3180" s="7"/>
      <c r="N3180" s="7"/>
    </row>
    <row r="3181" spans="4:14" s="1" customFormat="1">
      <c r="D3181" s="32"/>
      <c r="G3181" s="32"/>
      <c r="I3181" s="7"/>
      <c r="J3181" s="7"/>
      <c r="K3181" s="7"/>
      <c r="N3181" s="7"/>
    </row>
    <row r="3182" spans="4:14" s="1" customFormat="1">
      <c r="D3182" s="32"/>
      <c r="G3182" s="32"/>
      <c r="I3182" s="7"/>
      <c r="J3182" s="7"/>
      <c r="K3182" s="7"/>
      <c r="N3182" s="7"/>
    </row>
    <row r="3183" spans="4:14" s="1" customFormat="1">
      <c r="D3183" s="32"/>
      <c r="G3183" s="32"/>
      <c r="I3183" s="7"/>
      <c r="J3183" s="7"/>
      <c r="K3183" s="7"/>
      <c r="N3183" s="7"/>
    </row>
    <row r="3184" spans="4:14" s="1" customFormat="1">
      <c r="D3184" s="32"/>
      <c r="G3184" s="32"/>
      <c r="I3184" s="7"/>
      <c r="J3184" s="7"/>
      <c r="K3184" s="7"/>
      <c r="N3184" s="7"/>
    </row>
    <row r="3185" spans="4:14" s="1" customFormat="1">
      <c r="D3185" s="32"/>
      <c r="G3185" s="32"/>
      <c r="I3185" s="7"/>
      <c r="J3185" s="7"/>
      <c r="K3185" s="7"/>
      <c r="N3185" s="7"/>
    </row>
    <row r="3186" spans="4:14" s="1" customFormat="1">
      <c r="D3186" s="32"/>
      <c r="G3186" s="32"/>
      <c r="I3186" s="7"/>
      <c r="J3186" s="7"/>
      <c r="K3186" s="7"/>
      <c r="N3186" s="7"/>
    </row>
    <row r="3187" spans="4:14" s="1" customFormat="1">
      <c r="D3187" s="32"/>
      <c r="G3187" s="32"/>
      <c r="I3187" s="7"/>
      <c r="J3187" s="7"/>
      <c r="K3187" s="7"/>
      <c r="N3187" s="7"/>
    </row>
    <row r="3188" spans="4:14" s="1" customFormat="1">
      <c r="D3188" s="32"/>
      <c r="G3188" s="32"/>
      <c r="I3188" s="7"/>
      <c r="J3188" s="7"/>
      <c r="K3188" s="7"/>
      <c r="N3188" s="7"/>
    </row>
    <row r="3189" spans="4:14" s="1" customFormat="1">
      <c r="D3189" s="32"/>
      <c r="G3189" s="32"/>
      <c r="I3189" s="7"/>
      <c r="J3189" s="7"/>
      <c r="K3189" s="7"/>
      <c r="N3189" s="7"/>
    </row>
    <row r="3190" spans="4:14" s="1" customFormat="1">
      <c r="D3190" s="32"/>
      <c r="G3190" s="32"/>
      <c r="I3190" s="7"/>
      <c r="J3190" s="7"/>
      <c r="K3190" s="7"/>
      <c r="N3190" s="7"/>
    </row>
    <row r="3191" spans="4:14" s="1" customFormat="1">
      <c r="D3191" s="32"/>
      <c r="G3191" s="32"/>
      <c r="I3191" s="7"/>
      <c r="J3191" s="7"/>
      <c r="K3191" s="7"/>
      <c r="N3191" s="7"/>
    </row>
    <row r="3192" spans="4:14" s="1" customFormat="1">
      <c r="D3192" s="32"/>
      <c r="G3192" s="32"/>
      <c r="I3192" s="7"/>
      <c r="J3192" s="7"/>
      <c r="K3192" s="7"/>
      <c r="N3192" s="7"/>
    </row>
    <row r="3193" spans="4:14" s="1" customFormat="1">
      <c r="D3193" s="32"/>
      <c r="G3193" s="32"/>
      <c r="I3193" s="7"/>
      <c r="J3193" s="7"/>
      <c r="K3193" s="7"/>
      <c r="N3193" s="7"/>
    </row>
    <row r="3194" spans="4:14" s="1" customFormat="1">
      <c r="D3194" s="32"/>
      <c r="G3194" s="32"/>
      <c r="I3194" s="7"/>
      <c r="J3194" s="7"/>
      <c r="K3194" s="7"/>
      <c r="N3194" s="7"/>
    </row>
    <row r="3195" spans="4:14" s="1" customFormat="1">
      <c r="D3195" s="32"/>
      <c r="G3195" s="32"/>
      <c r="I3195" s="7"/>
      <c r="J3195" s="7"/>
      <c r="K3195" s="7"/>
      <c r="N3195" s="7"/>
    </row>
    <row r="3196" spans="4:14" s="1" customFormat="1">
      <c r="D3196" s="32"/>
      <c r="G3196" s="32"/>
      <c r="I3196" s="7"/>
      <c r="J3196" s="7"/>
      <c r="K3196" s="7"/>
      <c r="N3196" s="7"/>
    </row>
    <row r="3197" spans="4:14" s="1" customFormat="1">
      <c r="D3197" s="32"/>
      <c r="G3197" s="32"/>
      <c r="I3197" s="7"/>
      <c r="J3197" s="7"/>
      <c r="K3197" s="7"/>
      <c r="N3197" s="7"/>
    </row>
    <row r="3198" spans="4:14" s="1" customFormat="1">
      <c r="D3198" s="32"/>
      <c r="G3198" s="32"/>
      <c r="I3198" s="7"/>
      <c r="J3198" s="7"/>
      <c r="K3198" s="7"/>
      <c r="N3198" s="7"/>
    </row>
    <row r="3199" spans="4:14" s="1" customFormat="1">
      <c r="D3199" s="32"/>
      <c r="G3199" s="32"/>
      <c r="I3199" s="7"/>
      <c r="J3199" s="7"/>
      <c r="K3199" s="7"/>
      <c r="N3199" s="7"/>
    </row>
    <row r="3200" spans="4:14" s="1" customFormat="1">
      <c r="D3200" s="32"/>
      <c r="G3200" s="32"/>
      <c r="I3200" s="7"/>
      <c r="J3200" s="7"/>
      <c r="K3200" s="7"/>
      <c r="N3200" s="7"/>
    </row>
    <row r="3201" spans="4:14" s="1" customFormat="1">
      <c r="D3201" s="32"/>
      <c r="G3201" s="32"/>
      <c r="I3201" s="7"/>
      <c r="J3201" s="7"/>
      <c r="K3201" s="7"/>
      <c r="N3201" s="7"/>
    </row>
    <row r="3202" spans="4:14" s="1" customFormat="1">
      <c r="D3202" s="32"/>
      <c r="G3202" s="32"/>
      <c r="I3202" s="7"/>
      <c r="J3202" s="7"/>
      <c r="K3202" s="7"/>
      <c r="N3202" s="7"/>
    </row>
    <row r="3203" spans="4:14" s="1" customFormat="1">
      <c r="D3203" s="32"/>
      <c r="G3203" s="32"/>
      <c r="I3203" s="7"/>
      <c r="J3203" s="7"/>
      <c r="K3203" s="7"/>
      <c r="N3203" s="7"/>
    </row>
    <row r="3204" spans="4:14" s="1" customFormat="1">
      <c r="D3204" s="32"/>
      <c r="G3204" s="32"/>
      <c r="I3204" s="7"/>
      <c r="J3204" s="7"/>
      <c r="K3204" s="7"/>
      <c r="N3204" s="7"/>
    </row>
    <row r="3205" spans="4:14" s="1" customFormat="1">
      <c r="D3205" s="32"/>
      <c r="G3205" s="32"/>
      <c r="I3205" s="7"/>
      <c r="J3205" s="7"/>
      <c r="K3205" s="7"/>
      <c r="N3205" s="7"/>
    </row>
    <row r="3206" spans="4:14" s="1" customFormat="1">
      <c r="D3206" s="32"/>
      <c r="G3206" s="32"/>
      <c r="I3206" s="7"/>
      <c r="J3206" s="7"/>
      <c r="K3206" s="7"/>
      <c r="N3206" s="7"/>
    </row>
    <row r="3207" spans="4:14" s="1" customFormat="1">
      <c r="D3207" s="32"/>
      <c r="G3207" s="32"/>
      <c r="I3207" s="7"/>
      <c r="J3207" s="7"/>
      <c r="K3207" s="7"/>
      <c r="N3207" s="7"/>
    </row>
    <row r="3208" spans="4:14" s="1" customFormat="1">
      <c r="D3208" s="32"/>
      <c r="G3208" s="32"/>
      <c r="I3208" s="7"/>
      <c r="J3208" s="7"/>
      <c r="K3208" s="7"/>
      <c r="N3208" s="7"/>
    </row>
    <row r="3209" spans="4:14" s="1" customFormat="1">
      <c r="D3209" s="32"/>
      <c r="G3209" s="32"/>
      <c r="I3209" s="7"/>
      <c r="J3209" s="7"/>
      <c r="K3209" s="7"/>
      <c r="N3209" s="7"/>
    </row>
    <row r="3210" spans="4:14" s="1" customFormat="1">
      <c r="D3210" s="32"/>
      <c r="G3210" s="32"/>
      <c r="I3210" s="7"/>
      <c r="J3210" s="7"/>
      <c r="K3210" s="7"/>
      <c r="N3210" s="7"/>
    </row>
    <row r="3211" spans="4:14" s="1" customFormat="1">
      <c r="D3211" s="32"/>
      <c r="G3211" s="32"/>
      <c r="I3211" s="7"/>
      <c r="J3211" s="7"/>
      <c r="K3211" s="7"/>
      <c r="N3211" s="7"/>
    </row>
    <row r="3212" spans="4:14" s="1" customFormat="1">
      <c r="D3212" s="32"/>
      <c r="G3212" s="32"/>
      <c r="I3212" s="7"/>
      <c r="J3212" s="7"/>
      <c r="K3212" s="7"/>
      <c r="N3212" s="7"/>
    </row>
    <row r="3213" spans="4:14" s="1" customFormat="1">
      <c r="D3213" s="32"/>
      <c r="G3213" s="32"/>
      <c r="I3213" s="7"/>
      <c r="J3213" s="7"/>
      <c r="K3213" s="7"/>
      <c r="N3213" s="7"/>
    </row>
    <row r="3214" spans="4:14" s="1" customFormat="1">
      <c r="D3214" s="32"/>
      <c r="G3214" s="32"/>
      <c r="I3214" s="7"/>
      <c r="J3214" s="7"/>
      <c r="K3214" s="7"/>
      <c r="N3214" s="7"/>
    </row>
    <row r="3215" spans="4:14" s="1" customFormat="1">
      <c r="D3215" s="32"/>
      <c r="G3215" s="32"/>
      <c r="I3215" s="7"/>
      <c r="J3215" s="7"/>
      <c r="K3215" s="7"/>
      <c r="N3215" s="7"/>
    </row>
    <row r="3216" spans="4:14" s="1" customFormat="1">
      <c r="D3216" s="32"/>
      <c r="G3216" s="32"/>
      <c r="I3216" s="7"/>
      <c r="J3216" s="7"/>
      <c r="K3216" s="7"/>
      <c r="N3216" s="7"/>
    </row>
    <row r="3217" spans="4:14" s="1" customFormat="1">
      <c r="D3217" s="32"/>
      <c r="G3217" s="32"/>
      <c r="I3217" s="7"/>
      <c r="J3217" s="7"/>
      <c r="K3217" s="7"/>
      <c r="N3217" s="7"/>
    </row>
    <row r="3218" spans="4:14" s="1" customFormat="1">
      <c r="D3218" s="32"/>
      <c r="G3218" s="32"/>
      <c r="I3218" s="7"/>
      <c r="J3218" s="7"/>
      <c r="K3218" s="7"/>
      <c r="N3218" s="7"/>
    </row>
    <row r="3219" spans="4:14" s="1" customFormat="1">
      <c r="D3219" s="32"/>
      <c r="G3219" s="32"/>
      <c r="I3219" s="7"/>
      <c r="J3219" s="7"/>
      <c r="K3219" s="7"/>
      <c r="N3219" s="7"/>
    </row>
    <row r="3220" spans="4:14" s="1" customFormat="1">
      <c r="D3220" s="32"/>
      <c r="G3220" s="32"/>
      <c r="I3220" s="7"/>
      <c r="J3220" s="7"/>
      <c r="K3220" s="7"/>
      <c r="N3220" s="7"/>
    </row>
    <row r="3221" spans="4:14" s="1" customFormat="1">
      <c r="D3221" s="32"/>
      <c r="G3221" s="32"/>
      <c r="I3221" s="7"/>
      <c r="J3221" s="7"/>
      <c r="K3221" s="7"/>
      <c r="N3221" s="7"/>
    </row>
    <row r="3222" spans="4:14" s="1" customFormat="1">
      <c r="D3222" s="32"/>
      <c r="G3222" s="32"/>
      <c r="I3222" s="7"/>
      <c r="J3222" s="7"/>
      <c r="K3222" s="7"/>
      <c r="N3222" s="7"/>
    </row>
    <row r="3223" spans="4:14" s="1" customFormat="1">
      <c r="D3223" s="32"/>
      <c r="G3223" s="32"/>
      <c r="I3223" s="7"/>
      <c r="J3223" s="7"/>
      <c r="K3223" s="7"/>
      <c r="N3223" s="7"/>
    </row>
    <row r="3224" spans="4:14" s="1" customFormat="1">
      <c r="D3224" s="32"/>
      <c r="G3224" s="32"/>
      <c r="I3224" s="7"/>
      <c r="J3224" s="7"/>
      <c r="K3224" s="7"/>
      <c r="N3224" s="7"/>
    </row>
    <row r="3225" spans="4:14" s="1" customFormat="1">
      <c r="D3225" s="32"/>
      <c r="G3225" s="32"/>
      <c r="I3225" s="7"/>
      <c r="J3225" s="7"/>
      <c r="K3225" s="7"/>
      <c r="N3225" s="7"/>
    </row>
    <row r="3226" spans="4:14" s="1" customFormat="1">
      <c r="D3226" s="32"/>
      <c r="G3226" s="32"/>
      <c r="I3226" s="7"/>
      <c r="J3226" s="7"/>
      <c r="K3226" s="7"/>
      <c r="N3226" s="7"/>
    </row>
    <row r="3227" spans="4:14" s="1" customFormat="1">
      <c r="D3227" s="32"/>
      <c r="G3227" s="32"/>
      <c r="I3227" s="7"/>
      <c r="J3227" s="7"/>
      <c r="K3227" s="7"/>
      <c r="N3227" s="7"/>
    </row>
    <row r="3228" spans="4:14" s="1" customFormat="1">
      <c r="D3228" s="32"/>
      <c r="G3228" s="32"/>
      <c r="I3228" s="7"/>
      <c r="J3228" s="7"/>
      <c r="K3228" s="7"/>
      <c r="N3228" s="7"/>
    </row>
    <row r="3229" spans="4:14" s="1" customFormat="1">
      <c r="D3229" s="32"/>
      <c r="G3229" s="32"/>
      <c r="I3229" s="7"/>
      <c r="J3229" s="7"/>
      <c r="K3229" s="7"/>
      <c r="N3229" s="7"/>
    </row>
    <row r="3230" spans="4:14" s="1" customFormat="1">
      <c r="D3230" s="32"/>
      <c r="G3230" s="32"/>
      <c r="I3230" s="7"/>
      <c r="J3230" s="7"/>
      <c r="K3230" s="7"/>
      <c r="N3230" s="7"/>
    </row>
    <row r="3231" spans="4:14" s="1" customFormat="1">
      <c r="D3231" s="32"/>
      <c r="G3231" s="32"/>
      <c r="I3231" s="7"/>
      <c r="J3231" s="7"/>
      <c r="K3231" s="7"/>
      <c r="N3231" s="7"/>
    </row>
    <row r="3232" spans="4:14" s="1" customFormat="1">
      <c r="D3232" s="32"/>
      <c r="G3232" s="32"/>
      <c r="I3232" s="7"/>
      <c r="J3232" s="7"/>
      <c r="K3232" s="7"/>
      <c r="N3232" s="7"/>
    </row>
    <row r="3233" spans="4:14" s="1" customFormat="1">
      <c r="D3233" s="32"/>
      <c r="G3233" s="32"/>
      <c r="I3233" s="7"/>
      <c r="J3233" s="7"/>
      <c r="K3233" s="7"/>
      <c r="N3233" s="7"/>
    </row>
    <row r="3234" spans="4:14" s="1" customFormat="1">
      <c r="D3234" s="32"/>
      <c r="G3234" s="32"/>
      <c r="I3234" s="7"/>
      <c r="J3234" s="7"/>
      <c r="K3234" s="7"/>
      <c r="N3234" s="7"/>
    </row>
    <row r="3235" spans="4:14" s="1" customFormat="1">
      <c r="D3235" s="32"/>
      <c r="G3235" s="32"/>
      <c r="I3235" s="7"/>
      <c r="J3235" s="7"/>
      <c r="K3235" s="7"/>
      <c r="N3235" s="7"/>
    </row>
    <row r="3236" spans="4:14" s="1" customFormat="1">
      <c r="D3236" s="32"/>
      <c r="G3236" s="32"/>
      <c r="I3236" s="7"/>
      <c r="J3236" s="7"/>
      <c r="K3236" s="7"/>
      <c r="N3236" s="7"/>
    </row>
    <row r="3237" spans="4:14" s="1" customFormat="1">
      <c r="D3237" s="32"/>
      <c r="G3237" s="32"/>
      <c r="I3237" s="7"/>
      <c r="J3237" s="7"/>
      <c r="K3237" s="7"/>
      <c r="N3237" s="7"/>
    </row>
    <row r="3238" spans="4:14" s="1" customFormat="1">
      <c r="D3238" s="32"/>
      <c r="G3238" s="32"/>
      <c r="I3238" s="7"/>
      <c r="J3238" s="7"/>
      <c r="K3238" s="7"/>
      <c r="N3238" s="7"/>
    </row>
    <row r="3239" spans="4:14" s="1" customFormat="1">
      <c r="D3239" s="32"/>
      <c r="G3239" s="32"/>
      <c r="I3239" s="7"/>
      <c r="J3239" s="7"/>
      <c r="K3239" s="7"/>
      <c r="N3239" s="7"/>
    </row>
    <row r="3240" spans="4:14" s="1" customFormat="1">
      <c r="D3240" s="32"/>
      <c r="G3240" s="32"/>
      <c r="I3240" s="7"/>
      <c r="J3240" s="7"/>
      <c r="K3240" s="7"/>
      <c r="N3240" s="7"/>
    </row>
    <row r="3241" spans="4:14" s="1" customFormat="1">
      <c r="D3241" s="32"/>
      <c r="G3241" s="32"/>
      <c r="I3241" s="7"/>
      <c r="J3241" s="7"/>
      <c r="K3241" s="7"/>
      <c r="N3241" s="7"/>
    </row>
    <row r="3242" spans="4:14" s="1" customFormat="1">
      <c r="D3242" s="32"/>
      <c r="G3242" s="32"/>
      <c r="I3242" s="7"/>
      <c r="J3242" s="7"/>
      <c r="K3242" s="7"/>
      <c r="N3242" s="7"/>
    </row>
    <row r="3243" spans="4:14" s="1" customFormat="1">
      <c r="D3243" s="32"/>
      <c r="G3243" s="32"/>
      <c r="I3243" s="7"/>
      <c r="J3243" s="7"/>
      <c r="K3243" s="7"/>
      <c r="N3243" s="7"/>
    </row>
    <row r="3244" spans="4:14" s="1" customFormat="1">
      <c r="D3244" s="32"/>
      <c r="G3244" s="32"/>
      <c r="I3244" s="7"/>
      <c r="J3244" s="7"/>
      <c r="K3244" s="7"/>
      <c r="N3244" s="7"/>
    </row>
    <row r="3245" spans="4:14" s="1" customFormat="1">
      <c r="D3245" s="32"/>
      <c r="G3245" s="32"/>
      <c r="I3245" s="7"/>
      <c r="J3245" s="7"/>
      <c r="K3245" s="7"/>
      <c r="N3245" s="7"/>
    </row>
    <row r="3246" spans="4:14" s="1" customFormat="1">
      <c r="D3246" s="32"/>
      <c r="G3246" s="32"/>
      <c r="I3246" s="7"/>
      <c r="J3246" s="7"/>
      <c r="K3246" s="7"/>
      <c r="N3246" s="7"/>
    </row>
    <row r="3247" spans="4:14" s="1" customFormat="1">
      <c r="D3247" s="32"/>
      <c r="G3247" s="32"/>
      <c r="I3247" s="7"/>
      <c r="J3247" s="7"/>
      <c r="K3247" s="7"/>
      <c r="N3247" s="7"/>
    </row>
    <row r="3248" spans="4:14" s="1" customFormat="1">
      <c r="D3248" s="32"/>
      <c r="G3248" s="32"/>
      <c r="I3248" s="7"/>
      <c r="J3248" s="7"/>
      <c r="K3248" s="7"/>
      <c r="N3248" s="7"/>
    </row>
    <row r="3249" spans="4:14" s="1" customFormat="1">
      <c r="D3249" s="32"/>
      <c r="G3249" s="32"/>
      <c r="I3249" s="7"/>
      <c r="J3249" s="7"/>
      <c r="K3249" s="7"/>
      <c r="N3249" s="7"/>
    </row>
    <row r="3250" spans="4:14" s="1" customFormat="1">
      <c r="D3250" s="32"/>
      <c r="G3250" s="32"/>
      <c r="I3250" s="7"/>
      <c r="J3250" s="7"/>
      <c r="K3250" s="7"/>
      <c r="N3250" s="7"/>
    </row>
    <row r="3251" spans="4:14" s="1" customFormat="1">
      <c r="D3251" s="32"/>
      <c r="G3251" s="32"/>
      <c r="I3251" s="7"/>
      <c r="J3251" s="7"/>
      <c r="K3251" s="7"/>
      <c r="N3251" s="7"/>
    </row>
    <row r="3252" spans="4:14" s="1" customFormat="1">
      <c r="D3252" s="32"/>
      <c r="G3252" s="32"/>
      <c r="I3252" s="7"/>
      <c r="J3252" s="7"/>
      <c r="K3252" s="7"/>
      <c r="N3252" s="7"/>
    </row>
    <row r="3253" spans="4:14" s="1" customFormat="1">
      <c r="D3253" s="32"/>
      <c r="G3253" s="32"/>
      <c r="I3253" s="7"/>
      <c r="J3253" s="7"/>
      <c r="K3253" s="7"/>
      <c r="N3253" s="7"/>
    </row>
    <row r="3254" spans="4:14" s="1" customFormat="1">
      <c r="D3254" s="32"/>
      <c r="G3254" s="32"/>
      <c r="I3254" s="7"/>
      <c r="J3254" s="7"/>
      <c r="K3254" s="7"/>
      <c r="N3254" s="7"/>
    </row>
    <row r="3255" spans="4:14" s="1" customFormat="1">
      <c r="D3255" s="32"/>
      <c r="G3255" s="32"/>
      <c r="I3255" s="7"/>
      <c r="J3255" s="7"/>
      <c r="K3255" s="7"/>
      <c r="N3255" s="7"/>
    </row>
    <row r="3256" spans="4:14" s="1" customFormat="1">
      <c r="D3256" s="32"/>
      <c r="G3256" s="32"/>
      <c r="I3256" s="7"/>
      <c r="J3256" s="7"/>
      <c r="K3256" s="7"/>
      <c r="N3256" s="7"/>
    </row>
    <row r="3257" spans="4:14" s="1" customFormat="1">
      <c r="D3257" s="32"/>
      <c r="G3257" s="32"/>
      <c r="I3257" s="7"/>
      <c r="J3257" s="7"/>
      <c r="K3257" s="7"/>
      <c r="N3257" s="7"/>
    </row>
    <row r="3258" spans="4:14" s="1" customFormat="1">
      <c r="D3258" s="32"/>
      <c r="G3258" s="32"/>
      <c r="I3258" s="7"/>
      <c r="J3258" s="7"/>
      <c r="K3258" s="7"/>
      <c r="N3258" s="7"/>
    </row>
    <row r="3259" spans="4:14" s="1" customFormat="1">
      <c r="D3259" s="32"/>
      <c r="G3259" s="32"/>
      <c r="I3259" s="7"/>
      <c r="J3259" s="7"/>
      <c r="K3259" s="7"/>
      <c r="N3259" s="7"/>
    </row>
    <row r="3260" spans="4:14" s="1" customFormat="1">
      <c r="D3260" s="32"/>
      <c r="G3260" s="32"/>
      <c r="I3260" s="7"/>
      <c r="J3260" s="7"/>
      <c r="K3260" s="7"/>
      <c r="N3260" s="7"/>
    </row>
    <row r="3261" spans="4:14" s="1" customFormat="1">
      <c r="D3261" s="32"/>
      <c r="G3261" s="32"/>
      <c r="I3261" s="7"/>
      <c r="J3261" s="7"/>
      <c r="K3261" s="7"/>
      <c r="N3261" s="7"/>
    </row>
    <row r="3262" spans="4:14" s="1" customFormat="1">
      <c r="D3262" s="32"/>
      <c r="G3262" s="32"/>
      <c r="I3262" s="7"/>
      <c r="J3262" s="7"/>
      <c r="K3262" s="7"/>
      <c r="N3262" s="7"/>
    </row>
    <row r="3263" spans="4:14" s="1" customFormat="1">
      <c r="D3263" s="32"/>
      <c r="G3263" s="32"/>
      <c r="I3263" s="7"/>
      <c r="J3263" s="7"/>
      <c r="K3263" s="7"/>
      <c r="N3263" s="7"/>
    </row>
    <row r="3264" spans="4:14" s="1" customFormat="1">
      <c r="D3264" s="32"/>
      <c r="G3264" s="32"/>
      <c r="I3264" s="7"/>
      <c r="J3264" s="7"/>
      <c r="K3264" s="7"/>
      <c r="N3264" s="7"/>
    </row>
    <row r="3265" spans="4:14" s="1" customFormat="1">
      <c r="D3265" s="32"/>
      <c r="G3265" s="32"/>
      <c r="I3265" s="7"/>
      <c r="J3265" s="7"/>
      <c r="K3265" s="7"/>
      <c r="N3265" s="7"/>
    </row>
    <row r="3266" spans="4:14" s="1" customFormat="1">
      <c r="D3266" s="32"/>
      <c r="G3266" s="32"/>
      <c r="I3266" s="7"/>
      <c r="J3266" s="7"/>
      <c r="K3266" s="7"/>
      <c r="N3266" s="7"/>
    </row>
    <row r="3267" spans="4:14" s="1" customFormat="1">
      <c r="D3267" s="32"/>
      <c r="G3267" s="32"/>
      <c r="I3267" s="7"/>
      <c r="J3267" s="7"/>
      <c r="K3267" s="7"/>
      <c r="N3267" s="7"/>
    </row>
    <row r="3268" spans="4:14" s="1" customFormat="1">
      <c r="D3268" s="32"/>
      <c r="G3268" s="32"/>
      <c r="I3268" s="7"/>
      <c r="J3268" s="7"/>
      <c r="K3268" s="7"/>
      <c r="N3268" s="7"/>
    </row>
    <row r="3269" spans="4:14" s="1" customFormat="1">
      <c r="D3269" s="32"/>
      <c r="G3269" s="32"/>
      <c r="I3269" s="7"/>
      <c r="J3269" s="7"/>
      <c r="K3269" s="7"/>
      <c r="N3269" s="7"/>
    </row>
    <row r="3270" spans="4:14" s="1" customFormat="1">
      <c r="D3270" s="32"/>
      <c r="G3270" s="32"/>
      <c r="I3270" s="7"/>
      <c r="J3270" s="7"/>
      <c r="K3270" s="7"/>
      <c r="N3270" s="7"/>
    </row>
    <row r="3271" spans="4:14" s="1" customFormat="1">
      <c r="D3271" s="32"/>
      <c r="G3271" s="32"/>
      <c r="I3271" s="7"/>
      <c r="J3271" s="7"/>
      <c r="K3271" s="7"/>
      <c r="N3271" s="7"/>
    </row>
    <row r="3272" spans="4:14" s="1" customFormat="1">
      <c r="D3272" s="32"/>
      <c r="G3272" s="32"/>
      <c r="I3272" s="7"/>
      <c r="J3272" s="7"/>
      <c r="K3272" s="7"/>
      <c r="N3272" s="7"/>
    </row>
    <row r="3273" spans="4:14" s="1" customFormat="1">
      <c r="D3273" s="32"/>
      <c r="G3273" s="32"/>
      <c r="I3273" s="7"/>
      <c r="J3273" s="7"/>
      <c r="K3273" s="7"/>
      <c r="N3273" s="7"/>
    </row>
    <row r="3274" spans="4:14" s="1" customFormat="1">
      <c r="D3274" s="32"/>
      <c r="G3274" s="32"/>
      <c r="I3274" s="7"/>
      <c r="J3274" s="7"/>
      <c r="K3274" s="7"/>
      <c r="N3274" s="7"/>
    </row>
    <row r="3275" spans="4:14" s="1" customFormat="1">
      <c r="D3275" s="32"/>
      <c r="G3275" s="32"/>
      <c r="I3275" s="7"/>
      <c r="J3275" s="7"/>
      <c r="K3275" s="7"/>
      <c r="N3275" s="7"/>
    </row>
    <row r="3276" spans="4:14" s="1" customFormat="1">
      <c r="D3276" s="32"/>
      <c r="G3276" s="32"/>
      <c r="I3276" s="7"/>
      <c r="J3276" s="7"/>
      <c r="K3276" s="7"/>
      <c r="N3276" s="7"/>
    </row>
    <row r="3277" spans="4:14" s="1" customFormat="1">
      <c r="D3277" s="32"/>
      <c r="G3277" s="32"/>
      <c r="I3277" s="7"/>
      <c r="J3277" s="7"/>
      <c r="K3277" s="7"/>
      <c r="N3277" s="7"/>
    </row>
    <row r="3278" spans="4:14" s="1" customFormat="1">
      <c r="D3278" s="32"/>
      <c r="G3278" s="32"/>
      <c r="I3278" s="7"/>
      <c r="J3278" s="7"/>
      <c r="K3278" s="7"/>
      <c r="N3278" s="7"/>
    </row>
    <row r="3279" spans="4:14" s="1" customFormat="1">
      <c r="D3279" s="32"/>
      <c r="G3279" s="32"/>
      <c r="I3279" s="7"/>
      <c r="J3279" s="7"/>
      <c r="K3279" s="7"/>
      <c r="N3279" s="7"/>
    </row>
    <row r="3280" spans="4:14" s="1" customFormat="1">
      <c r="D3280" s="32"/>
      <c r="G3280" s="32"/>
      <c r="I3280" s="7"/>
      <c r="J3280" s="7"/>
      <c r="K3280" s="7"/>
      <c r="N3280" s="7"/>
    </row>
    <row r="3281" spans="4:14" s="1" customFormat="1">
      <c r="D3281" s="32"/>
      <c r="G3281" s="32"/>
      <c r="I3281" s="7"/>
      <c r="J3281" s="7"/>
      <c r="K3281" s="7"/>
      <c r="N3281" s="7"/>
    </row>
    <row r="3282" spans="4:14" s="1" customFormat="1">
      <c r="D3282" s="32"/>
      <c r="G3282" s="32"/>
      <c r="I3282" s="7"/>
      <c r="J3282" s="7"/>
      <c r="K3282" s="7"/>
      <c r="N3282" s="7"/>
    </row>
    <row r="3283" spans="4:14" s="1" customFormat="1">
      <c r="D3283" s="32"/>
      <c r="G3283" s="32"/>
      <c r="I3283" s="7"/>
      <c r="J3283" s="7"/>
      <c r="K3283" s="7"/>
      <c r="N3283" s="7"/>
    </row>
    <row r="3284" spans="4:14" s="1" customFormat="1">
      <c r="D3284" s="32"/>
      <c r="G3284" s="32"/>
      <c r="I3284" s="7"/>
      <c r="J3284" s="7"/>
      <c r="K3284" s="7"/>
      <c r="N3284" s="7"/>
    </row>
    <row r="3285" spans="4:14" s="1" customFormat="1">
      <c r="D3285" s="32"/>
      <c r="G3285" s="32"/>
      <c r="I3285" s="7"/>
      <c r="J3285" s="7"/>
      <c r="K3285" s="7"/>
      <c r="N3285" s="7"/>
    </row>
    <row r="3286" spans="4:14" s="1" customFormat="1">
      <c r="D3286" s="32"/>
      <c r="G3286" s="32"/>
      <c r="I3286" s="7"/>
      <c r="J3286" s="7"/>
      <c r="K3286" s="7"/>
      <c r="N3286" s="7"/>
    </row>
    <row r="3287" spans="4:14" s="1" customFormat="1">
      <c r="D3287" s="32"/>
      <c r="G3287" s="32"/>
      <c r="I3287" s="7"/>
      <c r="J3287" s="7"/>
      <c r="K3287" s="7"/>
      <c r="N3287" s="7"/>
    </row>
    <row r="3288" spans="4:14" s="1" customFormat="1">
      <c r="D3288" s="32"/>
      <c r="G3288" s="32"/>
      <c r="I3288" s="7"/>
      <c r="J3288" s="7"/>
      <c r="K3288" s="7"/>
      <c r="N3288" s="7"/>
    </row>
    <row r="3289" spans="4:14" s="1" customFormat="1">
      <c r="D3289" s="32"/>
      <c r="G3289" s="32"/>
      <c r="I3289" s="7"/>
      <c r="J3289" s="7"/>
      <c r="K3289" s="7"/>
      <c r="N3289" s="7"/>
    </row>
    <row r="3290" spans="4:14" s="1" customFormat="1">
      <c r="D3290" s="32"/>
      <c r="G3290" s="32"/>
      <c r="I3290" s="7"/>
      <c r="J3290" s="7"/>
      <c r="K3290" s="7"/>
      <c r="N3290" s="7"/>
    </row>
    <row r="3291" spans="4:14" s="1" customFormat="1">
      <c r="D3291" s="32"/>
      <c r="G3291" s="32"/>
      <c r="I3291" s="7"/>
      <c r="J3291" s="7"/>
      <c r="K3291" s="7"/>
      <c r="N3291" s="7"/>
    </row>
    <row r="3292" spans="4:14" s="1" customFormat="1">
      <c r="D3292" s="32"/>
      <c r="G3292" s="32"/>
      <c r="I3292" s="7"/>
      <c r="J3292" s="7"/>
      <c r="K3292" s="7"/>
      <c r="N3292" s="7"/>
    </row>
    <row r="3293" spans="4:14" s="1" customFormat="1">
      <c r="D3293" s="32"/>
      <c r="G3293" s="32"/>
      <c r="I3293" s="7"/>
      <c r="J3293" s="7"/>
      <c r="K3293" s="7"/>
      <c r="N3293" s="7"/>
    </row>
    <row r="3294" spans="4:14" s="1" customFormat="1">
      <c r="D3294" s="32"/>
      <c r="G3294" s="32"/>
      <c r="I3294" s="7"/>
      <c r="J3294" s="7"/>
      <c r="K3294" s="7"/>
      <c r="N3294" s="7"/>
    </row>
    <row r="3295" spans="4:14" s="1" customFormat="1">
      <c r="D3295" s="32"/>
      <c r="G3295" s="32"/>
      <c r="I3295" s="7"/>
      <c r="J3295" s="7"/>
      <c r="K3295" s="7"/>
      <c r="N3295" s="7"/>
    </row>
    <row r="3296" spans="4:14" s="1" customFormat="1">
      <c r="D3296" s="32"/>
      <c r="G3296" s="32"/>
      <c r="I3296" s="7"/>
      <c r="J3296" s="7"/>
      <c r="K3296" s="7"/>
      <c r="N3296" s="7"/>
    </row>
    <row r="3297" spans="4:14" s="1" customFormat="1">
      <c r="D3297" s="32"/>
      <c r="G3297" s="32"/>
      <c r="I3297" s="7"/>
      <c r="J3297" s="7"/>
      <c r="K3297" s="7"/>
      <c r="N3297" s="7"/>
    </row>
    <row r="3298" spans="4:14" s="1" customFormat="1">
      <c r="D3298" s="32"/>
      <c r="G3298" s="32"/>
      <c r="I3298" s="7"/>
      <c r="J3298" s="7"/>
      <c r="K3298" s="7"/>
      <c r="N3298" s="7"/>
    </row>
    <row r="3299" spans="4:14" s="1" customFormat="1">
      <c r="D3299" s="32"/>
      <c r="G3299" s="32"/>
      <c r="I3299" s="7"/>
      <c r="J3299" s="7"/>
      <c r="K3299" s="7"/>
      <c r="N3299" s="7"/>
    </row>
    <row r="3300" spans="4:14" s="1" customFormat="1">
      <c r="D3300" s="32"/>
      <c r="G3300" s="32"/>
      <c r="I3300" s="7"/>
      <c r="J3300" s="7"/>
      <c r="K3300" s="7"/>
      <c r="N3300" s="7"/>
    </row>
    <row r="3301" spans="4:14" s="1" customFormat="1">
      <c r="D3301" s="32"/>
      <c r="G3301" s="32"/>
      <c r="I3301" s="7"/>
      <c r="J3301" s="7"/>
      <c r="K3301" s="7"/>
      <c r="N3301" s="7"/>
    </row>
    <row r="3302" spans="4:14" s="1" customFormat="1">
      <c r="D3302" s="32"/>
      <c r="G3302" s="32"/>
      <c r="I3302" s="7"/>
      <c r="J3302" s="7"/>
      <c r="K3302" s="7"/>
      <c r="N3302" s="7"/>
    </row>
    <row r="3303" spans="4:14" s="1" customFormat="1">
      <c r="D3303" s="32"/>
      <c r="G3303" s="32"/>
      <c r="I3303" s="7"/>
      <c r="J3303" s="7"/>
      <c r="K3303" s="7"/>
      <c r="N3303" s="7"/>
    </row>
    <row r="3304" spans="4:14" s="1" customFormat="1">
      <c r="D3304" s="32"/>
      <c r="G3304" s="32"/>
      <c r="I3304" s="7"/>
      <c r="J3304" s="7"/>
      <c r="K3304" s="7"/>
      <c r="N3304" s="7"/>
    </row>
    <row r="3305" spans="4:14" s="1" customFormat="1">
      <c r="D3305" s="32"/>
      <c r="G3305" s="32"/>
      <c r="I3305" s="7"/>
      <c r="J3305" s="7"/>
      <c r="K3305" s="7"/>
      <c r="N3305" s="7"/>
    </row>
    <row r="3306" spans="4:14" s="1" customFormat="1">
      <c r="D3306" s="32"/>
      <c r="G3306" s="32"/>
      <c r="I3306" s="7"/>
      <c r="J3306" s="7"/>
      <c r="K3306" s="7"/>
      <c r="N3306" s="7"/>
    </row>
    <row r="3307" spans="4:14" s="1" customFormat="1">
      <c r="D3307" s="32"/>
      <c r="G3307" s="32"/>
      <c r="I3307" s="7"/>
      <c r="J3307" s="7"/>
      <c r="K3307" s="7"/>
      <c r="N3307" s="7"/>
    </row>
    <row r="3308" spans="4:14" s="1" customFormat="1">
      <c r="D3308" s="32"/>
      <c r="G3308" s="32"/>
      <c r="I3308" s="7"/>
      <c r="J3308" s="7"/>
      <c r="K3308" s="7"/>
      <c r="N3308" s="7"/>
    </row>
    <row r="3309" spans="4:14" s="1" customFormat="1">
      <c r="D3309" s="32"/>
      <c r="G3309" s="32"/>
      <c r="I3309" s="7"/>
      <c r="J3309" s="7"/>
      <c r="K3309" s="7"/>
      <c r="N3309" s="7"/>
    </row>
    <row r="3310" spans="4:14" s="1" customFormat="1">
      <c r="D3310" s="32"/>
      <c r="G3310" s="32"/>
      <c r="I3310" s="7"/>
      <c r="J3310" s="7"/>
      <c r="K3310" s="7"/>
      <c r="N3310" s="7"/>
    </row>
    <row r="3311" spans="4:14" s="1" customFormat="1">
      <c r="D3311" s="32"/>
      <c r="G3311" s="32"/>
      <c r="I3311" s="7"/>
      <c r="J3311" s="7"/>
      <c r="K3311" s="7"/>
      <c r="N3311" s="7"/>
    </row>
    <row r="3312" spans="4:14" s="1" customFormat="1">
      <c r="D3312" s="32"/>
      <c r="G3312" s="32"/>
      <c r="I3312" s="7"/>
      <c r="J3312" s="7"/>
      <c r="K3312" s="7"/>
      <c r="N3312" s="7"/>
    </row>
    <row r="3313" spans="4:14" s="1" customFormat="1">
      <c r="D3313" s="32"/>
      <c r="G3313" s="32"/>
      <c r="I3313" s="7"/>
      <c r="J3313" s="7"/>
      <c r="K3313" s="7"/>
      <c r="N3313" s="7"/>
    </row>
    <row r="3314" spans="4:14" s="1" customFormat="1">
      <c r="D3314" s="32"/>
      <c r="G3314" s="32"/>
      <c r="I3314" s="7"/>
      <c r="J3314" s="7"/>
      <c r="K3314" s="7"/>
      <c r="N3314" s="7"/>
    </row>
    <row r="3315" spans="4:14" s="1" customFormat="1">
      <c r="D3315" s="32"/>
      <c r="G3315" s="32"/>
      <c r="I3315" s="7"/>
      <c r="J3315" s="7"/>
      <c r="K3315" s="7"/>
      <c r="N3315" s="7"/>
    </row>
    <row r="3316" spans="4:14" s="1" customFormat="1">
      <c r="D3316" s="32"/>
      <c r="G3316" s="32"/>
      <c r="I3316" s="7"/>
      <c r="J3316" s="7"/>
      <c r="K3316" s="7"/>
      <c r="N3316" s="7"/>
    </row>
    <row r="3317" spans="4:14" s="1" customFormat="1">
      <c r="D3317" s="32"/>
      <c r="G3317" s="32"/>
      <c r="I3317" s="7"/>
      <c r="J3317" s="7"/>
      <c r="K3317" s="7"/>
      <c r="N3317" s="7"/>
    </row>
    <row r="3318" spans="4:14" s="1" customFormat="1">
      <c r="D3318" s="32"/>
      <c r="G3318" s="32"/>
      <c r="I3318" s="7"/>
      <c r="J3318" s="7"/>
      <c r="K3318" s="7"/>
      <c r="N3318" s="7"/>
    </row>
    <row r="3319" spans="4:14" s="1" customFormat="1">
      <c r="D3319" s="32"/>
      <c r="G3319" s="32"/>
      <c r="I3319" s="7"/>
      <c r="J3319" s="7"/>
      <c r="K3319" s="7"/>
      <c r="N3319" s="7"/>
    </row>
    <row r="3320" spans="4:14" s="1" customFormat="1">
      <c r="D3320" s="32"/>
      <c r="G3320" s="32"/>
      <c r="I3320" s="7"/>
      <c r="J3320" s="7"/>
      <c r="K3320" s="7"/>
      <c r="N3320" s="7"/>
    </row>
    <row r="3321" spans="4:14" s="1" customFormat="1">
      <c r="D3321" s="32"/>
      <c r="G3321" s="32"/>
      <c r="I3321" s="7"/>
      <c r="J3321" s="7"/>
      <c r="K3321" s="7"/>
      <c r="N3321" s="7"/>
    </row>
    <row r="3322" spans="4:14" s="1" customFormat="1">
      <c r="D3322" s="32"/>
      <c r="G3322" s="32"/>
      <c r="I3322" s="7"/>
      <c r="J3322" s="7"/>
      <c r="K3322" s="7"/>
      <c r="N3322" s="7"/>
    </row>
    <row r="3323" spans="4:14" s="1" customFormat="1">
      <c r="D3323" s="32"/>
      <c r="G3323" s="32"/>
      <c r="I3323" s="7"/>
      <c r="J3323" s="7"/>
      <c r="K3323" s="7"/>
      <c r="N3323" s="7"/>
    </row>
    <row r="3324" spans="4:14" s="1" customFormat="1">
      <c r="D3324" s="32"/>
      <c r="G3324" s="32"/>
      <c r="I3324" s="7"/>
      <c r="J3324" s="7"/>
      <c r="K3324" s="7"/>
      <c r="N3324" s="7"/>
    </row>
    <row r="3325" spans="4:14" s="1" customFormat="1">
      <c r="D3325" s="32"/>
      <c r="G3325" s="32"/>
      <c r="I3325" s="7"/>
      <c r="J3325" s="7"/>
      <c r="K3325" s="7"/>
      <c r="N3325" s="7"/>
    </row>
    <row r="3326" spans="4:14" s="1" customFormat="1">
      <c r="D3326" s="32"/>
      <c r="G3326" s="32"/>
      <c r="I3326" s="7"/>
      <c r="J3326" s="7"/>
      <c r="K3326" s="7"/>
      <c r="N3326" s="7"/>
    </row>
    <row r="3327" spans="4:14" s="1" customFormat="1">
      <c r="D3327" s="32"/>
      <c r="G3327" s="32"/>
      <c r="I3327" s="7"/>
      <c r="J3327" s="7"/>
      <c r="K3327" s="7"/>
      <c r="N3327" s="7"/>
    </row>
    <row r="3328" spans="4:14" s="1" customFormat="1">
      <c r="D3328" s="32"/>
      <c r="G3328" s="32"/>
      <c r="I3328" s="7"/>
      <c r="J3328" s="7"/>
      <c r="K3328" s="7"/>
      <c r="N3328" s="7"/>
    </row>
    <row r="3329" spans="4:14" s="1" customFormat="1">
      <c r="D3329" s="32"/>
      <c r="G3329" s="32"/>
      <c r="I3329" s="7"/>
      <c r="J3329" s="7"/>
      <c r="K3329" s="7"/>
      <c r="N3329" s="7"/>
    </row>
    <row r="3330" spans="4:14" s="1" customFormat="1">
      <c r="D3330" s="32"/>
      <c r="G3330" s="32"/>
      <c r="I3330" s="7"/>
      <c r="J3330" s="7"/>
      <c r="K3330" s="7"/>
      <c r="N3330" s="7"/>
    </row>
    <row r="3331" spans="4:14" s="1" customFormat="1">
      <c r="D3331" s="32"/>
      <c r="G3331" s="32"/>
      <c r="I3331" s="7"/>
      <c r="J3331" s="7"/>
      <c r="K3331" s="7"/>
      <c r="N3331" s="7"/>
    </row>
    <row r="3332" spans="4:14" s="1" customFormat="1">
      <c r="D3332" s="32"/>
      <c r="G3332" s="32"/>
      <c r="I3332" s="7"/>
      <c r="J3332" s="7"/>
      <c r="K3332" s="7"/>
      <c r="N3332" s="7"/>
    </row>
    <row r="3333" spans="4:14" s="1" customFormat="1">
      <c r="D3333" s="32"/>
      <c r="G3333" s="32"/>
      <c r="I3333" s="7"/>
      <c r="J3333" s="7"/>
      <c r="K3333" s="7"/>
      <c r="N3333" s="7"/>
    </row>
    <row r="3334" spans="4:14" s="1" customFormat="1">
      <c r="D3334" s="32"/>
      <c r="G3334" s="32"/>
      <c r="I3334" s="7"/>
      <c r="J3334" s="7"/>
      <c r="K3334" s="7"/>
      <c r="N3334" s="7"/>
    </row>
    <row r="3335" spans="4:14" s="1" customFormat="1">
      <c r="D3335" s="32"/>
      <c r="G3335" s="32"/>
      <c r="I3335" s="7"/>
      <c r="J3335" s="7"/>
      <c r="K3335" s="7"/>
      <c r="N3335" s="7"/>
    </row>
    <row r="3336" spans="4:14" s="1" customFormat="1">
      <c r="D3336" s="32"/>
      <c r="G3336" s="32"/>
      <c r="I3336" s="7"/>
      <c r="J3336" s="7"/>
      <c r="K3336" s="7"/>
      <c r="N3336" s="7"/>
    </row>
    <row r="3337" spans="4:14" s="1" customFormat="1">
      <c r="D3337" s="32"/>
      <c r="G3337" s="32"/>
      <c r="I3337" s="7"/>
      <c r="J3337" s="7"/>
      <c r="K3337" s="7"/>
      <c r="N3337" s="7"/>
    </row>
    <row r="3338" spans="4:14" s="1" customFormat="1">
      <c r="D3338" s="32"/>
      <c r="G3338" s="32"/>
      <c r="I3338" s="7"/>
      <c r="J3338" s="7"/>
      <c r="K3338" s="7"/>
      <c r="N3338" s="7"/>
    </row>
    <row r="3339" spans="4:14" s="1" customFormat="1">
      <c r="D3339" s="32"/>
      <c r="G3339" s="32"/>
      <c r="I3339" s="7"/>
      <c r="J3339" s="7"/>
      <c r="K3339" s="7"/>
      <c r="N3339" s="7"/>
    </row>
    <row r="3340" spans="4:14" s="1" customFormat="1">
      <c r="D3340" s="32"/>
      <c r="G3340" s="32"/>
      <c r="I3340" s="7"/>
      <c r="J3340" s="7"/>
      <c r="K3340" s="7"/>
      <c r="N3340" s="7"/>
    </row>
    <row r="3341" spans="4:14" s="1" customFormat="1">
      <c r="D3341" s="32"/>
      <c r="G3341" s="32"/>
      <c r="I3341" s="7"/>
      <c r="J3341" s="7"/>
      <c r="K3341" s="7"/>
      <c r="N3341" s="7"/>
    </row>
    <row r="3342" spans="4:14" s="1" customFormat="1">
      <c r="D3342" s="32"/>
      <c r="G3342" s="32"/>
      <c r="I3342" s="7"/>
      <c r="J3342" s="7"/>
      <c r="K3342" s="7"/>
      <c r="N3342" s="7"/>
    </row>
    <row r="3343" spans="4:14" s="1" customFormat="1">
      <c r="D3343" s="32"/>
      <c r="G3343" s="32"/>
      <c r="I3343" s="7"/>
      <c r="J3343" s="7"/>
      <c r="K3343" s="7"/>
      <c r="N3343" s="7"/>
    </row>
    <row r="3344" spans="4:14" s="1" customFormat="1">
      <c r="D3344" s="32"/>
      <c r="G3344" s="32"/>
      <c r="I3344" s="7"/>
      <c r="J3344" s="7"/>
      <c r="K3344" s="7"/>
      <c r="N3344" s="7"/>
    </row>
    <row r="3345" spans="4:14" s="1" customFormat="1">
      <c r="D3345" s="32"/>
      <c r="G3345" s="32"/>
      <c r="I3345" s="7"/>
      <c r="J3345" s="7"/>
      <c r="K3345" s="7"/>
      <c r="N3345" s="7"/>
    </row>
    <row r="3346" spans="4:14" s="1" customFormat="1">
      <c r="D3346" s="32"/>
      <c r="G3346" s="32"/>
      <c r="I3346" s="7"/>
      <c r="J3346" s="7"/>
      <c r="K3346" s="7"/>
      <c r="N3346" s="7"/>
    </row>
    <row r="3347" spans="4:14" s="1" customFormat="1">
      <c r="D3347" s="32"/>
      <c r="G3347" s="32"/>
      <c r="I3347" s="7"/>
      <c r="J3347" s="7"/>
      <c r="K3347" s="7"/>
      <c r="N3347" s="7"/>
    </row>
    <row r="3348" spans="4:14" s="1" customFormat="1">
      <c r="D3348" s="32"/>
      <c r="G3348" s="32"/>
      <c r="I3348" s="7"/>
      <c r="J3348" s="7"/>
      <c r="K3348" s="7"/>
      <c r="N3348" s="7"/>
    </row>
    <row r="3349" spans="4:14" s="1" customFormat="1">
      <c r="D3349" s="32"/>
      <c r="G3349" s="32"/>
      <c r="I3349" s="7"/>
      <c r="J3349" s="7"/>
      <c r="K3349" s="7"/>
      <c r="N3349" s="7"/>
    </row>
    <row r="3350" spans="4:14" s="1" customFormat="1">
      <c r="D3350" s="32"/>
      <c r="G3350" s="32"/>
      <c r="I3350" s="7"/>
      <c r="J3350" s="7"/>
      <c r="K3350" s="7"/>
      <c r="N3350" s="7"/>
    </row>
    <row r="3351" spans="4:14" s="1" customFormat="1">
      <c r="D3351" s="32"/>
      <c r="G3351" s="32"/>
      <c r="I3351" s="7"/>
      <c r="J3351" s="7"/>
      <c r="K3351" s="7"/>
      <c r="N3351" s="7"/>
    </row>
    <row r="3352" spans="4:14" s="1" customFormat="1">
      <c r="D3352" s="32"/>
      <c r="G3352" s="32"/>
      <c r="I3352" s="7"/>
      <c r="J3352" s="7"/>
      <c r="K3352" s="7"/>
      <c r="N3352" s="7"/>
    </row>
    <row r="3353" spans="4:14" s="1" customFormat="1">
      <c r="D3353" s="32"/>
      <c r="G3353" s="32"/>
      <c r="I3353" s="7"/>
      <c r="J3353" s="7"/>
      <c r="K3353" s="7"/>
      <c r="N3353" s="7"/>
    </row>
    <row r="3354" spans="4:14" s="1" customFormat="1">
      <c r="D3354" s="32"/>
      <c r="G3354" s="32"/>
      <c r="I3354" s="7"/>
      <c r="J3354" s="7"/>
      <c r="K3354" s="7"/>
      <c r="N3354" s="7"/>
    </row>
    <row r="3355" spans="4:14" s="1" customFormat="1">
      <c r="D3355" s="32"/>
      <c r="G3355" s="32"/>
      <c r="I3355" s="7"/>
      <c r="J3355" s="7"/>
      <c r="K3355" s="7"/>
      <c r="N3355" s="7"/>
    </row>
    <row r="3356" spans="4:14" s="1" customFormat="1">
      <c r="D3356" s="32"/>
      <c r="G3356" s="32"/>
      <c r="I3356" s="7"/>
      <c r="J3356" s="7"/>
      <c r="K3356" s="7"/>
      <c r="N3356" s="7"/>
    </row>
    <row r="3357" spans="4:14" s="1" customFormat="1">
      <c r="D3357" s="32"/>
      <c r="G3357" s="32"/>
      <c r="I3357" s="7"/>
      <c r="J3357" s="7"/>
      <c r="K3357" s="7"/>
      <c r="N3357" s="7"/>
    </row>
    <row r="3358" spans="4:14" s="1" customFormat="1">
      <c r="D3358" s="32"/>
      <c r="G3358" s="32"/>
      <c r="I3358" s="7"/>
      <c r="J3358" s="7"/>
      <c r="K3358" s="7"/>
      <c r="N3358" s="7"/>
    </row>
    <row r="3359" spans="4:14" s="1" customFormat="1">
      <c r="D3359" s="32"/>
      <c r="G3359" s="32"/>
      <c r="I3359" s="7"/>
      <c r="J3359" s="7"/>
      <c r="K3359" s="7"/>
      <c r="N3359" s="7"/>
    </row>
    <row r="3360" spans="4:14" s="1" customFormat="1">
      <c r="D3360" s="32"/>
      <c r="G3360" s="32"/>
      <c r="I3360" s="7"/>
      <c r="J3360" s="7"/>
      <c r="K3360" s="7"/>
      <c r="N3360" s="7"/>
    </row>
    <row r="3361" spans="4:14" s="1" customFormat="1">
      <c r="D3361" s="32"/>
      <c r="G3361" s="32"/>
      <c r="I3361" s="7"/>
      <c r="J3361" s="7"/>
      <c r="K3361" s="7"/>
      <c r="N3361" s="7"/>
    </row>
    <row r="3362" spans="4:14" s="1" customFormat="1">
      <c r="D3362" s="32"/>
      <c r="G3362" s="32"/>
      <c r="I3362" s="7"/>
      <c r="J3362" s="7"/>
      <c r="K3362" s="7"/>
      <c r="N3362" s="7"/>
    </row>
    <row r="3363" spans="4:14" s="1" customFormat="1">
      <c r="D3363" s="32"/>
      <c r="G3363" s="32"/>
      <c r="I3363" s="7"/>
      <c r="J3363" s="7"/>
      <c r="K3363" s="7"/>
      <c r="N3363" s="7"/>
    </row>
    <row r="3364" spans="4:14" s="1" customFormat="1">
      <c r="D3364" s="32"/>
      <c r="G3364" s="32"/>
      <c r="I3364" s="7"/>
      <c r="J3364" s="7"/>
      <c r="K3364" s="7"/>
      <c r="N3364" s="7"/>
    </row>
    <row r="3365" spans="4:14" s="1" customFormat="1">
      <c r="D3365" s="32"/>
      <c r="G3365" s="32"/>
      <c r="I3365" s="7"/>
      <c r="J3365" s="7"/>
      <c r="K3365" s="7"/>
      <c r="N3365" s="7"/>
    </row>
    <row r="3366" spans="4:14" s="1" customFormat="1">
      <c r="D3366" s="32"/>
      <c r="G3366" s="32"/>
      <c r="I3366" s="7"/>
      <c r="J3366" s="7"/>
      <c r="K3366" s="7"/>
      <c r="N3366" s="7"/>
    </row>
    <row r="3367" spans="4:14" s="1" customFormat="1">
      <c r="D3367" s="32"/>
      <c r="G3367" s="32"/>
      <c r="I3367" s="7"/>
      <c r="J3367" s="7"/>
      <c r="K3367" s="7"/>
      <c r="N3367" s="7"/>
    </row>
    <row r="3368" spans="4:14" s="1" customFormat="1">
      <c r="D3368" s="32"/>
      <c r="G3368" s="32"/>
      <c r="I3368" s="7"/>
      <c r="J3368" s="7"/>
      <c r="K3368" s="7"/>
      <c r="N3368" s="7"/>
    </row>
    <row r="3369" spans="4:14" s="1" customFormat="1">
      <c r="D3369" s="32"/>
      <c r="G3369" s="32"/>
      <c r="I3369" s="7"/>
      <c r="J3369" s="7"/>
      <c r="K3369" s="7"/>
      <c r="N3369" s="7"/>
    </row>
    <row r="3370" spans="4:14" s="1" customFormat="1">
      <c r="D3370" s="32"/>
      <c r="G3370" s="32"/>
      <c r="I3370" s="7"/>
      <c r="J3370" s="7"/>
      <c r="K3370" s="7"/>
      <c r="N3370" s="7"/>
    </row>
    <row r="3371" spans="4:14" s="1" customFormat="1">
      <c r="D3371" s="32"/>
      <c r="G3371" s="32"/>
      <c r="I3371" s="7"/>
      <c r="J3371" s="7"/>
      <c r="K3371" s="7"/>
      <c r="N3371" s="7"/>
    </row>
    <row r="3372" spans="4:14" s="1" customFormat="1">
      <c r="D3372" s="32"/>
      <c r="G3372" s="32"/>
      <c r="I3372" s="7"/>
      <c r="J3372" s="7"/>
      <c r="K3372" s="7"/>
      <c r="N3372" s="7"/>
    </row>
    <row r="3373" spans="4:14" s="1" customFormat="1">
      <c r="D3373" s="32"/>
      <c r="G3373" s="32"/>
      <c r="I3373" s="7"/>
      <c r="J3373" s="7"/>
      <c r="K3373" s="7"/>
      <c r="N3373" s="7"/>
    </row>
    <row r="3374" spans="4:14" s="1" customFormat="1">
      <c r="D3374" s="32"/>
      <c r="G3374" s="32"/>
      <c r="I3374" s="7"/>
      <c r="J3374" s="7"/>
      <c r="K3374" s="7"/>
      <c r="N3374" s="7"/>
    </row>
    <row r="3375" spans="4:14" s="1" customFormat="1">
      <c r="D3375" s="32"/>
      <c r="G3375" s="32"/>
      <c r="I3375" s="7"/>
      <c r="J3375" s="7"/>
      <c r="K3375" s="7"/>
      <c r="N3375" s="7"/>
    </row>
    <row r="3376" spans="4:14" s="1" customFormat="1">
      <c r="D3376" s="32"/>
      <c r="G3376" s="32"/>
      <c r="I3376" s="7"/>
      <c r="J3376" s="7"/>
      <c r="K3376" s="7"/>
      <c r="N3376" s="7"/>
    </row>
    <row r="3377" spans="4:14" s="1" customFormat="1">
      <c r="D3377" s="32"/>
      <c r="G3377" s="32"/>
      <c r="I3377" s="7"/>
      <c r="J3377" s="7"/>
      <c r="K3377" s="7"/>
      <c r="N3377" s="7"/>
    </row>
    <row r="3378" spans="4:14" s="1" customFormat="1">
      <c r="D3378" s="32"/>
      <c r="G3378" s="32"/>
      <c r="I3378" s="7"/>
      <c r="J3378" s="7"/>
      <c r="K3378" s="7"/>
      <c r="N3378" s="7"/>
    </row>
    <row r="3379" spans="4:14" s="1" customFormat="1">
      <c r="D3379" s="32"/>
      <c r="G3379" s="32"/>
      <c r="I3379" s="7"/>
      <c r="J3379" s="7"/>
      <c r="K3379" s="7"/>
      <c r="N3379" s="7"/>
    </row>
    <row r="3380" spans="4:14" s="1" customFormat="1">
      <c r="D3380" s="32"/>
      <c r="G3380" s="32"/>
      <c r="I3380" s="7"/>
      <c r="J3380" s="7"/>
      <c r="K3380" s="7"/>
      <c r="N3380" s="7"/>
    </row>
    <row r="3381" spans="4:14" s="1" customFormat="1">
      <c r="D3381" s="32"/>
      <c r="G3381" s="32"/>
      <c r="I3381" s="7"/>
      <c r="J3381" s="7"/>
      <c r="K3381" s="7"/>
      <c r="N3381" s="7"/>
    </row>
    <row r="3382" spans="4:14" s="1" customFormat="1">
      <c r="D3382" s="32"/>
      <c r="G3382" s="32"/>
      <c r="I3382" s="7"/>
      <c r="J3382" s="7"/>
      <c r="K3382" s="7"/>
      <c r="N3382" s="7"/>
    </row>
    <row r="3383" spans="4:14" s="1" customFormat="1">
      <c r="D3383" s="32"/>
      <c r="G3383" s="32"/>
      <c r="I3383" s="7"/>
      <c r="J3383" s="7"/>
      <c r="K3383" s="7"/>
      <c r="N3383" s="7"/>
    </row>
    <row r="3384" spans="4:14" s="1" customFormat="1">
      <c r="D3384" s="32"/>
      <c r="G3384" s="32"/>
      <c r="I3384" s="7"/>
      <c r="J3384" s="7"/>
      <c r="K3384" s="7"/>
      <c r="N3384" s="7"/>
    </row>
    <row r="3385" spans="4:14" s="1" customFormat="1">
      <c r="D3385" s="32"/>
      <c r="G3385" s="32"/>
      <c r="I3385" s="7"/>
      <c r="J3385" s="7"/>
      <c r="K3385" s="7"/>
      <c r="N3385" s="7"/>
    </row>
    <row r="3386" spans="4:14" s="1" customFormat="1">
      <c r="D3386" s="32"/>
      <c r="G3386" s="32"/>
      <c r="I3386" s="7"/>
      <c r="J3386" s="7"/>
      <c r="K3386" s="7"/>
      <c r="N3386" s="7"/>
    </row>
    <row r="3387" spans="4:14" s="1" customFormat="1">
      <c r="D3387" s="32"/>
      <c r="G3387" s="32"/>
      <c r="I3387" s="7"/>
      <c r="J3387" s="7"/>
      <c r="K3387" s="7"/>
      <c r="N3387" s="7"/>
    </row>
    <row r="3388" spans="4:14" s="1" customFormat="1">
      <c r="D3388" s="32"/>
      <c r="G3388" s="32"/>
      <c r="I3388" s="7"/>
      <c r="J3388" s="7"/>
      <c r="K3388" s="7"/>
      <c r="N3388" s="7"/>
    </row>
    <row r="3389" spans="4:14" s="1" customFormat="1">
      <c r="D3389" s="32"/>
      <c r="G3389" s="32"/>
      <c r="I3389" s="7"/>
      <c r="J3389" s="7"/>
      <c r="K3389" s="7"/>
      <c r="N3389" s="7"/>
    </row>
    <row r="3390" spans="4:14" s="1" customFormat="1">
      <c r="D3390" s="32"/>
      <c r="G3390" s="32"/>
      <c r="I3390" s="7"/>
      <c r="J3390" s="7"/>
      <c r="K3390" s="7"/>
      <c r="N3390" s="7"/>
    </row>
    <row r="3391" spans="4:14" s="1" customFormat="1">
      <c r="D3391" s="32"/>
      <c r="G3391" s="32"/>
      <c r="I3391" s="7"/>
      <c r="J3391" s="7"/>
      <c r="K3391" s="7"/>
      <c r="N3391" s="7"/>
    </row>
    <row r="3392" spans="4:14" s="1" customFormat="1">
      <c r="D3392" s="32"/>
      <c r="G3392" s="32"/>
      <c r="I3392" s="7"/>
      <c r="J3392" s="7"/>
      <c r="K3392" s="7"/>
      <c r="N3392" s="7"/>
    </row>
    <row r="3393" spans="4:14" s="1" customFormat="1">
      <c r="D3393" s="32"/>
      <c r="G3393" s="32"/>
      <c r="I3393" s="7"/>
      <c r="J3393" s="7"/>
      <c r="K3393" s="7"/>
      <c r="N3393" s="7"/>
    </row>
    <row r="3394" spans="4:14" s="1" customFormat="1">
      <c r="D3394" s="32"/>
      <c r="G3394" s="32"/>
      <c r="I3394" s="7"/>
      <c r="J3394" s="7"/>
      <c r="K3394" s="7"/>
      <c r="N3394" s="7"/>
    </row>
    <row r="3395" spans="4:14" s="1" customFormat="1">
      <c r="D3395" s="32"/>
      <c r="G3395" s="32"/>
      <c r="I3395" s="7"/>
      <c r="J3395" s="7"/>
      <c r="K3395" s="7"/>
      <c r="N3395" s="7"/>
    </row>
    <row r="3396" spans="4:14" s="1" customFormat="1">
      <c r="D3396" s="32"/>
      <c r="G3396" s="32"/>
      <c r="I3396" s="7"/>
      <c r="J3396" s="7"/>
      <c r="K3396" s="7"/>
      <c r="N3396" s="7"/>
    </row>
    <row r="3397" spans="4:14" s="1" customFormat="1">
      <c r="D3397" s="32"/>
      <c r="G3397" s="32"/>
      <c r="I3397" s="7"/>
      <c r="J3397" s="7"/>
      <c r="K3397" s="7"/>
      <c r="N3397" s="7"/>
    </row>
    <row r="3398" spans="4:14" s="1" customFormat="1">
      <c r="D3398" s="32"/>
      <c r="G3398" s="32"/>
      <c r="I3398" s="7"/>
      <c r="J3398" s="7"/>
      <c r="K3398" s="7"/>
      <c r="N3398" s="7"/>
    </row>
    <row r="3399" spans="4:14" s="1" customFormat="1">
      <c r="D3399" s="32"/>
      <c r="G3399" s="32"/>
      <c r="I3399" s="7"/>
      <c r="J3399" s="7"/>
      <c r="K3399" s="7"/>
      <c r="N3399" s="7"/>
    </row>
    <row r="3400" spans="4:14" s="1" customFormat="1">
      <c r="D3400" s="32"/>
      <c r="G3400" s="32"/>
      <c r="I3400" s="7"/>
      <c r="J3400" s="7"/>
      <c r="K3400" s="7"/>
      <c r="N3400" s="7"/>
    </row>
    <row r="3401" spans="4:14" s="1" customFormat="1">
      <c r="D3401" s="32"/>
      <c r="G3401" s="32"/>
      <c r="I3401" s="7"/>
      <c r="J3401" s="7"/>
      <c r="K3401" s="7"/>
      <c r="N3401" s="7"/>
    </row>
    <row r="3402" spans="4:14" s="1" customFormat="1">
      <c r="D3402" s="32"/>
      <c r="G3402" s="32"/>
      <c r="I3402" s="7"/>
      <c r="J3402" s="7"/>
      <c r="K3402" s="7"/>
      <c r="N3402" s="7"/>
    </row>
    <row r="3403" spans="4:14" s="1" customFormat="1">
      <c r="D3403" s="32"/>
      <c r="G3403" s="32"/>
      <c r="I3403" s="7"/>
      <c r="J3403" s="7"/>
      <c r="K3403" s="7"/>
      <c r="N3403" s="7"/>
    </row>
    <row r="3404" spans="4:14" s="1" customFormat="1">
      <c r="D3404" s="32"/>
      <c r="G3404" s="32"/>
      <c r="I3404" s="7"/>
      <c r="J3404" s="7"/>
      <c r="K3404" s="7"/>
      <c r="N3404" s="7"/>
    </row>
    <row r="3405" spans="4:14" s="1" customFormat="1">
      <c r="D3405" s="32"/>
      <c r="G3405" s="32"/>
      <c r="I3405" s="7"/>
      <c r="J3405" s="7"/>
      <c r="K3405" s="7"/>
      <c r="N3405" s="7"/>
    </row>
    <row r="3406" spans="4:14" s="1" customFormat="1">
      <c r="D3406" s="32"/>
      <c r="G3406" s="32"/>
      <c r="I3406" s="7"/>
      <c r="J3406" s="7"/>
      <c r="K3406" s="7"/>
      <c r="N3406" s="7"/>
    </row>
    <row r="3407" spans="4:14" s="1" customFormat="1">
      <c r="D3407" s="32"/>
      <c r="G3407" s="32"/>
      <c r="I3407" s="7"/>
      <c r="J3407" s="7"/>
      <c r="K3407" s="7"/>
      <c r="N3407" s="7"/>
    </row>
    <row r="3408" spans="4:14" s="1" customFormat="1">
      <c r="D3408" s="32"/>
      <c r="G3408" s="32"/>
      <c r="I3408" s="7"/>
      <c r="J3408" s="7"/>
      <c r="K3408" s="7"/>
      <c r="N3408" s="7"/>
    </row>
    <row r="3409" spans="4:14" s="1" customFormat="1">
      <c r="D3409" s="32"/>
      <c r="G3409" s="32"/>
      <c r="I3409" s="7"/>
      <c r="J3409" s="7"/>
      <c r="K3409" s="7"/>
      <c r="N3409" s="7"/>
    </row>
    <row r="3410" spans="4:14" s="1" customFormat="1">
      <c r="D3410" s="32"/>
      <c r="G3410" s="32"/>
      <c r="I3410" s="7"/>
      <c r="J3410" s="7"/>
      <c r="K3410" s="7"/>
      <c r="N3410" s="7"/>
    </row>
    <row r="3411" spans="4:14" s="1" customFormat="1">
      <c r="D3411" s="32"/>
      <c r="G3411" s="32"/>
      <c r="I3411" s="7"/>
      <c r="J3411" s="7"/>
      <c r="K3411" s="7"/>
      <c r="N3411" s="7"/>
    </row>
    <row r="3412" spans="4:14" s="1" customFormat="1">
      <c r="D3412" s="32"/>
      <c r="G3412" s="32"/>
      <c r="I3412" s="7"/>
      <c r="J3412" s="7"/>
      <c r="K3412" s="7"/>
      <c r="N3412" s="7"/>
    </row>
    <row r="3413" spans="4:14" s="1" customFormat="1">
      <c r="D3413" s="32"/>
      <c r="G3413" s="32"/>
      <c r="I3413" s="7"/>
      <c r="J3413" s="7"/>
      <c r="K3413" s="7"/>
      <c r="N3413" s="7"/>
    </row>
    <row r="3414" spans="4:14" s="1" customFormat="1">
      <c r="D3414" s="32"/>
      <c r="G3414" s="32"/>
      <c r="I3414" s="7"/>
      <c r="J3414" s="7"/>
      <c r="K3414" s="7"/>
      <c r="N3414" s="7"/>
    </row>
    <row r="3415" spans="4:14" s="1" customFormat="1">
      <c r="D3415" s="32"/>
      <c r="G3415" s="32"/>
      <c r="I3415" s="7"/>
      <c r="J3415" s="7"/>
      <c r="K3415" s="7"/>
      <c r="N3415" s="7"/>
    </row>
    <row r="3416" spans="4:14" s="1" customFormat="1">
      <c r="D3416" s="32"/>
      <c r="G3416" s="32"/>
      <c r="I3416" s="7"/>
      <c r="J3416" s="7"/>
      <c r="K3416" s="7"/>
      <c r="N3416" s="7"/>
    </row>
    <row r="3417" spans="4:14" s="1" customFormat="1">
      <c r="D3417" s="32"/>
      <c r="G3417" s="32"/>
      <c r="I3417" s="7"/>
      <c r="J3417" s="7"/>
      <c r="K3417" s="7"/>
      <c r="N3417" s="7"/>
    </row>
    <row r="3418" spans="4:14" s="1" customFormat="1">
      <c r="D3418" s="32"/>
      <c r="G3418" s="32"/>
      <c r="I3418" s="7"/>
      <c r="J3418" s="7"/>
      <c r="K3418" s="7"/>
      <c r="N3418" s="7"/>
    </row>
    <row r="3419" spans="4:14" s="1" customFormat="1">
      <c r="D3419" s="32"/>
      <c r="G3419" s="32"/>
      <c r="I3419" s="7"/>
      <c r="J3419" s="7"/>
      <c r="K3419" s="7"/>
      <c r="N3419" s="7"/>
    </row>
    <row r="3420" spans="4:14" s="1" customFormat="1">
      <c r="D3420" s="32"/>
      <c r="G3420" s="32"/>
      <c r="I3420" s="7"/>
      <c r="J3420" s="7"/>
      <c r="K3420" s="7"/>
      <c r="N3420" s="7"/>
    </row>
    <row r="3421" spans="4:14" s="1" customFormat="1">
      <c r="D3421" s="32"/>
      <c r="G3421" s="32"/>
      <c r="I3421" s="7"/>
      <c r="J3421" s="7"/>
      <c r="K3421" s="7"/>
      <c r="N3421" s="7"/>
    </row>
    <row r="3422" spans="4:14" s="1" customFormat="1">
      <c r="D3422" s="32"/>
      <c r="G3422" s="32"/>
      <c r="I3422" s="7"/>
      <c r="J3422" s="7"/>
      <c r="K3422" s="7"/>
      <c r="N3422" s="7"/>
    </row>
    <row r="3423" spans="4:14" s="1" customFormat="1">
      <c r="D3423" s="32"/>
      <c r="G3423" s="32"/>
      <c r="I3423" s="7"/>
      <c r="J3423" s="7"/>
      <c r="K3423" s="7"/>
      <c r="N3423" s="7"/>
    </row>
    <row r="3424" spans="4:14" s="1" customFormat="1">
      <c r="D3424" s="32"/>
      <c r="G3424" s="32"/>
      <c r="I3424" s="7"/>
      <c r="J3424" s="7"/>
      <c r="K3424" s="7"/>
      <c r="N3424" s="7"/>
    </row>
    <row r="3425" spans="4:14" s="1" customFormat="1">
      <c r="D3425" s="32"/>
      <c r="G3425" s="32"/>
      <c r="I3425" s="7"/>
      <c r="J3425" s="7"/>
      <c r="K3425" s="7"/>
      <c r="N3425" s="7"/>
    </row>
    <row r="3426" spans="4:14" s="1" customFormat="1">
      <c r="D3426" s="32"/>
      <c r="G3426" s="32"/>
      <c r="I3426" s="7"/>
      <c r="J3426" s="7"/>
      <c r="K3426" s="7"/>
      <c r="N3426" s="7"/>
    </row>
    <row r="3427" spans="4:14" s="1" customFormat="1">
      <c r="D3427" s="32"/>
      <c r="G3427" s="32"/>
      <c r="I3427" s="7"/>
      <c r="J3427" s="7"/>
      <c r="K3427" s="7"/>
      <c r="N3427" s="7"/>
    </row>
    <row r="3428" spans="4:14" s="1" customFormat="1">
      <c r="D3428" s="32"/>
      <c r="G3428" s="32"/>
      <c r="I3428" s="7"/>
      <c r="J3428" s="7"/>
      <c r="K3428" s="7"/>
      <c r="N3428" s="7"/>
    </row>
    <row r="3429" spans="4:14" s="1" customFormat="1">
      <c r="D3429" s="32"/>
      <c r="G3429" s="32"/>
      <c r="I3429" s="7"/>
      <c r="J3429" s="7"/>
      <c r="K3429" s="7"/>
      <c r="N3429" s="7"/>
    </row>
    <row r="3430" spans="4:14" s="1" customFormat="1">
      <c r="D3430" s="32"/>
      <c r="G3430" s="32"/>
      <c r="I3430" s="7"/>
      <c r="J3430" s="7"/>
      <c r="K3430" s="7"/>
      <c r="N3430" s="7"/>
    </row>
    <row r="3431" spans="4:14" s="1" customFormat="1">
      <c r="D3431" s="32"/>
      <c r="G3431" s="32"/>
      <c r="I3431" s="7"/>
      <c r="J3431" s="7"/>
      <c r="K3431" s="7"/>
      <c r="N3431" s="7"/>
    </row>
    <row r="3432" spans="4:14" s="1" customFormat="1">
      <c r="D3432" s="32"/>
      <c r="G3432" s="32"/>
      <c r="I3432" s="7"/>
      <c r="J3432" s="7"/>
      <c r="K3432" s="7"/>
      <c r="N3432" s="7"/>
    </row>
    <row r="3433" spans="4:14" s="1" customFormat="1">
      <c r="D3433" s="32"/>
      <c r="G3433" s="32"/>
      <c r="I3433" s="7"/>
      <c r="J3433" s="7"/>
      <c r="K3433" s="7"/>
      <c r="N3433" s="7"/>
    </row>
    <row r="3434" spans="4:14" s="1" customFormat="1">
      <c r="D3434" s="32"/>
      <c r="G3434" s="32"/>
      <c r="I3434" s="7"/>
      <c r="J3434" s="7"/>
      <c r="K3434" s="7"/>
      <c r="N3434" s="7"/>
    </row>
    <row r="3435" spans="4:14" s="1" customFormat="1">
      <c r="D3435" s="32"/>
      <c r="G3435" s="32"/>
      <c r="I3435" s="7"/>
      <c r="J3435" s="7"/>
      <c r="K3435" s="7"/>
      <c r="N3435" s="7"/>
    </row>
    <row r="3436" spans="4:14" s="1" customFormat="1">
      <c r="D3436" s="32"/>
      <c r="G3436" s="32"/>
      <c r="I3436" s="7"/>
      <c r="J3436" s="7"/>
      <c r="K3436" s="7"/>
      <c r="N3436" s="7"/>
    </row>
    <row r="3437" spans="4:14" s="1" customFormat="1">
      <c r="D3437" s="32"/>
      <c r="G3437" s="32"/>
      <c r="I3437" s="7"/>
      <c r="J3437" s="7"/>
      <c r="K3437" s="7"/>
      <c r="N3437" s="7"/>
    </row>
    <row r="3438" spans="4:14" s="1" customFormat="1">
      <c r="D3438" s="32"/>
      <c r="G3438" s="32"/>
      <c r="I3438" s="7"/>
      <c r="J3438" s="7"/>
      <c r="K3438" s="7"/>
      <c r="N3438" s="7"/>
    </row>
    <row r="3439" spans="4:14" s="1" customFormat="1">
      <c r="D3439" s="32"/>
      <c r="G3439" s="32"/>
      <c r="I3439" s="7"/>
      <c r="J3439" s="7"/>
      <c r="K3439" s="7"/>
      <c r="N3439" s="7"/>
    </row>
    <row r="3440" spans="4:14" s="1" customFormat="1">
      <c r="D3440" s="32"/>
      <c r="G3440" s="32"/>
      <c r="I3440" s="7"/>
      <c r="J3440" s="7"/>
      <c r="K3440" s="7"/>
      <c r="N3440" s="7"/>
    </row>
    <row r="3441" spans="4:14" s="1" customFormat="1">
      <c r="D3441" s="32"/>
      <c r="G3441" s="32"/>
      <c r="I3441" s="7"/>
      <c r="J3441" s="7"/>
      <c r="K3441" s="7"/>
      <c r="N3441" s="7"/>
    </row>
    <row r="3442" spans="4:14" s="1" customFormat="1">
      <c r="D3442" s="32"/>
      <c r="G3442" s="32"/>
      <c r="I3442" s="7"/>
      <c r="J3442" s="7"/>
      <c r="K3442" s="7"/>
      <c r="N3442" s="7"/>
    </row>
    <row r="3443" spans="4:14" s="1" customFormat="1">
      <c r="D3443" s="32"/>
      <c r="G3443" s="32"/>
      <c r="I3443" s="7"/>
      <c r="J3443" s="7"/>
      <c r="K3443" s="7"/>
      <c r="N3443" s="7"/>
    </row>
    <row r="3444" spans="4:14" s="1" customFormat="1">
      <c r="D3444" s="32"/>
      <c r="G3444" s="32"/>
      <c r="I3444" s="7"/>
      <c r="J3444" s="7"/>
      <c r="K3444" s="7"/>
      <c r="N3444" s="7"/>
    </row>
    <row r="3445" spans="4:14" s="1" customFormat="1">
      <c r="D3445" s="32"/>
      <c r="G3445" s="32"/>
      <c r="I3445" s="7"/>
      <c r="J3445" s="7"/>
      <c r="K3445" s="7"/>
      <c r="N3445" s="7"/>
    </row>
    <row r="3446" spans="4:14" s="1" customFormat="1">
      <c r="D3446" s="32"/>
      <c r="G3446" s="32"/>
      <c r="I3446" s="7"/>
      <c r="J3446" s="7"/>
      <c r="K3446" s="7"/>
      <c r="N3446" s="7"/>
    </row>
    <row r="3447" spans="4:14" s="1" customFormat="1">
      <c r="D3447" s="32"/>
      <c r="G3447" s="32"/>
      <c r="I3447" s="7"/>
      <c r="J3447" s="7"/>
      <c r="K3447" s="7"/>
      <c r="N3447" s="7"/>
    </row>
    <row r="3448" spans="4:14" s="1" customFormat="1">
      <c r="D3448" s="32"/>
      <c r="G3448" s="32"/>
      <c r="I3448" s="7"/>
      <c r="J3448" s="7"/>
      <c r="K3448" s="7"/>
      <c r="N3448" s="7"/>
    </row>
    <row r="3449" spans="4:14" s="1" customFormat="1">
      <c r="D3449" s="32"/>
      <c r="G3449" s="32"/>
      <c r="I3449" s="7"/>
      <c r="J3449" s="7"/>
      <c r="K3449" s="7"/>
      <c r="N3449" s="7"/>
    </row>
    <row r="3450" spans="4:14" s="1" customFormat="1">
      <c r="D3450" s="32"/>
      <c r="G3450" s="32"/>
      <c r="I3450" s="7"/>
      <c r="J3450" s="7"/>
      <c r="K3450" s="7"/>
      <c r="N3450" s="7"/>
    </row>
    <row r="3451" spans="4:14" s="1" customFormat="1">
      <c r="D3451" s="32"/>
      <c r="G3451" s="32"/>
      <c r="I3451" s="7"/>
      <c r="J3451" s="7"/>
      <c r="K3451" s="7"/>
      <c r="N3451" s="7"/>
    </row>
    <row r="3452" spans="4:14" s="1" customFormat="1">
      <c r="D3452" s="32"/>
      <c r="G3452" s="32"/>
      <c r="I3452" s="7"/>
      <c r="J3452" s="7"/>
      <c r="K3452" s="7"/>
      <c r="N3452" s="7"/>
    </row>
    <row r="3453" spans="4:14" s="1" customFormat="1">
      <c r="D3453" s="32"/>
      <c r="G3453" s="32"/>
      <c r="I3453" s="7"/>
      <c r="J3453" s="7"/>
      <c r="K3453" s="7"/>
      <c r="N3453" s="7"/>
    </row>
    <row r="3454" spans="4:14" s="1" customFormat="1">
      <c r="D3454" s="32"/>
      <c r="G3454" s="32"/>
      <c r="I3454" s="7"/>
      <c r="J3454" s="7"/>
      <c r="K3454" s="7"/>
      <c r="N3454" s="7"/>
    </row>
    <row r="3455" spans="4:14" s="1" customFormat="1">
      <c r="D3455" s="32"/>
      <c r="G3455" s="32"/>
      <c r="I3455" s="7"/>
      <c r="J3455" s="7"/>
      <c r="K3455" s="7"/>
      <c r="N3455" s="7"/>
    </row>
    <row r="3456" spans="4:14" s="1" customFormat="1">
      <c r="D3456" s="32"/>
      <c r="G3456" s="32"/>
      <c r="I3456" s="7"/>
      <c r="J3456" s="7"/>
      <c r="K3456" s="7"/>
      <c r="N3456" s="7"/>
    </row>
    <row r="3457" spans="4:14" s="1" customFormat="1">
      <c r="D3457" s="32"/>
      <c r="G3457" s="32"/>
      <c r="I3457" s="7"/>
      <c r="J3457" s="7"/>
      <c r="K3457" s="7"/>
      <c r="N3457" s="7"/>
    </row>
    <row r="3458" spans="4:14" s="1" customFormat="1">
      <c r="D3458" s="32"/>
      <c r="G3458" s="32"/>
      <c r="I3458" s="7"/>
      <c r="J3458" s="7"/>
      <c r="K3458" s="7"/>
      <c r="N3458" s="7"/>
    </row>
    <row r="3459" spans="4:14" s="1" customFormat="1">
      <c r="D3459" s="32"/>
      <c r="G3459" s="32"/>
      <c r="I3459" s="7"/>
      <c r="J3459" s="7"/>
      <c r="K3459" s="7"/>
      <c r="N3459" s="7"/>
    </row>
    <row r="3460" spans="4:14" s="1" customFormat="1">
      <c r="D3460" s="32"/>
      <c r="G3460" s="32"/>
      <c r="I3460" s="7"/>
      <c r="J3460" s="7"/>
      <c r="K3460" s="7"/>
      <c r="N3460" s="7"/>
    </row>
    <row r="3461" spans="4:14" s="1" customFormat="1">
      <c r="D3461" s="32"/>
      <c r="G3461" s="32"/>
      <c r="I3461" s="7"/>
      <c r="J3461" s="7"/>
      <c r="K3461" s="7"/>
      <c r="N3461" s="7"/>
    </row>
    <row r="3462" spans="4:14" s="1" customFormat="1">
      <c r="D3462" s="32"/>
      <c r="G3462" s="32"/>
      <c r="I3462" s="7"/>
      <c r="J3462" s="7"/>
      <c r="K3462" s="7"/>
      <c r="N3462" s="7"/>
    </row>
    <row r="3463" spans="4:14" s="1" customFormat="1">
      <c r="D3463" s="32"/>
      <c r="G3463" s="32"/>
      <c r="I3463" s="7"/>
      <c r="J3463" s="7"/>
      <c r="K3463" s="7"/>
      <c r="N3463" s="7"/>
    </row>
    <row r="3464" spans="4:14" s="1" customFormat="1">
      <c r="D3464" s="32"/>
      <c r="G3464" s="32"/>
      <c r="I3464" s="7"/>
      <c r="J3464" s="7"/>
      <c r="K3464" s="7"/>
      <c r="N3464" s="7"/>
    </row>
    <row r="3465" spans="4:14" s="1" customFormat="1">
      <c r="D3465" s="32"/>
      <c r="G3465" s="32"/>
      <c r="I3465" s="7"/>
      <c r="J3465" s="7"/>
      <c r="K3465" s="7"/>
      <c r="N3465" s="7"/>
    </row>
    <row r="3466" spans="4:14" s="1" customFormat="1">
      <c r="D3466" s="32"/>
      <c r="G3466" s="32"/>
      <c r="I3466" s="7"/>
      <c r="J3466" s="7"/>
      <c r="K3466" s="7"/>
      <c r="N3466" s="7"/>
    </row>
    <row r="3467" spans="4:14" s="1" customFormat="1">
      <c r="D3467" s="32"/>
      <c r="G3467" s="32"/>
      <c r="I3467" s="7"/>
      <c r="J3467" s="7"/>
      <c r="K3467" s="7"/>
      <c r="N3467" s="7"/>
    </row>
    <row r="3468" spans="4:14" s="1" customFormat="1">
      <c r="D3468" s="32"/>
      <c r="G3468" s="32"/>
      <c r="I3468" s="7"/>
      <c r="J3468" s="7"/>
      <c r="K3468" s="7"/>
      <c r="N3468" s="7"/>
    </row>
    <row r="3469" spans="4:14" s="1" customFormat="1">
      <c r="D3469" s="32"/>
      <c r="G3469" s="32"/>
      <c r="I3469" s="7"/>
      <c r="J3469" s="7"/>
      <c r="K3469" s="7"/>
      <c r="N3469" s="7"/>
    </row>
    <row r="3470" spans="4:14" s="1" customFormat="1">
      <c r="D3470" s="32"/>
      <c r="G3470" s="32"/>
      <c r="I3470" s="7"/>
      <c r="J3470" s="7"/>
      <c r="K3470" s="7"/>
      <c r="N3470" s="7"/>
    </row>
    <row r="3471" spans="4:14" s="1" customFormat="1">
      <c r="D3471" s="32"/>
      <c r="G3471" s="32"/>
      <c r="I3471" s="7"/>
      <c r="J3471" s="7"/>
      <c r="K3471" s="7"/>
      <c r="N3471" s="7"/>
    </row>
    <row r="3472" spans="4:14" s="1" customFormat="1">
      <c r="D3472" s="32"/>
      <c r="G3472" s="32"/>
      <c r="I3472" s="7"/>
      <c r="J3472" s="7"/>
      <c r="K3472" s="7"/>
      <c r="N3472" s="7"/>
    </row>
    <row r="3473" spans="4:14" s="1" customFormat="1">
      <c r="D3473" s="32"/>
      <c r="G3473" s="32"/>
      <c r="I3473" s="7"/>
      <c r="J3473" s="7"/>
      <c r="K3473" s="7"/>
      <c r="N3473" s="7"/>
    </row>
    <row r="3474" spans="4:14" s="1" customFormat="1">
      <c r="D3474" s="32"/>
      <c r="G3474" s="32"/>
      <c r="I3474" s="7"/>
      <c r="J3474" s="7"/>
      <c r="K3474" s="7"/>
      <c r="N3474" s="7"/>
    </row>
    <row r="3475" spans="4:14" s="1" customFormat="1">
      <c r="D3475" s="32"/>
      <c r="G3475" s="32"/>
      <c r="I3475" s="7"/>
      <c r="J3475" s="7"/>
      <c r="K3475" s="7"/>
      <c r="N3475" s="7"/>
    </row>
    <row r="3476" spans="4:14" s="1" customFormat="1">
      <c r="D3476" s="32"/>
      <c r="G3476" s="32"/>
      <c r="I3476" s="7"/>
      <c r="J3476" s="7"/>
      <c r="K3476" s="7"/>
      <c r="N3476" s="7"/>
    </row>
    <row r="3477" spans="4:14" s="1" customFormat="1">
      <c r="D3477" s="32"/>
      <c r="G3477" s="32"/>
      <c r="I3477" s="7"/>
      <c r="J3477" s="7"/>
      <c r="K3477" s="7"/>
      <c r="N3477" s="7"/>
    </row>
    <row r="3478" spans="4:14" s="1" customFormat="1">
      <c r="D3478" s="32"/>
      <c r="G3478" s="32"/>
      <c r="I3478" s="7"/>
      <c r="J3478" s="7"/>
      <c r="K3478" s="7"/>
      <c r="N3478" s="7"/>
    </row>
    <row r="3479" spans="4:14" s="1" customFormat="1">
      <c r="D3479" s="32"/>
      <c r="G3479" s="32"/>
      <c r="I3479" s="7"/>
      <c r="J3479" s="7"/>
      <c r="K3479" s="7"/>
      <c r="N3479" s="7"/>
    </row>
    <row r="3480" spans="4:14" s="1" customFormat="1">
      <c r="D3480" s="32"/>
      <c r="G3480" s="32"/>
      <c r="I3480" s="7"/>
      <c r="J3480" s="7"/>
      <c r="K3480" s="7"/>
      <c r="N3480" s="7"/>
    </row>
    <row r="3481" spans="4:14" s="1" customFormat="1">
      <c r="D3481" s="32"/>
      <c r="G3481" s="32"/>
      <c r="I3481" s="7"/>
      <c r="J3481" s="7"/>
      <c r="K3481" s="7"/>
      <c r="N3481" s="7"/>
    </row>
    <row r="3482" spans="4:14" s="1" customFormat="1">
      <c r="D3482" s="32"/>
      <c r="G3482" s="32"/>
      <c r="I3482" s="7"/>
      <c r="J3482" s="7"/>
      <c r="K3482" s="7"/>
      <c r="N3482" s="7"/>
    </row>
    <row r="3483" spans="4:14" s="1" customFormat="1">
      <c r="D3483" s="32"/>
      <c r="G3483" s="32"/>
      <c r="I3483" s="7"/>
      <c r="J3483" s="7"/>
      <c r="K3483" s="7"/>
      <c r="N3483" s="7"/>
    </row>
    <row r="3484" spans="4:14" s="1" customFormat="1">
      <c r="D3484" s="32"/>
      <c r="G3484" s="32"/>
      <c r="I3484" s="7"/>
      <c r="J3484" s="7"/>
      <c r="K3484" s="7"/>
      <c r="N3484" s="7"/>
    </row>
    <row r="3485" spans="4:14" s="1" customFormat="1">
      <c r="D3485" s="32"/>
      <c r="G3485" s="32"/>
      <c r="I3485" s="7"/>
      <c r="J3485" s="7"/>
      <c r="K3485" s="7"/>
      <c r="N3485" s="7"/>
    </row>
    <row r="3486" spans="4:14" s="1" customFormat="1">
      <c r="D3486" s="32"/>
      <c r="G3486" s="32"/>
      <c r="I3486" s="7"/>
      <c r="J3486" s="7"/>
      <c r="K3486" s="7"/>
      <c r="N3486" s="7"/>
    </row>
    <row r="3487" spans="4:14" s="1" customFormat="1">
      <c r="D3487" s="32"/>
      <c r="G3487" s="32"/>
      <c r="I3487" s="7"/>
      <c r="J3487" s="7"/>
      <c r="K3487" s="7"/>
      <c r="N3487" s="7"/>
    </row>
    <row r="3488" spans="4:14" s="1" customFormat="1">
      <c r="D3488" s="32"/>
      <c r="G3488" s="32"/>
      <c r="I3488" s="7"/>
      <c r="J3488" s="7"/>
      <c r="K3488" s="7"/>
      <c r="N3488" s="7"/>
    </row>
    <row r="3489" spans="4:14" s="1" customFormat="1">
      <c r="D3489" s="32"/>
      <c r="G3489" s="32"/>
      <c r="I3489" s="7"/>
      <c r="J3489" s="7"/>
      <c r="K3489" s="7"/>
      <c r="N3489" s="7"/>
    </row>
    <row r="3490" spans="4:14" s="1" customFormat="1">
      <c r="D3490" s="32"/>
      <c r="G3490" s="32"/>
      <c r="I3490" s="7"/>
      <c r="J3490" s="7"/>
      <c r="K3490" s="7"/>
      <c r="N3490" s="7"/>
    </row>
    <row r="3491" spans="4:14" s="1" customFormat="1">
      <c r="D3491" s="32"/>
      <c r="G3491" s="32"/>
      <c r="I3491" s="7"/>
      <c r="J3491" s="7"/>
      <c r="K3491" s="7"/>
      <c r="N3491" s="7"/>
    </row>
    <row r="3492" spans="4:14" s="1" customFormat="1">
      <c r="D3492" s="32"/>
      <c r="G3492" s="32"/>
      <c r="I3492" s="7"/>
      <c r="J3492" s="7"/>
      <c r="K3492" s="7"/>
      <c r="N3492" s="7"/>
    </row>
    <row r="3493" spans="4:14" s="1" customFormat="1">
      <c r="D3493" s="32"/>
      <c r="G3493" s="32"/>
      <c r="I3493" s="7"/>
      <c r="J3493" s="7"/>
      <c r="K3493" s="7"/>
      <c r="N3493" s="7"/>
    </row>
    <row r="3494" spans="4:14" s="1" customFormat="1">
      <c r="D3494" s="32"/>
      <c r="G3494" s="32"/>
      <c r="I3494" s="7"/>
      <c r="J3494" s="7"/>
      <c r="K3494" s="7"/>
      <c r="N3494" s="7"/>
    </row>
    <row r="3495" spans="4:14" s="1" customFormat="1">
      <c r="D3495" s="32"/>
      <c r="G3495" s="32"/>
      <c r="I3495" s="7"/>
      <c r="J3495" s="7"/>
      <c r="K3495" s="7"/>
      <c r="N3495" s="7"/>
    </row>
    <row r="3496" spans="4:14" s="1" customFormat="1">
      <c r="D3496" s="32"/>
      <c r="G3496" s="32"/>
      <c r="I3496" s="7"/>
      <c r="J3496" s="7"/>
      <c r="K3496" s="7"/>
      <c r="N3496" s="7"/>
    </row>
    <row r="3497" spans="4:14" s="1" customFormat="1">
      <c r="D3497" s="32"/>
      <c r="G3497" s="32"/>
      <c r="I3497" s="7"/>
      <c r="J3497" s="7"/>
      <c r="K3497" s="7"/>
      <c r="N3497" s="7"/>
    </row>
    <row r="3498" spans="4:14" s="1" customFormat="1">
      <c r="D3498" s="32"/>
      <c r="G3498" s="32"/>
      <c r="I3498" s="7"/>
      <c r="J3498" s="7"/>
      <c r="K3498" s="7"/>
      <c r="N3498" s="7"/>
    </row>
    <row r="3499" spans="4:14" s="1" customFormat="1">
      <c r="D3499" s="32"/>
      <c r="G3499" s="32"/>
      <c r="I3499" s="7"/>
      <c r="J3499" s="7"/>
      <c r="K3499" s="7"/>
      <c r="N3499" s="7"/>
    </row>
    <row r="3500" spans="4:14" s="1" customFormat="1">
      <c r="D3500" s="32"/>
      <c r="G3500" s="32"/>
      <c r="I3500" s="7"/>
      <c r="J3500" s="7"/>
      <c r="K3500" s="7"/>
      <c r="N3500" s="7"/>
    </row>
    <row r="3501" spans="4:14" s="1" customFormat="1">
      <c r="D3501" s="32"/>
      <c r="G3501" s="32"/>
      <c r="I3501" s="7"/>
      <c r="J3501" s="7"/>
      <c r="K3501" s="7"/>
      <c r="N3501" s="7"/>
    </row>
    <row r="3502" spans="4:14" s="1" customFormat="1">
      <c r="D3502" s="32"/>
      <c r="G3502" s="32"/>
      <c r="I3502" s="7"/>
      <c r="J3502" s="7"/>
      <c r="K3502" s="7"/>
      <c r="N3502" s="7"/>
    </row>
    <row r="3503" spans="4:14" s="1" customFormat="1">
      <c r="D3503" s="32"/>
      <c r="G3503" s="32"/>
      <c r="I3503" s="7"/>
      <c r="J3503" s="7"/>
      <c r="K3503" s="7"/>
      <c r="N3503" s="7"/>
    </row>
    <row r="3504" spans="4:14" s="1" customFormat="1">
      <c r="D3504" s="32"/>
      <c r="G3504" s="32"/>
      <c r="I3504" s="7"/>
      <c r="J3504" s="7"/>
      <c r="K3504" s="7"/>
      <c r="N3504" s="7"/>
    </row>
    <row r="3505" spans="4:14" s="1" customFormat="1">
      <c r="D3505" s="32"/>
      <c r="G3505" s="32"/>
      <c r="I3505" s="7"/>
      <c r="J3505" s="7"/>
      <c r="K3505" s="7"/>
      <c r="N3505" s="7"/>
    </row>
    <row r="3506" spans="4:14" s="1" customFormat="1">
      <c r="D3506" s="32"/>
      <c r="G3506" s="32"/>
      <c r="I3506" s="7"/>
      <c r="J3506" s="7"/>
      <c r="K3506" s="7"/>
      <c r="N3506" s="7"/>
    </row>
    <row r="3507" spans="4:14" s="1" customFormat="1">
      <c r="D3507" s="32"/>
      <c r="G3507" s="32"/>
      <c r="I3507" s="7"/>
      <c r="J3507" s="7"/>
      <c r="K3507" s="7"/>
      <c r="N3507" s="7"/>
    </row>
    <row r="3508" spans="4:14" s="1" customFormat="1">
      <c r="D3508" s="32"/>
      <c r="G3508" s="32"/>
      <c r="I3508" s="7"/>
      <c r="J3508" s="7"/>
      <c r="K3508" s="7"/>
      <c r="N3508" s="7"/>
    </row>
    <row r="3509" spans="4:14" s="1" customFormat="1">
      <c r="D3509" s="32"/>
      <c r="G3509" s="32"/>
      <c r="I3509" s="7"/>
      <c r="J3509" s="7"/>
      <c r="K3509" s="7"/>
      <c r="N3509" s="7"/>
    </row>
    <row r="3510" spans="4:14" s="1" customFormat="1">
      <c r="D3510" s="32"/>
      <c r="G3510" s="32"/>
      <c r="I3510" s="7"/>
      <c r="J3510" s="7"/>
      <c r="K3510" s="7"/>
      <c r="N3510" s="7"/>
    </row>
    <row r="3511" spans="4:14" s="1" customFormat="1">
      <c r="D3511" s="32"/>
      <c r="G3511" s="32"/>
      <c r="I3511" s="7"/>
      <c r="J3511" s="7"/>
      <c r="K3511" s="7"/>
      <c r="N3511" s="7"/>
    </row>
    <row r="3512" spans="4:14" s="1" customFormat="1">
      <c r="D3512" s="32"/>
      <c r="G3512" s="32"/>
      <c r="I3512" s="7"/>
      <c r="J3512" s="7"/>
      <c r="K3512" s="7"/>
      <c r="N3512" s="7"/>
    </row>
    <row r="3513" spans="4:14" s="1" customFormat="1">
      <c r="D3513" s="32"/>
      <c r="G3513" s="32"/>
      <c r="I3513" s="7"/>
      <c r="J3513" s="7"/>
      <c r="K3513" s="7"/>
      <c r="N3513" s="7"/>
    </row>
    <row r="3514" spans="4:14" s="1" customFormat="1">
      <c r="D3514" s="32"/>
      <c r="G3514" s="32"/>
      <c r="I3514" s="7"/>
      <c r="J3514" s="7"/>
      <c r="K3514" s="7"/>
      <c r="N3514" s="7"/>
    </row>
    <row r="3515" spans="4:14" s="1" customFormat="1">
      <c r="D3515" s="32"/>
      <c r="G3515" s="32"/>
      <c r="I3515" s="7"/>
      <c r="J3515" s="7"/>
      <c r="K3515" s="7"/>
      <c r="N3515" s="7"/>
    </row>
    <row r="3516" spans="4:14" s="1" customFormat="1">
      <c r="D3516" s="32"/>
      <c r="G3516" s="32"/>
      <c r="I3516" s="7"/>
      <c r="J3516" s="7"/>
      <c r="K3516" s="7"/>
      <c r="N3516" s="7"/>
    </row>
    <row r="3517" spans="4:14" s="1" customFormat="1">
      <c r="D3517" s="32"/>
      <c r="G3517" s="32"/>
      <c r="I3517" s="7"/>
      <c r="J3517" s="7"/>
      <c r="K3517" s="7"/>
      <c r="N3517" s="7"/>
    </row>
    <row r="3518" spans="4:14" s="1" customFormat="1">
      <c r="D3518" s="32"/>
      <c r="G3518" s="32"/>
      <c r="I3518" s="7"/>
      <c r="J3518" s="7"/>
      <c r="K3518" s="7"/>
      <c r="N3518" s="7"/>
    </row>
    <row r="3519" spans="4:14" s="1" customFormat="1">
      <c r="D3519" s="32"/>
      <c r="G3519" s="32"/>
      <c r="I3519" s="7"/>
      <c r="J3519" s="7"/>
      <c r="K3519" s="7"/>
      <c r="N3519" s="7"/>
    </row>
    <row r="3520" spans="4:14" s="1" customFormat="1">
      <c r="D3520" s="32"/>
      <c r="G3520" s="32"/>
      <c r="I3520" s="7"/>
      <c r="J3520" s="7"/>
      <c r="K3520" s="7"/>
      <c r="N3520" s="7"/>
    </row>
    <row r="3521" spans="4:14" s="1" customFormat="1">
      <c r="D3521" s="32"/>
      <c r="G3521" s="32"/>
      <c r="I3521" s="7"/>
      <c r="J3521" s="7"/>
      <c r="K3521" s="7"/>
      <c r="N3521" s="7"/>
    </row>
    <row r="3522" spans="4:14" s="1" customFormat="1">
      <c r="D3522" s="32"/>
      <c r="G3522" s="32"/>
      <c r="I3522" s="7"/>
      <c r="J3522" s="7"/>
      <c r="K3522" s="7"/>
      <c r="N3522" s="7"/>
    </row>
    <row r="3523" spans="4:14" s="1" customFormat="1">
      <c r="D3523" s="32"/>
      <c r="G3523" s="32"/>
      <c r="I3523" s="7"/>
      <c r="J3523" s="7"/>
      <c r="K3523" s="7"/>
      <c r="N3523" s="7"/>
    </row>
    <row r="3524" spans="4:14" s="1" customFormat="1">
      <c r="D3524" s="32"/>
      <c r="G3524" s="32"/>
      <c r="I3524" s="7"/>
      <c r="J3524" s="7"/>
      <c r="K3524" s="7"/>
      <c r="N3524" s="7"/>
    </row>
    <row r="3525" spans="4:14" s="1" customFormat="1">
      <c r="D3525" s="32"/>
      <c r="G3525" s="32"/>
      <c r="I3525" s="7"/>
      <c r="J3525" s="7"/>
      <c r="K3525" s="7"/>
      <c r="N3525" s="7"/>
    </row>
    <row r="3526" spans="4:14" s="1" customFormat="1">
      <c r="D3526" s="32"/>
      <c r="G3526" s="32"/>
      <c r="I3526" s="7"/>
      <c r="J3526" s="7"/>
      <c r="K3526" s="7"/>
      <c r="N3526" s="7"/>
    </row>
    <row r="3527" spans="4:14" s="1" customFormat="1">
      <c r="D3527" s="32"/>
      <c r="G3527" s="32"/>
      <c r="I3527" s="7"/>
      <c r="J3527" s="7"/>
      <c r="K3527" s="7"/>
      <c r="N3527" s="7"/>
    </row>
    <row r="3528" spans="4:14" s="1" customFormat="1">
      <c r="D3528" s="32"/>
      <c r="G3528" s="32"/>
      <c r="I3528" s="7"/>
      <c r="J3528" s="7"/>
      <c r="K3528" s="7"/>
      <c r="N3528" s="7"/>
    </row>
    <row r="3529" spans="4:14" s="1" customFormat="1">
      <c r="D3529" s="32"/>
      <c r="G3529" s="32"/>
      <c r="I3529" s="7"/>
      <c r="J3529" s="7"/>
      <c r="K3529" s="7"/>
      <c r="N3529" s="7"/>
    </row>
    <row r="3530" spans="4:14" s="1" customFormat="1">
      <c r="D3530" s="32"/>
      <c r="G3530" s="32"/>
      <c r="I3530" s="7"/>
      <c r="J3530" s="7"/>
      <c r="K3530" s="7"/>
      <c r="N3530" s="7"/>
    </row>
    <row r="3531" spans="4:14" s="1" customFormat="1">
      <c r="D3531" s="32"/>
      <c r="G3531" s="32"/>
      <c r="I3531" s="7"/>
      <c r="J3531" s="7"/>
      <c r="K3531" s="7"/>
      <c r="N3531" s="7"/>
    </row>
    <row r="3532" spans="4:14" s="1" customFormat="1">
      <c r="D3532" s="32"/>
      <c r="G3532" s="32"/>
      <c r="I3532" s="7"/>
      <c r="J3532" s="7"/>
      <c r="K3532" s="7"/>
      <c r="N3532" s="7"/>
    </row>
    <row r="3533" spans="4:14" s="1" customFormat="1">
      <c r="D3533" s="32"/>
      <c r="G3533" s="32"/>
      <c r="I3533" s="7"/>
      <c r="J3533" s="7"/>
      <c r="K3533" s="7"/>
      <c r="N3533" s="7"/>
    </row>
    <row r="3534" spans="4:14" s="1" customFormat="1">
      <c r="D3534" s="32"/>
      <c r="G3534" s="32"/>
      <c r="I3534" s="7"/>
      <c r="J3534" s="7"/>
      <c r="K3534" s="7"/>
      <c r="N3534" s="7"/>
    </row>
    <row r="3535" spans="4:14" s="1" customFormat="1">
      <c r="D3535" s="32"/>
      <c r="G3535" s="32"/>
      <c r="I3535" s="7"/>
      <c r="J3535" s="7"/>
      <c r="K3535" s="7"/>
      <c r="N3535" s="7"/>
    </row>
    <row r="3536" spans="4:14" s="1" customFormat="1">
      <c r="D3536" s="32"/>
      <c r="G3536" s="32"/>
      <c r="I3536" s="7"/>
      <c r="J3536" s="7"/>
      <c r="K3536" s="7"/>
      <c r="N3536" s="7"/>
    </row>
    <row r="3537" spans="4:14" s="1" customFormat="1">
      <c r="D3537" s="32"/>
      <c r="G3537" s="32"/>
      <c r="I3537" s="7"/>
      <c r="J3537" s="7"/>
      <c r="K3537" s="7"/>
      <c r="N3537" s="7"/>
    </row>
    <row r="3538" spans="4:14" s="1" customFormat="1">
      <c r="D3538" s="32"/>
      <c r="G3538" s="32"/>
      <c r="I3538" s="7"/>
      <c r="J3538" s="7"/>
      <c r="K3538" s="7"/>
      <c r="N3538" s="7"/>
    </row>
    <row r="3539" spans="4:14" s="1" customFormat="1">
      <c r="D3539" s="32"/>
      <c r="G3539" s="32"/>
      <c r="I3539" s="7"/>
      <c r="J3539" s="7"/>
      <c r="K3539" s="7"/>
      <c r="N3539" s="7"/>
    </row>
    <row r="3540" spans="4:14" s="1" customFormat="1">
      <c r="D3540" s="32"/>
      <c r="G3540" s="32"/>
      <c r="I3540" s="7"/>
      <c r="J3540" s="7"/>
      <c r="K3540" s="7"/>
      <c r="N3540" s="7"/>
    </row>
    <row r="3541" spans="4:14" s="1" customFormat="1">
      <c r="D3541" s="32"/>
      <c r="G3541" s="32"/>
      <c r="I3541" s="7"/>
      <c r="J3541" s="7"/>
      <c r="K3541" s="7"/>
      <c r="N3541" s="7"/>
    </row>
    <row r="3542" spans="4:14" s="1" customFormat="1">
      <c r="D3542" s="32"/>
      <c r="G3542" s="32"/>
      <c r="I3542" s="7"/>
      <c r="J3542" s="7"/>
      <c r="K3542" s="7"/>
      <c r="N3542" s="7"/>
    </row>
    <row r="3543" spans="4:14" s="1" customFormat="1">
      <c r="D3543" s="32"/>
      <c r="G3543" s="32"/>
      <c r="I3543" s="7"/>
      <c r="J3543" s="7"/>
      <c r="K3543" s="7"/>
      <c r="N3543" s="7"/>
    </row>
    <row r="3544" spans="4:14" s="1" customFormat="1">
      <c r="D3544" s="32"/>
      <c r="G3544" s="32"/>
      <c r="I3544" s="7"/>
      <c r="J3544" s="7"/>
      <c r="K3544" s="7"/>
      <c r="N3544" s="7"/>
    </row>
    <row r="3545" spans="4:14" s="1" customFormat="1">
      <c r="D3545" s="32"/>
      <c r="G3545" s="32"/>
      <c r="I3545" s="7"/>
      <c r="J3545" s="7"/>
      <c r="K3545" s="7"/>
      <c r="N3545" s="7"/>
    </row>
    <row r="3546" spans="4:14" s="1" customFormat="1">
      <c r="D3546" s="32"/>
      <c r="G3546" s="32"/>
      <c r="I3546" s="7"/>
      <c r="J3546" s="7"/>
      <c r="K3546" s="7"/>
      <c r="N3546" s="7"/>
    </row>
    <row r="3547" spans="4:14" s="1" customFormat="1">
      <c r="D3547" s="32"/>
      <c r="G3547" s="32"/>
      <c r="I3547" s="7"/>
      <c r="J3547" s="7"/>
      <c r="K3547" s="7"/>
      <c r="N3547" s="7"/>
    </row>
    <row r="3548" spans="4:14" s="1" customFormat="1">
      <c r="D3548" s="32"/>
      <c r="G3548" s="32"/>
      <c r="I3548" s="7"/>
      <c r="J3548" s="7"/>
      <c r="K3548" s="7"/>
      <c r="N3548" s="7"/>
    </row>
    <row r="3549" spans="4:14" s="1" customFormat="1">
      <c r="D3549" s="32"/>
      <c r="G3549" s="32"/>
      <c r="I3549" s="7"/>
      <c r="J3549" s="7"/>
      <c r="K3549" s="7"/>
      <c r="N3549" s="7"/>
    </row>
    <row r="3550" spans="4:14" s="1" customFormat="1">
      <c r="D3550" s="32"/>
      <c r="G3550" s="32"/>
      <c r="I3550" s="7"/>
      <c r="J3550" s="7"/>
      <c r="K3550" s="7"/>
      <c r="N3550" s="7"/>
    </row>
    <row r="3551" spans="4:14" s="1" customFormat="1">
      <c r="D3551" s="32"/>
      <c r="G3551" s="32"/>
      <c r="I3551" s="7"/>
      <c r="J3551" s="7"/>
      <c r="K3551" s="7"/>
      <c r="N3551" s="7"/>
    </row>
    <row r="3552" spans="4:14" s="1" customFormat="1">
      <c r="D3552" s="32"/>
      <c r="G3552" s="32"/>
      <c r="I3552" s="7"/>
      <c r="J3552" s="7"/>
      <c r="K3552" s="7"/>
      <c r="N3552" s="7"/>
    </row>
    <row r="3553" spans="4:14" s="1" customFormat="1">
      <c r="D3553" s="32"/>
      <c r="G3553" s="32"/>
      <c r="I3553" s="7"/>
      <c r="J3553" s="7"/>
      <c r="K3553" s="7"/>
      <c r="N3553" s="7"/>
    </row>
    <row r="3554" spans="4:14" s="1" customFormat="1">
      <c r="D3554" s="32"/>
      <c r="G3554" s="32"/>
      <c r="I3554" s="7"/>
      <c r="J3554" s="7"/>
      <c r="K3554" s="7"/>
      <c r="N3554" s="7"/>
    </row>
    <row r="3555" spans="4:14" s="1" customFormat="1">
      <c r="D3555" s="32"/>
      <c r="G3555" s="32"/>
      <c r="I3555" s="7"/>
      <c r="J3555" s="7"/>
      <c r="K3555" s="7"/>
      <c r="N3555" s="7"/>
    </row>
    <row r="3556" spans="4:14" s="1" customFormat="1">
      <c r="D3556" s="32"/>
      <c r="G3556" s="32"/>
      <c r="I3556" s="7"/>
      <c r="J3556" s="7"/>
      <c r="K3556" s="7"/>
      <c r="N3556" s="7"/>
    </row>
    <row r="3557" spans="4:14" s="1" customFormat="1">
      <c r="D3557" s="32"/>
      <c r="G3557" s="32"/>
      <c r="I3557" s="7"/>
      <c r="J3557" s="7"/>
      <c r="K3557" s="7"/>
      <c r="N3557" s="7"/>
    </row>
    <row r="3558" spans="4:14" s="1" customFormat="1">
      <c r="D3558" s="32"/>
      <c r="G3558" s="32"/>
      <c r="I3558" s="7"/>
      <c r="J3558" s="7"/>
      <c r="K3558" s="7"/>
      <c r="N3558" s="7"/>
    </row>
    <row r="3559" spans="4:14" s="1" customFormat="1">
      <c r="D3559" s="32"/>
      <c r="G3559" s="32"/>
      <c r="I3559" s="7"/>
      <c r="J3559" s="7"/>
      <c r="K3559" s="7"/>
      <c r="N3559" s="7"/>
    </row>
    <row r="3560" spans="4:14" s="1" customFormat="1">
      <c r="D3560" s="32"/>
      <c r="G3560" s="32"/>
      <c r="I3560" s="7"/>
      <c r="J3560" s="7"/>
      <c r="K3560" s="7"/>
      <c r="N3560" s="7"/>
    </row>
    <row r="3561" spans="4:14" s="1" customFormat="1">
      <c r="D3561" s="32"/>
      <c r="G3561" s="32"/>
      <c r="I3561" s="7"/>
      <c r="J3561" s="7"/>
      <c r="K3561" s="7"/>
      <c r="N3561" s="7"/>
    </row>
    <row r="3562" spans="4:14" s="1" customFormat="1">
      <c r="D3562" s="32"/>
      <c r="G3562" s="32"/>
      <c r="I3562" s="7"/>
      <c r="J3562" s="7"/>
      <c r="K3562" s="7"/>
      <c r="N3562" s="7"/>
    </row>
    <row r="3563" spans="4:14" s="1" customFormat="1">
      <c r="D3563" s="32"/>
      <c r="G3563" s="32"/>
      <c r="I3563" s="7"/>
      <c r="J3563" s="7"/>
      <c r="K3563" s="7"/>
      <c r="N3563" s="7"/>
    </row>
    <row r="3564" spans="4:14" s="1" customFormat="1">
      <c r="D3564" s="32"/>
      <c r="G3564" s="32"/>
      <c r="I3564" s="7"/>
      <c r="J3564" s="7"/>
      <c r="K3564" s="7"/>
      <c r="N3564" s="7"/>
    </row>
    <row r="3565" spans="4:14" s="1" customFormat="1">
      <c r="D3565" s="32"/>
      <c r="G3565" s="32"/>
      <c r="I3565" s="7"/>
      <c r="J3565" s="7"/>
      <c r="K3565" s="7"/>
      <c r="N3565" s="7"/>
    </row>
    <row r="3566" spans="4:14" s="1" customFormat="1">
      <c r="D3566" s="32"/>
      <c r="G3566" s="32"/>
      <c r="I3566" s="7"/>
      <c r="J3566" s="7"/>
      <c r="K3566" s="7"/>
      <c r="N3566" s="7"/>
    </row>
    <row r="3567" spans="4:14" s="1" customFormat="1">
      <c r="D3567" s="32"/>
      <c r="G3567" s="32"/>
      <c r="I3567" s="7"/>
      <c r="J3567" s="7"/>
      <c r="K3567" s="7"/>
      <c r="N3567" s="7"/>
    </row>
    <row r="3568" spans="4:14" s="1" customFormat="1">
      <c r="D3568" s="32"/>
      <c r="G3568" s="32"/>
      <c r="I3568" s="7"/>
      <c r="J3568" s="7"/>
      <c r="K3568" s="7"/>
      <c r="N3568" s="7"/>
    </row>
    <row r="3569" spans="4:14" s="1" customFormat="1">
      <c r="D3569" s="32"/>
      <c r="G3569" s="32"/>
      <c r="I3569" s="7"/>
      <c r="J3569" s="7"/>
      <c r="K3569" s="7"/>
      <c r="N3569" s="7"/>
    </row>
    <row r="3570" spans="4:14" s="1" customFormat="1">
      <c r="D3570" s="32"/>
      <c r="G3570" s="32"/>
      <c r="I3570" s="7"/>
      <c r="J3570" s="7"/>
      <c r="K3570" s="7"/>
      <c r="N3570" s="7"/>
    </row>
    <row r="3571" spans="4:14" s="1" customFormat="1">
      <c r="D3571" s="32"/>
      <c r="G3571" s="32"/>
      <c r="I3571" s="7"/>
      <c r="J3571" s="7"/>
      <c r="K3571" s="7"/>
      <c r="N3571" s="7"/>
    </row>
    <row r="3572" spans="4:14" s="1" customFormat="1">
      <c r="D3572" s="32"/>
      <c r="G3572" s="32"/>
      <c r="I3572" s="7"/>
      <c r="J3572" s="7"/>
      <c r="K3572" s="7"/>
      <c r="N3572" s="7"/>
    </row>
    <row r="3573" spans="4:14" s="1" customFormat="1">
      <c r="D3573" s="32"/>
      <c r="G3573" s="32"/>
      <c r="I3573" s="7"/>
      <c r="J3573" s="7"/>
      <c r="K3573" s="7"/>
      <c r="N3573" s="7"/>
    </row>
    <row r="3574" spans="4:14" s="1" customFormat="1">
      <c r="D3574" s="32"/>
      <c r="G3574" s="32"/>
      <c r="I3574" s="7"/>
      <c r="J3574" s="7"/>
      <c r="K3574" s="7"/>
      <c r="N3574" s="7"/>
    </row>
    <row r="3575" spans="4:14" s="1" customFormat="1">
      <c r="D3575" s="32"/>
      <c r="G3575" s="32"/>
      <c r="I3575" s="7"/>
      <c r="J3575" s="7"/>
      <c r="K3575" s="7"/>
      <c r="N3575" s="7"/>
    </row>
    <row r="3576" spans="4:14" s="1" customFormat="1">
      <c r="D3576" s="32"/>
      <c r="G3576" s="32"/>
      <c r="I3576" s="7"/>
      <c r="J3576" s="7"/>
      <c r="K3576" s="7"/>
      <c r="N3576" s="7"/>
    </row>
    <row r="3577" spans="4:14" s="1" customFormat="1">
      <c r="D3577" s="32"/>
      <c r="G3577" s="32"/>
      <c r="I3577" s="7"/>
      <c r="J3577" s="7"/>
      <c r="K3577" s="7"/>
      <c r="N3577" s="7"/>
    </row>
    <row r="3578" spans="4:14" s="1" customFormat="1">
      <c r="D3578" s="32"/>
      <c r="G3578" s="32"/>
      <c r="I3578" s="7"/>
      <c r="J3578" s="7"/>
      <c r="K3578" s="7"/>
      <c r="N3578" s="7"/>
    </row>
    <row r="3579" spans="4:14" s="1" customFormat="1">
      <c r="D3579" s="32"/>
      <c r="G3579" s="32"/>
      <c r="I3579" s="7"/>
      <c r="J3579" s="7"/>
      <c r="K3579" s="7"/>
      <c r="N3579" s="7"/>
    </row>
    <row r="3580" spans="4:14" s="1" customFormat="1">
      <c r="D3580" s="32"/>
      <c r="G3580" s="32"/>
      <c r="I3580" s="7"/>
      <c r="J3580" s="7"/>
      <c r="K3580" s="7"/>
      <c r="N3580" s="7"/>
    </row>
    <row r="3581" spans="4:14" s="1" customFormat="1">
      <c r="D3581" s="32"/>
      <c r="G3581" s="32"/>
      <c r="I3581" s="7"/>
      <c r="J3581" s="7"/>
      <c r="K3581" s="7"/>
      <c r="N3581" s="7"/>
    </row>
    <row r="3582" spans="4:14" s="1" customFormat="1">
      <c r="D3582" s="32"/>
      <c r="G3582" s="32"/>
      <c r="I3582" s="7"/>
      <c r="J3582" s="7"/>
      <c r="K3582" s="7"/>
      <c r="N3582" s="7"/>
    </row>
    <row r="3583" spans="4:14" s="1" customFormat="1">
      <c r="D3583" s="32"/>
      <c r="G3583" s="32"/>
      <c r="I3583" s="7"/>
      <c r="J3583" s="7"/>
      <c r="K3583" s="7"/>
      <c r="N3583" s="7"/>
    </row>
    <row r="3584" spans="4:14" s="1" customFormat="1">
      <c r="D3584" s="32"/>
      <c r="G3584" s="32"/>
      <c r="I3584" s="7"/>
      <c r="J3584" s="7"/>
      <c r="K3584" s="7"/>
      <c r="N3584" s="7"/>
    </row>
    <row r="3585" spans="4:14" s="1" customFormat="1">
      <c r="D3585" s="32"/>
      <c r="G3585" s="32"/>
      <c r="I3585" s="7"/>
      <c r="J3585" s="7"/>
      <c r="K3585" s="7"/>
      <c r="N3585" s="7"/>
    </row>
    <row r="3586" spans="4:14" s="1" customFormat="1">
      <c r="D3586" s="32"/>
      <c r="G3586" s="32"/>
      <c r="I3586" s="7"/>
      <c r="J3586" s="7"/>
      <c r="K3586" s="7"/>
      <c r="N3586" s="7"/>
    </row>
    <row r="3587" spans="4:14" s="1" customFormat="1">
      <c r="D3587" s="32"/>
      <c r="G3587" s="32"/>
      <c r="I3587" s="7"/>
      <c r="J3587" s="7"/>
      <c r="K3587" s="7"/>
      <c r="N3587" s="7"/>
    </row>
    <row r="3588" spans="4:14" s="1" customFormat="1">
      <c r="D3588" s="32"/>
      <c r="G3588" s="32"/>
      <c r="I3588" s="7"/>
      <c r="J3588" s="7"/>
      <c r="K3588" s="7"/>
      <c r="N3588" s="7"/>
    </row>
    <row r="3589" spans="4:14" s="1" customFormat="1">
      <c r="D3589" s="32"/>
      <c r="G3589" s="32"/>
      <c r="I3589" s="7"/>
      <c r="J3589" s="7"/>
      <c r="K3589" s="7"/>
      <c r="N3589" s="7"/>
    </row>
    <row r="3590" spans="4:14" s="1" customFormat="1">
      <c r="D3590" s="32"/>
      <c r="G3590" s="32"/>
      <c r="I3590" s="7"/>
      <c r="J3590" s="7"/>
      <c r="K3590" s="7"/>
      <c r="N3590" s="7"/>
    </row>
    <row r="3591" spans="4:14" s="1" customFormat="1">
      <c r="D3591" s="32"/>
      <c r="G3591" s="32"/>
      <c r="I3591" s="7"/>
      <c r="J3591" s="7"/>
      <c r="K3591" s="7"/>
      <c r="N3591" s="7"/>
    </row>
    <row r="3592" spans="4:14" s="1" customFormat="1">
      <c r="D3592" s="32"/>
      <c r="G3592" s="32"/>
      <c r="I3592" s="7"/>
      <c r="J3592" s="7"/>
      <c r="K3592" s="7"/>
      <c r="N3592" s="7"/>
    </row>
    <row r="3593" spans="4:14" s="1" customFormat="1">
      <c r="D3593" s="32"/>
      <c r="G3593" s="32"/>
      <c r="I3593" s="7"/>
      <c r="J3593" s="7"/>
      <c r="K3593" s="7"/>
      <c r="N3593" s="7"/>
    </row>
    <row r="3594" spans="4:14" s="1" customFormat="1">
      <c r="D3594" s="32"/>
      <c r="G3594" s="32"/>
      <c r="I3594" s="7"/>
      <c r="J3594" s="7"/>
      <c r="K3594" s="7"/>
      <c r="N3594" s="7"/>
    </row>
    <row r="3595" spans="4:14" s="1" customFormat="1">
      <c r="D3595" s="32"/>
      <c r="G3595" s="32"/>
      <c r="I3595" s="7"/>
      <c r="J3595" s="7"/>
      <c r="K3595" s="7"/>
      <c r="N3595" s="7"/>
    </row>
    <row r="3596" spans="4:14" s="1" customFormat="1">
      <c r="D3596" s="32"/>
      <c r="G3596" s="32"/>
      <c r="I3596" s="7"/>
      <c r="J3596" s="7"/>
      <c r="K3596" s="7"/>
      <c r="N3596" s="7"/>
    </row>
    <row r="3597" spans="4:14" s="1" customFormat="1">
      <c r="D3597" s="32"/>
      <c r="G3597" s="32"/>
      <c r="I3597" s="7"/>
      <c r="J3597" s="7"/>
      <c r="K3597" s="7"/>
      <c r="N3597" s="7"/>
    </row>
    <row r="3598" spans="4:14" s="1" customFormat="1">
      <c r="D3598" s="32"/>
      <c r="G3598" s="32"/>
      <c r="I3598" s="7"/>
      <c r="J3598" s="7"/>
      <c r="K3598" s="7"/>
      <c r="N3598" s="7"/>
    </row>
    <row r="3599" spans="4:14" s="1" customFormat="1">
      <c r="D3599" s="32"/>
      <c r="G3599" s="32"/>
      <c r="I3599" s="7"/>
      <c r="J3599" s="7"/>
      <c r="K3599" s="7"/>
      <c r="N3599" s="7"/>
    </row>
    <row r="3600" spans="4:14" s="1" customFormat="1">
      <c r="D3600" s="32"/>
      <c r="G3600" s="32"/>
      <c r="I3600" s="7"/>
      <c r="J3600" s="7"/>
      <c r="K3600" s="7"/>
      <c r="N3600" s="7"/>
    </row>
    <row r="3601" spans="4:14" s="1" customFormat="1">
      <c r="D3601" s="32"/>
      <c r="G3601" s="32"/>
      <c r="I3601" s="7"/>
      <c r="J3601" s="7"/>
      <c r="K3601" s="7"/>
      <c r="N3601" s="7"/>
    </row>
    <row r="3602" spans="4:14" s="1" customFormat="1">
      <c r="D3602" s="32"/>
      <c r="G3602" s="32"/>
      <c r="I3602" s="7"/>
      <c r="J3602" s="7"/>
      <c r="K3602" s="7"/>
      <c r="N3602" s="7"/>
    </row>
    <row r="3603" spans="4:14" s="1" customFormat="1">
      <c r="D3603" s="32"/>
      <c r="G3603" s="32"/>
      <c r="I3603" s="7"/>
      <c r="J3603" s="7"/>
      <c r="K3603" s="7"/>
      <c r="N3603" s="7"/>
    </row>
    <row r="3604" spans="4:14" s="1" customFormat="1">
      <c r="D3604" s="32"/>
      <c r="G3604" s="32"/>
      <c r="I3604" s="7"/>
      <c r="J3604" s="7"/>
      <c r="K3604" s="7"/>
      <c r="N3604" s="7"/>
    </row>
    <row r="3605" spans="4:14" s="1" customFormat="1">
      <c r="D3605" s="32"/>
      <c r="G3605" s="32"/>
      <c r="I3605" s="7"/>
      <c r="J3605" s="7"/>
      <c r="K3605" s="7"/>
      <c r="N3605" s="7"/>
    </row>
    <row r="3606" spans="4:14" s="1" customFormat="1">
      <c r="D3606" s="32"/>
      <c r="G3606" s="32"/>
      <c r="I3606" s="7"/>
      <c r="J3606" s="7"/>
      <c r="K3606" s="7"/>
      <c r="N3606" s="7"/>
    </row>
    <row r="3607" spans="4:14" s="1" customFormat="1">
      <c r="D3607" s="32"/>
      <c r="G3607" s="32"/>
      <c r="I3607" s="7"/>
      <c r="J3607" s="7"/>
      <c r="K3607" s="7"/>
      <c r="N3607" s="7"/>
    </row>
    <row r="3608" spans="4:14" s="1" customFormat="1">
      <c r="D3608" s="32"/>
      <c r="G3608" s="32"/>
      <c r="I3608" s="7"/>
      <c r="J3608" s="7"/>
      <c r="K3608" s="7"/>
      <c r="N3608" s="7"/>
    </row>
    <row r="3609" spans="4:14" s="1" customFormat="1">
      <c r="D3609" s="32"/>
      <c r="G3609" s="32"/>
      <c r="I3609" s="7"/>
      <c r="J3609" s="7"/>
      <c r="K3609" s="7"/>
      <c r="N3609" s="7"/>
    </row>
    <row r="3610" spans="4:14" s="1" customFormat="1">
      <c r="D3610" s="32"/>
      <c r="G3610" s="32"/>
      <c r="I3610" s="7"/>
      <c r="J3610" s="7"/>
      <c r="K3610" s="7"/>
      <c r="N3610" s="7"/>
    </row>
    <row r="3611" spans="4:14" s="1" customFormat="1">
      <c r="D3611" s="32"/>
      <c r="G3611" s="32"/>
      <c r="I3611" s="7"/>
      <c r="J3611" s="7"/>
      <c r="K3611" s="7"/>
      <c r="N3611" s="7"/>
    </row>
    <row r="3612" spans="4:14" s="1" customFormat="1">
      <c r="D3612" s="32"/>
      <c r="G3612" s="32"/>
      <c r="I3612" s="7"/>
      <c r="J3612" s="7"/>
      <c r="K3612" s="7"/>
      <c r="N3612" s="7"/>
    </row>
    <row r="3613" spans="4:14" s="1" customFormat="1">
      <c r="D3613" s="32"/>
      <c r="G3613" s="32"/>
      <c r="I3613" s="7"/>
      <c r="J3613" s="7"/>
      <c r="K3613" s="7"/>
      <c r="N3613" s="7"/>
    </row>
    <row r="3614" spans="4:14" s="1" customFormat="1">
      <c r="D3614" s="32"/>
      <c r="G3614" s="32"/>
      <c r="I3614" s="7"/>
      <c r="J3614" s="7"/>
      <c r="K3614" s="7"/>
      <c r="N3614" s="7"/>
    </row>
    <row r="3615" spans="4:14" s="1" customFormat="1">
      <c r="D3615" s="32"/>
      <c r="G3615" s="32"/>
      <c r="I3615" s="7"/>
      <c r="J3615" s="7"/>
      <c r="K3615" s="7"/>
      <c r="N3615" s="7"/>
    </row>
    <row r="3616" spans="4:14" s="1" customFormat="1">
      <c r="D3616" s="32"/>
      <c r="G3616" s="32"/>
      <c r="I3616" s="7"/>
      <c r="J3616" s="7"/>
      <c r="K3616" s="7"/>
      <c r="N3616" s="7"/>
    </row>
    <row r="3617" spans="4:14" s="1" customFormat="1">
      <c r="D3617" s="32"/>
      <c r="G3617" s="32"/>
      <c r="I3617" s="7"/>
      <c r="J3617" s="7"/>
      <c r="K3617" s="7"/>
      <c r="N3617" s="7"/>
    </row>
    <row r="3618" spans="4:14" s="1" customFormat="1">
      <c r="D3618" s="32"/>
      <c r="G3618" s="32"/>
      <c r="I3618" s="7"/>
      <c r="J3618" s="7"/>
      <c r="K3618" s="7"/>
      <c r="N3618" s="7"/>
    </row>
    <row r="3619" spans="4:14" s="1" customFormat="1">
      <c r="D3619" s="32"/>
      <c r="G3619" s="32"/>
      <c r="I3619" s="7"/>
      <c r="J3619" s="7"/>
      <c r="K3619" s="7"/>
      <c r="N3619" s="7"/>
    </row>
    <row r="3620" spans="4:14" s="1" customFormat="1">
      <c r="D3620" s="32"/>
      <c r="G3620" s="32"/>
      <c r="I3620" s="7"/>
      <c r="J3620" s="7"/>
      <c r="K3620" s="7"/>
      <c r="N3620" s="7"/>
    </row>
    <row r="3621" spans="4:14" s="1" customFormat="1">
      <c r="D3621" s="32"/>
      <c r="G3621" s="32"/>
      <c r="I3621" s="7"/>
      <c r="J3621" s="7"/>
      <c r="K3621" s="7"/>
      <c r="N3621" s="7"/>
    </row>
    <row r="3622" spans="4:14" s="1" customFormat="1">
      <c r="D3622" s="32"/>
      <c r="G3622" s="32"/>
      <c r="I3622" s="7"/>
      <c r="J3622" s="7"/>
      <c r="K3622" s="7"/>
      <c r="N3622" s="7"/>
    </row>
    <row r="3623" spans="4:14" s="1" customFormat="1">
      <c r="D3623" s="32"/>
      <c r="G3623" s="32"/>
      <c r="I3623" s="7"/>
      <c r="J3623" s="7"/>
      <c r="K3623" s="7"/>
      <c r="N3623" s="7"/>
    </row>
    <row r="3624" spans="4:14" s="1" customFormat="1">
      <c r="D3624" s="32"/>
      <c r="G3624" s="32"/>
      <c r="I3624" s="7"/>
      <c r="J3624" s="7"/>
      <c r="K3624" s="7"/>
      <c r="N3624" s="7"/>
    </row>
    <row r="3625" spans="4:14" s="1" customFormat="1">
      <c r="D3625" s="32"/>
      <c r="G3625" s="32"/>
      <c r="I3625" s="7"/>
      <c r="J3625" s="7"/>
      <c r="K3625" s="7"/>
      <c r="N3625" s="7"/>
    </row>
    <row r="3626" spans="4:14" s="1" customFormat="1">
      <c r="D3626" s="32"/>
      <c r="G3626" s="32"/>
      <c r="I3626" s="7"/>
      <c r="J3626" s="7"/>
      <c r="K3626" s="7"/>
      <c r="N3626" s="7"/>
    </row>
    <row r="3627" spans="4:14" s="1" customFormat="1">
      <c r="D3627" s="32"/>
      <c r="G3627" s="32"/>
      <c r="I3627" s="7"/>
      <c r="J3627" s="7"/>
      <c r="K3627" s="7"/>
      <c r="N3627" s="7"/>
    </row>
    <row r="3628" spans="4:14" s="1" customFormat="1">
      <c r="D3628" s="32"/>
      <c r="G3628" s="32"/>
      <c r="I3628" s="7"/>
      <c r="J3628" s="7"/>
      <c r="K3628" s="7"/>
      <c r="N3628" s="7"/>
    </row>
    <row r="3629" spans="4:14" s="1" customFormat="1">
      <c r="D3629" s="32"/>
      <c r="G3629" s="32"/>
      <c r="I3629" s="7"/>
      <c r="J3629" s="7"/>
      <c r="K3629" s="7"/>
      <c r="N3629" s="7"/>
    </row>
    <row r="3630" spans="4:14" s="1" customFormat="1">
      <c r="D3630" s="32"/>
      <c r="G3630" s="32"/>
      <c r="I3630" s="7"/>
      <c r="J3630" s="7"/>
      <c r="K3630" s="7"/>
      <c r="N3630" s="7"/>
    </row>
    <row r="3631" spans="4:14" s="1" customFormat="1">
      <c r="D3631" s="32"/>
      <c r="G3631" s="32"/>
      <c r="I3631" s="7"/>
      <c r="J3631" s="7"/>
      <c r="K3631" s="7"/>
      <c r="N3631" s="7"/>
    </row>
    <row r="3632" spans="4:14" s="1" customFormat="1">
      <c r="D3632" s="32"/>
      <c r="G3632" s="32"/>
      <c r="I3632" s="7"/>
      <c r="J3632" s="7"/>
      <c r="K3632" s="7"/>
      <c r="N3632" s="7"/>
    </row>
    <row r="3633" spans="4:14" s="1" customFormat="1">
      <c r="D3633" s="32"/>
      <c r="G3633" s="32"/>
      <c r="I3633" s="7"/>
      <c r="J3633" s="7"/>
      <c r="K3633" s="7"/>
      <c r="N3633" s="7"/>
    </row>
    <row r="3634" spans="4:14" s="1" customFormat="1">
      <c r="D3634" s="32"/>
      <c r="G3634" s="32"/>
      <c r="I3634" s="7"/>
      <c r="J3634" s="7"/>
      <c r="K3634" s="7"/>
      <c r="N3634" s="7"/>
    </row>
    <row r="3635" spans="4:14" s="1" customFormat="1">
      <c r="D3635" s="32"/>
      <c r="G3635" s="32"/>
      <c r="I3635" s="7"/>
      <c r="J3635" s="7"/>
      <c r="K3635" s="7"/>
      <c r="N3635" s="7"/>
    </row>
    <row r="3636" spans="4:14" s="1" customFormat="1">
      <c r="D3636" s="32"/>
      <c r="G3636" s="32"/>
      <c r="I3636" s="7"/>
      <c r="J3636" s="7"/>
      <c r="K3636" s="7"/>
      <c r="N3636" s="7"/>
    </row>
    <row r="3637" spans="4:14" s="1" customFormat="1">
      <c r="D3637" s="32"/>
      <c r="G3637" s="32"/>
      <c r="I3637" s="7"/>
      <c r="J3637" s="7"/>
      <c r="K3637" s="7"/>
      <c r="N3637" s="7"/>
    </row>
    <row r="3638" spans="4:14" s="1" customFormat="1">
      <c r="D3638" s="32"/>
      <c r="G3638" s="32"/>
      <c r="I3638" s="7"/>
      <c r="J3638" s="7"/>
      <c r="K3638" s="7"/>
      <c r="N3638" s="7"/>
    </row>
    <row r="3639" spans="4:14" s="1" customFormat="1">
      <c r="D3639" s="32"/>
      <c r="G3639" s="32"/>
      <c r="I3639" s="7"/>
      <c r="J3639" s="7"/>
      <c r="K3639" s="7"/>
      <c r="N3639" s="7"/>
    </row>
    <row r="3640" spans="4:14" s="1" customFormat="1">
      <c r="D3640" s="32"/>
      <c r="G3640" s="32"/>
      <c r="I3640" s="7"/>
      <c r="J3640" s="7"/>
      <c r="K3640" s="7"/>
      <c r="N3640" s="7"/>
    </row>
    <row r="3641" spans="4:14" s="1" customFormat="1">
      <c r="D3641" s="32"/>
      <c r="G3641" s="32"/>
      <c r="I3641" s="7"/>
      <c r="J3641" s="7"/>
      <c r="K3641" s="7"/>
      <c r="N3641" s="7"/>
    </row>
    <row r="3642" spans="4:14" s="1" customFormat="1">
      <c r="D3642" s="32"/>
      <c r="G3642" s="32"/>
      <c r="I3642" s="7"/>
      <c r="J3642" s="7"/>
      <c r="K3642" s="7"/>
      <c r="N3642" s="7"/>
    </row>
    <row r="3643" spans="4:14" s="1" customFormat="1">
      <c r="D3643" s="32"/>
      <c r="G3643" s="32"/>
      <c r="I3643" s="7"/>
      <c r="J3643" s="7"/>
      <c r="K3643" s="7"/>
      <c r="N3643" s="7"/>
    </row>
    <row r="3644" spans="4:14" s="1" customFormat="1">
      <c r="D3644" s="32"/>
      <c r="G3644" s="32"/>
      <c r="I3644" s="7"/>
      <c r="J3644" s="7"/>
      <c r="K3644" s="7"/>
      <c r="N3644" s="7"/>
    </row>
    <row r="3645" spans="4:14" s="1" customFormat="1">
      <c r="D3645" s="32"/>
      <c r="G3645" s="32"/>
      <c r="I3645" s="7"/>
      <c r="J3645" s="7"/>
      <c r="K3645" s="7"/>
      <c r="N3645" s="7"/>
    </row>
    <row r="3646" spans="4:14" s="1" customFormat="1">
      <c r="D3646" s="32"/>
      <c r="G3646" s="32"/>
      <c r="I3646" s="7"/>
      <c r="J3646" s="7"/>
      <c r="K3646" s="7"/>
      <c r="N3646" s="7"/>
    </row>
    <row r="3647" spans="4:14" s="1" customFormat="1">
      <c r="D3647" s="32"/>
      <c r="G3647" s="32"/>
      <c r="I3647" s="7"/>
      <c r="J3647" s="7"/>
      <c r="K3647" s="7"/>
      <c r="N3647" s="7"/>
    </row>
    <row r="3648" spans="4:14" s="1" customFormat="1">
      <c r="D3648" s="32"/>
      <c r="G3648" s="32"/>
      <c r="I3648" s="7"/>
      <c r="J3648" s="7"/>
      <c r="K3648" s="7"/>
      <c r="N3648" s="7"/>
    </row>
    <row r="3649" spans="4:14" s="1" customFormat="1">
      <c r="D3649" s="32"/>
      <c r="G3649" s="32"/>
      <c r="I3649" s="7"/>
      <c r="J3649" s="7"/>
      <c r="K3649" s="7"/>
      <c r="N3649" s="7"/>
    </row>
    <row r="3650" spans="4:14" s="1" customFormat="1">
      <c r="D3650" s="32"/>
      <c r="G3650" s="32"/>
      <c r="I3650" s="7"/>
      <c r="J3650" s="7"/>
      <c r="K3650" s="7"/>
      <c r="N3650" s="7"/>
    </row>
    <row r="3651" spans="4:14" s="1" customFormat="1">
      <c r="D3651" s="32"/>
      <c r="G3651" s="32"/>
      <c r="I3651" s="7"/>
      <c r="J3651" s="7"/>
      <c r="K3651" s="7"/>
      <c r="N3651" s="7"/>
    </row>
    <row r="3652" spans="4:14" s="1" customFormat="1">
      <c r="D3652" s="32"/>
      <c r="G3652" s="32"/>
      <c r="I3652" s="7"/>
      <c r="J3652" s="7"/>
      <c r="K3652" s="7"/>
      <c r="N3652" s="7"/>
    </row>
    <row r="3653" spans="4:14" s="1" customFormat="1">
      <c r="D3653" s="32"/>
      <c r="G3653" s="32"/>
      <c r="I3653" s="7"/>
      <c r="J3653" s="7"/>
      <c r="K3653" s="7"/>
      <c r="N3653" s="7"/>
    </row>
    <row r="3654" spans="4:14" s="1" customFormat="1">
      <c r="D3654" s="32"/>
      <c r="G3654" s="32"/>
      <c r="I3654" s="7"/>
      <c r="J3654" s="7"/>
      <c r="K3654" s="7"/>
      <c r="N3654" s="7"/>
    </row>
    <row r="3655" spans="4:14" s="1" customFormat="1">
      <c r="D3655" s="32"/>
      <c r="G3655" s="32"/>
      <c r="I3655" s="7"/>
      <c r="J3655" s="7"/>
      <c r="K3655" s="7"/>
      <c r="N3655" s="7"/>
    </row>
    <row r="3656" spans="4:14" s="1" customFormat="1">
      <c r="D3656" s="32"/>
      <c r="G3656" s="32"/>
      <c r="I3656" s="7"/>
      <c r="J3656" s="7"/>
      <c r="K3656" s="7"/>
      <c r="N3656" s="7"/>
    </row>
    <row r="3657" spans="4:14" s="1" customFormat="1">
      <c r="D3657" s="32"/>
      <c r="G3657" s="32"/>
      <c r="I3657" s="7"/>
      <c r="J3657" s="7"/>
      <c r="K3657" s="7"/>
      <c r="N3657" s="7"/>
    </row>
    <row r="3658" spans="4:14" s="1" customFormat="1">
      <c r="D3658" s="32"/>
      <c r="G3658" s="32"/>
      <c r="I3658" s="7"/>
      <c r="J3658" s="7"/>
      <c r="K3658" s="7"/>
      <c r="N3658" s="7"/>
    </row>
    <row r="3659" spans="4:14" s="1" customFormat="1">
      <c r="D3659" s="32"/>
      <c r="G3659" s="32"/>
      <c r="I3659" s="7"/>
      <c r="J3659" s="7"/>
      <c r="K3659" s="7"/>
      <c r="N3659" s="7"/>
    </row>
    <row r="3660" spans="4:14" s="1" customFormat="1">
      <c r="D3660" s="32"/>
      <c r="G3660" s="32"/>
      <c r="I3660" s="7"/>
      <c r="J3660" s="7"/>
      <c r="K3660" s="7"/>
      <c r="N3660" s="7"/>
    </row>
    <row r="3661" spans="4:14" s="1" customFormat="1">
      <c r="D3661" s="32"/>
      <c r="G3661" s="32"/>
      <c r="I3661" s="7"/>
      <c r="J3661" s="7"/>
      <c r="K3661" s="7"/>
      <c r="N3661" s="7"/>
    </row>
    <row r="3662" spans="4:14" s="1" customFormat="1">
      <c r="D3662" s="32"/>
      <c r="G3662" s="32"/>
      <c r="I3662" s="7"/>
      <c r="J3662" s="7"/>
      <c r="K3662" s="7"/>
      <c r="N3662" s="7"/>
    </row>
    <row r="3663" spans="4:14" s="1" customFormat="1">
      <c r="D3663" s="32"/>
      <c r="G3663" s="32"/>
      <c r="I3663" s="7"/>
      <c r="J3663" s="7"/>
      <c r="K3663" s="7"/>
      <c r="N3663" s="7"/>
    </row>
    <row r="3664" spans="4:14" s="1" customFormat="1">
      <c r="D3664" s="32"/>
      <c r="G3664" s="32"/>
      <c r="I3664" s="7"/>
      <c r="J3664" s="7"/>
      <c r="K3664" s="7"/>
      <c r="N3664" s="7"/>
    </row>
    <row r="3665" spans="4:14" s="1" customFormat="1">
      <c r="D3665" s="32"/>
      <c r="G3665" s="32"/>
      <c r="I3665" s="7"/>
      <c r="J3665" s="7"/>
      <c r="K3665" s="7"/>
      <c r="N3665" s="7"/>
    </row>
    <row r="3666" spans="4:14" s="1" customFormat="1">
      <c r="D3666" s="32"/>
      <c r="G3666" s="32"/>
      <c r="I3666" s="7"/>
      <c r="J3666" s="7"/>
      <c r="K3666" s="7"/>
      <c r="N3666" s="7"/>
    </row>
    <row r="3667" spans="4:14" s="1" customFormat="1">
      <c r="D3667" s="32"/>
      <c r="G3667" s="32"/>
      <c r="I3667" s="7"/>
      <c r="J3667" s="7"/>
      <c r="K3667" s="7"/>
      <c r="N3667" s="7"/>
    </row>
    <row r="3668" spans="4:14" s="1" customFormat="1">
      <c r="D3668" s="32"/>
      <c r="G3668" s="32"/>
      <c r="I3668" s="7"/>
      <c r="J3668" s="7"/>
      <c r="K3668" s="7"/>
      <c r="N3668" s="7"/>
    </row>
    <row r="3669" spans="4:14" s="1" customFormat="1">
      <c r="D3669" s="32"/>
      <c r="G3669" s="32"/>
      <c r="I3669" s="7"/>
      <c r="J3669" s="7"/>
      <c r="K3669" s="7"/>
      <c r="N3669" s="7"/>
    </row>
    <row r="3670" spans="4:14" s="1" customFormat="1">
      <c r="D3670" s="32"/>
      <c r="G3670" s="32"/>
      <c r="I3670" s="7"/>
      <c r="J3670" s="7"/>
      <c r="K3670" s="7"/>
      <c r="N3670" s="7"/>
    </row>
    <row r="3671" spans="4:14" s="1" customFormat="1">
      <c r="D3671" s="32"/>
      <c r="G3671" s="32"/>
      <c r="I3671" s="7"/>
      <c r="J3671" s="7"/>
      <c r="K3671" s="7"/>
      <c r="N3671" s="7"/>
    </row>
    <row r="3672" spans="4:14" s="1" customFormat="1">
      <c r="D3672" s="32"/>
      <c r="G3672" s="32"/>
      <c r="I3672" s="7"/>
      <c r="J3672" s="7"/>
      <c r="K3672" s="7"/>
      <c r="N3672" s="7"/>
    </row>
    <row r="3673" spans="4:14" s="1" customFormat="1">
      <c r="D3673" s="32"/>
      <c r="G3673" s="32"/>
      <c r="I3673" s="7"/>
      <c r="J3673" s="7"/>
      <c r="K3673" s="7"/>
      <c r="N3673" s="7"/>
    </row>
    <row r="3674" spans="4:14" s="1" customFormat="1">
      <c r="D3674" s="32"/>
      <c r="G3674" s="32"/>
      <c r="I3674" s="7"/>
      <c r="J3674" s="7"/>
      <c r="K3674" s="7"/>
      <c r="N3674" s="7"/>
    </row>
    <row r="3675" spans="4:14" s="1" customFormat="1">
      <c r="D3675" s="32"/>
      <c r="G3675" s="32"/>
      <c r="I3675" s="7"/>
      <c r="J3675" s="7"/>
      <c r="K3675" s="7"/>
      <c r="N3675" s="7"/>
    </row>
    <row r="3676" spans="4:14" s="1" customFormat="1">
      <c r="D3676" s="32"/>
      <c r="G3676" s="32"/>
      <c r="I3676" s="7"/>
      <c r="J3676" s="7"/>
      <c r="K3676" s="7"/>
      <c r="N3676" s="7"/>
    </row>
    <row r="3677" spans="4:14" s="1" customFormat="1">
      <c r="D3677" s="32"/>
      <c r="G3677" s="32"/>
      <c r="I3677" s="7"/>
      <c r="J3677" s="7"/>
      <c r="K3677" s="7"/>
      <c r="N3677" s="7"/>
    </row>
    <row r="3678" spans="4:14" s="1" customFormat="1">
      <c r="D3678" s="32"/>
      <c r="G3678" s="32"/>
      <c r="I3678" s="7"/>
      <c r="J3678" s="7"/>
      <c r="K3678" s="7"/>
      <c r="N3678" s="7"/>
    </row>
    <row r="3679" spans="4:14" s="1" customFormat="1">
      <c r="D3679" s="32"/>
      <c r="G3679" s="32"/>
      <c r="I3679" s="7"/>
      <c r="J3679" s="7"/>
      <c r="K3679" s="7"/>
      <c r="N3679" s="7"/>
    </row>
    <row r="3680" spans="4:14" s="1" customFormat="1">
      <c r="D3680" s="32"/>
      <c r="G3680" s="32"/>
      <c r="I3680" s="7"/>
      <c r="J3680" s="7"/>
      <c r="K3680" s="7"/>
      <c r="N3680" s="7"/>
    </row>
    <row r="3681" spans="4:14" s="1" customFormat="1">
      <c r="D3681" s="32"/>
      <c r="G3681" s="32"/>
      <c r="I3681" s="7"/>
      <c r="J3681" s="7"/>
      <c r="K3681" s="7"/>
      <c r="N3681" s="7"/>
    </row>
    <row r="3682" spans="4:14" s="1" customFormat="1">
      <c r="D3682" s="32"/>
      <c r="G3682" s="32"/>
      <c r="I3682" s="7"/>
      <c r="J3682" s="7"/>
      <c r="K3682" s="7"/>
      <c r="N3682" s="7"/>
    </row>
    <row r="3683" spans="4:14" s="1" customFormat="1">
      <c r="D3683" s="32"/>
      <c r="G3683" s="32"/>
      <c r="I3683" s="7"/>
      <c r="J3683" s="7"/>
      <c r="K3683" s="7"/>
      <c r="N3683" s="7"/>
    </row>
    <row r="3684" spans="4:14" s="1" customFormat="1">
      <c r="D3684" s="32"/>
      <c r="G3684" s="32"/>
      <c r="I3684" s="7"/>
      <c r="J3684" s="7"/>
      <c r="K3684" s="7"/>
      <c r="N3684" s="7"/>
    </row>
    <row r="3685" spans="4:14" s="1" customFormat="1">
      <c r="D3685" s="32"/>
      <c r="G3685" s="32"/>
      <c r="I3685" s="7"/>
      <c r="J3685" s="7"/>
      <c r="K3685" s="7"/>
      <c r="N3685" s="7"/>
    </row>
    <row r="3686" spans="4:14" s="1" customFormat="1">
      <c r="D3686" s="32"/>
      <c r="G3686" s="32"/>
      <c r="I3686" s="7"/>
      <c r="J3686" s="7"/>
      <c r="K3686" s="7"/>
      <c r="N3686" s="7"/>
    </row>
    <row r="3687" spans="4:14" s="1" customFormat="1">
      <c r="D3687" s="32"/>
      <c r="G3687" s="32"/>
      <c r="I3687" s="7"/>
      <c r="J3687" s="7"/>
      <c r="K3687" s="7"/>
      <c r="N3687" s="7"/>
    </row>
    <row r="3688" spans="4:14" s="1" customFormat="1">
      <c r="D3688" s="32"/>
      <c r="G3688" s="32"/>
      <c r="I3688" s="7"/>
      <c r="J3688" s="7"/>
      <c r="K3688" s="7"/>
      <c r="N3688" s="7"/>
    </row>
    <row r="3689" spans="4:14" s="1" customFormat="1">
      <c r="D3689" s="32"/>
      <c r="G3689" s="32"/>
      <c r="I3689" s="7"/>
      <c r="J3689" s="7"/>
      <c r="K3689" s="7"/>
      <c r="N3689" s="7"/>
    </row>
    <row r="3690" spans="4:14" s="1" customFormat="1">
      <c r="D3690" s="32"/>
      <c r="G3690" s="32"/>
      <c r="I3690" s="7"/>
      <c r="J3690" s="7"/>
      <c r="K3690" s="7"/>
      <c r="N3690" s="7"/>
    </row>
    <row r="3691" spans="4:14" s="1" customFormat="1">
      <c r="D3691" s="32"/>
      <c r="G3691" s="32"/>
      <c r="I3691" s="7"/>
      <c r="J3691" s="7"/>
      <c r="K3691" s="7"/>
      <c r="N3691" s="7"/>
    </row>
    <row r="3692" spans="4:14" s="1" customFormat="1">
      <c r="D3692" s="32"/>
      <c r="G3692" s="32"/>
      <c r="I3692" s="7"/>
      <c r="J3692" s="7"/>
      <c r="K3692" s="7"/>
      <c r="N3692" s="7"/>
    </row>
    <row r="3693" spans="4:14" s="1" customFormat="1">
      <c r="D3693" s="32"/>
      <c r="G3693" s="32"/>
      <c r="I3693" s="7"/>
      <c r="J3693" s="7"/>
      <c r="K3693" s="7"/>
      <c r="N3693" s="7"/>
    </row>
    <row r="3694" spans="4:14" s="1" customFormat="1">
      <c r="D3694" s="32"/>
      <c r="G3694" s="32"/>
      <c r="I3694" s="7"/>
      <c r="J3694" s="7"/>
      <c r="K3694" s="7"/>
      <c r="N3694" s="7"/>
    </row>
    <row r="3695" spans="4:14" s="1" customFormat="1">
      <c r="D3695" s="32"/>
      <c r="G3695" s="32"/>
      <c r="I3695" s="7"/>
      <c r="J3695" s="7"/>
      <c r="K3695" s="7"/>
      <c r="N3695" s="7"/>
    </row>
    <row r="3696" spans="4:14" s="1" customFormat="1">
      <c r="D3696" s="32"/>
      <c r="G3696" s="32"/>
      <c r="I3696" s="7"/>
      <c r="J3696" s="7"/>
      <c r="K3696" s="7"/>
      <c r="N3696" s="7"/>
    </row>
    <row r="3697" spans="4:14" s="1" customFormat="1">
      <c r="D3697" s="32"/>
      <c r="G3697" s="32"/>
      <c r="I3697" s="7"/>
      <c r="J3697" s="7"/>
      <c r="K3697" s="7"/>
      <c r="N3697" s="7"/>
    </row>
    <row r="3698" spans="4:14" s="1" customFormat="1">
      <c r="D3698" s="32"/>
      <c r="G3698" s="32"/>
      <c r="I3698" s="7"/>
      <c r="J3698" s="7"/>
      <c r="K3698" s="7"/>
      <c r="N3698" s="7"/>
    </row>
    <row r="3699" spans="4:14" s="1" customFormat="1">
      <c r="D3699" s="32"/>
      <c r="G3699" s="32"/>
      <c r="I3699" s="7"/>
      <c r="J3699" s="7"/>
      <c r="K3699" s="7"/>
      <c r="N3699" s="7"/>
    </row>
    <row r="3700" spans="4:14" s="1" customFormat="1">
      <c r="D3700" s="32"/>
      <c r="G3700" s="32"/>
      <c r="I3700" s="7"/>
      <c r="J3700" s="7"/>
      <c r="K3700" s="7"/>
      <c r="N3700" s="7"/>
    </row>
    <row r="3701" spans="4:14" s="1" customFormat="1">
      <c r="D3701" s="32"/>
      <c r="G3701" s="32"/>
      <c r="I3701" s="7"/>
      <c r="J3701" s="7"/>
      <c r="K3701" s="7"/>
      <c r="N3701" s="7"/>
    </row>
    <row r="3702" spans="4:14" s="1" customFormat="1">
      <c r="D3702" s="32"/>
      <c r="G3702" s="32"/>
      <c r="I3702" s="7"/>
      <c r="J3702" s="7"/>
      <c r="K3702" s="7"/>
      <c r="N3702" s="7"/>
    </row>
    <row r="3703" spans="4:14" s="1" customFormat="1">
      <c r="D3703" s="32"/>
      <c r="G3703" s="32"/>
      <c r="I3703" s="7"/>
      <c r="J3703" s="7"/>
      <c r="K3703" s="7"/>
      <c r="N3703" s="7"/>
    </row>
    <row r="3704" spans="4:14" s="1" customFormat="1">
      <c r="D3704" s="32"/>
      <c r="G3704" s="32"/>
      <c r="I3704" s="7"/>
      <c r="J3704" s="7"/>
      <c r="K3704" s="7"/>
      <c r="N3704" s="7"/>
    </row>
    <row r="3705" spans="4:14" s="1" customFormat="1">
      <c r="D3705" s="32"/>
      <c r="G3705" s="32"/>
      <c r="I3705" s="7"/>
      <c r="J3705" s="7"/>
      <c r="K3705" s="7"/>
      <c r="N3705" s="7"/>
    </row>
    <row r="3706" spans="4:14" s="1" customFormat="1">
      <c r="D3706" s="32"/>
      <c r="G3706" s="32"/>
      <c r="I3706" s="7"/>
      <c r="J3706" s="7"/>
      <c r="K3706" s="7"/>
      <c r="N3706" s="7"/>
    </row>
    <row r="3707" spans="4:14" s="1" customFormat="1">
      <c r="D3707" s="32"/>
      <c r="G3707" s="32"/>
      <c r="I3707" s="7"/>
      <c r="J3707" s="7"/>
      <c r="K3707" s="7"/>
      <c r="N3707" s="7"/>
    </row>
    <row r="3708" spans="4:14" s="1" customFormat="1">
      <c r="D3708" s="32"/>
      <c r="G3708" s="32"/>
      <c r="I3708" s="7"/>
      <c r="J3708" s="7"/>
      <c r="K3708" s="7"/>
      <c r="N3708" s="7"/>
    </row>
    <row r="3709" spans="4:14" s="1" customFormat="1">
      <c r="D3709" s="32"/>
      <c r="G3709" s="32"/>
      <c r="I3709" s="7"/>
      <c r="J3709" s="7"/>
      <c r="K3709" s="7"/>
      <c r="N3709" s="7"/>
    </row>
    <row r="3710" spans="4:14" s="1" customFormat="1">
      <c r="D3710" s="32"/>
      <c r="G3710" s="32"/>
      <c r="I3710" s="7"/>
      <c r="J3710" s="7"/>
      <c r="K3710" s="7"/>
      <c r="N3710" s="7"/>
    </row>
    <row r="3711" spans="4:14" s="1" customFormat="1">
      <c r="D3711" s="32"/>
      <c r="G3711" s="32"/>
      <c r="I3711" s="7"/>
      <c r="J3711" s="7"/>
      <c r="K3711" s="7"/>
      <c r="N3711" s="7"/>
    </row>
    <row r="3712" spans="4:14" s="1" customFormat="1">
      <c r="D3712" s="32"/>
      <c r="G3712" s="32"/>
      <c r="I3712" s="7"/>
      <c r="J3712" s="7"/>
      <c r="K3712" s="7"/>
      <c r="N3712" s="7"/>
    </row>
    <row r="3713" spans="4:14" s="1" customFormat="1">
      <c r="D3713" s="32"/>
      <c r="G3713" s="32"/>
      <c r="I3713" s="7"/>
      <c r="J3713" s="7"/>
      <c r="K3713" s="7"/>
      <c r="N3713" s="7"/>
    </row>
    <row r="3714" spans="4:14" s="1" customFormat="1">
      <c r="D3714" s="32"/>
      <c r="G3714" s="32"/>
      <c r="I3714" s="7"/>
      <c r="J3714" s="7"/>
      <c r="K3714" s="7"/>
      <c r="N3714" s="7"/>
    </row>
    <row r="3715" spans="4:14" s="1" customFormat="1">
      <c r="D3715" s="32"/>
      <c r="G3715" s="32"/>
      <c r="I3715" s="7"/>
      <c r="J3715" s="7"/>
      <c r="K3715" s="7"/>
      <c r="N3715" s="7"/>
    </row>
    <row r="3716" spans="4:14" s="1" customFormat="1">
      <c r="D3716" s="32"/>
      <c r="G3716" s="32"/>
      <c r="I3716" s="7"/>
      <c r="J3716" s="7"/>
      <c r="K3716" s="7"/>
      <c r="N3716" s="7"/>
    </row>
    <row r="3717" spans="4:14" s="1" customFormat="1">
      <c r="D3717" s="32"/>
      <c r="G3717" s="32"/>
      <c r="I3717" s="7"/>
      <c r="J3717" s="7"/>
      <c r="K3717" s="7"/>
      <c r="N3717" s="7"/>
    </row>
    <row r="3718" spans="4:14" s="1" customFormat="1">
      <c r="D3718" s="32"/>
      <c r="G3718" s="32"/>
      <c r="I3718" s="7"/>
      <c r="J3718" s="7"/>
      <c r="K3718" s="7"/>
      <c r="N3718" s="7"/>
    </row>
    <row r="3719" spans="4:14" s="1" customFormat="1">
      <c r="D3719" s="32"/>
      <c r="G3719" s="32"/>
      <c r="I3719" s="7"/>
      <c r="J3719" s="7"/>
      <c r="K3719" s="7"/>
      <c r="N3719" s="7"/>
    </row>
    <row r="3720" spans="4:14" s="1" customFormat="1">
      <c r="D3720" s="32"/>
      <c r="G3720" s="32"/>
      <c r="I3720" s="7"/>
      <c r="J3720" s="7"/>
      <c r="K3720" s="7"/>
      <c r="N3720" s="7"/>
    </row>
    <row r="3721" spans="4:14" s="1" customFormat="1">
      <c r="D3721" s="32"/>
      <c r="G3721" s="32"/>
      <c r="I3721" s="7"/>
      <c r="J3721" s="7"/>
      <c r="K3721" s="7"/>
      <c r="N3721" s="7"/>
    </row>
    <row r="3722" spans="4:14" s="1" customFormat="1">
      <c r="D3722" s="32"/>
      <c r="G3722" s="32"/>
      <c r="I3722" s="7"/>
      <c r="J3722" s="7"/>
      <c r="K3722" s="7"/>
      <c r="N3722" s="7"/>
    </row>
    <row r="3723" spans="4:14" s="1" customFormat="1">
      <c r="D3723" s="32"/>
      <c r="G3723" s="32"/>
      <c r="I3723" s="7"/>
      <c r="J3723" s="7"/>
      <c r="K3723" s="7"/>
      <c r="N3723" s="7"/>
    </row>
    <row r="3724" spans="4:14" s="1" customFormat="1">
      <c r="D3724" s="32"/>
      <c r="G3724" s="32"/>
      <c r="I3724" s="7"/>
      <c r="J3724" s="7"/>
      <c r="K3724" s="7"/>
      <c r="N3724" s="7"/>
    </row>
    <row r="3725" spans="4:14" s="1" customFormat="1">
      <c r="D3725" s="32"/>
      <c r="G3725" s="32"/>
      <c r="I3725" s="7"/>
      <c r="J3725" s="7"/>
      <c r="K3725" s="7"/>
      <c r="N3725" s="7"/>
    </row>
    <row r="3726" spans="4:14" s="1" customFormat="1">
      <c r="D3726" s="32"/>
      <c r="G3726" s="32"/>
      <c r="I3726" s="7"/>
      <c r="J3726" s="7"/>
      <c r="K3726" s="7"/>
      <c r="N3726" s="7"/>
    </row>
    <row r="3727" spans="4:14" s="1" customFormat="1">
      <c r="D3727" s="32"/>
      <c r="G3727" s="32"/>
      <c r="I3727" s="7"/>
      <c r="J3727" s="7"/>
      <c r="K3727" s="7"/>
      <c r="N3727" s="7"/>
    </row>
    <row r="3728" spans="4:14" s="1" customFormat="1">
      <c r="D3728" s="32"/>
      <c r="G3728" s="32"/>
      <c r="I3728" s="7"/>
      <c r="J3728" s="7"/>
      <c r="K3728" s="7"/>
      <c r="N3728" s="7"/>
    </row>
    <row r="3729" spans="4:14" s="1" customFormat="1">
      <c r="D3729" s="32"/>
      <c r="G3729" s="32"/>
      <c r="I3729" s="7"/>
      <c r="J3729" s="7"/>
      <c r="K3729" s="7"/>
      <c r="N3729" s="7"/>
    </row>
    <row r="3730" spans="4:14" s="1" customFormat="1">
      <c r="D3730" s="32"/>
      <c r="G3730" s="32"/>
      <c r="I3730" s="7"/>
      <c r="J3730" s="7"/>
      <c r="K3730" s="7"/>
      <c r="N3730" s="7"/>
    </row>
    <row r="3731" spans="4:14" s="1" customFormat="1">
      <c r="D3731" s="32"/>
      <c r="G3731" s="32"/>
      <c r="I3731" s="7"/>
      <c r="J3731" s="7"/>
      <c r="K3731" s="7"/>
      <c r="N3731" s="7"/>
    </row>
    <row r="3732" spans="4:14" s="1" customFormat="1">
      <c r="D3732" s="32"/>
      <c r="G3732" s="32"/>
      <c r="I3732" s="7"/>
      <c r="J3732" s="7"/>
      <c r="K3732" s="7"/>
      <c r="N3732" s="7"/>
    </row>
    <row r="3733" spans="4:14" s="1" customFormat="1">
      <c r="D3733" s="32"/>
      <c r="G3733" s="32"/>
      <c r="I3733" s="7"/>
      <c r="J3733" s="7"/>
      <c r="K3733" s="7"/>
      <c r="N3733" s="7"/>
    </row>
    <row r="3734" spans="4:14" s="1" customFormat="1">
      <c r="D3734" s="32"/>
      <c r="G3734" s="32"/>
      <c r="I3734" s="7"/>
      <c r="J3734" s="7"/>
      <c r="K3734" s="7"/>
      <c r="N3734" s="7"/>
    </row>
    <row r="3735" spans="4:14" s="1" customFormat="1">
      <c r="D3735" s="32"/>
      <c r="G3735" s="32"/>
      <c r="I3735" s="7"/>
      <c r="J3735" s="7"/>
      <c r="K3735" s="7"/>
      <c r="N3735" s="7"/>
    </row>
    <row r="3736" spans="4:14" s="1" customFormat="1">
      <c r="D3736" s="32"/>
      <c r="G3736" s="32"/>
      <c r="I3736" s="7"/>
      <c r="J3736" s="7"/>
      <c r="K3736" s="7"/>
      <c r="N3736" s="7"/>
    </row>
    <row r="3737" spans="4:14" s="1" customFormat="1">
      <c r="D3737" s="32"/>
      <c r="G3737" s="32"/>
      <c r="I3737" s="7"/>
      <c r="J3737" s="7"/>
      <c r="K3737" s="7"/>
      <c r="N3737" s="7"/>
    </row>
    <row r="3738" spans="4:14" s="1" customFormat="1">
      <c r="D3738" s="32"/>
      <c r="G3738" s="32"/>
      <c r="I3738" s="7"/>
      <c r="J3738" s="7"/>
      <c r="K3738" s="7"/>
      <c r="N3738" s="7"/>
    </row>
    <row r="3739" spans="4:14" s="1" customFormat="1">
      <c r="D3739" s="32"/>
      <c r="G3739" s="32"/>
      <c r="I3739" s="7"/>
      <c r="J3739" s="7"/>
      <c r="K3739" s="7"/>
      <c r="N3739" s="7"/>
    </row>
    <row r="3740" spans="4:14" s="1" customFormat="1">
      <c r="D3740" s="32"/>
      <c r="G3740" s="32"/>
      <c r="I3740" s="7"/>
      <c r="J3740" s="7"/>
      <c r="K3740" s="7"/>
      <c r="N3740" s="7"/>
    </row>
    <row r="3741" spans="4:14" s="1" customFormat="1">
      <c r="D3741" s="32"/>
      <c r="G3741" s="32"/>
      <c r="I3741" s="7"/>
      <c r="J3741" s="7"/>
      <c r="K3741" s="7"/>
      <c r="N3741" s="7"/>
    </row>
    <row r="3742" spans="4:14" s="1" customFormat="1">
      <c r="D3742" s="32"/>
      <c r="G3742" s="32"/>
      <c r="I3742" s="7"/>
      <c r="J3742" s="7"/>
      <c r="K3742" s="7"/>
      <c r="N3742" s="7"/>
    </row>
    <row r="3743" spans="4:14" s="1" customFormat="1">
      <c r="D3743" s="32"/>
      <c r="G3743" s="32"/>
      <c r="I3743" s="7"/>
      <c r="J3743" s="7"/>
      <c r="K3743" s="7"/>
      <c r="N3743" s="7"/>
    </row>
    <row r="3744" spans="4:14" s="1" customFormat="1">
      <c r="D3744" s="32"/>
      <c r="G3744" s="32"/>
      <c r="I3744" s="7"/>
      <c r="J3744" s="7"/>
      <c r="K3744" s="7"/>
      <c r="N3744" s="7"/>
    </row>
    <row r="3745" spans="4:14" s="1" customFormat="1">
      <c r="D3745" s="32"/>
      <c r="G3745" s="32"/>
      <c r="I3745" s="7"/>
      <c r="J3745" s="7"/>
      <c r="K3745" s="7"/>
      <c r="N3745" s="7"/>
    </row>
    <row r="3746" spans="4:14" s="1" customFormat="1">
      <c r="D3746" s="32"/>
      <c r="G3746" s="32"/>
      <c r="I3746" s="7"/>
      <c r="J3746" s="7"/>
      <c r="K3746" s="7"/>
      <c r="N3746" s="7"/>
    </row>
    <row r="3747" spans="4:14" s="1" customFormat="1">
      <c r="D3747" s="32"/>
      <c r="G3747" s="32"/>
      <c r="I3747" s="7"/>
      <c r="J3747" s="7"/>
      <c r="K3747" s="7"/>
      <c r="N3747" s="7"/>
    </row>
    <row r="3748" spans="4:14" s="1" customFormat="1">
      <c r="D3748" s="32"/>
      <c r="G3748" s="32"/>
      <c r="I3748" s="7"/>
      <c r="J3748" s="7"/>
      <c r="K3748" s="7"/>
      <c r="N3748" s="7"/>
    </row>
    <row r="3749" spans="4:14" s="1" customFormat="1">
      <c r="D3749" s="32"/>
      <c r="G3749" s="32"/>
      <c r="I3749" s="7"/>
      <c r="J3749" s="7"/>
      <c r="K3749" s="7"/>
      <c r="N3749" s="7"/>
    </row>
    <row r="3750" spans="4:14" s="1" customFormat="1">
      <c r="D3750" s="32"/>
      <c r="G3750" s="32"/>
      <c r="I3750" s="7"/>
      <c r="J3750" s="7"/>
      <c r="K3750" s="7"/>
      <c r="N3750" s="7"/>
    </row>
    <row r="3751" spans="4:14" s="1" customFormat="1">
      <c r="D3751" s="32"/>
      <c r="G3751" s="32"/>
      <c r="I3751" s="7"/>
      <c r="J3751" s="7"/>
      <c r="K3751" s="7"/>
      <c r="N3751" s="7"/>
    </row>
    <row r="3752" spans="4:14" s="1" customFormat="1">
      <c r="D3752" s="32"/>
      <c r="G3752" s="32"/>
      <c r="I3752" s="7"/>
      <c r="J3752" s="7"/>
      <c r="K3752" s="7"/>
      <c r="N3752" s="7"/>
    </row>
    <row r="3753" spans="4:14" s="1" customFormat="1">
      <c r="D3753" s="32"/>
      <c r="G3753" s="32"/>
      <c r="I3753" s="7"/>
      <c r="J3753" s="7"/>
      <c r="K3753" s="7"/>
      <c r="N3753" s="7"/>
    </row>
    <row r="3754" spans="4:14" s="1" customFormat="1">
      <c r="D3754" s="32"/>
      <c r="G3754" s="32"/>
      <c r="I3754" s="7"/>
      <c r="J3754" s="7"/>
      <c r="K3754" s="7"/>
      <c r="N3754" s="7"/>
    </row>
    <row r="3755" spans="4:14" s="1" customFormat="1">
      <c r="D3755" s="32"/>
      <c r="G3755" s="32"/>
      <c r="I3755" s="7"/>
      <c r="J3755" s="7"/>
      <c r="K3755" s="7"/>
      <c r="N3755" s="7"/>
    </row>
    <row r="3756" spans="4:14" s="1" customFormat="1">
      <c r="D3756" s="32"/>
      <c r="G3756" s="32"/>
      <c r="I3756" s="7"/>
      <c r="J3756" s="7"/>
      <c r="K3756" s="7"/>
      <c r="N3756" s="7"/>
    </row>
    <row r="3757" spans="4:14" s="1" customFormat="1">
      <c r="D3757" s="32"/>
      <c r="G3757" s="32"/>
      <c r="I3757" s="7"/>
      <c r="J3757" s="7"/>
      <c r="K3757" s="7"/>
      <c r="N3757" s="7"/>
    </row>
    <row r="3758" spans="4:14" s="1" customFormat="1">
      <c r="D3758" s="32"/>
      <c r="G3758" s="32"/>
      <c r="I3758" s="7"/>
      <c r="J3758" s="7"/>
      <c r="K3758" s="7"/>
      <c r="N3758" s="7"/>
    </row>
    <row r="3759" spans="4:14" s="1" customFormat="1">
      <c r="D3759" s="32"/>
      <c r="G3759" s="32"/>
      <c r="I3759" s="7"/>
      <c r="J3759" s="7"/>
      <c r="K3759" s="7"/>
      <c r="N3759" s="7"/>
    </row>
    <row r="3760" spans="4:14" s="1" customFormat="1">
      <c r="D3760" s="32"/>
      <c r="G3760" s="32"/>
      <c r="I3760" s="7"/>
      <c r="J3760" s="7"/>
      <c r="K3760" s="7"/>
      <c r="N3760" s="7"/>
    </row>
    <row r="3761" spans="4:14" s="1" customFormat="1">
      <c r="D3761" s="32"/>
      <c r="G3761" s="32"/>
      <c r="I3761" s="7"/>
      <c r="J3761" s="7"/>
      <c r="K3761" s="7"/>
      <c r="N3761" s="7"/>
    </row>
    <row r="3762" spans="4:14" s="1" customFormat="1">
      <c r="D3762" s="32"/>
      <c r="G3762" s="32"/>
      <c r="I3762" s="7"/>
      <c r="J3762" s="7"/>
      <c r="K3762" s="7"/>
      <c r="N3762" s="7"/>
    </row>
    <row r="3763" spans="4:14" s="1" customFormat="1">
      <c r="D3763" s="32"/>
      <c r="G3763" s="32"/>
      <c r="I3763" s="7"/>
      <c r="J3763" s="7"/>
      <c r="K3763" s="7"/>
      <c r="N3763" s="7"/>
    </row>
    <row r="3764" spans="4:14" s="1" customFormat="1">
      <c r="D3764" s="32"/>
      <c r="G3764" s="32"/>
      <c r="I3764" s="7"/>
      <c r="J3764" s="7"/>
      <c r="K3764" s="7"/>
      <c r="N3764" s="7"/>
    </row>
    <row r="3765" spans="4:14" s="1" customFormat="1">
      <c r="D3765" s="32"/>
      <c r="G3765" s="32"/>
      <c r="I3765" s="7"/>
      <c r="J3765" s="7"/>
      <c r="K3765" s="7"/>
      <c r="N3765" s="7"/>
    </row>
    <row r="3766" spans="4:14" s="1" customFormat="1">
      <c r="D3766" s="32"/>
      <c r="G3766" s="32"/>
      <c r="I3766" s="7"/>
      <c r="J3766" s="7"/>
      <c r="K3766" s="7"/>
      <c r="N3766" s="7"/>
    </row>
    <row r="3767" spans="4:14" s="1" customFormat="1">
      <c r="D3767" s="32"/>
      <c r="G3767" s="32"/>
      <c r="I3767" s="7"/>
      <c r="J3767" s="7"/>
      <c r="K3767" s="7"/>
      <c r="N3767" s="7"/>
    </row>
    <row r="3768" spans="4:14" s="1" customFormat="1">
      <c r="D3768" s="32"/>
      <c r="G3768" s="32"/>
      <c r="I3768" s="7"/>
      <c r="J3768" s="7"/>
      <c r="K3768" s="7"/>
      <c r="N3768" s="7"/>
    </row>
    <row r="3769" spans="4:14" s="1" customFormat="1">
      <c r="D3769" s="32"/>
      <c r="G3769" s="32"/>
      <c r="I3769" s="7"/>
      <c r="J3769" s="7"/>
      <c r="K3769" s="7"/>
      <c r="N3769" s="7"/>
    </row>
    <row r="3770" spans="4:14" s="1" customFormat="1">
      <c r="D3770" s="32"/>
      <c r="G3770" s="32"/>
      <c r="I3770" s="7"/>
      <c r="J3770" s="7"/>
      <c r="K3770" s="7"/>
      <c r="N3770" s="7"/>
    </row>
    <row r="3771" spans="4:14" s="1" customFormat="1">
      <c r="D3771" s="32"/>
      <c r="G3771" s="32"/>
      <c r="I3771" s="7"/>
      <c r="J3771" s="7"/>
      <c r="K3771" s="7"/>
      <c r="N3771" s="7"/>
    </row>
    <row r="3772" spans="4:14" s="1" customFormat="1">
      <c r="D3772" s="32"/>
      <c r="G3772" s="32"/>
      <c r="I3772" s="7"/>
      <c r="J3772" s="7"/>
      <c r="K3772" s="7"/>
      <c r="N3772" s="7"/>
    </row>
    <row r="3773" spans="4:14" s="1" customFormat="1">
      <c r="D3773" s="32"/>
      <c r="G3773" s="32"/>
      <c r="I3773" s="7"/>
      <c r="J3773" s="7"/>
      <c r="K3773" s="7"/>
      <c r="N3773" s="7"/>
    </row>
    <row r="3774" spans="4:14" s="1" customFormat="1">
      <c r="D3774" s="32"/>
      <c r="G3774" s="32"/>
      <c r="I3774" s="7"/>
      <c r="J3774" s="7"/>
      <c r="K3774" s="7"/>
      <c r="N3774" s="7"/>
    </row>
    <row r="3775" spans="4:14" s="1" customFormat="1">
      <c r="D3775" s="32"/>
      <c r="G3775" s="32"/>
      <c r="I3775" s="7"/>
      <c r="J3775" s="7"/>
      <c r="K3775" s="7"/>
      <c r="N3775" s="7"/>
    </row>
    <row r="3776" spans="4:14" s="1" customFormat="1">
      <c r="D3776" s="32"/>
      <c r="G3776" s="32"/>
      <c r="I3776" s="7"/>
      <c r="J3776" s="7"/>
      <c r="K3776" s="7"/>
      <c r="N3776" s="7"/>
    </row>
    <row r="3777" spans="4:14" s="1" customFormat="1">
      <c r="D3777" s="32"/>
      <c r="G3777" s="32"/>
      <c r="I3777" s="7"/>
      <c r="J3777" s="7"/>
      <c r="K3777" s="7"/>
      <c r="N3777" s="7"/>
    </row>
    <row r="3778" spans="4:14" s="1" customFormat="1">
      <c r="D3778" s="32"/>
      <c r="G3778" s="32"/>
      <c r="I3778" s="7"/>
      <c r="J3778" s="7"/>
      <c r="K3778" s="7"/>
      <c r="N3778" s="7"/>
    </row>
    <row r="3779" spans="4:14" s="1" customFormat="1">
      <c r="D3779" s="32"/>
      <c r="G3779" s="32"/>
      <c r="I3779" s="7"/>
      <c r="J3779" s="7"/>
      <c r="K3779" s="7"/>
      <c r="N3779" s="7"/>
    </row>
    <row r="3780" spans="4:14" s="1" customFormat="1">
      <c r="D3780" s="32"/>
      <c r="G3780" s="32"/>
      <c r="I3780" s="7"/>
      <c r="J3780" s="7"/>
      <c r="K3780" s="7"/>
      <c r="N3780" s="7"/>
    </row>
    <row r="3781" spans="4:14" s="1" customFormat="1">
      <c r="D3781" s="32"/>
      <c r="G3781" s="32"/>
      <c r="I3781" s="7"/>
      <c r="J3781" s="7"/>
      <c r="K3781" s="7"/>
      <c r="N3781" s="7"/>
    </row>
    <row r="3782" spans="4:14" s="1" customFormat="1">
      <c r="D3782" s="32"/>
      <c r="G3782" s="32"/>
      <c r="I3782" s="7"/>
      <c r="J3782" s="7"/>
      <c r="K3782" s="7"/>
      <c r="N3782" s="7"/>
    </row>
    <row r="3783" spans="4:14" s="1" customFormat="1">
      <c r="D3783" s="32"/>
      <c r="G3783" s="32"/>
      <c r="I3783" s="7"/>
      <c r="J3783" s="7"/>
      <c r="K3783" s="7"/>
      <c r="N3783" s="7"/>
    </row>
    <row r="3784" spans="4:14" s="1" customFormat="1">
      <c r="D3784" s="32"/>
      <c r="G3784" s="32"/>
      <c r="I3784" s="7"/>
      <c r="J3784" s="7"/>
      <c r="K3784" s="7"/>
      <c r="N3784" s="7"/>
    </row>
    <row r="3785" spans="4:14" s="1" customFormat="1">
      <c r="D3785" s="32"/>
      <c r="G3785" s="32"/>
      <c r="I3785" s="7"/>
      <c r="J3785" s="7"/>
      <c r="K3785" s="7"/>
      <c r="N3785" s="7"/>
    </row>
    <row r="3786" spans="4:14" s="1" customFormat="1">
      <c r="D3786" s="32"/>
      <c r="G3786" s="32"/>
      <c r="I3786" s="7"/>
      <c r="J3786" s="7"/>
      <c r="K3786" s="7"/>
      <c r="N3786" s="7"/>
    </row>
    <row r="3787" spans="4:14" s="1" customFormat="1">
      <c r="D3787" s="32"/>
      <c r="G3787" s="32"/>
      <c r="I3787" s="7"/>
      <c r="J3787" s="7"/>
      <c r="K3787" s="7"/>
      <c r="N3787" s="7"/>
    </row>
    <row r="3788" spans="4:14" s="1" customFormat="1">
      <c r="D3788" s="32"/>
      <c r="G3788" s="32"/>
      <c r="I3788" s="7"/>
      <c r="J3788" s="7"/>
      <c r="K3788" s="7"/>
      <c r="N3788" s="7"/>
    </row>
    <row r="3789" spans="4:14" s="1" customFormat="1">
      <c r="D3789" s="32"/>
      <c r="G3789" s="32"/>
      <c r="I3789" s="7"/>
      <c r="J3789" s="7"/>
      <c r="K3789" s="7"/>
      <c r="N3789" s="7"/>
    </row>
    <row r="3790" spans="4:14" s="1" customFormat="1">
      <c r="D3790" s="32"/>
      <c r="G3790" s="32"/>
      <c r="I3790" s="7"/>
      <c r="J3790" s="7"/>
      <c r="K3790" s="7"/>
      <c r="N3790" s="7"/>
    </row>
    <row r="3791" spans="4:14" s="1" customFormat="1">
      <c r="D3791" s="32"/>
      <c r="G3791" s="32"/>
      <c r="I3791" s="7"/>
      <c r="J3791" s="7"/>
      <c r="K3791" s="7"/>
      <c r="N3791" s="7"/>
    </row>
    <row r="3792" spans="4:14" s="1" customFormat="1">
      <c r="D3792" s="32"/>
      <c r="G3792" s="32"/>
      <c r="I3792" s="7"/>
      <c r="J3792" s="7"/>
      <c r="K3792" s="7"/>
      <c r="N3792" s="7"/>
    </row>
    <row r="3793" spans="4:14" s="1" customFormat="1">
      <c r="D3793" s="32"/>
      <c r="G3793" s="32"/>
      <c r="I3793" s="7"/>
      <c r="J3793" s="7"/>
      <c r="K3793" s="7"/>
      <c r="N3793" s="7"/>
    </row>
    <row r="3794" spans="4:14" s="1" customFormat="1">
      <c r="D3794" s="32"/>
      <c r="G3794" s="32"/>
      <c r="I3794" s="7"/>
      <c r="J3794" s="7"/>
      <c r="K3794" s="7"/>
      <c r="N3794" s="7"/>
    </row>
    <row r="3795" spans="4:14" s="1" customFormat="1">
      <c r="D3795" s="32"/>
      <c r="G3795" s="32"/>
      <c r="I3795" s="7"/>
      <c r="J3795" s="7"/>
      <c r="K3795" s="7"/>
      <c r="N3795" s="7"/>
    </row>
    <row r="3796" spans="4:14" s="1" customFormat="1">
      <c r="D3796" s="32"/>
      <c r="G3796" s="32"/>
      <c r="I3796" s="7"/>
      <c r="J3796" s="7"/>
      <c r="K3796" s="7"/>
      <c r="N3796" s="7"/>
    </row>
    <row r="3797" spans="4:14" s="1" customFormat="1">
      <c r="D3797" s="32"/>
      <c r="G3797" s="32"/>
      <c r="I3797" s="7"/>
      <c r="J3797" s="7"/>
      <c r="K3797" s="7"/>
      <c r="N3797" s="7"/>
    </row>
    <row r="3798" spans="4:14" s="1" customFormat="1">
      <c r="D3798" s="32"/>
      <c r="G3798" s="32"/>
      <c r="I3798" s="7"/>
      <c r="J3798" s="7"/>
      <c r="K3798" s="7"/>
      <c r="N3798" s="7"/>
    </row>
    <row r="3799" spans="4:14" s="1" customFormat="1">
      <c r="D3799" s="32"/>
      <c r="G3799" s="32"/>
      <c r="I3799" s="7"/>
      <c r="J3799" s="7"/>
      <c r="K3799" s="7"/>
      <c r="N3799" s="7"/>
    </row>
    <row r="3800" spans="4:14" s="1" customFormat="1">
      <c r="D3800" s="32"/>
      <c r="G3800" s="32"/>
      <c r="I3800" s="7"/>
      <c r="J3800" s="7"/>
      <c r="K3800" s="7"/>
      <c r="N3800" s="7"/>
    </row>
    <row r="3801" spans="4:14" s="1" customFormat="1">
      <c r="D3801" s="32"/>
      <c r="G3801" s="32"/>
      <c r="I3801" s="7"/>
      <c r="J3801" s="7"/>
      <c r="K3801" s="7"/>
      <c r="N3801" s="7"/>
    </row>
    <row r="3802" spans="4:14" s="1" customFormat="1">
      <c r="D3802" s="32"/>
      <c r="G3802" s="32"/>
      <c r="I3802" s="7"/>
      <c r="J3802" s="7"/>
      <c r="K3802" s="7"/>
      <c r="N3802" s="7"/>
    </row>
    <row r="3803" spans="4:14" s="1" customFormat="1">
      <c r="D3803" s="32"/>
      <c r="G3803" s="32"/>
      <c r="I3803" s="7"/>
      <c r="J3803" s="7"/>
      <c r="K3803" s="7"/>
      <c r="N3803" s="7"/>
    </row>
    <row r="3804" spans="4:14" s="1" customFormat="1">
      <c r="D3804" s="32"/>
      <c r="G3804" s="32"/>
      <c r="I3804" s="7"/>
      <c r="J3804" s="7"/>
      <c r="K3804" s="7"/>
      <c r="N3804" s="7"/>
    </row>
    <row r="3805" spans="4:14" s="1" customFormat="1">
      <c r="D3805" s="32"/>
      <c r="G3805" s="32"/>
      <c r="I3805" s="7"/>
      <c r="J3805" s="7"/>
      <c r="K3805" s="7"/>
      <c r="N3805" s="7"/>
    </row>
    <row r="3806" spans="4:14" s="1" customFormat="1">
      <c r="D3806" s="32"/>
      <c r="G3806" s="32"/>
      <c r="I3806" s="7"/>
      <c r="J3806" s="7"/>
      <c r="K3806" s="7"/>
      <c r="N3806" s="7"/>
    </row>
    <row r="3807" spans="4:14" s="1" customFormat="1">
      <c r="D3807" s="32"/>
      <c r="G3807" s="32"/>
      <c r="I3807" s="7"/>
      <c r="J3807" s="7"/>
      <c r="K3807" s="7"/>
      <c r="N3807" s="7"/>
    </row>
    <row r="3808" spans="4:14" s="1" customFormat="1">
      <c r="D3808" s="32"/>
      <c r="G3808" s="32"/>
      <c r="I3808" s="7"/>
      <c r="J3808" s="7"/>
      <c r="K3808" s="7"/>
      <c r="N3808" s="7"/>
    </row>
    <row r="3809" spans="4:14" s="1" customFormat="1">
      <c r="D3809" s="32"/>
      <c r="G3809" s="32"/>
      <c r="I3809" s="7"/>
      <c r="J3809" s="7"/>
      <c r="K3809" s="7"/>
      <c r="N3809" s="7"/>
    </row>
    <row r="3810" spans="4:14" s="1" customFormat="1">
      <c r="D3810" s="32"/>
      <c r="G3810" s="32"/>
      <c r="I3810" s="7"/>
      <c r="J3810" s="7"/>
      <c r="K3810" s="7"/>
      <c r="N3810" s="7"/>
    </row>
    <row r="3811" spans="4:14" s="1" customFormat="1">
      <c r="D3811" s="32"/>
      <c r="G3811" s="32"/>
      <c r="I3811" s="7"/>
      <c r="J3811" s="7"/>
      <c r="K3811" s="7"/>
      <c r="N3811" s="7"/>
    </row>
    <row r="3812" spans="4:14" s="1" customFormat="1">
      <c r="D3812" s="32"/>
      <c r="G3812" s="32"/>
      <c r="I3812" s="7"/>
      <c r="J3812" s="7"/>
      <c r="K3812" s="7"/>
      <c r="N3812" s="7"/>
    </row>
    <row r="3813" spans="4:14" s="1" customFormat="1">
      <c r="D3813" s="32"/>
      <c r="G3813" s="32"/>
      <c r="I3813" s="7"/>
      <c r="J3813" s="7"/>
      <c r="K3813" s="7"/>
      <c r="N3813" s="7"/>
    </row>
    <row r="3814" spans="4:14" s="1" customFormat="1">
      <c r="D3814" s="32"/>
      <c r="G3814" s="32"/>
      <c r="I3814" s="7"/>
      <c r="J3814" s="7"/>
      <c r="K3814" s="7"/>
      <c r="N3814" s="7"/>
    </row>
    <row r="3815" spans="4:14" s="1" customFormat="1">
      <c r="D3815" s="32"/>
      <c r="G3815" s="32"/>
      <c r="I3815" s="7"/>
      <c r="J3815" s="7"/>
      <c r="K3815" s="7"/>
      <c r="N3815" s="7"/>
    </row>
    <row r="3816" spans="4:14" s="1" customFormat="1">
      <c r="D3816" s="32"/>
      <c r="G3816" s="32"/>
      <c r="I3816" s="7"/>
      <c r="J3816" s="7"/>
      <c r="K3816" s="7"/>
      <c r="N3816" s="7"/>
    </row>
    <row r="3817" spans="4:14" s="1" customFormat="1">
      <c r="D3817" s="32"/>
      <c r="G3817" s="32"/>
      <c r="I3817" s="7"/>
      <c r="J3817" s="7"/>
      <c r="K3817" s="7"/>
      <c r="N3817" s="7"/>
    </row>
    <row r="3818" spans="4:14" s="1" customFormat="1">
      <c r="D3818" s="32"/>
      <c r="G3818" s="32"/>
      <c r="I3818" s="7"/>
      <c r="J3818" s="7"/>
      <c r="K3818" s="7"/>
      <c r="N3818" s="7"/>
    </row>
    <row r="3819" spans="4:14" s="1" customFormat="1">
      <c r="D3819" s="32"/>
      <c r="G3819" s="32"/>
      <c r="I3819" s="7"/>
      <c r="J3819" s="7"/>
      <c r="K3819" s="7"/>
      <c r="N3819" s="7"/>
    </row>
    <row r="3820" spans="4:14" s="1" customFormat="1">
      <c r="D3820" s="32"/>
      <c r="G3820" s="32"/>
      <c r="I3820" s="7"/>
      <c r="J3820" s="7"/>
      <c r="K3820" s="7"/>
      <c r="N3820" s="7"/>
    </row>
    <row r="3821" spans="4:14" s="1" customFormat="1">
      <c r="D3821" s="32"/>
      <c r="G3821" s="32"/>
      <c r="I3821" s="7"/>
      <c r="J3821" s="7"/>
      <c r="K3821" s="7"/>
      <c r="N3821" s="7"/>
    </row>
    <row r="3822" spans="4:14" s="1" customFormat="1">
      <c r="D3822" s="32"/>
      <c r="G3822" s="32"/>
      <c r="I3822" s="7"/>
      <c r="J3822" s="7"/>
      <c r="K3822" s="7"/>
      <c r="N3822" s="7"/>
    </row>
    <row r="3823" spans="4:14" s="1" customFormat="1">
      <c r="D3823" s="32"/>
      <c r="G3823" s="32"/>
      <c r="I3823" s="7"/>
      <c r="J3823" s="7"/>
      <c r="K3823" s="7"/>
      <c r="N3823" s="7"/>
    </row>
    <row r="3824" spans="4:14" s="1" customFormat="1">
      <c r="D3824" s="32"/>
      <c r="G3824" s="32"/>
      <c r="I3824" s="7"/>
      <c r="J3824" s="7"/>
      <c r="K3824" s="7"/>
      <c r="N3824" s="7"/>
    </row>
    <row r="3825" spans="4:14" s="1" customFormat="1">
      <c r="D3825" s="32"/>
      <c r="G3825" s="32"/>
      <c r="I3825" s="7"/>
      <c r="J3825" s="7"/>
      <c r="K3825" s="7"/>
      <c r="N3825" s="7"/>
    </row>
    <row r="3826" spans="4:14" s="1" customFormat="1">
      <c r="D3826" s="32"/>
      <c r="G3826" s="32"/>
      <c r="I3826" s="7"/>
      <c r="J3826" s="7"/>
      <c r="K3826" s="7"/>
      <c r="N3826" s="7"/>
    </row>
    <row r="3827" spans="4:14" s="1" customFormat="1">
      <c r="D3827" s="32"/>
      <c r="G3827" s="32"/>
      <c r="I3827" s="7"/>
      <c r="J3827" s="7"/>
      <c r="K3827" s="7"/>
      <c r="N3827" s="7"/>
    </row>
    <row r="3828" spans="4:14" s="1" customFormat="1">
      <c r="D3828" s="32"/>
      <c r="G3828" s="32"/>
      <c r="I3828" s="7"/>
      <c r="J3828" s="7"/>
      <c r="K3828" s="7"/>
      <c r="N3828" s="7"/>
    </row>
    <row r="3829" spans="4:14" s="1" customFormat="1">
      <c r="D3829" s="32"/>
      <c r="G3829" s="32"/>
      <c r="I3829" s="7"/>
      <c r="J3829" s="7"/>
      <c r="K3829" s="7"/>
      <c r="N3829" s="7"/>
    </row>
    <row r="3830" spans="4:14" s="1" customFormat="1">
      <c r="D3830" s="32"/>
      <c r="G3830" s="32"/>
      <c r="I3830" s="7"/>
      <c r="J3830" s="7"/>
      <c r="K3830" s="7"/>
      <c r="N3830" s="7"/>
    </row>
    <row r="3831" spans="4:14" s="1" customFormat="1">
      <c r="D3831" s="32"/>
      <c r="G3831" s="32"/>
      <c r="I3831" s="7"/>
      <c r="J3831" s="7"/>
      <c r="K3831" s="7"/>
      <c r="N3831" s="7"/>
    </row>
    <row r="3832" spans="4:14" s="1" customFormat="1">
      <c r="D3832" s="32"/>
      <c r="G3832" s="32"/>
      <c r="I3832" s="7"/>
      <c r="J3832" s="7"/>
      <c r="K3832" s="7"/>
      <c r="N3832" s="7"/>
    </row>
    <row r="3833" spans="4:14" s="1" customFormat="1">
      <c r="D3833" s="32"/>
      <c r="G3833" s="32"/>
      <c r="I3833" s="7"/>
      <c r="J3833" s="7"/>
      <c r="K3833" s="7"/>
      <c r="N3833" s="7"/>
    </row>
    <row r="3834" spans="4:14" s="1" customFormat="1">
      <c r="D3834" s="32"/>
      <c r="G3834" s="32"/>
      <c r="I3834" s="7"/>
      <c r="J3834" s="7"/>
      <c r="K3834" s="7"/>
      <c r="N3834" s="7"/>
    </row>
    <row r="3835" spans="4:14" s="1" customFormat="1">
      <c r="D3835" s="32"/>
      <c r="G3835" s="32"/>
      <c r="I3835" s="7"/>
      <c r="J3835" s="7"/>
      <c r="K3835" s="7"/>
      <c r="N3835" s="7"/>
    </row>
    <row r="3836" spans="4:14" s="1" customFormat="1">
      <c r="D3836" s="32"/>
      <c r="G3836" s="32"/>
      <c r="I3836" s="7"/>
      <c r="J3836" s="7"/>
      <c r="K3836" s="7"/>
      <c r="N3836" s="7"/>
    </row>
    <row r="3837" spans="4:14" s="1" customFormat="1">
      <c r="D3837" s="32"/>
      <c r="G3837" s="32"/>
      <c r="I3837" s="7"/>
      <c r="J3837" s="7"/>
      <c r="K3837" s="7"/>
      <c r="N3837" s="7"/>
    </row>
    <row r="3838" spans="4:14" s="1" customFormat="1">
      <c r="D3838" s="32"/>
      <c r="G3838" s="32"/>
      <c r="I3838" s="7"/>
      <c r="J3838" s="7"/>
      <c r="K3838" s="7"/>
      <c r="N3838" s="7"/>
    </row>
    <row r="3839" spans="4:14" s="1" customFormat="1">
      <c r="D3839" s="32"/>
      <c r="G3839" s="32"/>
      <c r="I3839" s="7"/>
      <c r="J3839" s="7"/>
      <c r="K3839" s="7"/>
      <c r="N3839" s="7"/>
    </row>
    <row r="3840" spans="4:14" s="1" customFormat="1">
      <c r="D3840" s="32"/>
      <c r="G3840" s="32"/>
      <c r="I3840" s="7"/>
      <c r="J3840" s="7"/>
      <c r="K3840" s="7"/>
      <c r="N3840" s="7"/>
    </row>
    <row r="3841" spans="4:14" s="1" customFormat="1">
      <c r="D3841" s="32"/>
      <c r="G3841" s="32"/>
      <c r="I3841" s="7"/>
      <c r="J3841" s="7"/>
      <c r="K3841" s="7"/>
      <c r="N3841" s="7"/>
    </row>
    <row r="3842" spans="4:14" s="1" customFormat="1">
      <c r="D3842" s="32"/>
      <c r="G3842" s="32"/>
      <c r="I3842" s="7"/>
      <c r="J3842" s="7"/>
      <c r="K3842" s="7"/>
      <c r="N3842" s="7"/>
    </row>
    <row r="3843" spans="4:14" s="1" customFormat="1">
      <c r="D3843" s="32"/>
      <c r="G3843" s="32"/>
      <c r="I3843" s="7"/>
      <c r="J3843" s="7"/>
      <c r="K3843" s="7"/>
      <c r="N3843" s="7"/>
    </row>
    <row r="3844" spans="4:14" s="1" customFormat="1">
      <c r="D3844" s="32"/>
      <c r="G3844" s="32"/>
      <c r="I3844" s="7"/>
      <c r="J3844" s="7"/>
      <c r="K3844" s="7"/>
      <c r="N3844" s="7"/>
    </row>
    <row r="3845" spans="4:14" s="1" customFormat="1">
      <c r="D3845" s="32"/>
      <c r="G3845" s="32"/>
      <c r="I3845" s="7"/>
      <c r="J3845" s="7"/>
      <c r="K3845" s="7"/>
      <c r="N3845" s="7"/>
    </row>
    <row r="3846" spans="4:14" s="1" customFormat="1">
      <c r="D3846" s="32"/>
      <c r="G3846" s="32"/>
      <c r="I3846" s="7"/>
      <c r="J3846" s="7"/>
      <c r="K3846" s="7"/>
      <c r="N3846" s="7"/>
    </row>
    <row r="3847" spans="4:14" s="1" customFormat="1">
      <c r="D3847" s="32"/>
      <c r="G3847" s="32"/>
      <c r="I3847" s="7"/>
      <c r="J3847" s="7"/>
      <c r="K3847" s="7"/>
      <c r="N3847" s="7"/>
    </row>
    <row r="3848" spans="4:14" s="1" customFormat="1">
      <c r="D3848" s="32"/>
      <c r="G3848" s="32"/>
      <c r="I3848" s="7"/>
      <c r="J3848" s="7"/>
      <c r="K3848" s="7"/>
      <c r="N3848" s="7"/>
    </row>
    <row r="3849" spans="4:14" s="1" customFormat="1">
      <c r="D3849" s="32"/>
      <c r="G3849" s="32"/>
      <c r="I3849" s="7"/>
      <c r="J3849" s="7"/>
      <c r="K3849" s="7"/>
      <c r="N3849" s="7"/>
    </row>
    <row r="3850" spans="4:14" s="1" customFormat="1">
      <c r="D3850" s="32"/>
      <c r="G3850" s="32"/>
      <c r="I3850" s="7"/>
      <c r="J3850" s="7"/>
      <c r="K3850" s="7"/>
      <c r="N3850" s="7"/>
    </row>
    <row r="3851" spans="4:14" s="1" customFormat="1">
      <c r="D3851" s="32"/>
      <c r="G3851" s="32"/>
      <c r="I3851" s="7"/>
      <c r="J3851" s="7"/>
      <c r="K3851" s="7"/>
      <c r="N3851" s="7"/>
    </row>
    <row r="3852" spans="4:14" s="1" customFormat="1">
      <c r="D3852" s="32"/>
      <c r="G3852" s="32"/>
      <c r="I3852" s="7"/>
      <c r="J3852" s="7"/>
      <c r="K3852" s="7"/>
      <c r="N3852" s="7"/>
    </row>
    <row r="3853" spans="4:14" s="1" customFormat="1">
      <c r="D3853" s="32"/>
      <c r="G3853" s="32"/>
      <c r="I3853" s="7"/>
      <c r="J3853" s="7"/>
      <c r="K3853" s="7"/>
      <c r="N3853" s="7"/>
    </row>
    <row r="3854" spans="4:14" s="1" customFormat="1">
      <c r="D3854" s="32"/>
      <c r="G3854" s="32"/>
      <c r="I3854" s="7"/>
      <c r="J3854" s="7"/>
      <c r="K3854" s="7"/>
      <c r="N3854" s="7"/>
    </row>
    <row r="3855" spans="4:14" s="1" customFormat="1">
      <c r="D3855" s="32"/>
      <c r="G3855" s="32"/>
      <c r="I3855" s="7"/>
      <c r="J3855" s="7"/>
      <c r="K3855" s="7"/>
      <c r="N3855" s="7"/>
    </row>
    <row r="3856" spans="4:14" s="1" customFormat="1">
      <c r="D3856" s="32"/>
      <c r="G3856" s="32"/>
      <c r="I3856" s="7"/>
      <c r="J3856" s="7"/>
      <c r="K3856" s="7"/>
      <c r="N3856" s="7"/>
    </row>
    <row r="3857" spans="4:14" s="1" customFormat="1">
      <c r="D3857" s="32"/>
      <c r="G3857" s="32"/>
      <c r="I3857" s="7"/>
      <c r="J3857" s="7"/>
      <c r="K3857" s="7"/>
      <c r="N3857" s="7"/>
    </row>
    <row r="3858" spans="4:14" s="1" customFormat="1">
      <c r="D3858" s="32"/>
      <c r="G3858" s="32"/>
      <c r="I3858" s="7"/>
      <c r="J3858" s="7"/>
      <c r="K3858" s="7"/>
      <c r="N3858" s="7"/>
    </row>
    <row r="3859" spans="4:14" s="1" customFormat="1">
      <c r="D3859" s="32"/>
      <c r="G3859" s="32"/>
      <c r="I3859" s="7"/>
      <c r="J3859" s="7"/>
      <c r="K3859" s="7"/>
      <c r="N3859" s="7"/>
    </row>
    <row r="3860" spans="4:14" s="1" customFormat="1">
      <c r="D3860" s="32"/>
      <c r="G3860" s="32"/>
      <c r="I3860" s="7"/>
      <c r="J3860" s="7"/>
      <c r="K3860" s="7"/>
      <c r="N3860" s="7"/>
    </row>
    <row r="3861" spans="4:14" s="1" customFormat="1">
      <c r="D3861" s="32"/>
      <c r="G3861" s="32"/>
      <c r="I3861" s="7"/>
      <c r="J3861" s="7"/>
      <c r="K3861" s="7"/>
      <c r="N3861" s="7"/>
    </row>
    <row r="3862" spans="4:14" s="1" customFormat="1">
      <c r="D3862" s="32"/>
      <c r="G3862" s="32"/>
      <c r="I3862" s="7"/>
      <c r="J3862" s="7"/>
      <c r="K3862" s="7"/>
      <c r="N3862" s="7"/>
    </row>
    <row r="3863" spans="4:14" s="1" customFormat="1">
      <c r="D3863" s="32"/>
      <c r="G3863" s="32"/>
      <c r="I3863" s="7"/>
      <c r="J3863" s="7"/>
      <c r="K3863" s="7"/>
      <c r="N3863" s="7"/>
    </row>
    <row r="3864" spans="4:14" s="1" customFormat="1">
      <c r="D3864" s="32"/>
      <c r="G3864" s="32"/>
      <c r="I3864" s="7"/>
      <c r="J3864" s="7"/>
      <c r="K3864" s="7"/>
      <c r="N3864" s="7"/>
    </row>
    <row r="3865" spans="4:14" s="1" customFormat="1">
      <c r="D3865" s="32"/>
      <c r="G3865" s="32"/>
      <c r="I3865" s="7"/>
      <c r="J3865" s="7"/>
      <c r="K3865" s="7"/>
      <c r="N3865" s="7"/>
    </row>
    <row r="3866" spans="4:14" s="1" customFormat="1">
      <c r="D3866" s="32"/>
      <c r="G3866" s="32"/>
      <c r="I3866" s="7"/>
      <c r="J3866" s="7"/>
      <c r="K3866" s="7"/>
      <c r="N3866" s="7"/>
    </row>
    <row r="3867" spans="4:14" s="1" customFormat="1">
      <c r="D3867" s="32"/>
      <c r="G3867" s="32"/>
      <c r="I3867" s="7"/>
      <c r="J3867" s="7"/>
      <c r="K3867" s="7"/>
      <c r="N3867" s="7"/>
    </row>
    <row r="3868" spans="4:14" s="1" customFormat="1">
      <c r="D3868" s="32"/>
      <c r="G3868" s="32"/>
      <c r="I3868" s="7"/>
      <c r="J3868" s="7"/>
      <c r="K3868" s="7"/>
      <c r="N3868" s="7"/>
    </row>
    <row r="3869" spans="4:14" s="1" customFormat="1">
      <c r="D3869" s="32"/>
      <c r="G3869" s="32"/>
      <c r="I3869" s="7"/>
      <c r="J3869" s="7"/>
      <c r="K3869" s="7"/>
      <c r="N3869" s="7"/>
    </row>
    <row r="3870" spans="4:14" s="1" customFormat="1">
      <c r="D3870" s="32"/>
      <c r="G3870" s="32"/>
      <c r="I3870" s="7"/>
      <c r="J3870" s="7"/>
      <c r="K3870" s="7"/>
      <c r="N3870" s="7"/>
    </row>
    <row r="3871" spans="4:14" s="1" customFormat="1">
      <c r="D3871" s="32"/>
      <c r="G3871" s="32"/>
      <c r="I3871" s="7"/>
      <c r="J3871" s="7"/>
      <c r="K3871" s="7"/>
      <c r="N3871" s="7"/>
    </row>
    <row r="3872" spans="4:14" s="1" customFormat="1">
      <c r="D3872" s="32"/>
      <c r="G3872" s="32"/>
      <c r="I3872" s="7"/>
      <c r="J3872" s="7"/>
      <c r="K3872" s="7"/>
      <c r="N3872" s="7"/>
    </row>
    <row r="3873" spans="4:14" s="1" customFormat="1">
      <c r="D3873" s="32"/>
      <c r="G3873" s="32"/>
      <c r="I3873" s="7"/>
      <c r="J3873" s="7"/>
      <c r="K3873" s="7"/>
      <c r="N3873" s="7"/>
    </row>
    <row r="3874" spans="4:14" s="1" customFormat="1">
      <c r="D3874" s="32"/>
      <c r="G3874" s="32"/>
      <c r="I3874" s="7"/>
      <c r="J3874" s="7"/>
      <c r="K3874" s="7"/>
      <c r="N3874" s="7"/>
    </row>
    <row r="3875" spans="4:14" s="1" customFormat="1">
      <c r="D3875" s="32"/>
      <c r="G3875" s="32"/>
      <c r="I3875" s="7"/>
      <c r="J3875" s="7"/>
      <c r="K3875" s="7"/>
      <c r="N3875" s="7"/>
    </row>
    <row r="3876" spans="4:14" s="1" customFormat="1">
      <c r="D3876" s="32"/>
      <c r="G3876" s="32"/>
      <c r="I3876" s="7"/>
      <c r="J3876" s="7"/>
      <c r="K3876" s="7"/>
      <c r="N3876" s="7"/>
    </row>
    <row r="3877" spans="4:14" s="1" customFormat="1">
      <c r="D3877" s="32"/>
      <c r="G3877" s="32"/>
      <c r="I3877" s="7"/>
      <c r="J3877" s="7"/>
      <c r="K3877" s="7"/>
      <c r="N3877" s="7"/>
    </row>
    <row r="3878" spans="4:14" s="1" customFormat="1">
      <c r="D3878" s="32"/>
      <c r="G3878" s="32"/>
      <c r="I3878" s="7"/>
      <c r="J3878" s="7"/>
      <c r="K3878" s="7"/>
      <c r="N3878" s="7"/>
    </row>
    <row r="3879" spans="4:14" s="1" customFormat="1">
      <c r="D3879" s="32"/>
      <c r="G3879" s="32"/>
      <c r="I3879" s="7"/>
      <c r="J3879" s="7"/>
      <c r="K3879" s="7"/>
      <c r="N3879" s="7"/>
    </row>
    <row r="3880" spans="4:14" s="1" customFormat="1">
      <c r="D3880" s="32"/>
      <c r="G3880" s="32"/>
      <c r="I3880" s="7"/>
      <c r="J3880" s="7"/>
      <c r="K3880" s="7"/>
      <c r="N3880" s="7"/>
    </row>
    <row r="3881" spans="4:14" s="1" customFormat="1">
      <c r="D3881" s="32"/>
      <c r="G3881" s="32"/>
      <c r="I3881" s="7"/>
      <c r="J3881" s="7"/>
      <c r="K3881" s="7"/>
      <c r="N3881" s="7"/>
    </row>
    <row r="3882" spans="4:14" s="1" customFormat="1">
      <c r="D3882" s="32"/>
      <c r="G3882" s="32"/>
      <c r="I3882" s="7"/>
      <c r="J3882" s="7"/>
      <c r="K3882" s="7"/>
      <c r="N3882" s="7"/>
    </row>
    <row r="3883" spans="4:14" s="1" customFormat="1">
      <c r="D3883" s="32"/>
      <c r="G3883" s="32"/>
      <c r="I3883" s="7"/>
      <c r="J3883" s="7"/>
      <c r="K3883" s="7"/>
      <c r="N3883" s="7"/>
    </row>
    <row r="3884" spans="4:14" s="1" customFormat="1">
      <c r="D3884" s="32"/>
      <c r="G3884" s="32"/>
      <c r="I3884" s="7"/>
      <c r="J3884" s="7"/>
      <c r="K3884" s="7"/>
      <c r="N3884" s="7"/>
    </row>
    <row r="3885" spans="4:14" s="1" customFormat="1">
      <c r="D3885" s="32"/>
      <c r="G3885" s="32"/>
      <c r="I3885" s="7"/>
      <c r="J3885" s="7"/>
      <c r="K3885" s="7"/>
      <c r="N3885" s="7"/>
    </row>
    <row r="3886" spans="4:14" s="1" customFormat="1">
      <c r="D3886" s="32"/>
      <c r="G3886" s="32"/>
      <c r="I3886" s="7"/>
      <c r="J3886" s="7"/>
      <c r="K3886" s="7"/>
      <c r="N3886" s="7"/>
    </row>
    <row r="3887" spans="4:14" s="1" customFormat="1">
      <c r="D3887" s="32"/>
      <c r="G3887" s="32"/>
      <c r="I3887" s="7"/>
      <c r="J3887" s="7"/>
      <c r="K3887" s="7"/>
      <c r="N3887" s="7"/>
    </row>
    <row r="3888" spans="4:14" s="1" customFormat="1">
      <c r="D3888" s="32"/>
      <c r="G3888" s="32"/>
      <c r="I3888" s="7"/>
      <c r="J3888" s="7"/>
      <c r="K3888" s="7"/>
      <c r="N3888" s="7"/>
    </row>
    <row r="3889" spans="4:14" s="1" customFormat="1">
      <c r="D3889" s="32"/>
      <c r="G3889" s="32"/>
      <c r="I3889" s="7"/>
      <c r="J3889" s="7"/>
      <c r="K3889" s="7"/>
      <c r="N3889" s="7"/>
    </row>
    <row r="3890" spans="4:14" s="1" customFormat="1">
      <c r="D3890" s="32"/>
      <c r="G3890" s="32"/>
      <c r="I3890" s="7"/>
      <c r="J3890" s="7"/>
      <c r="K3890" s="7"/>
      <c r="N3890" s="7"/>
    </row>
    <row r="3891" spans="4:14" s="1" customFormat="1">
      <c r="D3891" s="32"/>
      <c r="G3891" s="32"/>
      <c r="I3891" s="7"/>
      <c r="J3891" s="7"/>
      <c r="K3891" s="7"/>
      <c r="N3891" s="7"/>
    </row>
    <row r="3892" spans="4:14" s="1" customFormat="1">
      <c r="D3892" s="32"/>
      <c r="G3892" s="32"/>
      <c r="I3892" s="7"/>
      <c r="J3892" s="7"/>
      <c r="K3892" s="7"/>
      <c r="N3892" s="7"/>
    </row>
    <row r="3893" spans="4:14" s="1" customFormat="1">
      <c r="D3893" s="32"/>
      <c r="G3893" s="32"/>
      <c r="I3893" s="7"/>
      <c r="J3893" s="7"/>
      <c r="K3893" s="7"/>
      <c r="N3893" s="7"/>
    </row>
    <row r="3894" spans="4:14" s="1" customFormat="1">
      <c r="D3894" s="32"/>
      <c r="G3894" s="32"/>
      <c r="I3894" s="7"/>
      <c r="J3894" s="7"/>
      <c r="K3894" s="7"/>
      <c r="N3894" s="7"/>
    </row>
    <row r="3895" spans="4:14" s="1" customFormat="1">
      <c r="D3895" s="32"/>
      <c r="G3895" s="32"/>
      <c r="I3895" s="7"/>
      <c r="J3895" s="7"/>
      <c r="K3895" s="7"/>
      <c r="N3895" s="7"/>
    </row>
    <row r="3896" spans="4:14" s="1" customFormat="1">
      <c r="D3896" s="32"/>
      <c r="G3896" s="32"/>
      <c r="I3896" s="7"/>
      <c r="J3896" s="7"/>
      <c r="K3896" s="7"/>
      <c r="N3896" s="7"/>
    </row>
    <row r="3897" spans="4:14" s="1" customFormat="1">
      <c r="D3897" s="32"/>
      <c r="G3897" s="32"/>
      <c r="I3897" s="7"/>
      <c r="J3897" s="7"/>
      <c r="K3897" s="7"/>
      <c r="N3897" s="7"/>
    </row>
    <row r="3898" spans="4:14" s="1" customFormat="1">
      <c r="D3898" s="32"/>
      <c r="G3898" s="32"/>
      <c r="I3898" s="7"/>
      <c r="J3898" s="7"/>
      <c r="K3898" s="7"/>
      <c r="N3898" s="7"/>
    </row>
    <row r="3899" spans="4:14" s="1" customFormat="1">
      <c r="D3899" s="32"/>
      <c r="G3899" s="32"/>
      <c r="I3899" s="7"/>
      <c r="J3899" s="7"/>
      <c r="K3899" s="7"/>
      <c r="N3899" s="7"/>
    </row>
    <row r="3900" spans="4:14" s="1" customFormat="1">
      <c r="D3900" s="32"/>
      <c r="G3900" s="32"/>
      <c r="I3900" s="7"/>
      <c r="J3900" s="7"/>
      <c r="K3900" s="7"/>
      <c r="N3900" s="7"/>
    </row>
    <row r="3901" spans="4:14" s="1" customFormat="1">
      <c r="D3901" s="32"/>
      <c r="G3901" s="32"/>
      <c r="I3901" s="7"/>
      <c r="J3901" s="7"/>
      <c r="K3901" s="7"/>
      <c r="N3901" s="7"/>
    </row>
    <row r="3902" spans="4:14" s="1" customFormat="1">
      <c r="D3902" s="32"/>
      <c r="G3902" s="32"/>
      <c r="I3902" s="7"/>
      <c r="J3902" s="7"/>
      <c r="K3902" s="7"/>
      <c r="N3902" s="7"/>
    </row>
    <row r="3903" spans="4:14" s="1" customFormat="1">
      <c r="D3903" s="32"/>
      <c r="G3903" s="32"/>
      <c r="I3903" s="7"/>
      <c r="J3903" s="7"/>
      <c r="K3903" s="7"/>
      <c r="N3903" s="7"/>
    </row>
    <row r="3904" spans="4:14" s="1" customFormat="1">
      <c r="D3904" s="32"/>
      <c r="G3904" s="32"/>
      <c r="I3904" s="7"/>
      <c r="J3904" s="7"/>
      <c r="K3904" s="7"/>
      <c r="N3904" s="7"/>
    </row>
    <row r="3905" spans="4:14" s="1" customFormat="1">
      <c r="D3905" s="32"/>
      <c r="G3905" s="32"/>
      <c r="I3905" s="7"/>
      <c r="J3905" s="7"/>
      <c r="K3905" s="7"/>
      <c r="N3905" s="7"/>
    </row>
    <row r="3906" spans="4:14" s="1" customFormat="1">
      <c r="D3906" s="32"/>
      <c r="G3906" s="32"/>
      <c r="I3906" s="7"/>
      <c r="J3906" s="7"/>
      <c r="K3906" s="7"/>
      <c r="N3906" s="7"/>
    </row>
    <row r="3907" spans="4:14" s="1" customFormat="1">
      <c r="D3907" s="32"/>
      <c r="G3907" s="32"/>
      <c r="I3907" s="7"/>
      <c r="J3907" s="7"/>
      <c r="K3907" s="7"/>
      <c r="N3907" s="7"/>
    </row>
    <row r="3908" spans="4:14" s="1" customFormat="1">
      <c r="D3908" s="32"/>
      <c r="G3908" s="32"/>
      <c r="I3908" s="7"/>
      <c r="J3908" s="7"/>
      <c r="K3908" s="7"/>
      <c r="N3908" s="7"/>
    </row>
    <row r="3909" spans="4:14" s="1" customFormat="1">
      <c r="D3909" s="32"/>
      <c r="G3909" s="32"/>
      <c r="I3909" s="7"/>
      <c r="J3909" s="7"/>
      <c r="K3909" s="7"/>
      <c r="N3909" s="7"/>
    </row>
    <row r="3910" spans="4:14" s="1" customFormat="1">
      <c r="D3910" s="32"/>
      <c r="G3910" s="32"/>
      <c r="I3910" s="7"/>
      <c r="J3910" s="7"/>
      <c r="K3910" s="7"/>
      <c r="N3910" s="7"/>
    </row>
    <row r="3911" spans="4:14" s="1" customFormat="1">
      <c r="D3911" s="32"/>
      <c r="G3911" s="32"/>
      <c r="I3911" s="7"/>
      <c r="J3911" s="7"/>
      <c r="K3911" s="7"/>
      <c r="N3911" s="7"/>
    </row>
    <row r="3912" spans="4:14" s="1" customFormat="1">
      <c r="D3912" s="32"/>
      <c r="G3912" s="32"/>
      <c r="I3912" s="7"/>
      <c r="J3912" s="7"/>
      <c r="K3912" s="7"/>
      <c r="N3912" s="7"/>
    </row>
    <row r="3913" spans="4:14" s="1" customFormat="1">
      <c r="D3913" s="32"/>
      <c r="G3913" s="32"/>
      <c r="I3913" s="7"/>
      <c r="J3913" s="7"/>
      <c r="K3913" s="7"/>
      <c r="N3913" s="7"/>
    </row>
    <row r="3914" spans="4:14" s="1" customFormat="1">
      <c r="D3914" s="32"/>
      <c r="G3914" s="32"/>
      <c r="I3914" s="7"/>
      <c r="J3914" s="7"/>
      <c r="K3914" s="7"/>
      <c r="N3914" s="7"/>
    </row>
    <row r="3915" spans="4:14" s="1" customFormat="1">
      <c r="D3915" s="32"/>
      <c r="G3915" s="32"/>
      <c r="I3915" s="7"/>
      <c r="J3915" s="7"/>
      <c r="K3915" s="7"/>
      <c r="N3915" s="7"/>
    </row>
    <row r="3916" spans="4:14" s="1" customFormat="1">
      <c r="D3916" s="32"/>
      <c r="G3916" s="32"/>
      <c r="I3916" s="7"/>
      <c r="J3916" s="7"/>
      <c r="K3916" s="7"/>
      <c r="N3916" s="7"/>
    </row>
    <row r="3917" spans="4:14" s="1" customFormat="1">
      <c r="D3917" s="32"/>
      <c r="G3917" s="32"/>
      <c r="I3917" s="7"/>
      <c r="J3917" s="7"/>
      <c r="K3917" s="7"/>
      <c r="N3917" s="7"/>
    </row>
    <row r="3918" spans="4:14" s="1" customFormat="1">
      <c r="D3918" s="32"/>
      <c r="G3918" s="32"/>
      <c r="I3918" s="7"/>
      <c r="J3918" s="7"/>
      <c r="K3918" s="7"/>
      <c r="N3918" s="7"/>
    </row>
    <row r="3919" spans="4:14" s="1" customFormat="1">
      <c r="D3919" s="32"/>
      <c r="G3919" s="32"/>
      <c r="I3919" s="7"/>
      <c r="J3919" s="7"/>
      <c r="K3919" s="7"/>
      <c r="N3919" s="7"/>
    </row>
    <row r="3920" spans="4:14" s="1" customFormat="1">
      <c r="D3920" s="32"/>
      <c r="G3920" s="32"/>
      <c r="I3920" s="7"/>
      <c r="J3920" s="7"/>
      <c r="K3920" s="7"/>
      <c r="N3920" s="7"/>
    </row>
    <row r="3921" spans="4:14" s="1" customFormat="1">
      <c r="D3921" s="32"/>
      <c r="G3921" s="32"/>
      <c r="I3921" s="7"/>
      <c r="J3921" s="7"/>
      <c r="K3921" s="7"/>
      <c r="N3921" s="7"/>
    </row>
    <row r="3922" spans="4:14" s="1" customFormat="1">
      <c r="D3922" s="32"/>
      <c r="G3922" s="32"/>
      <c r="I3922" s="7"/>
      <c r="J3922" s="7"/>
      <c r="K3922" s="7"/>
      <c r="N3922" s="7"/>
    </row>
    <row r="3923" spans="4:14" s="1" customFormat="1">
      <c r="D3923" s="32"/>
      <c r="G3923" s="32"/>
      <c r="I3923" s="7"/>
      <c r="J3923" s="7"/>
      <c r="K3923" s="7"/>
      <c r="N3923" s="7"/>
    </row>
    <row r="3924" spans="4:14" s="1" customFormat="1">
      <c r="D3924" s="32"/>
      <c r="G3924" s="32"/>
      <c r="I3924" s="7"/>
      <c r="J3924" s="7"/>
      <c r="K3924" s="7"/>
      <c r="N3924" s="7"/>
    </row>
    <row r="3925" spans="4:14" s="1" customFormat="1">
      <c r="D3925" s="32"/>
      <c r="G3925" s="32"/>
      <c r="I3925" s="7"/>
      <c r="J3925" s="7"/>
      <c r="K3925" s="7"/>
      <c r="N3925" s="7"/>
    </row>
    <row r="3926" spans="4:14" s="1" customFormat="1">
      <c r="D3926" s="32"/>
      <c r="G3926" s="32"/>
      <c r="I3926" s="7"/>
      <c r="J3926" s="7"/>
      <c r="K3926" s="7"/>
      <c r="N3926" s="7"/>
    </row>
    <row r="3927" spans="4:14" s="1" customFormat="1">
      <c r="D3927" s="32"/>
      <c r="G3927" s="32"/>
      <c r="I3927" s="7"/>
      <c r="J3927" s="7"/>
      <c r="K3927" s="7"/>
      <c r="N3927" s="7"/>
    </row>
    <row r="3928" spans="4:14" s="1" customFormat="1">
      <c r="D3928" s="32"/>
      <c r="G3928" s="32"/>
      <c r="I3928" s="7"/>
      <c r="J3928" s="7"/>
      <c r="K3928" s="7"/>
      <c r="N3928" s="7"/>
    </row>
    <row r="3929" spans="4:14" s="1" customFormat="1">
      <c r="D3929" s="32"/>
      <c r="G3929" s="32"/>
      <c r="I3929" s="7"/>
      <c r="J3929" s="7"/>
      <c r="K3929" s="7"/>
      <c r="N3929" s="7"/>
    </row>
    <row r="3930" spans="4:14" s="1" customFormat="1">
      <c r="D3930" s="32"/>
      <c r="G3930" s="32"/>
      <c r="I3930" s="7"/>
      <c r="J3930" s="7"/>
      <c r="K3930" s="7"/>
      <c r="N3930" s="7"/>
    </row>
    <row r="3931" spans="4:14" s="1" customFormat="1">
      <c r="D3931" s="32"/>
      <c r="G3931" s="32"/>
      <c r="I3931" s="7"/>
      <c r="J3931" s="7"/>
      <c r="K3931" s="7"/>
      <c r="N3931" s="7"/>
    </row>
    <row r="3932" spans="4:14" s="1" customFormat="1">
      <c r="D3932" s="32"/>
      <c r="G3932" s="32"/>
      <c r="I3932" s="7"/>
      <c r="J3932" s="7"/>
      <c r="K3932" s="7"/>
      <c r="N3932" s="7"/>
    </row>
    <row r="3933" spans="4:14" s="1" customFormat="1">
      <c r="D3933" s="32"/>
      <c r="G3933" s="32"/>
      <c r="I3933" s="7"/>
      <c r="J3933" s="7"/>
      <c r="K3933" s="7"/>
      <c r="N3933" s="7"/>
    </row>
    <row r="3934" spans="4:14" s="1" customFormat="1">
      <c r="D3934" s="32"/>
      <c r="G3934" s="32"/>
      <c r="I3934" s="7"/>
      <c r="J3934" s="7"/>
      <c r="K3934" s="7"/>
      <c r="N3934" s="7"/>
    </row>
    <row r="3935" spans="4:14" s="1" customFormat="1">
      <c r="D3935" s="32"/>
      <c r="G3935" s="32"/>
      <c r="I3935" s="7"/>
      <c r="J3935" s="7"/>
      <c r="K3935" s="7"/>
      <c r="N3935" s="7"/>
    </row>
    <row r="3936" spans="4:14" s="1" customFormat="1">
      <c r="D3936" s="32"/>
      <c r="G3936" s="32"/>
      <c r="I3936" s="7"/>
      <c r="J3936" s="7"/>
      <c r="K3936" s="7"/>
      <c r="N3936" s="7"/>
    </row>
    <row r="3937" spans="4:14" s="1" customFormat="1">
      <c r="D3937" s="32"/>
      <c r="G3937" s="32"/>
      <c r="I3937" s="7"/>
      <c r="J3937" s="7"/>
      <c r="K3937" s="7"/>
      <c r="N3937" s="7"/>
    </row>
    <row r="3938" spans="4:14" s="1" customFormat="1">
      <c r="D3938" s="32"/>
      <c r="G3938" s="32"/>
      <c r="I3938" s="7"/>
      <c r="J3938" s="7"/>
      <c r="K3938" s="7"/>
      <c r="N3938" s="7"/>
    </row>
    <row r="3939" spans="4:14" s="1" customFormat="1">
      <c r="D3939" s="32"/>
      <c r="G3939" s="32"/>
      <c r="I3939" s="7"/>
      <c r="J3939" s="7"/>
      <c r="K3939" s="7"/>
      <c r="N3939" s="7"/>
    </row>
    <row r="3940" spans="4:14" s="1" customFormat="1">
      <c r="D3940" s="32"/>
      <c r="G3940" s="32"/>
      <c r="I3940" s="7"/>
      <c r="J3940" s="7"/>
      <c r="K3940" s="7"/>
      <c r="N3940" s="7"/>
    </row>
    <row r="3941" spans="4:14" s="1" customFormat="1">
      <c r="D3941" s="32"/>
      <c r="G3941" s="32"/>
      <c r="I3941" s="7"/>
      <c r="J3941" s="7"/>
      <c r="K3941" s="7"/>
      <c r="N3941" s="7"/>
    </row>
    <row r="3942" spans="4:14" s="1" customFormat="1">
      <c r="D3942" s="32"/>
      <c r="G3942" s="32"/>
      <c r="I3942" s="7"/>
      <c r="J3942" s="7"/>
      <c r="K3942" s="7"/>
      <c r="N3942" s="7"/>
    </row>
    <row r="3943" spans="4:14" s="1" customFormat="1">
      <c r="D3943" s="32"/>
      <c r="G3943" s="32"/>
      <c r="I3943" s="7"/>
      <c r="J3943" s="7"/>
      <c r="K3943" s="7"/>
      <c r="N3943" s="7"/>
    </row>
    <row r="3944" spans="4:14" s="1" customFormat="1">
      <c r="D3944" s="32"/>
      <c r="G3944" s="32"/>
      <c r="I3944" s="7"/>
      <c r="J3944" s="7"/>
      <c r="K3944" s="7"/>
      <c r="N3944" s="7"/>
    </row>
    <row r="3945" spans="4:14" s="1" customFormat="1">
      <c r="D3945" s="32"/>
      <c r="G3945" s="32"/>
      <c r="I3945" s="7"/>
      <c r="J3945" s="7"/>
      <c r="K3945" s="7"/>
      <c r="N3945" s="7"/>
    </row>
    <row r="3946" spans="4:14" s="1" customFormat="1">
      <c r="D3946" s="32"/>
      <c r="G3946" s="32"/>
      <c r="I3946" s="7"/>
      <c r="J3946" s="7"/>
      <c r="K3946" s="7"/>
      <c r="N3946" s="7"/>
    </row>
    <row r="3947" spans="4:14" s="1" customFormat="1">
      <c r="D3947" s="32"/>
      <c r="G3947" s="32"/>
      <c r="I3947" s="7"/>
      <c r="J3947" s="7"/>
      <c r="K3947" s="7"/>
      <c r="N3947" s="7"/>
    </row>
    <row r="3948" spans="4:14" s="1" customFormat="1">
      <c r="D3948" s="32"/>
      <c r="G3948" s="32"/>
      <c r="I3948" s="7"/>
      <c r="J3948" s="7"/>
      <c r="K3948" s="7"/>
      <c r="N3948" s="7"/>
    </row>
    <row r="3949" spans="4:14" s="1" customFormat="1">
      <c r="D3949" s="32"/>
      <c r="G3949" s="32"/>
      <c r="I3949" s="7"/>
      <c r="J3949" s="7"/>
      <c r="K3949" s="7"/>
      <c r="N3949" s="7"/>
    </row>
    <row r="3950" spans="4:14" s="1" customFormat="1">
      <c r="D3950" s="32"/>
      <c r="G3950" s="32"/>
      <c r="I3950" s="7"/>
      <c r="J3950" s="7"/>
      <c r="K3950" s="7"/>
      <c r="N3950" s="7"/>
    </row>
    <row r="3951" spans="4:14" s="1" customFormat="1">
      <c r="D3951" s="32"/>
      <c r="G3951" s="32"/>
      <c r="I3951" s="7"/>
      <c r="J3951" s="7"/>
      <c r="K3951" s="7"/>
      <c r="N3951" s="7"/>
    </row>
    <row r="3952" spans="4:14" s="1" customFormat="1">
      <c r="D3952" s="32"/>
      <c r="G3952" s="32"/>
      <c r="I3952" s="7"/>
      <c r="J3952" s="7"/>
      <c r="K3952" s="7"/>
      <c r="N3952" s="7"/>
    </row>
    <row r="3953" spans="4:14" s="1" customFormat="1">
      <c r="D3953" s="32"/>
      <c r="G3953" s="32"/>
      <c r="I3953" s="7"/>
      <c r="J3953" s="7"/>
      <c r="K3953" s="7"/>
      <c r="N3953" s="7"/>
    </row>
    <row r="3954" spans="4:14" s="1" customFormat="1">
      <c r="D3954" s="32"/>
      <c r="G3954" s="32"/>
      <c r="I3954" s="7"/>
      <c r="J3954" s="7"/>
      <c r="K3954" s="7"/>
      <c r="N3954" s="7"/>
    </row>
    <row r="3955" spans="4:14" s="1" customFormat="1">
      <c r="D3955" s="32"/>
      <c r="G3955" s="32"/>
      <c r="I3955" s="7"/>
      <c r="J3955" s="7"/>
      <c r="K3955" s="7"/>
      <c r="N3955" s="7"/>
    </row>
    <row r="3956" spans="4:14" s="1" customFormat="1">
      <c r="D3956" s="32"/>
      <c r="G3956" s="32"/>
      <c r="I3956" s="7"/>
      <c r="J3956" s="7"/>
      <c r="K3956" s="7"/>
      <c r="N3956" s="7"/>
    </row>
    <row r="3957" spans="4:14" s="1" customFormat="1">
      <c r="D3957" s="32"/>
      <c r="G3957" s="32"/>
      <c r="I3957" s="7"/>
      <c r="J3957" s="7"/>
      <c r="K3957" s="7"/>
      <c r="N3957" s="7"/>
    </row>
    <row r="3958" spans="4:14" s="1" customFormat="1">
      <c r="D3958" s="32"/>
      <c r="G3958" s="32"/>
      <c r="I3958" s="7"/>
      <c r="J3958" s="7"/>
      <c r="K3958" s="7"/>
      <c r="N3958" s="7"/>
    </row>
    <row r="3959" spans="4:14" s="1" customFormat="1">
      <c r="D3959" s="32"/>
      <c r="G3959" s="32"/>
      <c r="I3959" s="7"/>
      <c r="J3959" s="7"/>
      <c r="K3959" s="7"/>
      <c r="N3959" s="7"/>
    </row>
    <row r="3960" spans="4:14" s="1" customFormat="1">
      <c r="D3960" s="32"/>
      <c r="G3960" s="32"/>
      <c r="I3960" s="7"/>
      <c r="J3960" s="7"/>
      <c r="K3960" s="7"/>
      <c r="N3960" s="7"/>
    </row>
    <row r="3961" spans="4:14" s="1" customFormat="1">
      <c r="D3961" s="32"/>
      <c r="G3961" s="32"/>
      <c r="I3961" s="7"/>
      <c r="J3961" s="7"/>
      <c r="K3961" s="7"/>
      <c r="N3961" s="7"/>
    </row>
    <row r="3962" spans="4:14" s="1" customFormat="1">
      <c r="D3962" s="32"/>
      <c r="G3962" s="32"/>
      <c r="I3962" s="7"/>
      <c r="J3962" s="7"/>
      <c r="K3962" s="7"/>
      <c r="N3962" s="7"/>
    </row>
    <row r="3963" spans="4:14" s="1" customFormat="1">
      <c r="D3963" s="32"/>
      <c r="G3963" s="32"/>
      <c r="I3963" s="7"/>
      <c r="J3963" s="7"/>
      <c r="K3963" s="7"/>
      <c r="N3963" s="7"/>
    </row>
    <row r="3964" spans="4:14" s="1" customFormat="1">
      <c r="D3964" s="32"/>
      <c r="G3964" s="32"/>
      <c r="I3964" s="7"/>
      <c r="J3964" s="7"/>
      <c r="K3964" s="7"/>
      <c r="N3964" s="7"/>
    </row>
    <row r="3965" spans="4:14" s="1" customFormat="1">
      <c r="D3965" s="32"/>
      <c r="G3965" s="32"/>
      <c r="I3965" s="7"/>
      <c r="J3965" s="7"/>
      <c r="K3965" s="7"/>
      <c r="N3965" s="7"/>
    </row>
    <row r="3966" spans="4:14" s="1" customFormat="1">
      <c r="D3966" s="32"/>
      <c r="G3966" s="32"/>
      <c r="I3966" s="7"/>
      <c r="J3966" s="7"/>
      <c r="K3966" s="7"/>
      <c r="N3966" s="7"/>
    </row>
    <row r="3967" spans="4:14" s="1" customFormat="1">
      <c r="D3967" s="32"/>
      <c r="G3967" s="32"/>
      <c r="I3967" s="7"/>
      <c r="J3967" s="7"/>
      <c r="K3967" s="7"/>
      <c r="N3967" s="7"/>
    </row>
    <row r="3968" spans="4:14" s="1" customFormat="1">
      <c r="D3968" s="32"/>
      <c r="G3968" s="32"/>
      <c r="I3968" s="7"/>
      <c r="J3968" s="7"/>
      <c r="K3968" s="7"/>
      <c r="N3968" s="7"/>
    </row>
    <row r="3969" spans="4:14" s="1" customFormat="1">
      <c r="D3969" s="32"/>
      <c r="G3969" s="32"/>
      <c r="I3969" s="7"/>
      <c r="J3969" s="7"/>
      <c r="K3969" s="7"/>
      <c r="N3969" s="7"/>
    </row>
    <row r="3970" spans="4:14" s="1" customFormat="1">
      <c r="D3970" s="32"/>
      <c r="G3970" s="32"/>
      <c r="I3970" s="7"/>
      <c r="J3970" s="7"/>
      <c r="K3970" s="7"/>
      <c r="N3970" s="7"/>
    </row>
    <row r="3971" spans="4:14" s="1" customFormat="1">
      <c r="D3971" s="32"/>
      <c r="G3971" s="32"/>
      <c r="I3971" s="7"/>
      <c r="J3971" s="7"/>
      <c r="K3971" s="7"/>
      <c r="N3971" s="7"/>
    </row>
    <row r="3972" spans="4:14" s="1" customFormat="1">
      <c r="D3972" s="32"/>
      <c r="G3972" s="32"/>
      <c r="I3972" s="7"/>
      <c r="J3972" s="7"/>
      <c r="K3972" s="7"/>
      <c r="N3972" s="7"/>
    </row>
    <row r="3973" spans="4:14" s="1" customFormat="1">
      <c r="D3973" s="32"/>
      <c r="G3973" s="32"/>
      <c r="I3973" s="7"/>
      <c r="J3973" s="7"/>
      <c r="K3973" s="7"/>
      <c r="N3973" s="7"/>
    </row>
    <row r="3974" spans="4:14" s="1" customFormat="1">
      <c r="D3974" s="32"/>
      <c r="G3974" s="32"/>
      <c r="I3974" s="7"/>
      <c r="J3974" s="7"/>
      <c r="K3974" s="7"/>
      <c r="N3974" s="7"/>
    </row>
    <row r="3975" spans="4:14" s="1" customFormat="1">
      <c r="D3975" s="32"/>
      <c r="G3975" s="32"/>
      <c r="I3975" s="7"/>
      <c r="J3975" s="7"/>
      <c r="K3975" s="7"/>
      <c r="N3975" s="7"/>
    </row>
    <row r="3976" spans="4:14" s="1" customFormat="1">
      <c r="D3976" s="32"/>
      <c r="G3976" s="32"/>
      <c r="I3976" s="7"/>
      <c r="J3976" s="7"/>
      <c r="K3976" s="7"/>
      <c r="N3976" s="7"/>
    </row>
    <row r="3977" spans="4:14" s="1" customFormat="1">
      <c r="D3977" s="32"/>
      <c r="G3977" s="32"/>
      <c r="I3977" s="7"/>
      <c r="J3977" s="7"/>
      <c r="K3977" s="7"/>
      <c r="N3977" s="7"/>
    </row>
    <row r="3978" spans="4:14" s="1" customFormat="1">
      <c r="D3978" s="32"/>
      <c r="G3978" s="32"/>
      <c r="I3978" s="7"/>
      <c r="J3978" s="7"/>
      <c r="K3978" s="7"/>
      <c r="N3978" s="7"/>
    </row>
    <row r="3979" spans="4:14" s="1" customFormat="1">
      <c r="D3979" s="32"/>
      <c r="G3979" s="32"/>
      <c r="I3979" s="7"/>
      <c r="J3979" s="7"/>
      <c r="K3979" s="7"/>
      <c r="N3979" s="7"/>
    </row>
    <row r="3980" spans="4:14" s="1" customFormat="1">
      <c r="D3980" s="32"/>
      <c r="G3980" s="32"/>
      <c r="I3980" s="7"/>
      <c r="J3980" s="7"/>
      <c r="K3980" s="7"/>
      <c r="N3980" s="7"/>
    </row>
    <row r="3981" spans="4:14" s="1" customFormat="1">
      <c r="D3981" s="32"/>
      <c r="G3981" s="32"/>
      <c r="I3981" s="7"/>
      <c r="J3981" s="7"/>
      <c r="K3981" s="7"/>
      <c r="N3981" s="7"/>
    </row>
    <row r="3982" spans="4:14" s="1" customFormat="1">
      <c r="D3982" s="32"/>
      <c r="G3982" s="32"/>
      <c r="I3982" s="7"/>
      <c r="J3982" s="7"/>
      <c r="K3982" s="7"/>
      <c r="N3982" s="7"/>
    </row>
    <row r="3983" spans="4:14" s="1" customFormat="1">
      <c r="D3983" s="32"/>
      <c r="G3983" s="32"/>
      <c r="I3983" s="7"/>
      <c r="J3983" s="7"/>
      <c r="K3983" s="7"/>
      <c r="N3983" s="7"/>
    </row>
    <row r="3984" spans="4:14" s="1" customFormat="1">
      <c r="D3984" s="32"/>
      <c r="G3984" s="32"/>
      <c r="I3984" s="7"/>
      <c r="J3984" s="7"/>
      <c r="K3984" s="7"/>
      <c r="N3984" s="7"/>
    </row>
    <row r="3985" spans="4:14" s="1" customFormat="1">
      <c r="D3985" s="32"/>
      <c r="G3985" s="32"/>
      <c r="I3985" s="7"/>
      <c r="J3985" s="7"/>
      <c r="K3985" s="7"/>
      <c r="N3985" s="7"/>
    </row>
    <row r="3986" spans="4:14" s="1" customFormat="1">
      <c r="D3986" s="32"/>
      <c r="G3986" s="32"/>
      <c r="I3986" s="7"/>
      <c r="J3986" s="7"/>
      <c r="K3986" s="7"/>
      <c r="N3986" s="7"/>
    </row>
    <row r="3987" spans="4:14" s="1" customFormat="1">
      <c r="D3987" s="32"/>
      <c r="G3987" s="32"/>
      <c r="I3987" s="7"/>
      <c r="J3987" s="7"/>
      <c r="K3987" s="7"/>
      <c r="N3987" s="7"/>
    </row>
    <row r="3988" spans="4:14" s="1" customFormat="1">
      <c r="D3988" s="32"/>
      <c r="G3988" s="32"/>
      <c r="I3988" s="7"/>
      <c r="J3988" s="7"/>
      <c r="K3988" s="7"/>
      <c r="N3988" s="7"/>
    </row>
    <row r="3989" spans="4:14" s="1" customFormat="1">
      <c r="D3989" s="32"/>
      <c r="G3989" s="32"/>
      <c r="I3989" s="7"/>
      <c r="J3989" s="7"/>
      <c r="K3989" s="7"/>
      <c r="N3989" s="7"/>
    </row>
    <row r="3990" spans="4:14" s="1" customFormat="1">
      <c r="D3990" s="32"/>
      <c r="G3990" s="32"/>
      <c r="I3990" s="7"/>
      <c r="J3990" s="7"/>
      <c r="K3990" s="7"/>
      <c r="N3990" s="7"/>
    </row>
    <row r="3991" spans="4:14" s="1" customFormat="1">
      <c r="D3991" s="32"/>
      <c r="G3991" s="32"/>
      <c r="I3991" s="7"/>
      <c r="J3991" s="7"/>
      <c r="K3991" s="7"/>
      <c r="N3991" s="7"/>
    </row>
    <row r="3992" spans="4:14" s="1" customFormat="1">
      <c r="D3992" s="32"/>
      <c r="G3992" s="32"/>
      <c r="I3992" s="7"/>
      <c r="J3992" s="7"/>
      <c r="K3992" s="7"/>
      <c r="N3992" s="7"/>
    </row>
    <row r="3993" spans="4:14" s="1" customFormat="1">
      <c r="D3993" s="32"/>
      <c r="G3993" s="32"/>
      <c r="I3993" s="7"/>
      <c r="J3993" s="7"/>
      <c r="K3993" s="7"/>
      <c r="N3993" s="7"/>
    </row>
    <row r="3994" spans="4:14" s="1" customFormat="1">
      <c r="D3994" s="32"/>
      <c r="G3994" s="32"/>
      <c r="I3994" s="7"/>
      <c r="J3994" s="7"/>
      <c r="K3994" s="7"/>
      <c r="N3994" s="7"/>
    </row>
    <row r="3995" spans="4:14" s="1" customFormat="1">
      <c r="D3995" s="32"/>
      <c r="G3995" s="32"/>
      <c r="I3995" s="7"/>
      <c r="J3995" s="7"/>
      <c r="K3995" s="7"/>
      <c r="N3995" s="7"/>
    </row>
    <row r="3996" spans="4:14" s="1" customFormat="1">
      <c r="D3996" s="32"/>
      <c r="G3996" s="32"/>
      <c r="I3996" s="7"/>
      <c r="J3996" s="7"/>
      <c r="K3996" s="7"/>
      <c r="N3996" s="7"/>
    </row>
    <row r="3997" spans="4:14" s="1" customFormat="1">
      <c r="D3997" s="32"/>
      <c r="G3997" s="32"/>
      <c r="I3997" s="7"/>
      <c r="J3997" s="7"/>
      <c r="K3997" s="7"/>
      <c r="N3997" s="7"/>
    </row>
    <row r="3998" spans="4:14" s="1" customFormat="1">
      <c r="D3998" s="32"/>
      <c r="G3998" s="32"/>
      <c r="I3998" s="7"/>
      <c r="J3998" s="7"/>
      <c r="K3998" s="7"/>
      <c r="N3998" s="7"/>
    </row>
    <row r="3999" spans="4:14" s="1" customFormat="1">
      <c r="D3999" s="32"/>
      <c r="G3999" s="32"/>
      <c r="I3999" s="7"/>
      <c r="J3999" s="7"/>
      <c r="K3999" s="7"/>
      <c r="N3999" s="7"/>
    </row>
    <row r="4000" spans="4:14" s="1" customFormat="1">
      <c r="D4000" s="32"/>
      <c r="G4000" s="32"/>
      <c r="I4000" s="7"/>
      <c r="J4000" s="7"/>
      <c r="K4000" s="7"/>
      <c r="N4000" s="7"/>
    </row>
    <row r="4001" spans="4:14" s="1" customFormat="1">
      <c r="D4001" s="32"/>
      <c r="G4001" s="32"/>
      <c r="I4001" s="7"/>
      <c r="J4001" s="7"/>
      <c r="K4001" s="7"/>
      <c r="N4001" s="7"/>
    </row>
    <row r="4002" spans="4:14" s="1" customFormat="1">
      <c r="D4002" s="32"/>
      <c r="G4002" s="32"/>
      <c r="I4002" s="7"/>
      <c r="J4002" s="7"/>
      <c r="K4002" s="7"/>
      <c r="N4002" s="7"/>
    </row>
    <row r="4003" spans="4:14" s="1" customFormat="1">
      <c r="D4003" s="32"/>
      <c r="G4003" s="32"/>
      <c r="I4003" s="7"/>
      <c r="J4003" s="7"/>
      <c r="K4003" s="7"/>
      <c r="N4003" s="7"/>
    </row>
    <row r="4004" spans="4:14" s="1" customFormat="1">
      <c r="D4004" s="32"/>
      <c r="G4004" s="32"/>
      <c r="I4004" s="7"/>
      <c r="J4004" s="7"/>
      <c r="K4004" s="7"/>
      <c r="N4004" s="7"/>
    </row>
    <row r="4005" spans="4:14" s="1" customFormat="1">
      <c r="D4005" s="32"/>
      <c r="G4005" s="32"/>
      <c r="I4005" s="7"/>
      <c r="J4005" s="7"/>
      <c r="K4005" s="7"/>
      <c r="N4005" s="7"/>
    </row>
    <row r="4006" spans="4:14" s="1" customFormat="1">
      <c r="D4006" s="32"/>
      <c r="G4006" s="32"/>
      <c r="I4006" s="7"/>
      <c r="J4006" s="7"/>
      <c r="K4006" s="7"/>
      <c r="N4006" s="7"/>
    </row>
    <row r="4007" spans="4:14" s="1" customFormat="1">
      <c r="D4007" s="32"/>
      <c r="G4007" s="32"/>
      <c r="I4007" s="7"/>
      <c r="J4007" s="7"/>
      <c r="K4007" s="7"/>
      <c r="N4007" s="7"/>
    </row>
    <row r="4008" spans="4:14" s="1" customFormat="1">
      <c r="D4008" s="32"/>
      <c r="G4008" s="32"/>
      <c r="I4008" s="7"/>
      <c r="J4008" s="7"/>
      <c r="K4008" s="7"/>
      <c r="N4008" s="7"/>
    </row>
    <row r="4009" spans="4:14" s="1" customFormat="1">
      <c r="D4009" s="32"/>
      <c r="G4009" s="32"/>
      <c r="I4009" s="7"/>
      <c r="J4009" s="7"/>
      <c r="K4009" s="7"/>
      <c r="N4009" s="7"/>
    </row>
    <row r="4010" spans="4:14" s="1" customFormat="1">
      <c r="D4010" s="32"/>
      <c r="G4010" s="32"/>
      <c r="I4010" s="7"/>
      <c r="J4010" s="7"/>
      <c r="K4010" s="7"/>
      <c r="N4010" s="7"/>
    </row>
    <row r="4011" spans="4:14" s="1" customFormat="1">
      <c r="D4011" s="32"/>
      <c r="G4011" s="32"/>
      <c r="I4011" s="7"/>
      <c r="J4011" s="7"/>
      <c r="K4011" s="7"/>
      <c r="N4011" s="7"/>
    </row>
    <row r="4012" spans="4:14" s="1" customFormat="1">
      <c r="D4012" s="32"/>
      <c r="G4012" s="32"/>
      <c r="I4012" s="7"/>
      <c r="J4012" s="7"/>
      <c r="K4012" s="7"/>
      <c r="N4012" s="7"/>
    </row>
    <row r="4013" spans="4:14" s="1" customFormat="1">
      <c r="D4013" s="32"/>
      <c r="G4013" s="32"/>
      <c r="I4013" s="7"/>
      <c r="J4013" s="7"/>
      <c r="K4013" s="7"/>
      <c r="N4013" s="7"/>
    </row>
    <row r="4014" spans="4:14" s="1" customFormat="1">
      <c r="D4014" s="32"/>
      <c r="G4014" s="32"/>
      <c r="I4014" s="7"/>
      <c r="J4014" s="7"/>
      <c r="K4014" s="7"/>
      <c r="N4014" s="7"/>
    </row>
    <row r="4015" spans="4:14" s="1" customFormat="1">
      <c r="D4015" s="32"/>
      <c r="G4015" s="32"/>
      <c r="I4015" s="7"/>
      <c r="J4015" s="7"/>
      <c r="K4015" s="7"/>
      <c r="N4015" s="7"/>
    </row>
    <row r="4016" spans="4:14" s="1" customFormat="1">
      <c r="D4016" s="32"/>
      <c r="G4016" s="32"/>
      <c r="I4016" s="7"/>
      <c r="J4016" s="7"/>
      <c r="K4016" s="7"/>
      <c r="N4016" s="7"/>
    </row>
    <row r="4017" spans="4:14" s="1" customFormat="1">
      <c r="D4017" s="32"/>
      <c r="G4017" s="32"/>
      <c r="I4017" s="7"/>
      <c r="J4017" s="7"/>
      <c r="K4017" s="7"/>
      <c r="N4017" s="7"/>
    </row>
    <row r="4018" spans="4:14" s="1" customFormat="1">
      <c r="D4018" s="32"/>
      <c r="G4018" s="32"/>
      <c r="I4018" s="7"/>
      <c r="J4018" s="7"/>
      <c r="K4018" s="7"/>
      <c r="N4018" s="7"/>
    </row>
    <row r="4019" spans="4:14" s="1" customFormat="1">
      <c r="D4019" s="32"/>
      <c r="G4019" s="32"/>
      <c r="I4019" s="7"/>
      <c r="J4019" s="7"/>
      <c r="K4019" s="7"/>
      <c r="N4019" s="7"/>
    </row>
    <row r="4020" spans="4:14" s="1" customFormat="1">
      <c r="D4020" s="32"/>
      <c r="G4020" s="32"/>
      <c r="I4020" s="7"/>
      <c r="J4020" s="7"/>
      <c r="K4020" s="7"/>
      <c r="N4020" s="7"/>
    </row>
    <row r="4021" spans="4:14" s="1" customFormat="1">
      <c r="D4021" s="32"/>
      <c r="G4021" s="32"/>
      <c r="I4021" s="7"/>
      <c r="J4021" s="7"/>
      <c r="K4021" s="7"/>
      <c r="N4021" s="7"/>
    </row>
    <row r="4022" spans="4:14" s="1" customFormat="1">
      <c r="D4022" s="32"/>
      <c r="G4022" s="32"/>
      <c r="I4022" s="7"/>
      <c r="J4022" s="7"/>
      <c r="K4022" s="7"/>
      <c r="N4022" s="7"/>
    </row>
    <row r="4023" spans="4:14" s="1" customFormat="1">
      <c r="D4023" s="32"/>
      <c r="G4023" s="32"/>
      <c r="I4023" s="7"/>
      <c r="J4023" s="7"/>
      <c r="K4023" s="7"/>
      <c r="N4023" s="7"/>
    </row>
    <row r="4024" spans="4:14" s="1" customFormat="1">
      <c r="D4024" s="32"/>
      <c r="G4024" s="32"/>
      <c r="I4024" s="7"/>
      <c r="J4024" s="7"/>
      <c r="K4024" s="7"/>
      <c r="N4024" s="7"/>
    </row>
    <row r="4025" spans="4:14" s="1" customFormat="1">
      <c r="D4025" s="32"/>
      <c r="G4025" s="32"/>
      <c r="I4025" s="7"/>
      <c r="J4025" s="7"/>
      <c r="K4025" s="7"/>
      <c r="N4025" s="7"/>
    </row>
    <row r="4026" spans="4:14" s="1" customFormat="1">
      <c r="D4026" s="32"/>
      <c r="G4026" s="32"/>
      <c r="I4026" s="7"/>
      <c r="J4026" s="7"/>
      <c r="K4026" s="7"/>
      <c r="N4026" s="7"/>
    </row>
    <row r="4027" spans="4:14" s="1" customFormat="1">
      <c r="D4027" s="32"/>
      <c r="G4027" s="32"/>
      <c r="I4027" s="7"/>
      <c r="J4027" s="7"/>
      <c r="K4027" s="7"/>
      <c r="N4027" s="7"/>
    </row>
    <row r="4028" spans="4:14" s="1" customFormat="1">
      <c r="D4028" s="32"/>
      <c r="G4028" s="32"/>
      <c r="I4028" s="7"/>
      <c r="J4028" s="7"/>
      <c r="K4028" s="7"/>
      <c r="N4028" s="7"/>
    </row>
    <row r="4029" spans="4:14" s="1" customFormat="1">
      <c r="D4029" s="32"/>
      <c r="G4029" s="32"/>
      <c r="I4029" s="7"/>
      <c r="J4029" s="7"/>
      <c r="K4029" s="7"/>
      <c r="N4029" s="7"/>
    </row>
    <row r="4030" spans="4:14" s="1" customFormat="1">
      <c r="D4030" s="32"/>
      <c r="G4030" s="32"/>
      <c r="I4030" s="7"/>
      <c r="J4030" s="7"/>
      <c r="K4030" s="7"/>
      <c r="N4030" s="7"/>
    </row>
    <row r="4031" spans="4:14" s="1" customFormat="1">
      <c r="D4031" s="32"/>
      <c r="G4031" s="32"/>
      <c r="I4031" s="7"/>
      <c r="J4031" s="7"/>
      <c r="K4031" s="7"/>
      <c r="N4031" s="7"/>
    </row>
    <row r="4032" spans="4:14" s="1" customFormat="1">
      <c r="D4032" s="32"/>
      <c r="G4032" s="32"/>
      <c r="I4032" s="7"/>
      <c r="J4032" s="7"/>
      <c r="K4032" s="7"/>
      <c r="N4032" s="7"/>
    </row>
    <row r="4033" spans="4:14" s="1" customFormat="1">
      <c r="D4033" s="32"/>
      <c r="G4033" s="32"/>
      <c r="I4033" s="7"/>
      <c r="J4033" s="7"/>
      <c r="K4033" s="7"/>
      <c r="N4033" s="7"/>
    </row>
    <row r="4034" spans="4:14" s="1" customFormat="1">
      <c r="D4034" s="32"/>
      <c r="G4034" s="32"/>
      <c r="I4034" s="7"/>
      <c r="J4034" s="7"/>
      <c r="K4034" s="7"/>
      <c r="N4034" s="7"/>
    </row>
    <row r="4035" spans="4:14" s="1" customFormat="1">
      <c r="D4035" s="32"/>
      <c r="G4035" s="32"/>
      <c r="I4035" s="7"/>
      <c r="J4035" s="7"/>
      <c r="K4035" s="7"/>
      <c r="N4035" s="7"/>
    </row>
    <row r="4036" spans="4:14" s="1" customFormat="1">
      <c r="D4036" s="32"/>
      <c r="G4036" s="32"/>
      <c r="I4036" s="7"/>
      <c r="J4036" s="7"/>
      <c r="K4036" s="7"/>
      <c r="N4036" s="7"/>
    </row>
    <row r="4037" spans="4:14" s="1" customFormat="1">
      <c r="D4037" s="32"/>
      <c r="G4037" s="32"/>
      <c r="I4037" s="7"/>
      <c r="J4037" s="7"/>
      <c r="K4037" s="7"/>
      <c r="N4037" s="7"/>
    </row>
    <row r="4038" spans="4:14" s="1" customFormat="1">
      <c r="D4038" s="32"/>
      <c r="G4038" s="32"/>
      <c r="I4038" s="7"/>
      <c r="J4038" s="7"/>
      <c r="K4038" s="7"/>
      <c r="N4038" s="7"/>
    </row>
    <row r="4039" spans="4:14" s="1" customFormat="1">
      <c r="D4039" s="32"/>
      <c r="G4039" s="32"/>
      <c r="I4039" s="7"/>
      <c r="J4039" s="7"/>
      <c r="K4039" s="7"/>
      <c r="N4039" s="7"/>
    </row>
    <row r="4040" spans="4:14" s="1" customFormat="1">
      <c r="D4040" s="32"/>
      <c r="G4040" s="32"/>
      <c r="I4040" s="7"/>
      <c r="J4040" s="7"/>
      <c r="K4040" s="7"/>
      <c r="N4040" s="7"/>
    </row>
    <row r="4041" spans="4:14" s="1" customFormat="1">
      <c r="D4041" s="32"/>
      <c r="G4041" s="32"/>
      <c r="I4041" s="7"/>
      <c r="J4041" s="7"/>
      <c r="K4041" s="7"/>
      <c r="N4041" s="7"/>
    </row>
    <row r="4042" spans="4:14" s="1" customFormat="1">
      <c r="D4042" s="32"/>
      <c r="G4042" s="32"/>
      <c r="I4042" s="7"/>
      <c r="J4042" s="7"/>
      <c r="K4042" s="7"/>
      <c r="N4042" s="7"/>
    </row>
    <row r="4043" spans="4:14" s="1" customFormat="1">
      <c r="D4043" s="32"/>
      <c r="G4043" s="32"/>
      <c r="I4043" s="7"/>
      <c r="J4043" s="7"/>
      <c r="K4043" s="7"/>
      <c r="N4043" s="7"/>
    </row>
    <row r="4044" spans="4:14" s="1" customFormat="1">
      <c r="D4044" s="32"/>
      <c r="G4044" s="32"/>
      <c r="I4044" s="7"/>
      <c r="J4044" s="7"/>
      <c r="K4044" s="7"/>
      <c r="N4044" s="7"/>
    </row>
    <row r="4045" spans="4:14" s="1" customFormat="1">
      <c r="D4045" s="32"/>
      <c r="G4045" s="32"/>
      <c r="I4045" s="7"/>
      <c r="J4045" s="7"/>
      <c r="K4045" s="7"/>
      <c r="N4045" s="7"/>
    </row>
    <row r="4046" spans="4:14" s="1" customFormat="1">
      <c r="D4046" s="32"/>
      <c r="G4046" s="32"/>
      <c r="I4046" s="7"/>
      <c r="J4046" s="7"/>
      <c r="K4046" s="7"/>
      <c r="N4046" s="7"/>
    </row>
    <row r="4047" spans="4:14" s="1" customFormat="1">
      <c r="D4047" s="32"/>
      <c r="G4047" s="32"/>
      <c r="I4047" s="7"/>
      <c r="J4047" s="7"/>
      <c r="K4047" s="7"/>
      <c r="N4047" s="7"/>
    </row>
    <row r="4048" spans="4:14" s="1" customFormat="1">
      <c r="D4048" s="32"/>
      <c r="G4048" s="32"/>
      <c r="I4048" s="7"/>
      <c r="J4048" s="7"/>
      <c r="K4048" s="7"/>
      <c r="N4048" s="7"/>
    </row>
    <row r="4049" spans="4:14" s="1" customFormat="1">
      <c r="D4049" s="32"/>
      <c r="G4049" s="32"/>
      <c r="I4049" s="7"/>
      <c r="J4049" s="7"/>
      <c r="K4049" s="7"/>
      <c r="N4049" s="7"/>
    </row>
    <row r="4050" spans="4:14" s="1" customFormat="1">
      <c r="D4050" s="32"/>
      <c r="G4050" s="32"/>
      <c r="I4050" s="7"/>
      <c r="J4050" s="7"/>
      <c r="K4050" s="7"/>
      <c r="N4050" s="7"/>
    </row>
    <row r="4051" spans="4:14" s="1" customFormat="1">
      <c r="D4051" s="32"/>
      <c r="G4051" s="32"/>
      <c r="I4051" s="7"/>
      <c r="J4051" s="7"/>
      <c r="K4051" s="7"/>
      <c r="N4051" s="7"/>
    </row>
    <row r="4052" spans="4:14" s="1" customFormat="1">
      <c r="D4052" s="32"/>
      <c r="G4052" s="32"/>
      <c r="I4052" s="7"/>
      <c r="J4052" s="7"/>
      <c r="K4052" s="7"/>
      <c r="N4052" s="7"/>
    </row>
    <row r="4053" spans="4:14" s="1" customFormat="1">
      <c r="D4053" s="32"/>
      <c r="G4053" s="32"/>
      <c r="I4053" s="7"/>
      <c r="J4053" s="7"/>
      <c r="K4053" s="7"/>
      <c r="N4053" s="7"/>
    </row>
    <row r="4054" spans="4:14" s="1" customFormat="1">
      <c r="D4054" s="32"/>
      <c r="G4054" s="32"/>
      <c r="I4054" s="7"/>
      <c r="J4054" s="7"/>
      <c r="K4054" s="7"/>
      <c r="N4054" s="7"/>
    </row>
    <row r="4055" spans="4:14" s="1" customFormat="1">
      <c r="D4055" s="32"/>
      <c r="G4055" s="32"/>
      <c r="I4055" s="7"/>
      <c r="J4055" s="7"/>
      <c r="K4055" s="7"/>
      <c r="N4055" s="7"/>
    </row>
    <row r="4056" spans="4:14" s="1" customFormat="1">
      <c r="D4056" s="32"/>
      <c r="G4056" s="32"/>
      <c r="I4056" s="7"/>
      <c r="J4056" s="7"/>
      <c r="K4056" s="7"/>
      <c r="N4056" s="7"/>
    </row>
    <row r="4057" spans="4:14" s="1" customFormat="1">
      <c r="D4057" s="32"/>
      <c r="G4057" s="32"/>
      <c r="I4057" s="7"/>
      <c r="J4057" s="7"/>
      <c r="K4057" s="7"/>
      <c r="N4057" s="7"/>
    </row>
    <row r="4058" spans="4:14" s="1" customFormat="1">
      <c r="D4058" s="32"/>
      <c r="G4058" s="32"/>
      <c r="I4058" s="7"/>
      <c r="J4058" s="7"/>
      <c r="K4058" s="7"/>
      <c r="N4058" s="7"/>
    </row>
    <row r="4059" spans="4:14" s="1" customFormat="1">
      <c r="D4059" s="32"/>
      <c r="G4059" s="32"/>
      <c r="I4059" s="7"/>
      <c r="J4059" s="7"/>
      <c r="K4059" s="7"/>
      <c r="N4059" s="7"/>
    </row>
    <row r="4060" spans="4:14" s="1" customFormat="1">
      <c r="D4060" s="32"/>
      <c r="G4060" s="32"/>
      <c r="I4060" s="7"/>
      <c r="J4060" s="7"/>
      <c r="K4060" s="7"/>
      <c r="N4060" s="7"/>
    </row>
    <row r="4061" spans="4:14" s="1" customFormat="1">
      <c r="D4061" s="32"/>
      <c r="G4061" s="32"/>
      <c r="I4061" s="7"/>
      <c r="J4061" s="7"/>
      <c r="K4061" s="7"/>
      <c r="N4061" s="7"/>
    </row>
    <row r="4062" spans="4:14" s="1" customFormat="1">
      <c r="D4062" s="32"/>
      <c r="G4062" s="32"/>
      <c r="I4062" s="7"/>
      <c r="J4062" s="7"/>
      <c r="K4062" s="7"/>
      <c r="N4062" s="7"/>
    </row>
    <row r="4063" spans="4:14" s="1" customFormat="1">
      <c r="D4063" s="32"/>
      <c r="G4063" s="32"/>
      <c r="I4063" s="7"/>
      <c r="J4063" s="7"/>
      <c r="K4063" s="7"/>
      <c r="N4063" s="7"/>
    </row>
    <row r="4064" spans="4:14" s="1" customFormat="1">
      <c r="D4064" s="32"/>
      <c r="G4064" s="32"/>
      <c r="I4064" s="7"/>
      <c r="J4064" s="7"/>
      <c r="K4064" s="7"/>
      <c r="N4064" s="7"/>
    </row>
    <row r="4065" spans="4:14" s="1" customFormat="1">
      <c r="D4065" s="32"/>
      <c r="G4065" s="32"/>
      <c r="I4065" s="7"/>
      <c r="J4065" s="7"/>
      <c r="K4065" s="7"/>
      <c r="N4065" s="7"/>
    </row>
    <row r="4066" spans="4:14" s="1" customFormat="1">
      <c r="D4066" s="32"/>
      <c r="G4066" s="32"/>
      <c r="I4066" s="7"/>
      <c r="J4066" s="7"/>
      <c r="K4066" s="7"/>
      <c r="N4066" s="7"/>
    </row>
    <row r="4067" spans="4:14" s="1" customFormat="1">
      <c r="D4067" s="32"/>
      <c r="G4067" s="32"/>
      <c r="I4067" s="7"/>
      <c r="J4067" s="7"/>
      <c r="K4067" s="7"/>
      <c r="N4067" s="7"/>
    </row>
    <row r="4068" spans="4:14" s="1" customFormat="1">
      <c r="D4068" s="32"/>
      <c r="G4068" s="32"/>
      <c r="I4068" s="7"/>
      <c r="J4068" s="7"/>
      <c r="K4068" s="7"/>
      <c r="N4068" s="7"/>
    </row>
    <row r="4069" spans="4:14" s="1" customFormat="1">
      <c r="D4069" s="32"/>
      <c r="G4069" s="32"/>
      <c r="I4069" s="7"/>
      <c r="J4069" s="7"/>
      <c r="K4069" s="7"/>
      <c r="N4069" s="7"/>
    </row>
    <row r="4070" spans="4:14" s="1" customFormat="1">
      <c r="D4070" s="32"/>
      <c r="G4070" s="32"/>
      <c r="I4070" s="7"/>
      <c r="J4070" s="7"/>
      <c r="K4070" s="7"/>
      <c r="N4070" s="7"/>
    </row>
    <row r="4071" spans="4:14" s="1" customFormat="1">
      <c r="D4071" s="32"/>
      <c r="G4071" s="32"/>
      <c r="I4071" s="7"/>
      <c r="J4071" s="7"/>
      <c r="K4071" s="7"/>
      <c r="N4071" s="7"/>
    </row>
    <row r="4072" spans="4:14" s="1" customFormat="1">
      <c r="D4072" s="32"/>
      <c r="G4072" s="32"/>
      <c r="I4072" s="7"/>
      <c r="J4072" s="7"/>
      <c r="K4072" s="7"/>
      <c r="N4072" s="7"/>
    </row>
    <row r="4073" spans="4:14" s="1" customFormat="1">
      <c r="D4073" s="32"/>
      <c r="G4073" s="32"/>
      <c r="I4073" s="7"/>
      <c r="J4073" s="7"/>
      <c r="K4073" s="7"/>
      <c r="N4073" s="7"/>
    </row>
    <row r="4074" spans="4:14" s="1" customFormat="1">
      <c r="D4074" s="32"/>
      <c r="G4074" s="32"/>
      <c r="I4074" s="7"/>
      <c r="J4074" s="7"/>
      <c r="K4074" s="7"/>
      <c r="N4074" s="7"/>
    </row>
    <row r="4075" spans="4:14" s="1" customFormat="1">
      <c r="D4075" s="32"/>
      <c r="G4075" s="32"/>
      <c r="I4075" s="7"/>
      <c r="J4075" s="7"/>
      <c r="K4075" s="7"/>
      <c r="N4075" s="7"/>
    </row>
    <row r="4076" spans="4:14" s="1" customFormat="1">
      <c r="D4076" s="32"/>
      <c r="G4076" s="32"/>
      <c r="I4076" s="7"/>
      <c r="J4076" s="7"/>
      <c r="K4076" s="7"/>
      <c r="N4076" s="7"/>
    </row>
    <row r="4077" spans="4:14" s="1" customFormat="1">
      <c r="D4077" s="32"/>
      <c r="G4077" s="32"/>
      <c r="I4077" s="7"/>
      <c r="J4077" s="7"/>
      <c r="K4077" s="7"/>
      <c r="N4077" s="7"/>
    </row>
    <row r="4078" spans="4:14" s="1" customFormat="1">
      <c r="D4078" s="32"/>
      <c r="G4078" s="32"/>
      <c r="I4078" s="7"/>
      <c r="J4078" s="7"/>
      <c r="K4078" s="7"/>
      <c r="N4078" s="7"/>
    </row>
    <row r="4079" spans="4:14" s="1" customFormat="1">
      <c r="D4079" s="32"/>
      <c r="G4079" s="32"/>
      <c r="I4079" s="7"/>
      <c r="J4079" s="7"/>
      <c r="K4079" s="7"/>
      <c r="N4079" s="7"/>
    </row>
    <row r="4080" spans="4:14" s="1" customFormat="1">
      <c r="D4080" s="32"/>
      <c r="G4080" s="32"/>
      <c r="I4080" s="7"/>
      <c r="J4080" s="7"/>
      <c r="K4080" s="7"/>
      <c r="N4080" s="7"/>
    </row>
    <row r="4081" spans="4:14" s="1" customFormat="1">
      <c r="D4081" s="32"/>
      <c r="G4081" s="32"/>
      <c r="I4081" s="7"/>
      <c r="J4081" s="7"/>
      <c r="K4081" s="7"/>
      <c r="N4081" s="7"/>
    </row>
    <row r="4082" spans="4:14" s="1" customFormat="1">
      <c r="D4082" s="32"/>
      <c r="G4082" s="32"/>
      <c r="I4082" s="7"/>
      <c r="J4082" s="7"/>
      <c r="K4082" s="7"/>
      <c r="N4082" s="7"/>
    </row>
    <row r="4083" spans="4:14" s="1" customFormat="1">
      <c r="D4083" s="32"/>
      <c r="G4083" s="32"/>
      <c r="I4083" s="7"/>
      <c r="J4083" s="7"/>
      <c r="K4083" s="7"/>
      <c r="N4083" s="7"/>
    </row>
    <row r="4084" spans="4:14" s="1" customFormat="1">
      <c r="D4084" s="32"/>
      <c r="G4084" s="32"/>
      <c r="I4084" s="7"/>
      <c r="J4084" s="7"/>
      <c r="K4084" s="7"/>
      <c r="N4084" s="7"/>
    </row>
    <row r="4085" spans="4:14" s="1" customFormat="1">
      <c r="D4085" s="32"/>
      <c r="G4085" s="32"/>
      <c r="I4085" s="7"/>
      <c r="J4085" s="7"/>
      <c r="K4085" s="7"/>
      <c r="N4085" s="7"/>
    </row>
    <row r="4086" spans="4:14" s="1" customFormat="1">
      <c r="D4086" s="32"/>
      <c r="G4086" s="32"/>
      <c r="I4086" s="7"/>
      <c r="J4086" s="7"/>
      <c r="K4086" s="7"/>
      <c r="N4086" s="7"/>
    </row>
    <row r="4087" spans="4:14" s="1" customFormat="1">
      <c r="D4087" s="32"/>
      <c r="G4087" s="32"/>
      <c r="I4087" s="7"/>
      <c r="J4087" s="7"/>
      <c r="K4087" s="7"/>
      <c r="N4087" s="7"/>
    </row>
    <row r="4088" spans="4:14" s="1" customFormat="1">
      <c r="D4088" s="32"/>
      <c r="G4088" s="32"/>
      <c r="I4088" s="7"/>
      <c r="J4088" s="7"/>
      <c r="K4088" s="7"/>
      <c r="N4088" s="7"/>
    </row>
    <row r="4089" spans="4:14" s="1" customFormat="1">
      <c r="D4089" s="32"/>
      <c r="G4089" s="32"/>
      <c r="I4089" s="7"/>
      <c r="J4089" s="7"/>
      <c r="K4089" s="7"/>
      <c r="N4089" s="7"/>
    </row>
    <row r="4090" spans="4:14" s="1" customFormat="1">
      <c r="D4090" s="32"/>
      <c r="G4090" s="32"/>
      <c r="I4090" s="7"/>
      <c r="J4090" s="7"/>
      <c r="K4090" s="7"/>
      <c r="N4090" s="7"/>
    </row>
    <row r="4091" spans="4:14" s="1" customFormat="1">
      <c r="D4091" s="32"/>
      <c r="G4091" s="32"/>
      <c r="I4091" s="7"/>
      <c r="J4091" s="7"/>
      <c r="K4091" s="7"/>
      <c r="N4091" s="7"/>
    </row>
    <row r="4092" spans="4:14" s="1" customFormat="1">
      <c r="D4092" s="32"/>
      <c r="G4092" s="32"/>
      <c r="I4092" s="7"/>
      <c r="J4092" s="7"/>
      <c r="K4092" s="7"/>
      <c r="N4092" s="7"/>
    </row>
    <row r="4093" spans="4:14" s="1" customFormat="1">
      <c r="D4093" s="32"/>
      <c r="G4093" s="32"/>
      <c r="I4093" s="7"/>
      <c r="J4093" s="7"/>
      <c r="K4093" s="7"/>
      <c r="N4093" s="7"/>
    </row>
    <row r="4094" spans="4:14" s="1" customFormat="1">
      <c r="D4094" s="32"/>
      <c r="G4094" s="32"/>
      <c r="I4094" s="7"/>
      <c r="J4094" s="7"/>
      <c r="K4094" s="7"/>
      <c r="N4094" s="7"/>
    </row>
    <row r="4095" spans="4:14" s="1" customFormat="1">
      <c r="D4095" s="32"/>
      <c r="G4095" s="32"/>
      <c r="I4095" s="7"/>
      <c r="J4095" s="7"/>
      <c r="K4095" s="7"/>
      <c r="N4095" s="7"/>
    </row>
    <row r="4096" spans="4:14" s="1" customFormat="1">
      <c r="D4096" s="32"/>
      <c r="G4096" s="32"/>
      <c r="I4096" s="7"/>
      <c r="J4096" s="7"/>
      <c r="K4096" s="7"/>
      <c r="N4096" s="7"/>
    </row>
    <row r="4097" spans="4:14" s="1" customFormat="1">
      <c r="D4097" s="32"/>
      <c r="G4097" s="32"/>
      <c r="I4097" s="7"/>
      <c r="J4097" s="7"/>
      <c r="K4097" s="7"/>
      <c r="N4097" s="7"/>
    </row>
    <row r="4098" spans="4:14" s="1" customFormat="1">
      <c r="D4098" s="32"/>
      <c r="G4098" s="32"/>
      <c r="I4098" s="7"/>
      <c r="J4098" s="7"/>
      <c r="K4098" s="7"/>
      <c r="N4098" s="7"/>
    </row>
    <row r="4099" spans="4:14" s="1" customFormat="1">
      <c r="D4099" s="32"/>
      <c r="G4099" s="32"/>
      <c r="I4099" s="7"/>
      <c r="J4099" s="7"/>
      <c r="K4099" s="7"/>
      <c r="N4099" s="7"/>
    </row>
    <row r="4100" spans="4:14" s="1" customFormat="1">
      <c r="D4100" s="32"/>
      <c r="G4100" s="32"/>
      <c r="I4100" s="7"/>
      <c r="J4100" s="7"/>
      <c r="K4100" s="7"/>
      <c r="N4100" s="7"/>
    </row>
    <row r="4101" spans="4:14" s="1" customFormat="1">
      <c r="D4101" s="32"/>
      <c r="G4101" s="32"/>
      <c r="I4101" s="7"/>
      <c r="J4101" s="7"/>
      <c r="K4101" s="7"/>
      <c r="N4101" s="7"/>
    </row>
    <row r="4102" spans="4:14" s="1" customFormat="1">
      <c r="D4102" s="32"/>
      <c r="G4102" s="32"/>
      <c r="I4102" s="7"/>
      <c r="J4102" s="7"/>
      <c r="K4102" s="7"/>
      <c r="N4102" s="7"/>
    </row>
    <row r="4103" spans="4:14" s="1" customFormat="1">
      <c r="D4103" s="32"/>
      <c r="G4103" s="32"/>
      <c r="I4103" s="7"/>
      <c r="J4103" s="7"/>
      <c r="K4103" s="7"/>
      <c r="N4103" s="7"/>
    </row>
    <row r="4104" spans="4:14" s="1" customFormat="1">
      <c r="D4104" s="32"/>
      <c r="G4104" s="32"/>
      <c r="I4104" s="7"/>
      <c r="J4104" s="7"/>
      <c r="K4104" s="7"/>
      <c r="N4104" s="7"/>
    </row>
    <row r="4105" spans="4:14" s="1" customFormat="1">
      <c r="D4105" s="32"/>
      <c r="G4105" s="32"/>
      <c r="I4105" s="7"/>
      <c r="J4105" s="7"/>
      <c r="K4105" s="7"/>
      <c r="N4105" s="7"/>
    </row>
    <row r="4106" spans="4:14" s="1" customFormat="1">
      <c r="D4106" s="32"/>
      <c r="G4106" s="32"/>
      <c r="I4106" s="7"/>
      <c r="J4106" s="7"/>
      <c r="K4106" s="7"/>
      <c r="N4106" s="7"/>
    </row>
    <row r="4107" spans="4:14" s="1" customFormat="1">
      <c r="D4107" s="32"/>
      <c r="G4107" s="32"/>
      <c r="I4107" s="7"/>
      <c r="J4107" s="7"/>
      <c r="K4107" s="7"/>
      <c r="N4107" s="7"/>
    </row>
    <row r="4108" spans="4:14" s="1" customFormat="1">
      <c r="D4108" s="32"/>
      <c r="G4108" s="32"/>
      <c r="I4108" s="7"/>
      <c r="J4108" s="7"/>
      <c r="K4108" s="7"/>
      <c r="N4108" s="7"/>
    </row>
    <row r="4109" spans="4:14" s="1" customFormat="1">
      <c r="D4109" s="32"/>
      <c r="G4109" s="32"/>
      <c r="I4109" s="7"/>
      <c r="J4109" s="7"/>
      <c r="K4109" s="7"/>
      <c r="N4109" s="7"/>
    </row>
    <row r="4110" spans="4:14" s="1" customFormat="1">
      <c r="D4110" s="32"/>
      <c r="G4110" s="32"/>
      <c r="I4110" s="7"/>
      <c r="J4110" s="7"/>
      <c r="K4110" s="7"/>
      <c r="N4110" s="7"/>
    </row>
    <row r="4111" spans="4:14" s="1" customFormat="1">
      <c r="D4111" s="32"/>
      <c r="G4111" s="32"/>
      <c r="I4111" s="7"/>
      <c r="J4111" s="7"/>
      <c r="K4111" s="7"/>
      <c r="N4111" s="7"/>
    </row>
    <row r="4112" spans="4:14" s="1" customFormat="1">
      <c r="D4112" s="32"/>
      <c r="G4112" s="32"/>
      <c r="I4112" s="7"/>
      <c r="J4112" s="7"/>
      <c r="K4112" s="7"/>
      <c r="N4112" s="7"/>
    </row>
    <row r="4113" spans="4:14" s="1" customFormat="1">
      <c r="D4113" s="32"/>
      <c r="G4113" s="32"/>
      <c r="I4113" s="7"/>
      <c r="J4113" s="7"/>
      <c r="K4113" s="7"/>
      <c r="N4113" s="7"/>
    </row>
    <row r="4114" spans="4:14" s="1" customFormat="1">
      <c r="D4114" s="32"/>
      <c r="G4114" s="32"/>
      <c r="I4114" s="7"/>
      <c r="J4114" s="7"/>
      <c r="K4114" s="7"/>
      <c r="N4114" s="7"/>
    </row>
    <row r="4115" spans="4:14" s="1" customFormat="1">
      <c r="D4115" s="32"/>
      <c r="G4115" s="32"/>
      <c r="I4115" s="7"/>
      <c r="J4115" s="7"/>
      <c r="K4115" s="7"/>
      <c r="N4115" s="7"/>
    </row>
    <row r="4116" spans="4:14" s="1" customFormat="1">
      <c r="D4116" s="32"/>
      <c r="G4116" s="32"/>
      <c r="I4116" s="7"/>
      <c r="J4116" s="7"/>
      <c r="K4116" s="7"/>
      <c r="N4116" s="7"/>
    </row>
    <row r="4117" spans="4:14" s="1" customFormat="1">
      <c r="D4117" s="32"/>
      <c r="G4117" s="32"/>
      <c r="I4117" s="7"/>
      <c r="J4117" s="7"/>
      <c r="K4117" s="7"/>
      <c r="N4117" s="7"/>
    </row>
    <row r="4118" spans="4:14" s="1" customFormat="1">
      <c r="D4118" s="32"/>
      <c r="G4118" s="32"/>
      <c r="I4118" s="7"/>
      <c r="J4118" s="7"/>
      <c r="K4118" s="7"/>
      <c r="N4118" s="7"/>
    </row>
    <row r="4119" spans="4:14" s="1" customFormat="1">
      <c r="D4119" s="32"/>
      <c r="G4119" s="32"/>
      <c r="I4119" s="7"/>
      <c r="J4119" s="7"/>
      <c r="K4119" s="7"/>
      <c r="N4119" s="7"/>
    </row>
    <row r="4120" spans="4:14" s="1" customFormat="1">
      <c r="D4120" s="32"/>
      <c r="G4120" s="32"/>
      <c r="I4120" s="7"/>
      <c r="J4120" s="7"/>
      <c r="K4120" s="7"/>
      <c r="N4120" s="7"/>
    </row>
    <row r="4121" spans="4:14" s="1" customFormat="1">
      <c r="D4121" s="32"/>
      <c r="G4121" s="32"/>
      <c r="I4121" s="7"/>
      <c r="J4121" s="7"/>
      <c r="K4121" s="7"/>
      <c r="N4121" s="7"/>
    </row>
    <row r="4122" spans="4:14" s="1" customFormat="1">
      <c r="D4122" s="32"/>
      <c r="G4122" s="32"/>
      <c r="I4122" s="7"/>
      <c r="J4122" s="7"/>
      <c r="K4122" s="7"/>
      <c r="N4122" s="7"/>
    </row>
    <row r="4123" spans="4:14" s="1" customFormat="1">
      <c r="D4123" s="32"/>
      <c r="G4123" s="32"/>
      <c r="I4123" s="7"/>
      <c r="J4123" s="7"/>
      <c r="K4123" s="7"/>
      <c r="N4123" s="7"/>
    </row>
    <row r="4124" spans="4:14" s="1" customFormat="1">
      <c r="D4124" s="32"/>
      <c r="G4124" s="32"/>
      <c r="I4124" s="7"/>
      <c r="J4124" s="7"/>
      <c r="K4124" s="7"/>
      <c r="N4124" s="7"/>
    </row>
    <row r="4125" spans="4:14" s="1" customFormat="1">
      <c r="D4125" s="32"/>
      <c r="G4125" s="32"/>
      <c r="I4125" s="7"/>
      <c r="J4125" s="7"/>
      <c r="K4125" s="7"/>
      <c r="N4125" s="7"/>
    </row>
    <row r="4126" spans="4:14" s="1" customFormat="1">
      <c r="D4126" s="32"/>
      <c r="G4126" s="32"/>
      <c r="I4126" s="7"/>
      <c r="J4126" s="7"/>
      <c r="K4126" s="7"/>
      <c r="N4126" s="7"/>
    </row>
    <row r="4127" spans="4:14" s="1" customFormat="1">
      <c r="D4127" s="32"/>
      <c r="G4127" s="32"/>
      <c r="I4127" s="7"/>
      <c r="J4127" s="7"/>
      <c r="K4127" s="7"/>
      <c r="N4127" s="7"/>
    </row>
    <row r="4128" spans="4:14" s="1" customFormat="1">
      <c r="D4128" s="32"/>
      <c r="G4128" s="32"/>
      <c r="I4128" s="7"/>
      <c r="J4128" s="7"/>
      <c r="K4128" s="7"/>
      <c r="N4128" s="7"/>
    </row>
    <row r="4129" spans="4:14" s="1" customFormat="1">
      <c r="D4129" s="32"/>
      <c r="G4129" s="32"/>
      <c r="I4129" s="7"/>
      <c r="J4129" s="7"/>
      <c r="K4129" s="7"/>
      <c r="N4129" s="7"/>
    </row>
    <row r="4130" spans="4:14" s="1" customFormat="1">
      <c r="D4130" s="32"/>
      <c r="G4130" s="32"/>
      <c r="I4130" s="7"/>
      <c r="J4130" s="7"/>
      <c r="K4130" s="7"/>
      <c r="N4130" s="7"/>
    </row>
    <row r="4131" spans="4:14" s="1" customFormat="1">
      <c r="D4131" s="32"/>
      <c r="G4131" s="32"/>
      <c r="I4131" s="7"/>
      <c r="J4131" s="7"/>
      <c r="K4131" s="7"/>
      <c r="N4131" s="7"/>
    </row>
    <row r="4132" spans="4:14" s="1" customFormat="1">
      <c r="D4132" s="32"/>
      <c r="G4132" s="32"/>
      <c r="I4132" s="7"/>
      <c r="J4132" s="7"/>
      <c r="K4132" s="7"/>
      <c r="N4132" s="7"/>
    </row>
    <row r="4133" spans="4:14" s="1" customFormat="1">
      <c r="D4133" s="32"/>
      <c r="G4133" s="32"/>
      <c r="I4133" s="7"/>
      <c r="J4133" s="7"/>
      <c r="K4133" s="7"/>
      <c r="N4133" s="7"/>
    </row>
    <row r="4134" spans="4:14" s="1" customFormat="1">
      <c r="D4134" s="32"/>
      <c r="G4134" s="32"/>
      <c r="I4134" s="7"/>
      <c r="J4134" s="7"/>
      <c r="K4134" s="7"/>
      <c r="N4134" s="7"/>
    </row>
    <row r="4135" spans="4:14" s="1" customFormat="1">
      <c r="D4135" s="32"/>
      <c r="G4135" s="32"/>
      <c r="I4135" s="7"/>
      <c r="J4135" s="7"/>
      <c r="K4135" s="7"/>
      <c r="N4135" s="7"/>
    </row>
    <row r="4136" spans="4:14" s="1" customFormat="1">
      <c r="D4136" s="32"/>
      <c r="G4136" s="32"/>
      <c r="I4136" s="7"/>
      <c r="J4136" s="7"/>
      <c r="K4136" s="7"/>
      <c r="N4136" s="7"/>
    </row>
    <row r="4137" spans="4:14" s="1" customFormat="1">
      <c r="D4137" s="32"/>
      <c r="G4137" s="32"/>
      <c r="I4137" s="7"/>
      <c r="J4137" s="7"/>
      <c r="K4137" s="7"/>
      <c r="N4137" s="7"/>
    </row>
    <row r="4138" spans="4:14" s="1" customFormat="1">
      <c r="D4138" s="32"/>
      <c r="G4138" s="32"/>
      <c r="I4138" s="7"/>
      <c r="J4138" s="7"/>
      <c r="K4138" s="7"/>
      <c r="N4138" s="7"/>
    </row>
    <row r="4139" spans="4:14" s="1" customFormat="1">
      <c r="D4139" s="32"/>
      <c r="G4139" s="32"/>
      <c r="I4139" s="7"/>
      <c r="J4139" s="7"/>
      <c r="K4139" s="7"/>
      <c r="N4139" s="7"/>
    </row>
    <row r="4140" spans="4:14" s="1" customFormat="1">
      <c r="D4140" s="32"/>
      <c r="G4140" s="32"/>
      <c r="I4140" s="7"/>
      <c r="J4140" s="7"/>
      <c r="K4140" s="7"/>
      <c r="N4140" s="7"/>
    </row>
    <row r="4141" spans="4:14" s="1" customFormat="1">
      <c r="D4141" s="32"/>
      <c r="G4141" s="32"/>
      <c r="I4141" s="7"/>
      <c r="J4141" s="7"/>
      <c r="K4141" s="7"/>
      <c r="N4141" s="7"/>
    </row>
    <row r="4142" spans="4:14" s="1" customFormat="1">
      <c r="D4142" s="32"/>
      <c r="G4142" s="32"/>
      <c r="I4142" s="7"/>
      <c r="J4142" s="7"/>
      <c r="K4142" s="7"/>
      <c r="N4142" s="7"/>
    </row>
    <row r="4143" spans="4:14" s="1" customFormat="1">
      <c r="D4143" s="32"/>
      <c r="G4143" s="32"/>
      <c r="I4143" s="7"/>
      <c r="J4143" s="7"/>
      <c r="K4143" s="7"/>
      <c r="N4143" s="7"/>
    </row>
    <row r="4144" spans="4:14" s="1" customFormat="1">
      <c r="D4144" s="32"/>
      <c r="G4144" s="32"/>
      <c r="I4144" s="7"/>
      <c r="J4144" s="7"/>
      <c r="K4144" s="7"/>
      <c r="N4144" s="7"/>
    </row>
    <row r="4145" spans="4:14" s="1" customFormat="1">
      <c r="D4145" s="32"/>
      <c r="G4145" s="32"/>
      <c r="I4145" s="7"/>
      <c r="J4145" s="7"/>
      <c r="K4145" s="7"/>
      <c r="N4145" s="7"/>
    </row>
    <row r="4146" spans="4:14" s="1" customFormat="1">
      <c r="D4146" s="32"/>
      <c r="G4146" s="32"/>
      <c r="I4146" s="7"/>
      <c r="J4146" s="7"/>
      <c r="K4146" s="7"/>
      <c r="N4146" s="7"/>
    </row>
    <row r="4147" spans="4:14" s="1" customFormat="1">
      <c r="D4147" s="32"/>
      <c r="G4147" s="32"/>
      <c r="I4147" s="7"/>
      <c r="J4147" s="7"/>
      <c r="K4147" s="7"/>
      <c r="N4147" s="7"/>
    </row>
    <row r="4148" spans="4:14" s="1" customFormat="1">
      <c r="D4148" s="32"/>
      <c r="G4148" s="32"/>
      <c r="I4148" s="7"/>
      <c r="J4148" s="7"/>
      <c r="K4148" s="7"/>
      <c r="N4148" s="7"/>
    </row>
    <row r="4149" spans="4:14" s="1" customFormat="1">
      <c r="D4149" s="32"/>
      <c r="G4149" s="32"/>
      <c r="I4149" s="7"/>
      <c r="J4149" s="7"/>
      <c r="K4149" s="7"/>
      <c r="N4149" s="7"/>
    </row>
    <row r="4150" spans="4:14" s="1" customFormat="1">
      <c r="D4150" s="32"/>
      <c r="G4150" s="32"/>
      <c r="I4150" s="7"/>
      <c r="J4150" s="7"/>
      <c r="K4150" s="7"/>
      <c r="N4150" s="7"/>
    </row>
    <row r="4151" spans="4:14" s="1" customFormat="1">
      <c r="D4151" s="32"/>
      <c r="G4151" s="32"/>
      <c r="I4151" s="7"/>
      <c r="J4151" s="7"/>
      <c r="K4151" s="7"/>
      <c r="N4151" s="7"/>
    </row>
    <row r="4152" spans="4:14" s="1" customFormat="1">
      <c r="D4152" s="32"/>
      <c r="G4152" s="32"/>
      <c r="I4152" s="7"/>
      <c r="J4152" s="7"/>
      <c r="K4152" s="7"/>
      <c r="N4152" s="7"/>
    </row>
    <row r="4153" spans="4:14" s="1" customFormat="1">
      <c r="D4153" s="32"/>
      <c r="G4153" s="32"/>
      <c r="I4153" s="7"/>
      <c r="J4153" s="7"/>
      <c r="K4153" s="7"/>
      <c r="N4153" s="7"/>
    </row>
    <row r="4154" spans="4:14" s="1" customFormat="1">
      <c r="D4154" s="32"/>
      <c r="G4154" s="32"/>
      <c r="I4154" s="7"/>
      <c r="J4154" s="7"/>
      <c r="K4154" s="7"/>
      <c r="N4154" s="7"/>
    </row>
    <row r="4155" spans="4:14" s="1" customFormat="1">
      <c r="D4155" s="32"/>
      <c r="G4155" s="32"/>
      <c r="I4155" s="7"/>
      <c r="J4155" s="7"/>
      <c r="K4155" s="7"/>
      <c r="N4155" s="7"/>
    </row>
    <row r="4156" spans="4:14" s="1" customFormat="1">
      <c r="D4156" s="32"/>
      <c r="G4156" s="32"/>
      <c r="I4156" s="7"/>
      <c r="J4156" s="7"/>
      <c r="K4156" s="7"/>
      <c r="N4156" s="7"/>
    </row>
    <row r="4157" spans="4:14" s="1" customFormat="1">
      <c r="D4157" s="32"/>
      <c r="G4157" s="32"/>
      <c r="I4157" s="7"/>
      <c r="J4157" s="7"/>
      <c r="K4157" s="7"/>
      <c r="N4157" s="7"/>
    </row>
    <row r="4158" spans="4:14" s="1" customFormat="1">
      <c r="D4158" s="32"/>
      <c r="G4158" s="32"/>
      <c r="I4158" s="7"/>
      <c r="J4158" s="7"/>
      <c r="K4158" s="7"/>
      <c r="N4158" s="7"/>
    </row>
    <row r="4159" spans="4:14" s="1" customFormat="1">
      <c r="D4159" s="32"/>
      <c r="G4159" s="32"/>
      <c r="I4159" s="7"/>
      <c r="J4159" s="7"/>
      <c r="K4159" s="7"/>
      <c r="N4159" s="7"/>
    </row>
    <row r="4160" spans="4:14" s="1" customFormat="1">
      <c r="D4160" s="32"/>
      <c r="G4160" s="32"/>
      <c r="I4160" s="7"/>
      <c r="J4160" s="7"/>
      <c r="K4160" s="7"/>
      <c r="N4160" s="7"/>
    </row>
    <row r="4161" spans="4:14" s="1" customFormat="1">
      <c r="D4161" s="32"/>
      <c r="G4161" s="32"/>
      <c r="I4161" s="7"/>
      <c r="J4161" s="7"/>
      <c r="K4161" s="7"/>
      <c r="N4161" s="7"/>
    </row>
    <row r="4162" spans="4:14" s="1" customFormat="1">
      <c r="D4162" s="32"/>
      <c r="G4162" s="32"/>
      <c r="I4162" s="7"/>
      <c r="J4162" s="7"/>
      <c r="K4162" s="7"/>
      <c r="N4162" s="7"/>
    </row>
    <row r="4163" spans="4:14" s="1" customFormat="1">
      <c r="D4163" s="32"/>
      <c r="G4163" s="32"/>
      <c r="I4163" s="7"/>
      <c r="J4163" s="7"/>
      <c r="K4163" s="7"/>
      <c r="N4163" s="7"/>
    </row>
    <row r="4164" spans="4:14" s="1" customFormat="1">
      <c r="D4164" s="32"/>
      <c r="G4164" s="32"/>
      <c r="I4164" s="7"/>
      <c r="J4164" s="7"/>
      <c r="K4164" s="7"/>
      <c r="N4164" s="7"/>
    </row>
    <row r="4165" spans="4:14" s="1" customFormat="1">
      <c r="D4165" s="32"/>
      <c r="G4165" s="32"/>
      <c r="I4165" s="7"/>
      <c r="J4165" s="7"/>
      <c r="K4165" s="7"/>
      <c r="N4165" s="7"/>
    </row>
    <row r="4166" spans="4:14" s="1" customFormat="1">
      <c r="D4166" s="32"/>
      <c r="G4166" s="32"/>
      <c r="I4166" s="7"/>
      <c r="J4166" s="7"/>
      <c r="K4166" s="7"/>
      <c r="N4166" s="7"/>
    </row>
    <row r="4167" spans="4:14" s="1" customFormat="1">
      <c r="D4167" s="32"/>
      <c r="G4167" s="32"/>
      <c r="I4167" s="7"/>
      <c r="J4167" s="7"/>
      <c r="K4167" s="7"/>
      <c r="N4167" s="7"/>
    </row>
    <row r="4168" spans="4:14" s="1" customFormat="1">
      <c r="D4168" s="32"/>
      <c r="G4168" s="32"/>
      <c r="I4168" s="7"/>
      <c r="J4168" s="7"/>
      <c r="K4168" s="7"/>
      <c r="N4168" s="7"/>
    </row>
    <row r="4169" spans="4:14" s="1" customFormat="1">
      <c r="D4169" s="32"/>
      <c r="G4169" s="32"/>
      <c r="I4169" s="7"/>
      <c r="J4169" s="7"/>
      <c r="K4169" s="7"/>
      <c r="N4169" s="7"/>
    </row>
    <row r="4170" spans="4:14" s="1" customFormat="1">
      <c r="D4170" s="32"/>
      <c r="G4170" s="32"/>
      <c r="I4170" s="7"/>
      <c r="J4170" s="7"/>
      <c r="K4170" s="7"/>
      <c r="N4170" s="7"/>
    </row>
    <row r="4171" spans="4:14" s="1" customFormat="1">
      <c r="D4171" s="32"/>
      <c r="G4171" s="32"/>
      <c r="I4171" s="7"/>
      <c r="J4171" s="7"/>
      <c r="K4171" s="7"/>
      <c r="N4171" s="7"/>
    </row>
    <row r="4172" spans="4:14" s="1" customFormat="1">
      <c r="D4172" s="32"/>
      <c r="G4172" s="32"/>
      <c r="I4172" s="7"/>
      <c r="J4172" s="7"/>
      <c r="K4172" s="7"/>
      <c r="N4172" s="7"/>
    </row>
    <row r="4173" spans="4:14" s="1" customFormat="1">
      <c r="D4173" s="32"/>
      <c r="G4173" s="32"/>
      <c r="I4173" s="7"/>
      <c r="J4173" s="7"/>
      <c r="K4173" s="7"/>
      <c r="N4173" s="7"/>
    </row>
    <row r="4174" spans="4:14" s="1" customFormat="1">
      <c r="D4174" s="32"/>
      <c r="G4174" s="32"/>
      <c r="I4174" s="7"/>
      <c r="J4174" s="7"/>
      <c r="K4174" s="7"/>
      <c r="N4174" s="7"/>
    </row>
    <row r="4175" spans="4:14" s="1" customFormat="1">
      <c r="D4175" s="32"/>
      <c r="G4175" s="32"/>
      <c r="I4175" s="7"/>
      <c r="J4175" s="7"/>
      <c r="K4175" s="7"/>
      <c r="N4175" s="7"/>
    </row>
    <row r="4176" spans="4:14" s="1" customFormat="1">
      <c r="D4176" s="32"/>
      <c r="G4176" s="32"/>
      <c r="I4176" s="7"/>
      <c r="J4176" s="7"/>
      <c r="K4176" s="7"/>
      <c r="N4176" s="7"/>
    </row>
    <row r="4177" spans="4:14" s="1" customFormat="1">
      <c r="D4177" s="32"/>
      <c r="G4177" s="32"/>
      <c r="I4177" s="7"/>
      <c r="J4177" s="7"/>
      <c r="K4177" s="7"/>
      <c r="N4177" s="7"/>
    </row>
    <row r="4178" spans="4:14" s="1" customFormat="1">
      <c r="D4178" s="32"/>
      <c r="G4178" s="32"/>
      <c r="I4178" s="7"/>
      <c r="J4178" s="7"/>
      <c r="K4178" s="7"/>
      <c r="N4178" s="7"/>
    </row>
    <row r="4179" spans="4:14" s="1" customFormat="1">
      <c r="D4179" s="32"/>
      <c r="G4179" s="32"/>
      <c r="I4179" s="7"/>
      <c r="J4179" s="7"/>
      <c r="K4179" s="7"/>
      <c r="N4179" s="7"/>
    </row>
    <row r="4180" spans="4:14" s="1" customFormat="1">
      <c r="D4180" s="32"/>
      <c r="G4180" s="32"/>
      <c r="I4180" s="7"/>
      <c r="J4180" s="7"/>
      <c r="K4180" s="7"/>
      <c r="N4180" s="7"/>
    </row>
    <row r="4181" spans="4:14" s="1" customFormat="1">
      <c r="D4181" s="32"/>
      <c r="G4181" s="32"/>
      <c r="I4181" s="7"/>
      <c r="J4181" s="7"/>
      <c r="K4181" s="7"/>
      <c r="N4181" s="7"/>
    </row>
    <row r="4182" spans="4:14" s="1" customFormat="1">
      <c r="D4182" s="32"/>
      <c r="G4182" s="32"/>
      <c r="I4182" s="7"/>
      <c r="J4182" s="7"/>
      <c r="K4182" s="7"/>
      <c r="N4182" s="7"/>
    </row>
    <row r="4183" spans="4:14" s="1" customFormat="1">
      <c r="D4183" s="32"/>
      <c r="G4183" s="32"/>
      <c r="I4183" s="7"/>
      <c r="J4183" s="7"/>
      <c r="K4183" s="7"/>
      <c r="N4183" s="7"/>
    </row>
    <row r="4184" spans="4:14" s="1" customFormat="1">
      <c r="D4184" s="32"/>
      <c r="G4184" s="32"/>
      <c r="I4184" s="7"/>
      <c r="J4184" s="7"/>
      <c r="K4184" s="7"/>
      <c r="N4184" s="7"/>
    </row>
    <row r="4185" spans="4:14" s="1" customFormat="1">
      <c r="D4185" s="32"/>
      <c r="G4185" s="32"/>
      <c r="I4185" s="7"/>
      <c r="J4185" s="7"/>
      <c r="K4185" s="7"/>
      <c r="N4185" s="7"/>
    </row>
    <row r="4186" spans="4:14" s="1" customFormat="1">
      <c r="D4186" s="32"/>
      <c r="G4186" s="32"/>
      <c r="I4186" s="7"/>
      <c r="J4186" s="7"/>
      <c r="K4186" s="7"/>
      <c r="N4186" s="7"/>
    </row>
    <row r="4187" spans="4:14" s="1" customFormat="1">
      <c r="D4187" s="32"/>
      <c r="G4187" s="32"/>
      <c r="I4187" s="7"/>
      <c r="J4187" s="7"/>
      <c r="K4187" s="7"/>
      <c r="N4187" s="7"/>
    </row>
    <row r="4188" spans="4:14" s="1" customFormat="1">
      <c r="D4188" s="32"/>
      <c r="G4188" s="32"/>
      <c r="I4188" s="7"/>
      <c r="J4188" s="7"/>
      <c r="K4188" s="7"/>
      <c r="N4188" s="7"/>
    </row>
    <row r="4189" spans="4:14" s="1" customFormat="1">
      <c r="D4189" s="32"/>
      <c r="G4189" s="32"/>
      <c r="I4189" s="7"/>
      <c r="J4189" s="7"/>
      <c r="K4189" s="7"/>
      <c r="N4189" s="7"/>
    </row>
    <row r="4190" spans="4:14" s="1" customFormat="1">
      <c r="D4190" s="32"/>
      <c r="G4190" s="32"/>
      <c r="I4190" s="7"/>
      <c r="J4190" s="7"/>
      <c r="K4190" s="7"/>
      <c r="N4190" s="7"/>
    </row>
    <row r="4191" spans="4:14" s="1" customFormat="1">
      <c r="D4191" s="32"/>
      <c r="G4191" s="32"/>
      <c r="I4191" s="7"/>
      <c r="J4191" s="7"/>
      <c r="K4191" s="7"/>
      <c r="N4191" s="7"/>
    </row>
    <row r="4192" spans="4:14" s="1" customFormat="1">
      <c r="D4192" s="32"/>
      <c r="G4192" s="32"/>
      <c r="I4192" s="7"/>
      <c r="J4192" s="7"/>
      <c r="K4192" s="7"/>
      <c r="N4192" s="7"/>
    </row>
    <row r="4193" spans="4:14" s="1" customFormat="1">
      <c r="D4193" s="32"/>
      <c r="G4193" s="32"/>
      <c r="I4193" s="7"/>
      <c r="J4193" s="7"/>
      <c r="K4193" s="7"/>
      <c r="N4193" s="7"/>
    </row>
    <row r="4194" spans="4:14" s="1" customFormat="1">
      <c r="D4194" s="32"/>
      <c r="G4194" s="32"/>
      <c r="I4194" s="7"/>
      <c r="J4194" s="7"/>
      <c r="K4194" s="7"/>
      <c r="N4194" s="7"/>
    </row>
    <row r="4195" spans="4:14" s="1" customFormat="1">
      <c r="D4195" s="32"/>
      <c r="G4195" s="32"/>
      <c r="I4195" s="7"/>
      <c r="J4195" s="7"/>
      <c r="K4195" s="7"/>
      <c r="N4195" s="7"/>
    </row>
    <row r="4196" spans="4:14" s="1" customFormat="1">
      <c r="D4196" s="32"/>
      <c r="G4196" s="32"/>
      <c r="I4196" s="7"/>
      <c r="J4196" s="7"/>
      <c r="K4196" s="7"/>
      <c r="N4196" s="7"/>
    </row>
    <row r="4197" spans="4:14" s="1" customFormat="1">
      <c r="D4197" s="32"/>
      <c r="G4197" s="32"/>
      <c r="I4197" s="7"/>
      <c r="J4197" s="7"/>
      <c r="K4197" s="7"/>
      <c r="N4197" s="7"/>
    </row>
    <row r="4198" spans="4:14" s="1" customFormat="1">
      <c r="D4198" s="32"/>
      <c r="G4198" s="32"/>
      <c r="I4198" s="7"/>
      <c r="J4198" s="7"/>
      <c r="K4198" s="7"/>
      <c r="N4198" s="7"/>
    </row>
    <row r="4199" spans="4:14" s="1" customFormat="1">
      <c r="D4199" s="32"/>
      <c r="G4199" s="32"/>
      <c r="I4199" s="7"/>
      <c r="J4199" s="7"/>
      <c r="K4199" s="7"/>
      <c r="N4199" s="7"/>
    </row>
    <row r="4200" spans="4:14" s="1" customFormat="1">
      <c r="D4200" s="32"/>
      <c r="G4200" s="32"/>
      <c r="I4200" s="7"/>
      <c r="J4200" s="7"/>
      <c r="K4200" s="7"/>
      <c r="N4200" s="7"/>
    </row>
    <row r="4201" spans="4:14" s="1" customFormat="1">
      <c r="D4201" s="32"/>
      <c r="G4201" s="32"/>
      <c r="I4201" s="7"/>
      <c r="J4201" s="7"/>
      <c r="K4201" s="7"/>
      <c r="N4201" s="7"/>
    </row>
    <row r="4202" spans="4:14" s="1" customFormat="1">
      <c r="D4202" s="32"/>
      <c r="G4202" s="32"/>
      <c r="I4202" s="7"/>
      <c r="J4202" s="7"/>
      <c r="K4202" s="7"/>
      <c r="N4202" s="7"/>
    </row>
    <row r="4203" spans="4:14" s="1" customFormat="1">
      <c r="D4203" s="32"/>
      <c r="G4203" s="32"/>
      <c r="I4203" s="7"/>
      <c r="J4203" s="7"/>
      <c r="K4203" s="7"/>
      <c r="N4203" s="7"/>
    </row>
    <row r="4204" spans="4:14" s="1" customFormat="1">
      <c r="D4204" s="32"/>
      <c r="G4204" s="32"/>
      <c r="I4204" s="7"/>
      <c r="J4204" s="7"/>
      <c r="K4204" s="7"/>
      <c r="N4204" s="7"/>
    </row>
    <row r="4205" spans="4:14" s="1" customFormat="1">
      <c r="D4205" s="32"/>
      <c r="G4205" s="32"/>
      <c r="I4205" s="7"/>
      <c r="J4205" s="7"/>
      <c r="K4205" s="7"/>
      <c r="N4205" s="7"/>
    </row>
    <row r="4206" spans="4:14" s="1" customFormat="1">
      <c r="D4206" s="32"/>
      <c r="G4206" s="32"/>
      <c r="I4206" s="7"/>
      <c r="J4206" s="7"/>
      <c r="K4206" s="7"/>
      <c r="N4206" s="7"/>
    </row>
    <row r="4207" spans="4:14" s="1" customFormat="1">
      <c r="D4207" s="32"/>
      <c r="G4207" s="32"/>
      <c r="I4207" s="7"/>
      <c r="J4207" s="7"/>
      <c r="K4207" s="7"/>
      <c r="N4207" s="7"/>
    </row>
    <row r="4208" spans="4:14" s="1" customFormat="1">
      <c r="D4208" s="32"/>
      <c r="G4208" s="32"/>
      <c r="I4208" s="7"/>
      <c r="J4208" s="7"/>
      <c r="K4208" s="7"/>
      <c r="N4208" s="7"/>
    </row>
    <row r="4209" spans="4:14" s="1" customFormat="1">
      <c r="D4209" s="32"/>
      <c r="G4209" s="32"/>
      <c r="I4209" s="7"/>
      <c r="J4209" s="7"/>
      <c r="K4209" s="7"/>
      <c r="N4209" s="7"/>
    </row>
    <row r="4210" spans="4:14" s="1" customFormat="1">
      <c r="D4210" s="32"/>
      <c r="G4210" s="32"/>
      <c r="I4210" s="7"/>
      <c r="J4210" s="7"/>
      <c r="K4210" s="7"/>
      <c r="N4210" s="7"/>
    </row>
    <row r="4211" spans="4:14" s="1" customFormat="1">
      <c r="D4211" s="32"/>
      <c r="G4211" s="32"/>
      <c r="I4211" s="7"/>
      <c r="J4211" s="7"/>
      <c r="K4211" s="7"/>
      <c r="N4211" s="7"/>
    </row>
    <row r="4212" spans="4:14" s="1" customFormat="1">
      <c r="D4212" s="32"/>
      <c r="G4212" s="32"/>
      <c r="I4212" s="7"/>
      <c r="J4212" s="7"/>
      <c r="K4212" s="7"/>
      <c r="N4212" s="7"/>
    </row>
    <row r="4213" spans="4:14" s="1" customFormat="1">
      <c r="D4213" s="32"/>
      <c r="G4213" s="32"/>
      <c r="I4213" s="7"/>
      <c r="J4213" s="7"/>
      <c r="K4213" s="7"/>
      <c r="N4213" s="7"/>
    </row>
    <row r="4214" spans="4:14" s="1" customFormat="1">
      <c r="D4214" s="32"/>
      <c r="G4214" s="32"/>
      <c r="I4214" s="7"/>
      <c r="J4214" s="7"/>
      <c r="K4214" s="7"/>
      <c r="N4214" s="7"/>
    </row>
    <row r="4215" spans="4:14" s="1" customFormat="1">
      <c r="D4215" s="32"/>
      <c r="G4215" s="32"/>
      <c r="I4215" s="7"/>
      <c r="J4215" s="7"/>
      <c r="K4215" s="7"/>
      <c r="N4215" s="7"/>
    </row>
    <row r="4216" spans="4:14" s="1" customFormat="1">
      <c r="D4216" s="32"/>
      <c r="G4216" s="32"/>
      <c r="I4216" s="7"/>
      <c r="J4216" s="7"/>
      <c r="K4216" s="7"/>
      <c r="N4216" s="7"/>
    </row>
    <row r="4217" spans="4:14" s="1" customFormat="1">
      <c r="D4217" s="32"/>
      <c r="G4217" s="32"/>
      <c r="I4217" s="7"/>
      <c r="J4217" s="7"/>
      <c r="K4217" s="7"/>
      <c r="N4217" s="7"/>
    </row>
    <row r="4218" spans="4:14" s="1" customFormat="1">
      <c r="D4218" s="32"/>
      <c r="G4218" s="32"/>
      <c r="I4218" s="7"/>
      <c r="J4218" s="7"/>
      <c r="K4218" s="7"/>
      <c r="N4218" s="7"/>
    </row>
    <row r="4219" spans="4:14" s="1" customFormat="1">
      <c r="D4219" s="32"/>
      <c r="G4219" s="32"/>
      <c r="I4219" s="7"/>
      <c r="J4219" s="7"/>
      <c r="K4219" s="7"/>
      <c r="N4219" s="7"/>
    </row>
    <row r="4220" spans="4:14" s="1" customFormat="1">
      <c r="D4220" s="32"/>
      <c r="G4220" s="32"/>
      <c r="I4220" s="7"/>
      <c r="J4220" s="7"/>
      <c r="K4220" s="7"/>
      <c r="N4220" s="7"/>
    </row>
    <row r="4221" spans="4:14" s="1" customFormat="1">
      <c r="D4221" s="32"/>
      <c r="G4221" s="32"/>
      <c r="I4221" s="7"/>
      <c r="J4221" s="7"/>
      <c r="K4221" s="7"/>
      <c r="N4221" s="7"/>
    </row>
    <row r="4222" spans="4:14" s="1" customFormat="1">
      <c r="D4222" s="32"/>
      <c r="G4222" s="32"/>
      <c r="I4222" s="7"/>
      <c r="J4222" s="7"/>
      <c r="K4222" s="7"/>
      <c r="N4222" s="7"/>
    </row>
    <row r="4223" spans="4:14" s="1" customFormat="1">
      <c r="D4223" s="32"/>
      <c r="G4223" s="32"/>
      <c r="I4223" s="7"/>
      <c r="J4223" s="7"/>
      <c r="K4223" s="7"/>
      <c r="N4223" s="7"/>
    </row>
    <row r="4224" spans="4:14" s="1" customFormat="1">
      <c r="D4224" s="32"/>
      <c r="G4224" s="32"/>
      <c r="I4224" s="7"/>
      <c r="J4224" s="7"/>
      <c r="K4224" s="7"/>
      <c r="N4224" s="7"/>
    </row>
    <row r="4225" spans="4:14" s="1" customFormat="1">
      <c r="D4225" s="32"/>
      <c r="G4225" s="32"/>
      <c r="I4225" s="7"/>
      <c r="J4225" s="7"/>
      <c r="K4225" s="7"/>
      <c r="N4225" s="7"/>
    </row>
    <row r="4226" spans="4:14" s="1" customFormat="1">
      <c r="D4226" s="32"/>
      <c r="G4226" s="32"/>
      <c r="I4226" s="7"/>
      <c r="J4226" s="7"/>
      <c r="K4226" s="7"/>
      <c r="N4226" s="7"/>
    </row>
    <row r="4227" spans="4:14" s="1" customFormat="1">
      <c r="D4227" s="32"/>
      <c r="G4227" s="32"/>
      <c r="I4227" s="7"/>
      <c r="J4227" s="7"/>
      <c r="K4227" s="7"/>
      <c r="N4227" s="7"/>
    </row>
    <row r="4228" spans="4:14" s="1" customFormat="1">
      <c r="D4228" s="32"/>
      <c r="G4228" s="32"/>
      <c r="I4228" s="7"/>
      <c r="J4228" s="7"/>
      <c r="K4228" s="7"/>
      <c r="N4228" s="7"/>
    </row>
    <row r="4229" spans="4:14" s="1" customFormat="1">
      <c r="D4229" s="32"/>
      <c r="G4229" s="32"/>
      <c r="I4229" s="7"/>
      <c r="J4229" s="7"/>
      <c r="K4229" s="7"/>
      <c r="N4229" s="7"/>
    </row>
    <row r="4230" spans="4:14" s="1" customFormat="1">
      <c r="D4230" s="32"/>
      <c r="G4230" s="32"/>
      <c r="I4230" s="7"/>
      <c r="J4230" s="7"/>
      <c r="K4230" s="7"/>
      <c r="N4230" s="7"/>
    </row>
    <row r="4231" spans="4:14" s="1" customFormat="1">
      <c r="D4231" s="32"/>
      <c r="G4231" s="32"/>
      <c r="I4231" s="7"/>
      <c r="J4231" s="7"/>
      <c r="K4231" s="7"/>
      <c r="N4231" s="7"/>
    </row>
    <row r="4232" spans="4:14" s="1" customFormat="1">
      <c r="D4232" s="32"/>
      <c r="G4232" s="32"/>
      <c r="I4232" s="7"/>
      <c r="J4232" s="7"/>
      <c r="K4232" s="7"/>
      <c r="N4232" s="7"/>
    </row>
    <row r="4233" spans="4:14" s="1" customFormat="1">
      <c r="D4233" s="32"/>
      <c r="G4233" s="32"/>
      <c r="I4233" s="7"/>
      <c r="J4233" s="7"/>
      <c r="K4233" s="7"/>
      <c r="N4233" s="7"/>
    </row>
    <row r="4234" spans="4:14" s="1" customFormat="1">
      <c r="D4234" s="32"/>
      <c r="G4234" s="32"/>
      <c r="I4234" s="7"/>
      <c r="J4234" s="7"/>
      <c r="K4234" s="7"/>
      <c r="N4234" s="7"/>
    </row>
    <row r="4235" spans="4:14" s="1" customFormat="1">
      <c r="D4235" s="32"/>
      <c r="G4235" s="32"/>
      <c r="I4235" s="7"/>
      <c r="J4235" s="7"/>
      <c r="K4235" s="7"/>
      <c r="N4235" s="7"/>
    </row>
    <row r="4236" spans="4:14" s="1" customFormat="1">
      <c r="D4236" s="32"/>
      <c r="G4236" s="32"/>
      <c r="I4236" s="7"/>
      <c r="J4236" s="7"/>
      <c r="K4236" s="7"/>
      <c r="N4236" s="7"/>
    </row>
    <row r="4237" spans="4:14" s="1" customFormat="1">
      <c r="D4237" s="32"/>
      <c r="G4237" s="32"/>
      <c r="I4237" s="7"/>
      <c r="J4237" s="7"/>
      <c r="K4237" s="7"/>
      <c r="N4237" s="7"/>
    </row>
    <row r="4238" spans="4:14" s="1" customFormat="1">
      <c r="D4238" s="32"/>
      <c r="G4238" s="32"/>
      <c r="I4238" s="7"/>
      <c r="J4238" s="7"/>
      <c r="K4238" s="7"/>
      <c r="N4238" s="7"/>
    </row>
    <row r="4239" spans="4:14" s="1" customFormat="1">
      <c r="D4239" s="32"/>
      <c r="G4239" s="32"/>
      <c r="I4239" s="7"/>
      <c r="J4239" s="7"/>
      <c r="K4239" s="7"/>
      <c r="N4239" s="7"/>
    </row>
    <row r="4240" spans="4:14" s="1" customFormat="1">
      <c r="D4240" s="32"/>
      <c r="G4240" s="32"/>
      <c r="I4240" s="7"/>
      <c r="J4240" s="7"/>
      <c r="K4240" s="7"/>
      <c r="N4240" s="7"/>
    </row>
    <row r="4241" spans="4:14" s="1" customFormat="1">
      <c r="D4241" s="32"/>
      <c r="G4241" s="32"/>
      <c r="I4241" s="7"/>
      <c r="J4241" s="7"/>
      <c r="K4241" s="7"/>
      <c r="N4241" s="7"/>
    </row>
    <row r="4242" spans="4:14" s="1" customFormat="1">
      <c r="D4242" s="32"/>
      <c r="G4242" s="32"/>
      <c r="I4242" s="7"/>
      <c r="J4242" s="7"/>
      <c r="K4242" s="7"/>
      <c r="N4242" s="7"/>
    </row>
    <row r="4243" spans="4:14" s="1" customFormat="1">
      <c r="D4243" s="32"/>
      <c r="G4243" s="32"/>
      <c r="I4243" s="7"/>
      <c r="J4243" s="7"/>
      <c r="K4243" s="7"/>
      <c r="N4243" s="7"/>
    </row>
    <row r="4244" spans="4:14" s="1" customFormat="1">
      <c r="D4244" s="32"/>
      <c r="G4244" s="32"/>
      <c r="I4244" s="7"/>
      <c r="J4244" s="7"/>
      <c r="K4244" s="7"/>
      <c r="N4244" s="7"/>
    </row>
    <row r="4245" spans="4:14" s="1" customFormat="1">
      <c r="D4245" s="32"/>
      <c r="G4245" s="32"/>
      <c r="I4245" s="7"/>
      <c r="J4245" s="7"/>
      <c r="K4245" s="7"/>
      <c r="N4245" s="7"/>
    </row>
    <row r="4246" spans="4:14" s="1" customFormat="1">
      <c r="D4246" s="32"/>
      <c r="G4246" s="32"/>
      <c r="I4246" s="7"/>
      <c r="J4246" s="7"/>
      <c r="K4246" s="7"/>
      <c r="N4246" s="7"/>
    </row>
    <row r="4247" spans="4:14" s="1" customFormat="1">
      <c r="D4247" s="32"/>
      <c r="G4247" s="32"/>
      <c r="I4247" s="7"/>
      <c r="J4247" s="7"/>
      <c r="K4247" s="7"/>
      <c r="N4247" s="7"/>
    </row>
    <row r="4248" spans="4:14" s="1" customFormat="1">
      <c r="D4248" s="32"/>
      <c r="G4248" s="32"/>
      <c r="I4248" s="7"/>
      <c r="J4248" s="7"/>
      <c r="K4248" s="7"/>
      <c r="N4248" s="7"/>
    </row>
    <row r="4249" spans="4:14" s="1" customFormat="1">
      <c r="D4249" s="32"/>
      <c r="G4249" s="32"/>
      <c r="I4249" s="7"/>
      <c r="J4249" s="7"/>
      <c r="K4249" s="7"/>
      <c r="N4249" s="7"/>
    </row>
    <row r="4250" spans="4:14" s="1" customFormat="1">
      <c r="D4250" s="32"/>
      <c r="G4250" s="32"/>
      <c r="I4250" s="7"/>
      <c r="J4250" s="7"/>
      <c r="K4250" s="7"/>
      <c r="N4250" s="7"/>
    </row>
    <row r="4251" spans="4:14" s="1" customFormat="1">
      <c r="D4251" s="32"/>
      <c r="G4251" s="32"/>
      <c r="I4251" s="7"/>
      <c r="J4251" s="7"/>
      <c r="K4251" s="7"/>
      <c r="N4251" s="7"/>
    </row>
    <row r="4252" spans="4:14" s="1" customFormat="1">
      <c r="D4252" s="32"/>
      <c r="G4252" s="32"/>
      <c r="I4252" s="7"/>
      <c r="J4252" s="7"/>
      <c r="K4252" s="7"/>
      <c r="N4252" s="7"/>
    </row>
    <row r="4253" spans="4:14" s="1" customFormat="1">
      <c r="D4253" s="32"/>
      <c r="G4253" s="32"/>
      <c r="I4253" s="7"/>
      <c r="J4253" s="7"/>
      <c r="K4253" s="7"/>
      <c r="N4253" s="7"/>
    </row>
    <row r="4254" spans="4:14" s="1" customFormat="1">
      <c r="D4254" s="32"/>
      <c r="G4254" s="32"/>
      <c r="I4254" s="7"/>
      <c r="J4254" s="7"/>
      <c r="K4254" s="7"/>
      <c r="N4254" s="7"/>
    </row>
    <row r="4255" spans="4:14" s="1" customFormat="1">
      <c r="D4255" s="32"/>
      <c r="G4255" s="32"/>
      <c r="I4255" s="7"/>
      <c r="J4255" s="7"/>
      <c r="K4255" s="7"/>
      <c r="N4255" s="7"/>
    </row>
    <row r="4256" spans="4:14" s="1" customFormat="1">
      <c r="D4256" s="32"/>
      <c r="G4256" s="32"/>
      <c r="I4256" s="7"/>
      <c r="J4256" s="7"/>
      <c r="K4256" s="7"/>
      <c r="N4256" s="7"/>
    </row>
    <row r="4257" spans="4:14" s="1" customFormat="1">
      <c r="D4257" s="32"/>
      <c r="G4257" s="32"/>
      <c r="I4257" s="7"/>
      <c r="J4257" s="7"/>
      <c r="K4257" s="7"/>
      <c r="N4257" s="7"/>
    </row>
    <row r="4258" spans="4:14" s="1" customFormat="1">
      <c r="D4258" s="32"/>
      <c r="G4258" s="32"/>
      <c r="I4258" s="7"/>
      <c r="J4258" s="7"/>
      <c r="K4258" s="7"/>
      <c r="N4258" s="7"/>
    </row>
    <row r="4259" spans="4:14" s="1" customFormat="1">
      <c r="D4259" s="32"/>
      <c r="G4259" s="32"/>
      <c r="I4259" s="7"/>
      <c r="J4259" s="7"/>
      <c r="K4259" s="7"/>
      <c r="N4259" s="7"/>
    </row>
    <row r="4260" spans="4:14" s="1" customFormat="1">
      <c r="D4260" s="32"/>
      <c r="G4260" s="32"/>
      <c r="I4260" s="7"/>
      <c r="J4260" s="7"/>
      <c r="K4260" s="7"/>
      <c r="N4260" s="7"/>
    </row>
    <row r="4261" spans="4:14" s="1" customFormat="1">
      <c r="D4261" s="32"/>
      <c r="G4261" s="32"/>
      <c r="I4261" s="7"/>
      <c r="J4261" s="7"/>
      <c r="K4261" s="7"/>
      <c r="N4261" s="7"/>
    </row>
    <row r="4262" spans="4:14" s="1" customFormat="1">
      <c r="D4262" s="32"/>
      <c r="G4262" s="32"/>
      <c r="I4262" s="7"/>
      <c r="J4262" s="7"/>
      <c r="K4262" s="7"/>
      <c r="N4262" s="7"/>
    </row>
    <row r="4263" spans="4:14" s="1" customFormat="1">
      <c r="D4263" s="32"/>
      <c r="G4263" s="32"/>
      <c r="I4263" s="7"/>
      <c r="J4263" s="7"/>
      <c r="K4263" s="7"/>
      <c r="N4263" s="7"/>
    </row>
    <row r="4264" spans="4:14" s="1" customFormat="1">
      <c r="D4264" s="32"/>
      <c r="G4264" s="32"/>
      <c r="I4264" s="7"/>
      <c r="J4264" s="7"/>
      <c r="K4264" s="7"/>
      <c r="N4264" s="7"/>
    </row>
    <row r="4265" spans="4:14" s="1" customFormat="1">
      <c r="D4265" s="32"/>
      <c r="G4265" s="32"/>
      <c r="I4265" s="7"/>
      <c r="J4265" s="7"/>
      <c r="K4265" s="7"/>
      <c r="N4265" s="7"/>
    </row>
    <row r="4266" spans="4:14" s="1" customFormat="1">
      <c r="D4266" s="32"/>
      <c r="G4266" s="32"/>
      <c r="I4266" s="7"/>
      <c r="J4266" s="7"/>
      <c r="K4266" s="7"/>
      <c r="N4266" s="7"/>
    </row>
    <row r="4267" spans="4:14" s="1" customFormat="1">
      <c r="D4267" s="32"/>
      <c r="G4267" s="32"/>
      <c r="I4267" s="7"/>
      <c r="J4267" s="7"/>
      <c r="K4267" s="7"/>
      <c r="N4267" s="7"/>
    </row>
    <row r="4268" spans="4:14" s="1" customFormat="1">
      <c r="D4268" s="32"/>
      <c r="G4268" s="32"/>
      <c r="I4268" s="7"/>
      <c r="J4268" s="7"/>
      <c r="K4268" s="7"/>
      <c r="N4268" s="7"/>
    </row>
    <row r="4269" spans="4:14" s="1" customFormat="1">
      <c r="D4269" s="32"/>
      <c r="G4269" s="32"/>
      <c r="I4269" s="7"/>
      <c r="J4269" s="7"/>
      <c r="K4269" s="7"/>
      <c r="N4269" s="7"/>
    </row>
    <row r="4270" spans="4:14" s="1" customFormat="1">
      <c r="D4270" s="32"/>
      <c r="G4270" s="32"/>
      <c r="I4270" s="7"/>
      <c r="J4270" s="7"/>
      <c r="K4270" s="7"/>
      <c r="N4270" s="7"/>
    </row>
    <row r="4271" spans="4:14" s="1" customFormat="1">
      <c r="D4271" s="32"/>
      <c r="G4271" s="32"/>
      <c r="I4271" s="7"/>
      <c r="J4271" s="7"/>
      <c r="K4271" s="7"/>
      <c r="N4271" s="7"/>
    </row>
    <row r="4272" spans="4:14" s="1" customFormat="1">
      <c r="D4272" s="32"/>
      <c r="G4272" s="32"/>
      <c r="I4272" s="7"/>
      <c r="J4272" s="7"/>
      <c r="K4272" s="7"/>
      <c r="N4272" s="7"/>
    </row>
    <row r="4273" spans="4:14" s="1" customFormat="1">
      <c r="D4273" s="32"/>
      <c r="G4273" s="32"/>
      <c r="I4273" s="7"/>
      <c r="J4273" s="7"/>
      <c r="K4273" s="7"/>
      <c r="N4273" s="7"/>
    </row>
    <row r="4274" spans="4:14" s="1" customFormat="1">
      <c r="D4274" s="32"/>
      <c r="G4274" s="32"/>
      <c r="I4274" s="7"/>
      <c r="J4274" s="7"/>
      <c r="K4274" s="7"/>
      <c r="N4274" s="7"/>
    </row>
    <row r="4275" spans="4:14" s="1" customFormat="1">
      <c r="D4275" s="32"/>
      <c r="G4275" s="32"/>
      <c r="I4275" s="7"/>
      <c r="J4275" s="7"/>
      <c r="K4275" s="7"/>
      <c r="N4275" s="7"/>
    </row>
    <row r="4276" spans="4:14" s="1" customFormat="1">
      <c r="D4276" s="32"/>
      <c r="G4276" s="32"/>
      <c r="I4276" s="7"/>
      <c r="J4276" s="7"/>
      <c r="K4276" s="7"/>
      <c r="N4276" s="7"/>
    </row>
    <row r="4277" spans="4:14" s="1" customFormat="1">
      <c r="D4277" s="32"/>
      <c r="G4277" s="32"/>
      <c r="I4277" s="7"/>
      <c r="J4277" s="7"/>
      <c r="K4277" s="7"/>
      <c r="N4277" s="7"/>
    </row>
    <row r="4278" spans="4:14" s="1" customFormat="1">
      <c r="D4278" s="32"/>
      <c r="G4278" s="32"/>
      <c r="I4278" s="7"/>
      <c r="J4278" s="7"/>
      <c r="K4278" s="7"/>
      <c r="N4278" s="7"/>
    </row>
    <row r="4279" spans="4:14" s="1" customFormat="1">
      <c r="D4279" s="32"/>
      <c r="G4279" s="32"/>
      <c r="I4279" s="7"/>
      <c r="J4279" s="7"/>
      <c r="K4279" s="7"/>
      <c r="N4279" s="7"/>
    </row>
    <row r="4280" spans="4:14" s="1" customFormat="1">
      <c r="D4280" s="32"/>
      <c r="G4280" s="32"/>
      <c r="I4280" s="7"/>
      <c r="J4280" s="7"/>
      <c r="K4280" s="7"/>
      <c r="N4280" s="7"/>
    </row>
    <row r="4281" spans="4:14" s="1" customFormat="1">
      <c r="D4281" s="32"/>
      <c r="G4281" s="32"/>
      <c r="I4281" s="7"/>
      <c r="J4281" s="7"/>
      <c r="K4281" s="7"/>
      <c r="N4281" s="7"/>
    </row>
    <row r="4282" spans="4:14" s="1" customFormat="1">
      <c r="D4282" s="32"/>
      <c r="G4282" s="32"/>
      <c r="I4282" s="7"/>
      <c r="J4282" s="7"/>
      <c r="K4282" s="7"/>
      <c r="N4282" s="7"/>
    </row>
    <row r="4283" spans="4:14" s="1" customFormat="1">
      <c r="D4283" s="32"/>
      <c r="G4283" s="32"/>
      <c r="I4283" s="7"/>
      <c r="J4283" s="7"/>
      <c r="K4283" s="7"/>
      <c r="N4283" s="7"/>
    </row>
    <row r="4284" spans="4:14" s="1" customFormat="1">
      <c r="D4284" s="32"/>
      <c r="G4284" s="32"/>
      <c r="I4284" s="7"/>
      <c r="J4284" s="7"/>
      <c r="K4284" s="7"/>
      <c r="N4284" s="7"/>
    </row>
    <row r="4285" spans="4:14" s="1" customFormat="1">
      <c r="D4285" s="32"/>
      <c r="G4285" s="32"/>
      <c r="I4285" s="7"/>
      <c r="J4285" s="7"/>
      <c r="K4285" s="7"/>
      <c r="N4285" s="7"/>
    </row>
    <row r="4286" spans="4:14" s="1" customFormat="1">
      <c r="D4286" s="32"/>
      <c r="G4286" s="32"/>
      <c r="I4286" s="7"/>
      <c r="J4286" s="7"/>
      <c r="K4286" s="7"/>
      <c r="N4286" s="7"/>
    </row>
    <row r="4287" spans="4:14" s="1" customFormat="1">
      <c r="D4287" s="32"/>
      <c r="G4287" s="32"/>
      <c r="I4287" s="7"/>
      <c r="J4287" s="7"/>
      <c r="K4287" s="7"/>
      <c r="N4287" s="7"/>
    </row>
    <row r="4288" spans="4:14" s="1" customFormat="1">
      <c r="D4288" s="32"/>
      <c r="G4288" s="32"/>
      <c r="I4288" s="7"/>
      <c r="J4288" s="7"/>
      <c r="K4288" s="7"/>
      <c r="N4288" s="7"/>
    </row>
    <row r="4289" spans="4:14" s="1" customFormat="1">
      <c r="D4289" s="32"/>
      <c r="G4289" s="32"/>
      <c r="I4289" s="7"/>
      <c r="J4289" s="7"/>
      <c r="K4289" s="7"/>
      <c r="N4289" s="7"/>
    </row>
    <row r="4290" spans="4:14" s="1" customFormat="1">
      <c r="D4290" s="32"/>
      <c r="G4290" s="32"/>
      <c r="I4290" s="7"/>
      <c r="J4290" s="7"/>
      <c r="K4290" s="7"/>
      <c r="N4290" s="7"/>
    </row>
    <row r="4291" spans="4:14" s="1" customFormat="1">
      <c r="D4291" s="32"/>
      <c r="G4291" s="32"/>
      <c r="I4291" s="7"/>
      <c r="J4291" s="7"/>
      <c r="K4291" s="7"/>
      <c r="N4291" s="7"/>
    </row>
    <row r="4292" spans="4:14" s="1" customFormat="1">
      <c r="D4292" s="32"/>
      <c r="G4292" s="32"/>
      <c r="I4292" s="7"/>
      <c r="J4292" s="7"/>
      <c r="K4292" s="7"/>
      <c r="N4292" s="7"/>
    </row>
    <row r="4293" spans="4:14" s="1" customFormat="1">
      <c r="D4293" s="32"/>
      <c r="G4293" s="32"/>
      <c r="I4293" s="7"/>
      <c r="J4293" s="7"/>
      <c r="K4293" s="7"/>
      <c r="N4293" s="7"/>
    </row>
    <row r="4294" spans="4:14" s="1" customFormat="1">
      <c r="D4294" s="32"/>
      <c r="G4294" s="32"/>
      <c r="I4294" s="7"/>
      <c r="J4294" s="7"/>
      <c r="K4294" s="7"/>
      <c r="N4294" s="7"/>
    </row>
    <row r="4295" spans="4:14" s="1" customFormat="1">
      <c r="D4295" s="32"/>
      <c r="G4295" s="32"/>
      <c r="I4295" s="7"/>
      <c r="J4295" s="7"/>
      <c r="K4295" s="7"/>
      <c r="N4295" s="7"/>
    </row>
    <row r="4296" spans="4:14" s="1" customFormat="1">
      <c r="D4296" s="32"/>
      <c r="G4296" s="32"/>
      <c r="I4296" s="7"/>
      <c r="J4296" s="7"/>
      <c r="K4296" s="7"/>
      <c r="N4296" s="7"/>
    </row>
    <row r="4297" spans="4:14" s="1" customFormat="1">
      <c r="D4297" s="32"/>
      <c r="G4297" s="32"/>
      <c r="I4297" s="7"/>
      <c r="J4297" s="7"/>
      <c r="K4297" s="7"/>
      <c r="N4297" s="7"/>
    </row>
    <row r="4298" spans="4:14" s="1" customFormat="1">
      <c r="D4298" s="32"/>
      <c r="G4298" s="32"/>
      <c r="I4298" s="7"/>
      <c r="J4298" s="7"/>
      <c r="K4298" s="7"/>
      <c r="N4298" s="7"/>
    </row>
    <row r="4299" spans="4:14" s="1" customFormat="1">
      <c r="D4299" s="32"/>
      <c r="G4299" s="32"/>
      <c r="I4299" s="7"/>
      <c r="J4299" s="7"/>
      <c r="K4299" s="7"/>
      <c r="N4299" s="7"/>
    </row>
    <row r="4300" spans="4:14" s="1" customFormat="1">
      <c r="D4300" s="32"/>
      <c r="G4300" s="32"/>
      <c r="I4300" s="7"/>
      <c r="J4300" s="7"/>
      <c r="K4300" s="7"/>
      <c r="N4300" s="7"/>
    </row>
    <row r="4301" spans="4:14" s="1" customFormat="1">
      <c r="D4301" s="32"/>
      <c r="G4301" s="32"/>
      <c r="I4301" s="7"/>
      <c r="J4301" s="7"/>
      <c r="K4301" s="7"/>
      <c r="N4301" s="7"/>
    </row>
    <row r="4302" spans="4:14" s="1" customFormat="1">
      <c r="D4302" s="32"/>
      <c r="G4302" s="32"/>
      <c r="I4302" s="7"/>
      <c r="J4302" s="7"/>
      <c r="K4302" s="7"/>
      <c r="N4302" s="7"/>
    </row>
    <row r="4303" spans="4:14" s="1" customFormat="1">
      <c r="D4303" s="32"/>
      <c r="G4303" s="32"/>
      <c r="I4303" s="7"/>
      <c r="J4303" s="7"/>
      <c r="K4303" s="7"/>
      <c r="N4303" s="7"/>
    </row>
    <row r="4304" spans="4:14" s="1" customFormat="1">
      <c r="D4304" s="32"/>
      <c r="G4304" s="32"/>
      <c r="I4304" s="7"/>
      <c r="J4304" s="7"/>
      <c r="K4304" s="7"/>
      <c r="N4304" s="7"/>
    </row>
    <row r="4305" spans="4:14" s="1" customFormat="1">
      <c r="D4305" s="32"/>
      <c r="G4305" s="32"/>
      <c r="I4305" s="7"/>
      <c r="J4305" s="7"/>
      <c r="K4305" s="7"/>
      <c r="N4305" s="7"/>
    </row>
    <row r="4306" spans="4:14" s="1" customFormat="1">
      <c r="D4306" s="32"/>
      <c r="G4306" s="32"/>
      <c r="I4306" s="7"/>
      <c r="J4306" s="7"/>
      <c r="K4306" s="7"/>
      <c r="N4306" s="7"/>
    </row>
    <row r="4307" spans="4:14" s="1" customFormat="1">
      <c r="D4307" s="32"/>
      <c r="G4307" s="32"/>
      <c r="I4307" s="7"/>
      <c r="J4307" s="7"/>
      <c r="K4307" s="7"/>
      <c r="N4307" s="7"/>
    </row>
    <row r="4308" spans="4:14" s="1" customFormat="1">
      <c r="D4308" s="32"/>
      <c r="G4308" s="32"/>
      <c r="I4308" s="7"/>
      <c r="J4308" s="7"/>
      <c r="K4308" s="7"/>
      <c r="N4308" s="7"/>
    </row>
    <row r="4309" spans="4:14" s="1" customFormat="1">
      <c r="D4309" s="32"/>
      <c r="G4309" s="32"/>
      <c r="I4309" s="7"/>
      <c r="J4309" s="7"/>
      <c r="K4309" s="7"/>
      <c r="N4309" s="7"/>
    </row>
    <row r="4310" spans="4:14" s="1" customFormat="1">
      <c r="D4310" s="32"/>
      <c r="G4310" s="32"/>
      <c r="I4310" s="7"/>
      <c r="J4310" s="7"/>
      <c r="K4310" s="7"/>
      <c r="N4310" s="7"/>
    </row>
    <row r="4311" spans="4:14" s="1" customFormat="1">
      <c r="D4311" s="32"/>
      <c r="G4311" s="32"/>
      <c r="I4311" s="7"/>
      <c r="J4311" s="7"/>
      <c r="K4311" s="7"/>
      <c r="N4311" s="7"/>
    </row>
    <row r="4312" spans="4:14" s="1" customFormat="1">
      <c r="D4312" s="32"/>
      <c r="G4312" s="32"/>
      <c r="I4312" s="7"/>
      <c r="J4312" s="7"/>
      <c r="K4312" s="7"/>
      <c r="N4312" s="7"/>
    </row>
    <row r="4313" spans="4:14" s="1" customFormat="1">
      <c r="D4313" s="32"/>
      <c r="G4313" s="32"/>
      <c r="I4313" s="7"/>
      <c r="J4313" s="7"/>
      <c r="K4313" s="7"/>
      <c r="N4313" s="7"/>
    </row>
    <row r="4314" spans="4:14" s="1" customFormat="1">
      <c r="D4314" s="32"/>
      <c r="G4314" s="32"/>
      <c r="I4314" s="7"/>
      <c r="J4314" s="7"/>
      <c r="K4314" s="7"/>
      <c r="N4314" s="7"/>
    </row>
    <row r="4315" spans="4:14" s="1" customFormat="1">
      <c r="D4315" s="32"/>
      <c r="G4315" s="32"/>
      <c r="I4315" s="7"/>
      <c r="J4315" s="7"/>
      <c r="K4315" s="7"/>
      <c r="N4315" s="7"/>
    </row>
    <row r="4316" spans="4:14" s="1" customFormat="1">
      <c r="D4316" s="32"/>
      <c r="G4316" s="32"/>
      <c r="I4316" s="7"/>
      <c r="J4316" s="7"/>
      <c r="K4316" s="7"/>
      <c r="N4316" s="7"/>
    </row>
    <row r="4317" spans="4:14" s="1" customFormat="1">
      <c r="D4317" s="32"/>
      <c r="G4317" s="32"/>
      <c r="I4317" s="7"/>
      <c r="J4317" s="7"/>
      <c r="K4317" s="7"/>
      <c r="N4317" s="7"/>
    </row>
    <row r="4318" spans="4:14" s="1" customFormat="1">
      <c r="D4318" s="32"/>
      <c r="G4318" s="32"/>
      <c r="I4318" s="7"/>
      <c r="J4318" s="7"/>
      <c r="K4318" s="7"/>
      <c r="N4318" s="7"/>
    </row>
    <row r="4319" spans="4:14" s="1" customFormat="1">
      <c r="D4319" s="32"/>
      <c r="G4319" s="32"/>
      <c r="I4319" s="7"/>
      <c r="J4319" s="7"/>
      <c r="K4319" s="7"/>
      <c r="N4319" s="7"/>
    </row>
    <row r="4320" spans="4:14" s="1" customFormat="1">
      <c r="D4320" s="32"/>
      <c r="G4320" s="32"/>
      <c r="I4320" s="7"/>
      <c r="J4320" s="7"/>
      <c r="K4320" s="7"/>
      <c r="N4320" s="7"/>
    </row>
    <row r="4321" spans="4:14" s="1" customFormat="1">
      <c r="D4321" s="32"/>
      <c r="G4321" s="32"/>
      <c r="I4321" s="7"/>
      <c r="J4321" s="7"/>
      <c r="K4321" s="7"/>
      <c r="N4321" s="7"/>
    </row>
    <row r="4322" spans="4:14" s="1" customFormat="1">
      <c r="D4322" s="32"/>
      <c r="G4322" s="32"/>
      <c r="I4322" s="7"/>
      <c r="J4322" s="7"/>
      <c r="K4322" s="7"/>
      <c r="N4322" s="7"/>
    </row>
    <row r="4323" spans="4:14" s="1" customFormat="1">
      <c r="D4323" s="32"/>
      <c r="G4323" s="32"/>
      <c r="I4323" s="7"/>
      <c r="J4323" s="7"/>
      <c r="K4323" s="7"/>
      <c r="N4323" s="7"/>
    </row>
    <row r="4324" spans="4:14" s="1" customFormat="1">
      <c r="D4324" s="32"/>
      <c r="G4324" s="32"/>
      <c r="I4324" s="7"/>
      <c r="J4324" s="7"/>
      <c r="K4324" s="7"/>
      <c r="N4324" s="7"/>
    </row>
    <row r="4325" spans="4:14" s="1" customFormat="1">
      <c r="D4325" s="32"/>
      <c r="G4325" s="32"/>
      <c r="I4325" s="7"/>
      <c r="J4325" s="7"/>
      <c r="K4325" s="7"/>
      <c r="N4325" s="7"/>
    </row>
    <row r="4326" spans="4:14" s="1" customFormat="1">
      <c r="D4326" s="32"/>
      <c r="G4326" s="32"/>
      <c r="I4326" s="7"/>
      <c r="J4326" s="7"/>
      <c r="K4326" s="7"/>
      <c r="N4326" s="7"/>
    </row>
    <row r="4327" spans="4:14" s="1" customFormat="1">
      <c r="D4327" s="32"/>
      <c r="G4327" s="32"/>
      <c r="I4327" s="7"/>
      <c r="J4327" s="7"/>
      <c r="K4327" s="7"/>
      <c r="N4327" s="7"/>
    </row>
    <row r="4328" spans="4:14" s="1" customFormat="1">
      <c r="D4328" s="32"/>
      <c r="G4328" s="32"/>
      <c r="I4328" s="7"/>
      <c r="J4328" s="7"/>
      <c r="K4328" s="7"/>
      <c r="N4328" s="7"/>
    </row>
    <row r="4329" spans="4:14" s="1" customFormat="1">
      <c r="D4329" s="32"/>
      <c r="G4329" s="32"/>
      <c r="I4329" s="7"/>
      <c r="J4329" s="7"/>
      <c r="K4329" s="7"/>
      <c r="N4329" s="7"/>
    </row>
    <row r="4330" spans="4:14" s="1" customFormat="1">
      <c r="D4330" s="32"/>
      <c r="G4330" s="32"/>
      <c r="I4330" s="7"/>
      <c r="J4330" s="7"/>
      <c r="K4330" s="7"/>
      <c r="N4330" s="7"/>
    </row>
    <row r="4331" spans="4:14" s="1" customFormat="1">
      <c r="D4331" s="32"/>
      <c r="G4331" s="32"/>
      <c r="I4331" s="7"/>
      <c r="J4331" s="7"/>
      <c r="K4331" s="7"/>
      <c r="N4331" s="7"/>
    </row>
    <row r="4332" spans="4:14" s="1" customFormat="1">
      <c r="D4332" s="32"/>
      <c r="G4332" s="32"/>
      <c r="I4332" s="7"/>
      <c r="J4332" s="7"/>
      <c r="K4332" s="7"/>
      <c r="N4332" s="7"/>
    </row>
    <row r="4333" spans="4:14" s="1" customFormat="1">
      <c r="D4333" s="32"/>
      <c r="G4333" s="32"/>
      <c r="I4333" s="7"/>
      <c r="J4333" s="7"/>
      <c r="K4333" s="7"/>
      <c r="N4333" s="7"/>
    </row>
    <row r="4334" spans="4:14" s="1" customFormat="1">
      <c r="D4334" s="32"/>
      <c r="G4334" s="32"/>
      <c r="I4334" s="7"/>
      <c r="J4334" s="7"/>
      <c r="K4334" s="7"/>
      <c r="N4334" s="7"/>
    </row>
    <row r="4335" spans="4:14" s="1" customFormat="1">
      <c r="D4335" s="32"/>
      <c r="G4335" s="32"/>
      <c r="I4335" s="7"/>
      <c r="J4335" s="7"/>
      <c r="K4335" s="7"/>
      <c r="N4335" s="7"/>
    </row>
    <row r="4336" spans="4:14" s="1" customFormat="1">
      <c r="D4336" s="32"/>
      <c r="G4336" s="32"/>
      <c r="I4336" s="7"/>
      <c r="J4336" s="7"/>
      <c r="K4336" s="7"/>
      <c r="N4336" s="7"/>
    </row>
    <row r="4337" spans="4:14" s="1" customFormat="1">
      <c r="D4337" s="32"/>
      <c r="G4337" s="32"/>
      <c r="I4337" s="7"/>
      <c r="J4337" s="7"/>
      <c r="K4337" s="7"/>
      <c r="N4337" s="7"/>
    </row>
    <row r="4338" spans="4:14" s="1" customFormat="1">
      <c r="D4338" s="32"/>
      <c r="G4338" s="32"/>
      <c r="I4338" s="7"/>
      <c r="J4338" s="7"/>
      <c r="K4338" s="7"/>
      <c r="N4338" s="7"/>
    </row>
    <row r="4339" spans="4:14" s="1" customFormat="1">
      <c r="D4339" s="32"/>
      <c r="G4339" s="32"/>
      <c r="I4339" s="7"/>
      <c r="J4339" s="7"/>
      <c r="K4339" s="7"/>
      <c r="N4339" s="7"/>
    </row>
    <row r="4340" spans="4:14" s="1" customFormat="1">
      <c r="D4340" s="32"/>
      <c r="G4340" s="32"/>
      <c r="I4340" s="7"/>
      <c r="J4340" s="7"/>
      <c r="K4340" s="7"/>
      <c r="N4340" s="7"/>
    </row>
    <row r="4341" spans="4:14" s="1" customFormat="1">
      <c r="D4341" s="32"/>
      <c r="G4341" s="32"/>
      <c r="I4341" s="7"/>
      <c r="J4341" s="7"/>
      <c r="K4341" s="7"/>
      <c r="N4341" s="7"/>
    </row>
    <row r="4342" spans="4:14" s="1" customFormat="1">
      <c r="D4342" s="32"/>
      <c r="G4342" s="32"/>
      <c r="I4342" s="7"/>
      <c r="J4342" s="7"/>
      <c r="K4342" s="7"/>
      <c r="N4342" s="7"/>
    </row>
    <row r="4343" spans="4:14" s="1" customFormat="1">
      <c r="D4343" s="32"/>
      <c r="G4343" s="32"/>
      <c r="I4343" s="7"/>
      <c r="J4343" s="7"/>
      <c r="K4343" s="7"/>
      <c r="N4343" s="7"/>
    </row>
    <row r="4344" spans="4:14" s="1" customFormat="1">
      <c r="D4344" s="32"/>
      <c r="G4344" s="32"/>
      <c r="I4344" s="7"/>
      <c r="J4344" s="7"/>
      <c r="K4344" s="7"/>
      <c r="N4344" s="7"/>
    </row>
    <row r="4345" spans="4:14" s="1" customFormat="1">
      <c r="D4345" s="32"/>
      <c r="G4345" s="32"/>
      <c r="I4345" s="7"/>
      <c r="J4345" s="7"/>
      <c r="K4345" s="7"/>
      <c r="N4345" s="7"/>
    </row>
    <row r="4346" spans="4:14" s="1" customFormat="1">
      <c r="D4346" s="32"/>
      <c r="G4346" s="32"/>
      <c r="I4346" s="7"/>
      <c r="J4346" s="7"/>
      <c r="K4346" s="7"/>
      <c r="N4346" s="7"/>
    </row>
    <row r="4347" spans="4:14" s="1" customFormat="1">
      <c r="D4347" s="32"/>
      <c r="G4347" s="32"/>
      <c r="I4347" s="7"/>
      <c r="J4347" s="7"/>
      <c r="K4347" s="7"/>
      <c r="N4347" s="7"/>
    </row>
    <row r="4348" spans="4:14" s="1" customFormat="1">
      <c r="D4348" s="32"/>
      <c r="G4348" s="32"/>
      <c r="I4348" s="7"/>
      <c r="J4348" s="7"/>
      <c r="K4348" s="7"/>
      <c r="N4348" s="7"/>
    </row>
    <row r="4349" spans="4:14" s="1" customFormat="1">
      <c r="D4349" s="32"/>
      <c r="G4349" s="32"/>
      <c r="I4349" s="7"/>
      <c r="J4349" s="7"/>
      <c r="K4349" s="7"/>
      <c r="N4349" s="7"/>
    </row>
    <row r="4350" spans="4:14" s="1" customFormat="1">
      <c r="D4350" s="32"/>
      <c r="G4350" s="32"/>
      <c r="I4350" s="7"/>
      <c r="J4350" s="7"/>
      <c r="K4350" s="7"/>
      <c r="N4350" s="7"/>
    </row>
    <row r="4351" spans="4:14" s="1" customFormat="1">
      <c r="D4351" s="32"/>
      <c r="G4351" s="32"/>
      <c r="I4351" s="7"/>
      <c r="J4351" s="7"/>
      <c r="K4351" s="7"/>
      <c r="N4351" s="7"/>
    </row>
    <row r="4352" spans="4:14" s="1" customFormat="1">
      <c r="D4352" s="32"/>
      <c r="G4352" s="32"/>
      <c r="I4352" s="7"/>
      <c r="J4352" s="7"/>
      <c r="K4352" s="7"/>
      <c r="N4352" s="7"/>
    </row>
    <row r="4353" spans="4:14" s="1" customFormat="1">
      <c r="D4353" s="32"/>
      <c r="G4353" s="32"/>
      <c r="I4353" s="7"/>
      <c r="J4353" s="7"/>
      <c r="K4353" s="7"/>
      <c r="N4353" s="7"/>
    </row>
    <row r="4354" spans="4:14" s="1" customFormat="1">
      <c r="D4354" s="32"/>
      <c r="G4354" s="32"/>
      <c r="I4354" s="7"/>
      <c r="J4354" s="7"/>
      <c r="K4354" s="7"/>
      <c r="N4354" s="7"/>
    </row>
    <row r="4355" spans="4:14" s="1" customFormat="1">
      <c r="D4355" s="32"/>
      <c r="G4355" s="32"/>
      <c r="I4355" s="7"/>
      <c r="J4355" s="7"/>
      <c r="K4355" s="7"/>
      <c r="N4355" s="7"/>
    </row>
    <row r="4356" spans="4:14" s="1" customFormat="1">
      <c r="D4356" s="32"/>
      <c r="G4356" s="32"/>
      <c r="I4356" s="7"/>
      <c r="J4356" s="7"/>
      <c r="K4356" s="7"/>
      <c r="N4356" s="7"/>
    </row>
    <row r="4357" spans="4:14" s="1" customFormat="1">
      <c r="D4357" s="32"/>
      <c r="G4357" s="32"/>
      <c r="I4357" s="7"/>
      <c r="J4357" s="7"/>
      <c r="K4357" s="7"/>
      <c r="N4357" s="7"/>
    </row>
    <row r="4358" spans="4:14" s="1" customFormat="1">
      <c r="D4358" s="32"/>
      <c r="G4358" s="32"/>
      <c r="I4358" s="7"/>
      <c r="J4358" s="7"/>
      <c r="K4358" s="7"/>
      <c r="N4358" s="7"/>
    </row>
    <row r="4359" spans="4:14" s="1" customFormat="1">
      <c r="D4359" s="32"/>
      <c r="G4359" s="32"/>
      <c r="I4359" s="7"/>
      <c r="J4359" s="7"/>
      <c r="K4359" s="7"/>
      <c r="N4359" s="7"/>
    </row>
    <row r="4360" spans="4:14" s="1" customFormat="1">
      <c r="D4360" s="32"/>
      <c r="G4360" s="32"/>
      <c r="I4360" s="7"/>
      <c r="J4360" s="7"/>
      <c r="K4360" s="7"/>
      <c r="N4360" s="7"/>
    </row>
    <row r="4361" spans="4:14" s="1" customFormat="1">
      <c r="D4361" s="32"/>
      <c r="G4361" s="32"/>
      <c r="I4361" s="7"/>
      <c r="J4361" s="7"/>
      <c r="K4361" s="7"/>
      <c r="N4361" s="7"/>
    </row>
    <row r="4362" spans="4:14" s="1" customFormat="1">
      <c r="D4362" s="32"/>
      <c r="G4362" s="32"/>
      <c r="I4362" s="7"/>
      <c r="J4362" s="7"/>
      <c r="K4362" s="7"/>
      <c r="N4362" s="7"/>
    </row>
    <row r="4363" spans="4:14" s="1" customFormat="1">
      <c r="D4363" s="32"/>
      <c r="G4363" s="32"/>
      <c r="I4363" s="7"/>
      <c r="J4363" s="7"/>
      <c r="K4363" s="7"/>
      <c r="N4363" s="7"/>
    </row>
    <row r="4364" spans="4:14" s="1" customFormat="1">
      <c r="D4364" s="32"/>
      <c r="G4364" s="32"/>
      <c r="I4364" s="7"/>
      <c r="J4364" s="7"/>
      <c r="K4364" s="7"/>
      <c r="N4364" s="7"/>
    </row>
    <row r="4365" spans="4:14" s="1" customFormat="1">
      <c r="D4365" s="32"/>
      <c r="G4365" s="32"/>
      <c r="I4365" s="7"/>
      <c r="J4365" s="7"/>
      <c r="K4365" s="7"/>
      <c r="N4365" s="7"/>
    </row>
    <row r="4366" spans="4:14" s="1" customFormat="1">
      <c r="D4366" s="32"/>
      <c r="G4366" s="32"/>
      <c r="I4366" s="7"/>
      <c r="J4366" s="7"/>
      <c r="K4366" s="7"/>
      <c r="N4366" s="7"/>
    </row>
    <row r="4367" spans="4:14" s="1" customFormat="1">
      <c r="D4367" s="32"/>
      <c r="G4367" s="32"/>
      <c r="I4367" s="7"/>
      <c r="J4367" s="7"/>
      <c r="K4367" s="7"/>
      <c r="N4367" s="7"/>
    </row>
    <row r="4368" spans="4:14" s="1" customFormat="1">
      <c r="D4368" s="32"/>
      <c r="G4368" s="32"/>
      <c r="I4368" s="7"/>
      <c r="J4368" s="7"/>
      <c r="K4368" s="7"/>
      <c r="N4368" s="7"/>
    </row>
    <row r="4369" spans="4:14" s="1" customFormat="1">
      <c r="D4369" s="32"/>
      <c r="G4369" s="32"/>
      <c r="I4369" s="7"/>
      <c r="J4369" s="7"/>
      <c r="K4369" s="7"/>
      <c r="N4369" s="7"/>
    </row>
    <row r="4370" spans="4:14" s="1" customFormat="1">
      <c r="D4370" s="32"/>
      <c r="G4370" s="32"/>
      <c r="I4370" s="7"/>
      <c r="J4370" s="7"/>
      <c r="K4370" s="7"/>
      <c r="N4370" s="7"/>
    </row>
    <row r="4371" spans="4:14" s="1" customFormat="1">
      <c r="D4371" s="32"/>
      <c r="G4371" s="32"/>
      <c r="I4371" s="7"/>
      <c r="J4371" s="7"/>
      <c r="K4371" s="7"/>
      <c r="N4371" s="7"/>
    </row>
    <row r="4372" spans="4:14" s="1" customFormat="1">
      <c r="D4372" s="32"/>
      <c r="G4372" s="32"/>
      <c r="I4372" s="7"/>
      <c r="J4372" s="7"/>
      <c r="K4372" s="7"/>
      <c r="N4372" s="7"/>
    </row>
    <row r="4373" spans="4:14" s="1" customFormat="1">
      <c r="D4373" s="32"/>
      <c r="G4373" s="32"/>
      <c r="I4373" s="7"/>
      <c r="J4373" s="7"/>
      <c r="K4373" s="7"/>
      <c r="N4373" s="7"/>
    </row>
    <row r="4374" spans="4:14" s="1" customFormat="1">
      <c r="D4374" s="32"/>
      <c r="G4374" s="32"/>
      <c r="I4374" s="7"/>
      <c r="J4374" s="7"/>
      <c r="K4374" s="7"/>
      <c r="N4374" s="7"/>
    </row>
    <row r="4375" spans="4:14" s="1" customFormat="1">
      <c r="D4375" s="32"/>
      <c r="G4375" s="32"/>
      <c r="I4375" s="7"/>
      <c r="J4375" s="7"/>
      <c r="K4375" s="7"/>
      <c r="N4375" s="7"/>
    </row>
    <row r="4376" spans="4:14" s="1" customFormat="1">
      <c r="D4376" s="32"/>
      <c r="G4376" s="32"/>
      <c r="I4376" s="7"/>
      <c r="J4376" s="7"/>
      <c r="K4376" s="7"/>
      <c r="N4376" s="7"/>
    </row>
    <row r="4377" spans="4:14" s="1" customFormat="1">
      <c r="D4377" s="32"/>
      <c r="G4377" s="32"/>
      <c r="I4377" s="7"/>
      <c r="J4377" s="7"/>
      <c r="K4377" s="7"/>
      <c r="N4377" s="7"/>
    </row>
    <row r="4378" spans="4:14" s="1" customFormat="1">
      <c r="D4378" s="32"/>
      <c r="G4378" s="32"/>
      <c r="I4378" s="7"/>
      <c r="J4378" s="7"/>
      <c r="K4378" s="7"/>
      <c r="N4378" s="7"/>
    </row>
    <row r="4379" spans="4:14" s="1" customFormat="1">
      <c r="D4379" s="32"/>
      <c r="G4379" s="32"/>
      <c r="I4379" s="7"/>
      <c r="J4379" s="7"/>
      <c r="K4379" s="7"/>
      <c r="N4379" s="7"/>
    </row>
    <row r="4380" spans="4:14" s="1" customFormat="1">
      <c r="D4380" s="32"/>
      <c r="G4380" s="32"/>
      <c r="I4380" s="7"/>
      <c r="J4380" s="7"/>
      <c r="K4380" s="7"/>
      <c r="N4380" s="7"/>
    </row>
    <row r="4381" spans="4:14" s="1" customFormat="1">
      <c r="D4381" s="32"/>
      <c r="G4381" s="32"/>
      <c r="I4381" s="7"/>
      <c r="J4381" s="7"/>
      <c r="K4381" s="7"/>
      <c r="N4381" s="7"/>
    </row>
    <row r="4382" spans="4:14" s="1" customFormat="1">
      <c r="D4382" s="32"/>
      <c r="G4382" s="32"/>
      <c r="I4382" s="7"/>
      <c r="J4382" s="7"/>
      <c r="K4382" s="7"/>
      <c r="N4382" s="7"/>
    </row>
    <row r="4383" spans="4:14" s="1" customFormat="1">
      <c r="D4383" s="32"/>
      <c r="G4383" s="32"/>
      <c r="I4383" s="7"/>
      <c r="J4383" s="7"/>
      <c r="K4383" s="7"/>
      <c r="N4383" s="7"/>
    </row>
    <row r="4384" spans="4:14" s="1" customFormat="1">
      <c r="D4384" s="32"/>
      <c r="G4384" s="32"/>
      <c r="I4384" s="7"/>
      <c r="J4384" s="7"/>
      <c r="K4384" s="7"/>
      <c r="N4384" s="7"/>
    </row>
    <row r="4385" spans="4:14" s="1" customFormat="1">
      <c r="D4385" s="32"/>
      <c r="G4385" s="32"/>
      <c r="I4385" s="7"/>
      <c r="J4385" s="7"/>
      <c r="K4385" s="7"/>
      <c r="N4385" s="7"/>
    </row>
    <row r="4386" spans="4:14" s="1" customFormat="1">
      <c r="D4386" s="32"/>
      <c r="G4386" s="32"/>
      <c r="I4386" s="7"/>
      <c r="J4386" s="7"/>
      <c r="K4386" s="7"/>
      <c r="N4386" s="7"/>
    </row>
    <row r="4387" spans="4:14" s="1" customFormat="1">
      <c r="D4387" s="32"/>
      <c r="G4387" s="32"/>
      <c r="I4387" s="7"/>
      <c r="J4387" s="7"/>
      <c r="K4387" s="7"/>
      <c r="N4387" s="7"/>
    </row>
    <row r="4388" spans="4:14" s="1" customFormat="1">
      <c r="D4388" s="32"/>
      <c r="G4388" s="32"/>
      <c r="I4388" s="7"/>
      <c r="J4388" s="7"/>
      <c r="K4388" s="7"/>
      <c r="N4388" s="7"/>
    </row>
    <row r="4389" spans="4:14" s="1" customFormat="1">
      <c r="D4389" s="32"/>
      <c r="G4389" s="32"/>
      <c r="I4389" s="7"/>
      <c r="J4389" s="7"/>
      <c r="K4389" s="7"/>
      <c r="N4389" s="7"/>
    </row>
    <row r="4390" spans="4:14" s="1" customFormat="1">
      <c r="D4390" s="32"/>
      <c r="G4390" s="32"/>
      <c r="I4390" s="7"/>
      <c r="J4390" s="7"/>
      <c r="K4390" s="7"/>
      <c r="N4390" s="7"/>
    </row>
    <row r="4391" spans="4:14" s="1" customFormat="1">
      <c r="D4391" s="32"/>
      <c r="G4391" s="32"/>
      <c r="I4391" s="7"/>
      <c r="J4391" s="7"/>
      <c r="K4391" s="7"/>
      <c r="N4391" s="7"/>
    </row>
    <row r="4392" spans="4:14" s="1" customFormat="1">
      <c r="D4392" s="32"/>
      <c r="G4392" s="32"/>
      <c r="I4392" s="7"/>
      <c r="J4392" s="7"/>
      <c r="K4392" s="7"/>
      <c r="N4392" s="7"/>
    </row>
    <row r="4393" spans="4:14" s="1" customFormat="1">
      <c r="D4393" s="32"/>
      <c r="G4393" s="32"/>
      <c r="I4393" s="7"/>
      <c r="J4393" s="7"/>
      <c r="K4393" s="7"/>
      <c r="N4393" s="7"/>
    </row>
    <row r="4394" spans="4:14" s="1" customFormat="1">
      <c r="D4394" s="32"/>
      <c r="G4394" s="32"/>
      <c r="I4394" s="7"/>
      <c r="J4394" s="7"/>
      <c r="K4394" s="7"/>
      <c r="N4394" s="7"/>
    </row>
    <row r="4395" spans="4:14" s="1" customFormat="1">
      <c r="D4395" s="32"/>
      <c r="G4395" s="32"/>
      <c r="I4395" s="7"/>
      <c r="J4395" s="7"/>
      <c r="K4395" s="7"/>
      <c r="N4395" s="7"/>
    </row>
    <row r="4396" spans="4:14" s="1" customFormat="1">
      <c r="D4396" s="32"/>
      <c r="G4396" s="32"/>
      <c r="I4396" s="7"/>
      <c r="J4396" s="7"/>
      <c r="K4396" s="7"/>
      <c r="N4396" s="7"/>
    </row>
    <row r="4397" spans="4:14" s="1" customFormat="1">
      <c r="D4397" s="32"/>
      <c r="G4397" s="32"/>
      <c r="I4397" s="7"/>
      <c r="J4397" s="7"/>
      <c r="K4397" s="7"/>
      <c r="N4397" s="7"/>
    </row>
    <row r="4398" spans="4:14" s="1" customFormat="1">
      <c r="D4398" s="32"/>
      <c r="G4398" s="32"/>
      <c r="I4398" s="7"/>
      <c r="J4398" s="7"/>
      <c r="K4398" s="7"/>
      <c r="N4398" s="7"/>
    </row>
    <row r="4399" spans="4:14" s="1" customFormat="1">
      <c r="D4399" s="32"/>
      <c r="G4399" s="32"/>
      <c r="I4399" s="7"/>
      <c r="J4399" s="7"/>
      <c r="K4399" s="7"/>
      <c r="N4399" s="7"/>
    </row>
    <row r="4400" spans="4:14" s="1" customFormat="1">
      <c r="D4400" s="32"/>
      <c r="G4400" s="32"/>
      <c r="I4400" s="7"/>
      <c r="J4400" s="7"/>
      <c r="K4400" s="7"/>
      <c r="N4400" s="7"/>
    </row>
    <row r="4401" spans="4:14" s="1" customFormat="1">
      <c r="D4401" s="32"/>
      <c r="G4401" s="32"/>
      <c r="I4401" s="7"/>
      <c r="J4401" s="7"/>
      <c r="K4401" s="7"/>
      <c r="N4401" s="7"/>
    </row>
    <row r="4402" spans="4:14" s="1" customFormat="1">
      <c r="D4402" s="32"/>
      <c r="G4402" s="32"/>
      <c r="I4402" s="7"/>
      <c r="J4402" s="7"/>
      <c r="K4402" s="7"/>
      <c r="N4402" s="7"/>
    </row>
    <row r="4403" spans="4:14" s="1" customFormat="1">
      <c r="D4403" s="32"/>
      <c r="G4403" s="32"/>
      <c r="I4403" s="7"/>
      <c r="J4403" s="7"/>
      <c r="K4403" s="7"/>
      <c r="N4403" s="7"/>
    </row>
    <row r="4404" spans="4:14" s="1" customFormat="1">
      <c r="D4404" s="32"/>
      <c r="G4404" s="32"/>
      <c r="I4404" s="7"/>
      <c r="J4404" s="7"/>
      <c r="K4404" s="7"/>
      <c r="N4404" s="7"/>
    </row>
    <row r="4405" spans="4:14" s="1" customFormat="1">
      <c r="D4405" s="32"/>
      <c r="G4405" s="32"/>
      <c r="I4405" s="7"/>
      <c r="J4405" s="7"/>
      <c r="K4405" s="7"/>
      <c r="N4405" s="7"/>
    </row>
    <row r="4406" spans="4:14" s="1" customFormat="1">
      <c r="D4406" s="32"/>
      <c r="G4406" s="32"/>
      <c r="I4406" s="7"/>
      <c r="J4406" s="7"/>
      <c r="K4406" s="7"/>
      <c r="N4406" s="7"/>
    </row>
    <row r="4407" spans="4:14" s="1" customFormat="1">
      <c r="D4407" s="32"/>
      <c r="G4407" s="32"/>
      <c r="I4407" s="7"/>
      <c r="J4407" s="7"/>
      <c r="K4407" s="7"/>
      <c r="N4407" s="7"/>
    </row>
    <row r="4408" spans="4:14" s="1" customFormat="1">
      <c r="D4408" s="32"/>
      <c r="G4408" s="32"/>
      <c r="I4408" s="7"/>
      <c r="J4408" s="7"/>
      <c r="K4408" s="7"/>
      <c r="N4408" s="7"/>
    </row>
    <row r="4409" spans="4:14" s="1" customFormat="1">
      <c r="D4409" s="32"/>
      <c r="G4409" s="32"/>
      <c r="I4409" s="7"/>
      <c r="J4409" s="7"/>
      <c r="K4409" s="7"/>
      <c r="N4409" s="7"/>
    </row>
    <row r="4410" spans="4:14" s="1" customFormat="1">
      <c r="D4410" s="32"/>
      <c r="G4410" s="32"/>
      <c r="I4410" s="7"/>
      <c r="J4410" s="7"/>
      <c r="K4410" s="7"/>
      <c r="N4410" s="7"/>
    </row>
    <row r="4411" spans="4:14" s="1" customFormat="1">
      <c r="D4411" s="32"/>
      <c r="G4411" s="32"/>
      <c r="I4411" s="7"/>
      <c r="J4411" s="7"/>
      <c r="K4411" s="7"/>
      <c r="N4411" s="7"/>
    </row>
    <row r="4412" spans="4:14" s="1" customFormat="1">
      <c r="D4412" s="32"/>
      <c r="G4412" s="32"/>
      <c r="I4412" s="7"/>
      <c r="J4412" s="7"/>
      <c r="K4412" s="7"/>
      <c r="N4412" s="7"/>
    </row>
    <row r="4413" spans="4:14" s="1" customFormat="1">
      <c r="D4413" s="32"/>
      <c r="G4413" s="32"/>
      <c r="I4413" s="7"/>
      <c r="J4413" s="7"/>
      <c r="K4413" s="7"/>
      <c r="N4413" s="7"/>
    </row>
    <row r="4414" spans="4:14" s="1" customFormat="1">
      <c r="D4414" s="32"/>
      <c r="G4414" s="32"/>
      <c r="I4414" s="7"/>
      <c r="J4414" s="7"/>
      <c r="K4414" s="7"/>
      <c r="N4414" s="7"/>
    </row>
    <row r="4415" spans="4:14" s="1" customFormat="1">
      <c r="D4415" s="32"/>
      <c r="G4415" s="32"/>
      <c r="I4415" s="7"/>
      <c r="J4415" s="7"/>
      <c r="K4415" s="7"/>
      <c r="N4415" s="7"/>
    </row>
    <row r="4416" spans="4:14" s="1" customFormat="1">
      <c r="D4416" s="32"/>
      <c r="G4416" s="32"/>
      <c r="I4416" s="7"/>
      <c r="J4416" s="7"/>
      <c r="K4416" s="7"/>
      <c r="N4416" s="7"/>
    </row>
    <row r="4417" spans="4:14" s="1" customFormat="1">
      <c r="D4417" s="32"/>
      <c r="G4417" s="32"/>
      <c r="I4417" s="7"/>
      <c r="J4417" s="7"/>
      <c r="K4417" s="7"/>
      <c r="N4417" s="7"/>
    </row>
    <row r="4418" spans="4:14" s="1" customFormat="1">
      <c r="D4418" s="32"/>
      <c r="G4418" s="32"/>
      <c r="I4418" s="7"/>
      <c r="J4418" s="7"/>
      <c r="K4418" s="7"/>
      <c r="N4418" s="7"/>
    </row>
    <row r="4419" spans="4:14" s="1" customFormat="1">
      <c r="D4419" s="32"/>
      <c r="G4419" s="32"/>
      <c r="I4419" s="7"/>
      <c r="J4419" s="7"/>
      <c r="K4419" s="7"/>
      <c r="N4419" s="7"/>
    </row>
    <row r="4420" spans="4:14" s="1" customFormat="1">
      <c r="D4420" s="32"/>
      <c r="G4420" s="32"/>
      <c r="I4420" s="7"/>
      <c r="J4420" s="7"/>
      <c r="K4420" s="7"/>
      <c r="N4420" s="7"/>
    </row>
    <row r="4421" spans="4:14" s="1" customFormat="1">
      <c r="D4421" s="32"/>
      <c r="G4421" s="32"/>
      <c r="I4421" s="7"/>
      <c r="J4421" s="7"/>
      <c r="K4421" s="7"/>
      <c r="N4421" s="7"/>
    </row>
    <row r="4422" spans="4:14" s="1" customFormat="1">
      <c r="D4422" s="32"/>
      <c r="G4422" s="32"/>
      <c r="I4422" s="7"/>
      <c r="J4422" s="7"/>
      <c r="K4422" s="7"/>
      <c r="N4422" s="7"/>
    </row>
    <row r="4423" spans="4:14" s="1" customFormat="1">
      <c r="D4423" s="32"/>
      <c r="G4423" s="32"/>
      <c r="I4423" s="7"/>
      <c r="J4423" s="7"/>
      <c r="K4423" s="7"/>
      <c r="N4423" s="7"/>
    </row>
    <row r="4424" spans="4:14" s="1" customFormat="1">
      <c r="D4424" s="32"/>
      <c r="G4424" s="32"/>
      <c r="I4424" s="7"/>
      <c r="J4424" s="7"/>
      <c r="K4424" s="7"/>
      <c r="N4424" s="7"/>
    </row>
    <row r="4425" spans="4:14" s="1" customFormat="1">
      <c r="D4425" s="32"/>
      <c r="G4425" s="32"/>
      <c r="I4425" s="7"/>
      <c r="J4425" s="7"/>
      <c r="K4425" s="7"/>
      <c r="N4425" s="7"/>
    </row>
    <row r="4426" spans="4:14" s="1" customFormat="1">
      <c r="D4426" s="32"/>
      <c r="G4426" s="32"/>
      <c r="I4426" s="7"/>
      <c r="J4426" s="7"/>
      <c r="K4426" s="7"/>
      <c r="N4426" s="7"/>
    </row>
    <row r="4427" spans="4:14" s="1" customFormat="1">
      <c r="D4427" s="32"/>
      <c r="G4427" s="32"/>
      <c r="I4427" s="7"/>
      <c r="J4427" s="7"/>
      <c r="K4427" s="7"/>
      <c r="N4427" s="7"/>
    </row>
    <row r="4428" spans="4:14" s="1" customFormat="1">
      <c r="D4428" s="32"/>
      <c r="G4428" s="32"/>
      <c r="I4428" s="7"/>
      <c r="J4428" s="7"/>
      <c r="K4428" s="7"/>
      <c r="N4428" s="7"/>
    </row>
    <row r="4429" spans="4:14" s="1" customFormat="1">
      <c r="D4429" s="32"/>
      <c r="G4429" s="32"/>
      <c r="I4429" s="7"/>
      <c r="J4429" s="7"/>
      <c r="K4429" s="7"/>
      <c r="N4429" s="7"/>
    </row>
    <row r="4430" spans="4:14" s="1" customFormat="1">
      <c r="D4430" s="32"/>
      <c r="G4430" s="32"/>
      <c r="I4430" s="7"/>
      <c r="J4430" s="7"/>
      <c r="K4430" s="7"/>
      <c r="N4430" s="7"/>
    </row>
    <row r="4431" spans="4:14" s="1" customFormat="1">
      <c r="D4431" s="32"/>
      <c r="G4431" s="32"/>
      <c r="I4431" s="7"/>
      <c r="J4431" s="7"/>
      <c r="K4431" s="7"/>
      <c r="N4431" s="7"/>
    </row>
    <row r="4432" spans="4:14" s="1" customFormat="1">
      <c r="D4432" s="32"/>
      <c r="G4432" s="32"/>
      <c r="I4432" s="7"/>
      <c r="J4432" s="7"/>
      <c r="K4432" s="7"/>
      <c r="N4432" s="7"/>
    </row>
    <row r="4433" spans="4:14" s="1" customFormat="1">
      <c r="D4433" s="32"/>
      <c r="G4433" s="32"/>
      <c r="I4433" s="7"/>
      <c r="J4433" s="7"/>
      <c r="K4433" s="7"/>
      <c r="N4433" s="7"/>
    </row>
    <row r="4434" spans="4:14" s="1" customFormat="1">
      <c r="D4434" s="32"/>
      <c r="G4434" s="32"/>
      <c r="I4434" s="7"/>
      <c r="J4434" s="7"/>
      <c r="K4434" s="7"/>
      <c r="N4434" s="7"/>
    </row>
    <row r="4435" spans="4:14" s="1" customFormat="1">
      <c r="D4435" s="32"/>
      <c r="G4435" s="32"/>
      <c r="I4435" s="7"/>
      <c r="J4435" s="7"/>
      <c r="K4435" s="7"/>
      <c r="N4435" s="7"/>
    </row>
    <row r="4436" spans="4:14" s="1" customFormat="1">
      <c r="D4436" s="32"/>
      <c r="G4436" s="32"/>
      <c r="I4436" s="7"/>
      <c r="J4436" s="7"/>
      <c r="K4436" s="7"/>
      <c r="N4436" s="7"/>
    </row>
    <row r="4437" spans="4:14" s="1" customFormat="1">
      <c r="D4437" s="32"/>
      <c r="G4437" s="32"/>
      <c r="I4437" s="7"/>
      <c r="J4437" s="7"/>
      <c r="K4437" s="7"/>
      <c r="N4437" s="7"/>
    </row>
    <row r="4438" spans="4:14" s="1" customFormat="1">
      <c r="D4438" s="32"/>
      <c r="G4438" s="32"/>
      <c r="I4438" s="7"/>
      <c r="J4438" s="7"/>
      <c r="K4438" s="7"/>
      <c r="N4438" s="7"/>
    </row>
    <row r="4439" spans="4:14" s="1" customFormat="1">
      <c r="D4439" s="32"/>
      <c r="G4439" s="32"/>
      <c r="I4439" s="7"/>
      <c r="J4439" s="7"/>
      <c r="K4439" s="7"/>
      <c r="N4439" s="7"/>
    </row>
    <row r="4440" spans="4:14" s="1" customFormat="1">
      <c r="D4440" s="32"/>
      <c r="G4440" s="32"/>
      <c r="I4440" s="7"/>
      <c r="J4440" s="7"/>
      <c r="K4440" s="7"/>
      <c r="N4440" s="7"/>
    </row>
    <row r="4441" spans="4:14" s="1" customFormat="1">
      <c r="D4441" s="32"/>
      <c r="G4441" s="32"/>
      <c r="I4441" s="7"/>
      <c r="J4441" s="7"/>
      <c r="K4441" s="7"/>
      <c r="N4441" s="7"/>
    </row>
    <row r="4442" spans="4:14" s="1" customFormat="1">
      <c r="D4442" s="32"/>
      <c r="G4442" s="32"/>
      <c r="I4442" s="7"/>
      <c r="J4442" s="7"/>
      <c r="K4442" s="7"/>
      <c r="N4442" s="7"/>
    </row>
    <row r="4443" spans="4:14" s="1" customFormat="1">
      <c r="D4443" s="32"/>
      <c r="G4443" s="32"/>
      <c r="I4443" s="7"/>
      <c r="J4443" s="7"/>
      <c r="K4443" s="7"/>
      <c r="N4443" s="7"/>
    </row>
    <row r="4444" spans="4:14" s="1" customFormat="1">
      <c r="D4444" s="32"/>
      <c r="G4444" s="32"/>
      <c r="I4444" s="7"/>
      <c r="J4444" s="7"/>
      <c r="K4444" s="7"/>
      <c r="N4444" s="7"/>
    </row>
    <row r="4445" spans="4:14" s="1" customFormat="1">
      <c r="D4445" s="32"/>
      <c r="G4445" s="32"/>
      <c r="I4445" s="7"/>
      <c r="J4445" s="7"/>
      <c r="K4445" s="7"/>
      <c r="N4445" s="7"/>
    </row>
    <row r="4446" spans="4:14" s="1" customFormat="1">
      <c r="D4446" s="32"/>
      <c r="G4446" s="32"/>
      <c r="I4446" s="7"/>
      <c r="J4446" s="7"/>
      <c r="K4446" s="7"/>
      <c r="N4446" s="7"/>
    </row>
    <row r="4447" spans="4:14" s="1" customFormat="1">
      <c r="D4447" s="32"/>
      <c r="G4447" s="32"/>
      <c r="I4447" s="7"/>
      <c r="J4447" s="7"/>
      <c r="K4447" s="7"/>
      <c r="N4447" s="7"/>
    </row>
    <row r="4448" spans="4:14" s="1" customFormat="1">
      <c r="D4448" s="32"/>
      <c r="G4448" s="32"/>
      <c r="I4448" s="7"/>
      <c r="J4448" s="7"/>
      <c r="K4448" s="7"/>
      <c r="N4448" s="7"/>
    </row>
    <row r="4449" spans="4:14" s="1" customFormat="1">
      <c r="D4449" s="32"/>
      <c r="G4449" s="32"/>
      <c r="I4449" s="7"/>
      <c r="J4449" s="7"/>
      <c r="K4449" s="7"/>
      <c r="N4449" s="7"/>
    </row>
    <row r="4450" spans="4:14" s="1" customFormat="1">
      <c r="D4450" s="32"/>
      <c r="G4450" s="32"/>
      <c r="I4450" s="7"/>
      <c r="J4450" s="7"/>
      <c r="K4450" s="7"/>
      <c r="N4450" s="7"/>
    </row>
    <row r="4451" spans="4:14" s="1" customFormat="1">
      <c r="D4451" s="32"/>
      <c r="G4451" s="32"/>
      <c r="I4451" s="7"/>
      <c r="J4451" s="7"/>
      <c r="K4451" s="7"/>
      <c r="N4451" s="7"/>
    </row>
    <row r="4452" spans="4:14" s="1" customFormat="1">
      <c r="D4452" s="32"/>
      <c r="G4452" s="32"/>
      <c r="I4452" s="7"/>
      <c r="J4452" s="7"/>
      <c r="K4452" s="7"/>
      <c r="N4452" s="7"/>
    </row>
    <row r="4453" spans="4:14" s="1" customFormat="1">
      <c r="D4453" s="32"/>
      <c r="G4453" s="32"/>
      <c r="I4453" s="7"/>
      <c r="J4453" s="7"/>
      <c r="K4453" s="7"/>
      <c r="N4453" s="7"/>
    </row>
    <row r="4454" spans="4:14" s="1" customFormat="1">
      <c r="D4454" s="32"/>
      <c r="G4454" s="32"/>
      <c r="I4454" s="7"/>
      <c r="J4454" s="7"/>
      <c r="K4454" s="7"/>
      <c r="N4454" s="7"/>
    </row>
    <row r="4455" spans="4:14" s="1" customFormat="1">
      <c r="D4455" s="32"/>
      <c r="G4455" s="32"/>
      <c r="I4455" s="7"/>
      <c r="J4455" s="7"/>
      <c r="K4455" s="7"/>
      <c r="N4455" s="7"/>
    </row>
    <row r="4456" spans="4:14" s="1" customFormat="1">
      <c r="D4456" s="32"/>
      <c r="G4456" s="32"/>
      <c r="I4456" s="7"/>
      <c r="J4456" s="7"/>
      <c r="K4456" s="7"/>
      <c r="N4456" s="7"/>
    </row>
    <row r="4457" spans="4:14" s="1" customFormat="1">
      <c r="D4457" s="32"/>
      <c r="G4457" s="32"/>
      <c r="I4457" s="7"/>
      <c r="J4457" s="7"/>
      <c r="K4457" s="7"/>
      <c r="N4457" s="7"/>
    </row>
    <row r="4458" spans="4:14" s="1" customFormat="1">
      <c r="D4458" s="32"/>
      <c r="G4458" s="32"/>
      <c r="I4458" s="7"/>
      <c r="J4458" s="7"/>
      <c r="K4458" s="7"/>
      <c r="N4458" s="7"/>
    </row>
    <row r="4459" spans="4:14" s="1" customFormat="1">
      <c r="D4459" s="32"/>
      <c r="G4459" s="32"/>
      <c r="I4459" s="7"/>
      <c r="J4459" s="7"/>
      <c r="K4459" s="7"/>
      <c r="N4459" s="7"/>
    </row>
    <row r="4460" spans="4:14" s="1" customFormat="1">
      <c r="D4460" s="32"/>
      <c r="G4460" s="32"/>
      <c r="I4460" s="7"/>
      <c r="J4460" s="7"/>
      <c r="K4460" s="7"/>
      <c r="N4460" s="7"/>
    </row>
    <row r="4461" spans="4:14" s="1" customFormat="1">
      <c r="D4461" s="32"/>
      <c r="G4461" s="32"/>
      <c r="I4461" s="7"/>
      <c r="J4461" s="7"/>
      <c r="K4461" s="7"/>
      <c r="N4461" s="7"/>
    </row>
    <row r="4462" spans="4:14" s="1" customFormat="1">
      <c r="D4462" s="32"/>
      <c r="G4462" s="32"/>
      <c r="I4462" s="7"/>
      <c r="J4462" s="7"/>
      <c r="K4462" s="7"/>
      <c r="N4462" s="7"/>
    </row>
    <row r="4463" spans="4:14" s="1" customFormat="1">
      <c r="D4463" s="32"/>
      <c r="G4463" s="32"/>
      <c r="I4463" s="7"/>
      <c r="J4463" s="7"/>
      <c r="K4463" s="7"/>
      <c r="N4463" s="7"/>
    </row>
    <row r="4464" spans="4:14" s="1" customFormat="1">
      <c r="D4464" s="32"/>
      <c r="G4464" s="32"/>
      <c r="I4464" s="7"/>
      <c r="J4464" s="7"/>
      <c r="K4464" s="7"/>
      <c r="N4464" s="7"/>
    </row>
    <row r="4465" spans="4:14" s="1" customFormat="1">
      <c r="D4465" s="32"/>
      <c r="G4465" s="32"/>
      <c r="I4465" s="7"/>
      <c r="J4465" s="7"/>
      <c r="K4465" s="7"/>
      <c r="N4465" s="7"/>
    </row>
    <row r="4466" spans="4:14" s="1" customFormat="1">
      <c r="D4466" s="32"/>
      <c r="G4466" s="32"/>
      <c r="I4466" s="7"/>
      <c r="J4466" s="7"/>
      <c r="K4466" s="7"/>
      <c r="N4466" s="7"/>
    </row>
    <row r="4467" spans="4:14" s="1" customFormat="1">
      <c r="D4467" s="32"/>
      <c r="G4467" s="32"/>
      <c r="I4467" s="7"/>
      <c r="J4467" s="7"/>
      <c r="K4467" s="7"/>
      <c r="N4467" s="7"/>
    </row>
    <row r="4468" spans="4:14" s="1" customFormat="1">
      <c r="D4468" s="32"/>
      <c r="G4468" s="32"/>
      <c r="I4468" s="7"/>
      <c r="J4468" s="7"/>
      <c r="K4468" s="7"/>
      <c r="N4468" s="7"/>
    </row>
    <row r="4469" spans="4:14" s="1" customFormat="1">
      <c r="D4469" s="32"/>
      <c r="G4469" s="32"/>
      <c r="I4469" s="7"/>
      <c r="J4469" s="7"/>
      <c r="K4469" s="7"/>
      <c r="N4469" s="7"/>
    </row>
    <row r="4470" spans="4:14" s="1" customFormat="1">
      <c r="D4470" s="32"/>
      <c r="G4470" s="32"/>
      <c r="I4470" s="7"/>
      <c r="J4470" s="7"/>
      <c r="K4470" s="7"/>
      <c r="N4470" s="7"/>
    </row>
    <row r="4471" spans="4:14" s="1" customFormat="1">
      <c r="D4471" s="32"/>
      <c r="G4471" s="32"/>
      <c r="I4471" s="7"/>
      <c r="J4471" s="7"/>
      <c r="K4471" s="7"/>
      <c r="N4471" s="7"/>
    </row>
    <row r="4472" spans="4:14" s="1" customFormat="1">
      <c r="D4472" s="32"/>
      <c r="G4472" s="32"/>
      <c r="I4472" s="7"/>
      <c r="J4472" s="7"/>
      <c r="K4472" s="7"/>
      <c r="N4472" s="7"/>
    </row>
    <row r="4473" spans="4:14" s="1" customFormat="1">
      <c r="D4473" s="32"/>
      <c r="G4473" s="32"/>
      <c r="I4473" s="7"/>
      <c r="J4473" s="7"/>
      <c r="K4473" s="7"/>
      <c r="N4473" s="7"/>
    </row>
    <row r="4474" spans="4:14" s="1" customFormat="1">
      <c r="D4474" s="32"/>
      <c r="G4474" s="32"/>
      <c r="I4474" s="7"/>
      <c r="J4474" s="7"/>
      <c r="K4474" s="7"/>
      <c r="N4474" s="7"/>
    </row>
    <row r="4475" spans="4:14" s="1" customFormat="1">
      <c r="D4475" s="32"/>
      <c r="G4475" s="32"/>
      <c r="I4475" s="7"/>
      <c r="J4475" s="7"/>
      <c r="K4475" s="7"/>
      <c r="N4475" s="7"/>
    </row>
    <row r="4476" spans="4:14" s="1" customFormat="1">
      <c r="D4476" s="32"/>
      <c r="G4476" s="32"/>
      <c r="I4476" s="7"/>
      <c r="J4476" s="7"/>
      <c r="K4476" s="7"/>
      <c r="N4476" s="7"/>
    </row>
    <row r="4477" spans="4:14" s="1" customFormat="1">
      <c r="D4477" s="32"/>
      <c r="G4477" s="32"/>
      <c r="I4477" s="7"/>
      <c r="J4477" s="7"/>
      <c r="K4477" s="7"/>
      <c r="N4477" s="7"/>
    </row>
    <row r="4478" spans="4:14" s="1" customFormat="1">
      <c r="D4478" s="32"/>
      <c r="G4478" s="32"/>
      <c r="I4478" s="7"/>
      <c r="J4478" s="7"/>
      <c r="K4478" s="7"/>
      <c r="N4478" s="7"/>
    </row>
    <row r="4479" spans="4:14" s="1" customFormat="1">
      <c r="D4479" s="32"/>
      <c r="G4479" s="32"/>
      <c r="I4479" s="7"/>
      <c r="J4479" s="7"/>
      <c r="K4479" s="7"/>
      <c r="N4479" s="7"/>
    </row>
    <row r="4480" spans="4:14" s="1" customFormat="1">
      <c r="D4480" s="32"/>
      <c r="G4480" s="32"/>
      <c r="I4480" s="7"/>
      <c r="J4480" s="7"/>
      <c r="K4480" s="7"/>
      <c r="N4480" s="7"/>
    </row>
    <row r="4481" spans="4:14" s="1" customFormat="1">
      <c r="D4481" s="32"/>
      <c r="G4481" s="32"/>
      <c r="I4481" s="7"/>
      <c r="J4481" s="7"/>
      <c r="K4481" s="7"/>
      <c r="N4481" s="7"/>
    </row>
    <row r="4482" spans="4:14" s="1" customFormat="1">
      <c r="D4482" s="32"/>
      <c r="G4482" s="32"/>
      <c r="I4482" s="7"/>
      <c r="J4482" s="7"/>
      <c r="K4482" s="7"/>
      <c r="N4482" s="7"/>
    </row>
    <row r="4483" spans="4:14" s="1" customFormat="1">
      <c r="D4483" s="32"/>
      <c r="G4483" s="32"/>
      <c r="I4483" s="7"/>
      <c r="J4483" s="7"/>
      <c r="K4483" s="7"/>
      <c r="N4483" s="7"/>
    </row>
    <row r="4484" spans="4:14" s="1" customFormat="1">
      <c r="D4484" s="32"/>
      <c r="G4484" s="32"/>
      <c r="I4484" s="7"/>
      <c r="J4484" s="7"/>
      <c r="K4484" s="7"/>
      <c r="N4484" s="7"/>
    </row>
    <row r="4485" spans="4:14" s="1" customFormat="1">
      <c r="D4485" s="32"/>
      <c r="G4485" s="32"/>
      <c r="I4485" s="7"/>
      <c r="J4485" s="7"/>
      <c r="K4485" s="7"/>
      <c r="N4485" s="7"/>
    </row>
    <row r="4486" spans="4:14" s="1" customFormat="1">
      <c r="D4486" s="32"/>
      <c r="G4486" s="32"/>
      <c r="I4486" s="7"/>
      <c r="J4486" s="7"/>
      <c r="K4486" s="7"/>
      <c r="N4486" s="7"/>
    </row>
    <row r="4487" spans="4:14" s="1" customFormat="1">
      <c r="D4487" s="32"/>
      <c r="G4487" s="32"/>
      <c r="I4487" s="7"/>
      <c r="J4487" s="7"/>
      <c r="K4487" s="7"/>
      <c r="N4487" s="7"/>
    </row>
    <row r="4488" spans="4:14" s="1" customFormat="1">
      <c r="D4488" s="32"/>
      <c r="G4488" s="32"/>
      <c r="I4488" s="7"/>
      <c r="J4488" s="7"/>
      <c r="K4488" s="7"/>
      <c r="N4488" s="7"/>
    </row>
    <row r="4489" spans="4:14" s="1" customFormat="1">
      <c r="D4489" s="32"/>
      <c r="G4489" s="32"/>
      <c r="I4489" s="7"/>
      <c r="J4489" s="7"/>
      <c r="K4489" s="7"/>
      <c r="N4489" s="7"/>
    </row>
    <row r="4490" spans="4:14" s="1" customFormat="1">
      <c r="D4490" s="32"/>
      <c r="G4490" s="32"/>
      <c r="I4490" s="7"/>
      <c r="J4490" s="7"/>
      <c r="K4490" s="7"/>
      <c r="N4490" s="7"/>
    </row>
    <row r="4491" spans="4:14" s="1" customFormat="1">
      <c r="D4491" s="32"/>
      <c r="G4491" s="32"/>
      <c r="I4491" s="7"/>
      <c r="J4491" s="7"/>
      <c r="K4491" s="7"/>
      <c r="N4491" s="7"/>
    </row>
    <row r="4492" spans="4:14" s="1" customFormat="1">
      <c r="D4492" s="32"/>
      <c r="G4492" s="32"/>
      <c r="I4492" s="7"/>
      <c r="J4492" s="7"/>
      <c r="K4492" s="7"/>
      <c r="N4492" s="7"/>
    </row>
    <row r="4493" spans="4:14" s="1" customFormat="1">
      <c r="D4493" s="32"/>
      <c r="G4493" s="32"/>
      <c r="I4493" s="7"/>
      <c r="J4493" s="7"/>
      <c r="K4493" s="7"/>
      <c r="N4493" s="7"/>
    </row>
    <row r="4494" spans="4:14" s="1" customFormat="1">
      <c r="D4494" s="32"/>
      <c r="G4494" s="32"/>
      <c r="I4494" s="7"/>
      <c r="J4494" s="7"/>
      <c r="K4494" s="7"/>
      <c r="N4494" s="7"/>
    </row>
    <row r="4495" spans="4:14" s="1" customFormat="1">
      <c r="D4495" s="32"/>
      <c r="G4495" s="32"/>
      <c r="I4495" s="7"/>
      <c r="J4495" s="7"/>
      <c r="K4495" s="7"/>
      <c r="N4495" s="7"/>
    </row>
    <row r="4496" spans="4:14" s="1" customFormat="1">
      <c r="D4496" s="32"/>
      <c r="G4496" s="32"/>
      <c r="I4496" s="7"/>
      <c r="J4496" s="7"/>
      <c r="K4496" s="7"/>
      <c r="N4496" s="7"/>
    </row>
    <row r="4497" spans="4:14" s="1" customFormat="1">
      <c r="D4497" s="32"/>
      <c r="G4497" s="32"/>
      <c r="I4497" s="7"/>
      <c r="J4497" s="7"/>
      <c r="K4497" s="7"/>
      <c r="N4497" s="7"/>
    </row>
    <row r="4498" spans="4:14" s="1" customFormat="1">
      <c r="D4498" s="32"/>
      <c r="G4498" s="32"/>
      <c r="I4498" s="7"/>
      <c r="J4498" s="7"/>
      <c r="K4498" s="7"/>
      <c r="N4498" s="7"/>
    </row>
    <row r="4499" spans="4:14" s="1" customFormat="1">
      <c r="D4499" s="32"/>
      <c r="G4499" s="32"/>
      <c r="I4499" s="7"/>
      <c r="J4499" s="7"/>
      <c r="K4499" s="7"/>
      <c r="N4499" s="7"/>
    </row>
    <row r="4500" spans="4:14" s="1" customFormat="1">
      <c r="D4500" s="32"/>
      <c r="G4500" s="32"/>
      <c r="I4500" s="7"/>
      <c r="J4500" s="7"/>
      <c r="K4500" s="7"/>
      <c r="N4500" s="7"/>
    </row>
    <row r="4501" spans="4:14" s="1" customFormat="1">
      <c r="D4501" s="32"/>
      <c r="G4501" s="32"/>
      <c r="I4501" s="7"/>
      <c r="J4501" s="7"/>
      <c r="K4501" s="7"/>
      <c r="N4501" s="7"/>
    </row>
    <row r="4502" spans="4:14" s="1" customFormat="1">
      <c r="D4502" s="32"/>
      <c r="G4502" s="32"/>
      <c r="I4502" s="7"/>
      <c r="J4502" s="7"/>
      <c r="K4502" s="7"/>
      <c r="N4502" s="7"/>
    </row>
    <row r="4503" spans="4:14" s="1" customFormat="1">
      <c r="D4503" s="32"/>
      <c r="G4503" s="32"/>
      <c r="I4503" s="7"/>
      <c r="J4503" s="7"/>
      <c r="K4503" s="7"/>
      <c r="N4503" s="7"/>
    </row>
    <row r="4504" spans="4:14" s="1" customFormat="1">
      <c r="D4504" s="32"/>
      <c r="G4504" s="32"/>
      <c r="I4504" s="7"/>
      <c r="J4504" s="7"/>
      <c r="K4504" s="7"/>
      <c r="N4504" s="7"/>
    </row>
    <row r="4505" spans="4:14" s="1" customFormat="1">
      <c r="D4505" s="32"/>
      <c r="G4505" s="32"/>
      <c r="I4505" s="7"/>
      <c r="J4505" s="7"/>
      <c r="K4505" s="7"/>
      <c r="N4505" s="7"/>
    </row>
    <row r="4506" spans="4:14" s="1" customFormat="1">
      <c r="D4506" s="32"/>
      <c r="G4506" s="32"/>
      <c r="I4506" s="7"/>
      <c r="J4506" s="7"/>
      <c r="K4506" s="7"/>
      <c r="N4506" s="7"/>
    </row>
    <row r="4507" spans="4:14" s="1" customFormat="1">
      <c r="D4507" s="32"/>
      <c r="G4507" s="32"/>
      <c r="I4507" s="7"/>
      <c r="J4507" s="7"/>
      <c r="K4507" s="7"/>
      <c r="N4507" s="7"/>
    </row>
    <row r="4508" spans="4:14" s="1" customFormat="1">
      <c r="D4508" s="32"/>
      <c r="G4508" s="32"/>
      <c r="I4508" s="7"/>
      <c r="J4508" s="7"/>
      <c r="K4508" s="7"/>
      <c r="N4508" s="7"/>
    </row>
    <row r="4509" spans="4:14" s="1" customFormat="1">
      <c r="D4509" s="32"/>
      <c r="G4509" s="32"/>
      <c r="I4509" s="7"/>
      <c r="J4509" s="7"/>
      <c r="K4509" s="7"/>
      <c r="N4509" s="7"/>
    </row>
    <row r="4510" spans="4:14" s="1" customFormat="1">
      <c r="D4510" s="32"/>
      <c r="G4510" s="32"/>
      <c r="I4510" s="7"/>
      <c r="J4510" s="7"/>
      <c r="K4510" s="7"/>
      <c r="N4510" s="7"/>
    </row>
    <row r="4511" spans="4:14" s="1" customFormat="1">
      <c r="D4511" s="32"/>
      <c r="G4511" s="32"/>
      <c r="I4511" s="7"/>
      <c r="J4511" s="7"/>
      <c r="K4511" s="7"/>
      <c r="N4511" s="7"/>
    </row>
    <row r="4512" spans="4:14" s="1" customFormat="1">
      <c r="D4512" s="32"/>
      <c r="G4512" s="32"/>
      <c r="I4512" s="7"/>
      <c r="J4512" s="7"/>
      <c r="K4512" s="7"/>
      <c r="N4512" s="7"/>
    </row>
    <row r="4513" spans="4:14" s="1" customFormat="1">
      <c r="D4513" s="32"/>
      <c r="G4513" s="32"/>
      <c r="I4513" s="7"/>
      <c r="J4513" s="7"/>
      <c r="K4513" s="7"/>
      <c r="N4513" s="7"/>
    </row>
    <row r="4514" spans="4:14" s="1" customFormat="1">
      <c r="D4514" s="32"/>
      <c r="G4514" s="32"/>
      <c r="I4514" s="7"/>
      <c r="J4514" s="7"/>
      <c r="K4514" s="7"/>
      <c r="N4514" s="7"/>
    </row>
    <row r="4515" spans="4:14" s="1" customFormat="1">
      <c r="D4515" s="32"/>
      <c r="G4515" s="32"/>
      <c r="I4515" s="7"/>
      <c r="J4515" s="7"/>
      <c r="K4515" s="7"/>
      <c r="N4515" s="7"/>
    </row>
    <row r="4516" spans="4:14" s="1" customFormat="1">
      <c r="D4516" s="32"/>
      <c r="G4516" s="32"/>
      <c r="I4516" s="7"/>
      <c r="J4516" s="7"/>
      <c r="K4516" s="7"/>
      <c r="N4516" s="7"/>
    </row>
    <row r="4517" spans="4:14" s="1" customFormat="1">
      <c r="D4517" s="32"/>
      <c r="G4517" s="32"/>
      <c r="I4517" s="7"/>
      <c r="J4517" s="7"/>
      <c r="K4517" s="7"/>
      <c r="N4517" s="7"/>
    </row>
    <row r="4518" spans="4:14" s="1" customFormat="1">
      <c r="D4518" s="32"/>
      <c r="G4518" s="32"/>
      <c r="I4518" s="7"/>
      <c r="J4518" s="7"/>
      <c r="K4518" s="7"/>
      <c r="N4518" s="7"/>
    </row>
    <row r="4519" spans="4:14" s="1" customFormat="1">
      <c r="D4519" s="32"/>
      <c r="G4519" s="32"/>
      <c r="I4519" s="7"/>
      <c r="J4519" s="7"/>
      <c r="K4519" s="7"/>
      <c r="N4519" s="7"/>
    </row>
    <row r="4520" spans="4:14" s="1" customFormat="1">
      <c r="D4520" s="32"/>
      <c r="G4520" s="32"/>
      <c r="I4520" s="7"/>
      <c r="J4520" s="7"/>
      <c r="K4520" s="7"/>
      <c r="N4520" s="7"/>
    </row>
    <row r="4521" spans="4:14" s="1" customFormat="1">
      <c r="D4521" s="32"/>
      <c r="G4521" s="32"/>
      <c r="I4521" s="7"/>
      <c r="J4521" s="7"/>
      <c r="K4521" s="7"/>
      <c r="N4521" s="7"/>
    </row>
    <row r="4522" spans="4:14" s="1" customFormat="1">
      <c r="D4522" s="32"/>
      <c r="G4522" s="32"/>
      <c r="I4522" s="7"/>
      <c r="J4522" s="7"/>
      <c r="K4522" s="7"/>
      <c r="N4522" s="7"/>
    </row>
    <row r="4523" spans="4:14" s="1" customFormat="1">
      <c r="D4523" s="32"/>
      <c r="G4523" s="32"/>
      <c r="I4523" s="7"/>
      <c r="J4523" s="7"/>
      <c r="K4523" s="7"/>
      <c r="N4523" s="7"/>
    </row>
    <row r="4524" spans="4:14" s="1" customFormat="1">
      <c r="D4524" s="32"/>
      <c r="G4524" s="32"/>
      <c r="I4524" s="7"/>
      <c r="J4524" s="7"/>
      <c r="K4524" s="7"/>
      <c r="N4524" s="7"/>
    </row>
    <row r="4525" spans="4:14" s="1" customFormat="1">
      <c r="D4525" s="32"/>
      <c r="G4525" s="32"/>
      <c r="I4525" s="7"/>
      <c r="J4525" s="7"/>
      <c r="K4525" s="7"/>
      <c r="N4525" s="7"/>
    </row>
    <row r="4526" spans="4:14" s="1" customFormat="1">
      <c r="D4526" s="32"/>
      <c r="G4526" s="32"/>
      <c r="I4526" s="7"/>
      <c r="J4526" s="7"/>
      <c r="K4526" s="7"/>
      <c r="N4526" s="7"/>
    </row>
    <row r="4527" spans="4:14" s="1" customFormat="1">
      <c r="D4527" s="32"/>
      <c r="G4527" s="32"/>
      <c r="I4527" s="7"/>
      <c r="J4527" s="7"/>
      <c r="K4527" s="7"/>
      <c r="N4527" s="7"/>
    </row>
    <row r="4528" spans="4:14" s="1" customFormat="1">
      <c r="D4528" s="32"/>
      <c r="G4528" s="32"/>
      <c r="I4528" s="7"/>
      <c r="J4528" s="7"/>
      <c r="K4528" s="7"/>
      <c r="N4528" s="7"/>
    </row>
    <row r="4529" spans="4:14" s="1" customFormat="1">
      <c r="D4529" s="32"/>
      <c r="G4529" s="32"/>
      <c r="I4529" s="7"/>
      <c r="J4529" s="7"/>
      <c r="K4529" s="7"/>
      <c r="N4529" s="7"/>
    </row>
    <row r="4530" spans="4:14" s="1" customFormat="1">
      <c r="D4530" s="32"/>
      <c r="G4530" s="32"/>
      <c r="I4530" s="7"/>
      <c r="J4530" s="7"/>
      <c r="K4530" s="7"/>
      <c r="N4530" s="7"/>
    </row>
    <row r="4531" spans="4:14" s="1" customFormat="1">
      <c r="D4531" s="32"/>
      <c r="G4531" s="32"/>
      <c r="I4531" s="7"/>
      <c r="J4531" s="7"/>
      <c r="K4531" s="7"/>
      <c r="N4531" s="7"/>
    </row>
    <row r="4532" spans="4:14" s="1" customFormat="1">
      <c r="D4532" s="32"/>
      <c r="G4532" s="32"/>
      <c r="I4532" s="7"/>
      <c r="J4532" s="7"/>
      <c r="K4532" s="7"/>
      <c r="N4532" s="7"/>
    </row>
    <row r="4533" spans="4:14" s="1" customFormat="1">
      <c r="D4533" s="32"/>
      <c r="G4533" s="32"/>
      <c r="I4533" s="7"/>
      <c r="J4533" s="7"/>
      <c r="K4533" s="7"/>
      <c r="N4533" s="7"/>
    </row>
    <row r="4534" spans="4:14" s="1" customFormat="1">
      <c r="D4534" s="32"/>
      <c r="G4534" s="32"/>
      <c r="I4534" s="7"/>
      <c r="J4534" s="7"/>
      <c r="K4534" s="7"/>
      <c r="N4534" s="7"/>
    </row>
    <row r="4535" spans="4:14" s="1" customFormat="1">
      <c r="D4535" s="32"/>
      <c r="G4535" s="32"/>
      <c r="I4535" s="7"/>
      <c r="J4535" s="7"/>
      <c r="K4535" s="7"/>
      <c r="N4535" s="7"/>
    </row>
    <row r="4536" spans="4:14" s="1" customFormat="1">
      <c r="D4536" s="32"/>
      <c r="G4536" s="32"/>
      <c r="I4536" s="7"/>
      <c r="J4536" s="7"/>
      <c r="K4536" s="7"/>
      <c r="N4536" s="7"/>
    </row>
    <row r="4537" spans="4:14" s="1" customFormat="1">
      <c r="D4537" s="32"/>
      <c r="G4537" s="32"/>
      <c r="I4537" s="7"/>
      <c r="J4537" s="7"/>
      <c r="K4537" s="7"/>
      <c r="N4537" s="7"/>
    </row>
    <row r="4538" spans="4:14" s="1" customFormat="1">
      <c r="D4538" s="32"/>
      <c r="G4538" s="32"/>
      <c r="I4538" s="7"/>
      <c r="J4538" s="7"/>
      <c r="K4538" s="7"/>
      <c r="N4538" s="7"/>
    </row>
    <row r="4539" spans="4:14" s="1" customFormat="1">
      <c r="D4539" s="32"/>
      <c r="G4539" s="32"/>
      <c r="I4539" s="7"/>
      <c r="J4539" s="7"/>
      <c r="K4539" s="7"/>
      <c r="N4539" s="7"/>
    </row>
    <row r="4540" spans="4:14" s="1" customFormat="1">
      <c r="D4540" s="32"/>
      <c r="G4540" s="32"/>
      <c r="I4540" s="7"/>
      <c r="J4540" s="7"/>
      <c r="K4540" s="7"/>
      <c r="N4540" s="7"/>
    </row>
    <row r="4541" spans="4:14" s="1" customFormat="1">
      <c r="D4541" s="32"/>
      <c r="G4541" s="32"/>
      <c r="I4541" s="7"/>
      <c r="J4541" s="7"/>
      <c r="K4541" s="7"/>
      <c r="N4541" s="7"/>
    </row>
    <row r="4542" spans="4:14" s="1" customFormat="1">
      <c r="D4542" s="32"/>
      <c r="G4542" s="32"/>
      <c r="I4542" s="7"/>
      <c r="J4542" s="7"/>
      <c r="K4542" s="7"/>
      <c r="N4542" s="7"/>
    </row>
    <row r="4543" spans="4:14" s="1" customFormat="1">
      <c r="D4543" s="32"/>
      <c r="G4543" s="32"/>
      <c r="I4543" s="7"/>
      <c r="J4543" s="7"/>
      <c r="K4543" s="7"/>
      <c r="N4543" s="7"/>
    </row>
    <row r="4544" spans="4:14" s="1" customFormat="1">
      <c r="D4544" s="32"/>
      <c r="G4544" s="32"/>
      <c r="I4544" s="7"/>
      <c r="J4544" s="7"/>
      <c r="K4544" s="7"/>
      <c r="N4544" s="7"/>
    </row>
    <row r="4545" spans="4:14" s="1" customFormat="1">
      <c r="D4545" s="32"/>
      <c r="G4545" s="32"/>
      <c r="I4545" s="7"/>
      <c r="J4545" s="7"/>
      <c r="K4545" s="7"/>
      <c r="N4545" s="7"/>
    </row>
    <row r="4546" spans="4:14" s="1" customFormat="1">
      <c r="D4546" s="32"/>
      <c r="G4546" s="32"/>
      <c r="I4546" s="7"/>
      <c r="J4546" s="7"/>
      <c r="K4546" s="7"/>
      <c r="N4546" s="7"/>
    </row>
    <row r="4547" spans="4:14" s="1" customFormat="1">
      <c r="D4547" s="32"/>
      <c r="G4547" s="32"/>
      <c r="I4547" s="7"/>
      <c r="J4547" s="7"/>
      <c r="K4547" s="7"/>
      <c r="N4547" s="7"/>
    </row>
    <row r="4548" spans="4:14" s="1" customFormat="1">
      <c r="D4548" s="32"/>
      <c r="G4548" s="32"/>
      <c r="I4548" s="7"/>
      <c r="J4548" s="7"/>
      <c r="K4548" s="7"/>
      <c r="N4548" s="7"/>
    </row>
    <row r="4549" spans="4:14" s="1" customFormat="1">
      <c r="D4549" s="32"/>
      <c r="G4549" s="32"/>
      <c r="I4549" s="7"/>
      <c r="J4549" s="7"/>
      <c r="K4549" s="7"/>
      <c r="N4549" s="7"/>
    </row>
    <row r="4550" spans="4:14" s="1" customFormat="1">
      <c r="D4550" s="32"/>
      <c r="G4550" s="32"/>
      <c r="I4550" s="7"/>
      <c r="J4550" s="7"/>
      <c r="K4550" s="7"/>
      <c r="N4550" s="7"/>
    </row>
    <row r="4551" spans="4:14" s="1" customFormat="1">
      <c r="D4551" s="32"/>
      <c r="G4551" s="32"/>
      <c r="I4551" s="7"/>
      <c r="J4551" s="7"/>
      <c r="K4551" s="7"/>
      <c r="N4551" s="7"/>
    </row>
    <row r="4552" spans="4:14" s="1" customFormat="1">
      <c r="D4552" s="32"/>
      <c r="G4552" s="32"/>
      <c r="I4552" s="7"/>
      <c r="J4552" s="7"/>
      <c r="K4552" s="7"/>
      <c r="N4552" s="7"/>
    </row>
    <row r="4553" spans="4:14" s="1" customFormat="1">
      <c r="D4553" s="32"/>
      <c r="G4553" s="32"/>
      <c r="I4553" s="7"/>
      <c r="J4553" s="7"/>
      <c r="K4553" s="7"/>
      <c r="N4553" s="7"/>
    </row>
    <row r="4554" spans="4:14" s="1" customFormat="1">
      <c r="D4554" s="32"/>
      <c r="G4554" s="32"/>
      <c r="I4554" s="7"/>
      <c r="J4554" s="7"/>
      <c r="K4554" s="7"/>
      <c r="N4554" s="7"/>
    </row>
    <row r="4555" spans="4:14" s="1" customFormat="1">
      <c r="D4555" s="32"/>
      <c r="G4555" s="32"/>
      <c r="I4555" s="7"/>
      <c r="J4555" s="7"/>
      <c r="K4555" s="7"/>
      <c r="N4555" s="7"/>
    </row>
    <row r="4556" spans="4:14" s="1" customFormat="1">
      <c r="D4556" s="32"/>
      <c r="G4556" s="32"/>
      <c r="I4556" s="7"/>
      <c r="J4556" s="7"/>
      <c r="K4556" s="7"/>
      <c r="N4556" s="7"/>
    </row>
    <row r="4557" spans="4:14" s="1" customFormat="1">
      <c r="D4557" s="32"/>
      <c r="G4557" s="32"/>
      <c r="I4557" s="7"/>
      <c r="J4557" s="7"/>
      <c r="K4557" s="7"/>
      <c r="N4557" s="7"/>
    </row>
    <row r="4558" spans="4:14" s="1" customFormat="1">
      <c r="D4558" s="32"/>
      <c r="G4558" s="32"/>
      <c r="I4558" s="7"/>
      <c r="J4558" s="7"/>
      <c r="K4558" s="7"/>
      <c r="N4558" s="7"/>
    </row>
    <row r="4559" spans="4:14" s="1" customFormat="1">
      <c r="D4559" s="32"/>
      <c r="G4559" s="32"/>
      <c r="I4559" s="7"/>
      <c r="J4559" s="7"/>
      <c r="K4559" s="7"/>
      <c r="N4559" s="7"/>
    </row>
    <row r="4560" spans="4:14" s="1" customFormat="1">
      <c r="D4560" s="32"/>
      <c r="G4560" s="32"/>
      <c r="I4560" s="7"/>
      <c r="J4560" s="7"/>
      <c r="K4560" s="7"/>
      <c r="N4560" s="7"/>
    </row>
    <row r="4561" spans="4:14" s="1" customFormat="1">
      <c r="D4561" s="32"/>
      <c r="G4561" s="32"/>
      <c r="I4561" s="7"/>
      <c r="J4561" s="7"/>
      <c r="K4561" s="7"/>
      <c r="N4561" s="7"/>
    </row>
    <row r="4562" spans="4:14" s="1" customFormat="1">
      <c r="D4562" s="32"/>
      <c r="G4562" s="32"/>
      <c r="I4562" s="7"/>
      <c r="J4562" s="7"/>
      <c r="K4562" s="7"/>
      <c r="N4562" s="7"/>
    </row>
    <row r="4563" spans="4:14" s="1" customFormat="1">
      <c r="D4563" s="32"/>
      <c r="G4563" s="32"/>
      <c r="I4563" s="7"/>
      <c r="J4563" s="7"/>
      <c r="K4563" s="7"/>
      <c r="N4563" s="7"/>
    </row>
    <row r="4564" spans="4:14" s="1" customFormat="1">
      <c r="D4564" s="32"/>
      <c r="G4564" s="32"/>
      <c r="I4564" s="7"/>
      <c r="J4564" s="7"/>
      <c r="K4564" s="7"/>
      <c r="N4564" s="7"/>
    </row>
    <row r="4565" spans="4:14" s="1" customFormat="1">
      <c r="D4565" s="32"/>
      <c r="G4565" s="32"/>
      <c r="I4565" s="7"/>
      <c r="J4565" s="7"/>
      <c r="K4565" s="7"/>
      <c r="N4565" s="7"/>
    </row>
    <row r="4566" spans="4:14" s="1" customFormat="1">
      <c r="D4566" s="32"/>
      <c r="G4566" s="32"/>
      <c r="I4566" s="7"/>
      <c r="J4566" s="7"/>
      <c r="K4566" s="7"/>
      <c r="N4566" s="7"/>
    </row>
    <row r="4567" spans="4:14" s="1" customFormat="1">
      <c r="D4567" s="32"/>
      <c r="G4567" s="32"/>
      <c r="I4567" s="7"/>
      <c r="J4567" s="7"/>
      <c r="K4567" s="7"/>
      <c r="N4567" s="7"/>
    </row>
    <row r="4568" spans="4:14" s="1" customFormat="1">
      <c r="D4568" s="32"/>
      <c r="G4568" s="32"/>
      <c r="I4568" s="7"/>
      <c r="J4568" s="7"/>
      <c r="K4568" s="7"/>
      <c r="N4568" s="7"/>
    </row>
    <row r="4569" spans="4:14" s="1" customFormat="1">
      <c r="D4569" s="32"/>
      <c r="G4569" s="32"/>
      <c r="I4569" s="7"/>
      <c r="J4569" s="7"/>
      <c r="K4569" s="7"/>
      <c r="N4569" s="7"/>
    </row>
    <row r="4570" spans="4:14" s="1" customFormat="1">
      <c r="D4570" s="32"/>
      <c r="G4570" s="32"/>
      <c r="I4570" s="7"/>
      <c r="J4570" s="7"/>
      <c r="K4570" s="7"/>
      <c r="N4570" s="7"/>
    </row>
    <row r="4571" spans="4:14" s="1" customFormat="1">
      <c r="D4571" s="32"/>
      <c r="G4571" s="32"/>
      <c r="I4571" s="7"/>
      <c r="J4571" s="7"/>
      <c r="K4571" s="7"/>
      <c r="N4571" s="7"/>
    </row>
    <row r="4572" spans="4:14" s="1" customFormat="1">
      <c r="D4572" s="32"/>
      <c r="G4572" s="32"/>
      <c r="I4572" s="7"/>
      <c r="J4572" s="7"/>
      <c r="K4572" s="7"/>
      <c r="N4572" s="7"/>
    </row>
    <row r="4573" spans="4:14" s="1" customFormat="1">
      <c r="D4573" s="32"/>
      <c r="G4573" s="32"/>
      <c r="I4573" s="7"/>
      <c r="J4573" s="7"/>
      <c r="K4573" s="7"/>
      <c r="N4573" s="7"/>
    </row>
    <row r="4574" spans="4:14" s="1" customFormat="1">
      <c r="D4574" s="32"/>
      <c r="G4574" s="32"/>
      <c r="I4574" s="7"/>
      <c r="J4574" s="7"/>
      <c r="K4574" s="7"/>
      <c r="N4574" s="7"/>
    </row>
    <row r="4575" spans="4:14" s="1" customFormat="1">
      <c r="D4575" s="32"/>
      <c r="G4575" s="32"/>
      <c r="I4575" s="7"/>
      <c r="J4575" s="7"/>
      <c r="K4575" s="7"/>
      <c r="N4575" s="7"/>
    </row>
    <row r="4576" spans="4:14" s="1" customFormat="1">
      <c r="D4576" s="32"/>
      <c r="G4576" s="32"/>
      <c r="I4576" s="7"/>
      <c r="J4576" s="7"/>
      <c r="K4576" s="7"/>
      <c r="N4576" s="7"/>
    </row>
    <row r="4577" spans="4:14" s="1" customFormat="1">
      <c r="D4577" s="32"/>
      <c r="G4577" s="32"/>
      <c r="I4577" s="7"/>
      <c r="J4577" s="7"/>
      <c r="K4577" s="7"/>
      <c r="N4577" s="7"/>
    </row>
    <row r="4578" spans="4:14" s="1" customFormat="1">
      <c r="D4578" s="32"/>
      <c r="G4578" s="32"/>
      <c r="I4578" s="7"/>
      <c r="J4578" s="7"/>
      <c r="K4578" s="7"/>
      <c r="N4578" s="7"/>
    </row>
    <row r="4579" spans="4:14" s="1" customFormat="1">
      <c r="D4579" s="32"/>
      <c r="G4579" s="32"/>
      <c r="I4579" s="7"/>
      <c r="J4579" s="7"/>
      <c r="K4579" s="7"/>
      <c r="N4579" s="7"/>
    </row>
    <row r="4580" spans="4:14" s="1" customFormat="1">
      <c r="D4580" s="32"/>
      <c r="G4580" s="32"/>
      <c r="I4580" s="7"/>
      <c r="J4580" s="7"/>
      <c r="K4580" s="7"/>
      <c r="N4580" s="7"/>
    </row>
    <row r="4581" spans="4:14" s="1" customFormat="1">
      <c r="D4581" s="32"/>
      <c r="G4581" s="32"/>
      <c r="I4581" s="7"/>
      <c r="J4581" s="7"/>
      <c r="K4581" s="7"/>
      <c r="N4581" s="7"/>
    </row>
    <row r="4582" spans="4:14" s="1" customFormat="1">
      <c r="D4582" s="32"/>
      <c r="G4582" s="32"/>
      <c r="I4582" s="7"/>
      <c r="J4582" s="7"/>
      <c r="K4582" s="7"/>
      <c r="N4582" s="7"/>
    </row>
    <row r="4583" spans="4:14" s="1" customFormat="1">
      <c r="D4583" s="32"/>
      <c r="G4583" s="32"/>
      <c r="I4583" s="7"/>
      <c r="J4583" s="7"/>
      <c r="K4583" s="7"/>
      <c r="N4583" s="7"/>
    </row>
    <row r="4584" spans="4:14" s="1" customFormat="1">
      <c r="D4584" s="32"/>
      <c r="G4584" s="32"/>
      <c r="I4584" s="7"/>
      <c r="J4584" s="7"/>
      <c r="K4584" s="7"/>
      <c r="N4584" s="7"/>
    </row>
    <row r="4585" spans="4:14" s="1" customFormat="1">
      <c r="D4585" s="32"/>
      <c r="G4585" s="32"/>
      <c r="I4585" s="7"/>
      <c r="J4585" s="7"/>
      <c r="K4585" s="7"/>
      <c r="N4585" s="7"/>
    </row>
    <row r="4586" spans="4:14" s="1" customFormat="1">
      <c r="D4586" s="32"/>
      <c r="G4586" s="32"/>
      <c r="I4586" s="7"/>
      <c r="J4586" s="7"/>
      <c r="K4586" s="7"/>
      <c r="N4586" s="7"/>
    </row>
    <row r="4587" spans="4:14" s="1" customFormat="1">
      <c r="D4587" s="32"/>
      <c r="G4587" s="32"/>
      <c r="I4587" s="7"/>
      <c r="J4587" s="7"/>
      <c r="K4587" s="7"/>
      <c r="N4587" s="7"/>
    </row>
    <row r="4588" spans="4:14" s="1" customFormat="1">
      <c r="D4588" s="32"/>
      <c r="G4588" s="32"/>
      <c r="I4588" s="7"/>
      <c r="J4588" s="7"/>
      <c r="K4588" s="7"/>
      <c r="N4588" s="7"/>
    </row>
    <row r="4589" spans="4:14" s="1" customFormat="1">
      <c r="D4589" s="32"/>
      <c r="G4589" s="32"/>
      <c r="I4589" s="7"/>
      <c r="J4589" s="7"/>
      <c r="K4589" s="7"/>
      <c r="N4589" s="7"/>
    </row>
    <row r="4590" spans="4:14" s="1" customFormat="1">
      <c r="D4590" s="32"/>
      <c r="G4590" s="32"/>
      <c r="I4590" s="7"/>
      <c r="J4590" s="7"/>
      <c r="K4590" s="7"/>
      <c r="N4590" s="7"/>
    </row>
    <row r="4591" spans="4:14" s="1" customFormat="1">
      <c r="D4591" s="32"/>
      <c r="G4591" s="32"/>
      <c r="I4591" s="7"/>
      <c r="J4591" s="7"/>
      <c r="K4591" s="7"/>
      <c r="N4591" s="7"/>
    </row>
    <row r="4592" spans="4:14" s="1" customFormat="1">
      <c r="D4592" s="32"/>
      <c r="G4592" s="32"/>
      <c r="I4592" s="7"/>
      <c r="J4592" s="7"/>
      <c r="K4592" s="7"/>
      <c r="N4592" s="7"/>
    </row>
    <row r="4593" spans="4:14" s="1" customFormat="1">
      <c r="D4593" s="32"/>
      <c r="G4593" s="32"/>
      <c r="I4593" s="7"/>
      <c r="J4593" s="7"/>
      <c r="K4593" s="7"/>
      <c r="N4593" s="7"/>
    </row>
    <row r="4594" spans="4:14" s="1" customFormat="1">
      <c r="D4594" s="32"/>
      <c r="G4594" s="32"/>
      <c r="I4594" s="7"/>
      <c r="J4594" s="7"/>
      <c r="K4594" s="7"/>
      <c r="N4594" s="7"/>
    </row>
    <row r="4595" spans="4:14" s="1" customFormat="1">
      <c r="D4595" s="32"/>
      <c r="G4595" s="32"/>
      <c r="I4595" s="7"/>
      <c r="J4595" s="7"/>
      <c r="K4595" s="7"/>
      <c r="N4595" s="7"/>
    </row>
    <row r="4596" spans="4:14" s="1" customFormat="1">
      <c r="D4596" s="32"/>
      <c r="G4596" s="32"/>
      <c r="I4596" s="7"/>
      <c r="J4596" s="7"/>
      <c r="K4596" s="7"/>
      <c r="N4596" s="7"/>
    </row>
    <row r="4597" spans="4:14" s="1" customFormat="1">
      <c r="D4597" s="32"/>
      <c r="G4597" s="32"/>
      <c r="I4597" s="7"/>
      <c r="J4597" s="7"/>
      <c r="K4597" s="7"/>
      <c r="N4597" s="7"/>
    </row>
    <row r="4598" spans="4:14" s="1" customFormat="1">
      <c r="D4598" s="32"/>
      <c r="G4598" s="32"/>
      <c r="I4598" s="7"/>
      <c r="J4598" s="7"/>
      <c r="K4598" s="7"/>
      <c r="N4598" s="7"/>
    </row>
    <row r="4599" spans="4:14" s="1" customFormat="1">
      <c r="D4599" s="32"/>
      <c r="G4599" s="32"/>
      <c r="I4599" s="7"/>
      <c r="J4599" s="7"/>
      <c r="K4599" s="7"/>
      <c r="N4599" s="7"/>
    </row>
    <row r="4600" spans="4:14" s="1" customFormat="1">
      <c r="D4600" s="32"/>
      <c r="G4600" s="32"/>
      <c r="I4600" s="7"/>
      <c r="J4600" s="7"/>
      <c r="K4600" s="7"/>
      <c r="N4600" s="7"/>
    </row>
    <row r="4601" spans="4:14" s="1" customFormat="1">
      <c r="D4601" s="32"/>
      <c r="G4601" s="32"/>
      <c r="I4601" s="7"/>
      <c r="J4601" s="7"/>
      <c r="K4601" s="7"/>
      <c r="N4601" s="7"/>
    </row>
    <row r="4602" spans="4:14" s="1" customFormat="1">
      <c r="D4602" s="32"/>
      <c r="G4602" s="32"/>
      <c r="I4602" s="7"/>
      <c r="J4602" s="7"/>
      <c r="K4602" s="7"/>
      <c r="N4602" s="7"/>
    </row>
    <row r="4603" spans="4:14" s="1" customFormat="1">
      <c r="D4603" s="32"/>
      <c r="G4603" s="32"/>
      <c r="I4603" s="7"/>
      <c r="J4603" s="7"/>
      <c r="K4603" s="7"/>
      <c r="N4603" s="7"/>
    </row>
    <row r="4604" spans="4:14" s="1" customFormat="1">
      <c r="D4604" s="32"/>
      <c r="G4604" s="32"/>
      <c r="I4604" s="7"/>
      <c r="J4604" s="7"/>
      <c r="K4604" s="7"/>
      <c r="N4604" s="7"/>
    </row>
    <row r="4605" spans="4:14" s="1" customFormat="1">
      <c r="D4605" s="32"/>
      <c r="G4605" s="32"/>
      <c r="I4605" s="7"/>
      <c r="J4605" s="7"/>
      <c r="K4605" s="7"/>
      <c r="N4605" s="7"/>
    </row>
    <row r="4606" spans="4:14" s="1" customFormat="1">
      <c r="D4606" s="32"/>
      <c r="G4606" s="32"/>
      <c r="I4606" s="7"/>
      <c r="J4606" s="7"/>
      <c r="K4606" s="7"/>
      <c r="N4606" s="7"/>
    </row>
    <row r="4607" spans="4:14" s="1" customFormat="1">
      <c r="D4607" s="32"/>
      <c r="G4607" s="32"/>
      <c r="I4607" s="7"/>
      <c r="J4607" s="7"/>
      <c r="K4607" s="7"/>
      <c r="N4607" s="7"/>
    </row>
    <row r="4608" spans="4:14" s="1" customFormat="1">
      <c r="D4608" s="32"/>
      <c r="G4608" s="32"/>
      <c r="I4608" s="7"/>
      <c r="J4608" s="7"/>
      <c r="K4608" s="7"/>
      <c r="N4608" s="7"/>
    </row>
    <row r="4609" spans="4:14" s="1" customFormat="1">
      <c r="D4609" s="32"/>
      <c r="G4609" s="32"/>
      <c r="I4609" s="7"/>
      <c r="J4609" s="7"/>
      <c r="K4609" s="7"/>
      <c r="N4609" s="7"/>
    </row>
    <row r="4610" spans="4:14" s="1" customFormat="1">
      <c r="D4610" s="32"/>
      <c r="G4610" s="32"/>
      <c r="I4610" s="7"/>
      <c r="J4610" s="7"/>
      <c r="K4610" s="7"/>
      <c r="N4610" s="7"/>
    </row>
    <row r="4611" spans="4:14" s="1" customFormat="1">
      <c r="D4611" s="32"/>
      <c r="G4611" s="32"/>
      <c r="I4611" s="7"/>
      <c r="J4611" s="7"/>
      <c r="K4611" s="7"/>
      <c r="N4611" s="7"/>
    </row>
    <row r="4612" spans="4:14" s="1" customFormat="1">
      <c r="D4612" s="32"/>
      <c r="G4612" s="32"/>
      <c r="I4612" s="7"/>
      <c r="J4612" s="7"/>
      <c r="K4612" s="7"/>
      <c r="N4612" s="7"/>
    </row>
    <row r="4613" spans="4:14" s="1" customFormat="1">
      <c r="D4613" s="32"/>
      <c r="G4613" s="32"/>
      <c r="I4613" s="7"/>
      <c r="J4613" s="7"/>
      <c r="K4613" s="7"/>
      <c r="N4613" s="7"/>
    </row>
    <row r="4614" spans="4:14" s="1" customFormat="1">
      <c r="D4614" s="32"/>
      <c r="G4614" s="32"/>
      <c r="I4614" s="7"/>
      <c r="J4614" s="7"/>
      <c r="K4614" s="7"/>
      <c r="N4614" s="7"/>
    </row>
    <row r="4615" spans="4:14" s="1" customFormat="1">
      <c r="D4615" s="32"/>
      <c r="G4615" s="32"/>
      <c r="I4615" s="7"/>
      <c r="J4615" s="7"/>
      <c r="K4615" s="7"/>
      <c r="N4615" s="7"/>
    </row>
    <row r="4616" spans="4:14" s="1" customFormat="1">
      <c r="D4616" s="32"/>
      <c r="G4616" s="32"/>
      <c r="I4616" s="7"/>
      <c r="J4616" s="7"/>
      <c r="K4616" s="7"/>
      <c r="N4616" s="7"/>
    </row>
    <row r="4617" spans="4:14" s="1" customFormat="1">
      <c r="D4617" s="32"/>
      <c r="G4617" s="32"/>
      <c r="I4617" s="7"/>
      <c r="J4617" s="7"/>
      <c r="K4617" s="7"/>
      <c r="N4617" s="7"/>
    </row>
    <row r="4618" spans="4:14" s="1" customFormat="1">
      <c r="D4618" s="32"/>
      <c r="G4618" s="32"/>
      <c r="I4618" s="7"/>
      <c r="J4618" s="7"/>
      <c r="K4618" s="7"/>
      <c r="N4618" s="7"/>
    </row>
    <row r="4619" spans="4:14" s="1" customFormat="1">
      <c r="D4619" s="32"/>
      <c r="G4619" s="32"/>
      <c r="I4619" s="7"/>
      <c r="J4619" s="7"/>
      <c r="K4619" s="7"/>
      <c r="N4619" s="7"/>
    </row>
    <row r="4620" spans="4:14" s="1" customFormat="1">
      <c r="D4620" s="32"/>
      <c r="G4620" s="32"/>
      <c r="I4620" s="7"/>
      <c r="J4620" s="7"/>
      <c r="K4620" s="7"/>
      <c r="N4620" s="7"/>
    </row>
    <row r="4621" spans="4:14" s="1" customFormat="1">
      <c r="D4621" s="32"/>
      <c r="G4621" s="32"/>
      <c r="I4621" s="7"/>
      <c r="J4621" s="7"/>
      <c r="K4621" s="7"/>
      <c r="N4621" s="7"/>
    </row>
    <row r="4622" spans="4:14" s="1" customFormat="1">
      <c r="D4622" s="32"/>
      <c r="G4622" s="32"/>
      <c r="I4622" s="7"/>
      <c r="J4622" s="7"/>
      <c r="K4622" s="7"/>
      <c r="N4622" s="7"/>
    </row>
    <row r="4623" spans="4:14" s="1" customFormat="1">
      <c r="D4623" s="32"/>
      <c r="G4623" s="32"/>
      <c r="I4623" s="7"/>
      <c r="J4623" s="7"/>
      <c r="K4623" s="7"/>
      <c r="N4623" s="7"/>
    </row>
    <row r="4624" spans="4:14" s="1" customFormat="1">
      <c r="D4624" s="32"/>
      <c r="G4624" s="32"/>
      <c r="I4624" s="7"/>
      <c r="J4624" s="7"/>
      <c r="K4624" s="7"/>
      <c r="N4624" s="7"/>
    </row>
    <row r="4625" spans="4:14" s="1" customFormat="1">
      <c r="D4625" s="32"/>
      <c r="G4625" s="32"/>
      <c r="I4625" s="7"/>
      <c r="J4625" s="7"/>
      <c r="K4625" s="7"/>
      <c r="N4625" s="7"/>
    </row>
    <row r="4626" spans="4:14" s="1" customFormat="1">
      <c r="D4626" s="32"/>
      <c r="G4626" s="32"/>
      <c r="I4626" s="7"/>
      <c r="J4626" s="7"/>
      <c r="K4626" s="7"/>
      <c r="N4626" s="7"/>
    </row>
    <row r="4627" spans="4:14" s="1" customFormat="1">
      <c r="D4627" s="32"/>
      <c r="G4627" s="32"/>
      <c r="I4627" s="7"/>
      <c r="J4627" s="7"/>
      <c r="K4627" s="7"/>
      <c r="N4627" s="7"/>
    </row>
    <row r="4628" spans="4:14" s="1" customFormat="1">
      <c r="D4628" s="32"/>
      <c r="G4628" s="32"/>
      <c r="I4628" s="7"/>
      <c r="J4628" s="7"/>
      <c r="K4628" s="7"/>
      <c r="N4628" s="7"/>
    </row>
    <row r="4629" spans="4:14" s="1" customFormat="1">
      <c r="D4629" s="32"/>
      <c r="G4629" s="32"/>
      <c r="I4629" s="7"/>
      <c r="J4629" s="7"/>
      <c r="K4629" s="7"/>
      <c r="N4629" s="7"/>
    </row>
    <row r="4630" spans="4:14" s="1" customFormat="1">
      <c r="D4630" s="32"/>
      <c r="G4630" s="32"/>
      <c r="I4630" s="7"/>
      <c r="J4630" s="7"/>
      <c r="K4630" s="7"/>
      <c r="N4630" s="7"/>
    </row>
    <row r="4631" spans="4:14" s="1" customFormat="1">
      <c r="D4631" s="32"/>
      <c r="G4631" s="32"/>
      <c r="I4631" s="7"/>
      <c r="J4631" s="7"/>
      <c r="K4631" s="7"/>
      <c r="N4631" s="7"/>
    </row>
    <row r="4632" spans="4:14" s="1" customFormat="1">
      <c r="D4632" s="32"/>
      <c r="G4632" s="32"/>
      <c r="I4632" s="7"/>
      <c r="J4632" s="7"/>
      <c r="K4632" s="7"/>
      <c r="N4632" s="7"/>
    </row>
    <row r="4633" spans="4:14" s="1" customFormat="1">
      <c r="D4633" s="32"/>
      <c r="G4633" s="32"/>
      <c r="I4633" s="7"/>
      <c r="J4633" s="7"/>
      <c r="K4633" s="7"/>
      <c r="N4633" s="7"/>
    </row>
    <row r="4634" spans="4:14" s="1" customFormat="1">
      <c r="D4634" s="32"/>
      <c r="G4634" s="32"/>
      <c r="I4634" s="7"/>
      <c r="J4634" s="7"/>
      <c r="K4634" s="7"/>
      <c r="N4634" s="7"/>
    </row>
    <row r="4635" spans="4:14" s="1" customFormat="1">
      <c r="D4635" s="32"/>
      <c r="G4635" s="32"/>
      <c r="I4635" s="7"/>
      <c r="J4635" s="7"/>
      <c r="K4635" s="7"/>
      <c r="N4635" s="7"/>
    </row>
    <row r="4636" spans="4:14" s="1" customFormat="1">
      <c r="D4636" s="32"/>
      <c r="G4636" s="32"/>
      <c r="I4636" s="7"/>
      <c r="J4636" s="7"/>
      <c r="K4636" s="7"/>
      <c r="N4636" s="7"/>
    </row>
    <row r="4637" spans="4:14" s="1" customFormat="1">
      <c r="D4637" s="32"/>
      <c r="G4637" s="32"/>
      <c r="I4637" s="7"/>
      <c r="J4637" s="7"/>
      <c r="K4637" s="7"/>
      <c r="N4637" s="7"/>
    </row>
    <row r="4638" spans="4:14" s="1" customFormat="1">
      <c r="D4638" s="32"/>
      <c r="G4638" s="32"/>
      <c r="I4638" s="7"/>
      <c r="J4638" s="7"/>
      <c r="K4638" s="7"/>
      <c r="N4638" s="7"/>
    </row>
    <row r="4639" spans="4:14" s="1" customFormat="1">
      <c r="D4639" s="32"/>
      <c r="G4639" s="32"/>
      <c r="I4639" s="7"/>
      <c r="J4639" s="7"/>
      <c r="K4639" s="7"/>
      <c r="N4639" s="7"/>
    </row>
    <row r="4640" spans="4:14" s="1" customFormat="1">
      <c r="D4640" s="32"/>
      <c r="G4640" s="32"/>
      <c r="I4640" s="7"/>
      <c r="J4640" s="7"/>
      <c r="K4640" s="7"/>
      <c r="N4640" s="7"/>
    </row>
    <row r="4641" spans="4:14" s="1" customFormat="1">
      <c r="D4641" s="32"/>
      <c r="G4641" s="32"/>
      <c r="I4641" s="7"/>
      <c r="J4641" s="7"/>
      <c r="K4641" s="7"/>
      <c r="N4641" s="7"/>
    </row>
    <row r="4642" spans="4:14" s="1" customFormat="1">
      <c r="D4642" s="32"/>
      <c r="G4642" s="32"/>
      <c r="I4642" s="7"/>
      <c r="J4642" s="7"/>
      <c r="K4642" s="7"/>
      <c r="N4642" s="7"/>
    </row>
    <row r="4643" spans="4:14" s="1" customFormat="1">
      <c r="D4643" s="32"/>
      <c r="G4643" s="32"/>
      <c r="I4643" s="7"/>
      <c r="J4643" s="7"/>
      <c r="K4643" s="7"/>
      <c r="N4643" s="7"/>
    </row>
    <row r="4644" spans="4:14" s="1" customFormat="1">
      <c r="D4644" s="32"/>
      <c r="G4644" s="32"/>
      <c r="I4644" s="7"/>
      <c r="J4644" s="7"/>
      <c r="K4644" s="7"/>
      <c r="N4644" s="7"/>
    </row>
    <row r="4645" spans="4:14" s="1" customFormat="1">
      <c r="D4645" s="32"/>
      <c r="G4645" s="32"/>
      <c r="I4645" s="7"/>
      <c r="J4645" s="7"/>
      <c r="K4645" s="7"/>
      <c r="N4645" s="7"/>
    </row>
    <row r="4646" spans="4:14" s="1" customFormat="1">
      <c r="D4646" s="32"/>
      <c r="G4646" s="32"/>
      <c r="I4646" s="7"/>
      <c r="J4646" s="7"/>
      <c r="K4646" s="7"/>
      <c r="N4646" s="7"/>
    </row>
    <row r="4647" spans="4:14" s="1" customFormat="1">
      <c r="D4647" s="32"/>
      <c r="G4647" s="32"/>
      <c r="I4647" s="7"/>
      <c r="J4647" s="7"/>
      <c r="K4647" s="7"/>
      <c r="N4647" s="7"/>
    </row>
    <row r="4648" spans="4:14" s="1" customFormat="1">
      <c r="D4648" s="32"/>
      <c r="G4648" s="32"/>
      <c r="I4648" s="7"/>
      <c r="J4648" s="7"/>
      <c r="K4648" s="7"/>
      <c r="N4648" s="7"/>
    </row>
    <row r="4649" spans="4:14" s="1" customFormat="1">
      <c r="D4649" s="32"/>
      <c r="G4649" s="32"/>
      <c r="I4649" s="7"/>
      <c r="J4649" s="7"/>
      <c r="K4649" s="7"/>
      <c r="N4649" s="7"/>
    </row>
    <row r="4650" spans="4:14" s="1" customFormat="1">
      <c r="D4650" s="32"/>
      <c r="G4650" s="32"/>
      <c r="I4650" s="7"/>
      <c r="J4650" s="7"/>
      <c r="K4650" s="7"/>
      <c r="N4650" s="7"/>
    </row>
    <row r="4651" spans="4:14" s="1" customFormat="1">
      <c r="D4651" s="32"/>
      <c r="G4651" s="32"/>
      <c r="I4651" s="7"/>
      <c r="J4651" s="7"/>
      <c r="K4651" s="7"/>
      <c r="N4651" s="7"/>
    </row>
    <row r="4652" spans="4:14" s="1" customFormat="1">
      <c r="D4652" s="32"/>
      <c r="G4652" s="32"/>
      <c r="I4652" s="7"/>
      <c r="J4652" s="7"/>
      <c r="K4652" s="7"/>
      <c r="N4652" s="7"/>
    </row>
    <row r="4653" spans="4:14" s="1" customFormat="1">
      <c r="D4653" s="32"/>
      <c r="G4653" s="32"/>
      <c r="I4653" s="7"/>
      <c r="J4653" s="7"/>
      <c r="K4653" s="7"/>
      <c r="N4653" s="7"/>
    </row>
    <row r="4654" spans="4:14" s="1" customFormat="1">
      <c r="D4654" s="32"/>
      <c r="G4654" s="32"/>
      <c r="I4654" s="7"/>
      <c r="J4654" s="7"/>
      <c r="K4654" s="7"/>
      <c r="N4654" s="7"/>
    </row>
    <row r="4655" spans="4:14" s="1" customFormat="1">
      <c r="D4655" s="32"/>
      <c r="G4655" s="32"/>
      <c r="I4655" s="7"/>
      <c r="J4655" s="7"/>
      <c r="K4655" s="7"/>
      <c r="N4655" s="7"/>
    </row>
    <row r="4656" spans="4:14" s="1" customFormat="1">
      <c r="D4656" s="32"/>
      <c r="G4656" s="32"/>
      <c r="I4656" s="7"/>
      <c r="J4656" s="7"/>
      <c r="K4656" s="7"/>
      <c r="N4656" s="7"/>
    </row>
    <row r="4657" spans="4:14" s="1" customFormat="1">
      <c r="D4657" s="32"/>
      <c r="G4657" s="32"/>
      <c r="I4657" s="7"/>
      <c r="J4657" s="7"/>
      <c r="K4657" s="7"/>
      <c r="N4657" s="7"/>
    </row>
    <row r="4658" spans="4:14" s="1" customFormat="1">
      <c r="D4658" s="32"/>
      <c r="G4658" s="32"/>
      <c r="I4658" s="7"/>
      <c r="J4658" s="7"/>
      <c r="K4658" s="7"/>
      <c r="N4658" s="7"/>
    </row>
    <row r="4659" spans="4:14" s="1" customFormat="1">
      <c r="D4659" s="32"/>
      <c r="G4659" s="32"/>
      <c r="I4659" s="7"/>
      <c r="J4659" s="7"/>
      <c r="K4659" s="7"/>
      <c r="N4659" s="7"/>
    </row>
    <row r="4660" spans="4:14" s="1" customFormat="1">
      <c r="D4660" s="32"/>
      <c r="G4660" s="32"/>
      <c r="I4660" s="7"/>
      <c r="J4660" s="7"/>
      <c r="K4660" s="7"/>
      <c r="N4660" s="7"/>
    </row>
    <row r="4661" spans="4:14" s="1" customFormat="1">
      <c r="D4661" s="32"/>
      <c r="G4661" s="32"/>
      <c r="I4661" s="7"/>
      <c r="J4661" s="7"/>
      <c r="K4661" s="7"/>
      <c r="N4661" s="7"/>
    </row>
    <row r="4662" spans="4:14" s="1" customFormat="1">
      <c r="D4662" s="32"/>
      <c r="G4662" s="32"/>
      <c r="I4662" s="7"/>
      <c r="J4662" s="7"/>
      <c r="K4662" s="7"/>
      <c r="N4662" s="7"/>
    </row>
    <row r="4663" spans="4:14" s="1" customFormat="1">
      <c r="D4663" s="32"/>
      <c r="G4663" s="32"/>
      <c r="I4663" s="7"/>
      <c r="J4663" s="7"/>
      <c r="K4663" s="7"/>
      <c r="N4663" s="7"/>
    </row>
    <row r="4664" spans="4:14" s="1" customFormat="1">
      <c r="D4664" s="32"/>
      <c r="G4664" s="32"/>
      <c r="I4664" s="7"/>
      <c r="J4664" s="7"/>
      <c r="K4664" s="7"/>
      <c r="N4664" s="7"/>
    </row>
    <row r="4665" spans="4:14" s="1" customFormat="1">
      <c r="D4665" s="32"/>
      <c r="G4665" s="32"/>
      <c r="I4665" s="7"/>
      <c r="J4665" s="7"/>
      <c r="K4665" s="7"/>
      <c r="N4665" s="7"/>
    </row>
    <row r="4666" spans="4:14" s="1" customFormat="1">
      <c r="D4666" s="32"/>
      <c r="G4666" s="32"/>
      <c r="I4666" s="7"/>
      <c r="J4666" s="7"/>
      <c r="K4666" s="7"/>
      <c r="N4666" s="7"/>
    </row>
    <row r="4667" spans="4:14" s="1" customFormat="1">
      <c r="D4667" s="32"/>
      <c r="G4667" s="32"/>
      <c r="I4667" s="7"/>
      <c r="J4667" s="7"/>
      <c r="K4667" s="7"/>
      <c r="N4667" s="7"/>
    </row>
    <row r="4668" spans="4:14" s="1" customFormat="1">
      <c r="D4668" s="32"/>
      <c r="G4668" s="32"/>
      <c r="I4668" s="7"/>
      <c r="J4668" s="7"/>
      <c r="K4668" s="7"/>
      <c r="N4668" s="7"/>
    </row>
    <row r="4669" spans="4:14" s="1" customFormat="1">
      <c r="D4669" s="32"/>
      <c r="G4669" s="32"/>
      <c r="I4669" s="7"/>
      <c r="J4669" s="7"/>
      <c r="K4669" s="7"/>
      <c r="N4669" s="7"/>
    </row>
    <row r="4670" spans="4:14" s="1" customFormat="1">
      <c r="D4670" s="32"/>
      <c r="G4670" s="32"/>
      <c r="I4670" s="7"/>
      <c r="J4670" s="7"/>
      <c r="K4670" s="7"/>
      <c r="N4670" s="7"/>
    </row>
    <row r="4671" spans="4:14" s="1" customFormat="1">
      <c r="D4671" s="32"/>
      <c r="G4671" s="32"/>
      <c r="I4671" s="7"/>
      <c r="J4671" s="7"/>
      <c r="K4671" s="7"/>
      <c r="N4671" s="7"/>
    </row>
    <row r="4672" spans="4:14" s="1" customFormat="1">
      <c r="D4672" s="32"/>
      <c r="G4672" s="32"/>
      <c r="I4672" s="7"/>
      <c r="J4672" s="7"/>
      <c r="K4672" s="7"/>
      <c r="N4672" s="7"/>
    </row>
    <row r="4673" spans="4:14" s="1" customFormat="1">
      <c r="D4673" s="32"/>
      <c r="G4673" s="32"/>
      <c r="I4673" s="7"/>
      <c r="J4673" s="7"/>
      <c r="K4673" s="7"/>
      <c r="N4673" s="7"/>
    </row>
    <row r="4674" spans="4:14" s="1" customFormat="1">
      <c r="D4674" s="32"/>
      <c r="G4674" s="32"/>
      <c r="I4674" s="7"/>
      <c r="J4674" s="7"/>
      <c r="K4674" s="7"/>
      <c r="N4674" s="7"/>
    </row>
    <row r="4675" spans="4:14" s="1" customFormat="1">
      <c r="D4675" s="32"/>
      <c r="G4675" s="32"/>
      <c r="I4675" s="7"/>
      <c r="J4675" s="7"/>
      <c r="K4675" s="7"/>
      <c r="N4675" s="7"/>
    </row>
    <row r="4676" spans="4:14" s="1" customFormat="1">
      <c r="D4676" s="32"/>
      <c r="G4676" s="32"/>
      <c r="I4676" s="7"/>
      <c r="J4676" s="7"/>
      <c r="K4676" s="7"/>
      <c r="N4676" s="7"/>
    </row>
    <row r="4677" spans="4:14" s="1" customFormat="1">
      <c r="D4677" s="32"/>
      <c r="G4677" s="32"/>
      <c r="I4677" s="7"/>
      <c r="J4677" s="7"/>
      <c r="K4677" s="7"/>
      <c r="N4677" s="7"/>
    </row>
    <row r="4678" spans="4:14" s="1" customFormat="1">
      <c r="D4678" s="32"/>
      <c r="G4678" s="32"/>
      <c r="I4678" s="7"/>
      <c r="J4678" s="7"/>
      <c r="K4678" s="7"/>
      <c r="N4678" s="7"/>
    </row>
    <row r="4679" spans="4:14" s="1" customFormat="1">
      <c r="D4679" s="32"/>
      <c r="G4679" s="32"/>
      <c r="I4679" s="7"/>
      <c r="J4679" s="7"/>
      <c r="K4679" s="7"/>
      <c r="N4679" s="7"/>
    </row>
    <row r="4680" spans="4:14" s="1" customFormat="1">
      <c r="D4680" s="32"/>
      <c r="G4680" s="32"/>
      <c r="I4680" s="7"/>
      <c r="J4680" s="7"/>
      <c r="K4680" s="7"/>
      <c r="N4680" s="7"/>
    </row>
    <row r="4681" spans="4:14" s="1" customFormat="1">
      <c r="D4681" s="32"/>
      <c r="G4681" s="32"/>
      <c r="I4681" s="7"/>
      <c r="J4681" s="7"/>
      <c r="K4681" s="7"/>
      <c r="N4681" s="7"/>
    </row>
    <row r="4682" spans="4:14" s="1" customFormat="1">
      <c r="D4682" s="32"/>
      <c r="G4682" s="32"/>
      <c r="I4682" s="7"/>
      <c r="J4682" s="7"/>
      <c r="K4682" s="7"/>
      <c r="N4682" s="7"/>
    </row>
    <row r="4683" spans="4:14" s="1" customFormat="1">
      <c r="D4683" s="32"/>
      <c r="G4683" s="32"/>
      <c r="I4683" s="7"/>
      <c r="J4683" s="7"/>
      <c r="K4683" s="7"/>
      <c r="N4683" s="7"/>
    </row>
    <row r="4684" spans="4:14" s="1" customFormat="1">
      <c r="D4684" s="32"/>
      <c r="G4684" s="32"/>
      <c r="I4684" s="7"/>
      <c r="J4684" s="7"/>
      <c r="K4684" s="7"/>
      <c r="N4684" s="7"/>
    </row>
    <row r="4685" spans="4:14" s="1" customFormat="1">
      <c r="D4685" s="32"/>
      <c r="G4685" s="32"/>
      <c r="I4685" s="7"/>
      <c r="J4685" s="7"/>
      <c r="K4685" s="7"/>
      <c r="N4685" s="7"/>
    </row>
    <row r="4686" spans="4:14" s="1" customFormat="1">
      <c r="D4686" s="32"/>
      <c r="G4686" s="32"/>
      <c r="I4686" s="7"/>
      <c r="J4686" s="7"/>
      <c r="K4686" s="7"/>
      <c r="N4686" s="7"/>
    </row>
    <row r="4687" spans="4:14" s="1" customFormat="1">
      <c r="D4687" s="32"/>
      <c r="G4687" s="32"/>
      <c r="I4687" s="7"/>
      <c r="J4687" s="7"/>
      <c r="K4687" s="7"/>
      <c r="N4687" s="7"/>
    </row>
    <row r="4688" spans="4:14" s="1" customFormat="1">
      <c r="D4688" s="32"/>
      <c r="G4688" s="32"/>
      <c r="I4688" s="7"/>
      <c r="J4688" s="7"/>
      <c r="K4688" s="7"/>
      <c r="N4688" s="7"/>
    </row>
    <row r="4689" spans="4:14" s="1" customFormat="1">
      <c r="D4689" s="32"/>
      <c r="G4689" s="32"/>
      <c r="I4689" s="7"/>
      <c r="J4689" s="7"/>
      <c r="K4689" s="7"/>
      <c r="N4689" s="7"/>
    </row>
    <row r="4690" spans="4:14" s="1" customFormat="1">
      <c r="D4690" s="32"/>
      <c r="G4690" s="32"/>
      <c r="I4690" s="7"/>
      <c r="J4690" s="7"/>
      <c r="K4690" s="7"/>
      <c r="N4690" s="7"/>
    </row>
    <row r="4691" spans="4:14" s="1" customFormat="1">
      <c r="D4691" s="32"/>
      <c r="G4691" s="32"/>
      <c r="I4691" s="7"/>
      <c r="J4691" s="7"/>
      <c r="K4691" s="7"/>
      <c r="N4691" s="7"/>
    </row>
    <row r="4692" spans="4:14" s="1" customFormat="1">
      <c r="D4692" s="32"/>
      <c r="G4692" s="32"/>
      <c r="I4692" s="7"/>
      <c r="J4692" s="7"/>
      <c r="K4692" s="7"/>
      <c r="N4692" s="7"/>
    </row>
    <row r="4693" spans="4:14" s="1" customFormat="1">
      <c r="D4693" s="32"/>
      <c r="G4693" s="32"/>
      <c r="I4693" s="7"/>
      <c r="J4693" s="7"/>
      <c r="K4693" s="7"/>
      <c r="N4693" s="7"/>
    </row>
    <row r="4694" spans="4:14" s="1" customFormat="1">
      <c r="D4694" s="32"/>
      <c r="G4694" s="32"/>
      <c r="I4694" s="7"/>
      <c r="J4694" s="7"/>
      <c r="K4694" s="7"/>
      <c r="N4694" s="7"/>
    </row>
    <row r="4695" spans="4:14" s="1" customFormat="1">
      <c r="D4695" s="32"/>
      <c r="G4695" s="32"/>
      <c r="I4695" s="7"/>
      <c r="J4695" s="7"/>
      <c r="K4695" s="7"/>
      <c r="N4695" s="7"/>
    </row>
    <row r="4696" spans="4:14" s="1" customFormat="1">
      <c r="D4696" s="32"/>
      <c r="G4696" s="32"/>
      <c r="I4696" s="7"/>
      <c r="J4696" s="7"/>
      <c r="K4696" s="7"/>
      <c r="N4696" s="7"/>
    </row>
    <row r="4697" spans="4:14" s="1" customFormat="1">
      <c r="D4697" s="32"/>
      <c r="G4697" s="32"/>
      <c r="I4697" s="7"/>
      <c r="J4697" s="7"/>
      <c r="K4697" s="7"/>
      <c r="N4697" s="7"/>
    </row>
    <row r="4698" spans="4:14" s="1" customFormat="1">
      <c r="D4698" s="32"/>
      <c r="G4698" s="32"/>
      <c r="I4698" s="7"/>
      <c r="J4698" s="7"/>
      <c r="K4698" s="7"/>
      <c r="N4698" s="7"/>
    </row>
    <row r="4699" spans="4:14" s="1" customFormat="1">
      <c r="D4699" s="32"/>
      <c r="G4699" s="32"/>
      <c r="I4699" s="7"/>
      <c r="J4699" s="7"/>
      <c r="K4699" s="7"/>
      <c r="N4699" s="7"/>
    </row>
    <row r="4700" spans="4:14" s="1" customFormat="1">
      <c r="D4700" s="32"/>
      <c r="G4700" s="32"/>
      <c r="I4700" s="7"/>
      <c r="J4700" s="7"/>
      <c r="K4700" s="7"/>
      <c r="N4700" s="7"/>
    </row>
    <row r="4701" spans="4:14" s="1" customFormat="1">
      <c r="D4701" s="32"/>
      <c r="G4701" s="32"/>
      <c r="I4701" s="7"/>
      <c r="J4701" s="7"/>
      <c r="K4701" s="7"/>
      <c r="N4701" s="7"/>
    </row>
    <row r="4702" spans="4:14" s="1" customFormat="1">
      <c r="D4702" s="32"/>
      <c r="G4702" s="32"/>
      <c r="I4702" s="7"/>
      <c r="J4702" s="7"/>
      <c r="K4702" s="7"/>
      <c r="N4702" s="7"/>
    </row>
    <row r="4703" spans="4:14" s="1" customFormat="1">
      <c r="D4703" s="32"/>
      <c r="G4703" s="32"/>
      <c r="I4703" s="7"/>
      <c r="J4703" s="7"/>
      <c r="K4703" s="7"/>
      <c r="N4703" s="7"/>
    </row>
    <row r="4704" spans="4:14" s="1" customFormat="1">
      <c r="D4704" s="32"/>
      <c r="G4704" s="32"/>
      <c r="I4704" s="7"/>
      <c r="J4704" s="7"/>
      <c r="K4704" s="7"/>
      <c r="N4704" s="7"/>
    </row>
    <row r="4705" spans="4:14" s="1" customFormat="1">
      <c r="D4705" s="32"/>
      <c r="G4705" s="32"/>
      <c r="I4705" s="7"/>
      <c r="J4705" s="7"/>
      <c r="K4705" s="7"/>
      <c r="N4705" s="7"/>
    </row>
    <row r="4706" spans="4:14" s="1" customFormat="1">
      <c r="D4706" s="32"/>
      <c r="G4706" s="32"/>
      <c r="I4706" s="7"/>
      <c r="J4706" s="7"/>
      <c r="K4706" s="7"/>
      <c r="N4706" s="7"/>
    </row>
    <row r="4707" spans="4:14" s="1" customFormat="1">
      <c r="D4707" s="32"/>
      <c r="G4707" s="32"/>
      <c r="I4707" s="7"/>
      <c r="J4707" s="7"/>
      <c r="K4707" s="7"/>
      <c r="N4707" s="7"/>
    </row>
    <row r="4708" spans="4:14" s="1" customFormat="1">
      <c r="D4708" s="32"/>
      <c r="G4708" s="32"/>
      <c r="I4708" s="7"/>
      <c r="J4708" s="7"/>
      <c r="K4708" s="7"/>
      <c r="N4708" s="7"/>
    </row>
    <row r="4709" spans="4:14" s="1" customFormat="1">
      <c r="D4709" s="32"/>
      <c r="G4709" s="32"/>
      <c r="I4709" s="7"/>
      <c r="J4709" s="7"/>
      <c r="K4709" s="7"/>
      <c r="N4709" s="7"/>
    </row>
    <row r="4710" spans="4:14" s="1" customFormat="1">
      <c r="D4710" s="32"/>
      <c r="G4710" s="32"/>
      <c r="I4710" s="7"/>
      <c r="J4710" s="7"/>
      <c r="K4710" s="7"/>
      <c r="N4710" s="7"/>
    </row>
    <row r="4711" spans="4:14" s="1" customFormat="1">
      <c r="D4711" s="32"/>
      <c r="G4711" s="32"/>
      <c r="I4711" s="7"/>
      <c r="J4711" s="7"/>
      <c r="K4711" s="7"/>
      <c r="N4711" s="7"/>
    </row>
    <row r="4712" spans="4:14" s="1" customFormat="1">
      <c r="D4712" s="32"/>
      <c r="G4712" s="32"/>
      <c r="I4712" s="7"/>
      <c r="J4712" s="7"/>
      <c r="K4712" s="7"/>
      <c r="N4712" s="7"/>
    </row>
    <row r="4713" spans="4:14" s="1" customFormat="1">
      <c r="D4713" s="32"/>
      <c r="G4713" s="32"/>
      <c r="I4713" s="7"/>
      <c r="J4713" s="7"/>
      <c r="K4713" s="7"/>
      <c r="N4713" s="7"/>
    </row>
    <row r="4714" spans="4:14" s="1" customFormat="1">
      <c r="D4714" s="32"/>
      <c r="G4714" s="32"/>
      <c r="I4714" s="7"/>
      <c r="J4714" s="7"/>
      <c r="K4714" s="7"/>
      <c r="N4714" s="7"/>
    </row>
    <row r="4715" spans="4:14" s="1" customFormat="1">
      <c r="D4715" s="32"/>
      <c r="G4715" s="32"/>
      <c r="I4715" s="7"/>
      <c r="J4715" s="7"/>
      <c r="K4715" s="7"/>
      <c r="N4715" s="7"/>
    </row>
    <row r="4716" spans="4:14" s="1" customFormat="1">
      <c r="D4716" s="32"/>
      <c r="G4716" s="32"/>
      <c r="I4716" s="7"/>
      <c r="J4716" s="7"/>
      <c r="K4716" s="7"/>
      <c r="N4716" s="7"/>
    </row>
    <row r="4717" spans="4:14" s="1" customFormat="1">
      <c r="D4717" s="32"/>
      <c r="G4717" s="32"/>
      <c r="I4717" s="7"/>
      <c r="J4717" s="7"/>
      <c r="K4717" s="7"/>
      <c r="N4717" s="7"/>
    </row>
    <row r="4718" spans="4:14" s="1" customFormat="1">
      <c r="D4718" s="32"/>
      <c r="G4718" s="32"/>
      <c r="I4718" s="7"/>
      <c r="J4718" s="7"/>
      <c r="K4718" s="7"/>
      <c r="N4718" s="7"/>
    </row>
    <row r="4719" spans="4:14" s="1" customFormat="1">
      <c r="D4719" s="32"/>
      <c r="G4719" s="32"/>
      <c r="I4719" s="7"/>
      <c r="J4719" s="7"/>
      <c r="K4719" s="7"/>
      <c r="N4719" s="7"/>
    </row>
    <row r="4720" spans="4:14" s="1" customFormat="1">
      <c r="D4720" s="32"/>
      <c r="G4720" s="32"/>
      <c r="I4720" s="7"/>
      <c r="J4720" s="7"/>
      <c r="K4720" s="7"/>
      <c r="N4720" s="7"/>
    </row>
    <row r="4721" spans="4:14" s="1" customFormat="1">
      <c r="D4721" s="32"/>
      <c r="G4721" s="32"/>
      <c r="I4721" s="7"/>
      <c r="J4721" s="7"/>
      <c r="K4721" s="7"/>
      <c r="N4721" s="7"/>
    </row>
    <row r="4722" spans="4:14" s="1" customFormat="1">
      <c r="D4722" s="32"/>
      <c r="G4722" s="32"/>
      <c r="I4722" s="7"/>
      <c r="J4722" s="7"/>
      <c r="K4722" s="7"/>
      <c r="N4722" s="7"/>
    </row>
    <row r="4723" spans="4:14" s="1" customFormat="1">
      <c r="D4723" s="32"/>
      <c r="G4723" s="32"/>
      <c r="I4723" s="7"/>
      <c r="J4723" s="7"/>
      <c r="K4723" s="7"/>
      <c r="N4723" s="7"/>
    </row>
    <row r="4724" spans="4:14" s="1" customFormat="1">
      <c r="D4724" s="32"/>
      <c r="G4724" s="32"/>
      <c r="I4724" s="7"/>
      <c r="J4724" s="7"/>
      <c r="K4724" s="7"/>
      <c r="N4724" s="7"/>
    </row>
    <row r="4725" spans="4:14" s="1" customFormat="1">
      <c r="D4725" s="32"/>
      <c r="G4725" s="32"/>
      <c r="I4725" s="7"/>
      <c r="J4725" s="7"/>
      <c r="K4725" s="7"/>
      <c r="N4725" s="7"/>
    </row>
    <row r="4726" spans="4:14" s="1" customFormat="1">
      <c r="D4726" s="32"/>
      <c r="G4726" s="32"/>
      <c r="I4726" s="7"/>
      <c r="J4726" s="7"/>
      <c r="K4726" s="7"/>
      <c r="N4726" s="7"/>
    </row>
    <row r="4727" spans="4:14" s="1" customFormat="1">
      <c r="D4727" s="32"/>
      <c r="G4727" s="32"/>
      <c r="I4727" s="7"/>
      <c r="J4727" s="7"/>
      <c r="K4727" s="7"/>
      <c r="N4727" s="7"/>
    </row>
    <row r="4728" spans="4:14" s="1" customFormat="1">
      <c r="D4728" s="32"/>
      <c r="G4728" s="32"/>
      <c r="I4728" s="7"/>
      <c r="J4728" s="7"/>
      <c r="K4728" s="7"/>
      <c r="N4728" s="7"/>
    </row>
    <row r="4729" spans="4:14" s="1" customFormat="1">
      <c r="D4729" s="32"/>
      <c r="G4729" s="32"/>
      <c r="I4729" s="7"/>
      <c r="J4729" s="7"/>
      <c r="K4729" s="7"/>
      <c r="N4729" s="7"/>
    </row>
    <row r="4730" spans="4:14" s="1" customFormat="1">
      <c r="D4730" s="32"/>
      <c r="G4730" s="32"/>
      <c r="I4730" s="7"/>
      <c r="J4730" s="7"/>
      <c r="K4730" s="7"/>
      <c r="N4730" s="7"/>
    </row>
    <row r="4731" spans="4:14" s="1" customFormat="1">
      <c r="D4731" s="32"/>
      <c r="G4731" s="32"/>
      <c r="I4731" s="7"/>
      <c r="J4731" s="7"/>
      <c r="K4731" s="7"/>
      <c r="N4731" s="7"/>
    </row>
    <row r="4732" spans="4:14" s="1" customFormat="1">
      <c r="D4732" s="32"/>
      <c r="G4732" s="32"/>
      <c r="I4732" s="7"/>
      <c r="J4732" s="7"/>
      <c r="K4732" s="7"/>
      <c r="N4732" s="7"/>
    </row>
    <row r="4733" spans="4:14" s="1" customFormat="1">
      <c r="D4733" s="32"/>
      <c r="G4733" s="32"/>
      <c r="I4733" s="7"/>
      <c r="J4733" s="7"/>
      <c r="K4733" s="7"/>
      <c r="N4733" s="7"/>
    </row>
    <row r="4734" spans="4:14" s="1" customFormat="1">
      <c r="D4734" s="32"/>
      <c r="G4734" s="32"/>
      <c r="I4734" s="7"/>
      <c r="J4734" s="7"/>
      <c r="K4734" s="7"/>
      <c r="N4734" s="7"/>
    </row>
    <row r="4735" spans="4:14" s="1" customFormat="1">
      <c r="D4735" s="32"/>
      <c r="G4735" s="32"/>
      <c r="I4735" s="7"/>
      <c r="J4735" s="7"/>
      <c r="K4735" s="7"/>
      <c r="N4735" s="7"/>
    </row>
    <row r="4736" spans="4:14" s="1" customFormat="1">
      <c r="D4736" s="32"/>
      <c r="G4736" s="32"/>
      <c r="I4736" s="7"/>
      <c r="J4736" s="7"/>
      <c r="K4736" s="7"/>
      <c r="N4736" s="7"/>
    </row>
    <row r="4737" spans="4:14" s="1" customFormat="1">
      <c r="D4737" s="32"/>
      <c r="G4737" s="32"/>
      <c r="I4737" s="7"/>
      <c r="J4737" s="7"/>
      <c r="K4737" s="7"/>
      <c r="N4737" s="7"/>
    </row>
    <row r="4738" spans="4:14" s="1" customFormat="1">
      <c r="D4738" s="32"/>
      <c r="G4738" s="32"/>
      <c r="I4738" s="7"/>
      <c r="J4738" s="7"/>
      <c r="K4738" s="7"/>
      <c r="N4738" s="7"/>
    </row>
    <row r="4739" spans="4:14" s="1" customFormat="1">
      <c r="D4739" s="32"/>
      <c r="G4739" s="32"/>
      <c r="I4739" s="7"/>
      <c r="J4739" s="7"/>
      <c r="K4739" s="7"/>
      <c r="N4739" s="7"/>
    </row>
    <row r="4740" spans="4:14" s="1" customFormat="1">
      <c r="D4740" s="32"/>
      <c r="G4740" s="32"/>
      <c r="I4740" s="7"/>
      <c r="J4740" s="7"/>
      <c r="K4740" s="7"/>
      <c r="N4740" s="7"/>
    </row>
    <row r="4741" spans="4:14" s="1" customFormat="1">
      <c r="D4741" s="32"/>
      <c r="G4741" s="32"/>
      <c r="I4741" s="7"/>
      <c r="J4741" s="7"/>
      <c r="K4741" s="7"/>
      <c r="N4741" s="7"/>
    </row>
    <row r="4742" spans="4:14" s="1" customFormat="1">
      <c r="D4742" s="32"/>
      <c r="G4742" s="32"/>
      <c r="I4742" s="7"/>
      <c r="J4742" s="7"/>
      <c r="K4742" s="7"/>
      <c r="N4742" s="7"/>
    </row>
    <row r="4743" spans="4:14" s="1" customFormat="1">
      <c r="D4743" s="32"/>
      <c r="G4743" s="32"/>
      <c r="I4743" s="7"/>
      <c r="J4743" s="7"/>
      <c r="K4743" s="7"/>
      <c r="N4743" s="7"/>
    </row>
    <row r="4744" spans="4:14" s="1" customFormat="1">
      <c r="D4744" s="32"/>
      <c r="G4744" s="32"/>
      <c r="I4744" s="7"/>
      <c r="J4744" s="7"/>
      <c r="K4744" s="7"/>
      <c r="N4744" s="7"/>
    </row>
    <row r="4745" spans="4:14" s="1" customFormat="1">
      <c r="D4745" s="32"/>
      <c r="G4745" s="32"/>
      <c r="I4745" s="7"/>
      <c r="J4745" s="7"/>
      <c r="K4745" s="7"/>
      <c r="N4745" s="7"/>
    </row>
    <row r="4746" spans="4:14" s="1" customFormat="1">
      <c r="D4746" s="32"/>
      <c r="G4746" s="32"/>
      <c r="I4746" s="7"/>
      <c r="J4746" s="7"/>
      <c r="K4746" s="7"/>
      <c r="N4746" s="7"/>
    </row>
    <row r="4747" spans="4:14" s="1" customFormat="1">
      <c r="D4747" s="32"/>
      <c r="G4747" s="32"/>
      <c r="I4747" s="7"/>
      <c r="J4747" s="7"/>
      <c r="K4747" s="7"/>
      <c r="N4747" s="7"/>
    </row>
    <row r="4748" spans="4:14" s="1" customFormat="1">
      <c r="D4748" s="32"/>
      <c r="G4748" s="32"/>
      <c r="I4748" s="7"/>
      <c r="J4748" s="7"/>
      <c r="K4748" s="7"/>
      <c r="N4748" s="7"/>
    </row>
    <row r="4749" spans="4:14" s="1" customFormat="1">
      <c r="D4749" s="32"/>
      <c r="G4749" s="32"/>
      <c r="I4749" s="7"/>
      <c r="J4749" s="7"/>
      <c r="K4749" s="7"/>
      <c r="N4749" s="7"/>
    </row>
    <row r="4750" spans="4:14" s="1" customFormat="1">
      <c r="D4750" s="32"/>
      <c r="G4750" s="32"/>
      <c r="I4750" s="7"/>
      <c r="J4750" s="7"/>
      <c r="K4750" s="7"/>
      <c r="N4750" s="7"/>
    </row>
    <row r="4751" spans="4:14" s="1" customFormat="1">
      <c r="D4751" s="32"/>
      <c r="G4751" s="32"/>
      <c r="I4751" s="7"/>
      <c r="J4751" s="7"/>
      <c r="K4751" s="7"/>
      <c r="N4751" s="7"/>
    </row>
    <row r="4752" spans="4:14" s="1" customFormat="1">
      <c r="D4752" s="32"/>
      <c r="G4752" s="32"/>
      <c r="I4752" s="7"/>
      <c r="J4752" s="7"/>
      <c r="K4752" s="7"/>
      <c r="N4752" s="7"/>
    </row>
    <row r="4753" spans="4:14" s="1" customFormat="1">
      <c r="D4753" s="32"/>
      <c r="G4753" s="32"/>
      <c r="I4753" s="7"/>
      <c r="J4753" s="7"/>
      <c r="K4753" s="7"/>
      <c r="N4753" s="7"/>
    </row>
    <row r="4754" spans="4:14" s="1" customFormat="1">
      <c r="D4754" s="32"/>
      <c r="G4754" s="32"/>
      <c r="I4754" s="7"/>
      <c r="J4754" s="7"/>
      <c r="K4754" s="7"/>
      <c r="N4754" s="7"/>
    </row>
    <row r="4755" spans="4:14" s="1" customFormat="1">
      <c r="D4755" s="32"/>
      <c r="G4755" s="32"/>
      <c r="I4755" s="7"/>
      <c r="J4755" s="7"/>
      <c r="K4755" s="7"/>
      <c r="N4755" s="7"/>
    </row>
    <row r="4756" spans="4:14" s="1" customFormat="1">
      <c r="D4756" s="32"/>
      <c r="G4756" s="32"/>
      <c r="I4756" s="7"/>
      <c r="J4756" s="7"/>
      <c r="K4756" s="7"/>
      <c r="N4756" s="7"/>
    </row>
    <row r="4757" spans="4:14" s="1" customFormat="1">
      <c r="D4757" s="32"/>
      <c r="G4757" s="32"/>
      <c r="I4757" s="7"/>
      <c r="J4757" s="7"/>
      <c r="K4757" s="7"/>
      <c r="N4757" s="7"/>
    </row>
    <row r="4758" spans="4:14" s="1" customFormat="1">
      <c r="D4758" s="32"/>
      <c r="G4758" s="32"/>
      <c r="I4758" s="7"/>
      <c r="J4758" s="7"/>
      <c r="K4758" s="7"/>
      <c r="N4758" s="7"/>
    </row>
    <row r="4759" spans="4:14" s="1" customFormat="1">
      <c r="D4759" s="32"/>
      <c r="G4759" s="32"/>
      <c r="I4759" s="7"/>
      <c r="J4759" s="7"/>
      <c r="K4759" s="7"/>
      <c r="N4759" s="7"/>
    </row>
    <row r="4760" spans="4:14" s="1" customFormat="1">
      <c r="D4760" s="32"/>
      <c r="G4760" s="32"/>
      <c r="I4760" s="7"/>
      <c r="J4760" s="7"/>
      <c r="K4760" s="7"/>
      <c r="N4760" s="7"/>
    </row>
    <row r="4761" spans="4:14" s="1" customFormat="1">
      <c r="D4761" s="32"/>
      <c r="G4761" s="32"/>
      <c r="I4761" s="7"/>
      <c r="J4761" s="7"/>
      <c r="K4761" s="7"/>
      <c r="N4761" s="7"/>
    </row>
    <row r="4762" spans="4:14" s="1" customFormat="1">
      <c r="D4762" s="32"/>
      <c r="G4762" s="32"/>
      <c r="I4762" s="7"/>
      <c r="J4762" s="7"/>
      <c r="K4762" s="7"/>
      <c r="N4762" s="7"/>
    </row>
    <row r="4763" spans="4:14" s="1" customFormat="1">
      <c r="D4763" s="32"/>
      <c r="G4763" s="32"/>
      <c r="I4763" s="7"/>
      <c r="J4763" s="7"/>
      <c r="K4763" s="7"/>
      <c r="N4763" s="7"/>
    </row>
    <row r="4764" spans="4:14" s="1" customFormat="1">
      <c r="D4764" s="32"/>
      <c r="G4764" s="32"/>
      <c r="I4764" s="7"/>
      <c r="J4764" s="7"/>
      <c r="K4764" s="7"/>
      <c r="N4764" s="7"/>
    </row>
    <row r="4765" spans="4:14" s="1" customFormat="1">
      <c r="D4765" s="32"/>
      <c r="G4765" s="32"/>
      <c r="I4765" s="7"/>
      <c r="J4765" s="7"/>
      <c r="K4765" s="7"/>
      <c r="N4765" s="7"/>
    </row>
    <row r="4766" spans="4:14" s="1" customFormat="1">
      <c r="D4766" s="32"/>
      <c r="G4766" s="32"/>
      <c r="I4766" s="7"/>
      <c r="J4766" s="7"/>
      <c r="K4766" s="7"/>
      <c r="N4766" s="7"/>
    </row>
    <row r="4767" spans="4:14" s="1" customFormat="1">
      <c r="D4767" s="32"/>
      <c r="G4767" s="32"/>
      <c r="I4767" s="7"/>
      <c r="J4767" s="7"/>
      <c r="K4767" s="7"/>
      <c r="N4767" s="7"/>
    </row>
    <row r="4768" spans="4:14" s="1" customFormat="1">
      <c r="D4768" s="32"/>
      <c r="G4768" s="32"/>
      <c r="I4768" s="7"/>
      <c r="J4768" s="7"/>
      <c r="K4768" s="7"/>
      <c r="N4768" s="7"/>
    </row>
    <row r="4769" spans="4:14" s="1" customFormat="1">
      <c r="D4769" s="32"/>
      <c r="G4769" s="32"/>
      <c r="I4769" s="7"/>
      <c r="J4769" s="7"/>
      <c r="K4769" s="7"/>
      <c r="N4769" s="7"/>
    </row>
    <row r="4770" spans="4:14" s="1" customFormat="1">
      <c r="D4770" s="32"/>
      <c r="G4770" s="32"/>
      <c r="I4770" s="7"/>
      <c r="J4770" s="7"/>
      <c r="K4770" s="7"/>
      <c r="N4770" s="7"/>
    </row>
    <row r="4771" spans="4:14" s="1" customFormat="1">
      <c r="D4771" s="32"/>
      <c r="G4771" s="32"/>
      <c r="I4771" s="7"/>
      <c r="J4771" s="7"/>
      <c r="K4771" s="7"/>
      <c r="N4771" s="7"/>
    </row>
    <row r="4772" spans="4:14" s="1" customFormat="1">
      <c r="D4772" s="32"/>
      <c r="G4772" s="32"/>
      <c r="I4772" s="7"/>
      <c r="J4772" s="7"/>
      <c r="K4772" s="7"/>
      <c r="N4772" s="7"/>
    </row>
    <row r="4773" spans="4:14" s="1" customFormat="1">
      <c r="D4773" s="32"/>
      <c r="G4773" s="32"/>
      <c r="I4773" s="7"/>
      <c r="J4773" s="7"/>
      <c r="K4773" s="7"/>
      <c r="N4773" s="7"/>
    </row>
    <row r="4774" spans="4:14" s="1" customFormat="1">
      <c r="D4774" s="32"/>
      <c r="G4774" s="32"/>
      <c r="I4774" s="7"/>
      <c r="J4774" s="7"/>
      <c r="K4774" s="7"/>
      <c r="N4774" s="7"/>
    </row>
    <row r="4775" spans="4:14" s="1" customFormat="1">
      <c r="D4775" s="32"/>
      <c r="G4775" s="32"/>
      <c r="I4775" s="7"/>
      <c r="J4775" s="7"/>
      <c r="K4775" s="7"/>
      <c r="N4775" s="7"/>
    </row>
    <row r="4776" spans="4:14" s="1" customFormat="1">
      <c r="D4776" s="32"/>
      <c r="G4776" s="32"/>
      <c r="I4776" s="7"/>
      <c r="J4776" s="7"/>
      <c r="K4776" s="7"/>
      <c r="N4776" s="7"/>
    </row>
    <row r="4777" spans="4:14" s="1" customFormat="1">
      <c r="D4777" s="32"/>
      <c r="G4777" s="32"/>
      <c r="I4777" s="7"/>
      <c r="J4777" s="7"/>
      <c r="K4777" s="7"/>
      <c r="N4777" s="7"/>
    </row>
    <row r="4778" spans="4:14" s="1" customFormat="1">
      <c r="D4778" s="32"/>
      <c r="G4778" s="32"/>
      <c r="I4778" s="7"/>
      <c r="J4778" s="7"/>
      <c r="K4778" s="7"/>
      <c r="N4778" s="7"/>
    </row>
    <row r="4779" spans="4:14" s="1" customFormat="1">
      <c r="D4779" s="32"/>
      <c r="G4779" s="32"/>
      <c r="I4779" s="7"/>
      <c r="J4779" s="7"/>
      <c r="K4779" s="7"/>
      <c r="N4779" s="7"/>
    </row>
    <row r="4780" spans="4:14" s="1" customFormat="1">
      <c r="D4780" s="32"/>
      <c r="G4780" s="32"/>
      <c r="I4780" s="7"/>
      <c r="J4780" s="7"/>
      <c r="K4780" s="7"/>
      <c r="N4780" s="7"/>
    </row>
    <row r="4781" spans="4:14" s="1" customFormat="1">
      <c r="D4781" s="32"/>
      <c r="G4781" s="32"/>
      <c r="I4781" s="7"/>
      <c r="J4781" s="7"/>
      <c r="K4781" s="7"/>
      <c r="N4781" s="7"/>
    </row>
    <row r="4782" spans="4:14" s="1" customFormat="1">
      <c r="D4782" s="32"/>
      <c r="G4782" s="32"/>
      <c r="I4782" s="7"/>
      <c r="J4782" s="7"/>
      <c r="K4782" s="7"/>
      <c r="N4782" s="7"/>
    </row>
    <row r="4783" spans="4:14" s="1" customFormat="1">
      <c r="D4783" s="32"/>
      <c r="G4783" s="32"/>
      <c r="I4783" s="7"/>
      <c r="J4783" s="7"/>
      <c r="K4783" s="7"/>
      <c r="N4783" s="7"/>
    </row>
    <row r="4784" spans="4:14" s="1" customFormat="1">
      <c r="D4784" s="32"/>
      <c r="G4784" s="32"/>
      <c r="I4784" s="7"/>
      <c r="J4784" s="7"/>
      <c r="K4784" s="7"/>
      <c r="N4784" s="7"/>
    </row>
    <row r="4785" spans="4:14" s="1" customFormat="1">
      <c r="D4785" s="32"/>
      <c r="G4785" s="32"/>
      <c r="I4785" s="7"/>
      <c r="J4785" s="7"/>
      <c r="K4785" s="7"/>
      <c r="N4785" s="7"/>
    </row>
    <row r="4786" spans="4:14" s="1" customFormat="1">
      <c r="D4786" s="32"/>
      <c r="G4786" s="32"/>
      <c r="I4786" s="7"/>
      <c r="J4786" s="7"/>
      <c r="K4786" s="7"/>
      <c r="N4786" s="7"/>
    </row>
    <row r="4787" spans="4:14" s="1" customFormat="1">
      <c r="D4787" s="32"/>
      <c r="G4787" s="32"/>
      <c r="I4787" s="7"/>
      <c r="J4787" s="7"/>
      <c r="K4787" s="7"/>
      <c r="N4787" s="7"/>
    </row>
    <row r="4788" spans="4:14" s="1" customFormat="1">
      <c r="D4788" s="32"/>
      <c r="G4788" s="32"/>
      <c r="I4788" s="7"/>
      <c r="J4788" s="7"/>
      <c r="K4788" s="7"/>
      <c r="N4788" s="7"/>
    </row>
    <row r="4789" spans="4:14" s="1" customFormat="1">
      <c r="D4789" s="32"/>
      <c r="G4789" s="32"/>
      <c r="I4789" s="7"/>
      <c r="J4789" s="7"/>
      <c r="K4789" s="7"/>
      <c r="N4789" s="7"/>
    </row>
    <row r="4790" spans="4:14" s="1" customFormat="1">
      <c r="D4790" s="32"/>
      <c r="G4790" s="32"/>
      <c r="I4790" s="7"/>
      <c r="J4790" s="7"/>
      <c r="K4790" s="7"/>
      <c r="N4790" s="7"/>
    </row>
    <row r="4791" spans="4:14" s="1" customFormat="1">
      <c r="D4791" s="32"/>
      <c r="G4791" s="32"/>
      <c r="I4791" s="7"/>
      <c r="J4791" s="7"/>
      <c r="K4791" s="7"/>
      <c r="N4791" s="7"/>
    </row>
    <row r="4792" spans="4:14" s="1" customFormat="1">
      <c r="D4792" s="32"/>
      <c r="G4792" s="32"/>
      <c r="I4792" s="7"/>
      <c r="J4792" s="7"/>
      <c r="K4792" s="7"/>
      <c r="N4792" s="7"/>
    </row>
    <row r="4793" spans="4:14" s="1" customFormat="1">
      <c r="D4793" s="32"/>
      <c r="G4793" s="32"/>
      <c r="I4793" s="7"/>
      <c r="J4793" s="7"/>
      <c r="K4793" s="7"/>
      <c r="N4793" s="7"/>
    </row>
    <row r="4794" spans="4:14" s="1" customFormat="1">
      <c r="D4794" s="32"/>
      <c r="G4794" s="32"/>
      <c r="I4794" s="7"/>
      <c r="J4794" s="7"/>
      <c r="K4794" s="7"/>
      <c r="N4794" s="7"/>
    </row>
    <row r="4795" spans="4:14" s="1" customFormat="1">
      <c r="D4795" s="32"/>
      <c r="G4795" s="32"/>
      <c r="I4795" s="7"/>
      <c r="J4795" s="7"/>
      <c r="K4795" s="7"/>
      <c r="N4795" s="7"/>
    </row>
    <row r="4796" spans="4:14" s="1" customFormat="1">
      <c r="D4796" s="32"/>
      <c r="G4796" s="32"/>
      <c r="I4796" s="7"/>
      <c r="J4796" s="7"/>
      <c r="K4796" s="7"/>
      <c r="N4796" s="7"/>
    </row>
    <row r="4797" spans="4:14" s="1" customFormat="1">
      <c r="D4797" s="32"/>
      <c r="G4797" s="32"/>
      <c r="I4797" s="7"/>
      <c r="J4797" s="7"/>
      <c r="K4797" s="7"/>
      <c r="N4797" s="7"/>
    </row>
    <row r="4798" spans="4:14" s="1" customFormat="1">
      <c r="D4798" s="32"/>
      <c r="G4798" s="32"/>
      <c r="I4798" s="7"/>
      <c r="J4798" s="7"/>
      <c r="K4798" s="7"/>
      <c r="N4798" s="7"/>
    </row>
    <row r="4799" spans="4:14" s="1" customFormat="1">
      <c r="D4799" s="32"/>
      <c r="G4799" s="32"/>
      <c r="I4799" s="7"/>
      <c r="J4799" s="7"/>
      <c r="K4799" s="7"/>
      <c r="N4799" s="7"/>
    </row>
    <row r="4800" spans="4:14" s="1" customFormat="1">
      <c r="D4800" s="32"/>
      <c r="G4800" s="32"/>
      <c r="I4800" s="7"/>
      <c r="J4800" s="7"/>
      <c r="K4800" s="7"/>
      <c r="N4800" s="7"/>
    </row>
    <row r="4801" spans="4:14" s="1" customFormat="1">
      <c r="D4801" s="32"/>
      <c r="G4801" s="32"/>
      <c r="I4801" s="7"/>
      <c r="J4801" s="7"/>
      <c r="K4801" s="7"/>
      <c r="N4801" s="7"/>
    </row>
    <row r="4802" spans="4:14" s="1" customFormat="1">
      <c r="D4802" s="32"/>
      <c r="G4802" s="32"/>
      <c r="I4802" s="7"/>
      <c r="J4802" s="7"/>
      <c r="K4802" s="7"/>
      <c r="N4802" s="7"/>
    </row>
    <row r="4803" spans="4:14" s="1" customFormat="1">
      <c r="D4803" s="32"/>
      <c r="G4803" s="32"/>
      <c r="I4803" s="7"/>
      <c r="J4803" s="7"/>
      <c r="K4803" s="7"/>
      <c r="N4803" s="7"/>
    </row>
    <row r="4804" spans="4:14" s="1" customFormat="1">
      <c r="D4804" s="32"/>
      <c r="G4804" s="32"/>
      <c r="I4804" s="7"/>
      <c r="J4804" s="7"/>
      <c r="K4804" s="7"/>
      <c r="N4804" s="7"/>
    </row>
    <row r="4805" spans="4:14" s="1" customFormat="1">
      <c r="D4805" s="32"/>
      <c r="G4805" s="32"/>
      <c r="I4805" s="7"/>
      <c r="J4805" s="7"/>
      <c r="K4805" s="7"/>
      <c r="N4805" s="7"/>
    </row>
    <row r="4806" spans="4:14" s="1" customFormat="1">
      <c r="D4806" s="32"/>
      <c r="G4806" s="32"/>
      <c r="I4806" s="7"/>
      <c r="J4806" s="7"/>
      <c r="K4806" s="7"/>
      <c r="N4806" s="7"/>
    </row>
    <row r="4807" spans="4:14" s="1" customFormat="1">
      <c r="D4807" s="32"/>
      <c r="G4807" s="32"/>
      <c r="I4807" s="7"/>
      <c r="J4807" s="7"/>
      <c r="K4807" s="7"/>
      <c r="N4807" s="7"/>
    </row>
    <row r="4808" spans="4:14" s="1" customFormat="1">
      <c r="D4808" s="32"/>
      <c r="G4808" s="32"/>
      <c r="I4808" s="7"/>
      <c r="J4808" s="7"/>
      <c r="K4808" s="7"/>
      <c r="N4808" s="7"/>
    </row>
    <row r="4809" spans="4:14" s="1" customFormat="1">
      <c r="D4809" s="32"/>
      <c r="G4809" s="32"/>
      <c r="I4809" s="7"/>
      <c r="J4809" s="7"/>
      <c r="K4809" s="7"/>
      <c r="N4809" s="7"/>
    </row>
    <row r="4810" spans="4:14" s="1" customFormat="1">
      <c r="D4810" s="32"/>
      <c r="G4810" s="32"/>
      <c r="I4810" s="7"/>
      <c r="J4810" s="7"/>
      <c r="K4810" s="7"/>
      <c r="N4810" s="7"/>
    </row>
    <row r="4811" spans="4:14" s="1" customFormat="1">
      <c r="D4811" s="32"/>
      <c r="G4811" s="32"/>
      <c r="I4811" s="7"/>
      <c r="J4811" s="7"/>
      <c r="K4811" s="7"/>
      <c r="N4811" s="7"/>
    </row>
    <row r="4812" spans="4:14" s="1" customFormat="1">
      <c r="D4812" s="32"/>
      <c r="G4812" s="32"/>
      <c r="I4812" s="7"/>
      <c r="J4812" s="7"/>
      <c r="K4812" s="7"/>
      <c r="N4812" s="7"/>
    </row>
    <row r="4813" spans="4:14" s="1" customFormat="1">
      <c r="D4813" s="32"/>
      <c r="G4813" s="32"/>
      <c r="I4813" s="7"/>
      <c r="J4813" s="7"/>
      <c r="K4813" s="7"/>
      <c r="N4813" s="7"/>
    </row>
    <row r="4814" spans="4:14" s="1" customFormat="1">
      <c r="D4814" s="32"/>
      <c r="G4814" s="32"/>
      <c r="I4814" s="7"/>
      <c r="J4814" s="7"/>
      <c r="K4814" s="7"/>
      <c r="N4814" s="7"/>
    </row>
    <row r="4815" spans="4:14" s="1" customFormat="1">
      <c r="D4815" s="32"/>
      <c r="G4815" s="32"/>
      <c r="I4815" s="7"/>
      <c r="J4815" s="7"/>
      <c r="K4815" s="7"/>
      <c r="N4815" s="7"/>
    </row>
    <row r="4816" spans="4:14" s="1" customFormat="1">
      <c r="D4816" s="32"/>
      <c r="G4816" s="32"/>
      <c r="I4816" s="7"/>
      <c r="J4816" s="7"/>
      <c r="K4816" s="7"/>
      <c r="N4816" s="7"/>
    </row>
    <row r="4817" spans="4:14" s="1" customFormat="1">
      <c r="D4817" s="32"/>
      <c r="G4817" s="32"/>
      <c r="I4817" s="7"/>
      <c r="J4817" s="7"/>
      <c r="K4817" s="7"/>
      <c r="N4817" s="7"/>
    </row>
    <row r="4818" spans="4:14" s="1" customFormat="1">
      <c r="D4818" s="32"/>
      <c r="G4818" s="32"/>
      <c r="I4818" s="7"/>
      <c r="J4818" s="7"/>
      <c r="K4818" s="7"/>
      <c r="N4818" s="7"/>
    </row>
    <row r="4819" spans="4:14" s="1" customFormat="1">
      <c r="D4819" s="32"/>
      <c r="G4819" s="32"/>
      <c r="I4819" s="7"/>
      <c r="J4819" s="7"/>
      <c r="K4819" s="7"/>
      <c r="N4819" s="7"/>
    </row>
    <row r="4820" spans="4:14" s="1" customFormat="1">
      <c r="D4820" s="32"/>
      <c r="G4820" s="32"/>
      <c r="I4820" s="7"/>
      <c r="J4820" s="7"/>
      <c r="K4820" s="7"/>
      <c r="N4820" s="7"/>
    </row>
    <row r="4821" spans="4:14" s="1" customFormat="1">
      <c r="D4821" s="32"/>
      <c r="G4821" s="32"/>
      <c r="I4821" s="7"/>
      <c r="J4821" s="7"/>
      <c r="K4821" s="7"/>
      <c r="N4821" s="7"/>
    </row>
    <row r="4822" spans="4:14" s="1" customFormat="1">
      <c r="D4822" s="32"/>
      <c r="G4822" s="32"/>
      <c r="I4822" s="7"/>
      <c r="J4822" s="7"/>
      <c r="K4822" s="7"/>
      <c r="N4822" s="7"/>
    </row>
    <row r="4823" spans="4:14" s="1" customFormat="1">
      <c r="D4823" s="32"/>
      <c r="G4823" s="32"/>
      <c r="I4823" s="7"/>
      <c r="J4823" s="7"/>
      <c r="K4823" s="7"/>
      <c r="N4823" s="7"/>
    </row>
    <row r="4824" spans="4:14" s="1" customFormat="1">
      <c r="D4824" s="32"/>
      <c r="G4824" s="32"/>
      <c r="I4824" s="7"/>
      <c r="J4824" s="7"/>
      <c r="K4824" s="7"/>
      <c r="N4824" s="7"/>
    </row>
    <row r="4825" spans="4:14" s="1" customFormat="1">
      <c r="D4825" s="32"/>
      <c r="G4825" s="32"/>
      <c r="I4825" s="7"/>
      <c r="J4825" s="7"/>
      <c r="K4825" s="7"/>
      <c r="N4825" s="7"/>
    </row>
    <row r="4826" spans="4:14" s="1" customFormat="1">
      <c r="D4826" s="32"/>
      <c r="G4826" s="32"/>
      <c r="I4826" s="7"/>
      <c r="J4826" s="7"/>
      <c r="K4826" s="7"/>
      <c r="N4826" s="7"/>
    </row>
    <row r="4827" spans="4:14" s="1" customFormat="1">
      <c r="D4827" s="32"/>
      <c r="G4827" s="32"/>
      <c r="I4827" s="7"/>
      <c r="J4827" s="7"/>
      <c r="K4827" s="7"/>
      <c r="N4827" s="7"/>
    </row>
    <row r="4828" spans="4:14" s="1" customFormat="1">
      <c r="D4828" s="32"/>
      <c r="G4828" s="32"/>
      <c r="I4828" s="7"/>
      <c r="J4828" s="7"/>
      <c r="K4828" s="7"/>
      <c r="N4828" s="7"/>
    </row>
    <row r="4829" spans="4:14" s="1" customFormat="1">
      <c r="D4829" s="32"/>
      <c r="G4829" s="32"/>
      <c r="I4829" s="7"/>
      <c r="J4829" s="7"/>
      <c r="K4829" s="7"/>
      <c r="N4829" s="7"/>
    </row>
    <row r="4830" spans="4:14" s="1" customFormat="1">
      <c r="D4830" s="32"/>
      <c r="G4830" s="32"/>
      <c r="I4830" s="7"/>
      <c r="J4830" s="7"/>
      <c r="K4830" s="7"/>
      <c r="N4830" s="7"/>
    </row>
    <row r="4831" spans="4:14" s="1" customFormat="1">
      <c r="D4831" s="32"/>
      <c r="G4831" s="32"/>
      <c r="I4831" s="7"/>
      <c r="J4831" s="7"/>
      <c r="K4831" s="7"/>
      <c r="N4831" s="7"/>
    </row>
    <row r="4832" spans="4:14" s="1" customFormat="1">
      <c r="D4832" s="32"/>
      <c r="G4832" s="32"/>
      <c r="I4832" s="7"/>
      <c r="J4832" s="7"/>
      <c r="K4832" s="7"/>
      <c r="N4832" s="7"/>
    </row>
    <row r="4833" spans="4:14" s="1" customFormat="1">
      <c r="D4833" s="32"/>
      <c r="G4833" s="32"/>
      <c r="I4833" s="7"/>
      <c r="J4833" s="7"/>
      <c r="K4833" s="7"/>
      <c r="N4833" s="7"/>
    </row>
    <row r="4834" spans="4:14" s="1" customFormat="1">
      <c r="D4834" s="32"/>
      <c r="G4834" s="32"/>
      <c r="I4834" s="7"/>
      <c r="J4834" s="7"/>
      <c r="K4834" s="7"/>
      <c r="N4834" s="7"/>
    </row>
    <row r="4835" spans="4:14" s="1" customFormat="1">
      <c r="D4835" s="32"/>
      <c r="G4835" s="32"/>
      <c r="I4835" s="7"/>
      <c r="J4835" s="7"/>
      <c r="K4835" s="7"/>
      <c r="N4835" s="7"/>
    </row>
    <row r="4836" spans="4:14" s="1" customFormat="1">
      <c r="D4836" s="32"/>
      <c r="G4836" s="32"/>
      <c r="I4836" s="7"/>
      <c r="J4836" s="7"/>
      <c r="K4836" s="7"/>
      <c r="N4836" s="7"/>
    </row>
    <row r="4837" spans="4:14" s="1" customFormat="1">
      <c r="D4837" s="32"/>
      <c r="G4837" s="32"/>
      <c r="I4837" s="7"/>
      <c r="J4837" s="7"/>
      <c r="K4837" s="7"/>
      <c r="N4837" s="7"/>
    </row>
    <row r="4838" spans="4:14" s="1" customFormat="1">
      <c r="D4838" s="32"/>
      <c r="G4838" s="32"/>
      <c r="I4838" s="7"/>
      <c r="J4838" s="7"/>
      <c r="K4838" s="7"/>
      <c r="N4838" s="7"/>
    </row>
    <row r="4839" spans="4:14" s="1" customFormat="1">
      <c r="D4839" s="32"/>
      <c r="G4839" s="32"/>
      <c r="I4839" s="7"/>
      <c r="J4839" s="7"/>
      <c r="K4839" s="7"/>
      <c r="N4839" s="7"/>
    </row>
    <row r="4840" spans="4:14" s="1" customFormat="1">
      <c r="D4840" s="32"/>
      <c r="G4840" s="32"/>
      <c r="I4840" s="7"/>
      <c r="J4840" s="7"/>
      <c r="K4840" s="7"/>
      <c r="N4840" s="7"/>
    </row>
    <row r="4841" spans="4:14" s="1" customFormat="1">
      <c r="D4841" s="32"/>
      <c r="G4841" s="32"/>
      <c r="I4841" s="7"/>
      <c r="J4841" s="7"/>
      <c r="K4841" s="7"/>
      <c r="N4841" s="7"/>
    </row>
    <row r="4842" spans="4:14" s="1" customFormat="1">
      <c r="D4842" s="32"/>
      <c r="G4842" s="32"/>
      <c r="I4842" s="7"/>
      <c r="J4842" s="7"/>
      <c r="K4842" s="7"/>
      <c r="N4842" s="7"/>
    </row>
    <row r="4843" spans="4:14" s="1" customFormat="1">
      <c r="D4843" s="32"/>
      <c r="G4843" s="32"/>
      <c r="I4843" s="7"/>
      <c r="J4843" s="7"/>
      <c r="K4843" s="7"/>
      <c r="N4843" s="7"/>
    </row>
    <row r="4844" spans="4:14" s="1" customFormat="1">
      <c r="D4844" s="32"/>
      <c r="G4844" s="32"/>
      <c r="I4844" s="7"/>
      <c r="J4844" s="7"/>
      <c r="K4844" s="7"/>
      <c r="N4844" s="7"/>
    </row>
    <row r="4845" spans="4:14" s="1" customFormat="1">
      <c r="D4845" s="32"/>
      <c r="G4845" s="32"/>
      <c r="I4845" s="7"/>
      <c r="J4845" s="7"/>
      <c r="K4845" s="7"/>
      <c r="N4845" s="7"/>
    </row>
    <row r="4846" spans="4:14" s="1" customFormat="1">
      <c r="D4846" s="32"/>
      <c r="G4846" s="32"/>
      <c r="I4846" s="7"/>
      <c r="J4846" s="7"/>
      <c r="K4846" s="7"/>
      <c r="N4846" s="7"/>
    </row>
    <row r="4847" spans="4:14" s="1" customFormat="1">
      <c r="D4847" s="32"/>
      <c r="G4847" s="32"/>
      <c r="I4847" s="7"/>
      <c r="J4847" s="7"/>
      <c r="K4847" s="7"/>
      <c r="N4847" s="7"/>
    </row>
    <row r="4848" spans="4:14" s="1" customFormat="1">
      <c r="D4848" s="32"/>
      <c r="G4848" s="32"/>
      <c r="I4848" s="7"/>
      <c r="J4848" s="7"/>
      <c r="K4848" s="7"/>
      <c r="N4848" s="7"/>
    </row>
    <row r="4849" spans="4:14" s="1" customFormat="1">
      <c r="D4849" s="32"/>
      <c r="G4849" s="32"/>
      <c r="I4849" s="7"/>
      <c r="J4849" s="7"/>
      <c r="K4849" s="7"/>
      <c r="N4849" s="7"/>
    </row>
    <row r="4850" spans="4:14" s="1" customFormat="1">
      <c r="D4850" s="32"/>
      <c r="G4850" s="32"/>
      <c r="I4850" s="7"/>
      <c r="J4850" s="7"/>
      <c r="K4850" s="7"/>
      <c r="N4850" s="7"/>
    </row>
    <row r="4851" spans="4:14" s="1" customFormat="1">
      <c r="D4851" s="32"/>
      <c r="G4851" s="32"/>
      <c r="I4851" s="7"/>
      <c r="J4851" s="7"/>
      <c r="K4851" s="7"/>
      <c r="N4851" s="7"/>
    </row>
    <row r="4852" spans="4:14" s="1" customFormat="1">
      <c r="D4852" s="32"/>
      <c r="G4852" s="32"/>
      <c r="I4852" s="7"/>
      <c r="J4852" s="7"/>
      <c r="K4852" s="7"/>
      <c r="N4852" s="7"/>
    </row>
    <row r="4853" spans="4:14" s="1" customFormat="1">
      <c r="D4853" s="32"/>
      <c r="G4853" s="32"/>
      <c r="I4853" s="7"/>
      <c r="J4853" s="7"/>
      <c r="K4853" s="7"/>
      <c r="N4853" s="7"/>
    </row>
    <row r="4854" spans="4:14" s="1" customFormat="1">
      <c r="D4854" s="32"/>
      <c r="G4854" s="32"/>
      <c r="I4854" s="7"/>
      <c r="J4854" s="7"/>
      <c r="K4854" s="7"/>
      <c r="N4854" s="7"/>
    </row>
    <row r="4855" spans="4:14" s="1" customFormat="1">
      <c r="D4855" s="32"/>
      <c r="G4855" s="32"/>
      <c r="I4855" s="7"/>
      <c r="J4855" s="7"/>
      <c r="K4855" s="7"/>
      <c r="N4855" s="7"/>
    </row>
    <row r="4856" spans="4:14" s="1" customFormat="1">
      <c r="D4856" s="32"/>
      <c r="G4856" s="32"/>
      <c r="I4856" s="7"/>
      <c r="J4856" s="7"/>
      <c r="K4856" s="7"/>
      <c r="N4856" s="7"/>
    </row>
    <row r="4857" spans="4:14" s="1" customFormat="1">
      <c r="D4857" s="32"/>
      <c r="G4857" s="32"/>
      <c r="I4857" s="7"/>
      <c r="J4857" s="7"/>
      <c r="K4857" s="7"/>
      <c r="N4857" s="7"/>
    </row>
    <row r="4858" spans="4:14" s="1" customFormat="1">
      <c r="D4858" s="32"/>
      <c r="G4858" s="32"/>
      <c r="I4858" s="7"/>
      <c r="J4858" s="7"/>
      <c r="K4858" s="7"/>
      <c r="N4858" s="7"/>
    </row>
    <row r="4859" spans="4:14" s="1" customFormat="1">
      <c r="D4859" s="32"/>
      <c r="G4859" s="32"/>
      <c r="I4859" s="7"/>
      <c r="J4859" s="7"/>
      <c r="K4859" s="7"/>
      <c r="N4859" s="7"/>
    </row>
    <row r="4860" spans="4:14" s="1" customFormat="1">
      <c r="D4860" s="32"/>
      <c r="G4860" s="32"/>
      <c r="I4860" s="7"/>
      <c r="J4860" s="7"/>
      <c r="K4860" s="7"/>
      <c r="N4860" s="7"/>
    </row>
    <row r="4861" spans="4:14" s="1" customFormat="1">
      <c r="D4861" s="32"/>
      <c r="G4861" s="32"/>
      <c r="I4861" s="7"/>
      <c r="J4861" s="7"/>
      <c r="K4861" s="7"/>
      <c r="N4861" s="7"/>
    </row>
    <row r="4862" spans="4:14" s="1" customFormat="1">
      <c r="D4862" s="32"/>
      <c r="G4862" s="32"/>
      <c r="I4862" s="7"/>
      <c r="J4862" s="7"/>
      <c r="K4862" s="7"/>
      <c r="N4862" s="7"/>
    </row>
    <row r="4863" spans="4:14" s="1" customFormat="1">
      <c r="D4863" s="32"/>
      <c r="G4863" s="32"/>
      <c r="I4863" s="7"/>
      <c r="J4863" s="7"/>
      <c r="K4863" s="7"/>
      <c r="N4863" s="7"/>
    </row>
    <row r="4864" spans="4:14" s="1" customFormat="1">
      <c r="D4864" s="32"/>
      <c r="G4864" s="32"/>
      <c r="I4864" s="7"/>
      <c r="J4864" s="7"/>
      <c r="K4864" s="7"/>
      <c r="N4864" s="7"/>
    </row>
    <row r="4865" spans="4:14" s="1" customFormat="1">
      <c r="D4865" s="32"/>
      <c r="G4865" s="32"/>
      <c r="I4865" s="7"/>
      <c r="J4865" s="7"/>
      <c r="K4865" s="7"/>
      <c r="N4865" s="7"/>
    </row>
    <row r="4866" spans="4:14" s="1" customFormat="1">
      <c r="D4866" s="32"/>
      <c r="G4866" s="32"/>
      <c r="I4866" s="7"/>
      <c r="J4866" s="7"/>
      <c r="K4866" s="7"/>
      <c r="N4866" s="7"/>
    </row>
    <row r="4867" spans="4:14" s="1" customFormat="1">
      <c r="D4867" s="32"/>
      <c r="G4867" s="32"/>
      <c r="I4867" s="7"/>
      <c r="J4867" s="7"/>
      <c r="K4867" s="7"/>
      <c r="N4867" s="7"/>
    </row>
    <row r="4868" spans="4:14" s="1" customFormat="1">
      <c r="D4868" s="32"/>
      <c r="G4868" s="32"/>
      <c r="I4868" s="7"/>
      <c r="J4868" s="7"/>
      <c r="K4868" s="7"/>
      <c r="N4868" s="7"/>
    </row>
    <row r="4869" spans="4:14" s="1" customFormat="1">
      <c r="D4869" s="32"/>
      <c r="G4869" s="32"/>
      <c r="I4869" s="7"/>
      <c r="J4869" s="7"/>
      <c r="K4869" s="7"/>
      <c r="N4869" s="7"/>
    </row>
    <row r="4870" spans="4:14" s="1" customFormat="1">
      <c r="D4870" s="32"/>
      <c r="G4870" s="32"/>
      <c r="I4870" s="7"/>
      <c r="J4870" s="7"/>
      <c r="K4870" s="7"/>
      <c r="N4870" s="7"/>
    </row>
    <row r="4871" spans="4:14" s="1" customFormat="1">
      <c r="D4871" s="32"/>
      <c r="G4871" s="32"/>
      <c r="I4871" s="7"/>
      <c r="J4871" s="7"/>
      <c r="K4871" s="7"/>
      <c r="N4871" s="7"/>
    </row>
    <row r="4872" spans="4:14" s="1" customFormat="1">
      <c r="D4872" s="32"/>
      <c r="G4872" s="32"/>
      <c r="I4872" s="7"/>
      <c r="J4872" s="7"/>
      <c r="K4872" s="7"/>
      <c r="N4872" s="7"/>
    </row>
    <row r="4873" spans="4:14" s="1" customFormat="1">
      <c r="D4873" s="32"/>
      <c r="G4873" s="32"/>
      <c r="I4873" s="7"/>
      <c r="J4873" s="7"/>
      <c r="K4873" s="7"/>
      <c r="N4873" s="7"/>
    </row>
    <row r="4874" spans="4:14" s="1" customFormat="1">
      <c r="D4874" s="32"/>
      <c r="G4874" s="32"/>
      <c r="I4874" s="7"/>
      <c r="J4874" s="7"/>
      <c r="K4874" s="7"/>
      <c r="N4874" s="7"/>
    </row>
    <row r="4875" spans="4:14" s="1" customFormat="1">
      <c r="D4875" s="32"/>
      <c r="G4875" s="32"/>
      <c r="I4875" s="7"/>
      <c r="J4875" s="7"/>
      <c r="K4875" s="7"/>
      <c r="N4875" s="7"/>
    </row>
    <row r="4876" spans="4:14" s="1" customFormat="1">
      <c r="D4876" s="32"/>
      <c r="G4876" s="32"/>
      <c r="I4876" s="7"/>
      <c r="J4876" s="7"/>
      <c r="K4876" s="7"/>
      <c r="N4876" s="7"/>
    </row>
    <row r="4877" spans="4:14" s="1" customFormat="1">
      <c r="D4877" s="32"/>
      <c r="G4877" s="32"/>
      <c r="I4877" s="7"/>
      <c r="J4877" s="7"/>
      <c r="K4877" s="7"/>
      <c r="N4877" s="7"/>
    </row>
    <row r="4878" spans="4:14" s="1" customFormat="1">
      <c r="D4878" s="32"/>
      <c r="G4878" s="32"/>
      <c r="I4878" s="7"/>
      <c r="J4878" s="7"/>
      <c r="K4878" s="7"/>
      <c r="N4878" s="7"/>
    </row>
    <row r="4879" spans="4:14" s="1" customFormat="1">
      <c r="D4879" s="32"/>
      <c r="G4879" s="32"/>
      <c r="I4879" s="7"/>
      <c r="J4879" s="7"/>
      <c r="K4879" s="7"/>
      <c r="N4879" s="7"/>
    </row>
    <row r="4880" spans="4:14" s="1" customFormat="1">
      <c r="D4880" s="32"/>
      <c r="G4880" s="32"/>
      <c r="I4880" s="7"/>
      <c r="J4880" s="7"/>
      <c r="K4880" s="7"/>
      <c r="N4880" s="7"/>
    </row>
    <row r="4881" spans="4:14" s="1" customFormat="1">
      <c r="D4881" s="32"/>
      <c r="G4881" s="32"/>
      <c r="I4881" s="7"/>
      <c r="J4881" s="7"/>
      <c r="K4881" s="7"/>
      <c r="N4881" s="7"/>
    </row>
    <row r="4882" spans="4:14" s="1" customFormat="1">
      <c r="D4882" s="32"/>
      <c r="G4882" s="32"/>
      <c r="I4882" s="7"/>
      <c r="J4882" s="7"/>
      <c r="K4882" s="7"/>
      <c r="N4882" s="7"/>
    </row>
    <row r="4883" spans="4:14" s="1" customFormat="1">
      <c r="D4883" s="32"/>
      <c r="G4883" s="32"/>
      <c r="I4883" s="7"/>
      <c r="J4883" s="7"/>
      <c r="K4883" s="7"/>
      <c r="N4883" s="7"/>
    </row>
    <row r="4884" spans="4:14" s="1" customFormat="1">
      <c r="D4884" s="32"/>
      <c r="G4884" s="32"/>
      <c r="I4884" s="7"/>
      <c r="J4884" s="7"/>
      <c r="K4884" s="7"/>
      <c r="N4884" s="7"/>
    </row>
    <row r="4885" spans="4:14" s="1" customFormat="1">
      <c r="D4885" s="32"/>
      <c r="G4885" s="32"/>
      <c r="I4885" s="7"/>
      <c r="J4885" s="7"/>
      <c r="K4885" s="7"/>
      <c r="N4885" s="7"/>
    </row>
    <row r="4886" spans="4:14" s="1" customFormat="1">
      <c r="D4886" s="32"/>
      <c r="G4886" s="32"/>
      <c r="I4886" s="7"/>
      <c r="J4886" s="7"/>
      <c r="K4886" s="7"/>
      <c r="N4886" s="7"/>
    </row>
    <row r="4887" spans="4:14" s="1" customFormat="1">
      <c r="D4887" s="32"/>
      <c r="G4887" s="32"/>
      <c r="I4887" s="7"/>
      <c r="J4887" s="7"/>
      <c r="K4887" s="7"/>
      <c r="N4887" s="7"/>
    </row>
    <row r="4888" spans="4:14" s="1" customFormat="1">
      <c r="D4888" s="32"/>
      <c r="G4888" s="32"/>
      <c r="I4888" s="7"/>
      <c r="J4888" s="7"/>
      <c r="K4888" s="7"/>
      <c r="N4888" s="7"/>
    </row>
    <row r="4889" spans="4:14" s="1" customFormat="1">
      <c r="D4889" s="32"/>
      <c r="G4889" s="32"/>
      <c r="I4889" s="7"/>
      <c r="J4889" s="7"/>
      <c r="K4889" s="7"/>
      <c r="N4889" s="7"/>
    </row>
    <row r="4890" spans="4:14" s="1" customFormat="1">
      <c r="D4890" s="32"/>
      <c r="G4890" s="32"/>
      <c r="I4890" s="7"/>
      <c r="J4890" s="7"/>
      <c r="K4890" s="7"/>
      <c r="N4890" s="7"/>
    </row>
    <row r="4891" spans="4:14" s="1" customFormat="1">
      <c r="D4891" s="32"/>
      <c r="G4891" s="32"/>
      <c r="I4891" s="7"/>
      <c r="J4891" s="7"/>
      <c r="K4891" s="7"/>
      <c r="N4891" s="7"/>
    </row>
    <row r="4892" spans="4:14" s="1" customFormat="1">
      <c r="D4892" s="32"/>
      <c r="G4892" s="32"/>
      <c r="I4892" s="7"/>
      <c r="J4892" s="7"/>
      <c r="K4892" s="7"/>
      <c r="N4892" s="7"/>
    </row>
    <row r="4893" spans="4:14" s="1" customFormat="1">
      <c r="D4893" s="32"/>
      <c r="G4893" s="32"/>
      <c r="I4893" s="7"/>
      <c r="J4893" s="7"/>
      <c r="K4893" s="7"/>
      <c r="N4893" s="7"/>
    </row>
    <row r="4894" spans="4:14" s="1" customFormat="1">
      <c r="D4894" s="32"/>
      <c r="G4894" s="32"/>
      <c r="I4894" s="7"/>
      <c r="J4894" s="7"/>
      <c r="K4894" s="7"/>
      <c r="N4894" s="7"/>
    </row>
    <row r="4895" spans="4:14" s="1" customFormat="1">
      <c r="D4895" s="32"/>
      <c r="G4895" s="32"/>
      <c r="I4895" s="7"/>
      <c r="J4895" s="7"/>
      <c r="K4895" s="7"/>
      <c r="N4895" s="7"/>
    </row>
    <row r="4896" spans="4:14" s="1" customFormat="1">
      <c r="D4896" s="32"/>
      <c r="G4896" s="32"/>
      <c r="I4896" s="7"/>
      <c r="J4896" s="7"/>
      <c r="K4896" s="7"/>
      <c r="N4896" s="7"/>
    </row>
    <row r="4897" spans="4:14" s="1" customFormat="1">
      <c r="D4897" s="32"/>
      <c r="G4897" s="32"/>
      <c r="I4897" s="7"/>
      <c r="J4897" s="7"/>
      <c r="K4897" s="7"/>
      <c r="N4897" s="7"/>
    </row>
    <row r="4898" spans="4:14" s="1" customFormat="1">
      <c r="D4898" s="32"/>
      <c r="G4898" s="32"/>
      <c r="I4898" s="7"/>
      <c r="J4898" s="7"/>
      <c r="K4898" s="7"/>
      <c r="N4898" s="7"/>
    </row>
    <row r="4899" spans="4:14" s="1" customFormat="1">
      <c r="D4899" s="32"/>
      <c r="G4899" s="32"/>
      <c r="I4899" s="7"/>
      <c r="J4899" s="7"/>
      <c r="K4899" s="7"/>
      <c r="N4899" s="7"/>
    </row>
    <row r="4900" spans="4:14" s="1" customFormat="1">
      <c r="D4900" s="32"/>
      <c r="G4900" s="32"/>
      <c r="I4900" s="7"/>
      <c r="J4900" s="7"/>
      <c r="K4900" s="7"/>
      <c r="N4900" s="7"/>
    </row>
    <row r="4901" spans="4:14" s="1" customFormat="1">
      <c r="D4901" s="32"/>
      <c r="G4901" s="32"/>
      <c r="I4901" s="7"/>
      <c r="J4901" s="7"/>
      <c r="K4901" s="7"/>
      <c r="N4901" s="7"/>
    </row>
    <row r="4902" spans="4:14" s="1" customFormat="1">
      <c r="D4902" s="32"/>
      <c r="G4902" s="32"/>
      <c r="I4902" s="7"/>
      <c r="J4902" s="7"/>
      <c r="K4902" s="7"/>
      <c r="N4902" s="7"/>
    </row>
    <row r="4903" spans="4:14" s="1" customFormat="1">
      <c r="D4903" s="32"/>
      <c r="G4903" s="32"/>
      <c r="I4903" s="7"/>
      <c r="J4903" s="7"/>
      <c r="K4903" s="7"/>
      <c r="N4903" s="7"/>
    </row>
    <row r="4904" spans="4:14" s="1" customFormat="1">
      <c r="D4904" s="32"/>
      <c r="G4904" s="32"/>
      <c r="I4904" s="7"/>
      <c r="J4904" s="7"/>
      <c r="K4904" s="7"/>
      <c r="N4904" s="7"/>
    </row>
    <row r="4905" spans="4:14" s="1" customFormat="1">
      <c r="D4905" s="32"/>
      <c r="G4905" s="32"/>
      <c r="I4905" s="7"/>
      <c r="J4905" s="7"/>
      <c r="K4905" s="7"/>
      <c r="N4905" s="7"/>
    </row>
    <row r="4906" spans="4:14" s="1" customFormat="1">
      <c r="D4906" s="32"/>
      <c r="G4906" s="32"/>
      <c r="I4906" s="7"/>
      <c r="J4906" s="7"/>
      <c r="K4906" s="7"/>
      <c r="N4906" s="7"/>
    </row>
    <row r="4907" spans="4:14" s="1" customFormat="1">
      <c r="D4907" s="32"/>
      <c r="G4907" s="32"/>
      <c r="I4907" s="7"/>
      <c r="J4907" s="7"/>
      <c r="K4907" s="7"/>
      <c r="N4907" s="7"/>
    </row>
    <row r="4908" spans="4:14" s="1" customFormat="1">
      <c r="D4908" s="32"/>
      <c r="G4908" s="32"/>
      <c r="I4908" s="7"/>
      <c r="J4908" s="7"/>
      <c r="K4908" s="7"/>
      <c r="N4908" s="7"/>
    </row>
    <row r="4909" spans="4:14" s="1" customFormat="1">
      <c r="D4909" s="32"/>
      <c r="G4909" s="32"/>
      <c r="I4909" s="7"/>
      <c r="J4909" s="7"/>
      <c r="K4909" s="7"/>
      <c r="N4909" s="7"/>
    </row>
    <row r="4910" spans="4:14" s="1" customFormat="1">
      <c r="D4910" s="32"/>
      <c r="G4910" s="32"/>
      <c r="I4910" s="7"/>
      <c r="J4910" s="7"/>
      <c r="K4910" s="7"/>
      <c r="N4910" s="7"/>
    </row>
    <row r="4911" spans="4:14" s="1" customFormat="1">
      <c r="D4911" s="32"/>
      <c r="G4911" s="32"/>
      <c r="I4911" s="7"/>
      <c r="J4911" s="7"/>
      <c r="K4911" s="7"/>
      <c r="N4911" s="7"/>
    </row>
    <row r="4912" spans="4:14" s="1" customFormat="1">
      <c r="D4912" s="32"/>
      <c r="G4912" s="32"/>
      <c r="I4912" s="7"/>
      <c r="J4912" s="7"/>
      <c r="K4912" s="7"/>
      <c r="N4912" s="7"/>
    </row>
    <row r="4913" spans="4:14" s="1" customFormat="1">
      <c r="D4913" s="32"/>
      <c r="G4913" s="32"/>
      <c r="I4913" s="7"/>
      <c r="J4913" s="7"/>
      <c r="K4913" s="7"/>
      <c r="N4913" s="7"/>
    </row>
    <row r="4914" spans="4:14" s="1" customFormat="1">
      <c r="D4914" s="32"/>
      <c r="G4914" s="32"/>
      <c r="I4914" s="7"/>
      <c r="J4914" s="7"/>
      <c r="K4914" s="7"/>
      <c r="N4914" s="7"/>
    </row>
    <row r="4915" spans="4:14" s="1" customFormat="1">
      <c r="D4915" s="32"/>
      <c r="G4915" s="32"/>
      <c r="I4915" s="7"/>
      <c r="J4915" s="7"/>
      <c r="K4915" s="7"/>
      <c r="N4915" s="7"/>
    </row>
    <row r="4916" spans="4:14" s="1" customFormat="1">
      <c r="D4916" s="32"/>
      <c r="G4916" s="32"/>
      <c r="I4916" s="7"/>
      <c r="J4916" s="7"/>
      <c r="K4916" s="7"/>
      <c r="N4916" s="7"/>
    </row>
    <row r="4917" spans="4:14" s="1" customFormat="1">
      <c r="D4917" s="32"/>
      <c r="G4917" s="32"/>
      <c r="I4917" s="7"/>
      <c r="J4917" s="7"/>
      <c r="K4917" s="7"/>
      <c r="N4917" s="7"/>
    </row>
    <row r="4918" spans="4:14" s="1" customFormat="1">
      <c r="D4918" s="32"/>
      <c r="G4918" s="32"/>
      <c r="I4918" s="7"/>
      <c r="J4918" s="7"/>
      <c r="K4918" s="7"/>
      <c r="N4918" s="7"/>
    </row>
    <row r="4919" spans="4:14" s="1" customFormat="1">
      <c r="D4919" s="32"/>
      <c r="G4919" s="32"/>
      <c r="I4919" s="7"/>
      <c r="J4919" s="7"/>
      <c r="K4919" s="7"/>
      <c r="N4919" s="7"/>
    </row>
    <row r="4920" spans="4:14" s="1" customFormat="1">
      <c r="D4920" s="32"/>
      <c r="G4920" s="32"/>
      <c r="I4920" s="7"/>
      <c r="J4920" s="7"/>
      <c r="K4920" s="7"/>
      <c r="N4920" s="7"/>
    </row>
    <row r="4921" spans="4:14" s="1" customFormat="1">
      <c r="D4921" s="32"/>
      <c r="G4921" s="32"/>
      <c r="I4921" s="7"/>
      <c r="J4921" s="7"/>
      <c r="K4921" s="7"/>
      <c r="N4921" s="7"/>
    </row>
    <row r="4922" spans="4:14" s="1" customFormat="1">
      <c r="D4922" s="32"/>
      <c r="G4922" s="32"/>
      <c r="I4922" s="7"/>
      <c r="J4922" s="7"/>
      <c r="K4922" s="7"/>
      <c r="N4922" s="7"/>
    </row>
    <row r="4923" spans="4:14" s="1" customFormat="1">
      <c r="D4923" s="32"/>
      <c r="G4923" s="32"/>
      <c r="I4923" s="7"/>
      <c r="J4923" s="7"/>
      <c r="K4923" s="7"/>
      <c r="N4923" s="7"/>
    </row>
    <row r="4924" spans="4:14" s="1" customFormat="1">
      <c r="D4924" s="32"/>
      <c r="G4924" s="32"/>
      <c r="I4924" s="7"/>
      <c r="J4924" s="7"/>
      <c r="K4924" s="7"/>
      <c r="N4924" s="7"/>
    </row>
    <row r="4925" spans="4:14" s="1" customFormat="1">
      <c r="D4925" s="32"/>
      <c r="G4925" s="32"/>
      <c r="I4925" s="7"/>
      <c r="J4925" s="7"/>
      <c r="K4925" s="7"/>
      <c r="N4925" s="7"/>
    </row>
    <row r="4926" spans="4:14" s="1" customFormat="1">
      <c r="D4926" s="32"/>
      <c r="G4926" s="32"/>
      <c r="I4926" s="7"/>
      <c r="J4926" s="7"/>
      <c r="K4926" s="7"/>
      <c r="N4926" s="7"/>
    </row>
    <row r="4927" spans="4:14" s="1" customFormat="1">
      <c r="D4927" s="32"/>
      <c r="G4927" s="32"/>
      <c r="I4927" s="7"/>
      <c r="J4927" s="7"/>
      <c r="K4927" s="7"/>
      <c r="N4927" s="7"/>
    </row>
    <row r="4928" spans="4:14" s="1" customFormat="1">
      <c r="D4928" s="32"/>
      <c r="G4928" s="32"/>
      <c r="I4928" s="7"/>
      <c r="J4928" s="7"/>
      <c r="K4928" s="7"/>
      <c r="N4928" s="7"/>
    </row>
    <row r="4929" spans="4:14" s="1" customFormat="1">
      <c r="D4929" s="32"/>
      <c r="G4929" s="32"/>
      <c r="I4929" s="7"/>
      <c r="J4929" s="7"/>
      <c r="K4929" s="7"/>
      <c r="N4929" s="7"/>
    </row>
    <row r="4930" spans="4:14" s="1" customFormat="1">
      <c r="D4930" s="32"/>
      <c r="G4930" s="32"/>
      <c r="I4930" s="7"/>
      <c r="J4930" s="7"/>
      <c r="K4930" s="7"/>
      <c r="N4930" s="7"/>
    </row>
    <row r="4931" spans="4:14" s="1" customFormat="1">
      <c r="D4931" s="32"/>
      <c r="G4931" s="32"/>
      <c r="I4931" s="7"/>
      <c r="J4931" s="7"/>
      <c r="K4931" s="7"/>
      <c r="N4931" s="7"/>
    </row>
    <row r="4932" spans="4:14" s="1" customFormat="1">
      <c r="D4932" s="32"/>
      <c r="G4932" s="32"/>
      <c r="I4932" s="7"/>
      <c r="J4932" s="7"/>
      <c r="K4932" s="7"/>
      <c r="N4932" s="7"/>
    </row>
    <row r="4933" spans="4:14" s="1" customFormat="1">
      <c r="D4933" s="32"/>
      <c r="G4933" s="32"/>
      <c r="I4933" s="7"/>
      <c r="J4933" s="7"/>
      <c r="K4933" s="7"/>
      <c r="N4933" s="7"/>
    </row>
    <row r="4934" spans="4:14" s="1" customFormat="1">
      <c r="D4934" s="32"/>
      <c r="G4934" s="32"/>
      <c r="I4934" s="7"/>
      <c r="J4934" s="7"/>
      <c r="K4934" s="7"/>
      <c r="N4934" s="7"/>
    </row>
    <row r="4935" spans="4:14" s="1" customFormat="1">
      <c r="D4935" s="32"/>
      <c r="G4935" s="32"/>
      <c r="I4935" s="7"/>
      <c r="J4935" s="7"/>
      <c r="K4935" s="7"/>
      <c r="N4935" s="7"/>
    </row>
    <row r="4936" spans="4:14" s="1" customFormat="1">
      <c r="D4936" s="32"/>
      <c r="G4936" s="32"/>
      <c r="I4936" s="7"/>
      <c r="J4936" s="7"/>
      <c r="K4936" s="7"/>
      <c r="N4936" s="7"/>
    </row>
    <row r="4937" spans="4:14" s="1" customFormat="1">
      <c r="D4937" s="32"/>
      <c r="G4937" s="32"/>
      <c r="I4937" s="7"/>
      <c r="J4937" s="7"/>
      <c r="K4937" s="7"/>
      <c r="N4937" s="7"/>
    </row>
    <row r="4938" spans="4:14" s="1" customFormat="1">
      <c r="D4938" s="32"/>
      <c r="G4938" s="32"/>
      <c r="I4938" s="7"/>
      <c r="J4938" s="7"/>
      <c r="K4938" s="7"/>
      <c r="N4938" s="7"/>
    </row>
    <row r="4939" spans="4:14" s="1" customFormat="1">
      <c r="D4939" s="32"/>
      <c r="G4939" s="32"/>
      <c r="I4939" s="7"/>
      <c r="J4939" s="7"/>
      <c r="K4939" s="7"/>
      <c r="N4939" s="7"/>
    </row>
    <row r="4940" spans="4:14" s="1" customFormat="1">
      <c r="D4940" s="32"/>
      <c r="G4940" s="32"/>
      <c r="I4940" s="7"/>
      <c r="J4940" s="7"/>
      <c r="K4940" s="7"/>
      <c r="N4940" s="7"/>
    </row>
    <row r="4941" spans="4:14" s="1" customFormat="1">
      <c r="D4941" s="32"/>
      <c r="G4941" s="32"/>
      <c r="I4941" s="7"/>
      <c r="J4941" s="7"/>
      <c r="K4941" s="7"/>
      <c r="N4941" s="7"/>
    </row>
    <row r="4942" spans="4:14" s="1" customFormat="1">
      <c r="D4942" s="32"/>
      <c r="G4942" s="32"/>
      <c r="I4942" s="7"/>
      <c r="J4942" s="7"/>
      <c r="K4942" s="7"/>
      <c r="N4942" s="7"/>
    </row>
    <row r="4943" spans="4:14" s="1" customFormat="1">
      <c r="D4943" s="32"/>
      <c r="G4943" s="32"/>
      <c r="I4943" s="7"/>
      <c r="J4943" s="7"/>
      <c r="K4943" s="7"/>
      <c r="N4943" s="7"/>
    </row>
    <row r="4944" spans="4:14" s="1" customFormat="1">
      <c r="D4944" s="32"/>
      <c r="G4944" s="32"/>
      <c r="I4944" s="7"/>
      <c r="J4944" s="7"/>
      <c r="K4944" s="7"/>
      <c r="N4944" s="7"/>
    </row>
    <row r="4945" spans="4:14" s="1" customFormat="1">
      <c r="D4945" s="32"/>
      <c r="G4945" s="32"/>
      <c r="I4945" s="7"/>
      <c r="J4945" s="7"/>
      <c r="K4945" s="7"/>
      <c r="N4945" s="7"/>
    </row>
    <row r="4946" spans="4:14" s="1" customFormat="1">
      <c r="D4946" s="32"/>
      <c r="G4946" s="32"/>
      <c r="I4946" s="7"/>
      <c r="J4946" s="7"/>
      <c r="K4946" s="7"/>
      <c r="N4946" s="7"/>
    </row>
    <row r="4947" spans="4:14" s="1" customFormat="1">
      <c r="D4947" s="32"/>
      <c r="G4947" s="32"/>
      <c r="I4947" s="7"/>
      <c r="J4947" s="7"/>
      <c r="K4947" s="7"/>
      <c r="N4947" s="7"/>
    </row>
    <row r="4948" spans="4:14" s="1" customFormat="1">
      <c r="D4948" s="32"/>
      <c r="G4948" s="32"/>
      <c r="I4948" s="7"/>
      <c r="J4948" s="7"/>
      <c r="K4948" s="7"/>
      <c r="N4948" s="7"/>
    </row>
    <row r="4949" spans="4:14" s="1" customFormat="1">
      <c r="D4949" s="32"/>
      <c r="G4949" s="32"/>
      <c r="I4949" s="7"/>
      <c r="J4949" s="7"/>
      <c r="K4949" s="7"/>
      <c r="N4949" s="7"/>
    </row>
    <row r="4950" spans="4:14" s="1" customFormat="1">
      <c r="D4950" s="32"/>
      <c r="G4950" s="32"/>
      <c r="I4950" s="7"/>
      <c r="J4950" s="7"/>
      <c r="K4950" s="7"/>
      <c r="N4950" s="7"/>
    </row>
    <row r="4951" spans="4:14" s="1" customFormat="1">
      <c r="D4951" s="32"/>
      <c r="G4951" s="32"/>
      <c r="I4951" s="7"/>
      <c r="J4951" s="7"/>
      <c r="K4951" s="7"/>
      <c r="N4951" s="7"/>
    </row>
    <row r="4952" spans="4:14" s="1" customFormat="1">
      <c r="D4952" s="32"/>
      <c r="G4952" s="32"/>
      <c r="I4952" s="7"/>
      <c r="J4952" s="7"/>
      <c r="K4952" s="7"/>
      <c r="N4952" s="7"/>
    </row>
    <row r="4953" spans="4:14" s="1" customFormat="1">
      <c r="D4953" s="32"/>
      <c r="G4953" s="32"/>
      <c r="I4953" s="7"/>
      <c r="J4953" s="7"/>
      <c r="K4953" s="7"/>
      <c r="N4953" s="7"/>
    </row>
    <row r="4954" spans="4:14" s="1" customFormat="1">
      <c r="D4954" s="32"/>
      <c r="G4954" s="32"/>
      <c r="I4954" s="7"/>
      <c r="J4954" s="7"/>
      <c r="K4954" s="7"/>
      <c r="N4954" s="7"/>
    </row>
    <row r="4955" spans="4:14" s="1" customFormat="1">
      <c r="D4955" s="32"/>
      <c r="G4955" s="32"/>
      <c r="I4955" s="7"/>
      <c r="J4955" s="7"/>
      <c r="K4955" s="7"/>
      <c r="N4955" s="7"/>
    </row>
    <row r="4956" spans="4:14" s="1" customFormat="1">
      <c r="D4956" s="32"/>
      <c r="G4956" s="32"/>
      <c r="I4956" s="7"/>
      <c r="J4956" s="7"/>
      <c r="K4956" s="7"/>
      <c r="N4956" s="7"/>
    </row>
    <row r="4957" spans="4:14" s="1" customFormat="1">
      <c r="D4957" s="32"/>
      <c r="G4957" s="32"/>
      <c r="I4957" s="7"/>
      <c r="J4957" s="7"/>
      <c r="K4957" s="7"/>
      <c r="N4957" s="7"/>
    </row>
    <row r="4958" spans="4:14" s="1" customFormat="1">
      <c r="D4958" s="32"/>
      <c r="G4958" s="32"/>
      <c r="I4958" s="7"/>
      <c r="J4958" s="7"/>
      <c r="K4958" s="7"/>
      <c r="N4958" s="7"/>
    </row>
    <row r="4959" spans="4:14" s="1" customFormat="1">
      <c r="D4959" s="32"/>
      <c r="G4959" s="32"/>
      <c r="I4959" s="7"/>
      <c r="J4959" s="7"/>
      <c r="K4959" s="7"/>
      <c r="N4959" s="7"/>
    </row>
    <row r="4960" spans="4:14" s="1" customFormat="1">
      <c r="D4960" s="32"/>
      <c r="G4960" s="32"/>
      <c r="I4960" s="7"/>
      <c r="J4960" s="7"/>
      <c r="K4960" s="7"/>
      <c r="N4960" s="7"/>
    </row>
    <row r="4961" spans="4:14" s="1" customFormat="1">
      <c r="D4961" s="32"/>
      <c r="G4961" s="32"/>
      <c r="I4961" s="7"/>
      <c r="J4961" s="7"/>
      <c r="K4961" s="7"/>
      <c r="N4961" s="7"/>
    </row>
    <row r="4962" spans="4:14" s="1" customFormat="1">
      <c r="D4962" s="32"/>
      <c r="G4962" s="32"/>
      <c r="I4962" s="7"/>
      <c r="J4962" s="7"/>
      <c r="K4962" s="7"/>
      <c r="N4962" s="7"/>
    </row>
    <row r="4963" spans="4:14" s="1" customFormat="1">
      <c r="D4963" s="32"/>
      <c r="G4963" s="32"/>
      <c r="I4963" s="7"/>
      <c r="J4963" s="7"/>
      <c r="K4963" s="7"/>
      <c r="N4963" s="7"/>
    </row>
    <row r="4964" spans="4:14" s="1" customFormat="1">
      <c r="D4964" s="32"/>
      <c r="G4964" s="32"/>
      <c r="I4964" s="7"/>
      <c r="J4964" s="7"/>
      <c r="K4964" s="7"/>
      <c r="N4964" s="7"/>
    </row>
    <row r="4965" spans="4:14" s="1" customFormat="1">
      <c r="D4965" s="32"/>
      <c r="G4965" s="32"/>
      <c r="I4965" s="7"/>
      <c r="J4965" s="7"/>
      <c r="K4965" s="7"/>
      <c r="N4965" s="7"/>
    </row>
    <row r="4966" spans="4:14" s="1" customFormat="1">
      <c r="D4966" s="32"/>
      <c r="G4966" s="32"/>
      <c r="I4966" s="7"/>
      <c r="J4966" s="7"/>
      <c r="K4966" s="7"/>
      <c r="N4966" s="7"/>
    </row>
    <row r="4967" spans="4:14" s="1" customFormat="1">
      <c r="D4967" s="32"/>
      <c r="G4967" s="32"/>
      <c r="I4967" s="7"/>
      <c r="J4967" s="7"/>
      <c r="K4967" s="7"/>
      <c r="N4967" s="7"/>
    </row>
    <row r="4968" spans="4:14" s="1" customFormat="1">
      <c r="D4968" s="32"/>
      <c r="G4968" s="32"/>
      <c r="I4968" s="7"/>
      <c r="J4968" s="7"/>
      <c r="K4968" s="7"/>
      <c r="N4968" s="7"/>
    </row>
    <row r="4969" spans="4:14" s="1" customFormat="1">
      <c r="D4969" s="32"/>
      <c r="G4969" s="32"/>
      <c r="I4969" s="7"/>
      <c r="J4969" s="7"/>
      <c r="K4969" s="7"/>
      <c r="N4969" s="7"/>
    </row>
    <row r="4970" spans="4:14" s="1" customFormat="1">
      <c r="D4970" s="32"/>
      <c r="G4970" s="32"/>
      <c r="I4970" s="7"/>
      <c r="J4970" s="7"/>
      <c r="K4970" s="7"/>
      <c r="N4970" s="7"/>
    </row>
    <row r="4971" spans="4:14" s="1" customFormat="1">
      <c r="D4971" s="32"/>
      <c r="G4971" s="32"/>
      <c r="I4971" s="7"/>
      <c r="J4971" s="7"/>
      <c r="K4971" s="7"/>
      <c r="N4971" s="7"/>
    </row>
    <row r="4972" spans="4:14" s="1" customFormat="1">
      <c r="D4972" s="32"/>
      <c r="G4972" s="32"/>
      <c r="I4972" s="7"/>
      <c r="J4972" s="7"/>
      <c r="K4972" s="7"/>
      <c r="N4972" s="7"/>
    </row>
    <row r="4973" spans="4:14" s="1" customFormat="1">
      <c r="D4973" s="32"/>
      <c r="G4973" s="32"/>
      <c r="I4973" s="7"/>
      <c r="J4973" s="7"/>
      <c r="K4973" s="7"/>
      <c r="N4973" s="7"/>
    </row>
    <row r="4974" spans="4:14" s="1" customFormat="1">
      <c r="D4974" s="32"/>
      <c r="G4974" s="32"/>
      <c r="I4974" s="7"/>
      <c r="J4974" s="7"/>
      <c r="K4974" s="7"/>
      <c r="N4974" s="7"/>
    </row>
    <row r="4975" spans="4:14" s="1" customFormat="1">
      <c r="D4975" s="32"/>
      <c r="G4975" s="32"/>
      <c r="I4975" s="7"/>
      <c r="J4975" s="7"/>
      <c r="K4975" s="7"/>
      <c r="N4975" s="7"/>
    </row>
    <row r="4976" spans="4:14" s="1" customFormat="1">
      <c r="D4976" s="32"/>
      <c r="G4976" s="32"/>
      <c r="I4976" s="7"/>
      <c r="J4976" s="7"/>
      <c r="K4976" s="7"/>
      <c r="N4976" s="7"/>
    </row>
    <row r="4977" spans="4:14" s="1" customFormat="1">
      <c r="D4977" s="32"/>
      <c r="G4977" s="32"/>
      <c r="I4977" s="7"/>
      <c r="J4977" s="7"/>
      <c r="K4977" s="7"/>
      <c r="N4977" s="7"/>
    </row>
    <row r="4978" spans="4:14" s="1" customFormat="1">
      <c r="D4978" s="32"/>
      <c r="G4978" s="32"/>
      <c r="I4978" s="7"/>
      <c r="J4978" s="7"/>
      <c r="K4978" s="7"/>
      <c r="N4978" s="7"/>
    </row>
    <row r="4979" spans="4:14" s="1" customFormat="1">
      <c r="D4979" s="32"/>
      <c r="G4979" s="32"/>
      <c r="I4979" s="7"/>
      <c r="J4979" s="7"/>
      <c r="K4979" s="7"/>
      <c r="N4979" s="7"/>
    </row>
    <row r="4980" spans="4:14" s="1" customFormat="1">
      <c r="D4980" s="32"/>
      <c r="G4980" s="32"/>
      <c r="I4980" s="7"/>
      <c r="J4980" s="7"/>
      <c r="K4980" s="7"/>
      <c r="N4980" s="7"/>
    </row>
    <row r="4981" spans="4:14" s="1" customFormat="1">
      <c r="D4981" s="32"/>
      <c r="G4981" s="32"/>
      <c r="I4981" s="7"/>
      <c r="J4981" s="7"/>
      <c r="K4981" s="7"/>
      <c r="N4981" s="7"/>
    </row>
    <row r="4982" spans="4:14" s="1" customFormat="1">
      <c r="D4982" s="32"/>
      <c r="G4982" s="32"/>
      <c r="I4982" s="7"/>
      <c r="J4982" s="7"/>
      <c r="K4982" s="7"/>
      <c r="N4982" s="7"/>
    </row>
    <row r="4983" spans="4:14" s="1" customFormat="1">
      <c r="D4983" s="32"/>
      <c r="G4983" s="32"/>
      <c r="I4983" s="7"/>
      <c r="J4983" s="7"/>
      <c r="K4983" s="7"/>
      <c r="N4983" s="7"/>
    </row>
    <row r="4984" spans="4:14" s="1" customFormat="1">
      <c r="D4984" s="32"/>
      <c r="G4984" s="32"/>
      <c r="I4984" s="7"/>
      <c r="J4984" s="7"/>
      <c r="K4984" s="7"/>
      <c r="N4984" s="7"/>
    </row>
    <row r="4985" spans="4:14" s="1" customFormat="1">
      <c r="D4985" s="32"/>
      <c r="G4985" s="32"/>
      <c r="I4985" s="7"/>
      <c r="J4985" s="7"/>
      <c r="K4985" s="7"/>
      <c r="N4985" s="7"/>
    </row>
    <row r="4986" spans="4:14" s="1" customFormat="1">
      <c r="D4986" s="32"/>
      <c r="G4986" s="32"/>
      <c r="I4986" s="7"/>
      <c r="J4986" s="7"/>
      <c r="K4986" s="7"/>
      <c r="N4986" s="7"/>
    </row>
    <row r="4987" spans="4:14" s="1" customFormat="1">
      <c r="D4987" s="32"/>
      <c r="G4987" s="32"/>
      <c r="I4987" s="7"/>
      <c r="J4987" s="7"/>
      <c r="K4987" s="7"/>
      <c r="N4987" s="7"/>
    </row>
    <row r="4988" spans="4:14" s="1" customFormat="1">
      <c r="D4988" s="32"/>
      <c r="G4988" s="32"/>
      <c r="I4988" s="7"/>
      <c r="J4988" s="7"/>
      <c r="K4988" s="7"/>
      <c r="N4988" s="7"/>
    </row>
    <row r="4989" spans="4:14" s="1" customFormat="1">
      <c r="D4989" s="32"/>
      <c r="G4989" s="32"/>
      <c r="I4989" s="7"/>
      <c r="J4989" s="7"/>
      <c r="K4989" s="7"/>
      <c r="N4989" s="7"/>
    </row>
    <row r="4990" spans="4:14" s="1" customFormat="1">
      <c r="D4990" s="32"/>
      <c r="G4990" s="32"/>
      <c r="I4990" s="7"/>
      <c r="J4990" s="7"/>
      <c r="K4990" s="7"/>
      <c r="N4990" s="7"/>
    </row>
    <row r="4991" spans="4:14" s="1" customFormat="1">
      <c r="D4991" s="32"/>
      <c r="G4991" s="32"/>
      <c r="I4991" s="7"/>
      <c r="J4991" s="7"/>
      <c r="K4991" s="7"/>
      <c r="N4991" s="7"/>
    </row>
    <row r="4992" spans="4:14" s="1" customFormat="1">
      <c r="D4992" s="32"/>
      <c r="G4992" s="32"/>
      <c r="I4992" s="7"/>
      <c r="J4992" s="7"/>
      <c r="K4992" s="7"/>
      <c r="N4992" s="7"/>
    </row>
    <row r="4993" spans="4:14" s="1" customFormat="1">
      <c r="D4993" s="32"/>
      <c r="G4993" s="32"/>
      <c r="I4993" s="7"/>
      <c r="J4993" s="7"/>
      <c r="K4993" s="7"/>
      <c r="N4993" s="7"/>
    </row>
    <row r="4994" spans="4:14" s="1" customFormat="1">
      <c r="D4994" s="32"/>
      <c r="G4994" s="32"/>
      <c r="I4994" s="7"/>
      <c r="J4994" s="7"/>
      <c r="K4994" s="7"/>
      <c r="N4994" s="7"/>
    </row>
    <row r="4995" spans="4:14" s="1" customFormat="1">
      <c r="D4995" s="32"/>
      <c r="G4995" s="32"/>
      <c r="I4995" s="7"/>
      <c r="J4995" s="7"/>
      <c r="K4995" s="7"/>
      <c r="N4995" s="7"/>
    </row>
    <row r="4996" spans="4:14" s="1" customFormat="1">
      <c r="D4996" s="32"/>
      <c r="G4996" s="32"/>
      <c r="I4996" s="7"/>
      <c r="J4996" s="7"/>
      <c r="K4996" s="7"/>
      <c r="N4996" s="7"/>
    </row>
    <row r="4997" spans="4:14" s="1" customFormat="1">
      <c r="D4997" s="32"/>
      <c r="G4997" s="32"/>
      <c r="I4997" s="7"/>
      <c r="J4997" s="7"/>
      <c r="K4997" s="7"/>
      <c r="N4997" s="7"/>
    </row>
    <row r="4998" spans="4:14" s="1" customFormat="1">
      <c r="D4998" s="32"/>
      <c r="G4998" s="32"/>
      <c r="I4998" s="7"/>
      <c r="J4998" s="7"/>
      <c r="K4998" s="7"/>
      <c r="N4998" s="7"/>
    </row>
    <row r="4999" spans="4:14" s="1" customFormat="1">
      <c r="D4999" s="32"/>
      <c r="G4999" s="32"/>
      <c r="I4999" s="7"/>
      <c r="J4999" s="7"/>
      <c r="K4999" s="7"/>
      <c r="N4999" s="7"/>
    </row>
    <row r="5000" spans="4:14" s="1" customFormat="1">
      <c r="D5000" s="32"/>
      <c r="G5000" s="32"/>
      <c r="I5000" s="7"/>
      <c r="J5000" s="7"/>
      <c r="K5000" s="7"/>
      <c r="N5000" s="7"/>
    </row>
    <row r="5001" spans="4:14" s="1" customFormat="1">
      <c r="D5001" s="32"/>
      <c r="G5001" s="32"/>
      <c r="I5001" s="7"/>
      <c r="J5001" s="7"/>
      <c r="K5001" s="7"/>
      <c r="N5001" s="7"/>
    </row>
    <row r="5002" spans="4:14" s="1" customFormat="1">
      <c r="D5002" s="32"/>
      <c r="G5002" s="32"/>
      <c r="I5002" s="7"/>
      <c r="J5002" s="7"/>
      <c r="K5002" s="7"/>
      <c r="N5002" s="7"/>
    </row>
    <row r="5003" spans="4:14" s="1" customFormat="1">
      <c r="D5003" s="32"/>
      <c r="G5003" s="32"/>
      <c r="I5003" s="7"/>
      <c r="J5003" s="7"/>
      <c r="K5003" s="7"/>
      <c r="N5003" s="7"/>
    </row>
    <row r="5004" spans="4:14" s="1" customFormat="1">
      <c r="D5004" s="32"/>
      <c r="G5004" s="32"/>
      <c r="I5004" s="7"/>
      <c r="J5004" s="7"/>
      <c r="K5004" s="7"/>
      <c r="N5004" s="7"/>
    </row>
    <row r="5005" spans="4:14" s="1" customFormat="1">
      <c r="D5005" s="32"/>
      <c r="G5005" s="32"/>
      <c r="I5005" s="7"/>
      <c r="J5005" s="7"/>
      <c r="K5005" s="7"/>
      <c r="N5005" s="7"/>
    </row>
    <row r="5006" spans="4:14" s="1" customFormat="1">
      <c r="D5006" s="32"/>
      <c r="G5006" s="32"/>
      <c r="I5006" s="7"/>
      <c r="J5006" s="7"/>
      <c r="K5006" s="7"/>
      <c r="N5006" s="7"/>
    </row>
    <row r="5007" spans="4:14" s="1" customFormat="1">
      <c r="D5007" s="32"/>
      <c r="G5007" s="32"/>
      <c r="I5007" s="7"/>
      <c r="J5007" s="7"/>
      <c r="K5007" s="7"/>
      <c r="N5007" s="7"/>
    </row>
    <row r="5008" spans="4:14" s="1" customFormat="1">
      <c r="D5008" s="32"/>
      <c r="G5008" s="32"/>
      <c r="I5008" s="7"/>
      <c r="J5008" s="7"/>
      <c r="K5008" s="7"/>
      <c r="N5008" s="7"/>
    </row>
    <row r="5009" spans="4:14" s="1" customFormat="1">
      <c r="D5009" s="32"/>
      <c r="G5009" s="32"/>
      <c r="I5009" s="7"/>
      <c r="J5009" s="7"/>
      <c r="K5009" s="7"/>
      <c r="N5009" s="7"/>
    </row>
    <row r="5010" spans="4:14" s="1" customFormat="1">
      <c r="D5010" s="32"/>
      <c r="G5010" s="32"/>
      <c r="I5010" s="7"/>
      <c r="J5010" s="7"/>
      <c r="K5010" s="7"/>
      <c r="N5010" s="7"/>
    </row>
    <row r="5011" spans="4:14" s="1" customFormat="1">
      <c r="D5011" s="32"/>
      <c r="G5011" s="32"/>
      <c r="I5011" s="7"/>
      <c r="J5011" s="7"/>
      <c r="K5011" s="7"/>
      <c r="N5011" s="7"/>
    </row>
    <row r="5012" spans="4:14" s="1" customFormat="1">
      <c r="D5012" s="32"/>
      <c r="G5012" s="32"/>
      <c r="I5012" s="7"/>
      <c r="J5012" s="7"/>
      <c r="K5012" s="7"/>
      <c r="N5012" s="7"/>
    </row>
    <row r="5013" spans="4:14" s="1" customFormat="1">
      <c r="D5013" s="32"/>
      <c r="G5013" s="32"/>
      <c r="I5013" s="7"/>
      <c r="J5013" s="7"/>
      <c r="K5013" s="7"/>
      <c r="N5013" s="7"/>
    </row>
    <row r="5014" spans="4:14" s="1" customFormat="1">
      <c r="D5014" s="32"/>
      <c r="G5014" s="32"/>
      <c r="I5014" s="7"/>
      <c r="J5014" s="7"/>
      <c r="K5014" s="7"/>
      <c r="N5014" s="7"/>
    </row>
    <row r="5015" spans="4:14" s="1" customFormat="1">
      <c r="D5015" s="32"/>
      <c r="G5015" s="32"/>
      <c r="I5015" s="7"/>
      <c r="J5015" s="7"/>
      <c r="K5015" s="7"/>
      <c r="N5015" s="7"/>
    </row>
    <row r="5016" spans="4:14" s="1" customFormat="1">
      <c r="D5016" s="32"/>
      <c r="G5016" s="32"/>
      <c r="I5016" s="7"/>
      <c r="J5016" s="7"/>
      <c r="K5016" s="7"/>
      <c r="N5016" s="7"/>
    </row>
    <row r="5017" spans="4:14" s="1" customFormat="1">
      <c r="D5017" s="32"/>
      <c r="G5017" s="32"/>
      <c r="I5017" s="7"/>
      <c r="J5017" s="7"/>
      <c r="K5017" s="7"/>
      <c r="N5017" s="7"/>
    </row>
    <row r="5018" spans="4:14" s="1" customFormat="1">
      <c r="D5018" s="32"/>
      <c r="G5018" s="32"/>
      <c r="I5018" s="7"/>
      <c r="J5018" s="7"/>
      <c r="K5018" s="7"/>
      <c r="N5018" s="7"/>
    </row>
    <row r="5019" spans="4:14" s="1" customFormat="1">
      <c r="D5019" s="32"/>
      <c r="G5019" s="32"/>
      <c r="I5019" s="7"/>
      <c r="J5019" s="7"/>
      <c r="K5019" s="7"/>
      <c r="N5019" s="7"/>
    </row>
    <row r="5020" spans="4:14" s="1" customFormat="1">
      <c r="D5020" s="32"/>
      <c r="G5020" s="32"/>
      <c r="I5020" s="7"/>
      <c r="J5020" s="7"/>
      <c r="K5020" s="7"/>
      <c r="N5020" s="7"/>
    </row>
    <row r="5021" spans="4:14" s="1" customFormat="1">
      <c r="D5021" s="32"/>
      <c r="G5021" s="32"/>
      <c r="I5021" s="7"/>
      <c r="J5021" s="7"/>
      <c r="K5021" s="7"/>
      <c r="N5021" s="7"/>
    </row>
    <row r="5022" spans="4:14" s="1" customFormat="1">
      <c r="D5022" s="32"/>
      <c r="G5022" s="32"/>
      <c r="I5022" s="7"/>
      <c r="J5022" s="7"/>
      <c r="K5022" s="7"/>
      <c r="N5022" s="7"/>
    </row>
    <row r="5023" spans="4:14" s="1" customFormat="1">
      <c r="D5023" s="32"/>
      <c r="G5023" s="32"/>
      <c r="I5023" s="7"/>
      <c r="J5023" s="7"/>
      <c r="K5023" s="7"/>
      <c r="N5023" s="7"/>
    </row>
    <row r="5024" spans="4:14" s="1" customFormat="1">
      <c r="D5024" s="32"/>
      <c r="G5024" s="32"/>
      <c r="I5024" s="7"/>
      <c r="J5024" s="7"/>
      <c r="K5024" s="7"/>
      <c r="N5024" s="7"/>
    </row>
    <row r="5025" spans="4:14" s="1" customFormat="1">
      <c r="D5025" s="32"/>
      <c r="G5025" s="32"/>
      <c r="I5025" s="7"/>
      <c r="J5025" s="7"/>
      <c r="K5025" s="7"/>
      <c r="N5025" s="7"/>
    </row>
    <row r="5026" spans="4:14" s="1" customFormat="1">
      <c r="D5026" s="32"/>
      <c r="G5026" s="32"/>
      <c r="I5026" s="7"/>
      <c r="J5026" s="7"/>
      <c r="K5026" s="7"/>
      <c r="N5026" s="7"/>
    </row>
    <row r="5027" spans="4:14" s="1" customFormat="1">
      <c r="D5027" s="32"/>
      <c r="G5027" s="32"/>
      <c r="I5027" s="7"/>
      <c r="J5027" s="7"/>
      <c r="K5027" s="7"/>
      <c r="N5027" s="7"/>
    </row>
    <row r="5028" spans="4:14" s="1" customFormat="1">
      <c r="D5028" s="32"/>
      <c r="G5028" s="32"/>
      <c r="I5028" s="7"/>
      <c r="J5028" s="7"/>
      <c r="K5028" s="7"/>
      <c r="N5028" s="7"/>
    </row>
    <row r="5029" spans="4:14" s="1" customFormat="1">
      <c r="D5029" s="32"/>
      <c r="G5029" s="32"/>
      <c r="I5029" s="7"/>
      <c r="J5029" s="7"/>
      <c r="K5029" s="7"/>
      <c r="N5029" s="7"/>
    </row>
    <row r="5030" spans="4:14" s="1" customFormat="1">
      <c r="D5030" s="32"/>
      <c r="G5030" s="32"/>
      <c r="I5030" s="7"/>
      <c r="J5030" s="7"/>
      <c r="K5030" s="7"/>
      <c r="N5030" s="7"/>
    </row>
    <row r="5031" spans="4:14" s="1" customFormat="1">
      <c r="D5031" s="32"/>
      <c r="G5031" s="32"/>
      <c r="I5031" s="7"/>
      <c r="J5031" s="7"/>
      <c r="K5031" s="7"/>
      <c r="N5031" s="7"/>
    </row>
    <row r="5032" spans="4:14" s="1" customFormat="1">
      <c r="D5032" s="32"/>
      <c r="G5032" s="32"/>
      <c r="I5032" s="7"/>
      <c r="J5032" s="7"/>
      <c r="K5032" s="7"/>
      <c r="N5032" s="7"/>
    </row>
    <row r="5033" spans="4:14" s="1" customFormat="1">
      <c r="D5033" s="32"/>
      <c r="G5033" s="32"/>
      <c r="I5033" s="7"/>
      <c r="J5033" s="7"/>
      <c r="K5033" s="7"/>
      <c r="N5033" s="7"/>
    </row>
    <row r="5034" spans="4:14" s="1" customFormat="1">
      <c r="D5034" s="32"/>
      <c r="G5034" s="32"/>
      <c r="I5034" s="7"/>
      <c r="J5034" s="7"/>
      <c r="K5034" s="7"/>
      <c r="N5034" s="7"/>
    </row>
    <row r="5035" spans="4:14" s="1" customFormat="1">
      <c r="D5035" s="32"/>
      <c r="G5035" s="32"/>
      <c r="I5035" s="7"/>
      <c r="J5035" s="7"/>
      <c r="K5035" s="7"/>
      <c r="N5035" s="7"/>
    </row>
    <row r="5036" spans="4:14" s="1" customFormat="1">
      <c r="D5036" s="32"/>
      <c r="G5036" s="32"/>
      <c r="I5036" s="7"/>
      <c r="J5036" s="7"/>
      <c r="K5036" s="7"/>
      <c r="N5036" s="7"/>
    </row>
    <row r="5037" spans="4:14" s="1" customFormat="1">
      <c r="D5037" s="32"/>
      <c r="G5037" s="32"/>
      <c r="I5037" s="7"/>
      <c r="J5037" s="7"/>
      <c r="K5037" s="7"/>
      <c r="N5037" s="7"/>
    </row>
    <row r="5038" spans="4:14" s="1" customFormat="1">
      <c r="D5038" s="32"/>
      <c r="G5038" s="32"/>
      <c r="I5038" s="7"/>
      <c r="J5038" s="7"/>
      <c r="K5038" s="7"/>
      <c r="N5038" s="7"/>
    </row>
    <row r="5039" spans="4:14" s="1" customFormat="1">
      <c r="D5039" s="32"/>
      <c r="G5039" s="32"/>
      <c r="I5039" s="7"/>
      <c r="J5039" s="7"/>
      <c r="K5039" s="7"/>
      <c r="N5039" s="7"/>
    </row>
    <row r="5040" spans="4:14" s="1" customFormat="1">
      <c r="D5040" s="32"/>
      <c r="G5040" s="32"/>
      <c r="I5040" s="7"/>
      <c r="J5040" s="7"/>
      <c r="K5040" s="7"/>
      <c r="N5040" s="7"/>
    </row>
    <row r="5041" spans="4:14" s="1" customFormat="1">
      <c r="D5041" s="32"/>
      <c r="G5041" s="32"/>
      <c r="I5041" s="7"/>
      <c r="J5041" s="7"/>
      <c r="K5041" s="7"/>
      <c r="N5041" s="7"/>
    </row>
    <row r="5042" spans="4:14" s="1" customFormat="1">
      <c r="D5042" s="32"/>
      <c r="G5042" s="32"/>
      <c r="I5042" s="7"/>
      <c r="J5042" s="7"/>
      <c r="K5042" s="7"/>
      <c r="N5042" s="7"/>
    </row>
    <row r="5043" spans="4:14" s="1" customFormat="1">
      <c r="D5043" s="32"/>
      <c r="G5043" s="32"/>
      <c r="I5043" s="7"/>
      <c r="J5043" s="7"/>
      <c r="K5043" s="7"/>
      <c r="N5043" s="7"/>
    </row>
    <row r="5044" spans="4:14" s="1" customFormat="1">
      <c r="D5044" s="32"/>
      <c r="G5044" s="32"/>
      <c r="I5044" s="7"/>
      <c r="J5044" s="7"/>
      <c r="K5044" s="7"/>
      <c r="N5044" s="7"/>
    </row>
    <row r="5045" spans="4:14" s="1" customFormat="1">
      <c r="D5045" s="32"/>
      <c r="G5045" s="32"/>
      <c r="I5045" s="7"/>
      <c r="J5045" s="7"/>
      <c r="K5045" s="7"/>
      <c r="N5045" s="7"/>
    </row>
    <row r="5046" spans="4:14" s="1" customFormat="1">
      <c r="D5046" s="32"/>
      <c r="G5046" s="32"/>
      <c r="I5046" s="7"/>
      <c r="J5046" s="7"/>
      <c r="K5046" s="7"/>
      <c r="N5046" s="7"/>
    </row>
    <row r="5047" spans="4:14" s="1" customFormat="1">
      <c r="D5047" s="32"/>
      <c r="G5047" s="32"/>
      <c r="I5047" s="7"/>
      <c r="J5047" s="7"/>
      <c r="K5047" s="7"/>
      <c r="N5047" s="7"/>
    </row>
    <row r="5048" spans="4:14" s="1" customFormat="1">
      <c r="D5048" s="32"/>
      <c r="G5048" s="32"/>
      <c r="I5048" s="7"/>
      <c r="J5048" s="7"/>
      <c r="K5048" s="7"/>
      <c r="N5048" s="7"/>
    </row>
    <row r="5049" spans="4:14" s="1" customFormat="1">
      <c r="D5049" s="32"/>
      <c r="G5049" s="32"/>
      <c r="I5049" s="7"/>
      <c r="J5049" s="7"/>
      <c r="K5049" s="7"/>
      <c r="N5049" s="7"/>
    </row>
    <row r="5050" spans="4:14" s="1" customFormat="1">
      <c r="D5050" s="32"/>
      <c r="G5050" s="32"/>
      <c r="I5050" s="7"/>
      <c r="J5050" s="7"/>
      <c r="K5050" s="7"/>
      <c r="N5050" s="7"/>
    </row>
    <row r="5051" spans="4:14" s="1" customFormat="1">
      <c r="D5051" s="32"/>
      <c r="G5051" s="32"/>
      <c r="I5051" s="7"/>
      <c r="J5051" s="7"/>
      <c r="K5051" s="7"/>
      <c r="N5051" s="7"/>
    </row>
    <row r="5052" spans="4:14" s="1" customFormat="1">
      <c r="D5052" s="32"/>
      <c r="G5052" s="32"/>
      <c r="I5052" s="7"/>
      <c r="J5052" s="7"/>
      <c r="K5052" s="7"/>
      <c r="N5052" s="7"/>
    </row>
    <row r="5053" spans="4:14" s="1" customFormat="1">
      <c r="D5053" s="32"/>
      <c r="G5053" s="32"/>
      <c r="I5053" s="7"/>
      <c r="J5053" s="7"/>
      <c r="K5053" s="7"/>
      <c r="N5053" s="7"/>
    </row>
    <row r="5054" spans="4:14" s="1" customFormat="1">
      <c r="D5054" s="32"/>
      <c r="G5054" s="32"/>
      <c r="I5054" s="7"/>
      <c r="J5054" s="7"/>
      <c r="K5054" s="7"/>
      <c r="N5054" s="7"/>
    </row>
    <row r="5055" spans="4:14" s="1" customFormat="1">
      <c r="D5055" s="32"/>
      <c r="G5055" s="32"/>
      <c r="I5055" s="7"/>
      <c r="J5055" s="7"/>
      <c r="K5055" s="7"/>
      <c r="N5055" s="7"/>
    </row>
    <row r="5056" spans="4:14" s="1" customFormat="1">
      <c r="D5056" s="32"/>
      <c r="G5056" s="32"/>
      <c r="I5056" s="7"/>
      <c r="J5056" s="7"/>
      <c r="K5056" s="7"/>
      <c r="N5056" s="7"/>
    </row>
    <row r="5057" spans="4:14" s="1" customFormat="1">
      <c r="D5057" s="32"/>
      <c r="G5057" s="32"/>
      <c r="I5057" s="7"/>
      <c r="J5057" s="7"/>
      <c r="K5057" s="7"/>
      <c r="N5057" s="7"/>
    </row>
    <row r="5058" spans="4:14" s="1" customFormat="1">
      <c r="D5058" s="32"/>
      <c r="G5058" s="32"/>
      <c r="I5058" s="7"/>
      <c r="J5058" s="7"/>
      <c r="K5058" s="7"/>
      <c r="N5058" s="7"/>
    </row>
    <row r="5059" spans="4:14" s="1" customFormat="1">
      <c r="D5059" s="32"/>
      <c r="G5059" s="32"/>
      <c r="I5059" s="7"/>
      <c r="J5059" s="7"/>
      <c r="K5059" s="7"/>
      <c r="N5059" s="7"/>
    </row>
    <row r="5060" spans="4:14" s="1" customFormat="1">
      <c r="D5060" s="32"/>
      <c r="G5060" s="32"/>
      <c r="I5060" s="7"/>
      <c r="J5060" s="7"/>
      <c r="K5060" s="7"/>
      <c r="N5060" s="7"/>
    </row>
    <row r="5061" spans="4:14" s="1" customFormat="1">
      <c r="D5061" s="32"/>
      <c r="G5061" s="32"/>
      <c r="I5061" s="7"/>
      <c r="J5061" s="7"/>
      <c r="K5061" s="7"/>
      <c r="N5061" s="7"/>
    </row>
    <row r="5062" spans="4:14" s="1" customFormat="1">
      <c r="D5062" s="32"/>
      <c r="G5062" s="32"/>
      <c r="I5062" s="7"/>
      <c r="J5062" s="7"/>
      <c r="K5062" s="7"/>
      <c r="N5062" s="7"/>
    </row>
    <row r="5063" spans="4:14" s="1" customFormat="1">
      <c r="D5063" s="32"/>
      <c r="G5063" s="32"/>
      <c r="I5063" s="7"/>
      <c r="J5063" s="7"/>
      <c r="K5063" s="7"/>
      <c r="N5063" s="7"/>
    </row>
    <row r="5064" spans="4:14" s="1" customFormat="1">
      <c r="D5064" s="32"/>
      <c r="G5064" s="32"/>
      <c r="I5064" s="7"/>
      <c r="J5064" s="7"/>
      <c r="K5064" s="7"/>
      <c r="N5064" s="7"/>
    </row>
    <row r="5065" spans="4:14" s="1" customFormat="1">
      <c r="D5065" s="32"/>
      <c r="G5065" s="32"/>
      <c r="I5065" s="7"/>
      <c r="J5065" s="7"/>
      <c r="K5065" s="7"/>
      <c r="N5065" s="7"/>
    </row>
    <row r="5066" spans="4:14" s="1" customFormat="1">
      <c r="D5066" s="32"/>
      <c r="G5066" s="32"/>
      <c r="I5066" s="7"/>
      <c r="J5066" s="7"/>
      <c r="K5066" s="7"/>
      <c r="N5066" s="7"/>
    </row>
    <row r="5067" spans="4:14" s="1" customFormat="1">
      <c r="D5067" s="32"/>
      <c r="G5067" s="32"/>
      <c r="I5067" s="7"/>
      <c r="J5067" s="7"/>
      <c r="K5067" s="7"/>
      <c r="N5067" s="7"/>
    </row>
    <row r="5068" spans="4:14" s="1" customFormat="1">
      <c r="D5068" s="32"/>
      <c r="G5068" s="32"/>
      <c r="I5068" s="7"/>
      <c r="J5068" s="7"/>
      <c r="K5068" s="7"/>
      <c r="N5068" s="7"/>
    </row>
    <row r="5069" spans="4:14" s="1" customFormat="1">
      <c r="D5069" s="32"/>
      <c r="G5069" s="32"/>
      <c r="I5069" s="7"/>
      <c r="J5069" s="7"/>
      <c r="K5069" s="7"/>
      <c r="N5069" s="7"/>
    </row>
    <row r="5070" spans="4:14" s="1" customFormat="1">
      <c r="D5070" s="32"/>
      <c r="G5070" s="32"/>
      <c r="I5070" s="7"/>
      <c r="J5070" s="7"/>
      <c r="K5070" s="7"/>
      <c r="N5070" s="7"/>
    </row>
    <row r="5071" spans="4:14" s="1" customFormat="1">
      <c r="D5071" s="32"/>
      <c r="G5071" s="32"/>
      <c r="I5071" s="7"/>
      <c r="J5071" s="7"/>
      <c r="K5071" s="7"/>
      <c r="N5071" s="7"/>
    </row>
    <row r="5072" spans="4:14" s="1" customFormat="1">
      <c r="D5072" s="32"/>
      <c r="G5072" s="32"/>
      <c r="I5072" s="7"/>
      <c r="J5072" s="7"/>
      <c r="K5072" s="7"/>
      <c r="N5072" s="7"/>
    </row>
    <row r="5073" spans="4:14" s="1" customFormat="1">
      <c r="D5073" s="32"/>
      <c r="G5073" s="32"/>
      <c r="I5073" s="7"/>
      <c r="J5073" s="7"/>
      <c r="K5073" s="7"/>
      <c r="N5073" s="7"/>
    </row>
    <row r="5074" spans="4:14" s="1" customFormat="1">
      <c r="D5074" s="32"/>
      <c r="G5074" s="32"/>
      <c r="I5074" s="7"/>
      <c r="J5074" s="7"/>
      <c r="K5074" s="7"/>
      <c r="N5074" s="7"/>
    </row>
    <row r="5075" spans="4:14" s="1" customFormat="1">
      <c r="D5075" s="32"/>
      <c r="G5075" s="32"/>
      <c r="I5075" s="7"/>
      <c r="J5075" s="7"/>
      <c r="K5075" s="7"/>
      <c r="N5075" s="7"/>
    </row>
    <row r="5076" spans="4:14" s="1" customFormat="1">
      <c r="D5076" s="32"/>
      <c r="G5076" s="32"/>
      <c r="I5076" s="7"/>
      <c r="J5076" s="7"/>
      <c r="K5076" s="7"/>
      <c r="N5076" s="7"/>
    </row>
    <row r="5077" spans="4:14" s="1" customFormat="1">
      <c r="D5077" s="32"/>
      <c r="G5077" s="32"/>
      <c r="I5077" s="7"/>
      <c r="J5077" s="7"/>
      <c r="K5077" s="7"/>
      <c r="N5077" s="7"/>
    </row>
    <row r="5078" spans="4:14" s="1" customFormat="1">
      <c r="D5078" s="32"/>
      <c r="G5078" s="32"/>
      <c r="I5078" s="7"/>
      <c r="J5078" s="7"/>
      <c r="K5078" s="7"/>
      <c r="N5078" s="7"/>
    </row>
    <row r="5079" spans="4:14" s="1" customFormat="1">
      <c r="D5079" s="32"/>
      <c r="G5079" s="32"/>
      <c r="I5079" s="7"/>
      <c r="J5079" s="7"/>
      <c r="K5079" s="7"/>
      <c r="N5079" s="7"/>
    </row>
    <row r="5080" spans="4:14" s="1" customFormat="1">
      <c r="D5080" s="32"/>
      <c r="G5080" s="32"/>
      <c r="I5080" s="7"/>
      <c r="J5080" s="7"/>
      <c r="K5080" s="7"/>
      <c r="N5080" s="7"/>
    </row>
    <row r="5081" spans="4:14" s="1" customFormat="1">
      <c r="D5081" s="32"/>
      <c r="G5081" s="32"/>
      <c r="I5081" s="7"/>
      <c r="J5081" s="7"/>
      <c r="K5081" s="7"/>
      <c r="N5081" s="7"/>
    </row>
    <row r="5082" spans="4:14" s="1" customFormat="1">
      <c r="D5082" s="32"/>
      <c r="G5082" s="32"/>
      <c r="I5082" s="7"/>
      <c r="J5082" s="7"/>
      <c r="K5082" s="7"/>
      <c r="N5082" s="7"/>
    </row>
    <row r="5083" spans="4:14" s="1" customFormat="1">
      <c r="D5083" s="32"/>
      <c r="G5083" s="32"/>
      <c r="I5083" s="7"/>
      <c r="J5083" s="7"/>
      <c r="K5083" s="7"/>
      <c r="N5083" s="7"/>
    </row>
    <row r="5084" spans="4:14" s="1" customFormat="1">
      <c r="D5084" s="32"/>
      <c r="G5084" s="32"/>
      <c r="I5084" s="7"/>
      <c r="J5084" s="7"/>
      <c r="K5084" s="7"/>
      <c r="N5084" s="7"/>
    </row>
    <row r="5085" spans="4:14" s="1" customFormat="1">
      <c r="D5085" s="32"/>
      <c r="G5085" s="32"/>
      <c r="I5085" s="7"/>
      <c r="J5085" s="7"/>
      <c r="K5085" s="7"/>
      <c r="N5085" s="7"/>
    </row>
    <row r="5086" spans="4:14" s="1" customFormat="1">
      <c r="D5086" s="32"/>
      <c r="G5086" s="32"/>
      <c r="I5086" s="7"/>
      <c r="J5086" s="7"/>
      <c r="K5086" s="7"/>
      <c r="N5086" s="7"/>
    </row>
    <row r="5087" spans="4:14" s="1" customFormat="1">
      <c r="D5087" s="32"/>
      <c r="G5087" s="32"/>
      <c r="I5087" s="7"/>
      <c r="J5087" s="7"/>
      <c r="K5087" s="7"/>
      <c r="N5087" s="7"/>
    </row>
    <row r="5088" spans="4:14" s="1" customFormat="1">
      <c r="D5088" s="32"/>
      <c r="G5088" s="32"/>
      <c r="I5088" s="7"/>
      <c r="J5088" s="7"/>
      <c r="K5088" s="7"/>
      <c r="N5088" s="7"/>
    </row>
    <row r="5089" spans="4:14" s="1" customFormat="1">
      <c r="D5089" s="32"/>
      <c r="G5089" s="32"/>
      <c r="I5089" s="7"/>
      <c r="J5089" s="7"/>
      <c r="K5089" s="7"/>
      <c r="N5089" s="7"/>
    </row>
    <row r="5090" spans="4:14" s="1" customFormat="1">
      <c r="D5090" s="32"/>
      <c r="G5090" s="32"/>
      <c r="I5090" s="7"/>
      <c r="J5090" s="7"/>
      <c r="K5090" s="7"/>
      <c r="N5090" s="7"/>
    </row>
    <row r="5091" spans="4:14" s="1" customFormat="1">
      <c r="D5091" s="32"/>
      <c r="G5091" s="32"/>
      <c r="I5091" s="7"/>
      <c r="J5091" s="7"/>
      <c r="K5091" s="7"/>
      <c r="N5091" s="7"/>
    </row>
    <row r="5092" spans="4:14" s="1" customFormat="1">
      <c r="D5092" s="32"/>
      <c r="G5092" s="32"/>
      <c r="I5092" s="7"/>
      <c r="J5092" s="7"/>
      <c r="K5092" s="7"/>
      <c r="N5092" s="7"/>
    </row>
    <row r="5093" spans="4:14" s="1" customFormat="1">
      <c r="D5093" s="32"/>
      <c r="G5093" s="32"/>
      <c r="I5093" s="7"/>
      <c r="J5093" s="7"/>
      <c r="K5093" s="7"/>
      <c r="N5093" s="7"/>
    </row>
    <row r="5094" spans="4:14" s="1" customFormat="1">
      <c r="D5094" s="32"/>
      <c r="G5094" s="32"/>
      <c r="I5094" s="7"/>
      <c r="J5094" s="7"/>
      <c r="K5094" s="7"/>
      <c r="N5094" s="7"/>
    </row>
    <row r="5095" spans="4:14" s="1" customFormat="1">
      <c r="D5095" s="32"/>
      <c r="G5095" s="32"/>
      <c r="I5095" s="7"/>
      <c r="J5095" s="7"/>
      <c r="K5095" s="7"/>
      <c r="N5095" s="7"/>
    </row>
    <row r="5096" spans="4:14" s="1" customFormat="1">
      <c r="D5096" s="32"/>
      <c r="G5096" s="32"/>
      <c r="I5096" s="7"/>
      <c r="J5096" s="7"/>
      <c r="K5096" s="7"/>
      <c r="N5096" s="7"/>
    </row>
    <row r="5097" spans="4:14" s="1" customFormat="1">
      <c r="D5097" s="32"/>
      <c r="G5097" s="32"/>
      <c r="I5097" s="7"/>
      <c r="J5097" s="7"/>
      <c r="K5097" s="7"/>
      <c r="N5097" s="7"/>
    </row>
    <row r="5098" spans="4:14" s="1" customFormat="1">
      <c r="D5098" s="32"/>
      <c r="G5098" s="32"/>
      <c r="I5098" s="7"/>
      <c r="J5098" s="7"/>
      <c r="K5098" s="7"/>
      <c r="N5098" s="7"/>
    </row>
    <row r="5099" spans="4:14" s="1" customFormat="1">
      <c r="D5099" s="32"/>
      <c r="G5099" s="32"/>
      <c r="I5099" s="7"/>
      <c r="J5099" s="7"/>
      <c r="K5099" s="7"/>
      <c r="N5099" s="7"/>
    </row>
    <row r="5100" spans="4:14" s="1" customFormat="1">
      <c r="D5100" s="32"/>
      <c r="G5100" s="32"/>
      <c r="I5100" s="7"/>
      <c r="J5100" s="7"/>
      <c r="K5100" s="7"/>
      <c r="N5100" s="7"/>
    </row>
    <row r="5101" spans="4:14" s="1" customFormat="1">
      <c r="D5101" s="32"/>
      <c r="G5101" s="32"/>
      <c r="I5101" s="7"/>
      <c r="J5101" s="7"/>
      <c r="K5101" s="7"/>
      <c r="N5101" s="7"/>
    </row>
    <row r="5102" spans="4:14" s="1" customFormat="1">
      <c r="D5102" s="32"/>
      <c r="G5102" s="32"/>
      <c r="I5102" s="7"/>
      <c r="J5102" s="7"/>
      <c r="K5102" s="7"/>
      <c r="N5102" s="7"/>
    </row>
    <row r="5103" spans="4:14" s="1" customFormat="1">
      <c r="D5103" s="32"/>
      <c r="G5103" s="32"/>
      <c r="I5103" s="7"/>
      <c r="J5103" s="7"/>
      <c r="K5103" s="7"/>
      <c r="N5103" s="7"/>
    </row>
    <row r="5104" spans="4:14" s="1" customFormat="1">
      <c r="D5104" s="32"/>
      <c r="G5104" s="32"/>
      <c r="I5104" s="7"/>
      <c r="J5104" s="7"/>
      <c r="K5104" s="7"/>
      <c r="N5104" s="7"/>
    </row>
    <row r="5105" spans="4:14" s="1" customFormat="1">
      <c r="D5105" s="32"/>
      <c r="G5105" s="32"/>
      <c r="I5105" s="7"/>
      <c r="J5105" s="7"/>
      <c r="K5105" s="7"/>
      <c r="N5105" s="7"/>
    </row>
    <row r="5106" spans="4:14" s="1" customFormat="1">
      <c r="D5106" s="32"/>
      <c r="G5106" s="32"/>
      <c r="I5106" s="7"/>
      <c r="J5106" s="7"/>
      <c r="K5106" s="7"/>
      <c r="N5106" s="7"/>
    </row>
    <row r="5107" spans="4:14" s="1" customFormat="1">
      <c r="D5107" s="32"/>
      <c r="G5107" s="32"/>
      <c r="I5107" s="7"/>
      <c r="J5107" s="7"/>
      <c r="K5107" s="7"/>
      <c r="N5107" s="7"/>
    </row>
    <row r="5108" spans="4:14" s="1" customFormat="1">
      <c r="D5108" s="32"/>
      <c r="G5108" s="32"/>
      <c r="I5108" s="7"/>
      <c r="J5108" s="7"/>
      <c r="K5108" s="7"/>
      <c r="N5108" s="7"/>
    </row>
    <row r="5109" spans="4:14" s="1" customFormat="1">
      <c r="D5109" s="32"/>
      <c r="G5109" s="32"/>
      <c r="I5109" s="7"/>
      <c r="J5109" s="7"/>
      <c r="K5109" s="7"/>
      <c r="N5109" s="7"/>
    </row>
    <row r="5110" spans="4:14" s="1" customFormat="1">
      <c r="D5110" s="32"/>
      <c r="G5110" s="32"/>
      <c r="I5110" s="7"/>
      <c r="J5110" s="7"/>
      <c r="K5110" s="7"/>
      <c r="N5110" s="7"/>
    </row>
    <row r="5111" spans="4:14" s="1" customFormat="1">
      <c r="D5111" s="32"/>
      <c r="G5111" s="32"/>
      <c r="I5111" s="7"/>
      <c r="J5111" s="7"/>
      <c r="K5111" s="7"/>
      <c r="N5111" s="7"/>
    </row>
    <row r="5112" spans="4:14" s="1" customFormat="1">
      <c r="D5112" s="32"/>
      <c r="G5112" s="32"/>
      <c r="I5112" s="7"/>
      <c r="J5112" s="7"/>
      <c r="K5112" s="7"/>
      <c r="N5112" s="7"/>
    </row>
    <row r="5113" spans="4:14" s="1" customFormat="1">
      <c r="D5113" s="32"/>
      <c r="G5113" s="32"/>
      <c r="I5113" s="7"/>
      <c r="J5113" s="7"/>
      <c r="K5113" s="7"/>
      <c r="N5113" s="7"/>
    </row>
    <row r="5114" spans="4:14" s="1" customFormat="1">
      <c r="D5114" s="32"/>
      <c r="G5114" s="32"/>
      <c r="I5114" s="7"/>
      <c r="J5114" s="7"/>
      <c r="K5114" s="7"/>
      <c r="N5114" s="7"/>
    </row>
    <row r="5115" spans="4:14" s="1" customFormat="1">
      <c r="D5115" s="32"/>
      <c r="G5115" s="32"/>
      <c r="I5115" s="7"/>
      <c r="J5115" s="7"/>
      <c r="K5115" s="7"/>
      <c r="N5115" s="7"/>
    </row>
    <row r="5116" spans="4:14" s="1" customFormat="1">
      <c r="D5116" s="32"/>
      <c r="G5116" s="32"/>
      <c r="I5116" s="7"/>
      <c r="J5116" s="7"/>
      <c r="K5116" s="7"/>
      <c r="N5116" s="7"/>
    </row>
    <row r="5117" spans="4:14" s="1" customFormat="1">
      <c r="D5117" s="32"/>
      <c r="G5117" s="32"/>
      <c r="I5117" s="7"/>
      <c r="J5117" s="7"/>
      <c r="K5117" s="7"/>
      <c r="N5117" s="7"/>
    </row>
    <row r="5118" spans="4:14" s="1" customFormat="1">
      <c r="D5118" s="32"/>
      <c r="G5118" s="32"/>
      <c r="I5118" s="7"/>
      <c r="J5118" s="7"/>
      <c r="K5118" s="7"/>
      <c r="N5118" s="7"/>
    </row>
    <row r="5119" spans="4:14" s="1" customFormat="1">
      <c r="D5119" s="32"/>
      <c r="G5119" s="32"/>
      <c r="I5119" s="7"/>
      <c r="J5119" s="7"/>
      <c r="K5119" s="7"/>
      <c r="N5119" s="7"/>
    </row>
    <row r="5120" spans="4:14" s="1" customFormat="1">
      <c r="D5120" s="32"/>
      <c r="G5120" s="32"/>
      <c r="I5120" s="7"/>
      <c r="J5120" s="7"/>
      <c r="K5120" s="7"/>
      <c r="N5120" s="7"/>
    </row>
    <row r="5121" spans="4:14" s="1" customFormat="1">
      <c r="D5121" s="32"/>
      <c r="G5121" s="32"/>
      <c r="I5121" s="7"/>
      <c r="J5121" s="7"/>
      <c r="K5121" s="7"/>
      <c r="N5121" s="7"/>
    </row>
    <row r="5122" spans="4:14" s="1" customFormat="1">
      <c r="D5122" s="32"/>
      <c r="G5122" s="32"/>
      <c r="I5122" s="7"/>
      <c r="J5122" s="7"/>
      <c r="K5122" s="7"/>
      <c r="N5122" s="7"/>
    </row>
    <row r="5123" spans="4:14" s="1" customFormat="1">
      <c r="D5123" s="32"/>
      <c r="G5123" s="32"/>
      <c r="I5123" s="7"/>
      <c r="J5123" s="7"/>
      <c r="K5123" s="7"/>
      <c r="N5123" s="7"/>
    </row>
    <row r="5124" spans="4:14" s="1" customFormat="1">
      <c r="D5124" s="32"/>
      <c r="G5124" s="32"/>
      <c r="I5124" s="7"/>
      <c r="J5124" s="7"/>
      <c r="K5124" s="7"/>
      <c r="N5124" s="7"/>
    </row>
    <row r="5125" spans="4:14" s="1" customFormat="1">
      <c r="D5125" s="32"/>
      <c r="G5125" s="32"/>
      <c r="I5125" s="7"/>
      <c r="J5125" s="7"/>
      <c r="K5125" s="7"/>
      <c r="N5125" s="7"/>
    </row>
    <row r="5126" spans="4:14" s="1" customFormat="1">
      <c r="D5126" s="32"/>
      <c r="G5126" s="32"/>
      <c r="I5126" s="7"/>
      <c r="J5126" s="7"/>
      <c r="K5126" s="7"/>
      <c r="N5126" s="7"/>
    </row>
    <row r="5127" spans="4:14" s="1" customFormat="1">
      <c r="D5127" s="32"/>
      <c r="G5127" s="32"/>
      <c r="I5127" s="7"/>
      <c r="J5127" s="7"/>
      <c r="K5127" s="7"/>
      <c r="N5127" s="7"/>
    </row>
    <row r="5128" spans="4:14" s="1" customFormat="1">
      <c r="D5128" s="32"/>
      <c r="G5128" s="32"/>
      <c r="I5128" s="7"/>
      <c r="J5128" s="7"/>
      <c r="K5128" s="7"/>
      <c r="N5128" s="7"/>
    </row>
    <row r="5129" spans="4:14" s="1" customFormat="1">
      <c r="D5129" s="32"/>
      <c r="G5129" s="32"/>
      <c r="I5129" s="7"/>
      <c r="J5129" s="7"/>
      <c r="K5129" s="7"/>
      <c r="N5129" s="7"/>
    </row>
    <row r="5130" spans="4:14" s="1" customFormat="1">
      <c r="D5130" s="32"/>
      <c r="G5130" s="32"/>
      <c r="I5130" s="7"/>
      <c r="J5130" s="7"/>
      <c r="K5130" s="7"/>
      <c r="N5130" s="7"/>
    </row>
    <row r="5131" spans="4:14" s="1" customFormat="1">
      <c r="D5131" s="32"/>
      <c r="G5131" s="32"/>
      <c r="I5131" s="7"/>
      <c r="J5131" s="7"/>
      <c r="K5131" s="7"/>
      <c r="N5131" s="7"/>
    </row>
    <row r="5132" spans="4:14" s="1" customFormat="1">
      <c r="D5132" s="32"/>
      <c r="G5132" s="32"/>
      <c r="I5132" s="7"/>
      <c r="J5132" s="7"/>
      <c r="K5132" s="7"/>
      <c r="N5132" s="7"/>
    </row>
    <row r="5133" spans="4:14" s="1" customFormat="1">
      <c r="D5133" s="32"/>
      <c r="G5133" s="32"/>
      <c r="I5133" s="7"/>
      <c r="J5133" s="7"/>
      <c r="K5133" s="7"/>
      <c r="N5133" s="7"/>
    </row>
    <row r="5134" spans="4:14" s="1" customFormat="1">
      <c r="D5134" s="32"/>
      <c r="G5134" s="32"/>
      <c r="I5134" s="7"/>
      <c r="J5134" s="7"/>
      <c r="K5134" s="7"/>
      <c r="N5134" s="7"/>
    </row>
    <row r="5135" spans="4:14" s="1" customFormat="1">
      <c r="D5135" s="32"/>
      <c r="G5135" s="32"/>
      <c r="I5135" s="7"/>
      <c r="J5135" s="7"/>
      <c r="K5135" s="7"/>
      <c r="N5135" s="7"/>
    </row>
    <row r="5136" spans="4:14" s="1" customFormat="1">
      <c r="D5136" s="32"/>
      <c r="G5136" s="32"/>
      <c r="I5136" s="7"/>
      <c r="J5136" s="7"/>
      <c r="K5136" s="7"/>
      <c r="N5136" s="7"/>
    </row>
    <row r="5137" spans="4:14" s="1" customFormat="1">
      <c r="D5137" s="32"/>
      <c r="G5137" s="32"/>
      <c r="I5137" s="7"/>
      <c r="J5137" s="7"/>
      <c r="K5137" s="7"/>
      <c r="N5137" s="7"/>
    </row>
    <row r="5138" spans="4:14" s="1" customFormat="1">
      <c r="D5138" s="32"/>
      <c r="G5138" s="32"/>
      <c r="I5138" s="7"/>
      <c r="J5138" s="7"/>
      <c r="K5138" s="7"/>
      <c r="N5138" s="7"/>
    </row>
    <row r="5139" spans="4:14" s="1" customFormat="1">
      <c r="D5139" s="32"/>
      <c r="G5139" s="32"/>
      <c r="I5139" s="7"/>
      <c r="J5139" s="7"/>
      <c r="K5139" s="7"/>
      <c r="N5139" s="7"/>
    </row>
    <row r="5140" spans="4:14" s="1" customFormat="1">
      <c r="D5140" s="32"/>
      <c r="G5140" s="32"/>
      <c r="I5140" s="7"/>
      <c r="J5140" s="7"/>
      <c r="K5140" s="7"/>
      <c r="N5140" s="7"/>
    </row>
    <row r="5141" spans="4:14" s="1" customFormat="1">
      <c r="D5141" s="32"/>
      <c r="G5141" s="32"/>
      <c r="I5141" s="7"/>
      <c r="J5141" s="7"/>
      <c r="K5141" s="7"/>
      <c r="N5141" s="7"/>
    </row>
    <row r="5142" spans="4:14" s="1" customFormat="1">
      <c r="D5142" s="32"/>
      <c r="G5142" s="32"/>
      <c r="I5142" s="7"/>
      <c r="J5142" s="7"/>
      <c r="K5142" s="7"/>
      <c r="N5142" s="7"/>
    </row>
    <row r="5143" spans="4:14" s="1" customFormat="1">
      <c r="D5143" s="32"/>
      <c r="G5143" s="32"/>
      <c r="I5143" s="7"/>
      <c r="J5143" s="7"/>
      <c r="K5143" s="7"/>
      <c r="N5143" s="7"/>
    </row>
    <row r="5144" spans="4:14" s="1" customFormat="1">
      <c r="D5144" s="32"/>
      <c r="G5144" s="32"/>
      <c r="I5144" s="7"/>
      <c r="J5144" s="7"/>
      <c r="K5144" s="7"/>
      <c r="N5144" s="7"/>
    </row>
    <row r="5145" spans="4:14" s="1" customFormat="1">
      <c r="D5145" s="32"/>
      <c r="G5145" s="32"/>
      <c r="I5145" s="7"/>
      <c r="J5145" s="7"/>
      <c r="K5145" s="7"/>
      <c r="N5145" s="7"/>
    </row>
    <row r="5146" spans="4:14" s="1" customFormat="1">
      <c r="D5146" s="32"/>
      <c r="G5146" s="32"/>
      <c r="I5146" s="7"/>
      <c r="J5146" s="7"/>
      <c r="K5146" s="7"/>
      <c r="N5146" s="7"/>
    </row>
    <row r="5147" spans="4:14" s="1" customFormat="1">
      <c r="D5147" s="32"/>
      <c r="G5147" s="32"/>
      <c r="I5147" s="7"/>
      <c r="J5147" s="7"/>
      <c r="K5147" s="7"/>
      <c r="N5147" s="7"/>
    </row>
    <row r="5148" spans="4:14" s="1" customFormat="1">
      <c r="D5148" s="32"/>
      <c r="G5148" s="32"/>
      <c r="I5148" s="7"/>
      <c r="J5148" s="7"/>
      <c r="K5148" s="7"/>
      <c r="N5148" s="7"/>
    </row>
    <row r="5149" spans="4:14" s="1" customFormat="1">
      <c r="D5149" s="32"/>
      <c r="G5149" s="32"/>
      <c r="I5149" s="7"/>
      <c r="J5149" s="7"/>
      <c r="K5149" s="7"/>
      <c r="N5149" s="7"/>
    </row>
    <row r="5150" spans="4:14" s="1" customFormat="1">
      <c r="D5150" s="32"/>
      <c r="G5150" s="32"/>
      <c r="I5150" s="7"/>
      <c r="J5150" s="7"/>
      <c r="K5150" s="7"/>
      <c r="N5150" s="7"/>
    </row>
    <row r="5151" spans="4:14" s="1" customFormat="1">
      <c r="D5151" s="32"/>
      <c r="G5151" s="32"/>
      <c r="I5151" s="7"/>
      <c r="J5151" s="7"/>
      <c r="K5151" s="7"/>
      <c r="N5151" s="7"/>
    </row>
    <row r="5152" spans="4:14" s="1" customFormat="1">
      <c r="D5152" s="32"/>
      <c r="G5152" s="32"/>
      <c r="I5152" s="7"/>
      <c r="J5152" s="7"/>
      <c r="K5152" s="7"/>
      <c r="N5152" s="7"/>
    </row>
    <row r="5153" spans="4:14" s="1" customFormat="1">
      <c r="D5153" s="32"/>
      <c r="G5153" s="32"/>
      <c r="I5153" s="7"/>
      <c r="J5153" s="7"/>
      <c r="K5153" s="7"/>
      <c r="N5153" s="7"/>
    </row>
    <row r="5154" spans="4:14" s="1" customFormat="1">
      <c r="D5154" s="32"/>
      <c r="G5154" s="32"/>
      <c r="I5154" s="7"/>
      <c r="J5154" s="7"/>
      <c r="K5154" s="7"/>
      <c r="N5154" s="7"/>
    </row>
    <row r="5155" spans="4:14" s="1" customFormat="1">
      <c r="D5155" s="32"/>
      <c r="G5155" s="32"/>
      <c r="I5155" s="7"/>
      <c r="J5155" s="7"/>
      <c r="K5155" s="7"/>
      <c r="N5155" s="7"/>
    </row>
    <row r="5156" spans="4:14" s="1" customFormat="1">
      <c r="D5156" s="32"/>
      <c r="G5156" s="32"/>
      <c r="I5156" s="7"/>
      <c r="J5156" s="7"/>
      <c r="K5156" s="7"/>
      <c r="N5156" s="7"/>
    </row>
    <row r="5157" spans="4:14" s="1" customFormat="1">
      <c r="D5157" s="32"/>
      <c r="G5157" s="32"/>
      <c r="I5157" s="7"/>
      <c r="J5157" s="7"/>
      <c r="K5157" s="7"/>
      <c r="N5157" s="7"/>
    </row>
    <row r="5158" spans="4:14" s="1" customFormat="1">
      <c r="D5158" s="32"/>
      <c r="G5158" s="32"/>
      <c r="I5158" s="7"/>
      <c r="J5158" s="7"/>
      <c r="K5158" s="7"/>
      <c r="N5158" s="7"/>
    </row>
    <row r="5159" spans="4:14" s="1" customFormat="1">
      <c r="D5159" s="32"/>
      <c r="G5159" s="32"/>
      <c r="I5159" s="7"/>
      <c r="J5159" s="7"/>
      <c r="K5159" s="7"/>
      <c r="N5159" s="7"/>
    </row>
    <row r="5160" spans="4:14" s="1" customFormat="1">
      <c r="D5160" s="32"/>
      <c r="G5160" s="32"/>
      <c r="I5160" s="7"/>
      <c r="J5160" s="7"/>
      <c r="K5160" s="7"/>
      <c r="N5160" s="7"/>
    </row>
    <row r="5161" spans="4:14" s="1" customFormat="1">
      <c r="D5161" s="32"/>
      <c r="G5161" s="32"/>
      <c r="I5161" s="7"/>
      <c r="J5161" s="7"/>
      <c r="K5161" s="7"/>
      <c r="N5161" s="7"/>
    </row>
    <row r="5162" spans="4:14" s="1" customFormat="1">
      <c r="D5162" s="32"/>
      <c r="G5162" s="32"/>
      <c r="I5162" s="7"/>
      <c r="J5162" s="7"/>
      <c r="K5162" s="7"/>
      <c r="N5162" s="7"/>
    </row>
    <row r="5163" spans="4:14" s="1" customFormat="1">
      <c r="D5163" s="32"/>
      <c r="G5163" s="32"/>
      <c r="I5163" s="7"/>
      <c r="J5163" s="7"/>
      <c r="K5163" s="7"/>
      <c r="N5163" s="7"/>
    </row>
    <row r="5164" spans="4:14" s="1" customFormat="1">
      <c r="D5164" s="32"/>
      <c r="G5164" s="32"/>
      <c r="I5164" s="7"/>
      <c r="J5164" s="7"/>
      <c r="K5164" s="7"/>
      <c r="N5164" s="7"/>
    </row>
    <row r="5165" spans="4:14" s="1" customFormat="1">
      <c r="D5165" s="32"/>
      <c r="G5165" s="32"/>
      <c r="I5165" s="7"/>
      <c r="J5165" s="7"/>
      <c r="K5165" s="7"/>
      <c r="N5165" s="7"/>
    </row>
    <row r="5166" spans="4:14" s="1" customFormat="1">
      <c r="D5166" s="32"/>
      <c r="G5166" s="32"/>
      <c r="I5166" s="7"/>
      <c r="J5166" s="7"/>
      <c r="K5166" s="7"/>
      <c r="N5166" s="7"/>
    </row>
    <row r="5167" spans="4:14" s="1" customFormat="1">
      <c r="D5167" s="32"/>
      <c r="G5167" s="32"/>
      <c r="I5167" s="7"/>
      <c r="J5167" s="7"/>
      <c r="K5167" s="7"/>
      <c r="N5167" s="7"/>
    </row>
    <row r="5168" spans="4:14" s="1" customFormat="1">
      <c r="D5168" s="32"/>
      <c r="G5168" s="32"/>
      <c r="I5168" s="7"/>
      <c r="J5168" s="7"/>
      <c r="K5168" s="7"/>
      <c r="N5168" s="7"/>
    </row>
    <row r="5169" spans="4:14" s="1" customFormat="1">
      <c r="D5169" s="32"/>
      <c r="G5169" s="32"/>
      <c r="I5169" s="7"/>
      <c r="J5169" s="7"/>
      <c r="K5169" s="7"/>
      <c r="N5169" s="7"/>
    </row>
    <row r="5170" spans="4:14" s="1" customFormat="1">
      <c r="D5170" s="32"/>
      <c r="G5170" s="32"/>
      <c r="I5170" s="7"/>
      <c r="J5170" s="7"/>
      <c r="K5170" s="7"/>
      <c r="N5170" s="7"/>
    </row>
    <row r="5171" spans="4:14" s="1" customFormat="1">
      <c r="D5171" s="32"/>
      <c r="G5171" s="32"/>
      <c r="I5171" s="7"/>
      <c r="J5171" s="7"/>
      <c r="K5171" s="7"/>
      <c r="N5171" s="7"/>
    </row>
    <row r="5172" spans="4:14" s="1" customFormat="1">
      <c r="D5172" s="32"/>
      <c r="G5172" s="32"/>
      <c r="I5172" s="7"/>
      <c r="J5172" s="7"/>
      <c r="K5172" s="7"/>
      <c r="N5172" s="7"/>
    </row>
    <row r="5173" spans="4:14" s="1" customFormat="1">
      <c r="D5173" s="32"/>
      <c r="G5173" s="32"/>
      <c r="I5173" s="7"/>
      <c r="J5173" s="7"/>
      <c r="K5173" s="7"/>
      <c r="N5173" s="7"/>
    </row>
    <row r="5174" spans="4:14" s="1" customFormat="1">
      <c r="D5174" s="32"/>
      <c r="G5174" s="32"/>
      <c r="I5174" s="7"/>
      <c r="J5174" s="7"/>
      <c r="K5174" s="7"/>
      <c r="N5174" s="7"/>
    </row>
    <row r="5175" spans="4:14" s="1" customFormat="1">
      <c r="D5175" s="32"/>
      <c r="G5175" s="32"/>
      <c r="I5175" s="7"/>
      <c r="J5175" s="7"/>
      <c r="K5175" s="7"/>
      <c r="N5175" s="7"/>
    </row>
    <row r="5176" spans="4:14" s="1" customFormat="1">
      <c r="D5176" s="32"/>
      <c r="G5176" s="32"/>
      <c r="I5176" s="7"/>
      <c r="J5176" s="7"/>
      <c r="K5176" s="7"/>
      <c r="N5176" s="7"/>
    </row>
    <row r="5177" spans="4:14" s="1" customFormat="1">
      <c r="D5177" s="32"/>
      <c r="G5177" s="32"/>
      <c r="I5177" s="7"/>
      <c r="J5177" s="7"/>
      <c r="K5177" s="7"/>
      <c r="N5177" s="7"/>
    </row>
    <row r="5178" spans="4:14" s="1" customFormat="1">
      <c r="D5178" s="32"/>
      <c r="G5178" s="32"/>
      <c r="I5178" s="7"/>
      <c r="J5178" s="7"/>
      <c r="K5178" s="7"/>
      <c r="N5178" s="7"/>
    </row>
    <row r="5179" spans="4:14" s="1" customFormat="1">
      <c r="D5179" s="32"/>
      <c r="G5179" s="32"/>
      <c r="I5179" s="7"/>
      <c r="J5179" s="7"/>
      <c r="K5179" s="7"/>
      <c r="N5179" s="7"/>
    </row>
    <row r="5180" spans="4:14" s="1" customFormat="1">
      <c r="D5180" s="32"/>
      <c r="G5180" s="32"/>
      <c r="I5180" s="7"/>
      <c r="J5180" s="7"/>
      <c r="K5180" s="7"/>
      <c r="N5180" s="7"/>
    </row>
    <row r="5181" spans="4:14" s="1" customFormat="1">
      <c r="D5181" s="32"/>
      <c r="G5181" s="32"/>
      <c r="I5181" s="7"/>
      <c r="J5181" s="7"/>
      <c r="K5181" s="7"/>
      <c r="N5181" s="7"/>
    </row>
    <row r="5182" spans="4:14" s="1" customFormat="1">
      <c r="D5182" s="32"/>
      <c r="G5182" s="32"/>
      <c r="I5182" s="7"/>
      <c r="J5182" s="7"/>
      <c r="K5182" s="7"/>
      <c r="N5182" s="7"/>
    </row>
    <row r="5183" spans="4:14" s="1" customFormat="1">
      <c r="D5183" s="32"/>
      <c r="G5183" s="32"/>
      <c r="I5183" s="7"/>
      <c r="J5183" s="7"/>
      <c r="K5183" s="7"/>
      <c r="N5183" s="7"/>
    </row>
    <row r="5184" spans="4:14" s="1" customFormat="1">
      <c r="D5184" s="32"/>
      <c r="G5184" s="32"/>
      <c r="I5184" s="7"/>
      <c r="J5184" s="7"/>
      <c r="K5184" s="7"/>
      <c r="N5184" s="7"/>
    </row>
    <row r="5185" spans="4:14" s="1" customFormat="1">
      <c r="D5185" s="32"/>
      <c r="G5185" s="32"/>
      <c r="I5185" s="7"/>
      <c r="J5185" s="7"/>
      <c r="K5185" s="7"/>
      <c r="N5185" s="7"/>
    </row>
    <row r="5186" spans="4:14" s="1" customFormat="1">
      <c r="D5186" s="32"/>
      <c r="G5186" s="32"/>
      <c r="I5186" s="7"/>
      <c r="J5186" s="7"/>
      <c r="K5186" s="7"/>
      <c r="N5186" s="7"/>
    </row>
    <row r="5187" spans="4:14" s="1" customFormat="1">
      <c r="D5187" s="32"/>
      <c r="G5187" s="32"/>
      <c r="I5187" s="7"/>
      <c r="J5187" s="7"/>
      <c r="K5187" s="7"/>
      <c r="N5187" s="7"/>
    </row>
    <row r="5188" spans="4:14" s="1" customFormat="1">
      <c r="D5188" s="32"/>
      <c r="G5188" s="32"/>
      <c r="I5188" s="7"/>
      <c r="J5188" s="7"/>
      <c r="K5188" s="7"/>
      <c r="N5188" s="7"/>
    </row>
    <row r="5189" spans="4:14" s="1" customFormat="1">
      <c r="D5189" s="32"/>
      <c r="G5189" s="32"/>
      <c r="I5189" s="7"/>
      <c r="J5189" s="7"/>
      <c r="K5189" s="7"/>
      <c r="N5189" s="7"/>
    </row>
    <row r="5190" spans="4:14" s="1" customFormat="1">
      <c r="D5190" s="32"/>
      <c r="G5190" s="32"/>
      <c r="I5190" s="7"/>
      <c r="J5190" s="7"/>
      <c r="K5190" s="7"/>
      <c r="N5190" s="7"/>
    </row>
    <row r="5191" spans="4:14" s="1" customFormat="1">
      <c r="D5191" s="32"/>
      <c r="G5191" s="32"/>
      <c r="I5191" s="7"/>
      <c r="J5191" s="7"/>
      <c r="K5191" s="7"/>
      <c r="N5191" s="7"/>
    </row>
    <row r="5192" spans="4:14" s="1" customFormat="1">
      <c r="D5192" s="32"/>
      <c r="G5192" s="32"/>
      <c r="I5192" s="7"/>
      <c r="J5192" s="7"/>
      <c r="K5192" s="7"/>
      <c r="N5192" s="7"/>
    </row>
    <row r="5193" spans="4:14" s="1" customFormat="1">
      <c r="D5193" s="32"/>
      <c r="G5193" s="32"/>
      <c r="I5193" s="7"/>
      <c r="J5193" s="7"/>
      <c r="K5193" s="7"/>
      <c r="N5193" s="7"/>
    </row>
    <row r="5194" spans="4:14" s="1" customFormat="1">
      <c r="D5194" s="32"/>
      <c r="G5194" s="32"/>
      <c r="I5194" s="7"/>
      <c r="J5194" s="7"/>
      <c r="K5194" s="7"/>
      <c r="N5194" s="7"/>
    </row>
    <row r="5195" spans="4:14" s="1" customFormat="1">
      <c r="D5195" s="32"/>
      <c r="G5195" s="32"/>
      <c r="I5195" s="7"/>
      <c r="J5195" s="7"/>
      <c r="K5195" s="7"/>
      <c r="N5195" s="7"/>
    </row>
    <row r="5196" spans="4:14" s="1" customFormat="1">
      <c r="D5196" s="32"/>
      <c r="G5196" s="32"/>
      <c r="I5196" s="7"/>
      <c r="J5196" s="7"/>
      <c r="K5196" s="7"/>
      <c r="N5196" s="7"/>
    </row>
    <row r="5197" spans="4:14" s="1" customFormat="1">
      <c r="D5197" s="32"/>
      <c r="G5197" s="32"/>
      <c r="I5197" s="7"/>
      <c r="J5197" s="7"/>
      <c r="K5197" s="7"/>
      <c r="N5197" s="7"/>
    </row>
    <row r="5198" spans="4:14" s="1" customFormat="1">
      <c r="D5198" s="32"/>
      <c r="G5198" s="32"/>
      <c r="I5198" s="7"/>
      <c r="J5198" s="7"/>
      <c r="K5198" s="7"/>
      <c r="N5198" s="7"/>
    </row>
    <row r="5199" spans="4:14" s="1" customFormat="1">
      <c r="D5199" s="32"/>
      <c r="G5199" s="32"/>
      <c r="I5199" s="7"/>
      <c r="J5199" s="7"/>
      <c r="K5199" s="7"/>
      <c r="N5199" s="7"/>
    </row>
    <row r="5200" spans="4:14" s="1" customFormat="1">
      <c r="D5200" s="32"/>
      <c r="G5200" s="32"/>
      <c r="I5200" s="7"/>
      <c r="J5200" s="7"/>
      <c r="K5200" s="7"/>
      <c r="N5200" s="7"/>
    </row>
    <row r="5201" spans="4:14" s="1" customFormat="1">
      <c r="D5201" s="32"/>
      <c r="G5201" s="32"/>
      <c r="I5201" s="7"/>
      <c r="J5201" s="7"/>
      <c r="K5201" s="7"/>
      <c r="N5201" s="7"/>
    </row>
    <row r="5202" spans="4:14" s="1" customFormat="1">
      <c r="D5202" s="32"/>
      <c r="G5202" s="32"/>
      <c r="I5202" s="7"/>
      <c r="J5202" s="7"/>
      <c r="K5202" s="7"/>
      <c r="N5202" s="7"/>
    </row>
    <row r="5203" spans="4:14" s="1" customFormat="1">
      <c r="D5203" s="32"/>
      <c r="G5203" s="32"/>
      <c r="I5203" s="7"/>
      <c r="J5203" s="7"/>
      <c r="K5203" s="7"/>
      <c r="N5203" s="7"/>
    </row>
    <row r="5204" spans="4:14" s="1" customFormat="1">
      <c r="D5204" s="32"/>
      <c r="G5204" s="32"/>
      <c r="I5204" s="7"/>
      <c r="J5204" s="7"/>
      <c r="K5204" s="7"/>
      <c r="N5204" s="7"/>
    </row>
    <row r="5205" spans="4:14" s="1" customFormat="1">
      <c r="D5205" s="32"/>
      <c r="G5205" s="32"/>
      <c r="I5205" s="7"/>
      <c r="J5205" s="7"/>
      <c r="K5205" s="7"/>
      <c r="N5205" s="7"/>
    </row>
    <row r="5206" spans="4:14" s="1" customFormat="1">
      <c r="D5206" s="32"/>
      <c r="G5206" s="32"/>
      <c r="I5206" s="7"/>
      <c r="J5206" s="7"/>
      <c r="K5206" s="7"/>
      <c r="N5206" s="7"/>
    </row>
    <row r="5207" spans="4:14" s="1" customFormat="1">
      <c r="D5207" s="32"/>
      <c r="G5207" s="32"/>
      <c r="I5207" s="7"/>
      <c r="J5207" s="7"/>
      <c r="K5207" s="7"/>
      <c r="N5207" s="7"/>
    </row>
    <row r="5208" spans="4:14" s="1" customFormat="1">
      <c r="D5208" s="32"/>
      <c r="G5208" s="32"/>
      <c r="I5208" s="7"/>
      <c r="J5208" s="7"/>
      <c r="K5208" s="7"/>
      <c r="N5208" s="7"/>
    </row>
    <row r="5209" spans="4:14" s="1" customFormat="1">
      <c r="D5209" s="32"/>
      <c r="G5209" s="32"/>
      <c r="I5209" s="7"/>
      <c r="J5209" s="7"/>
      <c r="K5209" s="7"/>
      <c r="N5209" s="7"/>
    </row>
    <row r="5210" spans="4:14" s="1" customFormat="1">
      <c r="D5210" s="32"/>
      <c r="G5210" s="32"/>
      <c r="I5210" s="7"/>
      <c r="J5210" s="7"/>
      <c r="K5210" s="7"/>
      <c r="N5210" s="7"/>
    </row>
    <row r="5211" spans="4:14" s="1" customFormat="1">
      <c r="D5211" s="32"/>
      <c r="G5211" s="32"/>
      <c r="I5211" s="7"/>
      <c r="J5211" s="7"/>
      <c r="K5211" s="7"/>
      <c r="N5211" s="7"/>
    </row>
    <row r="5212" spans="4:14" s="1" customFormat="1">
      <c r="D5212" s="32"/>
      <c r="G5212" s="32"/>
      <c r="I5212" s="7"/>
      <c r="J5212" s="7"/>
      <c r="K5212" s="7"/>
      <c r="N5212" s="7"/>
    </row>
    <row r="5213" spans="4:14" s="1" customFormat="1">
      <c r="D5213" s="32"/>
      <c r="G5213" s="32"/>
      <c r="I5213" s="7"/>
      <c r="J5213" s="7"/>
      <c r="K5213" s="7"/>
      <c r="N5213" s="7"/>
    </row>
    <row r="5214" spans="4:14" s="1" customFormat="1">
      <c r="D5214" s="32"/>
      <c r="G5214" s="32"/>
      <c r="I5214" s="7"/>
      <c r="J5214" s="7"/>
      <c r="K5214" s="7"/>
      <c r="N5214" s="7"/>
    </row>
    <row r="5215" spans="4:14" s="1" customFormat="1">
      <c r="D5215" s="32"/>
      <c r="G5215" s="32"/>
      <c r="I5215" s="7"/>
      <c r="J5215" s="7"/>
      <c r="K5215" s="7"/>
      <c r="N5215" s="7"/>
    </row>
    <row r="5216" spans="4:14" s="1" customFormat="1">
      <c r="D5216" s="32"/>
      <c r="G5216" s="32"/>
      <c r="I5216" s="7"/>
      <c r="J5216" s="7"/>
      <c r="K5216" s="7"/>
      <c r="N5216" s="7"/>
    </row>
    <row r="5217" spans="4:14" s="1" customFormat="1">
      <c r="D5217" s="32"/>
      <c r="G5217" s="32"/>
      <c r="I5217" s="7"/>
      <c r="J5217" s="7"/>
      <c r="K5217" s="7"/>
      <c r="N5217" s="7"/>
    </row>
    <row r="5218" spans="4:14" s="1" customFormat="1">
      <c r="D5218" s="32"/>
      <c r="G5218" s="32"/>
      <c r="I5218" s="7"/>
      <c r="J5218" s="7"/>
      <c r="K5218" s="7"/>
      <c r="N5218" s="7"/>
    </row>
    <row r="5219" spans="4:14" s="1" customFormat="1">
      <c r="D5219" s="32"/>
      <c r="G5219" s="32"/>
      <c r="I5219" s="7"/>
      <c r="J5219" s="7"/>
      <c r="K5219" s="7"/>
      <c r="N5219" s="7"/>
    </row>
    <row r="5220" spans="4:14" s="1" customFormat="1">
      <c r="D5220" s="32"/>
      <c r="G5220" s="32"/>
      <c r="I5220" s="7"/>
      <c r="J5220" s="7"/>
      <c r="K5220" s="7"/>
      <c r="N5220" s="7"/>
    </row>
    <row r="5221" spans="4:14" s="1" customFormat="1">
      <c r="D5221" s="32"/>
      <c r="G5221" s="32"/>
      <c r="I5221" s="7"/>
      <c r="J5221" s="7"/>
      <c r="K5221" s="7"/>
      <c r="N5221" s="7"/>
    </row>
    <row r="5222" spans="4:14" s="1" customFormat="1">
      <c r="D5222" s="32"/>
      <c r="G5222" s="32"/>
      <c r="I5222" s="7"/>
      <c r="J5222" s="7"/>
      <c r="K5222" s="7"/>
      <c r="N5222" s="7"/>
    </row>
    <row r="5223" spans="4:14" s="1" customFormat="1">
      <c r="D5223" s="32"/>
      <c r="G5223" s="32"/>
      <c r="I5223" s="7"/>
      <c r="J5223" s="7"/>
      <c r="K5223" s="7"/>
      <c r="N5223" s="7"/>
    </row>
    <row r="5224" spans="4:14" s="1" customFormat="1">
      <c r="D5224" s="32"/>
      <c r="G5224" s="32"/>
      <c r="I5224" s="7"/>
      <c r="J5224" s="7"/>
      <c r="K5224" s="7"/>
      <c r="N5224" s="7"/>
    </row>
    <row r="5225" spans="4:14" s="1" customFormat="1">
      <c r="D5225" s="32"/>
      <c r="G5225" s="32"/>
      <c r="I5225" s="7"/>
      <c r="J5225" s="7"/>
      <c r="K5225" s="7"/>
      <c r="N5225" s="7"/>
    </row>
    <row r="5226" spans="4:14" s="1" customFormat="1">
      <c r="D5226" s="32"/>
      <c r="G5226" s="32"/>
      <c r="I5226" s="7"/>
      <c r="J5226" s="7"/>
      <c r="K5226" s="7"/>
      <c r="N5226" s="7"/>
    </row>
    <row r="5227" spans="4:14" s="1" customFormat="1">
      <c r="D5227" s="32"/>
      <c r="G5227" s="32"/>
      <c r="I5227" s="7"/>
      <c r="J5227" s="7"/>
      <c r="K5227" s="7"/>
      <c r="N5227" s="7"/>
    </row>
    <row r="5228" spans="4:14" s="1" customFormat="1">
      <c r="D5228" s="32"/>
      <c r="G5228" s="32"/>
      <c r="I5228" s="7"/>
      <c r="J5228" s="7"/>
      <c r="K5228" s="7"/>
      <c r="N5228" s="7"/>
    </row>
    <row r="5229" spans="4:14" s="1" customFormat="1">
      <c r="D5229" s="32"/>
      <c r="G5229" s="32"/>
      <c r="I5229" s="7"/>
      <c r="J5229" s="7"/>
      <c r="K5229" s="7"/>
      <c r="N5229" s="7"/>
    </row>
    <row r="5230" spans="4:14" s="1" customFormat="1">
      <c r="D5230" s="32"/>
      <c r="G5230" s="32"/>
      <c r="I5230" s="7"/>
      <c r="J5230" s="7"/>
      <c r="K5230" s="7"/>
      <c r="N5230" s="7"/>
    </row>
    <row r="5231" spans="4:14" s="1" customFormat="1">
      <c r="D5231" s="32"/>
      <c r="G5231" s="32"/>
      <c r="I5231" s="7"/>
      <c r="J5231" s="7"/>
      <c r="K5231" s="7"/>
      <c r="N5231" s="7"/>
    </row>
    <row r="5232" spans="4:14" s="1" customFormat="1">
      <c r="D5232" s="32"/>
      <c r="G5232" s="32"/>
      <c r="I5232" s="7"/>
      <c r="J5232" s="7"/>
      <c r="K5232" s="7"/>
      <c r="N5232" s="7"/>
    </row>
    <row r="5233" spans="4:14" s="1" customFormat="1">
      <c r="D5233" s="32"/>
      <c r="G5233" s="32"/>
      <c r="I5233" s="7"/>
      <c r="J5233" s="7"/>
      <c r="K5233" s="7"/>
      <c r="N5233" s="7"/>
    </row>
    <row r="5234" spans="4:14" s="1" customFormat="1">
      <c r="D5234" s="32"/>
      <c r="G5234" s="32"/>
      <c r="I5234" s="7"/>
      <c r="J5234" s="7"/>
      <c r="K5234" s="7"/>
      <c r="N5234" s="7"/>
    </row>
    <row r="5235" spans="4:14" s="1" customFormat="1">
      <c r="D5235" s="32"/>
      <c r="G5235" s="32"/>
      <c r="I5235" s="7"/>
      <c r="J5235" s="7"/>
      <c r="K5235" s="7"/>
      <c r="N5235" s="7"/>
    </row>
    <row r="5236" spans="4:14" s="1" customFormat="1">
      <c r="D5236" s="32"/>
      <c r="G5236" s="32"/>
      <c r="I5236" s="7"/>
      <c r="J5236" s="7"/>
      <c r="K5236" s="7"/>
      <c r="N5236" s="7"/>
    </row>
    <row r="5237" spans="4:14" s="1" customFormat="1">
      <c r="D5237" s="32"/>
      <c r="G5237" s="32"/>
      <c r="I5237" s="7"/>
      <c r="J5237" s="7"/>
      <c r="K5237" s="7"/>
      <c r="N5237" s="7"/>
    </row>
    <row r="5238" spans="4:14" s="1" customFormat="1">
      <c r="D5238" s="32"/>
      <c r="G5238" s="32"/>
      <c r="I5238" s="7"/>
      <c r="J5238" s="7"/>
      <c r="K5238" s="7"/>
      <c r="N5238" s="7"/>
    </row>
    <row r="5239" spans="4:14" s="1" customFormat="1">
      <c r="D5239" s="32"/>
      <c r="G5239" s="32"/>
      <c r="I5239" s="7"/>
      <c r="J5239" s="7"/>
      <c r="K5239" s="7"/>
      <c r="N5239" s="7"/>
    </row>
    <row r="5240" spans="4:14" s="1" customFormat="1">
      <c r="D5240" s="32"/>
      <c r="G5240" s="32"/>
      <c r="I5240" s="7"/>
      <c r="J5240" s="7"/>
      <c r="K5240" s="7"/>
      <c r="N5240" s="7"/>
    </row>
    <row r="5241" spans="4:14" s="1" customFormat="1">
      <c r="D5241" s="32"/>
      <c r="G5241" s="32"/>
      <c r="I5241" s="7"/>
      <c r="J5241" s="7"/>
      <c r="K5241" s="7"/>
      <c r="N5241" s="7"/>
    </row>
    <row r="5242" spans="4:14" s="1" customFormat="1">
      <c r="D5242" s="32"/>
      <c r="G5242" s="32"/>
      <c r="I5242" s="7"/>
      <c r="J5242" s="7"/>
      <c r="K5242" s="7"/>
      <c r="N5242" s="7"/>
    </row>
    <row r="5243" spans="4:14" s="1" customFormat="1">
      <c r="D5243" s="32"/>
      <c r="G5243" s="32"/>
      <c r="I5243" s="7"/>
      <c r="J5243" s="7"/>
      <c r="K5243" s="7"/>
      <c r="N5243" s="7"/>
    </row>
    <row r="5244" spans="4:14" s="1" customFormat="1">
      <c r="D5244" s="32"/>
      <c r="G5244" s="32"/>
      <c r="I5244" s="7"/>
      <c r="J5244" s="7"/>
      <c r="K5244" s="7"/>
      <c r="N5244" s="7"/>
    </row>
    <row r="5245" spans="4:14" s="1" customFormat="1">
      <c r="D5245" s="32"/>
      <c r="G5245" s="32"/>
      <c r="I5245" s="7"/>
      <c r="J5245" s="7"/>
      <c r="K5245" s="7"/>
      <c r="N5245" s="7"/>
    </row>
    <row r="5246" spans="4:14" s="1" customFormat="1">
      <c r="D5246" s="32"/>
      <c r="G5246" s="32"/>
      <c r="I5246" s="7"/>
      <c r="J5246" s="7"/>
      <c r="K5246" s="7"/>
      <c r="N5246" s="7"/>
    </row>
    <row r="5247" spans="4:14" s="1" customFormat="1">
      <c r="D5247" s="32"/>
      <c r="G5247" s="32"/>
      <c r="I5247" s="7"/>
      <c r="J5247" s="7"/>
      <c r="K5247" s="7"/>
      <c r="N5247" s="7"/>
    </row>
    <row r="5248" spans="4:14" s="1" customFormat="1">
      <c r="D5248" s="32"/>
      <c r="G5248" s="32"/>
      <c r="I5248" s="7"/>
      <c r="J5248" s="7"/>
      <c r="K5248" s="7"/>
      <c r="N5248" s="7"/>
    </row>
    <row r="5249" spans="4:14" s="1" customFormat="1">
      <c r="D5249" s="32"/>
      <c r="G5249" s="32"/>
      <c r="I5249" s="7"/>
      <c r="J5249" s="7"/>
      <c r="K5249" s="7"/>
      <c r="N5249" s="7"/>
    </row>
    <row r="5250" spans="4:14" s="1" customFormat="1">
      <c r="D5250" s="32"/>
      <c r="G5250" s="32"/>
      <c r="I5250" s="7"/>
      <c r="J5250" s="7"/>
      <c r="K5250" s="7"/>
      <c r="N5250" s="7"/>
    </row>
    <row r="5251" spans="4:14" s="1" customFormat="1">
      <c r="D5251" s="32"/>
      <c r="G5251" s="32"/>
      <c r="I5251" s="7"/>
      <c r="J5251" s="7"/>
      <c r="K5251" s="7"/>
      <c r="N5251" s="7"/>
    </row>
    <row r="5252" spans="4:14" s="1" customFormat="1">
      <c r="D5252" s="32"/>
      <c r="G5252" s="32"/>
      <c r="I5252" s="7"/>
      <c r="J5252" s="7"/>
      <c r="K5252" s="7"/>
      <c r="N5252" s="7"/>
    </row>
    <row r="5253" spans="4:14" s="1" customFormat="1">
      <c r="D5253" s="32"/>
      <c r="G5253" s="32"/>
      <c r="I5253" s="7"/>
      <c r="J5253" s="7"/>
      <c r="K5253" s="7"/>
      <c r="N5253" s="7"/>
    </row>
    <row r="5254" spans="4:14" s="1" customFormat="1">
      <c r="D5254" s="32"/>
      <c r="G5254" s="32"/>
      <c r="I5254" s="7"/>
      <c r="J5254" s="7"/>
      <c r="K5254" s="7"/>
      <c r="N5254" s="7"/>
    </row>
    <row r="5255" spans="4:14" s="1" customFormat="1">
      <c r="D5255" s="32"/>
      <c r="G5255" s="32"/>
      <c r="I5255" s="7"/>
      <c r="J5255" s="7"/>
      <c r="K5255" s="7"/>
      <c r="N5255" s="7"/>
    </row>
    <row r="5256" spans="4:14" s="1" customFormat="1">
      <c r="D5256" s="32"/>
      <c r="G5256" s="32"/>
      <c r="I5256" s="7"/>
      <c r="J5256" s="7"/>
      <c r="K5256" s="7"/>
      <c r="N5256" s="7"/>
    </row>
    <row r="5257" spans="4:14" s="1" customFormat="1">
      <c r="D5257" s="32"/>
      <c r="G5257" s="32"/>
      <c r="I5257" s="7"/>
      <c r="J5257" s="7"/>
      <c r="K5257" s="7"/>
      <c r="N5257" s="7"/>
    </row>
    <row r="5258" spans="4:14" s="1" customFormat="1">
      <c r="D5258" s="32"/>
      <c r="G5258" s="32"/>
      <c r="I5258" s="7"/>
      <c r="J5258" s="7"/>
      <c r="K5258" s="7"/>
      <c r="N5258" s="7"/>
    </row>
    <row r="5259" spans="4:14" s="1" customFormat="1">
      <c r="D5259" s="32"/>
      <c r="G5259" s="32"/>
      <c r="I5259" s="7"/>
      <c r="J5259" s="7"/>
      <c r="K5259" s="7"/>
      <c r="N5259" s="7"/>
    </row>
    <row r="5260" spans="4:14" s="1" customFormat="1">
      <c r="D5260" s="32"/>
      <c r="G5260" s="32"/>
      <c r="I5260" s="7"/>
      <c r="J5260" s="7"/>
      <c r="K5260" s="7"/>
      <c r="N5260" s="7"/>
    </row>
    <row r="5261" spans="4:14" s="1" customFormat="1">
      <c r="D5261" s="32"/>
      <c r="G5261" s="32"/>
      <c r="I5261" s="7"/>
      <c r="J5261" s="7"/>
      <c r="K5261" s="7"/>
      <c r="N5261" s="7"/>
    </row>
    <row r="5262" spans="4:14" s="1" customFormat="1">
      <c r="D5262" s="32"/>
      <c r="G5262" s="32"/>
      <c r="I5262" s="7"/>
      <c r="J5262" s="7"/>
      <c r="K5262" s="7"/>
      <c r="N5262" s="7"/>
    </row>
    <row r="5263" spans="4:14" s="1" customFormat="1">
      <c r="D5263" s="32"/>
      <c r="G5263" s="32"/>
      <c r="I5263" s="7"/>
      <c r="J5263" s="7"/>
      <c r="K5263" s="7"/>
      <c r="N5263" s="7"/>
    </row>
    <row r="5264" spans="4:14" s="1" customFormat="1">
      <c r="D5264" s="32"/>
      <c r="G5264" s="32"/>
      <c r="I5264" s="7"/>
      <c r="J5264" s="7"/>
      <c r="K5264" s="7"/>
      <c r="N5264" s="7"/>
    </row>
    <row r="5265" spans="4:14" s="1" customFormat="1">
      <c r="D5265" s="32"/>
      <c r="G5265" s="32"/>
      <c r="I5265" s="7"/>
      <c r="J5265" s="7"/>
      <c r="K5265" s="7"/>
      <c r="N5265" s="7"/>
    </row>
    <row r="5266" spans="4:14" s="1" customFormat="1">
      <c r="D5266" s="32"/>
      <c r="G5266" s="32"/>
      <c r="I5266" s="7"/>
      <c r="J5266" s="7"/>
      <c r="K5266" s="7"/>
      <c r="N5266" s="7"/>
    </row>
    <row r="5267" spans="4:14" s="1" customFormat="1">
      <c r="D5267" s="32"/>
      <c r="G5267" s="32"/>
      <c r="I5267" s="7"/>
      <c r="J5267" s="7"/>
      <c r="K5267" s="7"/>
      <c r="N5267" s="7"/>
    </row>
    <row r="5268" spans="4:14" s="1" customFormat="1">
      <c r="D5268" s="32"/>
      <c r="G5268" s="32"/>
      <c r="I5268" s="7"/>
      <c r="J5268" s="7"/>
      <c r="K5268" s="7"/>
      <c r="N5268" s="7"/>
    </row>
    <row r="5269" spans="4:14" s="1" customFormat="1">
      <c r="D5269" s="32"/>
      <c r="G5269" s="32"/>
      <c r="I5269" s="7"/>
      <c r="J5269" s="7"/>
      <c r="K5269" s="7"/>
      <c r="N5269" s="7"/>
    </row>
    <row r="5270" spans="4:14" s="1" customFormat="1">
      <c r="D5270" s="32"/>
      <c r="G5270" s="32"/>
      <c r="I5270" s="7"/>
      <c r="J5270" s="7"/>
      <c r="K5270" s="7"/>
      <c r="N5270" s="7"/>
    </row>
    <row r="5271" spans="4:14" s="1" customFormat="1">
      <c r="D5271" s="32"/>
      <c r="G5271" s="32"/>
      <c r="I5271" s="7"/>
      <c r="J5271" s="7"/>
      <c r="K5271" s="7"/>
      <c r="N5271" s="7"/>
    </row>
    <row r="5272" spans="4:14" s="1" customFormat="1">
      <c r="D5272" s="32"/>
      <c r="G5272" s="32"/>
      <c r="I5272" s="7"/>
      <c r="J5272" s="7"/>
      <c r="K5272" s="7"/>
      <c r="N5272" s="7"/>
    </row>
    <row r="5273" spans="4:14" s="1" customFormat="1">
      <c r="D5273" s="32"/>
      <c r="G5273" s="32"/>
      <c r="I5273" s="7"/>
      <c r="J5273" s="7"/>
      <c r="K5273" s="7"/>
      <c r="N5273" s="7"/>
    </row>
    <row r="5274" spans="4:14" s="1" customFormat="1">
      <c r="D5274" s="32"/>
      <c r="G5274" s="32"/>
      <c r="I5274" s="7"/>
      <c r="J5274" s="7"/>
      <c r="K5274" s="7"/>
      <c r="N5274" s="7"/>
    </row>
    <row r="5275" spans="4:14" s="1" customFormat="1">
      <c r="D5275" s="32"/>
      <c r="G5275" s="32"/>
      <c r="I5275" s="7"/>
      <c r="J5275" s="7"/>
      <c r="K5275" s="7"/>
      <c r="N5275" s="7"/>
    </row>
    <row r="5276" spans="4:14" s="1" customFormat="1">
      <c r="D5276" s="32"/>
      <c r="G5276" s="32"/>
      <c r="I5276" s="7"/>
      <c r="J5276" s="7"/>
      <c r="K5276" s="7"/>
      <c r="N5276" s="7"/>
    </row>
    <row r="5277" spans="4:14" s="1" customFormat="1">
      <c r="D5277" s="32"/>
      <c r="G5277" s="32"/>
      <c r="I5277" s="7"/>
      <c r="J5277" s="7"/>
      <c r="K5277" s="7"/>
      <c r="N5277" s="7"/>
    </row>
    <row r="5278" spans="4:14" s="1" customFormat="1">
      <c r="D5278" s="32"/>
      <c r="G5278" s="32"/>
      <c r="I5278" s="7"/>
      <c r="J5278" s="7"/>
      <c r="K5278" s="7"/>
      <c r="N5278" s="7"/>
    </row>
    <row r="5279" spans="4:14" s="1" customFormat="1">
      <c r="D5279" s="32"/>
      <c r="G5279" s="32"/>
      <c r="I5279" s="7"/>
      <c r="J5279" s="7"/>
      <c r="K5279" s="7"/>
      <c r="N5279" s="7"/>
    </row>
    <row r="5280" spans="4:14" s="1" customFormat="1">
      <c r="D5280" s="32"/>
      <c r="G5280" s="32"/>
      <c r="I5280" s="7"/>
      <c r="J5280" s="7"/>
      <c r="K5280" s="7"/>
      <c r="N5280" s="7"/>
    </row>
    <row r="5281" spans="4:14" s="1" customFormat="1">
      <c r="D5281" s="32"/>
      <c r="G5281" s="32"/>
      <c r="I5281" s="7"/>
      <c r="J5281" s="7"/>
      <c r="K5281" s="7"/>
      <c r="N5281" s="7"/>
    </row>
    <row r="5282" spans="4:14" s="1" customFormat="1">
      <c r="D5282" s="32"/>
      <c r="G5282" s="32"/>
      <c r="I5282" s="7"/>
      <c r="J5282" s="7"/>
      <c r="K5282" s="7"/>
      <c r="N5282" s="7"/>
    </row>
    <row r="5283" spans="4:14" s="1" customFormat="1">
      <c r="D5283" s="32"/>
      <c r="G5283" s="32"/>
      <c r="I5283" s="7"/>
      <c r="J5283" s="7"/>
      <c r="K5283" s="7"/>
      <c r="N5283" s="7"/>
    </row>
    <row r="5284" spans="4:14" s="1" customFormat="1">
      <c r="D5284" s="32"/>
      <c r="G5284" s="32"/>
      <c r="I5284" s="7"/>
      <c r="J5284" s="7"/>
      <c r="K5284" s="7"/>
      <c r="N5284" s="7"/>
    </row>
    <row r="5285" spans="4:14" s="1" customFormat="1">
      <c r="D5285" s="32"/>
      <c r="G5285" s="32"/>
      <c r="I5285" s="7"/>
      <c r="J5285" s="7"/>
      <c r="K5285" s="7"/>
      <c r="N5285" s="7"/>
    </row>
    <row r="5286" spans="4:14" s="1" customFormat="1">
      <c r="D5286" s="32"/>
      <c r="G5286" s="32"/>
      <c r="I5286" s="7"/>
      <c r="J5286" s="7"/>
      <c r="K5286" s="7"/>
      <c r="N5286" s="7"/>
    </row>
    <row r="5287" spans="4:14" s="1" customFormat="1">
      <c r="D5287" s="32"/>
      <c r="G5287" s="32"/>
      <c r="I5287" s="7"/>
      <c r="J5287" s="7"/>
      <c r="K5287" s="7"/>
      <c r="N5287" s="7"/>
    </row>
    <row r="5288" spans="4:14" s="1" customFormat="1">
      <c r="D5288" s="32"/>
      <c r="G5288" s="32"/>
      <c r="I5288" s="7"/>
      <c r="J5288" s="7"/>
      <c r="K5288" s="7"/>
      <c r="N5288" s="7"/>
    </row>
    <row r="5289" spans="4:14" s="1" customFormat="1">
      <c r="D5289" s="32"/>
      <c r="G5289" s="32"/>
      <c r="I5289" s="7"/>
      <c r="J5289" s="7"/>
      <c r="K5289" s="7"/>
      <c r="N5289" s="7"/>
    </row>
    <row r="5290" spans="4:14" s="1" customFormat="1">
      <c r="D5290" s="32"/>
      <c r="G5290" s="32"/>
      <c r="I5290" s="7"/>
      <c r="J5290" s="7"/>
      <c r="K5290" s="7"/>
      <c r="N5290" s="7"/>
    </row>
    <row r="5291" spans="4:14" s="1" customFormat="1">
      <c r="D5291" s="32"/>
      <c r="G5291" s="32"/>
      <c r="I5291" s="7"/>
      <c r="J5291" s="7"/>
      <c r="K5291" s="7"/>
      <c r="N5291" s="7"/>
    </row>
    <row r="5292" spans="4:14" s="1" customFormat="1">
      <c r="D5292" s="32"/>
      <c r="G5292" s="32"/>
      <c r="I5292" s="7"/>
      <c r="J5292" s="7"/>
      <c r="K5292" s="7"/>
      <c r="N5292" s="7"/>
    </row>
    <row r="5293" spans="4:14" s="1" customFormat="1">
      <c r="D5293" s="32"/>
      <c r="G5293" s="32"/>
      <c r="I5293" s="7"/>
      <c r="J5293" s="7"/>
      <c r="K5293" s="7"/>
      <c r="N5293" s="7"/>
    </row>
    <row r="5294" spans="4:14" s="1" customFormat="1">
      <c r="D5294" s="32"/>
      <c r="G5294" s="32"/>
      <c r="I5294" s="7"/>
      <c r="J5294" s="7"/>
      <c r="K5294" s="7"/>
      <c r="N5294" s="7"/>
    </row>
    <row r="5295" spans="4:14" s="1" customFormat="1">
      <c r="D5295" s="32"/>
      <c r="G5295" s="32"/>
      <c r="I5295" s="7"/>
      <c r="J5295" s="7"/>
      <c r="K5295" s="7"/>
      <c r="N5295" s="7"/>
    </row>
    <row r="5296" spans="4:14" s="1" customFormat="1">
      <c r="D5296" s="32"/>
      <c r="G5296" s="32"/>
      <c r="I5296" s="7"/>
      <c r="J5296" s="7"/>
      <c r="K5296" s="7"/>
      <c r="N5296" s="7"/>
    </row>
    <row r="5297" spans="4:14" s="1" customFormat="1">
      <c r="D5297" s="32"/>
      <c r="G5297" s="32"/>
      <c r="I5297" s="7"/>
      <c r="J5297" s="7"/>
      <c r="K5297" s="7"/>
      <c r="N5297" s="7"/>
    </row>
    <row r="5298" spans="4:14" s="1" customFormat="1">
      <c r="D5298" s="32"/>
      <c r="G5298" s="32"/>
      <c r="I5298" s="7"/>
      <c r="J5298" s="7"/>
      <c r="K5298" s="7"/>
      <c r="N5298" s="7"/>
    </row>
    <row r="5299" spans="4:14" s="1" customFormat="1">
      <c r="D5299" s="32"/>
      <c r="G5299" s="32"/>
      <c r="I5299" s="7"/>
      <c r="J5299" s="7"/>
      <c r="K5299" s="7"/>
      <c r="N5299" s="7"/>
    </row>
    <row r="5300" spans="4:14" s="1" customFormat="1">
      <c r="D5300" s="32"/>
      <c r="G5300" s="32"/>
      <c r="I5300" s="7"/>
      <c r="J5300" s="7"/>
      <c r="K5300" s="7"/>
      <c r="N5300" s="7"/>
    </row>
    <row r="5301" spans="4:14" s="1" customFormat="1">
      <c r="D5301" s="32"/>
      <c r="G5301" s="32"/>
      <c r="I5301" s="7"/>
      <c r="J5301" s="7"/>
      <c r="K5301" s="7"/>
      <c r="N5301" s="7"/>
    </row>
    <row r="5302" spans="4:14" s="1" customFormat="1">
      <c r="D5302" s="32"/>
      <c r="G5302" s="32"/>
      <c r="I5302" s="7"/>
      <c r="J5302" s="7"/>
      <c r="K5302" s="7"/>
      <c r="N5302" s="7"/>
    </row>
    <row r="5303" spans="4:14" s="1" customFormat="1">
      <c r="D5303" s="32"/>
      <c r="G5303" s="32"/>
      <c r="I5303" s="7"/>
      <c r="J5303" s="7"/>
      <c r="K5303" s="7"/>
      <c r="N5303" s="7"/>
    </row>
    <row r="5304" spans="4:14" s="1" customFormat="1">
      <c r="D5304" s="32"/>
      <c r="G5304" s="32"/>
      <c r="I5304" s="7"/>
      <c r="J5304" s="7"/>
      <c r="K5304" s="7"/>
      <c r="N5304" s="7"/>
    </row>
    <row r="5305" spans="4:14" s="1" customFormat="1">
      <c r="D5305" s="32"/>
      <c r="G5305" s="32"/>
      <c r="I5305" s="7"/>
      <c r="J5305" s="7"/>
      <c r="K5305" s="7"/>
      <c r="N5305" s="7"/>
    </row>
    <row r="5306" spans="4:14" s="1" customFormat="1">
      <c r="D5306" s="32"/>
      <c r="G5306" s="32"/>
      <c r="I5306" s="7"/>
      <c r="J5306" s="7"/>
      <c r="K5306" s="7"/>
      <c r="N5306" s="7"/>
    </row>
    <row r="5307" spans="4:14" s="1" customFormat="1">
      <c r="D5307" s="32"/>
      <c r="G5307" s="32"/>
      <c r="I5307" s="7"/>
      <c r="J5307" s="7"/>
      <c r="K5307" s="7"/>
      <c r="N5307" s="7"/>
    </row>
    <row r="5308" spans="4:14" s="1" customFormat="1">
      <c r="D5308" s="32"/>
      <c r="G5308" s="32"/>
      <c r="I5308" s="7"/>
      <c r="J5308" s="7"/>
      <c r="K5308" s="7"/>
      <c r="N5308" s="7"/>
    </row>
    <row r="5309" spans="4:14" s="1" customFormat="1">
      <c r="D5309" s="32"/>
      <c r="G5309" s="32"/>
      <c r="I5309" s="7"/>
      <c r="J5309" s="7"/>
      <c r="K5309" s="7"/>
      <c r="N5309" s="7"/>
    </row>
    <row r="5310" spans="4:14" s="1" customFormat="1">
      <c r="D5310" s="32"/>
      <c r="G5310" s="32"/>
      <c r="I5310" s="7"/>
      <c r="J5310" s="7"/>
      <c r="K5310" s="7"/>
      <c r="N5310" s="7"/>
    </row>
    <row r="5311" spans="4:14" s="1" customFormat="1">
      <c r="D5311" s="32"/>
      <c r="G5311" s="32"/>
      <c r="I5311" s="7"/>
      <c r="J5311" s="7"/>
      <c r="K5311" s="7"/>
      <c r="N5311" s="7"/>
    </row>
    <row r="5312" spans="4:14" s="1" customFormat="1">
      <c r="D5312" s="32"/>
      <c r="G5312" s="32"/>
      <c r="I5312" s="7"/>
      <c r="J5312" s="7"/>
      <c r="K5312" s="7"/>
      <c r="N5312" s="7"/>
    </row>
    <row r="5313" spans="4:14" s="1" customFormat="1">
      <c r="D5313" s="32"/>
      <c r="G5313" s="32"/>
      <c r="I5313" s="7"/>
      <c r="J5313" s="7"/>
      <c r="K5313" s="7"/>
      <c r="N5313" s="7"/>
    </row>
    <row r="5314" spans="4:14" s="1" customFormat="1">
      <c r="D5314" s="32"/>
      <c r="G5314" s="32"/>
      <c r="I5314" s="7"/>
      <c r="J5314" s="7"/>
      <c r="K5314" s="7"/>
      <c r="N5314" s="7"/>
    </row>
    <row r="5315" spans="4:14" s="1" customFormat="1">
      <c r="D5315" s="32"/>
      <c r="G5315" s="32"/>
      <c r="I5315" s="7"/>
      <c r="J5315" s="7"/>
      <c r="K5315" s="7"/>
      <c r="N5315" s="7"/>
    </row>
    <row r="5316" spans="4:14" s="1" customFormat="1">
      <c r="D5316" s="32"/>
      <c r="G5316" s="32"/>
      <c r="I5316" s="7"/>
      <c r="J5316" s="7"/>
      <c r="K5316" s="7"/>
      <c r="N5316" s="7"/>
    </row>
    <row r="5317" spans="4:14" s="1" customFormat="1">
      <c r="D5317" s="32"/>
      <c r="G5317" s="32"/>
      <c r="I5317" s="7"/>
      <c r="J5317" s="7"/>
      <c r="K5317" s="7"/>
      <c r="N5317" s="7"/>
    </row>
    <row r="5318" spans="4:14" s="1" customFormat="1">
      <c r="D5318" s="32"/>
      <c r="G5318" s="32"/>
      <c r="I5318" s="7"/>
      <c r="J5318" s="7"/>
      <c r="K5318" s="7"/>
      <c r="N5318" s="7"/>
    </row>
    <row r="5319" spans="4:14" s="1" customFormat="1">
      <c r="D5319" s="32"/>
      <c r="G5319" s="32"/>
      <c r="I5319" s="7"/>
      <c r="J5319" s="7"/>
      <c r="K5319" s="7"/>
      <c r="N5319" s="7"/>
    </row>
    <row r="5320" spans="4:14" s="1" customFormat="1">
      <c r="D5320" s="32"/>
      <c r="G5320" s="32"/>
      <c r="I5320" s="7"/>
      <c r="J5320" s="7"/>
      <c r="K5320" s="7"/>
      <c r="N5320" s="7"/>
    </row>
    <row r="5321" spans="4:14" s="1" customFormat="1">
      <c r="D5321" s="32"/>
      <c r="G5321" s="32"/>
      <c r="I5321" s="7"/>
      <c r="J5321" s="7"/>
      <c r="K5321" s="7"/>
      <c r="N5321" s="7"/>
    </row>
    <row r="5322" spans="4:14" s="1" customFormat="1">
      <c r="D5322" s="32"/>
      <c r="G5322" s="32"/>
      <c r="I5322" s="7"/>
      <c r="J5322" s="7"/>
      <c r="K5322" s="7"/>
      <c r="N5322" s="7"/>
    </row>
    <row r="5323" spans="4:14" s="1" customFormat="1">
      <c r="D5323" s="32"/>
      <c r="G5323" s="32"/>
      <c r="I5323" s="7"/>
      <c r="J5323" s="7"/>
      <c r="K5323" s="7"/>
      <c r="N5323" s="7"/>
    </row>
    <row r="5324" spans="4:14" s="1" customFormat="1">
      <c r="D5324" s="32"/>
      <c r="G5324" s="32"/>
      <c r="I5324" s="7"/>
      <c r="J5324" s="7"/>
      <c r="K5324" s="7"/>
      <c r="N5324" s="7"/>
    </row>
    <row r="5325" spans="4:14" s="1" customFormat="1">
      <c r="D5325" s="32"/>
      <c r="G5325" s="32"/>
      <c r="I5325" s="7"/>
      <c r="J5325" s="7"/>
      <c r="K5325" s="7"/>
      <c r="N5325" s="7"/>
    </row>
    <row r="5326" spans="4:14" s="1" customFormat="1">
      <c r="D5326" s="32"/>
      <c r="G5326" s="32"/>
      <c r="I5326" s="7"/>
      <c r="J5326" s="7"/>
      <c r="K5326" s="7"/>
      <c r="N5326" s="7"/>
    </row>
    <row r="5327" spans="4:14" s="1" customFormat="1">
      <c r="D5327" s="32"/>
      <c r="G5327" s="32"/>
      <c r="I5327" s="7"/>
      <c r="J5327" s="7"/>
      <c r="K5327" s="7"/>
      <c r="N5327" s="7"/>
    </row>
    <row r="5328" spans="4:14" s="1" customFormat="1">
      <c r="D5328" s="32"/>
      <c r="G5328" s="32"/>
      <c r="I5328" s="7"/>
      <c r="J5328" s="7"/>
      <c r="K5328" s="7"/>
      <c r="N5328" s="7"/>
    </row>
    <row r="5329" spans="4:14" s="1" customFormat="1">
      <c r="D5329" s="32"/>
      <c r="G5329" s="32"/>
      <c r="I5329" s="7"/>
      <c r="J5329" s="7"/>
      <c r="K5329" s="7"/>
      <c r="N5329" s="7"/>
    </row>
    <row r="5330" spans="4:14" s="1" customFormat="1">
      <c r="D5330" s="32"/>
      <c r="G5330" s="32"/>
      <c r="I5330" s="7"/>
      <c r="J5330" s="7"/>
      <c r="K5330" s="7"/>
      <c r="N5330" s="7"/>
    </row>
    <row r="5331" spans="4:14" s="1" customFormat="1">
      <c r="D5331" s="32"/>
      <c r="G5331" s="32"/>
      <c r="I5331" s="7"/>
      <c r="J5331" s="7"/>
      <c r="K5331" s="7"/>
      <c r="N5331" s="7"/>
    </row>
    <row r="5332" spans="4:14" s="1" customFormat="1">
      <c r="D5332" s="32"/>
      <c r="G5332" s="32"/>
      <c r="I5332" s="7"/>
      <c r="J5332" s="7"/>
      <c r="K5332" s="7"/>
      <c r="N5332" s="7"/>
    </row>
    <row r="5333" spans="4:14" s="1" customFormat="1">
      <c r="D5333" s="32"/>
      <c r="G5333" s="32"/>
      <c r="I5333" s="7"/>
      <c r="J5333" s="7"/>
      <c r="K5333" s="7"/>
      <c r="N5333" s="7"/>
    </row>
    <row r="5334" spans="4:14" s="1" customFormat="1">
      <c r="D5334" s="32"/>
      <c r="G5334" s="32"/>
      <c r="I5334" s="7"/>
      <c r="J5334" s="7"/>
      <c r="K5334" s="7"/>
      <c r="N5334" s="7"/>
    </row>
    <row r="5335" spans="4:14" s="1" customFormat="1">
      <c r="D5335" s="32"/>
      <c r="G5335" s="32"/>
      <c r="I5335" s="7"/>
      <c r="J5335" s="7"/>
      <c r="K5335" s="7"/>
      <c r="N5335" s="7"/>
    </row>
    <row r="5336" spans="4:14" s="1" customFormat="1">
      <c r="D5336" s="32"/>
      <c r="G5336" s="32"/>
      <c r="I5336" s="7"/>
      <c r="J5336" s="7"/>
      <c r="K5336" s="7"/>
      <c r="N5336" s="7"/>
    </row>
    <row r="5337" spans="4:14" s="1" customFormat="1">
      <c r="D5337" s="32"/>
      <c r="G5337" s="32"/>
      <c r="I5337" s="7"/>
      <c r="J5337" s="7"/>
      <c r="K5337" s="7"/>
      <c r="N5337" s="7"/>
    </row>
    <row r="5338" spans="4:14" s="1" customFormat="1">
      <c r="D5338" s="32"/>
      <c r="G5338" s="32"/>
      <c r="I5338" s="7"/>
      <c r="J5338" s="7"/>
      <c r="K5338" s="7"/>
      <c r="N5338" s="7"/>
    </row>
    <row r="5339" spans="4:14" s="1" customFormat="1">
      <c r="D5339" s="32"/>
      <c r="G5339" s="32"/>
      <c r="I5339" s="7"/>
      <c r="J5339" s="7"/>
      <c r="K5339" s="7"/>
      <c r="N5339" s="7"/>
    </row>
    <row r="5340" spans="4:14" s="1" customFormat="1">
      <c r="D5340" s="32"/>
      <c r="G5340" s="32"/>
      <c r="I5340" s="7"/>
      <c r="J5340" s="7"/>
      <c r="K5340" s="7"/>
      <c r="N5340" s="7"/>
    </row>
    <row r="5341" spans="4:14" s="1" customFormat="1">
      <c r="D5341" s="32"/>
      <c r="G5341" s="32"/>
      <c r="I5341" s="7"/>
      <c r="J5341" s="7"/>
      <c r="K5341" s="7"/>
      <c r="N5341" s="7"/>
    </row>
    <row r="5342" spans="4:14" s="1" customFormat="1">
      <c r="D5342" s="32"/>
      <c r="G5342" s="32"/>
      <c r="I5342" s="7"/>
      <c r="J5342" s="7"/>
      <c r="K5342" s="7"/>
      <c r="N5342" s="7"/>
    </row>
    <row r="5343" spans="4:14" s="1" customFormat="1">
      <c r="D5343" s="32"/>
      <c r="G5343" s="32"/>
      <c r="I5343" s="7"/>
      <c r="J5343" s="7"/>
      <c r="K5343" s="7"/>
      <c r="N5343" s="7"/>
    </row>
    <row r="5344" spans="4:14" s="1" customFormat="1">
      <c r="D5344" s="32"/>
      <c r="G5344" s="32"/>
      <c r="I5344" s="7"/>
      <c r="J5344" s="7"/>
      <c r="K5344" s="7"/>
      <c r="N5344" s="7"/>
    </row>
    <row r="5345" spans="4:14" s="1" customFormat="1">
      <c r="D5345" s="32"/>
      <c r="G5345" s="32"/>
      <c r="I5345" s="7"/>
      <c r="J5345" s="7"/>
      <c r="K5345" s="7"/>
      <c r="N5345" s="7"/>
    </row>
    <row r="5346" spans="4:14" s="1" customFormat="1">
      <c r="D5346" s="32"/>
      <c r="G5346" s="32"/>
      <c r="I5346" s="7"/>
      <c r="J5346" s="7"/>
      <c r="K5346" s="7"/>
      <c r="N5346" s="7"/>
    </row>
    <row r="5347" spans="4:14" s="1" customFormat="1">
      <c r="D5347" s="32"/>
      <c r="G5347" s="32"/>
      <c r="I5347" s="7"/>
      <c r="J5347" s="7"/>
      <c r="K5347" s="7"/>
      <c r="N5347" s="7"/>
    </row>
    <row r="5348" spans="4:14" s="1" customFormat="1">
      <c r="D5348" s="32"/>
      <c r="G5348" s="32"/>
      <c r="I5348" s="7"/>
      <c r="J5348" s="7"/>
      <c r="K5348" s="7"/>
      <c r="N5348" s="7"/>
    </row>
    <row r="5349" spans="4:14" s="1" customFormat="1">
      <c r="D5349" s="32"/>
      <c r="G5349" s="32"/>
      <c r="I5349" s="7"/>
      <c r="J5349" s="7"/>
      <c r="K5349" s="7"/>
      <c r="N5349" s="7"/>
    </row>
    <row r="5350" spans="4:14" s="1" customFormat="1">
      <c r="D5350" s="32"/>
      <c r="G5350" s="32"/>
      <c r="I5350" s="7"/>
      <c r="J5350" s="7"/>
      <c r="K5350" s="7"/>
      <c r="N5350" s="7"/>
    </row>
    <row r="5351" spans="4:14" s="1" customFormat="1">
      <c r="D5351" s="32"/>
      <c r="G5351" s="32"/>
      <c r="I5351" s="7"/>
      <c r="J5351" s="7"/>
      <c r="K5351" s="7"/>
      <c r="N5351" s="7"/>
    </row>
    <row r="5352" spans="4:14" s="1" customFormat="1">
      <c r="D5352" s="32"/>
      <c r="G5352" s="32"/>
      <c r="I5352" s="7"/>
      <c r="J5352" s="7"/>
      <c r="K5352" s="7"/>
      <c r="N5352" s="7"/>
    </row>
    <row r="5353" spans="4:14" s="1" customFormat="1">
      <c r="D5353" s="32"/>
      <c r="G5353" s="32"/>
      <c r="I5353" s="7"/>
      <c r="J5353" s="7"/>
      <c r="K5353" s="7"/>
      <c r="N5353" s="7"/>
    </row>
    <row r="5354" spans="4:14" s="1" customFormat="1">
      <c r="D5354" s="32"/>
      <c r="G5354" s="32"/>
      <c r="I5354" s="7"/>
      <c r="J5354" s="7"/>
      <c r="K5354" s="7"/>
      <c r="N5354" s="7"/>
    </row>
    <row r="5355" spans="4:14" s="1" customFormat="1">
      <c r="D5355" s="32"/>
      <c r="G5355" s="32"/>
      <c r="I5355" s="7"/>
      <c r="J5355" s="7"/>
      <c r="K5355" s="7"/>
      <c r="N5355" s="7"/>
    </row>
    <row r="5356" spans="4:14" s="1" customFormat="1">
      <c r="D5356" s="32"/>
      <c r="G5356" s="32"/>
      <c r="I5356" s="7"/>
      <c r="J5356" s="7"/>
      <c r="K5356" s="7"/>
      <c r="N5356" s="7"/>
    </row>
    <row r="5357" spans="4:14" s="1" customFormat="1">
      <c r="D5357" s="32"/>
      <c r="G5357" s="32"/>
      <c r="I5357" s="7"/>
      <c r="J5357" s="7"/>
      <c r="K5357" s="7"/>
      <c r="N5357" s="7"/>
    </row>
    <row r="5358" spans="4:14" s="1" customFormat="1">
      <c r="D5358" s="32"/>
      <c r="G5358" s="32"/>
      <c r="I5358" s="7"/>
      <c r="J5358" s="7"/>
      <c r="K5358" s="7"/>
      <c r="N5358" s="7"/>
    </row>
    <row r="5359" spans="4:14" s="1" customFormat="1">
      <c r="D5359" s="32"/>
      <c r="G5359" s="32"/>
      <c r="I5359" s="7"/>
      <c r="J5359" s="7"/>
      <c r="K5359" s="7"/>
      <c r="N5359" s="7"/>
    </row>
    <row r="5360" spans="4:14" s="1" customFormat="1">
      <c r="D5360" s="32"/>
      <c r="G5360" s="32"/>
      <c r="I5360" s="7"/>
      <c r="J5360" s="7"/>
      <c r="K5360" s="7"/>
      <c r="N5360" s="7"/>
    </row>
    <row r="5361" spans="4:14" s="1" customFormat="1">
      <c r="D5361" s="32"/>
      <c r="G5361" s="32"/>
      <c r="I5361" s="7"/>
      <c r="J5361" s="7"/>
      <c r="K5361" s="7"/>
      <c r="N5361" s="7"/>
    </row>
    <row r="5362" spans="4:14" s="1" customFormat="1">
      <c r="D5362" s="32"/>
      <c r="G5362" s="32"/>
      <c r="I5362" s="7"/>
      <c r="J5362" s="7"/>
      <c r="K5362" s="7"/>
      <c r="N5362" s="7"/>
    </row>
    <row r="5363" spans="4:14" s="1" customFormat="1">
      <c r="D5363" s="32"/>
      <c r="G5363" s="32"/>
      <c r="I5363" s="7"/>
      <c r="J5363" s="7"/>
      <c r="K5363" s="7"/>
      <c r="N5363" s="7"/>
    </row>
    <row r="5364" spans="4:14" s="1" customFormat="1">
      <c r="D5364" s="32"/>
      <c r="G5364" s="32"/>
      <c r="I5364" s="7"/>
      <c r="J5364" s="7"/>
      <c r="K5364" s="7"/>
      <c r="N5364" s="7"/>
    </row>
    <row r="5365" spans="4:14" s="1" customFormat="1">
      <c r="D5365" s="32"/>
      <c r="G5365" s="32"/>
      <c r="I5365" s="7"/>
      <c r="J5365" s="7"/>
      <c r="K5365" s="7"/>
      <c r="N5365" s="7"/>
    </row>
    <row r="5366" spans="4:14" s="1" customFormat="1">
      <c r="D5366" s="32"/>
      <c r="G5366" s="32"/>
      <c r="I5366" s="7"/>
      <c r="J5366" s="7"/>
      <c r="K5366" s="7"/>
      <c r="N5366" s="7"/>
    </row>
    <row r="5367" spans="4:14" s="1" customFormat="1">
      <c r="D5367" s="32"/>
      <c r="G5367" s="32"/>
      <c r="I5367" s="7"/>
      <c r="J5367" s="7"/>
      <c r="K5367" s="7"/>
      <c r="N5367" s="7"/>
    </row>
    <row r="5368" spans="4:14" s="1" customFormat="1">
      <c r="D5368" s="32"/>
      <c r="G5368" s="32"/>
      <c r="I5368" s="7"/>
      <c r="J5368" s="7"/>
      <c r="K5368" s="7"/>
      <c r="N5368" s="7"/>
    </row>
    <row r="5369" spans="4:14" s="1" customFormat="1">
      <c r="D5369" s="32"/>
      <c r="G5369" s="32"/>
      <c r="I5369" s="7"/>
      <c r="J5369" s="7"/>
      <c r="K5369" s="7"/>
      <c r="N5369" s="7"/>
    </row>
    <row r="5370" spans="4:14" s="1" customFormat="1">
      <c r="D5370" s="32"/>
      <c r="G5370" s="32"/>
      <c r="I5370" s="7"/>
      <c r="J5370" s="7"/>
      <c r="K5370" s="7"/>
      <c r="N5370" s="7"/>
    </row>
    <row r="5371" spans="4:14" s="1" customFormat="1">
      <c r="D5371" s="32"/>
      <c r="G5371" s="32"/>
      <c r="I5371" s="7"/>
      <c r="J5371" s="7"/>
      <c r="K5371" s="7"/>
      <c r="N5371" s="7"/>
    </row>
    <row r="5372" spans="4:14" s="1" customFormat="1">
      <c r="D5372" s="32"/>
      <c r="G5372" s="32"/>
      <c r="I5372" s="7"/>
      <c r="J5372" s="7"/>
      <c r="K5372" s="7"/>
      <c r="N5372" s="7"/>
    </row>
    <row r="5373" spans="4:14" s="1" customFormat="1">
      <c r="D5373" s="32"/>
      <c r="G5373" s="32"/>
      <c r="I5373" s="7"/>
      <c r="J5373" s="7"/>
      <c r="K5373" s="7"/>
      <c r="N5373" s="7"/>
    </row>
    <row r="5374" spans="4:14" s="1" customFormat="1">
      <c r="D5374" s="32"/>
      <c r="G5374" s="32"/>
      <c r="I5374" s="7"/>
      <c r="J5374" s="7"/>
      <c r="K5374" s="7"/>
      <c r="N5374" s="7"/>
    </row>
    <row r="5375" spans="4:14" s="1" customFormat="1">
      <c r="D5375" s="32"/>
      <c r="G5375" s="32"/>
      <c r="I5375" s="7"/>
      <c r="J5375" s="7"/>
      <c r="K5375" s="7"/>
      <c r="N5375" s="7"/>
    </row>
    <row r="5376" spans="4:14" s="1" customFormat="1">
      <c r="D5376" s="32"/>
      <c r="G5376" s="32"/>
      <c r="I5376" s="7"/>
      <c r="J5376" s="7"/>
      <c r="K5376" s="7"/>
      <c r="N5376" s="7"/>
    </row>
    <row r="5377" spans="4:14" s="1" customFormat="1">
      <c r="D5377" s="32"/>
      <c r="G5377" s="32"/>
      <c r="I5377" s="7"/>
      <c r="J5377" s="7"/>
      <c r="K5377" s="7"/>
      <c r="N5377" s="7"/>
    </row>
    <row r="5378" spans="4:14" s="1" customFormat="1">
      <c r="D5378" s="32"/>
      <c r="G5378" s="32"/>
      <c r="I5378" s="7"/>
      <c r="J5378" s="7"/>
      <c r="K5378" s="7"/>
      <c r="N5378" s="7"/>
    </row>
    <row r="5379" spans="4:14" s="1" customFormat="1">
      <c r="D5379" s="32"/>
      <c r="G5379" s="32"/>
      <c r="I5379" s="7"/>
      <c r="J5379" s="7"/>
      <c r="K5379" s="7"/>
      <c r="N5379" s="7"/>
    </row>
    <row r="5380" spans="4:14" s="1" customFormat="1">
      <c r="D5380" s="32"/>
      <c r="G5380" s="32"/>
      <c r="I5380" s="7"/>
      <c r="J5380" s="7"/>
      <c r="K5380" s="7"/>
      <c r="N5380" s="7"/>
    </row>
    <row r="5381" spans="4:14" s="1" customFormat="1">
      <c r="D5381" s="32"/>
      <c r="G5381" s="32"/>
      <c r="I5381" s="7"/>
      <c r="J5381" s="7"/>
      <c r="K5381" s="7"/>
      <c r="N5381" s="7"/>
    </row>
    <row r="5382" spans="4:14" s="1" customFormat="1">
      <c r="D5382" s="32"/>
      <c r="G5382" s="32"/>
      <c r="I5382" s="7"/>
      <c r="J5382" s="7"/>
      <c r="K5382" s="7"/>
      <c r="N5382" s="7"/>
    </row>
    <row r="5383" spans="4:14" s="1" customFormat="1">
      <c r="D5383" s="32"/>
      <c r="G5383" s="32"/>
      <c r="I5383" s="7"/>
      <c r="J5383" s="7"/>
      <c r="K5383" s="7"/>
      <c r="N5383" s="7"/>
    </row>
    <row r="5384" spans="4:14" s="1" customFormat="1">
      <c r="D5384" s="32"/>
      <c r="G5384" s="32"/>
      <c r="I5384" s="7"/>
      <c r="J5384" s="7"/>
      <c r="K5384" s="7"/>
      <c r="N5384" s="7"/>
    </row>
    <row r="5385" spans="4:14" s="1" customFormat="1">
      <c r="D5385" s="32"/>
      <c r="G5385" s="32"/>
      <c r="I5385" s="7"/>
      <c r="J5385" s="7"/>
      <c r="K5385" s="7"/>
      <c r="N5385" s="7"/>
    </row>
    <row r="5386" spans="4:14" s="1" customFormat="1">
      <c r="D5386" s="32"/>
      <c r="G5386" s="32"/>
      <c r="I5386" s="7"/>
      <c r="J5386" s="7"/>
      <c r="K5386" s="7"/>
      <c r="N5386" s="7"/>
    </row>
    <row r="5387" spans="4:14" s="1" customFormat="1">
      <c r="D5387" s="32"/>
      <c r="G5387" s="32"/>
      <c r="I5387" s="7"/>
      <c r="J5387" s="7"/>
      <c r="K5387" s="7"/>
      <c r="N5387" s="7"/>
    </row>
    <row r="5388" spans="4:14" s="1" customFormat="1">
      <c r="D5388" s="32"/>
      <c r="G5388" s="32"/>
      <c r="I5388" s="7"/>
      <c r="J5388" s="7"/>
      <c r="K5388" s="7"/>
      <c r="N5388" s="7"/>
    </row>
    <row r="5389" spans="4:14" s="1" customFormat="1">
      <c r="D5389" s="32"/>
      <c r="G5389" s="32"/>
      <c r="I5389" s="7"/>
      <c r="J5389" s="7"/>
      <c r="K5389" s="7"/>
      <c r="N5389" s="7"/>
    </row>
    <row r="5390" spans="4:14" s="1" customFormat="1">
      <c r="D5390" s="32"/>
      <c r="G5390" s="32"/>
      <c r="I5390" s="7"/>
      <c r="J5390" s="7"/>
      <c r="K5390" s="7"/>
      <c r="N5390" s="7"/>
    </row>
    <row r="5391" spans="4:14" s="1" customFormat="1">
      <c r="D5391" s="32"/>
      <c r="G5391" s="32"/>
      <c r="I5391" s="7"/>
      <c r="J5391" s="7"/>
      <c r="K5391" s="7"/>
      <c r="N5391" s="7"/>
    </row>
    <row r="5392" spans="4:14" s="1" customFormat="1">
      <c r="D5392" s="32"/>
      <c r="G5392" s="32"/>
      <c r="I5392" s="7"/>
      <c r="J5392" s="7"/>
      <c r="K5392" s="7"/>
      <c r="N5392" s="7"/>
    </row>
    <row r="5393" spans="4:14" s="1" customFormat="1">
      <c r="D5393" s="32"/>
      <c r="G5393" s="32"/>
      <c r="I5393" s="7"/>
      <c r="J5393" s="7"/>
      <c r="K5393" s="7"/>
      <c r="N5393" s="7"/>
    </row>
    <row r="5394" spans="4:14" s="1" customFormat="1">
      <c r="D5394" s="32"/>
      <c r="G5394" s="32"/>
      <c r="I5394" s="7"/>
      <c r="J5394" s="7"/>
      <c r="K5394" s="7"/>
      <c r="N5394" s="7"/>
    </row>
    <row r="5395" spans="4:14" s="1" customFormat="1">
      <c r="D5395" s="32"/>
      <c r="G5395" s="32"/>
      <c r="I5395" s="7"/>
      <c r="J5395" s="7"/>
      <c r="K5395" s="7"/>
      <c r="N5395" s="7"/>
    </row>
    <row r="5396" spans="4:14" s="1" customFormat="1">
      <c r="D5396" s="32"/>
      <c r="G5396" s="32"/>
      <c r="I5396" s="7"/>
      <c r="J5396" s="7"/>
      <c r="K5396" s="7"/>
      <c r="N5396" s="7"/>
    </row>
    <row r="5397" spans="4:14" s="1" customFormat="1">
      <c r="D5397" s="32"/>
      <c r="G5397" s="32"/>
      <c r="I5397" s="7"/>
      <c r="J5397" s="7"/>
      <c r="K5397" s="7"/>
      <c r="N5397" s="7"/>
    </row>
    <row r="5398" spans="4:14" s="1" customFormat="1">
      <c r="D5398" s="32"/>
      <c r="G5398" s="32"/>
      <c r="I5398" s="7"/>
      <c r="J5398" s="7"/>
      <c r="K5398" s="7"/>
      <c r="N5398" s="7"/>
    </row>
    <row r="5399" spans="4:14" s="1" customFormat="1">
      <c r="D5399" s="32"/>
      <c r="G5399" s="32"/>
      <c r="I5399" s="7"/>
      <c r="J5399" s="7"/>
      <c r="K5399" s="7"/>
      <c r="N5399" s="7"/>
    </row>
    <row r="5400" spans="4:14" s="1" customFormat="1">
      <c r="D5400" s="32"/>
      <c r="G5400" s="32"/>
      <c r="I5400" s="7"/>
      <c r="J5400" s="7"/>
      <c r="K5400" s="7"/>
      <c r="N5400" s="7"/>
    </row>
    <row r="5401" spans="4:14" s="1" customFormat="1">
      <c r="D5401" s="32"/>
      <c r="G5401" s="32"/>
      <c r="I5401" s="7"/>
      <c r="J5401" s="7"/>
      <c r="K5401" s="7"/>
      <c r="N5401" s="7"/>
    </row>
    <row r="5402" spans="4:14" s="1" customFormat="1">
      <c r="D5402" s="32"/>
      <c r="G5402" s="32"/>
      <c r="I5402" s="7"/>
      <c r="J5402" s="7"/>
      <c r="K5402" s="7"/>
      <c r="N5402" s="7"/>
    </row>
    <row r="5403" spans="4:14" s="1" customFormat="1">
      <c r="D5403" s="32"/>
      <c r="G5403" s="32"/>
      <c r="I5403" s="7"/>
      <c r="J5403" s="7"/>
      <c r="K5403" s="7"/>
      <c r="N5403" s="7"/>
    </row>
    <row r="5404" spans="4:14" s="1" customFormat="1">
      <c r="D5404" s="32"/>
      <c r="G5404" s="32"/>
      <c r="I5404" s="7"/>
      <c r="J5404" s="7"/>
      <c r="K5404" s="7"/>
      <c r="N5404" s="7"/>
    </row>
    <row r="5405" spans="4:14" s="1" customFormat="1">
      <c r="D5405" s="32"/>
      <c r="G5405" s="32"/>
      <c r="I5405" s="7"/>
      <c r="J5405" s="7"/>
      <c r="K5405" s="7"/>
      <c r="N5405" s="7"/>
    </row>
    <row r="5406" spans="4:14" s="1" customFormat="1">
      <c r="D5406" s="32"/>
      <c r="G5406" s="32"/>
      <c r="I5406" s="7"/>
      <c r="J5406" s="7"/>
      <c r="K5406" s="7"/>
      <c r="N5406" s="7"/>
    </row>
    <row r="5407" spans="4:14" s="1" customFormat="1">
      <c r="D5407" s="32"/>
      <c r="G5407" s="32"/>
      <c r="I5407" s="7"/>
      <c r="J5407" s="7"/>
      <c r="K5407" s="7"/>
      <c r="N5407" s="7"/>
    </row>
    <row r="5408" spans="4:14" s="1" customFormat="1">
      <c r="D5408" s="32"/>
      <c r="G5408" s="32"/>
      <c r="I5408" s="7"/>
      <c r="J5408" s="7"/>
      <c r="K5408" s="7"/>
      <c r="N5408" s="7"/>
    </row>
    <row r="5409" spans="4:14" s="1" customFormat="1">
      <c r="D5409" s="32"/>
      <c r="G5409" s="32"/>
      <c r="I5409" s="7"/>
      <c r="J5409" s="7"/>
      <c r="K5409" s="7"/>
      <c r="N5409" s="7"/>
    </row>
    <row r="5410" spans="4:14" s="1" customFormat="1">
      <c r="D5410" s="32"/>
      <c r="G5410" s="32"/>
      <c r="I5410" s="7"/>
      <c r="J5410" s="7"/>
      <c r="K5410" s="7"/>
      <c r="N5410" s="7"/>
    </row>
    <row r="5411" spans="4:14" s="1" customFormat="1">
      <c r="D5411" s="32"/>
      <c r="G5411" s="32"/>
      <c r="I5411" s="7"/>
      <c r="J5411" s="7"/>
      <c r="K5411" s="7"/>
      <c r="N5411" s="7"/>
    </row>
    <row r="5412" spans="4:14" s="1" customFormat="1">
      <c r="D5412" s="32"/>
      <c r="G5412" s="32"/>
      <c r="I5412" s="7"/>
      <c r="J5412" s="7"/>
      <c r="K5412" s="7"/>
      <c r="N5412" s="7"/>
    </row>
    <row r="5413" spans="4:14" s="1" customFormat="1">
      <c r="D5413" s="32"/>
      <c r="G5413" s="32"/>
      <c r="I5413" s="7"/>
      <c r="J5413" s="7"/>
      <c r="K5413" s="7"/>
      <c r="N5413" s="7"/>
    </row>
    <row r="5414" spans="4:14" s="1" customFormat="1">
      <c r="D5414" s="32"/>
      <c r="G5414" s="32"/>
      <c r="I5414" s="7"/>
      <c r="J5414" s="7"/>
      <c r="K5414" s="7"/>
      <c r="N5414" s="7"/>
    </row>
    <row r="5415" spans="4:14" s="1" customFormat="1">
      <c r="D5415" s="32"/>
      <c r="G5415" s="32"/>
      <c r="I5415" s="7"/>
      <c r="J5415" s="7"/>
      <c r="K5415" s="7"/>
      <c r="N5415" s="7"/>
    </row>
    <row r="5416" spans="4:14" s="1" customFormat="1">
      <c r="D5416" s="32"/>
      <c r="G5416" s="32"/>
      <c r="I5416" s="7"/>
      <c r="J5416" s="7"/>
      <c r="K5416" s="7"/>
      <c r="N5416" s="7"/>
    </row>
    <row r="5417" spans="4:14" s="1" customFormat="1">
      <c r="D5417" s="32"/>
      <c r="G5417" s="32"/>
      <c r="I5417" s="7"/>
      <c r="J5417" s="7"/>
      <c r="K5417" s="7"/>
      <c r="N5417" s="7"/>
    </row>
    <row r="5418" spans="4:14" s="1" customFormat="1">
      <c r="D5418" s="32"/>
      <c r="G5418" s="32"/>
      <c r="I5418" s="7"/>
      <c r="J5418" s="7"/>
      <c r="K5418" s="7"/>
      <c r="N5418" s="7"/>
    </row>
    <row r="5419" spans="4:14" s="1" customFormat="1">
      <c r="D5419" s="32"/>
      <c r="G5419" s="32"/>
      <c r="I5419" s="7"/>
      <c r="J5419" s="7"/>
      <c r="K5419" s="7"/>
      <c r="N5419" s="7"/>
    </row>
    <row r="5420" spans="4:14" s="1" customFormat="1">
      <c r="D5420" s="32"/>
      <c r="G5420" s="32"/>
      <c r="I5420" s="7"/>
      <c r="J5420" s="7"/>
      <c r="K5420" s="7"/>
      <c r="N5420" s="7"/>
    </row>
    <row r="5421" spans="4:14" s="1" customFormat="1">
      <c r="D5421" s="32"/>
      <c r="G5421" s="32"/>
      <c r="I5421" s="7"/>
      <c r="J5421" s="7"/>
      <c r="K5421" s="7"/>
      <c r="N5421" s="7"/>
    </row>
    <row r="5422" spans="4:14" s="1" customFormat="1">
      <c r="D5422" s="32"/>
      <c r="G5422" s="32"/>
      <c r="I5422" s="7"/>
      <c r="J5422" s="7"/>
      <c r="K5422" s="7"/>
      <c r="N5422" s="7"/>
    </row>
    <row r="5423" spans="4:14" s="1" customFormat="1">
      <c r="D5423" s="32"/>
      <c r="G5423" s="32"/>
      <c r="I5423" s="7"/>
      <c r="J5423" s="7"/>
      <c r="K5423" s="7"/>
      <c r="N5423" s="7"/>
    </row>
    <row r="5424" spans="4:14" s="1" customFormat="1">
      <c r="D5424" s="32"/>
      <c r="G5424" s="32"/>
      <c r="I5424" s="7"/>
      <c r="J5424" s="7"/>
      <c r="K5424" s="7"/>
      <c r="N5424" s="7"/>
    </row>
    <row r="5425" spans="4:14" s="1" customFormat="1">
      <c r="D5425" s="32"/>
      <c r="G5425" s="32"/>
      <c r="I5425" s="7"/>
      <c r="J5425" s="7"/>
      <c r="K5425" s="7"/>
      <c r="N5425" s="7"/>
    </row>
    <row r="5426" spans="4:14" s="1" customFormat="1">
      <c r="D5426" s="32"/>
      <c r="G5426" s="32"/>
      <c r="I5426" s="7"/>
      <c r="J5426" s="7"/>
      <c r="K5426" s="7"/>
      <c r="N5426" s="7"/>
    </row>
    <row r="5427" spans="4:14" s="1" customFormat="1">
      <c r="D5427" s="32"/>
      <c r="G5427" s="32"/>
      <c r="I5427" s="7"/>
      <c r="J5427" s="7"/>
      <c r="K5427" s="7"/>
      <c r="N5427" s="7"/>
    </row>
    <row r="5428" spans="4:14" s="1" customFormat="1">
      <c r="D5428" s="32"/>
      <c r="G5428" s="32"/>
      <c r="I5428" s="7"/>
      <c r="J5428" s="7"/>
      <c r="K5428" s="7"/>
      <c r="N5428" s="7"/>
    </row>
    <row r="5429" spans="4:14" s="1" customFormat="1">
      <c r="D5429" s="32"/>
      <c r="G5429" s="32"/>
      <c r="I5429" s="7"/>
      <c r="J5429" s="7"/>
      <c r="K5429" s="7"/>
      <c r="N5429" s="7"/>
    </row>
    <row r="5430" spans="4:14" s="1" customFormat="1">
      <c r="D5430" s="32"/>
      <c r="G5430" s="32"/>
      <c r="I5430" s="7"/>
      <c r="J5430" s="7"/>
      <c r="K5430" s="7"/>
      <c r="N5430" s="7"/>
    </row>
    <row r="5431" spans="4:14" s="1" customFormat="1">
      <c r="D5431" s="32"/>
      <c r="G5431" s="32"/>
      <c r="I5431" s="7"/>
      <c r="J5431" s="7"/>
      <c r="K5431" s="7"/>
      <c r="N5431" s="7"/>
    </row>
    <row r="5432" spans="4:14" s="1" customFormat="1">
      <c r="D5432" s="32"/>
      <c r="G5432" s="32"/>
      <c r="I5432" s="7"/>
      <c r="J5432" s="7"/>
      <c r="K5432" s="7"/>
      <c r="N5432" s="7"/>
    </row>
    <row r="5433" spans="4:14" s="1" customFormat="1">
      <c r="D5433" s="32"/>
      <c r="G5433" s="32"/>
      <c r="I5433" s="7"/>
      <c r="J5433" s="7"/>
      <c r="K5433" s="7"/>
      <c r="N5433" s="7"/>
    </row>
    <row r="5434" spans="4:14" s="1" customFormat="1">
      <c r="D5434" s="32"/>
      <c r="G5434" s="32"/>
      <c r="I5434" s="7"/>
      <c r="J5434" s="7"/>
      <c r="K5434" s="7"/>
      <c r="N5434" s="7"/>
    </row>
    <row r="5435" spans="4:14" s="1" customFormat="1">
      <c r="D5435" s="32"/>
      <c r="G5435" s="32"/>
      <c r="I5435" s="7"/>
      <c r="J5435" s="7"/>
      <c r="K5435" s="7"/>
      <c r="N5435" s="7"/>
    </row>
    <row r="5436" spans="4:14" s="1" customFormat="1">
      <c r="D5436" s="32"/>
      <c r="G5436" s="32"/>
      <c r="I5436" s="7"/>
      <c r="J5436" s="7"/>
      <c r="K5436" s="7"/>
      <c r="N5436" s="7"/>
    </row>
    <row r="5437" spans="4:14" s="1" customFormat="1">
      <c r="D5437" s="32"/>
      <c r="G5437" s="32"/>
      <c r="I5437" s="7"/>
      <c r="J5437" s="7"/>
      <c r="K5437" s="7"/>
      <c r="N5437" s="7"/>
    </row>
    <row r="5438" spans="4:14" s="1" customFormat="1">
      <c r="D5438" s="32"/>
      <c r="G5438" s="32"/>
      <c r="I5438" s="7"/>
      <c r="J5438" s="7"/>
      <c r="K5438" s="7"/>
      <c r="N5438" s="7"/>
    </row>
    <row r="5439" spans="4:14" s="1" customFormat="1">
      <c r="D5439" s="32"/>
      <c r="G5439" s="32"/>
      <c r="I5439" s="7"/>
      <c r="J5439" s="7"/>
      <c r="K5439" s="7"/>
      <c r="N5439" s="7"/>
    </row>
    <row r="5440" spans="4:14" s="1" customFormat="1">
      <c r="D5440" s="32"/>
      <c r="G5440" s="32"/>
      <c r="I5440" s="7"/>
      <c r="J5440" s="7"/>
      <c r="K5440" s="7"/>
      <c r="N5440" s="7"/>
    </row>
    <row r="5441" spans="4:14" s="1" customFormat="1">
      <c r="D5441" s="32"/>
      <c r="G5441" s="32"/>
      <c r="I5441" s="7"/>
      <c r="J5441" s="7"/>
      <c r="K5441" s="7"/>
      <c r="N5441" s="7"/>
    </row>
    <row r="5442" spans="4:14" s="1" customFormat="1">
      <c r="D5442" s="32"/>
      <c r="G5442" s="32"/>
      <c r="I5442" s="7"/>
      <c r="J5442" s="7"/>
      <c r="K5442" s="7"/>
      <c r="N5442" s="7"/>
    </row>
    <row r="5443" spans="4:14" s="1" customFormat="1">
      <c r="D5443" s="32"/>
      <c r="G5443" s="32"/>
      <c r="I5443" s="7"/>
      <c r="J5443" s="7"/>
      <c r="K5443" s="7"/>
      <c r="N5443" s="7"/>
    </row>
    <row r="5444" spans="4:14" s="1" customFormat="1">
      <c r="D5444" s="32"/>
      <c r="G5444" s="32"/>
      <c r="I5444" s="7"/>
      <c r="J5444" s="7"/>
      <c r="K5444" s="7"/>
      <c r="N5444" s="7"/>
    </row>
    <row r="5445" spans="4:14" s="1" customFormat="1">
      <c r="D5445" s="32"/>
      <c r="G5445" s="32"/>
      <c r="I5445" s="7"/>
      <c r="J5445" s="7"/>
      <c r="K5445" s="7"/>
      <c r="N5445" s="7"/>
    </row>
    <row r="5446" spans="4:14" s="1" customFormat="1">
      <c r="D5446" s="32"/>
      <c r="G5446" s="32"/>
      <c r="I5446" s="7"/>
      <c r="J5446" s="7"/>
      <c r="K5446" s="7"/>
      <c r="N5446" s="7"/>
    </row>
    <row r="5447" spans="4:14" s="1" customFormat="1">
      <c r="D5447" s="32"/>
      <c r="G5447" s="32"/>
      <c r="I5447" s="7"/>
      <c r="J5447" s="7"/>
      <c r="K5447" s="7"/>
      <c r="N5447" s="7"/>
    </row>
    <row r="5448" spans="4:14" s="1" customFormat="1">
      <c r="D5448" s="32"/>
      <c r="G5448" s="32"/>
      <c r="I5448" s="7"/>
      <c r="J5448" s="7"/>
      <c r="K5448" s="7"/>
      <c r="N5448" s="7"/>
    </row>
    <row r="5449" spans="4:14" s="1" customFormat="1">
      <c r="D5449" s="32"/>
      <c r="G5449" s="32"/>
      <c r="I5449" s="7"/>
      <c r="J5449" s="7"/>
      <c r="K5449" s="7"/>
      <c r="N5449" s="7"/>
    </row>
    <row r="5450" spans="4:14" s="1" customFormat="1">
      <c r="D5450" s="32"/>
      <c r="G5450" s="32"/>
      <c r="I5450" s="7"/>
      <c r="J5450" s="7"/>
      <c r="K5450" s="7"/>
      <c r="N5450" s="7"/>
    </row>
    <row r="5451" spans="4:14" s="1" customFormat="1">
      <c r="D5451" s="32"/>
      <c r="G5451" s="32"/>
      <c r="I5451" s="7"/>
      <c r="J5451" s="7"/>
      <c r="K5451" s="7"/>
      <c r="N5451" s="7"/>
    </row>
    <row r="5452" spans="4:14" s="1" customFormat="1">
      <c r="D5452" s="32"/>
      <c r="G5452" s="32"/>
      <c r="I5452" s="7"/>
      <c r="J5452" s="7"/>
      <c r="K5452" s="7"/>
      <c r="N5452" s="7"/>
    </row>
    <row r="5453" spans="4:14" s="1" customFormat="1">
      <c r="D5453" s="32"/>
      <c r="G5453" s="32"/>
      <c r="I5453" s="7"/>
      <c r="J5453" s="7"/>
      <c r="K5453" s="7"/>
      <c r="N5453" s="7"/>
    </row>
    <row r="5454" spans="4:14" s="1" customFormat="1">
      <c r="D5454" s="32"/>
      <c r="G5454" s="32"/>
      <c r="I5454" s="7"/>
      <c r="J5454" s="7"/>
      <c r="K5454" s="7"/>
      <c r="N5454" s="7"/>
    </row>
    <row r="5455" spans="4:14" s="1" customFormat="1">
      <c r="D5455" s="32"/>
      <c r="G5455" s="32"/>
      <c r="I5455" s="7"/>
      <c r="J5455" s="7"/>
      <c r="K5455" s="7"/>
      <c r="N5455" s="7"/>
    </row>
    <row r="5456" spans="4:14" s="1" customFormat="1">
      <c r="D5456" s="32"/>
      <c r="G5456" s="32"/>
      <c r="I5456" s="7"/>
      <c r="J5456" s="7"/>
      <c r="K5456" s="7"/>
      <c r="N5456" s="7"/>
    </row>
    <row r="5457" spans="4:14" s="1" customFormat="1">
      <c r="D5457" s="32"/>
      <c r="G5457" s="32"/>
      <c r="I5457" s="7"/>
      <c r="J5457" s="7"/>
      <c r="K5457" s="7"/>
      <c r="N5457" s="7"/>
    </row>
    <row r="5458" spans="4:14" s="1" customFormat="1">
      <c r="D5458" s="32"/>
      <c r="G5458" s="32"/>
      <c r="I5458" s="7"/>
      <c r="J5458" s="7"/>
      <c r="K5458" s="7"/>
      <c r="N5458" s="7"/>
    </row>
    <row r="5459" spans="4:14" s="1" customFormat="1">
      <c r="D5459" s="32"/>
      <c r="G5459" s="32"/>
      <c r="I5459" s="7"/>
      <c r="J5459" s="7"/>
      <c r="K5459" s="7"/>
      <c r="N5459" s="7"/>
    </row>
    <row r="5460" spans="4:14" s="1" customFormat="1">
      <c r="D5460" s="32"/>
      <c r="G5460" s="32"/>
      <c r="I5460" s="7"/>
      <c r="J5460" s="7"/>
      <c r="K5460" s="7"/>
      <c r="N5460" s="7"/>
    </row>
    <row r="5461" spans="4:14" s="1" customFormat="1">
      <c r="D5461" s="32"/>
      <c r="G5461" s="32"/>
      <c r="I5461" s="7"/>
      <c r="J5461" s="7"/>
      <c r="K5461" s="7"/>
      <c r="N5461" s="7"/>
    </row>
    <row r="5462" spans="4:14" s="1" customFormat="1">
      <c r="D5462" s="32"/>
      <c r="G5462" s="32"/>
      <c r="I5462" s="7"/>
      <c r="J5462" s="7"/>
      <c r="K5462" s="7"/>
      <c r="N5462" s="7"/>
    </row>
    <row r="5463" spans="4:14" s="1" customFormat="1">
      <c r="D5463" s="32"/>
      <c r="G5463" s="32"/>
      <c r="I5463" s="7"/>
      <c r="J5463" s="7"/>
      <c r="K5463" s="7"/>
      <c r="N5463" s="7"/>
    </row>
    <row r="5464" spans="4:14" s="1" customFormat="1">
      <c r="D5464" s="32"/>
      <c r="G5464" s="32"/>
      <c r="I5464" s="7"/>
      <c r="J5464" s="7"/>
      <c r="K5464" s="7"/>
      <c r="N5464" s="7"/>
    </row>
    <row r="5465" spans="4:14" s="1" customFormat="1">
      <c r="D5465" s="32"/>
      <c r="G5465" s="32"/>
      <c r="I5465" s="7"/>
      <c r="J5465" s="7"/>
      <c r="K5465" s="7"/>
      <c r="N5465" s="7"/>
    </row>
    <row r="5466" spans="4:14" s="1" customFormat="1">
      <c r="D5466" s="32"/>
      <c r="G5466" s="32"/>
      <c r="I5466" s="7"/>
      <c r="J5466" s="7"/>
      <c r="K5466" s="7"/>
      <c r="N5466" s="7"/>
    </row>
    <row r="5467" spans="4:14" s="1" customFormat="1">
      <c r="D5467" s="32"/>
      <c r="G5467" s="32"/>
      <c r="I5467" s="7"/>
      <c r="J5467" s="7"/>
      <c r="K5467" s="7"/>
      <c r="N5467" s="7"/>
    </row>
    <row r="5468" spans="4:14" s="1" customFormat="1">
      <c r="D5468" s="32"/>
      <c r="G5468" s="32"/>
      <c r="I5468" s="7"/>
      <c r="J5468" s="7"/>
      <c r="K5468" s="7"/>
      <c r="N5468" s="7"/>
    </row>
    <row r="5469" spans="4:14" s="1" customFormat="1">
      <c r="D5469" s="32"/>
      <c r="G5469" s="32"/>
      <c r="I5469" s="7"/>
      <c r="J5469" s="7"/>
      <c r="K5469" s="7"/>
      <c r="N5469" s="7"/>
    </row>
    <row r="5470" spans="4:14" s="1" customFormat="1">
      <c r="D5470" s="32"/>
      <c r="G5470" s="32"/>
      <c r="I5470" s="7"/>
      <c r="J5470" s="7"/>
      <c r="K5470" s="7"/>
      <c r="N5470" s="7"/>
    </row>
    <row r="5471" spans="4:14" s="1" customFormat="1">
      <c r="D5471" s="32"/>
      <c r="G5471" s="32"/>
      <c r="I5471" s="7"/>
      <c r="J5471" s="7"/>
      <c r="K5471" s="7"/>
      <c r="N5471" s="7"/>
    </row>
    <row r="5472" spans="4:14" s="1" customFormat="1">
      <c r="D5472" s="32"/>
      <c r="G5472" s="32"/>
      <c r="I5472" s="7"/>
      <c r="J5472" s="7"/>
      <c r="K5472" s="7"/>
      <c r="N5472" s="7"/>
    </row>
    <row r="5473" spans="4:14" s="1" customFormat="1">
      <c r="D5473" s="32"/>
      <c r="G5473" s="32"/>
      <c r="I5473" s="7"/>
      <c r="J5473" s="7"/>
      <c r="K5473" s="7"/>
      <c r="N5473" s="7"/>
    </row>
    <row r="5474" spans="4:14" s="1" customFormat="1">
      <c r="D5474" s="32"/>
      <c r="G5474" s="32"/>
      <c r="I5474" s="7"/>
      <c r="J5474" s="7"/>
      <c r="K5474" s="7"/>
      <c r="N5474" s="7"/>
    </row>
    <row r="5475" spans="4:14" s="1" customFormat="1">
      <c r="D5475" s="32"/>
      <c r="G5475" s="32"/>
      <c r="I5475" s="7"/>
      <c r="J5475" s="7"/>
      <c r="K5475" s="7"/>
      <c r="N5475" s="7"/>
    </row>
    <row r="5476" spans="4:14" s="1" customFormat="1">
      <c r="D5476" s="32"/>
      <c r="G5476" s="32"/>
      <c r="I5476" s="7"/>
      <c r="J5476" s="7"/>
      <c r="K5476" s="7"/>
      <c r="N5476" s="7"/>
    </row>
    <row r="5477" spans="4:14" s="1" customFormat="1">
      <c r="D5477" s="32"/>
      <c r="G5477" s="32"/>
      <c r="I5477" s="7"/>
      <c r="J5477" s="7"/>
      <c r="K5477" s="7"/>
      <c r="N5477" s="7"/>
    </row>
    <row r="5478" spans="4:14" s="1" customFormat="1">
      <c r="D5478" s="32"/>
      <c r="G5478" s="32"/>
      <c r="I5478" s="7"/>
      <c r="J5478" s="7"/>
      <c r="K5478" s="7"/>
      <c r="N5478" s="7"/>
    </row>
    <row r="5479" spans="4:14" s="1" customFormat="1">
      <c r="D5479" s="32"/>
      <c r="G5479" s="32"/>
      <c r="I5479" s="7"/>
      <c r="J5479" s="7"/>
      <c r="K5479" s="7"/>
      <c r="N5479" s="7"/>
    </row>
    <row r="5480" spans="4:14" s="1" customFormat="1">
      <c r="D5480" s="32"/>
      <c r="G5480" s="32"/>
      <c r="I5480" s="7"/>
      <c r="J5480" s="7"/>
      <c r="K5480" s="7"/>
      <c r="N5480" s="7"/>
    </row>
    <row r="5481" spans="4:14" s="1" customFormat="1">
      <c r="D5481" s="32"/>
      <c r="G5481" s="32"/>
      <c r="I5481" s="7"/>
      <c r="J5481" s="7"/>
      <c r="K5481" s="7"/>
      <c r="N5481" s="7"/>
    </row>
    <row r="5482" spans="4:14" s="1" customFormat="1">
      <c r="D5482" s="32"/>
      <c r="G5482" s="32"/>
      <c r="I5482" s="7"/>
      <c r="J5482" s="7"/>
      <c r="K5482" s="7"/>
      <c r="N5482" s="7"/>
    </row>
    <row r="5483" spans="4:14" s="1" customFormat="1">
      <c r="D5483" s="32"/>
      <c r="G5483" s="32"/>
      <c r="I5483" s="7"/>
      <c r="J5483" s="7"/>
      <c r="K5483" s="7"/>
      <c r="N5483" s="7"/>
    </row>
    <row r="5484" spans="4:14" s="1" customFormat="1">
      <c r="D5484" s="32"/>
      <c r="G5484" s="32"/>
      <c r="I5484" s="7"/>
      <c r="J5484" s="7"/>
      <c r="K5484" s="7"/>
      <c r="N5484" s="7"/>
    </row>
    <row r="5485" spans="4:14" s="1" customFormat="1">
      <c r="D5485" s="32"/>
      <c r="G5485" s="32"/>
      <c r="I5485" s="7"/>
      <c r="J5485" s="7"/>
      <c r="K5485" s="7"/>
      <c r="N5485" s="7"/>
    </row>
    <row r="5486" spans="4:14" s="1" customFormat="1">
      <c r="D5486" s="32"/>
      <c r="G5486" s="32"/>
      <c r="I5486" s="7"/>
      <c r="J5486" s="7"/>
      <c r="K5486" s="7"/>
      <c r="N5486" s="7"/>
    </row>
    <row r="5487" spans="4:14" s="1" customFormat="1">
      <c r="D5487" s="32"/>
      <c r="G5487" s="32"/>
      <c r="I5487" s="7"/>
      <c r="J5487" s="7"/>
      <c r="K5487" s="7"/>
      <c r="N5487" s="7"/>
    </row>
    <row r="5488" spans="4:14" s="1" customFormat="1">
      <c r="D5488" s="32"/>
      <c r="G5488" s="32"/>
      <c r="I5488" s="7"/>
      <c r="J5488" s="7"/>
      <c r="K5488" s="7"/>
      <c r="N5488" s="7"/>
    </row>
    <row r="5489" spans="4:14" s="1" customFormat="1">
      <c r="D5489" s="32"/>
      <c r="G5489" s="32"/>
      <c r="I5489" s="7"/>
      <c r="J5489" s="7"/>
      <c r="K5489" s="7"/>
      <c r="N5489" s="7"/>
    </row>
    <row r="5490" spans="4:14" s="1" customFormat="1">
      <c r="D5490" s="32"/>
      <c r="G5490" s="32"/>
      <c r="I5490" s="7"/>
      <c r="J5490" s="7"/>
      <c r="K5490" s="7"/>
      <c r="N5490" s="7"/>
    </row>
    <row r="5491" spans="4:14" s="1" customFormat="1">
      <c r="D5491" s="32"/>
      <c r="G5491" s="32"/>
      <c r="I5491" s="7"/>
      <c r="J5491" s="7"/>
      <c r="K5491" s="7"/>
      <c r="N5491" s="7"/>
    </row>
    <row r="5492" spans="4:14" s="1" customFormat="1">
      <c r="D5492" s="32"/>
      <c r="G5492" s="32"/>
      <c r="I5492" s="7"/>
      <c r="J5492" s="7"/>
      <c r="K5492" s="7"/>
      <c r="N5492" s="7"/>
    </row>
    <row r="5493" spans="4:14" s="1" customFormat="1">
      <c r="D5493" s="32"/>
      <c r="G5493" s="32"/>
      <c r="I5493" s="7"/>
      <c r="J5493" s="7"/>
      <c r="K5493" s="7"/>
      <c r="N5493" s="7"/>
    </row>
    <row r="5494" spans="4:14" s="1" customFormat="1">
      <c r="D5494" s="32"/>
      <c r="G5494" s="32"/>
      <c r="I5494" s="7"/>
      <c r="J5494" s="7"/>
      <c r="K5494" s="7"/>
      <c r="N5494" s="7"/>
    </row>
    <row r="5495" spans="4:14" s="1" customFormat="1">
      <c r="D5495" s="32"/>
      <c r="G5495" s="32"/>
      <c r="I5495" s="7"/>
      <c r="J5495" s="7"/>
      <c r="K5495" s="7"/>
      <c r="N5495" s="7"/>
    </row>
    <row r="5496" spans="4:14" s="1" customFormat="1">
      <c r="D5496" s="32"/>
      <c r="G5496" s="32"/>
      <c r="I5496" s="7"/>
      <c r="J5496" s="7"/>
      <c r="K5496" s="7"/>
      <c r="N5496" s="7"/>
    </row>
    <row r="5497" spans="4:14" s="1" customFormat="1">
      <c r="D5497" s="32"/>
      <c r="G5497" s="32"/>
      <c r="I5497" s="7"/>
      <c r="J5497" s="7"/>
      <c r="K5497" s="7"/>
      <c r="N5497" s="7"/>
    </row>
    <row r="5498" spans="4:14" s="1" customFormat="1">
      <c r="D5498" s="32"/>
      <c r="G5498" s="32"/>
      <c r="I5498" s="7"/>
      <c r="J5498" s="7"/>
      <c r="K5498" s="7"/>
      <c r="N5498" s="7"/>
    </row>
    <row r="5499" spans="4:14" s="1" customFormat="1">
      <c r="D5499" s="32"/>
      <c r="G5499" s="32"/>
      <c r="I5499" s="7"/>
      <c r="J5499" s="7"/>
      <c r="K5499" s="7"/>
      <c r="N5499" s="7"/>
    </row>
    <row r="5500" spans="4:14" s="1" customFormat="1">
      <c r="D5500" s="32"/>
      <c r="G5500" s="32"/>
      <c r="I5500" s="7"/>
      <c r="J5500" s="7"/>
      <c r="K5500" s="7"/>
      <c r="N5500" s="7"/>
    </row>
    <row r="5501" spans="4:14" s="1" customFormat="1">
      <c r="D5501" s="32"/>
      <c r="G5501" s="32"/>
      <c r="I5501" s="7"/>
      <c r="J5501" s="7"/>
      <c r="K5501" s="7"/>
      <c r="N5501" s="7"/>
    </row>
    <row r="5502" spans="4:14" s="1" customFormat="1">
      <c r="D5502" s="32"/>
      <c r="G5502" s="32"/>
      <c r="I5502" s="7"/>
      <c r="J5502" s="7"/>
      <c r="K5502" s="7"/>
      <c r="N5502" s="7"/>
    </row>
    <row r="5503" spans="4:14" s="1" customFormat="1">
      <c r="D5503" s="32"/>
      <c r="G5503" s="32"/>
      <c r="I5503" s="7"/>
      <c r="J5503" s="7"/>
      <c r="K5503" s="7"/>
      <c r="N5503" s="7"/>
    </row>
    <row r="5504" spans="4:14" s="1" customFormat="1">
      <c r="D5504" s="32"/>
      <c r="G5504" s="32"/>
      <c r="I5504" s="7"/>
      <c r="J5504" s="7"/>
      <c r="K5504" s="7"/>
      <c r="N5504" s="7"/>
    </row>
    <row r="5505" spans="4:14" s="1" customFormat="1">
      <c r="D5505" s="32"/>
      <c r="G5505" s="32"/>
      <c r="I5505" s="7"/>
      <c r="J5505" s="7"/>
      <c r="K5505" s="7"/>
      <c r="N5505" s="7"/>
    </row>
    <row r="5506" spans="4:14" s="1" customFormat="1">
      <c r="D5506" s="32"/>
      <c r="G5506" s="32"/>
      <c r="I5506" s="7"/>
      <c r="J5506" s="7"/>
      <c r="K5506" s="7"/>
      <c r="N5506" s="7"/>
    </row>
    <row r="5507" spans="4:14" s="1" customFormat="1">
      <c r="D5507" s="32"/>
      <c r="G5507" s="32"/>
      <c r="I5507" s="7"/>
      <c r="J5507" s="7"/>
      <c r="K5507" s="7"/>
      <c r="N5507" s="7"/>
    </row>
    <row r="5508" spans="4:14" s="1" customFormat="1">
      <c r="D5508" s="32"/>
      <c r="G5508" s="32"/>
      <c r="I5508" s="7"/>
      <c r="J5508" s="7"/>
      <c r="K5508" s="7"/>
      <c r="N5508" s="7"/>
    </row>
    <row r="5509" spans="4:14" s="1" customFormat="1">
      <c r="D5509" s="32"/>
      <c r="G5509" s="32"/>
      <c r="I5509" s="7"/>
      <c r="J5509" s="7"/>
      <c r="K5509" s="7"/>
      <c r="N5509" s="7"/>
    </row>
    <row r="5510" spans="4:14" s="1" customFormat="1">
      <c r="D5510" s="32"/>
      <c r="G5510" s="32"/>
      <c r="I5510" s="7"/>
      <c r="J5510" s="7"/>
      <c r="K5510" s="7"/>
      <c r="N5510" s="7"/>
    </row>
    <row r="5511" spans="4:14" s="1" customFormat="1">
      <c r="D5511" s="32"/>
      <c r="G5511" s="32"/>
      <c r="I5511" s="7"/>
      <c r="J5511" s="7"/>
      <c r="K5511" s="7"/>
      <c r="N5511" s="7"/>
    </row>
    <row r="5512" spans="4:14" s="1" customFormat="1">
      <c r="D5512" s="32"/>
      <c r="G5512" s="32"/>
      <c r="I5512" s="7"/>
      <c r="J5512" s="7"/>
      <c r="K5512" s="7"/>
      <c r="N5512" s="7"/>
    </row>
    <row r="5513" spans="4:14" s="1" customFormat="1">
      <c r="D5513" s="32"/>
      <c r="G5513" s="32"/>
      <c r="I5513" s="7"/>
      <c r="J5513" s="7"/>
      <c r="K5513" s="7"/>
      <c r="N5513" s="7"/>
    </row>
    <row r="5514" spans="4:14" s="1" customFormat="1">
      <c r="D5514" s="32"/>
      <c r="G5514" s="32"/>
      <c r="I5514" s="7"/>
      <c r="J5514" s="7"/>
      <c r="K5514" s="7"/>
      <c r="N5514" s="7"/>
    </row>
    <row r="5515" spans="4:14" s="1" customFormat="1">
      <c r="D5515" s="32"/>
      <c r="G5515" s="32"/>
      <c r="I5515" s="7"/>
      <c r="J5515" s="7"/>
      <c r="K5515" s="7"/>
      <c r="N5515" s="7"/>
    </row>
    <row r="5516" spans="4:14" s="1" customFormat="1">
      <c r="D5516" s="32"/>
      <c r="G5516" s="32"/>
      <c r="I5516" s="7"/>
      <c r="J5516" s="7"/>
      <c r="K5516" s="7"/>
      <c r="N5516" s="7"/>
    </row>
    <row r="5517" spans="4:14" s="1" customFormat="1">
      <c r="D5517" s="32"/>
      <c r="G5517" s="32"/>
      <c r="I5517" s="7"/>
      <c r="J5517" s="7"/>
      <c r="K5517" s="7"/>
      <c r="N5517" s="7"/>
    </row>
    <row r="5518" spans="4:14" s="1" customFormat="1">
      <c r="D5518" s="32"/>
      <c r="G5518" s="32"/>
      <c r="I5518" s="7"/>
      <c r="J5518" s="7"/>
      <c r="K5518" s="7"/>
      <c r="N5518" s="7"/>
    </row>
    <row r="5519" spans="4:14" s="1" customFormat="1">
      <c r="D5519" s="32"/>
      <c r="G5519" s="32"/>
      <c r="I5519" s="7"/>
      <c r="J5519" s="7"/>
      <c r="K5519" s="7"/>
      <c r="N5519" s="7"/>
    </row>
    <row r="5520" spans="4:14" s="1" customFormat="1">
      <c r="D5520" s="32"/>
      <c r="G5520" s="32"/>
      <c r="I5520" s="7"/>
      <c r="J5520" s="7"/>
      <c r="K5520" s="7"/>
      <c r="N5520" s="7"/>
    </row>
    <row r="5521" spans="4:14" s="1" customFormat="1">
      <c r="D5521" s="32"/>
      <c r="G5521" s="32"/>
      <c r="I5521" s="7"/>
      <c r="J5521" s="7"/>
      <c r="K5521" s="7"/>
      <c r="N5521" s="7"/>
    </row>
    <row r="5522" spans="4:14" s="1" customFormat="1">
      <c r="D5522" s="32"/>
      <c r="G5522" s="32"/>
      <c r="I5522" s="7"/>
      <c r="J5522" s="7"/>
      <c r="K5522" s="7"/>
      <c r="N5522" s="7"/>
    </row>
    <row r="5523" spans="4:14" s="1" customFormat="1">
      <c r="D5523" s="32"/>
      <c r="G5523" s="32"/>
      <c r="I5523" s="7"/>
      <c r="J5523" s="7"/>
      <c r="K5523" s="7"/>
      <c r="N5523" s="7"/>
    </row>
    <row r="5524" spans="4:14" s="1" customFormat="1">
      <c r="D5524" s="32"/>
      <c r="G5524" s="32"/>
      <c r="I5524" s="7"/>
      <c r="J5524" s="7"/>
      <c r="K5524" s="7"/>
      <c r="N5524" s="7"/>
    </row>
    <row r="5525" spans="4:14" s="1" customFormat="1">
      <c r="D5525" s="32"/>
      <c r="G5525" s="32"/>
      <c r="I5525" s="7"/>
      <c r="J5525" s="7"/>
      <c r="K5525" s="7"/>
      <c r="N5525" s="7"/>
    </row>
    <row r="5526" spans="4:14" s="1" customFormat="1">
      <c r="D5526" s="32"/>
      <c r="G5526" s="32"/>
      <c r="I5526" s="7"/>
      <c r="J5526" s="7"/>
      <c r="K5526" s="7"/>
      <c r="N5526" s="7"/>
    </row>
    <row r="5527" spans="4:14" s="1" customFormat="1">
      <c r="D5527" s="32"/>
      <c r="G5527" s="32"/>
      <c r="I5527" s="7"/>
      <c r="J5527" s="7"/>
      <c r="K5527" s="7"/>
      <c r="N5527" s="7"/>
    </row>
    <row r="5528" spans="4:14" s="1" customFormat="1">
      <c r="D5528" s="32"/>
      <c r="G5528" s="32"/>
      <c r="I5528" s="7"/>
      <c r="J5528" s="7"/>
      <c r="K5528" s="7"/>
      <c r="N5528" s="7"/>
    </row>
    <row r="5529" spans="4:14" s="1" customFormat="1">
      <c r="D5529" s="32"/>
      <c r="G5529" s="32"/>
      <c r="I5529" s="7"/>
      <c r="J5529" s="7"/>
      <c r="K5529" s="7"/>
      <c r="N5529" s="7"/>
    </row>
    <row r="5530" spans="4:14" s="1" customFormat="1">
      <c r="D5530" s="32"/>
      <c r="G5530" s="32"/>
      <c r="I5530" s="7"/>
      <c r="J5530" s="7"/>
      <c r="K5530" s="7"/>
      <c r="N5530" s="7"/>
    </row>
    <row r="5531" spans="4:14" s="1" customFormat="1">
      <c r="D5531" s="32"/>
      <c r="G5531" s="32"/>
      <c r="I5531" s="7"/>
      <c r="J5531" s="7"/>
      <c r="K5531" s="7"/>
      <c r="N5531" s="7"/>
    </row>
    <row r="5532" spans="4:14" s="1" customFormat="1">
      <c r="D5532" s="32"/>
      <c r="G5532" s="32"/>
      <c r="I5532" s="7"/>
      <c r="J5532" s="7"/>
      <c r="K5532" s="7"/>
      <c r="N5532" s="7"/>
    </row>
    <row r="5533" spans="4:14" s="1" customFormat="1">
      <c r="D5533" s="32"/>
      <c r="G5533" s="32"/>
      <c r="I5533" s="7"/>
      <c r="J5533" s="7"/>
      <c r="K5533" s="7"/>
      <c r="N5533" s="7"/>
    </row>
    <row r="5534" spans="4:14" s="1" customFormat="1">
      <c r="D5534" s="32"/>
      <c r="G5534" s="32"/>
      <c r="I5534" s="7"/>
      <c r="J5534" s="7"/>
      <c r="K5534" s="7"/>
      <c r="N5534" s="7"/>
    </row>
    <row r="5535" spans="4:14" s="1" customFormat="1">
      <c r="D5535" s="32"/>
      <c r="G5535" s="32"/>
      <c r="I5535" s="7"/>
      <c r="J5535" s="7"/>
      <c r="K5535" s="7"/>
      <c r="N5535" s="7"/>
    </row>
    <row r="5536" spans="4:14" s="1" customFormat="1">
      <c r="D5536" s="32"/>
      <c r="G5536" s="32"/>
      <c r="I5536" s="7"/>
      <c r="J5536" s="7"/>
      <c r="K5536" s="7"/>
      <c r="N5536" s="7"/>
    </row>
    <row r="5537" spans="4:14" s="1" customFormat="1">
      <c r="D5537" s="32"/>
      <c r="G5537" s="32"/>
      <c r="I5537" s="7"/>
      <c r="J5537" s="7"/>
      <c r="K5537" s="7"/>
      <c r="N5537" s="7"/>
    </row>
    <row r="5538" spans="4:14" s="1" customFormat="1">
      <c r="D5538" s="32"/>
      <c r="G5538" s="32"/>
      <c r="I5538" s="7"/>
      <c r="J5538" s="7"/>
      <c r="K5538" s="7"/>
      <c r="N5538" s="7"/>
    </row>
    <row r="5539" spans="4:14" s="1" customFormat="1">
      <c r="D5539" s="32"/>
      <c r="G5539" s="32"/>
      <c r="I5539" s="7"/>
      <c r="J5539" s="7"/>
      <c r="K5539" s="7"/>
      <c r="N5539" s="7"/>
    </row>
    <row r="5540" spans="4:14" s="1" customFormat="1">
      <c r="D5540" s="32"/>
      <c r="G5540" s="32"/>
      <c r="I5540" s="7"/>
      <c r="J5540" s="7"/>
      <c r="K5540" s="7"/>
      <c r="N5540" s="7"/>
    </row>
    <row r="5541" spans="4:14" s="1" customFormat="1">
      <c r="D5541" s="32"/>
      <c r="G5541" s="32"/>
      <c r="I5541" s="7"/>
      <c r="J5541" s="7"/>
      <c r="K5541" s="7"/>
      <c r="N5541" s="7"/>
    </row>
    <row r="5542" spans="4:14" s="1" customFormat="1">
      <c r="D5542" s="32"/>
      <c r="G5542" s="32"/>
      <c r="I5542" s="7"/>
      <c r="J5542" s="7"/>
      <c r="K5542" s="7"/>
      <c r="N5542" s="7"/>
    </row>
    <row r="5543" spans="4:14" s="1" customFormat="1">
      <c r="D5543" s="32"/>
      <c r="G5543" s="32"/>
      <c r="I5543" s="7"/>
      <c r="J5543" s="7"/>
      <c r="K5543" s="7"/>
      <c r="N5543" s="7"/>
    </row>
    <row r="5544" spans="4:14" s="1" customFormat="1">
      <c r="D5544" s="32"/>
      <c r="G5544" s="32"/>
      <c r="I5544" s="7"/>
      <c r="J5544" s="7"/>
      <c r="K5544" s="7"/>
      <c r="N5544" s="7"/>
    </row>
    <row r="5545" spans="4:14" s="1" customFormat="1">
      <c r="D5545" s="32"/>
      <c r="G5545" s="32"/>
      <c r="I5545" s="7"/>
      <c r="J5545" s="7"/>
      <c r="K5545" s="7"/>
      <c r="N5545" s="7"/>
    </row>
    <row r="5546" spans="4:14" s="1" customFormat="1">
      <c r="D5546" s="32"/>
      <c r="G5546" s="32"/>
      <c r="I5546" s="7"/>
      <c r="J5546" s="7"/>
      <c r="K5546" s="7"/>
      <c r="N5546" s="7"/>
    </row>
    <row r="5547" spans="4:14" s="1" customFormat="1">
      <c r="D5547" s="32"/>
      <c r="G5547" s="32"/>
      <c r="I5547" s="7"/>
      <c r="J5547" s="7"/>
      <c r="K5547" s="7"/>
      <c r="N5547" s="7"/>
    </row>
    <row r="5548" spans="4:14" s="1" customFormat="1">
      <c r="D5548" s="32"/>
      <c r="G5548" s="32"/>
      <c r="I5548" s="7"/>
      <c r="J5548" s="7"/>
      <c r="K5548" s="7"/>
      <c r="N5548" s="7"/>
    </row>
    <row r="5549" spans="4:14" s="1" customFormat="1">
      <c r="D5549" s="32"/>
      <c r="G5549" s="32"/>
      <c r="I5549" s="7"/>
      <c r="J5549" s="7"/>
      <c r="K5549" s="7"/>
      <c r="N5549" s="7"/>
    </row>
    <row r="5550" spans="4:14" s="1" customFormat="1">
      <c r="D5550" s="32"/>
      <c r="G5550" s="32"/>
      <c r="I5550" s="7"/>
      <c r="J5550" s="7"/>
      <c r="K5550" s="7"/>
      <c r="N5550" s="7"/>
    </row>
    <row r="5551" spans="4:14" s="1" customFormat="1">
      <c r="D5551" s="32"/>
      <c r="G5551" s="32"/>
      <c r="I5551" s="7"/>
      <c r="J5551" s="7"/>
      <c r="K5551" s="7"/>
      <c r="N5551" s="7"/>
    </row>
    <row r="5552" spans="4:14" s="1" customFormat="1">
      <c r="D5552" s="32"/>
      <c r="G5552" s="32"/>
      <c r="I5552" s="7"/>
      <c r="J5552" s="7"/>
      <c r="K5552" s="7"/>
      <c r="N5552" s="7"/>
    </row>
    <row r="5553" spans="4:14" s="1" customFormat="1">
      <c r="D5553" s="32"/>
      <c r="G5553" s="32"/>
      <c r="I5553" s="7"/>
      <c r="J5553" s="7"/>
      <c r="K5553" s="7"/>
      <c r="N5553" s="7"/>
    </row>
    <row r="5554" spans="4:14" s="1" customFormat="1">
      <c r="D5554" s="32"/>
      <c r="G5554" s="32"/>
      <c r="I5554" s="7"/>
      <c r="J5554" s="7"/>
      <c r="K5554" s="7"/>
      <c r="N5554" s="7"/>
    </row>
    <row r="5555" spans="4:14" s="1" customFormat="1">
      <c r="D5555" s="32"/>
      <c r="G5555" s="32"/>
      <c r="I5555" s="7"/>
      <c r="J5555" s="7"/>
      <c r="K5555" s="7"/>
      <c r="N5555" s="7"/>
    </row>
    <row r="5556" spans="4:14" s="1" customFormat="1">
      <c r="D5556" s="32"/>
      <c r="G5556" s="32"/>
      <c r="I5556" s="7"/>
      <c r="J5556" s="7"/>
      <c r="K5556" s="7"/>
      <c r="N5556" s="7"/>
    </row>
    <row r="5557" spans="4:14" s="1" customFormat="1">
      <c r="D5557" s="32"/>
      <c r="G5557" s="32"/>
      <c r="I5557" s="7"/>
      <c r="J5557" s="7"/>
      <c r="K5557" s="7"/>
      <c r="N5557" s="7"/>
    </row>
    <row r="5558" spans="4:14" s="1" customFormat="1">
      <c r="D5558" s="32"/>
      <c r="G5558" s="32"/>
      <c r="I5558" s="7"/>
      <c r="J5558" s="7"/>
      <c r="K5558" s="7"/>
      <c r="N5558" s="7"/>
    </row>
    <row r="5559" spans="4:14" s="1" customFormat="1">
      <c r="D5559" s="32"/>
      <c r="G5559" s="32"/>
      <c r="I5559" s="7"/>
      <c r="J5559" s="7"/>
      <c r="K5559" s="7"/>
      <c r="N5559" s="7"/>
    </row>
    <row r="5560" spans="4:14" s="1" customFormat="1">
      <c r="D5560" s="32"/>
      <c r="G5560" s="32"/>
      <c r="I5560" s="7"/>
      <c r="J5560" s="7"/>
      <c r="K5560" s="7"/>
      <c r="N5560" s="7"/>
    </row>
    <row r="5561" spans="4:14" s="1" customFormat="1">
      <c r="D5561" s="32"/>
      <c r="G5561" s="32"/>
      <c r="I5561" s="7"/>
      <c r="J5561" s="7"/>
      <c r="K5561" s="7"/>
      <c r="N5561" s="7"/>
    </row>
    <row r="5562" spans="4:14" s="1" customFormat="1">
      <c r="D5562" s="32"/>
      <c r="G5562" s="32"/>
      <c r="I5562" s="7"/>
      <c r="J5562" s="7"/>
      <c r="K5562" s="7"/>
      <c r="N5562" s="7"/>
    </row>
    <row r="5563" spans="4:14" s="1" customFormat="1">
      <c r="D5563" s="32"/>
      <c r="G5563" s="32"/>
      <c r="I5563" s="7"/>
      <c r="J5563" s="7"/>
      <c r="K5563" s="7"/>
      <c r="N5563" s="7"/>
    </row>
    <row r="5564" spans="4:14" s="1" customFormat="1">
      <c r="D5564" s="32"/>
      <c r="G5564" s="32"/>
      <c r="I5564" s="7"/>
      <c r="J5564" s="7"/>
      <c r="K5564" s="7"/>
      <c r="N5564" s="7"/>
    </row>
    <row r="5565" spans="4:14" s="1" customFormat="1">
      <c r="D5565" s="32"/>
      <c r="G5565" s="32"/>
      <c r="I5565" s="7"/>
      <c r="J5565" s="7"/>
      <c r="K5565" s="7"/>
      <c r="N5565" s="7"/>
    </row>
    <row r="5566" spans="4:14" s="1" customFormat="1">
      <c r="D5566" s="32"/>
      <c r="G5566" s="32"/>
      <c r="I5566" s="7"/>
      <c r="J5566" s="7"/>
      <c r="K5566" s="7"/>
      <c r="N5566" s="7"/>
    </row>
    <row r="5567" spans="4:14" s="1" customFormat="1">
      <c r="D5567" s="32"/>
      <c r="G5567" s="32"/>
      <c r="I5567" s="7"/>
      <c r="J5567" s="7"/>
      <c r="K5567" s="7"/>
      <c r="N5567" s="7"/>
    </row>
    <row r="5568" spans="4:14" s="1" customFormat="1">
      <c r="D5568" s="32"/>
      <c r="G5568" s="32"/>
      <c r="I5568" s="7"/>
      <c r="J5568" s="7"/>
      <c r="K5568" s="7"/>
      <c r="N5568" s="7"/>
    </row>
    <row r="5569" spans="4:14" s="1" customFormat="1">
      <c r="D5569" s="32"/>
      <c r="G5569" s="32"/>
      <c r="I5569" s="7"/>
      <c r="J5569" s="7"/>
      <c r="K5569" s="7"/>
      <c r="N5569" s="7"/>
    </row>
    <row r="5570" spans="4:14" s="1" customFormat="1">
      <c r="D5570" s="32"/>
      <c r="G5570" s="32"/>
      <c r="I5570" s="7"/>
      <c r="J5570" s="7"/>
      <c r="K5570" s="7"/>
      <c r="N5570" s="7"/>
    </row>
    <row r="5571" spans="4:14" s="1" customFormat="1">
      <c r="D5571" s="32"/>
      <c r="G5571" s="32"/>
      <c r="I5571" s="7"/>
      <c r="J5571" s="7"/>
      <c r="K5571" s="7"/>
      <c r="N5571" s="7"/>
    </row>
    <row r="5572" spans="4:14" s="1" customFormat="1">
      <c r="D5572" s="32"/>
      <c r="G5572" s="32"/>
      <c r="I5572" s="7"/>
      <c r="J5572" s="7"/>
      <c r="K5572" s="7"/>
      <c r="N5572" s="7"/>
    </row>
    <row r="5573" spans="4:14" s="1" customFormat="1">
      <c r="D5573" s="32"/>
      <c r="G5573" s="32"/>
      <c r="I5573" s="7"/>
      <c r="J5573" s="7"/>
      <c r="K5573" s="7"/>
      <c r="N5573" s="7"/>
    </row>
    <row r="5574" spans="4:14" s="1" customFormat="1">
      <c r="D5574" s="32"/>
      <c r="G5574" s="32"/>
      <c r="I5574" s="7"/>
      <c r="J5574" s="7"/>
      <c r="K5574" s="7"/>
      <c r="N5574" s="7"/>
    </row>
    <row r="5575" spans="4:14" s="1" customFormat="1">
      <c r="D5575" s="32"/>
      <c r="G5575" s="32"/>
      <c r="I5575" s="7"/>
      <c r="J5575" s="7"/>
      <c r="K5575" s="7"/>
      <c r="N5575" s="7"/>
    </row>
    <row r="5576" spans="4:14" s="1" customFormat="1">
      <c r="D5576" s="32"/>
      <c r="G5576" s="32"/>
      <c r="I5576" s="7"/>
      <c r="J5576" s="7"/>
      <c r="K5576" s="7"/>
      <c r="N5576" s="7"/>
    </row>
    <row r="5577" spans="4:14" s="1" customFormat="1">
      <c r="D5577" s="32"/>
      <c r="G5577" s="32"/>
      <c r="I5577" s="7"/>
      <c r="J5577" s="7"/>
      <c r="K5577" s="7"/>
      <c r="N5577" s="7"/>
    </row>
    <row r="5578" spans="4:14" s="1" customFormat="1">
      <c r="D5578" s="32"/>
      <c r="G5578" s="32"/>
      <c r="I5578" s="7"/>
      <c r="J5578" s="7"/>
      <c r="K5578" s="7"/>
      <c r="N5578" s="7"/>
    </row>
    <row r="5579" spans="4:14" s="1" customFormat="1">
      <c r="D5579" s="32"/>
      <c r="G5579" s="32"/>
      <c r="I5579" s="7"/>
      <c r="J5579" s="7"/>
      <c r="K5579" s="7"/>
      <c r="N5579" s="7"/>
    </row>
    <row r="5580" spans="4:14" s="1" customFormat="1">
      <c r="D5580" s="32"/>
      <c r="G5580" s="32"/>
      <c r="I5580" s="7"/>
      <c r="J5580" s="7"/>
      <c r="K5580" s="7"/>
      <c r="N5580" s="7"/>
    </row>
    <row r="5581" spans="4:14" s="1" customFormat="1">
      <c r="D5581" s="32"/>
      <c r="G5581" s="32"/>
      <c r="I5581" s="7"/>
      <c r="J5581" s="7"/>
      <c r="K5581" s="7"/>
      <c r="N5581" s="7"/>
    </row>
    <row r="5582" spans="4:14" s="1" customFormat="1">
      <c r="D5582" s="32"/>
      <c r="G5582" s="32"/>
      <c r="I5582" s="7"/>
      <c r="J5582" s="7"/>
      <c r="K5582" s="7"/>
      <c r="N5582" s="7"/>
    </row>
    <row r="5583" spans="4:14" s="1" customFormat="1">
      <c r="D5583" s="32"/>
      <c r="G5583" s="32"/>
      <c r="I5583" s="7"/>
      <c r="J5583" s="7"/>
      <c r="K5583" s="7"/>
      <c r="N5583" s="7"/>
    </row>
    <row r="5584" spans="4:14" s="1" customFormat="1">
      <c r="D5584" s="32"/>
      <c r="G5584" s="32"/>
      <c r="I5584" s="7"/>
      <c r="J5584" s="7"/>
      <c r="K5584" s="7"/>
      <c r="N5584" s="7"/>
    </row>
    <row r="5585" spans="4:14" s="1" customFormat="1">
      <c r="D5585" s="32"/>
      <c r="G5585" s="32"/>
      <c r="I5585" s="7"/>
      <c r="J5585" s="7"/>
      <c r="K5585" s="7"/>
      <c r="N5585" s="7"/>
    </row>
    <row r="5586" spans="4:14" s="1" customFormat="1">
      <c r="D5586" s="32"/>
      <c r="G5586" s="32"/>
      <c r="I5586" s="7"/>
      <c r="J5586" s="7"/>
      <c r="K5586" s="7"/>
      <c r="N5586" s="7"/>
    </row>
    <row r="5587" spans="4:14" s="1" customFormat="1">
      <c r="D5587" s="32"/>
      <c r="G5587" s="32"/>
      <c r="I5587" s="7"/>
      <c r="J5587" s="7"/>
      <c r="K5587" s="7"/>
      <c r="N5587" s="7"/>
    </row>
    <row r="5588" spans="4:14" s="1" customFormat="1">
      <c r="D5588" s="32"/>
      <c r="G5588" s="32"/>
      <c r="I5588" s="7"/>
      <c r="J5588" s="7"/>
      <c r="K5588" s="7"/>
      <c r="N5588" s="7"/>
    </row>
    <row r="5589" spans="4:14" s="1" customFormat="1">
      <c r="D5589" s="32"/>
      <c r="G5589" s="32"/>
      <c r="I5589" s="7"/>
      <c r="J5589" s="7"/>
      <c r="K5589" s="7"/>
      <c r="N5589" s="7"/>
    </row>
    <row r="5590" spans="4:14" s="1" customFormat="1">
      <c r="D5590" s="32"/>
      <c r="G5590" s="32"/>
      <c r="I5590" s="7"/>
      <c r="J5590" s="7"/>
      <c r="K5590" s="7"/>
      <c r="N5590" s="7"/>
    </row>
    <row r="5591" spans="4:14" s="1" customFormat="1">
      <c r="D5591" s="32"/>
      <c r="G5591" s="32"/>
      <c r="I5591" s="7"/>
      <c r="J5591" s="7"/>
      <c r="K5591" s="7"/>
      <c r="N5591" s="7"/>
    </row>
    <row r="5592" spans="4:14" s="1" customFormat="1">
      <c r="D5592" s="32"/>
      <c r="G5592" s="32"/>
      <c r="I5592" s="7"/>
      <c r="J5592" s="7"/>
      <c r="K5592" s="7"/>
      <c r="N5592" s="7"/>
    </row>
    <row r="5593" spans="4:14" s="1" customFormat="1">
      <c r="D5593" s="32"/>
      <c r="G5593" s="32"/>
      <c r="I5593" s="7"/>
      <c r="J5593" s="7"/>
      <c r="K5593" s="7"/>
      <c r="N5593" s="7"/>
    </row>
    <row r="5594" spans="4:14" s="1" customFormat="1">
      <c r="D5594" s="32"/>
      <c r="G5594" s="32"/>
      <c r="I5594" s="7"/>
      <c r="J5594" s="7"/>
      <c r="K5594" s="7"/>
      <c r="N5594" s="7"/>
    </row>
    <row r="5595" spans="4:14" s="1" customFormat="1">
      <c r="D5595" s="32"/>
      <c r="G5595" s="32"/>
      <c r="I5595" s="7"/>
      <c r="J5595" s="7"/>
      <c r="K5595" s="7"/>
      <c r="N5595" s="7"/>
    </row>
    <row r="5596" spans="4:14" s="1" customFormat="1">
      <c r="D5596" s="32"/>
      <c r="G5596" s="32"/>
      <c r="I5596" s="7"/>
      <c r="J5596" s="7"/>
      <c r="K5596" s="7"/>
      <c r="N5596" s="7"/>
    </row>
    <row r="5597" spans="4:14" s="1" customFormat="1">
      <c r="D5597" s="32"/>
      <c r="G5597" s="32"/>
      <c r="I5597" s="7"/>
      <c r="J5597" s="7"/>
      <c r="K5597" s="7"/>
      <c r="N5597" s="7"/>
    </row>
    <row r="5598" spans="4:14" s="1" customFormat="1">
      <c r="D5598" s="32"/>
      <c r="G5598" s="32"/>
      <c r="I5598" s="7"/>
      <c r="J5598" s="7"/>
      <c r="K5598" s="7"/>
      <c r="N5598" s="7"/>
    </row>
    <row r="5599" spans="4:14" s="1" customFormat="1">
      <c r="D5599" s="32"/>
      <c r="G5599" s="32"/>
      <c r="I5599" s="7"/>
      <c r="J5599" s="7"/>
      <c r="K5599" s="7"/>
      <c r="N5599" s="7"/>
    </row>
    <row r="5600" spans="4:14" s="1" customFormat="1">
      <c r="D5600" s="32"/>
      <c r="G5600" s="32"/>
      <c r="I5600" s="7"/>
      <c r="J5600" s="7"/>
      <c r="K5600" s="7"/>
      <c r="N5600" s="7"/>
    </row>
    <row r="5601" spans="4:14" s="1" customFormat="1">
      <c r="D5601" s="32"/>
      <c r="G5601" s="32"/>
      <c r="I5601" s="7"/>
      <c r="J5601" s="7"/>
      <c r="K5601" s="7"/>
      <c r="N5601" s="7"/>
    </row>
    <row r="5602" spans="4:14" s="1" customFormat="1">
      <c r="D5602" s="32"/>
      <c r="G5602" s="32"/>
      <c r="I5602" s="7"/>
      <c r="J5602" s="7"/>
      <c r="K5602" s="7"/>
      <c r="N5602" s="7"/>
    </row>
    <row r="5603" spans="4:14" s="1" customFormat="1">
      <c r="D5603" s="32"/>
      <c r="G5603" s="32"/>
      <c r="I5603" s="7"/>
      <c r="J5603" s="7"/>
      <c r="K5603" s="7"/>
      <c r="N5603" s="7"/>
    </row>
    <row r="5604" spans="4:14" s="1" customFormat="1">
      <c r="D5604" s="32"/>
      <c r="G5604" s="32"/>
      <c r="I5604" s="7"/>
      <c r="J5604" s="7"/>
      <c r="K5604" s="7"/>
      <c r="N5604" s="7"/>
    </row>
    <row r="5605" spans="4:14" s="1" customFormat="1">
      <c r="D5605" s="32"/>
      <c r="G5605" s="32"/>
      <c r="I5605" s="7"/>
      <c r="J5605" s="7"/>
      <c r="K5605" s="7"/>
      <c r="N5605" s="7"/>
    </row>
    <row r="5606" spans="4:14" s="1" customFormat="1">
      <c r="D5606" s="32"/>
      <c r="G5606" s="32"/>
      <c r="I5606" s="7"/>
      <c r="J5606" s="7"/>
      <c r="K5606" s="7"/>
      <c r="N5606" s="7"/>
    </row>
    <row r="5607" spans="4:14" s="1" customFormat="1">
      <c r="D5607" s="32"/>
      <c r="G5607" s="32"/>
      <c r="I5607" s="7"/>
      <c r="J5607" s="7"/>
      <c r="K5607" s="7"/>
      <c r="N5607" s="7"/>
    </row>
    <row r="5608" spans="4:14" s="1" customFormat="1">
      <c r="D5608" s="32"/>
      <c r="G5608" s="32"/>
      <c r="I5608" s="7"/>
      <c r="J5608" s="7"/>
      <c r="K5608" s="7"/>
      <c r="N5608" s="7"/>
    </row>
    <row r="5609" spans="4:14" s="1" customFormat="1">
      <c r="D5609" s="32"/>
      <c r="G5609" s="32"/>
      <c r="I5609" s="7"/>
      <c r="J5609" s="7"/>
      <c r="K5609" s="7"/>
      <c r="N5609" s="7"/>
    </row>
    <row r="5610" spans="4:14" s="1" customFormat="1">
      <c r="D5610" s="32"/>
      <c r="G5610" s="32"/>
      <c r="I5610" s="7"/>
      <c r="J5610" s="7"/>
      <c r="K5610" s="7"/>
      <c r="N5610" s="7"/>
    </row>
    <row r="5611" spans="4:14" s="1" customFormat="1">
      <c r="D5611" s="32"/>
      <c r="G5611" s="32"/>
      <c r="I5611" s="7"/>
      <c r="J5611" s="7"/>
      <c r="K5611" s="7"/>
      <c r="N5611" s="7"/>
    </row>
    <row r="5612" spans="4:14" s="1" customFormat="1">
      <c r="D5612" s="32"/>
      <c r="G5612" s="32"/>
      <c r="I5612" s="7"/>
      <c r="J5612" s="7"/>
      <c r="K5612" s="7"/>
      <c r="N5612" s="7"/>
    </row>
    <row r="5613" spans="4:14" s="1" customFormat="1">
      <c r="D5613" s="32"/>
      <c r="G5613" s="32"/>
      <c r="I5613" s="7"/>
      <c r="J5613" s="7"/>
      <c r="K5613" s="7"/>
      <c r="N5613" s="7"/>
    </row>
    <row r="5614" spans="4:14" s="1" customFormat="1">
      <c r="D5614" s="32"/>
      <c r="G5614" s="32"/>
      <c r="I5614" s="7"/>
      <c r="J5614" s="7"/>
      <c r="K5614" s="7"/>
      <c r="N5614" s="7"/>
    </row>
    <row r="5615" spans="4:14" s="1" customFormat="1">
      <c r="D5615" s="32"/>
      <c r="G5615" s="32"/>
      <c r="I5615" s="7"/>
      <c r="J5615" s="7"/>
      <c r="K5615" s="7"/>
      <c r="N5615" s="7"/>
    </row>
    <row r="5616" spans="4:14" s="1" customFormat="1">
      <c r="D5616" s="32"/>
      <c r="G5616" s="32"/>
      <c r="I5616" s="7"/>
      <c r="J5616" s="7"/>
      <c r="K5616" s="7"/>
      <c r="N5616" s="7"/>
    </row>
    <row r="5617" spans="4:14" s="1" customFormat="1">
      <c r="D5617" s="32"/>
      <c r="G5617" s="32"/>
      <c r="I5617" s="7"/>
      <c r="J5617" s="7"/>
      <c r="K5617" s="7"/>
      <c r="N5617" s="7"/>
    </row>
    <row r="5618" spans="4:14" s="1" customFormat="1">
      <c r="D5618" s="32"/>
      <c r="G5618" s="32"/>
      <c r="I5618" s="7"/>
      <c r="J5618" s="7"/>
      <c r="K5618" s="7"/>
      <c r="N5618" s="7"/>
    </row>
    <row r="5619" spans="4:14" s="1" customFormat="1">
      <c r="D5619" s="32"/>
      <c r="G5619" s="32"/>
      <c r="I5619" s="7"/>
      <c r="J5619" s="7"/>
      <c r="K5619" s="7"/>
      <c r="N5619" s="7"/>
    </row>
    <row r="5620" spans="4:14" s="1" customFormat="1">
      <c r="D5620" s="32"/>
      <c r="G5620" s="32"/>
      <c r="I5620" s="7"/>
      <c r="J5620" s="7"/>
      <c r="K5620" s="7"/>
      <c r="N5620" s="7"/>
    </row>
    <row r="5621" spans="4:14" s="1" customFormat="1">
      <c r="D5621" s="32"/>
      <c r="G5621" s="32"/>
      <c r="I5621" s="7"/>
      <c r="J5621" s="7"/>
      <c r="K5621" s="7"/>
      <c r="N5621" s="7"/>
    </row>
    <row r="5622" spans="4:14" s="1" customFormat="1">
      <c r="D5622" s="32"/>
      <c r="G5622" s="32"/>
      <c r="I5622" s="7"/>
      <c r="J5622" s="7"/>
      <c r="K5622" s="7"/>
      <c r="N5622" s="7"/>
    </row>
    <row r="5623" spans="4:14" s="1" customFormat="1">
      <c r="D5623" s="32"/>
      <c r="G5623" s="32"/>
      <c r="I5623" s="7"/>
      <c r="J5623" s="7"/>
      <c r="K5623" s="7"/>
      <c r="N5623" s="7"/>
    </row>
    <row r="5624" spans="4:14" s="1" customFormat="1">
      <c r="D5624" s="32"/>
      <c r="G5624" s="32"/>
      <c r="I5624" s="7"/>
      <c r="J5624" s="7"/>
      <c r="K5624" s="7"/>
      <c r="N5624" s="7"/>
    </row>
    <row r="5625" spans="4:14" s="1" customFormat="1">
      <c r="D5625" s="32"/>
      <c r="G5625" s="32"/>
      <c r="I5625" s="7"/>
      <c r="J5625" s="7"/>
      <c r="K5625" s="7"/>
      <c r="N5625" s="7"/>
    </row>
    <row r="5626" spans="4:14" s="1" customFormat="1">
      <c r="D5626" s="32"/>
      <c r="G5626" s="32"/>
      <c r="I5626" s="7"/>
      <c r="J5626" s="7"/>
      <c r="K5626" s="7"/>
      <c r="N5626" s="7"/>
    </row>
    <row r="5627" spans="4:14" s="1" customFormat="1">
      <c r="D5627" s="32"/>
      <c r="G5627" s="32"/>
      <c r="I5627" s="7"/>
      <c r="J5627" s="7"/>
      <c r="K5627" s="7"/>
      <c r="N5627" s="7"/>
    </row>
    <row r="5628" spans="4:14" s="1" customFormat="1">
      <c r="D5628" s="32"/>
      <c r="G5628" s="32"/>
      <c r="I5628" s="7"/>
      <c r="J5628" s="7"/>
      <c r="K5628" s="7"/>
      <c r="N5628" s="7"/>
    </row>
    <row r="5629" spans="4:14" s="1" customFormat="1">
      <c r="D5629" s="32"/>
      <c r="G5629" s="32"/>
      <c r="I5629" s="7"/>
      <c r="J5629" s="7"/>
      <c r="K5629" s="7"/>
      <c r="N5629" s="7"/>
    </row>
    <row r="5630" spans="4:14" s="1" customFormat="1">
      <c r="D5630" s="32"/>
      <c r="G5630" s="32"/>
      <c r="I5630" s="7"/>
      <c r="J5630" s="7"/>
      <c r="K5630" s="7"/>
      <c r="N5630" s="7"/>
    </row>
    <row r="5631" spans="4:14" s="1" customFormat="1">
      <c r="D5631" s="32"/>
      <c r="G5631" s="32"/>
      <c r="I5631" s="7"/>
      <c r="J5631" s="7"/>
      <c r="K5631" s="7"/>
      <c r="N5631" s="7"/>
    </row>
    <row r="5632" spans="4:14" s="1" customFormat="1">
      <c r="D5632" s="32"/>
      <c r="G5632" s="32"/>
      <c r="I5632" s="7"/>
      <c r="J5632" s="7"/>
      <c r="K5632" s="7"/>
      <c r="N5632" s="7"/>
    </row>
    <row r="5633" spans="4:14" s="1" customFormat="1">
      <c r="D5633" s="32"/>
      <c r="G5633" s="32"/>
      <c r="I5633" s="7"/>
      <c r="J5633" s="7"/>
      <c r="K5633" s="7"/>
      <c r="N5633" s="7"/>
    </row>
    <row r="5634" spans="4:14" s="1" customFormat="1">
      <c r="D5634" s="32"/>
      <c r="G5634" s="32"/>
      <c r="I5634" s="7"/>
      <c r="J5634" s="7"/>
      <c r="K5634" s="7"/>
      <c r="N5634" s="7"/>
    </row>
    <row r="5635" spans="4:14" s="1" customFormat="1">
      <c r="D5635" s="32"/>
      <c r="G5635" s="32"/>
      <c r="I5635" s="7"/>
      <c r="J5635" s="7"/>
      <c r="K5635" s="7"/>
      <c r="N5635" s="7"/>
    </row>
    <row r="5636" spans="4:14" s="1" customFormat="1">
      <c r="D5636" s="32"/>
      <c r="G5636" s="32"/>
      <c r="I5636" s="7"/>
      <c r="J5636" s="7"/>
      <c r="K5636" s="7"/>
      <c r="N5636" s="7"/>
    </row>
    <row r="5637" spans="4:14" s="1" customFormat="1">
      <c r="D5637" s="32"/>
      <c r="G5637" s="32"/>
      <c r="I5637" s="7"/>
      <c r="J5637" s="7"/>
      <c r="K5637" s="7"/>
      <c r="N5637" s="7"/>
    </row>
    <row r="5638" spans="4:14" s="1" customFormat="1">
      <c r="D5638" s="32"/>
      <c r="G5638" s="32"/>
      <c r="I5638" s="7"/>
      <c r="J5638" s="7"/>
      <c r="K5638" s="7"/>
      <c r="N5638" s="7"/>
    </row>
    <row r="5639" spans="4:14" s="1" customFormat="1">
      <c r="D5639" s="32"/>
      <c r="G5639" s="32"/>
      <c r="I5639" s="7"/>
      <c r="J5639" s="7"/>
      <c r="K5639" s="7"/>
      <c r="N5639" s="7"/>
    </row>
    <row r="5640" spans="4:14" s="1" customFormat="1">
      <c r="D5640" s="32"/>
      <c r="G5640" s="32"/>
      <c r="I5640" s="7"/>
      <c r="J5640" s="7"/>
      <c r="K5640" s="7"/>
      <c r="N5640" s="7"/>
    </row>
    <row r="5641" spans="4:14" s="1" customFormat="1">
      <c r="D5641" s="32"/>
      <c r="G5641" s="32"/>
      <c r="I5641" s="7"/>
      <c r="J5641" s="7"/>
      <c r="K5641" s="7"/>
      <c r="N5641" s="7"/>
    </row>
    <row r="5642" spans="4:14" s="1" customFormat="1">
      <c r="D5642" s="32"/>
      <c r="G5642" s="32"/>
      <c r="I5642" s="7"/>
      <c r="J5642" s="7"/>
      <c r="K5642" s="7"/>
      <c r="N5642" s="7"/>
    </row>
    <row r="5643" spans="4:14" s="1" customFormat="1">
      <c r="D5643" s="32"/>
      <c r="G5643" s="32"/>
      <c r="I5643" s="7"/>
      <c r="J5643" s="7"/>
      <c r="K5643" s="7"/>
      <c r="N5643" s="7"/>
    </row>
    <row r="5644" spans="4:14" s="1" customFormat="1">
      <c r="D5644" s="32"/>
      <c r="G5644" s="32"/>
      <c r="I5644" s="7"/>
      <c r="J5644" s="7"/>
      <c r="K5644" s="7"/>
      <c r="N5644" s="7"/>
    </row>
    <row r="5645" spans="4:14" s="1" customFormat="1">
      <c r="D5645" s="32"/>
      <c r="G5645" s="32"/>
      <c r="I5645" s="7"/>
      <c r="J5645" s="7"/>
      <c r="K5645" s="7"/>
      <c r="N5645" s="7"/>
    </row>
    <row r="5646" spans="4:14" s="1" customFormat="1">
      <c r="D5646" s="32"/>
      <c r="G5646" s="32"/>
      <c r="I5646" s="7"/>
      <c r="J5646" s="7"/>
      <c r="K5646" s="7"/>
      <c r="N5646" s="7"/>
    </row>
    <row r="5647" spans="4:14" s="1" customFormat="1">
      <c r="D5647" s="32"/>
      <c r="G5647" s="32"/>
      <c r="I5647" s="7"/>
      <c r="J5647" s="7"/>
      <c r="K5647" s="7"/>
      <c r="N5647" s="7"/>
    </row>
    <row r="5648" spans="4:14" s="1" customFormat="1">
      <c r="D5648" s="32"/>
      <c r="G5648" s="32"/>
      <c r="I5648" s="7"/>
      <c r="J5648" s="7"/>
      <c r="K5648" s="7"/>
      <c r="N5648" s="7"/>
    </row>
    <row r="5649" spans="4:14" s="1" customFormat="1">
      <c r="D5649" s="32"/>
      <c r="G5649" s="32"/>
      <c r="I5649" s="7"/>
      <c r="J5649" s="7"/>
      <c r="K5649" s="7"/>
      <c r="N5649" s="7"/>
    </row>
    <row r="5650" spans="4:14" s="1" customFormat="1">
      <c r="D5650" s="32"/>
      <c r="G5650" s="32"/>
      <c r="I5650" s="7"/>
      <c r="J5650" s="7"/>
      <c r="K5650" s="7"/>
      <c r="N5650" s="7"/>
    </row>
    <row r="5651" spans="4:14" s="1" customFormat="1">
      <c r="D5651" s="32"/>
      <c r="G5651" s="32"/>
      <c r="I5651" s="7"/>
      <c r="J5651" s="7"/>
      <c r="K5651" s="7"/>
      <c r="N5651" s="7"/>
    </row>
    <row r="5652" spans="4:14" s="1" customFormat="1">
      <c r="D5652" s="32"/>
      <c r="G5652" s="32"/>
      <c r="I5652" s="7"/>
      <c r="J5652" s="7"/>
      <c r="K5652" s="7"/>
      <c r="N5652" s="7"/>
    </row>
    <row r="5653" spans="4:14" s="1" customFormat="1">
      <c r="D5653" s="32"/>
      <c r="G5653" s="32"/>
      <c r="I5653" s="7"/>
      <c r="J5653" s="7"/>
      <c r="K5653" s="7"/>
      <c r="N5653" s="7"/>
    </row>
    <row r="5654" spans="4:14" s="1" customFormat="1">
      <c r="D5654" s="32"/>
      <c r="G5654" s="32"/>
      <c r="I5654" s="7"/>
      <c r="J5654" s="7"/>
      <c r="K5654" s="7"/>
      <c r="N5654" s="7"/>
    </row>
    <row r="5655" spans="4:14" s="1" customFormat="1">
      <c r="D5655" s="32"/>
      <c r="G5655" s="32"/>
      <c r="I5655" s="7"/>
      <c r="J5655" s="7"/>
      <c r="K5655" s="7"/>
      <c r="N5655" s="7"/>
    </row>
    <row r="5656" spans="4:14" s="1" customFormat="1">
      <c r="D5656" s="32"/>
      <c r="G5656" s="32"/>
      <c r="I5656" s="7"/>
      <c r="J5656" s="7"/>
      <c r="K5656" s="7"/>
      <c r="N5656" s="7"/>
    </row>
    <row r="5657" spans="4:14" s="1" customFormat="1">
      <c r="D5657" s="32"/>
      <c r="G5657" s="32"/>
      <c r="I5657" s="7"/>
      <c r="J5657" s="7"/>
      <c r="K5657" s="7"/>
      <c r="N5657" s="7"/>
    </row>
    <row r="5658" spans="4:14" s="1" customFormat="1">
      <c r="D5658" s="32"/>
      <c r="G5658" s="32"/>
      <c r="I5658" s="7"/>
      <c r="J5658" s="7"/>
      <c r="K5658" s="7"/>
      <c r="N5658" s="7"/>
    </row>
    <row r="5659" spans="4:14" s="1" customFormat="1">
      <c r="D5659" s="32"/>
      <c r="G5659" s="32"/>
      <c r="I5659" s="7"/>
      <c r="J5659" s="7"/>
      <c r="K5659" s="7"/>
      <c r="N5659" s="7"/>
    </row>
    <row r="5660" spans="4:14" s="1" customFormat="1">
      <c r="D5660" s="32"/>
      <c r="G5660" s="32"/>
      <c r="I5660" s="7"/>
      <c r="J5660" s="7"/>
      <c r="K5660" s="7"/>
      <c r="N5660" s="7"/>
    </row>
    <row r="5661" spans="4:14" s="1" customFormat="1">
      <c r="D5661" s="32"/>
      <c r="G5661" s="32"/>
      <c r="I5661" s="7"/>
      <c r="J5661" s="7"/>
      <c r="K5661" s="7"/>
      <c r="N5661" s="7"/>
    </row>
    <row r="5662" spans="4:14" s="1" customFormat="1">
      <c r="D5662" s="32"/>
      <c r="G5662" s="32"/>
      <c r="I5662" s="7"/>
      <c r="J5662" s="7"/>
      <c r="K5662" s="7"/>
      <c r="N5662" s="7"/>
    </row>
    <row r="5663" spans="4:14" s="1" customFormat="1">
      <c r="D5663" s="32"/>
      <c r="G5663" s="32"/>
      <c r="I5663" s="7"/>
      <c r="J5663" s="7"/>
      <c r="K5663" s="7"/>
      <c r="N5663" s="7"/>
    </row>
    <row r="5664" spans="4:14" s="1" customFormat="1">
      <c r="D5664" s="32"/>
      <c r="G5664" s="32"/>
      <c r="I5664" s="7"/>
      <c r="J5664" s="7"/>
      <c r="K5664" s="7"/>
      <c r="N5664" s="7"/>
    </row>
    <row r="5665" spans="4:14" s="1" customFormat="1">
      <c r="D5665" s="32"/>
      <c r="G5665" s="32"/>
      <c r="I5665" s="7"/>
      <c r="J5665" s="7"/>
      <c r="K5665" s="7"/>
      <c r="N5665" s="7"/>
    </row>
    <row r="5666" spans="4:14" s="1" customFormat="1">
      <c r="D5666" s="32"/>
      <c r="G5666" s="32"/>
      <c r="I5666" s="7"/>
      <c r="J5666" s="7"/>
      <c r="K5666" s="7"/>
      <c r="N5666" s="7"/>
    </row>
    <row r="5667" spans="4:14" s="1" customFormat="1">
      <c r="D5667" s="32"/>
      <c r="G5667" s="32"/>
      <c r="I5667" s="7"/>
      <c r="J5667" s="7"/>
      <c r="K5667" s="7"/>
      <c r="N5667" s="7"/>
    </row>
    <row r="5668" spans="4:14" s="1" customFormat="1">
      <c r="D5668" s="32"/>
      <c r="G5668" s="32"/>
      <c r="I5668" s="7"/>
      <c r="J5668" s="7"/>
      <c r="K5668" s="7"/>
      <c r="N5668" s="7"/>
    </row>
    <row r="5669" spans="4:14" s="1" customFormat="1">
      <c r="D5669" s="32"/>
      <c r="G5669" s="32"/>
      <c r="I5669" s="7"/>
      <c r="J5669" s="7"/>
      <c r="K5669" s="7"/>
      <c r="N5669" s="7"/>
    </row>
    <row r="5670" spans="4:14" s="1" customFormat="1">
      <c r="D5670" s="32"/>
      <c r="G5670" s="32"/>
      <c r="I5670" s="7"/>
      <c r="J5670" s="7"/>
      <c r="K5670" s="7"/>
      <c r="N5670" s="7"/>
    </row>
    <row r="5671" spans="4:14" s="1" customFormat="1">
      <c r="D5671" s="32"/>
      <c r="G5671" s="32"/>
      <c r="I5671" s="7"/>
      <c r="J5671" s="7"/>
      <c r="K5671" s="7"/>
      <c r="N5671" s="7"/>
    </row>
    <row r="5672" spans="4:14" s="1" customFormat="1">
      <c r="D5672" s="32"/>
      <c r="G5672" s="32"/>
      <c r="I5672" s="7"/>
      <c r="J5672" s="7"/>
      <c r="K5672" s="7"/>
      <c r="N5672" s="7"/>
    </row>
    <row r="5673" spans="4:14" s="1" customFormat="1">
      <c r="D5673" s="32"/>
      <c r="G5673" s="32"/>
      <c r="I5673" s="7"/>
      <c r="J5673" s="7"/>
      <c r="K5673" s="7"/>
      <c r="N5673" s="7"/>
    </row>
    <row r="5674" spans="4:14" s="1" customFormat="1">
      <c r="D5674" s="32"/>
      <c r="G5674" s="32"/>
      <c r="I5674" s="7"/>
      <c r="J5674" s="7"/>
      <c r="K5674" s="7"/>
      <c r="N5674" s="7"/>
    </row>
    <row r="5675" spans="4:14" s="1" customFormat="1">
      <c r="D5675" s="32"/>
      <c r="G5675" s="32"/>
      <c r="I5675" s="7"/>
      <c r="J5675" s="7"/>
      <c r="K5675" s="7"/>
      <c r="N5675" s="7"/>
    </row>
    <row r="5676" spans="4:14" s="1" customFormat="1">
      <c r="D5676" s="32"/>
      <c r="G5676" s="32"/>
      <c r="I5676" s="7"/>
      <c r="J5676" s="7"/>
      <c r="K5676" s="7"/>
      <c r="N5676" s="7"/>
    </row>
    <row r="5677" spans="4:14" s="1" customFormat="1">
      <c r="D5677" s="32"/>
      <c r="G5677" s="32"/>
      <c r="I5677" s="7"/>
      <c r="J5677" s="7"/>
      <c r="K5677" s="7"/>
      <c r="N5677" s="7"/>
    </row>
    <row r="5678" spans="4:14" s="1" customFormat="1">
      <c r="D5678" s="32"/>
      <c r="G5678" s="32"/>
      <c r="I5678" s="7"/>
      <c r="J5678" s="7"/>
      <c r="K5678" s="7"/>
      <c r="N5678" s="7"/>
    </row>
    <row r="5679" spans="4:14" s="1" customFormat="1">
      <c r="D5679" s="32"/>
      <c r="G5679" s="32"/>
      <c r="I5679" s="7"/>
      <c r="J5679" s="7"/>
      <c r="K5679" s="7"/>
      <c r="N5679" s="7"/>
    </row>
    <row r="5680" spans="4:14" s="1" customFormat="1">
      <c r="D5680" s="32"/>
      <c r="G5680" s="32"/>
      <c r="I5680" s="7"/>
      <c r="J5680" s="7"/>
      <c r="K5680" s="7"/>
      <c r="N5680" s="7"/>
    </row>
    <row r="5681" spans="4:14" s="1" customFormat="1">
      <c r="D5681" s="32"/>
      <c r="G5681" s="32"/>
      <c r="I5681" s="7"/>
      <c r="J5681" s="7"/>
      <c r="K5681" s="7"/>
      <c r="N5681" s="7"/>
    </row>
    <row r="5682" spans="4:14" s="1" customFormat="1">
      <c r="D5682" s="32"/>
      <c r="G5682" s="32"/>
      <c r="I5682" s="7"/>
      <c r="J5682" s="7"/>
      <c r="K5682" s="7"/>
      <c r="N5682" s="7"/>
    </row>
    <row r="5683" spans="4:14" s="1" customFormat="1">
      <c r="D5683" s="32"/>
      <c r="G5683" s="32"/>
      <c r="I5683" s="7"/>
      <c r="J5683" s="7"/>
      <c r="K5683" s="7"/>
      <c r="N5683" s="7"/>
    </row>
    <row r="5684" spans="4:14" s="1" customFormat="1">
      <c r="D5684" s="32"/>
      <c r="G5684" s="32"/>
      <c r="I5684" s="7"/>
      <c r="J5684" s="7"/>
      <c r="K5684" s="7"/>
      <c r="N5684" s="7"/>
    </row>
    <row r="5685" spans="4:14" s="1" customFormat="1">
      <c r="D5685" s="32"/>
      <c r="G5685" s="32"/>
      <c r="I5685" s="7"/>
      <c r="J5685" s="7"/>
      <c r="K5685" s="7"/>
      <c r="N5685" s="7"/>
    </row>
    <row r="5686" spans="4:14" s="1" customFormat="1">
      <c r="D5686" s="32"/>
      <c r="G5686" s="32"/>
      <c r="I5686" s="7"/>
      <c r="J5686" s="7"/>
      <c r="K5686" s="7"/>
      <c r="N5686" s="7"/>
    </row>
    <row r="5687" spans="4:14" s="1" customFormat="1">
      <c r="D5687" s="32"/>
      <c r="G5687" s="32"/>
      <c r="I5687" s="7"/>
      <c r="J5687" s="7"/>
      <c r="K5687" s="7"/>
      <c r="N5687" s="7"/>
    </row>
    <row r="5688" spans="4:14" s="1" customFormat="1">
      <c r="D5688" s="32"/>
      <c r="G5688" s="32"/>
      <c r="I5688" s="7"/>
      <c r="J5688" s="7"/>
      <c r="K5688" s="7"/>
      <c r="N5688" s="7"/>
    </row>
    <row r="5689" spans="4:14" s="1" customFormat="1">
      <c r="D5689" s="32"/>
      <c r="G5689" s="32"/>
      <c r="I5689" s="7"/>
      <c r="J5689" s="7"/>
      <c r="K5689" s="7"/>
      <c r="N5689" s="7"/>
    </row>
    <row r="5690" spans="4:14" s="1" customFormat="1">
      <c r="D5690" s="32"/>
      <c r="G5690" s="32"/>
      <c r="I5690" s="7"/>
      <c r="J5690" s="7"/>
      <c r="K5690" s="7"/>
      <c r="N5690" s="7"/>
    </row>
    <row r="5691" spans="4:14" s="1" customFormat="1">
      <c r="D5691" s="32"/>
      <c r="G5691" s="32"/>
      <c r="I5691" s="7"/>
      <c r="J5691" s="7"/>
      <c r="K5691" s="7"/>
      <c r="N5691" s="7"/>
    </row>
    <row r="5692" spans="4:14" s="1" customFormat="1">
      <c r="D5692" s="32"/>
      <c r="G5692" s="32"/>
      <c r="I5692" s="7"/>
      <c r="J5692" s="7"/>
      <c r="K5692" s="7"/>
      <c r="N5692" s="7"/>
    </row>
    <row r="5693" spans="4:14" s="1" customFormat="1">
      <c r="D5693" s="32"/>
      <c r="G5693" s="32"/>
      <c r="I5693" s="7"/>
      <c r="J5693" s="7"/>
      <c r="K5693" s="7"/>
      <c r="N5693" s="7"/>
    </row>
    <row r="5694" spans="4:14" s="1" customFormat="1">
      <c r="D5694" s="32"/>
      <c r="G5694" s="32"/>
      <c r="I5694" s="7"/>
      <c r="J5694" s="7"/>
      <c r="K5694" s="7"/>
      <c r="N5694" s="7"/>
    </row>
    <row r="5695" spans="4:14" s="1" customFormat="1">
      <c r="D5695" s="32"/>
      <c r="G5695" s="32"/>
      <c r="I5695" s="7"/>
      <c r="J5695" s="7"/>
      <c r="K5695" s="7"/>
      <c r="N5695" s="7"/>
    </row>
    <row r="5696" spans="4:14" s="1" customFormat="1">
      <c r="D5696" s="32"/>
      <c r="G5696" s="32"/>
      <c r="I5696" s="7"/>
      <c r="J5696" s="7"/>
      <c r="K5696" s="7"/>
      <c r="N5696" s="7"/>
    </row>
    <row r="5697" spans="4:14" s="1" customFormat="1">
      <c r="D5697" s="32"/>
      <c r="G5697" s="32"/>
      <c r="I5697" s="7"/>
      <c r="J5697" s="7"/>
      <c r="K5697" s="7"/>
      <c r="N5697" s="7"/>
    </row>
    <row r="5698" spans="4:14" s="1" customFormat="1">
      <c r="D5698" s="32"/>
      <c r="G5698" s="32"/>
      <c r="I5698" s="7"/>
      <c r="J5698" s="7"/>
      <c r="K5698" s="7"/>
      <c r="N5698" s="7"/>
    </row>
    <row r="5699" spans="4:14" s="1" customFormat="1">
      <c r="D5699" s="32"/>
      <c r="G5699" s="32"/>
      <c r="I5699" s="7"/>
      <c r="J5699" s="7"/>
      <c r="K5699" s="7"/>
      <c r="N5699" s="7"/>
    </row>
    <row r="5700" spans="4:14" s="1" customFormat="1">
      <c r="D5700" s="32"/>
      <c r="G5700" s="32"/>
      <c r="I5700" s="7"/>
      <c r="J5700" s="7"/>
      <c r="K5700" s="7"/>
      <c r="N5700" s="7"/>
    </row>
    <row r="5701" spans="4:14" s="1" customFormat="1">
      <c r="D5701" s="32"/>
      <c r="G5701" s="32"/>
      <c r="I5701" s="7"/>
      <c r="J5701" s="7"/>
      <c r="K5701" s="7"/>
      <c r="N5701" s="7"/>
    </row>
    <row r="5702" spans="4:14" s="1" customFormat="1">
      <c r="D5702" s="32"/>
      <c r="G5702" s="32"/>
      <c r="I5702" s="7"/>
      <c r="J5702" s="7"/>
      <c r="K5702" s="7"/>
      <c r="N5702" s="7"/>
    </row>
    <row r="5703" spans="4:14" s="1" customFormat="1">
      <c r="D5703" s="32"/>
      <c r="G5703" s="32"/>
      <c r="I5703" s="7"/>
      <c r="J5703" s="7"/>
      <c r="K5703" s="7"/>
      <c r="N5703" s="7"/>
    </row>
    <row r="5704" spans="4:14" s="1" customFormat="1">
      <c r="D5704" s="32"/>
      <c r="G5704" s="32"/>
      <c r="I5704" s="7"/>
      <c r="J5704" s="7"/>
      <c r="K5704" s="7"/>
      <c r="N5704" s="7"/>
    </row>
    <row r="5705" spans="4:14" s="1" customFormat="1">
      <c r="D5705" s="32"/>
      <c r="G5705" s="32"/>
      <c r="I5705" s="7"/>
      <c r="J5705" s="7"/>
      <c r="K5705" s="7"/>
      <c r="N5705" s="7"/>
    </row>
    <row r="5706" spans="4:14" s="1" customFormat="1">
      <c r="D5706" s="32"/>
      <c r="G5706" s="32"/>
      <c r="I5706" s="7"/>
      <c r="J5706" s="7"/>
      <c r="K5706" s="7"/>
      <c r="N5706" s="7"/>
    </row>
    <row r="5707" spans="4:14" s="1" customFormat="1">
      <c r="D5707" s="32"/>
      <c r="G5707" s="32"/>
      <c r="I5707" s="7"/>
      <c r="J5707" s="7"/>
      <c r="K5707" s="7"/>
      <c r="N5707" s="7"/>
    </row>
    <row r="5708" spans="4:14" s="1" customFormat="1">
      <c r="D5708" s="32"/>
      <c r="G5708" s="32"/>
      <c r="I5708" s="7"/>
      <c r="J5708" s="7"/>
      <c r="K5708" s="7"/>
      <c r="N5708" s="7"/>
    </row>
    <row r="5709" spans="4:14" s="1" customFormat="1">
      <c r="D5709" s="32"/>
      <c r="G5709" s="32"/>
      <c r="I5709" s="7"/>
      <c r="J5709" s="7"/>
      <c r="K5709" s="7"/>
      <c r="N5709" s="7"/>
    </row>
    <row r="5710" spans="4:14" s="1" customFormat="1">
      <c r="D5710" s="32"/>
      <c r="G5710" s="32"/>
      <c r="I5710" s="7"/>
      <c r="J5710" s="7"/>
      <c r="K5710" s="7"/>
      <c r="N5710" s="7"/>
    </row>
    <row r="5711" spans="4:14" s="1" customFormat="1">
      <c r="D5711" s="32"/>
      <c r="G5711" s="32"/>
      <c r="I5711" s="7"/>
      <c r="J5711" s="7"/>
      <c r="K5711" s="7"/>
      <c r="N5711" s="7"/>
    </row>
    <row r="5712" spans="4:14" s="1" customFormat="1">
      <c r="D5712" s="32"/>
      <c r="G5712" s="32"/>
      <c r="I5712" s="7"/>
      <c r="J5712" s="7"/>
      <c r="K5712" s="7"/>
      <c r="N5712" s="7"/>
    </row>
    <row r="5713" spans="4:14" s="1" customFormat="1">
      <c r="D5713" s="32"/>
      <c r="G5713" s="32"/>
      <c r="I5713" s="7"/>
      <c r="J5713" s="7"/>
      <c r="K5713" s="7"/>
      <c r="N5713" s="7"/>
    </row>
    <row r="5714" spans="4:14" s="1" customFormat="1">
      <c r="D5714" s="32"/>
      <c r="G5714" s="32"/>
      <c r="I5714" s="7"/>
      <c r="J5714" s="7"/>
      <c r="K5714" s="7"/>
      <c r="N5714" s="7"/>
    </row>
    <row r="5715" spans="4:14" s="1" customFormat="1">
      <c r="D5715" s="32"/>
      <c r="G5715" s="32"/>
      <c r="I5715" s="7"/>
      <c r="J5715" s="7"/>
      <c r="K5715" s="7"/>
      <c r="N5715" s="7"/>
    </row>
    <row r="5716" spans="4:14" s="1" customFormat="1">
      <c r="D5716" s="32"/>
      <c r="G5716" s="32"/>
      <c r="I5716" s="7"/>
      <c r="J5716" s="7"/>
      <c r="K5716" s="7"/>
      <c r="N5716" s="7"/>
    </row>
    <row r="5717" spans="4:14" s="1" customFormat="1">
      <c r="D5717" s="32"/>
      <c r="G5717" s="32"/>
      <c r="I5717" s="7"/>
      <c r="J5717" s="7"/>
      <c r="K5717" s="7"/>
      <c r="N5717" s="7"/>
    </row>
    <row r="5718" spans="4:14" s="1" customFormat="1">
      <c r="D5718" s="32"/>
      <c r="G5718" s="32"/>
      <c r="I5718" s="7"/>
      <c r="J5718" s="7"/>
      <c r="K5718" s="7"/>
      <c r="N5718" s="7"/>
    </row>
    <row r="5719" spans="4:14" s="1" customFormat="1">
      <c r="D5719" s="32"/>
      <c r="G5719" s="32"/>
      <c r="I5719" s="7"/>
      <c r="J5719" s="7"/>
      <c r="K5719" s="7"/>
      <c r="N5719" s="7"/>
    </row>
    <row r="5720" spans="4:14" s="1" customFormat="1">
      <c r="D5720" s="32"/>
      <c r="G5720" s="32"/>
      <c r="I5720" s="7"/>
      <c r="J5720" s="7"/>
      <c r="K5720" s="7"/>
      <c r="N5720" s="7"/>
    </row>
    <row r="5721" spans="4:14" s="1" customFormat="1">
      <c r="D5721" s="32"/>
      <c r="G5721" s="32"/>
      <c r="I5721" s="7"/>
      <c r="J5721" s="7"/>
      <c r="K5721" s="7"/>
      <c r="N5721" s="7"/>
    </row>
    <row r="5722" spans="4:14" s="1" customFormat="1">
      <c r="D5722" s="32"/>
      <c r="G5722" s="32"/>
      <c r="I5722" s="7"/>
      <c r="J5722" s="7"/>
      <c r="K5722" s="7"/>
      <c r="N5722" s="7"/>
    </row>
    <row r="5723" spans="4:14" s="1" customFormat="1">
      <c r="D5723" s="32"/>
      <c r="G5723" s="32"/>
      <c r="I5723" s="7"/>
      <c r="J5723" s="7"/>
      <c r="K5723" s="7"/>
      <c r="N5723" s="7"/>
    </row>
    <row r="5724" spans="4:14" s="1" customFormat="1">
      <c r="D5724" s="32"/>
      <c r="G5724" s="32"/>
      <c r="I5724" s="7"/>
      <c r="J5724" s="7"/>
      <c r="K5724" s="7"/>
      <c r="N5724" s="7"/>
    </row>
    <row r="5725" spans="4:14" s="1" customFormat="1">
      <c r="D5725" s="32"/>
      <c r="G5725" s="32"/>
      <c r="I5725" s="7"/>
      <c r="J5725" s="7"/>
      <c r="K5725" s="7"/>
      <c r="N5725" s="7"/>
    </row>
    <row r="5726" spans="4:14" s="1" customFormat="1">
      <c r="D5726" s="32"/>
      <c r="G5726" s="32"/>
      <c r="I5726" s="7"/>
      <c r="J5726" s="7"/>
      <c r="K5726" s="7"/>
      <c r="N5726" s="7"/>
    </row>
    <row r="5727" spans="4:14" s="1" customFormat="1">
      <c r="D5727" s="32"/>
      <c r="G5727" s="32"/>
      <c r="I5727" s="7"/>
      <c r="J5727" s="7"/>
      <c r="K5727" s="7"/>
      <c r="N5727" s="7"/>
    </row>
    <row r="5728" spans="4:14" s="1" customFormat="1">
      <c r="D5728" s="32"/>
      <c r="G5728" s="32"/>
      <c r="I5728" s="7"/>
      <c r="J5728" s="7"/>
      <c r="K5728" s="7"/>
      <c r="N5728" s="7"/>
    </row>
    <row r="5729" spans="4:14" s="1" customFormat="1">
      <c r="D5729" s="32"/>
      <c r="G5729" s="32"/>
      <c r="I5729" s="7"/>
      <c r="J5729" s="7"/>
      <c r="K5729" s="7"/>
      <c r="N5729" s="7"/>
    </row>
    <row r="5730" spans="4:14" s="1" customFormat="1">
      <c r="D5730" s="32"/>
      <c r="G5730" s="32"/>
      <c r="I5730" s="7"/>
      <c r="J5730" s="7"/>
      <c r="K5730" s="7"/>
      <c r="N5730" s="7"/>
    </row>
    <row r="5731" spans="4:14" s="1" customFormat="1">
      <c r="D5731" s="32"/>
      <c r="G5731" s="32"/>
      <c r="I5731" s="7"/>
      <c r="J5731" s="7"/>
      <c r="K5731" s="7"/>
      <c r="N5731" s="7"/>
    </row>
    <row r="5732" spans="4:14" s="1" customFormat="1">
      <c r="D5732" s="32"/>
      <c r="G5732" s="32"/>
      <c r="I5732" s="7"/>
      <c r="J5732" s="7"/>
      <c r="K5732" s="7"/>
      <c r="N5732" s="7"/>
    </row>
    <row r="5733" spans="4:14" s="1" customFormat="1">
      <c r="D5733" s="32"/>
      <c r="G5733" s="32"/>
      <c r="I5733" s="7"/>
      <c r="J5733" s="7"/>
      <c r="K5733" s="7"/>
      <c r="N5733" s="7"/>
    </row>
    <row r="5734" spans="4:14" s="1" customFormat="1">
      <c r="D5734" s="32"/>
      <c r="G5734" s="32"/>
      <c r="I5734" s="7"/>
      <c r="J5734" s="7"/>
      <c r="K5734" s="7"/>
      <c r="N5734" s="7"/>
    </row>
    <row r="5735" spans="4:14" s="1" customFormat="1">
      <c r="D5735" s="32"/>
      <c r="G5735" s="32"/>
      <c r="I5735" s="7"/>
      <c r="J5735" s="7"/>
      <c r="K5735" s="7"/>
      <c r="N5735" s="7"/>
    </row>
    <row r="5736" spans="4:14" s="1" customFormat="1">
      <c r="D5736" s="32"/>
      <c r="G5736" s="32"/>
      <c r="I5736" s="7"/>
      <c r="J5736" s="7"/>
      <c r="K5736" s="7"/>
      <c r="N5736" s="7"/>
    </row>
    <row r="5737" spans="4:14" s="1" customFormat="1">
      <c r="D5737" s="32"/>
      <c r="G5737" s="32"/>
      <c r="I5737" s="7"/>
      <c r="J5737" s="7"/>
      <c r="K5737" s="7"/>
      <c r="N5737" s="7"/>
    </row>
    <row r="5738" spans="4:14" s="1" customFormat="1">
      <c r="D5738" s="32"/>
      <c r="G5738" s="32"/>
      <c r="I5738" s="7"/>
      <c r="J5738" s="7"/>
      <c r="K5738" s="7"/>
      <c r="N5738" s="7"/>
    </row>
    <row r="5739" spans="4:14" s="1" customFormat="1">
      <c r="D5739" s="32"/>
      <c r="G5739" s="32"/>
      <c r="I5739" s="7"/>
      <c r="J5739" s="7"/>
      <c r="K5739" s="7"/>
      <c r="N5739" s="7"/>
    </row>
    <row r="5740" spans="4:14" s="1" customFormat="1">
      <c r="D5740" s="32"/>
      <c r="G5740" s="32"/>
      <c r="I5740" s="7"/>
      <c r="J5740" s="7"/>
      <c r="K5740" s="7"/>
      <c r="N5740" s="7"/>
    </row>
    <row r="5741" spans="4:14" s="1" customFormat="1">
      <c r="D5741" s="32"/>
      <c r="G5741" s="32"/>
      <c r="I5741" s="7"/>
      <c r="J5741" s="7"/>
      <c r="K5741" s="7"/>
      <c r="N5741" s="7"/>
    </row>
    <row r="5742" spans="4:14" s="1" customFormat="1">
      <c r="D5742" s="32"/>
      <c r="G5742" s="32"/>
      <c r="I5742" s="7"/>
      <c r="J5742" s="7"/>
      <c r="K5742" s="7"/>
      <c r="N5742" s="7"/>
    </row>
    <row r="5743" spans="4:14" s="1" customFormat="1">
      <c r="D5743" s="32"/>
      <c r="G5743" s="32"/>
      <c r="I5743" s="7"/>
      <c r="J5743" s="7"/>
      <c r="K5743" s="7"/>
      <c r="N5743" s="7"/>
    </row>
    <row r="5744" spans="4:14" s="1" customFormat="1">
      <c r="D5744" s="32"/>
      <c r="G5744" s="32"/>
      <c r="I5744" s="7"/>
      <c r="J5744" s="7"/>
      <c r="K5744" s="7"/>
      <c r="N5744" s="7"/>
    </row>
    <row r="5745" spans="4:14" s="1" customFormat="1">
      <c r="D5745" s="32"/>
      <c r="G5745" s="32"/>
      <c r="I5745" s="7"/>
      <c r="J5745" s="7"/>
      <c r="K5745" s="7"/>
      <c r="N5745" s="7"/>
    </row>
    <row r="5746" spans="4:14" s="1" customFormat="1">
      <c r="D5746" s="32"/>
      <c r="G5746" s="32"/>
      <c r="I5746" s="7"/>
      <c r="J5746" s="7"/>
      <c r="K5746" s="7"/>
      <c r="N5746" s="7"/>
    </row>
    <row r="5747" spans="4:14" s="1" customFormat="1">
      <c r="D5747" s="32"/>
      <c r="G5747" s="32"/>
      <c r="I5747" s="7"/>
      <c r="J5747" s="7"/>
      <c r="K5747" s="7"/>
      <c r="N5747" s="7"/>
    </row>
    <row r="5748" spans="4:14" s="1" customFormat="1">
      <c r="D5748" s="32"/>
      <c r="G5748" s="32"/>
      <c r="I5748" s="7"/>
      <c r="J5748" s="7"/>
      <c r="K5748" s="7"/>
      <c r="N5748" s="7"/>
    </row>
    <row r="5749" spans="4:14" s="1" customFormat="1">
      <c r="D5749" s="32"/>
      <c r="G5749" s="32"/>
      <c r="I5749" s="7"/>
      <c r="J5749" s="7"/>
      <c r="K5749" s="7"/>
      <c r="N5749" s="7"/>
    </row>
    <row r="5750" spans="4:14" s="1" customFormat="1">
      <c r="D5750" s="32"/>
      <c r="G5750" s="32"/>
      <c r="I5750" s="7"/>
      <c r="J5750" s="7"/>
      <c r="K5750" s="7"/>
      <c r="N5750" s="7"/>
    </row>
    <row r="5751" spans="4:14" s="1" customFormat="1">
      <c r="D5751" s="32"/>
      <c r="G5751" s="32"/>
      <c r="I5751" s="7"/>
      <c r="J5751" s="7"/>
      <c r="K5751" s="7"/>
      <c r="N5751" s="7"/>
    </row>
    <row r="5752" spans="4:14" s="1" customFormat="1">
      <c r="D5752" s="32"/>
      <c r="G5752" s="32"/>
      <c r="I5752" s="7"/>
      <c r="J5752" s="7"/>
      <c r="K5752" s="7"/>
      <c r="N5752" s="7"/>
    </row>
    <row r="5753" spans="4:14" s="1" customFormat="1">
      <c r="D5753" s="32"/>
      <c r="G5753" s="32"/>
      <c r="I5753" s="7"/>
      <c r="J5753" s="7"/>
      <c r="K5753" s="7"/>
      <c r="N5753" s="7"/>
    </row>
    <row r="5754" spans="4:14" s="1" customFormat="1">
      <c r="D5754" s="32"/>
      <c r="G5754" s="32"/>
      <c r="I5754" s="7"/>
      <c r="J5754" s="7"/>
      <c r="K5754" s="7"/>
      <c r="N5754" s="7"/>
    </row>
    <row r="5755" spans="4:14" s="1" customFormat="1">
      <c r="D5755" s="32"/>
      <c r="G5755" s="32"/>
      <c r="I5755" s="7"/>
      <c r="J5755" s="7"/>
      <c r="K5755" s="7"/>
      <c r="N5755" s="7"/>
    </row>
    <row r="5756" spans="4:14" s="1" customFormat="1">
      <c r="D5756" s="32"/>
      <c r="G5756" s="32"/>
      <c r="I5756" s="7"/>
      <c r="J5756" s="7"/>
      <c r="K5756" s="7"/>
      <c r="N5756" s="7"/>
    </row>
    <row r="5757" spans="4:14" s="1" customFormat="1">
      <c r="D5757" s="32"/>
      <c r="G5757" s="32"/>
      <c r="I5757" s="7"/>
      <c r="J5757" s="7"/>
      <c r="K5757" s="7"/>
      <c r="N5757" s="7"/>
    </row>
    <row r="5758" spans="4:14" s="1" customFormat="1">
      <c r="D5758" s="32"/>
      <c r="G5758" s="32"/>
      <c r="I5758" s="7"/>
      <c r="J5758" s="7"/>
      <c r="K5758" s="7"/>
      <c r="N5758" s="7"/>
    </row>
    <row r="5759" spans="4:14" s="1" customFormat="1">
      <c r="D5759" s="32"/>
      <c r="G5759" s="32"/>
      <c r="I5759" s="7"/>
      <c r="J5759" s="7"/>
      <c r="K5759" s="7"/>
      <c r="N5759" s="7"/>
    </row>
    <row r="5760" spans="4:14" s="1" customFormat="1">
      <c r="D5760" s="32"/>
      <c r="G5760" s="32"/>
      <c r="I5760" s="7"/>
      <c r="J5760" s="7"/>
      <c r="K5760" s="7"/>
      <c r="N5760" s="7"/>
    </row>
    <row r="5761" spans="4:14" s="1" customFormat="1">
      <c r="D5761" s="32"/>
      <c r="G5761" s="32"/>
      <c r="I5761" s="7"/>
      <c r="J5761" s="7"/>
      <c r="K5761" s="7"/>
      <c r="N5761" s="7"/>
    </row>
    <row r="5762" spans="4:14" s="1" customFormat="1">
      <c r="D5762" s="32"/>
      <c r="G5762" s="32"/>
      <c r="I5762" s="7"/>
      <c r="J5762" s="7"/>
      <c r="K5762" s="7"/>
      <c r="N5762" s="7"/>
    </row>
    <row r="5763" spans="4:14" s="1" customFormat="1">
      <c r="D5763" s="32"/>
      <c r="G5763" s="32"/>
      <c r="I5763" s="7"/>
      <c r="J5763" s="7"/>
      <c r="K5763" s="7"/>
      <c r="N5763" s="7"/>
    </row>
    <row r="5764" spans="4:14" s="1" customFormat="1">
      <c r="D5764" s="32"/>
      <c r="G5764" s="32"/>
      <c r="I5764" s="7"/>
      <c r="J5764" s="7"/>
      <c r="K5764" s="7"/>
      <c r="N5764" s="7"/>
    </row>
    <row r="5765" spans="4:14" s="1" customFormat="1">
      <c r="D5765" s="32"/>
      <c r="G5765" s="32"/>
      <c r="I5765" s="7"/>
      <c r="J5765" s="7"/>
      <c r="K5765" s="7"/>
      <c r="N5765" s="7"/>
    </row>
    <row r="5766" spans="4:14" s="1" customFormat="1">
      <c r="D5766" s="32"/>
      <c r="G5766" s="32"/>
      <c r="I5766" s="7"/>
      <c r="J5766" s="7"/>
      <c r="K5766" s="7"/>
      <c r="N5766" s="7"/>
    </row>
    <row r="5767" spans="4:14" s="1" customFormat="1">
      <c r="D5767" s="32"/>
      <c r="G5767" s="32"/>
      <c r="I5767" s="7"/>
      <c r="J5767" s="7"/>
      <c r="K5767" s="7"/>
      <c r="N5767" s="7"/>
    </row>
    <row r="5768" spans="4:14" s="1" customFormat="1">
      <c r="D5768" s="32"/>
      <c r="G5768" s="32"/>
      <c r="I5768" s="7"/>
      <c r="J5768" s="7"/>
      <c r="K5768" s="7"/>
      <c r="N5768" s="7"/>
    </row>
    <row r="5769" spans="4:14" s="1" customFormat="1">
      <c r="D5769" s="32"/>
      <c r="G5769" s="32"/>
      <c r="I5769" s="7"/>
      <c r="J5769" s="7"/>
      <c r="K5769" s="7"/>
      <c r="N5769" s="7"/>
    </row>
    <row r="5770" spans="4:14" s="1" customFormat="1">
      <c r="D5770" s="32"/>
      <c r="G5770" s="32"/>
      <c r="I5770" s="7"/>
      <c r="J5770" s="7"/>
      <c r="K5770" s="7"/>
      <c r="N5770" s="7"/>
    </row>
    <row r="5771" spans="4:14" s="1" customFormat="1">
      <c r="D5771" s="32"/>
      <c r="G5771" s="32"/>
      <c r="I5771" s="7"/>
      <c r="J5771" s="7"/>
      <c r="K5771" s="7"/>
      <c r="N5771" s="7"/>
    </row>
    <row r="5772" spans="4:14" s="1" customFormat="1">
      <c r="D5772" s="32"/>
      <c r="G5772" s="32"/>
      <c r="I5772" s="7"/>
      <c r="J5772" s="7"/>
      <c r="K5772" s="7"/>
      <c r="N5772" s="7"/>
    </row>
    <row r="5773" spans="4:14" s="1" customFormat="1">
      <c r="D5773" s="32"/>
      <c r="G5773" s="32"/>
      <c r="I5773" s="7"/>
      <c r="J5773" s="7"/>
      <c r="K5773" s="7"/>
      <c r="N5773" s="7"/>
    </row>
    <row r="5774" spans="4:14" s="1" customFormat="1">
      <c r="D5774" s="32"/>
      <c r="G5774" s="32"/>
      <c r="I5774" s="7"/>
      <c r="J5774" s="7"/>
      <c r="K5774" s="7"/>
      <c r="N5774" s="7"/>
    </row>
    <row r="5775" spans="4:14" s="1" customFormat="1">
      <c r="D5775" s="32"/>
      <c r="G5775" s="32"/>
      <c r="I5775" s="7"/>
      <c r="J5775" s="7"/>
      <c r="K5775" s="7"/>
      <c r="N5775" s="7"/>
    </row>
    <row r="5776" spans="4:14" s="1" customFormat="1">
      <c r="D5776" s="32"/>
      <c r="G5776" s="32"/>
      <c r="I5776" s="7"/>
      <c r="J5776" s="7"/>
      <c r="K5776" s="7"/>
      <c r="N5776" s="7"/>
    </row>
    <row r="5777" spans="4:14" s="1" customFormat="1">
      <c r="D5777" s="32"/>
      <c r="G5777" s="32"/>
      <c r="I5777" s="7"/>
      <c r="J5777" s="7"/>
      <c r="K5777" s="7"/>
      <c r="N5777" s="7"/>
    </row>
    <row r="5778" spans="4:14" s="1" customFormat="1">
      <c r="D5778" s="32"/>
      <c r="G5778" s="32"/>
      <c r="I5778" s="7"/>
      <c r="J5778" s="7"/>
      <c r="K5778" s="7"/>
      <c r="N5778" s="7"/>
    </row>
    <row r="5779" spans="4:14" s="1" customFormat="1">
      <c r="D5779" s="32"/>
      <c r="G5779" s="32"/>
      <c r="I5779" s="7"/>
      <c r="J5779" s="7"/>
      <c r="K5779" s="7"/>
      <c r="N5779" s="7"/>
    </row>
    <row r="5780" spans="4:14" s="1" customFormat="1">
      <c r="D5780" s="32"/>
      <c r="G5780" s="32"/>
      <c r="I5780" s="7"/>
      <c r="J5780" s="7"/>
      <c r="K5780" s="7"/>
      <c r="N5780" s="7"/>
    </row>
    <row r="5781" spans="4:14" s="1" customFormat="1">
      <c r="D5781" s="32"/>
      <c r="G5781" s="32"/>
      <c r="I5781" s="7"/>
      <c r="J5781" s="7"/>
      <c r="K5781" s="7"/>
      <c r="N5781" s="7"/>
    </row>
    <row r="5782" spans="4:14" s="1" customFormat="1">
      <c r="D5782" s="32"/>
      <c r="G5782" s="32"/>
      <c r="I5782" s="7"/>
      <c r="J5782" s="7"/>
      <c r="K5782" s="7"/>
      <c r="N5782" s="7"/>
    </row>
    <row r="5783" spans="4:14" s="1" customFormat="1">
      <c r="D5783" s="32"/>
      <c r="G5783" s="32"/>
      <c r="I5783" s="7"/>
      <c r="J5783" s="7"/>
      <c r="K5783" s="7"/>
      <c r="N5783" s="7"/>
    </row>
    <row r="5784" spans="4:14" s="1" customFormat="1">
      <c r="D5784" s="32"/>
      <c r="G5784" s="32"/>
      <c r="I5784" s="7"/>
      <c r="J5784" s="7"/>
      <c r="K5784" s="7"/>
      <c r="N5784" s="7"/>
    </row>
    <row r="5785" spans="4:14" s="1" customFormat="1">
      <c r="D5785" s="32"/>
      <c r="G5785" s="32"/>
      <c r="I5785" s="7"/>
      <c r="J5785" s="7"/>
      <c r="K5785" s="7"/>
      <c r="N5785" s="7"/>
    </row>
    <row r="5786" spans="4:14" s="1" customFormat="1">
      <c r="D5786" s="32"/>
      <c r="G5786" s="32"/>
      <c r="I5786" s="7"/>
      <c r="J5786" s="7"/>
      <c r="K5786" s="7"/>
      <c r="N5786" s="7"/>
    </row>
    <row r="5787" spans="4:14" s="1" customFormat="1">
      <c r="D5787" s="32"/>
      <c r="G5787" s="32"/>
      <c r="I5787" s="7"/>
      <c r="J5787" s="7"/>
      <c r="K5787" s="7"/>
      <c r="N5787" s="7"/>
    </row>
    <row r="5788" spans="4:14" s="1" customFormat="1">
      <c r="D5788" s="32"/>
      <c r="G5788" s="32"/>
      <c r="I5788" s="7"/>
      <c r="J5788" s="7"/>
      <c r="K5788" s="7"/>
      <c r="N5788" s="7"/>
    </row>
    <row r="5789" spans="4:14" s="1" customFormat="1">
      <c r="D5789" s="32"/>
      <c r="G5789" s="32"/>
      <c r="I5789" s="7"/>
      <c r="J5789" s="7"/>
      <c r="K5789" s="7"/>
      <c r="N5789" s="7"/>
    </row>
    <row r="5790" spans="4:14" s="1" customFormat="1">
      <c r="D5790" s="32"/>
      <c r="G5790" s="32"/>
      <c r="I5790" s="7"/>
      <c r="J5790" s="7"/>
      <c r="K5790" s="7"/>
      <c r="N5790" s="7"/>
    </row>
    <row r="5791" spans="4:14" s="1" customFormat="1">
      <c r="D5791" s="32"/>
      <c r="G5791" s="32"/>
      <c r="I5791" s="7"/>
      <c r="J5791" s="7"/>
      <c r="K5791" s="7"/>
      <c r="N5791" s="7"/>
    </row>
    <row r="5792" spans="4:14" s="1" customFormat="1">
      <c r="D5792" s="32"/>
      <c r="G5792" s="32"/>
      <c r="I5792" s="7"/>
      <c r="J5792" s="7"/>
      <c r="K5792" s="7"/>
      <c r="N5792" s="7"/>
    </row>
    <row r="5793" spans="4:14" s="1" customFormat="1">
      <c r="D5793" s="32"/>
      <c r="G5793" s="32"/>
      <c r="I5793" s="7"/>
      <c r="J5793" s="7"/>
      <c r="K5793" s="7"/>
      <c r="N5793" s="7"/>
    </row>
    <row r="5794" spans="4:14" s="1" customFormat="1">
      <c r="D5794" s="32"/>
      <c r="G5794" s="32"/>
      <c r="I5794" s="7"/>
      <c r="J5794" s="7"/>
      <c r="K5794" s="7"/>
      <c r="N5794" s="7"/>
    </row>
    <row r="5795" spans="4:14" s="1" customFormat="1">
      <c r="D5795" s="32"/>
      <c r="G5795" s="32"/>
      <c r="I5795" s="7"/>
      <c r="J5795" s="7"/>
      <c r="K5795" s="7"/>
      <c r="N5795" s="7"/>
    </row>
    <row r="5796" spans="4:14" s="1" customFormat="1">
      <c r="D5796" s="32"/>
      <c r="G5796" s="32"/>
      <c r="I5796" s="7"/>
      <c r="J5796" s="7"/>
      <c r="K5796" s="7"/>
      <c r="N5796" s="7"/>
    </row>
    <row r="5797" spans="4:14" s="1" customFormat="1">
      <c r="D5797" s="32"/>
      <c r="G5797" s="32"/>
      <c r="I5797" s="7"/>
      <c r="J5797" s="7"/>
      <c r="K5797" s="7"/>
      <c r="N5797" s="7"/>
    </row>
    <row r="5798" spans="4:14" s="1" customFormat="1">
      <c r="D5798" s="32"/>
      <c r="G5798" s="32"/>
      <c r="I5798" s="7"/>
      <c r="J5798" s="7"/>
      <c r="K5798" s="7"/>
      <c r="N5798" s="7"/>
    </row>
    <row r="5799" spans="4:14" s="1" customFormat="1">
      <c r="D5799" s="32"/>
      <c r="G5799" s="32"/>
      <c r="I5799" s="7"/>
      <c r="J5799" s="7"/>
      <c r="K5799" s="7"/>
      <c r="N5799" s="7"/>
    </row>
    <row r="5800" spans="4:14" s="1" customFormat="1">
      <c r="D5800" s="32"/>
      <c r="G5800" s="32"/>
      <c r="I5800" s="7"/>
      <c r="J5800" s="7"/>
      <c r="K5800" s="7"/>
      <c r="N5800" s="7"/>
    </row>
    <row r="5801" spans="4:14" s="1" customFormat="1">
      <c r="D5801" s="32"/>
      <c r="G5801" s="32"/>
      <c r="I5801" s="7"/>
      <c r="J5801" s="7"/>
      <c r="K5801" s="7"/>
      <c r="N5801" s="7"/>
    </row>
    <row r="5802" spans="4:14" s="1" customFormat="1">
      <c r="D5802" s="32"/>
      <c r="G5802" s="32"/>
      <c r="I5802" s="7"/>
      <c r="J5802" s="7"/>
      <c r="K5802" s="7"/>
      <c r="N5802" s="7"/>
    </row>
    <row r="5803" spans="4:14" s="1" customFormat="1">
      <c r="D5803" s="32"/>
      <c r="G5803" s="32"/>
      <c r="I5803" s="7"/>
      <c r="J5803" s="7"/>
      <c r="K5803" s="7"/>
      <c r="N5803" s="7"/>
    </row>
    <row r="5804" spans="4:14" s="1" customFormat="1">
      <c r="D5804" s="32"/>
      <c r="G5804" s="32"/>
      <c r="I5804" s="7"/>
      <c r="J5804" s="7"/>
      <c r="K5804" s="7"/>
      <c r="N5804" s="7"/>
    </row>
    <row r="5805" spans="4:14" s="1" customFormat="1">
      <c r="D5805" s="32"/>
      <c r="G5805" s="32"/>
      <c r="I5805" s="7"/>
      <c r="J5805" s="7"/>
      <c r="K5805" s="7"/>
      <c r="N5805" s="7"/>
    </row>
    <row r="5806" spans="4:14" s="1" customFormat="1">
      <c r="D5806" s="32"/>
      <c r="G5806" s="32"/>
      <c r="I5806" s="7"/>
      <c r="J5806" s="7"/>
      <c r="K5806" s="7"/>
      <c r="N5806" s="7"/>
    </row>
    <row r="5807" spans="4:14" s="1" customFormat="1">
      <c r="D5807" s="32"/>
      <c r="G5807" s="32"/>
      <c r="I5807" s="7"/>
      <c r="J5807" s="7"/>
      <c r="K5807" s="7"/>
      <c r="N5807" s="7"/>
    </row>
    <row r="5808" spans="4:14" s="1" customFormat="1">
      <c r="D5808" s="32"/>
      <c r="G5808" s="32"/>
      <c r="I5808" s="7"/>
      <c r="J5808" s="7"/>
      <c r="K5808" s="7"/>
      <c r="N5808" s="7"/>
    </row>
    <row r="5809" spans="4:14" s="1" customFormat="1">
      <c r="D5809" s="32"/>
      <c r="G5809" s="32"/>
      <c r="I5809" s="7"/>
      <c r="J5809" s="7"/>
      <c r="K5809" s="7"/>
      <c r="N5809" s="7"/>
    </row>
    <row r="5810" spans="4:14" s="1" customFormat="1">
      <c r="D5810" s="32"/>
      <c r="G5810" s="32"/>
      <c r="I5810" s="7"/>
      <c r="J5810" s="7"/>
      <c r="K5810" s="7"/>
      <c r="N5810" s="7"/>
    </row>
    <row r="5811" spans="4:14" s="1" customFormat="1">
      <c r="D5811" s="32"/>
      <c r="G5811" s="32"/>
      <c r="I5811" s="7"/>
      <c r="J5811" s="7"/>
      <c r="K5811" s="7"/>
      <c r="N5811" s="7"/>
    </row>
    <row r="5812" spans="4:14" s="1" customFormat="1">
      <c r="D5812" s="32"/>
      <c r="G5812" s="32"/>
      <c r="I5812" s="7"/>
      <c r="J5812" s="7"/>
      <c r="K5812" s="7"/>
      <c r="N5812" s="7"/>
    </row>
    <row r="5813" spans="4:14" s="1" customFormat="1">
      <c r="D5813" s="32"/>
      <c r="G5813" s="32"/>
      <c r="I5813" s="7"/>
      <c r="J5813" s="7"/>
      <c r="K5813" s="7"/>
      <c r="N5813" s="7"/>
    </row>
    <row r="5814" spans="4:14" s="1" customFormat="1">
      <c r="D5814" s="32"/>
      <c r="G5814" s="32"/>
      <c r="I5814" s="7"/>
      <c r="J5814" s="7"/>
      <c r="K5814" s="7"/>
      <c r="N5814" s="7"/>
    </row>
    <row r="5815" spans="4:14" s="1" customFormat="1">
      <c r="D5815" s="32"/>
      <c r="G5815" s="32"/>
      <c r="I5815" s="7"/>
      <c r="J5815" s="7"/>
      <c r="K5815" s="7"/>
      <c r="N5815" s="7"/>
    </row>
    <row r="5816" spans="4:14" s="1" customFormat="1">
      <c r="D5816" s="32"/>
      <c r="G5816" s="32"/>
      <c r="I5816" s="7"/>
      <c r="J5816" s="7"/>
      <c r="K5816" s="7"/>
      <c r="N5816" s="7"/>
    </row>
    <row r="5817" spans="4:14" s="1" customFormat="1">
      <c r="D5817" s="32"/>
      <c r="G5817" s="32"/>
      <c r="I5817" s="7"/>
      <c r="J5817" s="7"/>
      <c r="K5817" s="7"/>
      <c r="N5817" s="7"/>
    </row>
    <row r="5818" spans="4:14" s="1" customFormat="1">
      <c r="D5818" s="32"/>
      <c r="G5818" s="32"/>
      <c r="I5818" s="7"/>
      <c r="J5818" s="7"/>
      <c r="K5818" s="7"/>
      <c r="N5818" s="7"/>
    </row>
    <row r="5819" spans="4:14" s="1" customFormat="1">
      <c r="D5819" s="32"/>
      <c r="G5819" s="32"/>
      <c r="I5819" s="7"/>
      <c r="J5819" s="7"/>
      <c r="K5819" s="7"/>
      <c r="N5819" s="7"/>
    </row>
    <row r="5820" spans="4:14" s="1" customFormat="1">
      <c r="D5820" s="32"/>
      <c r="G5820" s="32"/>
      <c r="I5820" s="7"/>
      <c r="J5820" s="7"/>
      <c r="K5820" s="7"/>
      <c r="N5820" s="7"/>
    </row>
    <row r="5821" spans="4:14" s="1" customFormat="1">
      <c r="D5821" s="32"/>
      <c r="G5821" s="32"/>
      <c r="I5821" s="7"/>
      <c r="J5821" s="7"/>
      <c r="K5821" s="7"/>
      <c r="N5821" s="7"/>
    </row>
    <row r="5822" spans="4:14" s="1" customFormat="1">
      <c r="D5822" s="32"/>
      <c r="G5822" s="32"/>
      <c r="I5822" s="7"/>
      <c r="J5822" s="7"/>
      <c r="K5822" s="7"/>
      <c r="N5822" s="7"/>
    </row>
    <row r="5823" spans="4:14" s="1" customFormat="1">
      <c r="D5823" s="32"/>
      <c r="G5823" s="32"/>
      <c r="I5823" s="7"/>
      <c r="J5823" s="7"/>
      <c r="K5823" s="7"/>
      <c r="N5823" s="7"/>
    </row>
    <row r="5824" spans="4:14" s="1" customFormat="1">
      <c r="D5824" s="32"/>
      <c r="G5824" s="32"/>
      <c r="I5824" s="7"/>
      <c r="J5824" s="7"/>
      <c r="K5824" s="7"/>
      <c r="N5824" s="7"/>
    </row>
    <row r="5825" spans="4:14" s="1" customFormat="1">
      <c r="D5825" s="32"/>
      <c r="G5825" s="32"/>
      <c r="I5825" s="7"/>
      <c r="J5825" s="7"/>
      <c r="K5825" s="7"/>
      <c r="N5825" s="7"/>
    </row>
    <row r="5826" spans="4:14" s="1" customFormat="1">
      <c r="D5826" s="32"/>
      <c r="G5826" s="32"/>
      <c r="I5826" s="7"/>
      <c r="J5826" s="7"/>
      <c r="K5826" s="7"/>
      <c r="N5826" s="7"/>
    </row>
    <row r="5827" spans="4:14" s="1" customFormat="1">
      <c r="D5827" s="32"/>
      <c r="G5827" s="32"/>
      <c r="I5827" s="7"/>
      <c r="J5827" s="7"/>
      <c r="K5827" s="7"/>
      <c r="N5827" s="7"/>
    </row>
    <row r="5828" spans="4:14" s="1" customFormat="1">
      <c r="D5828" s="32"/>
      <c r="G5828" s="32"/>
      <c r="I5828" s="7"/>
      <c r="J5828" s="7"/>
      <c r="K5828" s="7"/>
      <c r="N5828" s="7"/>
    </row>
    <row r="5829" spans="4:14" s="1" customFormat="1">
      <c r="D5829" s="32"/>
      <c r="G5829" s="32"/>
      <c r="I5829" s="7"/>
      <c r="J5829" s="7"/>
      <c r="K5829" s="7"/>
      <c r="N5829" s="7"/>
    </row>
    <row r="5830" spans="4:14" s="1" customFormat="1">
      <c r="D5830" s="32"/>
      <c r="G5830" s="32"/>
      <c r="I5830" s="7"/>
      <c r="J5830" s="7"/>
      <c r="K5830" s="7"/>
      <c r="N5830" s="7"/>
    </row>
    <row r="5831" spans="4:14" s="1" customFormat="1">
      <c r="D5831" s="32"/>
      <c r="G5831" s="32"/>
      <c r="I5831" s="7"/>
      <c r="J5831" s="7"/>
      <c r="K5831" s="7"/>
      <c r="N5831" s="7"/>
    </row>
    <row r="5832" spans="4:14" s="1" customFormat="1">
      <c r="D5832" s="32"/>
      <c r="G5832" s="32"/>
      <c r="I5832" s="7"/>
      <c r="J5832" s="7"/>
      <c r="K5832" s="7"/>
      <c r="N5832" s="7"/>
    </row>
    <row r="5833" spans="4:14" s="1" customFormat="1">
      <c r="D5833" s="32"/>
      <c r="G5833" s="32"/>
      <c r="I5833" s="7"/>
      <c r="J5833" s="7"/>
      <c r="K5833" s="7"/>
      <c r="N5833" s="7"/>
    </row>
    <row r="5834" spans="4:14" s="1" customFormat="1">
      <c r="D5834" s="32"/>
      <c r="G5834" s="32"/>
      <c r="I5834" s="7"/>
      <c r="J5834" s="7"/>
      <c r="K5834" s="7"/>
      <c r="N5834" s="7"/>
    </row>
    <row r="5835" spans="4:14" s="1" customFormat="1">
      <c r="D5835" s="32"/>
      <c r="G5835" s="32"/>
      <c r="I5835" s="7"/>
      <c r="J5835" s="7"/>
      <c r="K5835" s="7"/>
      <c r="N5835" s="7"/>
    </row>
    <row r="5836" spans="4:14" s="1" customFormat="1">
      <c r="D5836" s="32"/>
      <c r="G5836" s="32"/>
      <c r="I5836" s="7"/>
      <c r="J5836" s="7"/>
      <c r="K5836" s="7"/>
      <c r="N5836" s="7"/>
    </row>
    <row r="5837" spans="4:14" s="1" customFormat="1">
      <c r="D5837" s="32"/>
      <c r="G5837" s="32"/>
      <c r="I5837" s="7"/>
      <c r="J5837" s="7"/>
      <c r="K5837" s="7"/>
      <c r="N5837" s="7"/>
    </row>
    <row r="5838" spans="4:14" s="1" customFormat="1">
      <c r="D5838" s="32"/>
      <c r="G5838" s="32"/>
      <c r="I5838" s="7"/>
      <c r="J5838" s="7"/>
      <c r="K5838" s="7"/>
      <c r="N5838" s="7"/>
    </row>
    <row r="5839" spans="4:14" s="1" customFormat="1">
      <c r="D5839" s="32"/>
      <c r="G5839" s="32"/>
      <c r="I5839" s="7"/>
      <c r="J5839" s="7"/>
      <c r="K5839" s="7"/>
      <c r="N5839" s="7"/>
    </row>
    <row r="5840" spans="4:14" s="1" customFormat="1">
      <c r="D5840" s="32"/>
      <c r="G5840" s="32"/>
      <c r="I5840" s="7"/>
      <c r="J5840" s="7"/>
      <c r="K5840" s="7"/>
      <c r="N5840" s="7"/>
    </row>
    <row r="5841" spans="4:14" s="1" customFormat="1">
      <c r="D5841" s="32"/>
      <c r="G5841" s="32"/>
      <c r="I5841" s="7"/>
      <c r="J5841" s="7"/>
      <c r="K5841" s="7"/>
      <c r="N5841" s="7"/>
    </row>
    <row r="5842" spans="4:14" s="1" customFormat="1">
      <c r="D5842" s="32"/>
      <c r="G5842" s="32"/>
      <c r="I5842" s="7"/>
      <c r="J5842" s="7"/>
      <c r="K5842" s="7"/>
      <c r="N5842" s="7"/>
    </row>
    <row r="5843" spans="4:14" s="1" customFormat="1">
      <c r="D5843" s="32"/>
      <c r="G5843" s="32"/>
      <c r="I5843" s="7"/>
      <c r="J5843" s="7"/>
      <c r="K5843" s="7"/>
      <c r="N5843" s="7"/>
    </row>
    <row r="5844" spans="4:14" s="1" customFormat="1">
      <c r="D5844" s="32"/>
      <c r="G5844" s="32"/>
      <c r="I5844" s="7"/>
      <c r="J5844" s="7"/>
      <c r="K5844" s="7"/>
      <c r="N5844" s="7"/>
    </row>
    <row r="5845" spans="4:14" s="1" customFormat="1">
      <c r="D5845" s="32"/>
      <c r="G5845" s="32"/>
      <c r="I5845" s="7"/>
      <c r="J5845" s="7"/>
      <c r="K5845" s="7"/>
      <c r="N5845" s="7"/>
    </row>
    <row r="5846" spans="4:14" s="1" customFormat="1">
      <c r="D5846" s="32"/>
      <c r="G5846" s="32"/>
      <c r="I5846" s="7"/>
      <c r="J5846" s="7"/>
      <c r="K5846" s="7"/>
      <c r="N5846" s="7"/>
    </row>
    <row r="5847" spans="4:14" s="1" customFormat="1">
      <c r="D5847" s="32"/>
      <c r="G5847" s="32"/>
      <c r="I5847" s="7"/>
      <c r="J5847" s="7"/>
      <c r="K5847" s="7"/>
      <c r="N5847" s="7"/>
    </row>
    <row r="5848" spans="4:14" s="1" customFormat="1">
      <c r="D5848" s="32"/>
      <c r="G5848" s="32"/>
      <c r="I5848" s="7"/>
      <c r="J5848" s="7"/>
      <c r="K5848" s="7"/>
      <c r="N5848" s="7"/>
    </row>
    <row r="5849" spans="4:14" s="1" customFormat="1">
      <c r="D5849" s="32"/>
      <c r="G5849" s="32"/>
      <c r="I5849" s="7"/>
      <c r="J5849" s="7"/>
      <c r="K5849" s="7"/>
      <c r="N5849" s="7"/>
    </row>
    <row r="5850" spans="4:14" s="1" customFormat="1">
      <c r="D5850" s="32"/>
      <c r="G5850" s="32"/>
      <c r="I5850" s="7"/>
      <c r="J5850" s="7"/>
      <c r="K5850" s="7"/>
      <c r="N5850" s="7"/>
    </row>
    <row r="5851" spans="4:14" s="1" customFormat="1">
      <c r="D5851" s="32"/>
      <c r="G5851" s="32"/>
      <c r="I5851" s="7"/>
      <c r="J5851" s="7"/>
      <c r="K5851" s="7"/>
      <c r="N5851" s="7"/>
    </row>
    <row r="5852" spans="4:14" s="1" customFormat="1">
      <c r="D5852" s="32"/>
      <c r="G5852" s="32"/>
      <c r="I5852" s="7"/>
      <c r="J5852" s="7"/>
      <c r="K5852" s="7"/>
      <c r="N5852" s="7"/>
    </row>
    <row r="5853" spans="4:14" s="1" customFormat="1">
      <c r="D5853" s="32"/>
      <c r="G5853" s="32"/>
      <c r="I5853" s="7"/>
      <c r="J5853" s="7"/>
      <c r="K5853" s="7"/>
      <c r="N5853" s="7"/>
    </row>
    <row r="5854" spans="4:14" s="1" customFormat="1">
      <c r="D5854" s="32"/>
      <c r="G5854" s="32"/>
      <c r="I5854" s="7"/>
      <c r="J5854" s="7"/>
      <c r="K5854" s="7"/>
      <c r="N5854" s="7"/>
    </row>
    <row r="5855" spans="4:14" s="1" customFormat="1">
      <c r="D5855" s="32"/>
      <c r="G5855" s="32"/>
      <c r="I5855" s="7"/>
      <c r="J5855" s="7"/>
      <c r="K5855" s="7"/>
      <c r="N5855" s="7"/>
    </row>
    <row r="5856" spans="4:14" s="1" customFormat="1">
      <c r="D5856" s="32"/>
      <c r="G5856" s="32"/>
      <c r="I5856" s="7"/>
      <c r="J5856" s="7"/>
      <c r="K5856" s="7"/>
      <c r="N5856" s="7"/>
    </row>
    <row r="5857" spans="4:14" s="1" customFormat="1">
      <c r="D5857" s="32"/>
      <c r="G5857" s="32"/>
      <c r="I5857" s="7"/>
      <c r="J5857" s="7"/>
      <c r="K5857" s="7"/>
      <c r="N5857" s="7"/>
    </row>
    <row r="5858" spans="4:14" s="1" customFormat="1">
      <c r="D5858" s="32"/>
      <c r="G5858" s="32"/>
      <c r="I5858" s="7"/>
      <c r="J5858" s="7"/>
      <c r="K5858" s="7"/>
      <c r="N5858" s="7"/>
    </row>
    <row r="5859" spans="4:14" s="1" customFormat="1">
      <c r="D5859" s="32"/>
      <c r="G5859" s="32"/>
      <c r="I5859" s="7"/>
      <c r="J5859" s="7"/>
      <c r="K5859" s="7"/>
      <c r="N5859" s="7"/>
    </row>
    <row r="5860" spans="4:14" s="1" customFormat="1">
      <c r="D5860" s="32"/>
      <c r="G5860" s="32"/>
      <c r="I5860" s="7"/>
      <c r="J5860" s="7"/>
      <c r="K5860" s="7"/>
      <c r="N5860" s="7"/>
    </row>
    <row r="5861" spans="4:14" s="1" customFormat="1">
      <c r="D5861" s="32"/>
      <c r="G5861" s="32"/>
      <c r="I5861" s="7"/>
      <c r="J5861" s="7"/>
      <c r="K5861" s="7"/>
      <c r="N5861" s="7"/>
    </row>
    <row r="5862" spans="4:14" s="1" customFormat="1">
      <c r="D5862" s="32"/>
      <c r="G5862" s="32"/>
      <c r="I5862" s="7"/>
      <c r="J5862" s="7"/>
      <c r="K5862" s="7"/>
      <c r="N5862" s="7"/>
    </row>
    <row r="5863" spans="4:14" s="1" customFormat="1">
      <c r="D5863" s="32"/>
      <c r="G5863" s="32"/>
      <c r="I5863" s="7"/>
      <c r="J5863" s="7"/>
      <c r="K5863" s="7"/>
      <c r="N5863" s="7"/>
    </row>
    <row r="5864" spans="4:14" s="1" customFormat="1">
      <c r="D5864" s="32"/>
      <c r="G5864" s="32"/>
      <c r="I5864" s="7"/>
      <c r="J5864" s="7"/>
      <c r="K5864" s="7"/>
      <c r="N5864" s="7"/>
    </row>
    <row r="5865" spans="4:14" s="1" customFormat="1">
      <c r="D5865" s="32"/>
      <c r="G5865" s="32"/>
      <c r="I5865" s="7"/>
      <c r="J5865" s="7"/>
      <c r="K5865" s="7"/>
      <c r="N5865" s="7"/>
    </row>
    <row r="5866" spans="4:14" s="1" customFormat="1">
      <c r="D5866" s="32"/>
      <c r="G5866" s="32"/>
      <c r="I5866" s="7"/>
      <c r="J5866" s="7"/>
      <c r="K5866" s="7"/>
      <c r="N5866" s="7"/>
    </row>
    <row r="5867" spans="4:14" s="1" customFormat="1">
      <c r="D5867" s="32"/>
      <c r="G5867" s="32"/>
      <c r="I5867" s="7"/>
      <c r="J5867" s="7"/>
      <c r="K5867" s="7"/>
      <c r="N5867" s="7"/>
    </row>
    <row r="5868" spans="4:14" s="1" customFormat="1">
      <c r="D5868" s="32"/>
      <c r="G5868" s="32"/>
      <c r="I5868" s="7"/>
      <c r="J5868" s="7"/>
      <c r="K5868" s="7"/>
      <c r="N5868" s="7"/>
    </row>
    <row r="5869" spans="4:14" s="1" customFormat="1">
      <c r="D5869" s="32"/>
      <c r="G5869" s="32"/>
      <c r="I5869" s="7"/>
      <c r="J5869" s="7"/>
      <c r="K5869" s="7"/>
      <c r="N5869" s="7"/>
    </row>
    <row r="5870" spans="4:14" s="1" customFormat="1">
      <c r="D5870" s="32"/>
      <c r="G5870" s="32"/>
      <c r="I5870" s="7"/>
      <c r="J5870" s="7"/>
      <c r="K5870" s="7"/>
      <c r="N5870" s="7"/>
    </row>
    <row r="5871" spans="4:14" s="1" customFormat="1">
      <c r="D5871" s="32"/>
      <c r="G5871" s="32"/>
      <c r="I5871" s="7"/>
      <c r="J5871" s="7"/>
      <c r="K5871" s="7"/>
      <c r="N5871" s="7"/>
    </row>
    <row r="5872" spans="4:14" s="1" customFormat="1">
      <c r="D5872" s="32"/>
      <c r="G5872" s="32"/>
      <c r="I5872" s="7"/>
      <c r="J5872" s="7"/>
      <c r="K5872" s="7"/>
      <c r="N5872" s="7"/>
    </row>
    <row r="5873" spans="4:14" s="1" customFormat="1">
      <c r="D5873" s="32"/>
      <c r="G5873" s="32"/>
      <c r="I5873" s="7"/>
      <c r="J5873" s="7"/>
      <c r="K5873" s="7"/>
      <c r="N5873" s="7"/>
    </row>
    <row r="5874" spans="4:14" s="1" customFormat="1">
      <c r="D5874" s="32"/>
      <c r="G5874" s="32"/>
      <c r="I5874" s="7"/>
      <c r="J5874" s="7"/>
      <c r="K5874" s="7"/>
      <c r="N5874" s="7"/>
    </row>
    <row r="5875" spans="4:14" s="1" customFormat="1">
      <c r="D5875" s="32"/>
      <c r="G5875" s="32"/>
      <c r="I5875" s="7"/>
      <c r="J5875" s="7"/>
      <c r="K5875" s="7"/>
      <c r="N5875" s="7"/>
    </row>
    <row r="5876" spans="4:14" s="1" customFormat="1">
      <c r="D5876" s="32"/>
      <c r="G5876" s="32"/>
      <c r="I5876" s="7"/>
      <c r="J5876" s="7"/>
      <c r="K5876" s="7"/>
      <c r="N5876" s="7"/>
    </row>
    <row r="5877" spans="4:14" s="1" customFormat="1">
      <c r="D5877" s="32"/>
      <c r="G5877" s="32"/>
      <c r="I5877" s="7"/>
      <c r="J5877" s="7"/>
      <c r="K5877" s="7"/>
      <c r="N5877" s="7"/>
    </row>
    <row r="5878" spans="4:14" s="1" customFormat="1">
      <c r="D5878" s="32"/>
      <c r="G5878" s="32"/>
      <c r="I5878" s="7"/>
      <c r="J5878" s="7"/>
      <c r="K5878" s="7"/>
      <c r="N5878" s="7"/>
    </row>
    <row r="5879" spans="4:14" s="1" customFormat="1">
      <c r="D5879" s="32"/>
      <c r="G5879" s="32"/>
      <c r="I5879" s="7"/>
      <c r="J5879" s="7"/>
      <c r="K5879" s="7"/>
      <c r="N5879" s="7"/>
    </row>
    <row r="5880" spans="4:14" s="1" customFormat="1">
      <c r="D5880" s="32"/>
      <c r="G5880" s="32"/>
      <c r="I5880" s="7"/>
      <c r="J5880" s="7"/>
      <c r="K5880" s="7"/>
      <c r="N5880" s="7"/>
    </row>
    <row r="5881" spans="4:14" s="1" customFormat="1">
      <c r="D5881" s="32"/>
      <c r="G5881" s="32"/>
      <c r="I5881" s="7"/>
      <c r="J5881" s="7"/>
      <c r="K5881" s="7"/>
      <c r="N5881" s="7"/>
    </row>
    <row r="5882" spans="4:14" s="1" customFormat="1">
      <c r="D5882" s="32"/>
      <c r="G5882" s="32"/>
      <c r="I5882" s="7"/>
      <c r="J5882" s="7"/>
      <c r="K5882" s="7"/>
      <c r="N5882" s="7"/>
    </row>
    <row r="5883" spans="4:14" s="1" customFormat="1">
      <c r="D5883" s="32"/>
      <c r="G5883" s="32"/>
      <c r="I5883" s="7"/>
      <c r="J5883" s="7"/>
      <c r="K5883" s="7"/>
      <c r="N5883" s="7"/>
    </row>
    <row r="5884" spans="4:14" s="1" customFormat="1">
      <c r="D5884" s="32"/>
      <c r="G5884" s="32"/>
      <c r="I5884" s="7"/>
      <c r="J5884" s="7"/>
      <c r="K5884" s="7"/>
      <c r="N5884" s="7"/>
    </row>
    <row r="5885" spans="4:14" s="1" customFormat="1">
      <c r="D5885" s="32"/>
      <c r="G5885" s="32"/>
      <c r="I5885" s="7"/>
      <c r="J5885" s="7"/>
      <c r="K5885" s="7"/>
      <c r="N5885" s="7"/>
    </row>
    <row r="5886" spans="4:14" s="1" customFormat="1">
      <c r="D5886" s="32"/>
      <c r="G5886" s="32"/>
      <c r="I5886" s="7"/>
      <c r="J5886" s="7"/>
      <c r="K5886" s="7"/>
      <c r="N5886" s="7"/>
    </row>
    <row r="5887" spans="4:14" s="1" customFormat="1">
      <c r="D5887" s="32"/>
      <c r="G5887" s="32"/>
      <c r="I5887" s="7"/>
      <c r="J5887" s="7"/>
      <c r="K5887" s="7"/>
      <c r="N5887" s="7"/>
    </row>
    <row r="5888" spans="4:14" s="1" customFormat="1">
      <c r="D5888" s="32"/>
      <c r="G5888" s="32"/>
      <c r="I5888" s="7"/>
      <c r="J5888" s="7"/>
      <c r="K5888" s="7"/>
      <c r="N5888" s="7"/>
    </row>
    <row r="5889" spans="4:14" s="1" customFormat="1">
      <c r="D5889" s="32"/>
      <c r="G5889" s="32"/>
      <c r="I5889" s="7"/>
      <c r="J5889" s="7"/>
      <c r="K5889" s="7"/>
      <c r="N5889" s="7"/>
    </row>
    <row r="5890" spans="4:14" s="1" customFormat="1">
      <c r="D5890" s="32"/>
      <c r="G5890" s="32"/>
      <c r="I5890" s="7"/>
      <c r="J5890" s="7"/>
      <c r="K5890" s="7"/>
      <c r="N5890" s="7"/>
    </row>
    <row r="5891" spans="4:14" s="1" customFormat="1">
      <c r="D5891" s="32"/>
      <c r="G5891" s="32"/>
      <c r="I5891" s="7"/>
      <c r="J5891" s="7"/>
      <c r="K5891" s="7"/>
      <c r="N5891" s="7"/>
    </row>
    <row r="5892" spans="4:14" s="1" customFormat="1">
      <c r="D5892" s="32"/>
      <c r="G5892" s="32"/>
      <c r="I5892" s="7"/>
      <c r="J5892" s="7"/>
      <c r="K5892" s="7"/>
      <c r="N5892" s="7"/>
    </row>
    <row r="5893" spans="4:14" s="1" customFormat="1">
      <c r="D5893" s="32"/>
      <c r="G5893" s="32"/>
      <c r="I5893" s="7"/>
      <c r="J5893" s="7"/>
      <c r="K5893" s="7"/>
      <c r="N5893" s="7"/>
    </row>
    <row r="5894" spans="4:14" s="1" customFormat="1">
      <c r="D5894" s="32"/>
      <c r="G5894" s="32"/>
      <c r="I5894" s="7"/>
      <c r="J5894" s="7"/>
      <c r="K5894" s="7"/>
      <c r="N5894" s="7"/>
    </row>
    <row r="5895" spans="4:14" s="1" customFormat="1">
      <c r="D5895" s="32"/>
      <c r="G5895" s="32"/>
      <c r="I5895" s="7"/>
      <c r="J5895" s="7"/>
      <c r="K5895" s="7"/>
      <c r="N5895" s="7"/>
    </row>
    <row r="5896" spans="4:14" s="1" customFormat="1">
      <c r="D5896" s="32"/>
      <c r="G5896" s="32"/>
      <c r="I5896" s="7"/>
      <c r="J5896" s="7"/>
      <c r="K5896" s="7"/>
      <c r="N5896" s="7"/>
    </row>
    <row r="5897" spans="4:14" s="1" customFormat="1">
      <c r="D5897" s="32"/>
      <c r="G5897" s="32"/>
      <c r="I5897" s="7"/>
      <c r="J5897" s="7"/>
      <c r="K5897" s="7"/>
      <c r="N5897" s="7"/>
    </row>
    <row r="5898" spans="4:14" s="1" customFormat="1">
      <c r="D5898" s="32"/>
      <c r="G5898" s="32"/>
      <c r="I5898" s="7"/>
      <c r="J5898" s="7"/>
      <c r="K5898" s="7"/>
      <c r="N5898" s="7"/>
    </row>
    <row r="5899" spans="4:14" s="1" customFormat="1">
      <c r="D5899" s="32"/>
      <c r="G5899" s="32"/>
      <c r="I5899" s="7"/>
      <c r="J5899" s="7"/>
      <c r="K5899" s="7"/>
      <c r="N5899" s="7"/>
    </row>
    <row r="5900" spans="4:14" s="1" customFormat="1">
      <c r="D5900" s="32"/>
      <c r="G5900" s="32"/>
      <c r="I5900" s="7"/>
      <c r="J5900" s="7"/>
      <c r="K5900" s="7"/>
      <c r="N5900" s="7"/>
    </row>
    <row r="5901" spans="4:14" s="1" customFormat="1">
      <c r="D5901" s="32"/>
      <c r="G5901" s="32"/>
      <c r="I5901" s="7"/>
      <c r="J5901" s="7"/>
      <c r="K5901" s="7"/>
      <c r="N5901" s="7"/>
    </row>
    <row r="5902" spans="4:14" s="1" customFormat="1">
      <c r="D5902" s="32"/>
      <c r="G5902" s="32"/>
      <c r="I5902" s="7"/>
      <c r="J5902" s="7"/>
      <c r="K5902" s="7"/>
      <c r="N5902" s="7"/>
    </row>
    <row r="5903" spans="4:14" s="1" customFormat="1">
      <c r="D5903" s="32"/>
      <c r="G5903" s="32"/>
      <c r="I5903" s="7"/>
      <c r="J5903" s="7"/>
      <c r="K5903" s="7"/>
      <c r="N5903" s="7"/>
    </row>
    <row r="5904" spans="4:14" s="1" customFormat="1">
      <c r="D5904" s="32"/>
      <c r="G5904" s="32"/>
      <c r="I5904" s="7"/>
      <c r="J5904" s="7"/>
      <c r="K5904" s="7"/>
      <c r="N5904" s="7"/>
    </row>
    <row r="5905" spans="4:14" s="1" customFormat="1">
      <c r="D5905" s="32"/>
      <c r="G5905" s="32"/>
      <c r="I5905" s="7"/>
      <c r="J5905" s="7"/>
      <c r="K5905" s="7"/>
      <c r="N5905" s="7"/>
    </row>
    <row r="5906" spans="4:14" s="1" customFormat="1">
      <c r="D5906" s="32"/>
      <c r="G5906" s="32"/>
      <c r="I5906" s="7"/>
      <c r="J5906" s="7"/>
      <c r="K5906" s="7"/>
      <c r="N5906" s="7"/>
    </row>
    <row r="5907" spans="4:14" s="1" customFormat="1">
      <c r="D5907" s="32"/>
      <c r="G5907" s="32"/>
      <c r="I5907" s="7"/>
      <c r="J5907" s="7"/>
      <c r="K5907" s="7"/>
      <c r="N5907" s="7"/>
    </row>
    <row r="5908" spans="4:14" s="1" customFormat="1">
      <c r="D5908" s="32"/>
      <c r="G5908" s="32"/>
      <c r="I5908" s="7"/>
      <c r="J5908" s="7"/>
      <c r="K5908" s="7"/>
      <c r="N5908" s="7"/>
    </row>
    <row r="5909" spans="4:14" s="1" customFormat="1">
      <c r="D5909" s="32"/>
      <c r="G5909" s="32"/>
      <c r="I5909" s="7"/>
      <c r="J5909" s="7"/>
      <c r="K5909" s="7"/>
      <c r="N5909" s="7"/>
    </row>
    <row r="5910" spans="4:14" s="1" customFormat="1">
      <c r="D5910" s="32"/>
      <c r="G5910" s="32"/>
      <c r="I5910" s="7"/>
      <c r="J5910" s="7"/>
      <c r="K5910" s="7"/>
      <c r="N5910" s="7"/>
    </row>
    <row r="5911" spans="4:14" s="1" customFormat="1">
      <c r="D5911" s="32"/>
      <c r="G5911" s="32"/>
      <c r="I5911" s="7"/>
      <c r="J5911" s="7"/>
      <c r="K5911" s="7"/>
      <c r="N5911" s="7"/>
    </row>
    <row r="5912" spans="4:14" s="1" customFormat="1">
      <c r="D5912" s="32"/>
      <c r="G5912" s="32"/>
      <c r="I5912" s="7"/>
      <c r="J5912" s="7"/>
      <c r="K5912" s="7"/>
      <c r="N5912" s="7"/>
    </row>
    <row r="5913" spans="4:14" s="1" customFormat="1">
      <c r="D5913" s="32"/>
      <c r="G5913" s="32"/>
      <c r="I5913" s="7"/>
      <c r="J5913" s="7"/>
      <c r="K5913" s="7"/>
      <c r="N5913" s="7"/>
    </row>
    <row r="5914" spans="4:14" s="1" customFormat="1">
      <c r="D5914" s="32"/>
      <c r="G5914" s="32"/>
      <c r="I5914" s="7"/>
      <c r="J5914" s="7"/>
      <c r="K5914" s="7"/>
      <c r="N5914" s="7"/>
    </row>
    <row r="5915" spans="4:14" s="1" customFormat="1">
      <c r="D5915" s="32"/>
      <c r="G5915" s="32"/>
      <c r="I5915" s="7"/>
      <c r="J5915" s="7"/>
      <c r="K5915" s="7"/>
      <c r="N5915" s="7"/>
    </row>
    <row r="5916" spans="4:14" s="1" customFormat="1">
      <c r="D5916" s="32"/>
      <c r="G5916" s="32"/>
      <c r="I5916" s="7"/>
      <c r="J5916" s="7"/>
      <c r="K5916" s="7"/>
      <c r="N5916" s="7"/>
    </row>
    <row r="5917" spans="4:14" s="1" customFormat="1">
      <c r="D5917" s="32"/>
      <c r="G5917" s="32"/>
      <c r="I5917" s="7"/>
      <c r="J5917" s="7"/>
      <c r="K5917" s="7"/>
      <c r="N5917" s="7"/>
    </row>
    <row r="5918" spans="4:14" s="1" customFormat="1">
      <c r="D5918" s="32"/>
      <c r="G5918" s="32"/>
      <c r="I5918" s="7"/>
      <c r="J5918" s="7"/>
      <c r="K5918" s="7"/>
      <c r="N5918" s="7"/>
    </row>
    <row r="5919" spans="4:14" s="1" customFormat="1">
      <c r="D5919" s="32"/>
      <c r="G5919" s="32"/>
      <c r="I5919" s="7"/>
      <c r="J5919" s="7"/>
      <c r="K5919" s="7"/>
      <c r="N5919" s="7"/>
    </row>
    <row r="5920" spans="4:14" s="1" customFormat="1">
      <c r="D5920" s="32"/>
      <c r="G5920" s="32"/>
      <c r="I5920" s="7"/>
      <c r="J5920" s="7"/>
      <c r="K5920" s="7"/>
      <c r="N5920" s="7"/>
    </row>
    <row r="5921" spans="4:14" s="1" customFormat="1">
      <c r="D5921" s="32"/>
      <c r="G5921" s="32"/>
      <c r="I5921" s="7"/>
      <c r="J5921" s="7"/>
      <c r="K5921" s="7"/>
      <c r="N5921" s="7"/>
    </row>
    <row r="5922" spans="4:14" s="1" customFormat="1">
      <c r="D5922" s="32"/>
      <c r="G5922" s="32"/>
      <c r="I5922" s="7"/>
      <c r="J5922" s="7"/>
      <c r="K5922" s="7"/>
      <c r="N5922" s="7"/>
    </row>
    <row r="5923" spans="4:14" s="1" customFormat="1">
      <c r="D5923" s="32"/>
      <c r="G5923" s="32"/>
      <c r="I5923" s="7"/>
      <c r="J5923" s="7"/>
      <c r="K5923" s="7"/>
      <c r="N5923" s="7"/>
    </row>
    <row r="5924" spans="4:14" s="1" customFormat="1">
      <c r="D5924" s="32"/>
      <c r="G5924" s="32"/>
      <c r="I5924" s="7"/>
      <c r="J5924" s="7"/>
      <c r="K5924" s="7"/>
      <c r="N5924" s="7"/>
    </row>
    <row r="5925" spans="4:14" s="1" customFormat="1">
      <c r="D5925" s="32"/>
      <c r="G5925" s="32"/>
      <c r="I5925" s="7"/>
      <c r="J5925" s="7"/>
      <c r="K5925" s="7"/>
      <c r="N5925" s="7"/>
    </row>
    <row r="5926" spans="4:14" s="1" customFormat="1">
      <c r="D5926" s="32"/>
      <c r="G5926" s="32"/>
      <c r="I5926" s="7"/>
      <c r="J5926" s="7"/>
      <c r="K5926" s="7"/>
      <c r="N5926" s="7"/>
    </row>
    <row r="5927" spans="4:14" s="1" customFormat="1">
      <c r="D5927" s="32"/>
      <c r="G5927" s="32"/>
      <c r="I5927" s="7"/>
      <c r="J5927" s="7"/>
      <c r="K5927" s="7"/>
      <c r="N5927" s="7"/>
    </row>
    <row r="5928" spans="4:14" s="1" customFormat="1">
      <c r="D5928" s="32"/>
      <c r="G5928" s="32"/>
      <c r="I5928" s="7"/>
      <c r="J5928" s="7"/>
      <c r="K5928" s="7"/>
      <c r="N5928" s="7"/>
    </row>
    <row r="5929" spans="4:14" s="1" customFormat="1">
      <c r="D5929" s="32"/>
      <c r="G5929" s="32"/>
      <c r="I5929" s="7"/>
      <c r="J5929" s="7"/>
      <c r="K5929" s="7"/>
      <c r="N5929" s="7"/>
    </row>
    <row r="5930" spans="4:14" s="1" customFormat="1">
      <c r="D5930" s="32"/>
      <c r="G5930" s="32"/>
      <c r="I5930" s="7"/>
      <c r="J5930" s="7"/>
      <c r="K5930" s="7"/>
      <c r="N5930" s="7"/>
    </row>
    <row r="5931" spans="4:14" s="1" customFormat="1">
      <c r="D5931" s="32"/>
      <c r="G5931" s="32"/>
      <c r="I5931" s="7"/>
      <c r="J5931" s="7"/>
      <c r="K5931" s="7"/>
      <c r="N5931" s="7"/>
    </row>
    <row r="5932" spans="4:14" s="1" customFormat="1">
      <c r="D5932" s="32"/>
      <c r="G5932" s="32"/>
      <c r="I5932" s="7"/>
      <c r="J5932" s="7"/>
      <c r="K5932" s="7"/>
      <c r="N5932" s="7"/>
    </row>
    <row r="5933" spans="4:14" s="1" customFormat="1">
      <c r="D5933" s="32"/>
      <c r="G5933" s="32"/>
      <c r="I5933" s="7"/>
      <c r="J5933" s="7"/>
      <c r="K5933" s="7"/>
      <c r="N5933" s="7"/>
    </row>
    <row r="5934" spans="4:14" s="1" customFormat="1">
      <c r="D5934" s="32"/>
      <c r="G5934" s="32"/>
      <c r="I5934" s="7"/>
      <c r="J5934" s="7"/>
      <c r="K5934" s="7"/>
      <c r="N5934" s="7"/>
    </row>
    <row r="5935" spans="4:14" s="1" customFormat="1">
      <c r="D5935" s="32"/>
      <c r="G5935" s="32"/>
      <c r="I5935" s="7"/>
      <c r="J5935" s="7"/>
      <c r="K5935" s="7"/>
      <c r="N5935" s="7"/>
    </row>
    <row r="5936" spans="4:14" s="1" customFormat="1">
      <c r="D5936" s="32"/>
      <c r="G5936" s="32"/>
      <c r="I5936" s="7"/>
      <c r="J5936" s="7"/>
      <c r="K5936" s="7"/>
      <c r="N5936" s="7"/>
    </row>
    <row r="5937" spans="4:14" s="1" customFormat="1">
      <c r="D5937" s="32"/>
      <c r="G5937" s="32"/>
      <c r="I5937" s="7"/>
      <c r="J5937" s="7"/>
      <c r="K5937" s="7"/>
      <c r="N5937" s="7"/>
    </row>
    <row r="5938" spans="4:14" s="1" customFormat="1">
      <c r="D5938" s="32"/>
      <c r="G5938" s="32"/>
      <c r="I5938" s="7"/>
      <c r="J5938" s="7"/>
      <c r="K5938" s="7"/>
      <c r="N5938" s="7"/>
    </row>
    <row r="5939" spans="4:14" s="1" customFormat="1">
      <c r="D5939" s="32"/>
      <c r="G5939" s="32"/>
      <c r="I5939" s="7"/>
      <c r="J5939" s="7"/>
      <c r="K5939" s="7"/>
      <c r="N5939" s="7"/>
    </row>
    <row r="5940" spans="4:14" s="1" customFormat="1">
      <c r="D5940" s="32"/>
      <c r="G5940" s="32"/>
      <c r="I5940" s="7"/>
      <c r="J5940" s="7"/>
      <c r="K5940" s="7"/>
      <c r="N5940" s="7"/>
    </row>
    <row r="5941" spans="4:14" s="1" customFormat="1">
      <c r="D5941" s="32"/>
      <c r="G5941" s="32"/>
      <c r="I5941" s="7"/>
      <c r="J5941" s="7"/>
      <c r="K5941" s="7"/>
      <c r="N5941" s="7"/>
    </row>
    <row r="5942" spans="4:14" s="1" customFormat="1">
      <c r="D5942" s="32"/>
      <c r="G5942" s="32"/>
      <c r="I5942" s="7"/>
      <c r="J5942" s="7"/>
      <c r="K5942" s="7"/>
      <c r="N5942" s="7"/>
    </row>
    <row r="5943" spans="4:14" s="1" customFormat="1">
      <c r="D5943" s="32"/>
      <c r="G5943" s="32"/>
      <c r="I5943" s="7"/>
      <c r="J5943" s="7"/>
      <c r="K5943" s="7"/>
      <c r="N5943" s="7"/>
    </row>
    <row r="5944" spans="4:14" s="1" customFormat="1">
      <c r="D5944" s="32"/>
      <c r="G5944" s="32"/>
      <c r="I5944" s="7"/>
      <c r="J5944" s="7"/>
      <c r="K5944" s="7"/>
      <c r="N5944" s="7"/>
    </row>
    <row r="5945" spans="4:14" s="1" customFormat="1">
      <c r="D5945" s="32"/>
      <c r="G5945" s="32"/>
      <c r="I5945" s="7"/>
      <c r="J5945" s="7"/>
      <c r="K5945" s="7"/>
      <c r="N5945" s="7"/>
    </row>
    <row r="5946" spans="4:14" s="1" customFormat="1">
      <c r="D5946" s="32"/>
      <c r="G5946" s="32"/>
      <c r="I5946" s="7"/>
      <c r="J5946" s="7"/>
      <c r="K5946" s="7"/>
      <c r="N5946" s="7"/>
    </row>
    <row r="5947" spans="4:14" s="1" customFormat="1">
      <c r="D5947" s="32"/>
      <c r="G5947" s="32"/>
      <c r="I5947" s="7"/>
      <c r="J5947" s="7"/>
      <c r="K5947" s="7"/>
      <c r="N5947" s="7"/>
    </row>
    <row r="5948" spans="4:14" s="1" customFormat="1">
      <c r="D5948" s="32"/>
      <c r="G5948" s="32"/>
      <c r="I5948" s="7"/>
      <c r="J5948" s="7"/>
      <c r="K5948" s="7"/>
      <c r="N5948" s="7"/>
    </row>
    <row r="5949" spans="4:14" s="1" customFormat="1">
      <c r="D5949" s="32"/>
      <c r="G5949" s="32"/>
      <c r="I5949" s="7"/>
      <c r="J5949" s="7"/>
      <c r="K5949" s="7"/>
      <c r="N5949" s="7"/>
    </row>
    <row r="5950" spans="4:14" s="1" customFormat="1">
      <c r="D5950" s="32"/>
      <c r="G5950" s="32"/>
      <c r="I5950" s="7"/>
      <c r="J5950" s="7"/>
      <c r="K5950" s="7"/>
      <c r="N5950" s="7"/>
    </row>
    <row r="5951" spans="4:14" s="1" customFormat="1">
      <c r="D5951" s="32"/>
      <c r="G5951" s="32"/>
      <c r="I5951" s="7"/>
      <c r="J5951" s="7"/>
      <c r="K5951" s="7"/>
      <c r="N5951" s="7"/>
    </row>
    <row r="5952" spans="4:14" s="1" customFormat="1">
      <c r="D5952" s="32"/>
      <c r="G5952" s="32"/>
      <c r="I5952" s="7"/>
      <c r="J5952" s="7"/>
      <c r="K5952" s="7"/>
      <c r="N5952" s="7"/>
    </row>
    <row r="5953" spans="4:14" s="1" customFormat="1">
      <c r="D5953" s="32"/>
      <c r="G5953" s="32"/>
      <c r="I5953" s="7"/>
      <c r="J5953" s="7"/>
      <c r="K5953" s="7"/>
      <c r="N5953" s="7"/>
    </row>
    <row r="5954" spans="4:14" s="1" customFormat="1">
      <c r="D5954" s="32"/>
      <c r="G5954" s="32"/>
      <c r="I5954" s="7"/>
      <c r="J5954" s="7"/>
      <c r="K5954" s="7"/>
      <c r="N5954" s="7"/>
    </row>
    <row r="5955" spans="4:14" s="1" customFormat="1">
      <c r="D5955" s="32"/>
      <c r="G5955" s="32"/>
      <c r="I5955" s="7"/>
      <c r="J5955" s="7"/>
      <c r="K5955" s="7"/>
      <c r="N5955" s="7"/>
    </row>
    <row r="5956" spans="4:14" s="1" customFormat="1">
      <c r="D5956" s="32"/>
      <c r="G5956" s="32"/>
      <c r="I5956" s="7"/>
      <c r="J5956" s="7"/>
      <c r="K5956" s="7"/>
      <c r="N5956" s="7"/>
    </row>
    <row r="5957" spans="4:14" s="1" customFormat="1">
      <c r="D5957" s="32"/>
      <c r="G5957" s="32"/>
      <c r="I5957" s="7"/>
      <c r="J5957" s="7"/>
      <c r="K5957" s="7"/>
      <c r="N5957" s="7"/>
    </row>
    <row r="5958" spans="4:14" s="1" customFormat="1">
      <c r="D5958" s="32"/>
      <c r="G5958" s="32"/>
      <c r="I5958" s="7"/>
      <c r="J5958" s="7"/>
      <c r="K5958" s="7"/>
      <c r="N5958" s="7"/>
    </row>
    <row r="5959" spans="4:14" s="1" customFormat="1">
      <c r="D5959" s="32"/>
      <c r="G5959" s="32"/>
      <c r="I5959" s="7"/>
      <c r="J5959" s="7"/>
      <c r="K5959" s="7"/>
      <c r="N5959" s="7"/>
    </row>
    <row r="5960" spans="4:14" s="1" customFormat="1">
      <c r="D5960" s="32"/>
      <c r="G5960" s="32"/>
      <c r="I5960" s="7"/>
      <c r="J5960" s="7"/>
      <c r="K5960" s="7"/>
      <c r="N5960" s="7"/>
    </row>
    <row r="5961" spans="4:14" s="1" customFormat="1">
      <c r="D5961" s="32"/>
      <c r="G5961" s="32"/>
      <c r="I5961" s="7"/>
      <c r="J5961" s="7"/>
      <c r="K5961" s="7"/>
      <c r="N5961" s="7"/>
    </row>
    <row r="5962" spans="4:14" s="1" customFormat="1">
      <c r="D5962" s="32"/>
      <c r="G5962" s="32"/>
      <c r="I5962" s="7"/>
      <c r="J5962" s="7"/>
      <c r="K5962" s="7"/>
      <c r="N5962" s="7"/>
    </row>
    <row r="5963" spans="4:14" s="1" customFormat="1">
      <c r="D5963" s="32"/>
      <c r="G5963" s="32"/>
      <c r="I5963" s="7"/>
      <c r="J5963" s="7"/>
      <c r="K5963" s="7"/>
      <c r="N5963" s="7"/>
    </row>
    <row r="5964" spans="4:14" s="1" customFormat="1">
      <c r="D5964" s="32"/>
      <c r="G5964" s="32"/>
      <c r="I5964" s="7"/>
      <c r="J5964" s="7"/>
      <c r="K5964" s="7"/>
      <c r="N5964" s="7"/>
    </row>
    <row r="5965" spans="4:14" s="1" customFormat="1">
      <c r="D5965" s="32"/>
      <c r="G5965" s="32"/>
      <c r="I5965" s="7"/>
      <c r="J5965" s="7"/>
      <c r="K5965" s="7"/>
      <c r="N5965" s="7"/>
    </row>
    <row r="5966" spans="4:14" s="1" customFormat="1">
      <c r="D5966" s="32"/>
      <c r="G5966" s="32"/>
      <c r="I5966" s="7"/>
      <c r="J5966" s="7"/>
      <c r="K5966" s="7"/>
      <c r="N5966" s="7"/>
    </row>
    <row r="5967" spans="4:14" s="1" customFormat="1">
      <c r="D5967" s="32"/>
      <c r="G5967" s="32"/>
      <c r="I5967" s="7"/>
      <c r="J5967" s="7"/>
      <c r="K5967" s="7"/>
      <c r="N5967" s="7"/>
    </row>
    <row r="5968" spans="4:14" s="1" customFormat="1">
      <c r="D5968" s="32"/>
      <c r="G5968" s="32"/>
      <c r="I5968" s="7"/>
      <c r="J5968" s="7"/>
      <c r="K5968" s="7"/>
      <c r="N5968" s="7"/>
    </row>
    <row r="5969" spans="4:14" s="1" customFormat="1">
      <c r="D5969" s="32"/>
      <c r="G5969" s="32"/>
      <c r="I5969" s="7"/>
      <c r="J5969" s="7"/>
      <c r="K5969" s="7"/>
      <c r="N5969" s="7"/>
    </row>
    <row r="5970" spans="4:14" s="1" customFormat="1">
      <c r="D5970" s="32"/>
      <c r="G5970" s="32"/>
      <c r="I5970" s="7"/>
      <c r="J5970" s="7"/>
      <c r="K5970" s="7"/>
      <c r="N5970" s="7"/>
    </row>
    <row r="5971" spans="4:14" s="1" customFormat="1">
      <c r="D5971" s="32"/>
      <c r="G5971" s="32"/>
      <c r="I5971" s="7"/>
      <c r="J5971" s="7"/>
      <c r="K5971" s="7"/>
      <c r="N5971" s="7"/>
    </row>
    <row r="5972" spans="4:14" s="1" customFormat="1">
      <c r="D5972" s="32"/>
      <c r="G5972" s="32"/>
      <c r="I5972" s="7"/>
      <c r="J5972" s="7"/>
      <c r="K5972" s="7"/>
      <c r="N5972" s="7"/>
    </row>
    <row r="5973" spans="4:14" s="1" customFormat="1">
      <c r="D5973" s="32"/>
      <c r="G5973" s="32"/>
      <c r="I5973" s="7"/>
      <c r="J5973" s="7"/>
      <c r="K5973" s="7"/>
      <c r="N5973" s="7"/>
    </row>
    <row r="5974" spans="4:14" s="1" customFormat="1">
      <c r="D5974" s="32"/>
      <c r="G5974" s="32"/>
      <c r="I5974" s="7"/>
      <c r="J5974" s="7"/>
      <c r="K5974" s="7"/>
      <c r="N5974" s="7"/>
    </row>
    <row r="5975" spans="4:14" s="1" customFormat="1">
      <c r="D5975" s="32"/>
      <c r="G5975" s="32"/>
      <c r="I5975" s="7"/>
      <c r="J5975" s="7"/>
      <c r="K5975" s="7"/>
      <c r="N5975" s="7"/>
    </row>
    <row r="5976" spans="4:14" s="1" customFormat="1">
      <c r="D5976" s="32"/>
      <c r="G5976" s="32"/>
      <c r="I5976" s="7"/>
      <c r="J5976" s="7"/>
      <c r="K5976" s="7"/>
      <c r="N5976" s="7"/>
    </row>
    <row r="5977" spans="4:14" s="1" customFormat="1">
      <c r="D5977" s="32"/>
      <c r="G5977" s="32"/>
      <c r="I5977" s="7"/>
      <c r="J5977" s="7"/>
      <c r="K5977" s="7"/>
      <c r="N5977" s="7"/>
    </row>
    <row r="5978" spans="4:14" s="1" customFormat="1">
      <c r="D5978" s="32"/>
      <c r="G5978" s="32"/>
      <c r="I5978" s="7"/>
      <c r="J5978" s="7"/>
      <c r="K5978" s="7"/>
      <c r="N5978" s="7"/>
    </row>
    <row r="5979" spans="4:14" s="1" customFormat="1">
      <c r="D5979" s="32"/>
      <c r="G5979" s="32"/>
      <c r="I5979" s="7"/>
      <c r="J5979" s="7"/>
      <c r="K5979" s="7"/>
      <c r="N5979" s="7"/>
    </row>
    <row r="5980" spans="4:14" s="1" customFormat="1">
      <c r="D5980" s="32"/>
      <c r="G5980" s="32"/>
      <c r="I5980" s="7"/>
      <c r="J5980" s="7"/>
      <c r="K5980" s="7"/>
      <c r="N5980" s="7"/>
    </row>
    <row r="5981" spans="4:14" s="1" customFormat="1">
      <c r="D5981" s="32"/>
      <c r="G5981" s="32"/>
      <c r="I5981" s="7"/>
      <c r="J5981" s="7"/>
      <c r="K5981" s="7"/>
      <c r="N5981" s="7"/>
    </row>
    <row r="5982" spans="4:14" s="1" customFormat="1">
      <c r="D5982" s="32"/>
      <c r="G5982" s="32"/>
      <c r="I5982" s="7"/>
      <c r="J5982" s="7"/>
      <c r="K5982" s="7"/>
      <c r="N5982" s="7"/>
    </row>
    <row r="5983" spans="4:14" s="1" customFormat="1">
      <c r="D5983" s="32"/>
      <c r="G5983" s="32"/>
      <c r="I5983" s="7"/>
      <c r="J5983" s="7"/>
      <c r="K5983" s="7"/>
      <c r="N5983" s="7"/>
    </row>
    <row r="5984" spans="4:14" s="1" customFormat="1">
      <c r="D5984" s="32"/>
      <c r="G5984" s="32"/>
      <c r="I5984" s="7"/>
      <c r="J5984" s="7"/>
      <c r="K5984" s="7"/>
      <c r="N5984" s="7"/>
    </row>
    <row r="5985" spans="4:14" s="1" customFormat="1">
      <c r="D5985" s="32"/>
      <c r="G5985" s="32"/>
      <c r="I5985" s="7"/>
      <c r="J5985" s="7"/>
      <c r="K5985" s="7"/>
      <c r="N5985" s="7"/>
    </row>
    <row r="5986" spans="4:14" s="1" customFormat="1">
      <c r="D5986" s="32"/>
      <c r="G5986" s="32"/>
      <c r="I5986" s="7"/>
      <c r="J5986" s="7"/>
      <c r="K5986" s="7"/>
      <c r="N5986" s="7"/>
    </row>
    <row r="5987" spans="4:14" s="1" customFormat="1">
      <c r="D5987" s="32"/>
      <c r="G5987" s="32"/>
      <c r="I5987" s="7"/>
      <c r="J5987" s="7"/>
      <c r="K5987" s="7"/>
      <c r="N5987" s="7"/>
    </row>
    <row r="5988" spans="4:14" s="1" customFormat="1">
      <c r="D5988" s="32"/>
      <c r="G5988" s="32"/>
      <c r="I5988" s="7"/>
      <c r="J5988" s="7"/>
      <c r="K5988" s="7"/>
      <c r="N5988" s="7"/>
    </row>
    <row r="5989" spans="4:14" s="1" customFormat="1">
      <c r="D5989" s="32"/>
      <c r="G5989" s="32"/>
      <c r="I5989" s="7"/>
      <c r="J5989" s="7"/>
      <c r="K5989" s="7"/>
      <c r="N5989" s="7"/>
    </row>
    <row r="5990" spans="4:14" s="1" customFormat="1">
      <c r="D5990" s="32"/>
      <c r="G5990" s="32"/>
      <c r="I5990" s="7"/>
      <c r="J5990" s="7"/>
      <c r="K5990" s="7"/>
      <c r="N5990" s="7"/>
    </row>
    <row r="5991" spans="4:14" s="1" customFormat="1">
      <c r="D5991" s="32"/>
      <c r="G5991" s="32"/>
      <c r="I5991" s="7"/>
      <c r="J5991" s="7"/>
      <c r="K5991" s="7"/>
      <c r="N5991" s="7"/>
    </row>
    <row r="5992" spans="4:14" s="1" customFormat="1">
      <c r="D5992" s="32"/>
      <c r="G5992" s="32"/>
      <c r="I5992" s="7"/>
      <c r="J5992" s="7"/>
      <c r="K5992" s="7"/>
      <c r="N5992" s="7"/>
    </row>
    <row r="5993" spans="4:14" s="1" customFormat="1">
      <c r="D5993" s="32"/>
      <c r="G5993" s="32"/>
      <c r="I5993" s="7"/>
      <c r="J5993" s="7"/>
      <c r="K5993" s="7"/>
      <c r="N5993" s="7"/>
    </row>
    <row r="5994" spans="4:14" s="1" customFormat="1">
      <c r="D5994" s="32"/>
      <c r="G5994" s="32"/>
      <c r="I5994" s="7"/>
      <c r="J5994" s="7"/>
      <c r="K5994" s="7"/>
      <c r="N5994" s="7"/>
    </row>
    <row r="5995" spans="4:14" s="1" customFormat="1">
      <c r="D5995" s="32"/>
      <c r="G5995" s="32"/>
      <c r="I5995" s="7"/>
      <c r="J5995" s="7"/>
      <c r="K5995" s="7"/>
      <c r="N5995" s="7"/>
    </row>
    <row r="5996" spans="4:14" s="1" customFormat="1">
      <c r="D5996" s="32"/>
      <c r="G5996" s="32"/>
      <c r="I5996" s="7"/>
      <c r="J5996" s="7"/>
      <c r="K5996" s="7"/>
      <c r="N5996" s="7"/>
    </row>
    <row r="5997" spans="4:14" s="1" customFormat="1">
      <c r="D5997" s="32"/>
      <c r="G5997" s="32"/>
      <c r="I5997" s="7"/>
      <c r="J5997" s="7"/>
      <c r="K5997" s="7"/>
      <c r="N5997" s="7"/>
    </row>
    <row r="5998" spans="4:14" s="1" customFormat="1">
      <c r="D5998" s="32"/>
      <c r="G5998" s="32"/>
      <c r="I5998" s="7"/>
      <c r="J5998" s="7"/>
      <c r="K5998" s="7"/>
      <c r="N5998" s="7"/>
    </row>
    <row r="5999" spans="4:14" s="1" customFormat="1">
      <c r="D5999" s="32"/>
      <c r="G5999" s="32"/>
      <c r="I5999" s="7"/>
      <c r="J5999" s="7"/>
      <c r="K5999" s="7"/>
      <c r="N5999" s="7"/>
    </row>
    <row r="6000" spans="4:14" s="1" customFormat="1">
      <c r="D6000" s="32"/>
      <c r="G6000" s="32"/>
      <c r="I6000" s="7"/>
      <c r="J6000" s="7"/>
      <c r="K6000" s="7"/>
      <c r="N6000" s="7"/>
    </row>
    <row r="6001" spans="4:14" s="1" customFormat="1">
      <c r="D6001" s="32"/>
      <c r="G6001" s="32"/>
      <c r="I6001" s="7"/>
      <c r="J6001" s="7"/>
      <c r="K6001" s="7"/>
      <c r="N6001" s="7"/>
    </row>
    <row r="6002" spans="4:14" s="1" customFormat="1">
      <c r="D6002" s="32"/>
      <c r="G6002" s="32"/>
      <c r="I6002" s="7"/>
      <c r="J6002" s="7"/>
      <c r="K6002" s="7"/>
      <c r="N6002" s="7"/>
    </row>
    <row r="6003" spans="4:14" s="1" customFormat="1">
      <c r="D6003" s="32"/>
      <c r="G6003" s="32"/>
      <c r="I6003" s="7"/>
      <c r="J6003" s="7"/>
      <c r="K6003" s="7"/>
      <c r="N6003" s="7"/>
    </row>
    <row r="6004" spans="4:14" s="1" customFormat="1">
      <c r="D6004" s="32"/>
      <c r="G6004" s="32"/>
      <c r="I6004" s="7"/>
      <c r="J6004" s="7"/>
      <c r="K6004" s="7"/>
      <c r="N6004" s="7"/>
    </row>
    <row r="6005" spans="4:14" s="1" customFormat="1">
      <c r="D6005" s="32"/>
      <c r="G6005" s="32"/>
      <c r="I6005" s="7"/>
      <c r="J6005" s="7"/>
      <c r="K6005" s="7"/>
      <c r="N6005" s="7"/>
    </row>
    <row r="6006" spans="4:14" s="1" customFormat="1">
      <c r="D6006" s="32"/>
      <c r="G6006" s="32"/>
      <c r="I6006" s="7"/>
      <c r="J6006" s="7"/>
      <c r="K6006" s="7"/>
      <c r="N6006" s="7"/>
    </row>
    <row r="6007" spans="4:14" s="1" customFormat="1">
      <c r="D6007" s="32"/>
      <c r="G6007" s="32"/>
      <c r="I6007" s="7"/>
      <c r="J6007" s="7"/>
      <c r="K6007" s="7"/>
      <c r="N6007" s="7"/>
    </row>
    <row r="6008" spans="4:14" s="1" customFormat="1">
      <c r="D6008" s="32"/>
      <c r="G6008" s="32"/>
      <c r="I6008" s="7"/>
      <c r="J6008" s="7"/>
      <c r="K6008" s="7"/>
      <c r="N6008" s="7"/>
    </row>
    <row r="6009" spans="4:14" s="1" customFormat="1">
      <c r="D6009" s="32"/>
      <c r="G6009" s="32"/>
      <c r="I6009" s="7"/>
      <c r="J6009" s="7"/>
      <c r="K6009" s="7"/>
      <c r="N6009" s="7"/>
    </row>
    <row r="6010" spans="4:14" s="1" customFormat="1">
      <c r="D6010" s="32"/>
      <c r="G6010" s="32"/>
      <c r="I6010" s="7"/>
      <c r="J6010" s="7"/>
      <c r="K6010" s="7"/>
      <c r="N6010" s="7"/>
    </row>
    <row r="6011" spans="4:14" s="1" customFormat="1">
      <c r="D6011" s="32"/>
      <c r="G6011" s="32"/>
      <c r="I6011" s="7"/>
      <c r="J6011" s="7"/>
      <c r="K6011" s="7"/>
      <c r="N6011" s="7"/>
    </row>
    <row r="6012" spans="4:14" s="1" customFormat="1">
      <c r="D6012" s="32"/>
      <c r="G6012" s="32"/>
      <c r="I6012" s="7"/>
      <c r="J6012" s="7"/>
      <c r="K6012" s="7"/>
      <c r="N6012" s="7"/>
    </row>
    <row r="6013" spans="4:14" s="1" customFormat="1">
      <c r="D6013" s="32"/>
      <c r="G6013" s="32"/>
      <c r="I6013" s="7"/>
      <c r="J6013" s="7"/>
      <c r="K6013" s="7"/>
      <c r="N6013" s="7"/>
    </row>
    <row r="6014" spans="4:14" s="1" customFormat="1">
      <c r="D6014" s="32"/>
      <c r="G6014" s="32"/>
      <c r="I6014" s="7"/>
      <c r="J6014" s="7"/>
      <c r="K6014" s="7"/>
      <c r="N6014" s="7"/>
    </row>
    <row r="6015" spans="4:14" s="1" customFormat="1">
      <c r="D6015" s="32"/>
      <c r="G6015" s="32"/>
      <c r="I6015" s="7"/>
      <c r="J6015" s="7"/>
      <c r="K6015" s="7"/>
      <c r="N6015" s="7"/>
    </row>
    <row r="6016" spans="4:14" s="1" customFormat="1">
      <c r="D6016" s="32"/>
      <c r="G6016" s="32"/>
      <c r="I6016" s="7"/>
      <c r="J6016" s="7"/>
      <c r="K6016" s="7"/>
      <c r="N6016" s="7"/>
    </row>
    <row r="6017" spans="4:14" s="1" customFormat="1">
      <c r="D6017" s="32"/>
      <c r="G6017" s="32"/>
      <c r="I6017" s="7"/>
      <c r="J6017" s="7"/>
      <c r="K6017" s="7"/>
      <c r="N6017" s="7"/>
    </row>
    <row r="6018" spans="4:14" s="1" customFormat="1">
      <c r="D6018" s="32"/>
      <c r="G6018" s="32"/>
      <c r="I6018" s="7"/>
      <c r="J6018" s="7"/>
      <c r="K6018" s="7"/>
      <c r="N6018" s="7"/>
    </row>
    <row r="6019" spans="4:14" s="1" customFormat="1">
      <c r="D6019" s="32"/>
      <c r="G6019" s="32"/>
      <c r="I6019" s="7"/>
      <c r="J6019" s="7"/>
      <c r="K6019" s="7"/>
      <c r="N6019" s="7"/>
    </row>
    <row r="6020" spans="4:14" s="1" customFormat="1">
      <c r="D6020" s="32"/>
      <c r="G6020" s="32"/>
      <c r="I6020" s="7"/>
      <c r="J6020" s="7"/>
      <c r="K6020" s="7"/>
      <c r="N6020" s="7"/>
    </row>
    <row r="6021" spans="4:14" s="1" customFormat="1">
      <c r="D6021" s="32"/>
      <c r="G6021" s="32"/>
      <c r="I6021" s="7"/>
      <c r="J6021" s="7"/>
      <c r="K6021" s="7"/>
      <c r="N6021" s="7"/>
    </row>
    <row r="6022" spans="4:14" s="1" customFormat="1">
      <c r="D6022" s="32"/>
      <c r="G6022" s="32"/>
      <c r="I6022" s="7"/>
      <c r="J6022" s="7"/>
      <c r="K6022" s="7"/>
      <c r="N6022" s="7"/>
    </row>
    <row r="6023" spans="4:14" s="1" customFormat="1">
      <c r="D6023" s="32"/>
      <c r="G6023" s="32"/>
      <c r="I6023" s="7"/>
      <c r="J6023" s="7"/>
      <c r="K6023" s="7"/>
      <c r="N6023" s="7"/>
    </row>
    <row r="6024" spans="4:14" s="1" customFormat="1">
      <c r="D6024" s="32"/>
      <c r="G6024" s="32"/>
      <c r="I6024" s="7"/>
      <c r="J6024" s="7"/>
      <c r="K6024" s="7"/>
      <c r="N6024" s="7"/>
    </row>
    <row r="6025" spans="4:14" s="1" customFormat="1">
      <c r="D6025" s="32"/>
      <c r="G6025" s="32"/>
      <c r="I6025" s="7"/>
      <c r="J6025" s="7"/>
      <c r="K6025" s="7"/>
      <c r="N6025" s="7"/>
    </row>
    <row r="6026" spans="4:14" s="1" customFormat="1">
      <c r="D6026" s="32"/>
      <c r="G6026" s="32"/>
      <c r="I6026" s="7"/>
      <c r="J6026" s="7"/>
      <c r="K6026" s="7"/>
      <c r="N6026" s="7"/>
    </row>
    <row r="6027" spans="4:14" s="1" customFormat="1">
      <c r="D6027" s="32"/>
      <c r="G6027" s="32"/>
      <c r="I6027" s="7"/>
      <c r="J6027" s="7"/>
      <c r="K6027" s="7"/>
      <c r="N6027" s="7"/>
    </row>
    <row r="6028" spans="4:14" s="1" customFormat="1">
      <c r="D6028" s="32"/>
      <c r="G6028" s="32"/>
      <c r="I6028" s="7"/>
      <c r="J6028" s="7"/>
      <c r="K6028" s="7"/>
      <c r="N6028" s="7"/>
    </row>
    <row r="6029" spans="4:14" s="1" customFormat="1">
      <c r="D6029" s="32"/>
      <c r="G6029" s="32"/>
      <c r="I6029" s="7"/>
      <c r="J6029" s="7"/>
      <c r="K6029" s="7"/>
      <c r="N6029" s="7"/>
    </row>
    <row r="6030" spans="4:14" s="1" customFormat="1">
      <c r="D6030" s="32"/>
      <c r="G6030" s="32"/>
      <c r="I6030" s="7"/>
      <c r="J6030" s="7"/>
      <c r="K6030" s="7"/>
      <c r="N6030" s="7"/>
    </row>
    <row r="6031" spans="4:14" s="1" customFormat="1">
      <c r="D6031" s="32"/>
      <c r="G6031" s="32"/>
      <c r="I6031" s="7"/>
      <c r="J6031" s="7"/>
      <c r="K6031" s="7"/>
      <c r="N6031" s="7"/>
    </row>
    <row r="6032" spans="4:14" s="1" customFormat="1">
      <c r="D6032" s="32"/>
      <c r="G6032" s="32"/>
      <c r="I6032" s="7"/>
      <c r="J6032" s="7"/>
      <c r="K6032" s="7"/>
      <c r="N6032" s="7"/>
    </row>
    <row r="6033" spans="4:14" s="1" customFormat="1">
      <c r="D6033" s="32"/>
      <c r="G6033" s="32"/>
      <c r="I6033" s="7"/>
      <c r="J6033" s="7"/>
      <c r="K6033" s="7"/>
      <c r="N6033" s="7"/>
    </row>
    <row r="6034" spans="4:14" s="1" customFormat="1">
      <c r="D6034" s="32"/>
      <c r="G6034" s="32"/>
      <c r="I6034" s="7"/>
      <c r="J6034" s="7"/>
      <c r="K6034" s="7"/>
      <c r="N6034" s="7"/>
    </row>
    <row r="6035" spans="4:14" s="1" customFormat="1">
      <c r="D6035" s="32"/>
      <c r="G6035" s="32"/>
      <c r="I6035" s="7"/>
      <c r="J6035" s="7"/>
      <c r="K6035" s="7"/>
      <c r="N6035" s="7"/>
    </row>
    <row r="6036" spans="4:14" s="1" customFormat="1">
      <c r="D6036" s="32"/>
      <c r="G6036" s="32"/>
      <c r="I6036" s="7"/>
      <c r="J6036" s="7"/>
      <c r="K6036" s="7"/>
      <c r="N6036" s="7"/>
    </row>
    <row r="6037" spans="4:14" s="1" customFormat="1">
      <c r="D6037" s="32"/>
      <c r="G6037" s="32"/>
      <c r="I6037" s="7"/>
      <c r="J6037" s="7"/>
      <c r="K6037" s="7"/>
      <c r="N6037" s="7"/>
    </row>
    <row r="6038" spans="4:14" s="1" customFormat="1">
      <c r="D6038" s="32"/>
      <c r="G6038" s="32"/>
      <c r="I6038" s="7"/>
      <c r="J6038" s="7"/>
      <c r="K6038" s="7"/>
      <c r="N6038" s="7"/>
    </row>
    <row r="6039" spans="4:14" s="1" customFormat="1">
      <c r="D6039" s="32"/>
      <c r="G6039" s="32"/>
      <c r="I6039" s="7"/>
      <c r="J6039" s="7"/>
      <c r="K6039" s="7"/>
      <c r="N6039" s="7"/>
    </row>
    <row r="6040" spans="4:14" s="1" customFormat="1">
      <c r="D6040" s="32"/>
      <c r="G6040" s="32"/>
      <c r="I6040" s="7"/>
      <c r="J6040" s="7"/>
      <c r="K6040" s="7"/>
      <c r="N6040" s="7"/>
    </row>
    <row r="6041" spans="4:14" s="1" customFormat="1">
      <c r="D6041" s="32"/>
      <c r="G6041" s="32"/>
      <c r="I6041" s="7"/>
      <c r="J6041" s="7"/>
      <c r="K6041" s="7"/>
      <c r="N6041" s="7"/>
    </row>
    <row r="6042" spans="4:14" s="1" customFormat="1">
      <c r="D6042" s="32"/>
      <c r="G6042" s="32"/>
      <c r="I6042" s="7"/>
      <c r="J6042" s="7"/>
      <c r="K6042" s="7"/>
      <c r="N6042" s="7"/>
    </row>
    <row r="6043" spans="4:14" s="1" customFormat="1">
      <c r="D6043" s="32"/>
      <c r="G6043" s="32"/>
      <c r="I6043" s="7"/>
      <c r="J6043" s="7"/>
      <c r="K6043" s="7"/>
      <c r="N6043" s="7"/>
    </row>
    <row r="6044" spans="4:14" s="1" customFormat="1">
      <c r="D6044" s="32"/>
      <c r="G6044" s="32"/>
      <c r="I6044" s="7"/>
      <c r="J6044" s="7"/>
      <c r="K6044" s="7"/>
      <c r="N6044" s="7"/>
    </row>
    <row r="6045" spans="4:14" s="1" customFormat="1">
      <c r="D6045" s="32"/>
      <c r="G6045" s="32"/>
      <c r="I6045" s="7"/>
      <c r="J6045" s="7"/>
      <c r="K6045" s="7"/>
      <c r="N6045" s="7"/>
    </row>
    <row r="6046" spans="4:14" s="1" customFormat="1">
      <c r="D6046" s="32"/>
      <c r="G6046" s="32"/>
      <c r="I6046" s="7"/>
      <c r="J6046" s="7"/>
      <c r="K6046" s="7"/>
      <c r="N6046" s="7"/>
    </row>
    <row r="6047" spans="4:14" s="1" customFormat="1">
      <c r="D6047" s="32"/>
      <c r="G6047" s="32"/>
      <c r="I6047" s="7"/>
      <c r="J6047" s="7"/>
      <c r="K6047" s="7"/>
      <c r="N6047" s="7"/>
    </row>
    <row r="6048" spans="4:14" s="1" customFormat="1">
      <c r="D6048" s="32"/>
      <c r="G6048" s="32"/>
      <c r="I6048" s="7"/>
      <c r="J6048" s="7"/>
      <c r="K6048" s="7"/>
      <c r="N6048" s="7"/>
    </row>
    <row r="6049" spans="4:14" s="1" customFormat="1">
      <c r="D6049" s="32"/>
      <c r="G6049" s="32"/>
      <c r="I6049" s="7"/>
      <c r="J6049" s="7"/>
      <c r="K6049" s="7"/>
      <c r="N6049" s="7"/>
    </row>
    <row r="6050" spans="4:14" s="1" customFormat="1">
      <c r="D6050" s="32"/>
      <c r="G6050" s="32"/>
      <c r="I6050" s="7"/>
      <c r="J6050" s="7"/>
      <c r="K6050" s="7"/>
      <c r="N6050" s="7"/>
    </row>
    <row r="6051" spans="4:14" s="1" customFormat="1">
      <c r="D6051" s="32"/>
      <c r="G6051" s="32"/>
      <c r="I6051" s="7"/>
      <c r="J6051" s="7"/>
      <c r="K6051" s="7"/>
      <c r="N6051" s="7"/>
    </row>
    <row r="6052" spans="4:14" s="1" customFormat="1">
      <c r="D6052" s="32"/>
      <c r="G6052" s="32"/>
      <c r="I6052" s="7"/>
      <c r="J6052" s="7"/>
      <c r="K6052" s="7"/>
      <c r="N6052" s="7"/>
    </row>
    <row r="6053" spans="4:14" s="1" customFormat="1">
      <c r="D6053" s="32"/>
      <c r="G6053" s="32"/>
      <c r="I6053" s="7"/>
      <c r="J6053" s="7"/>
      <c r="K6053" s="7"/>
      <c r="N6053" s="7"/>
    </row>
    <row r="6054" spans="4:14" s="1" customFormat="1">
      <c r="D6054" s="32"/>
      <c r="G6054" s="32"/>
      <c r="I6054" s="7"/>
      <c r="J6054" s="7"/>
      <c r="K6054" s="7"/>
      <c r="N6054" s="7"/>
    </row>
    <row r="6055" spans="4:14" s="1" customFormat="1">
      <c r="D6055" s="32"/>
      <c r="G6055" s="32"/>
      <c r="I6055" s="7"/>
      <c r="J6055" s="7"/>
      <c r="K6055" s="7"/>
      <c r="N6055" s="7"/>
    </row>
    <row r="6056" spans="4:14" s="1" customFormat="1">
      <c r="D6056" s="32"/>
      <c r="G6056" s="32"/>
      <c r="I6056" s="7"/>
      <c r="J6056" s="7"/>
      <c r="K6056" s="7"/>
      <c r="N6056" s="7"/>
    </row>
    <row r="6057" spans="4:14" s="1" customFormat="1">
      <c r="D6057" s="32"/>
      <c r="G6057" s="32"/>
      <c r="I6057" s="7"/>
      <c r="J6057" s="7"/>
      <c r="K6057" s="7"/>
      <c r="N6057" s="7"/>
    </row>
    <row r="6058" spans="4:14" s="1" customFormat="1">
      <c r="D6058" s="32"/>
      <c r="G6058" s="32"/>
      <c r="I6058" s="7"/>
      <c r="J6058" s="7"/>
      <c r="K6058" s="7"/>
      <c r="N6058" s="7"/>
    </row>
    <row r="6059" spans="4:14" s="1" customFormat="1">
      <c r="D6059" s="32"/>
      <c r="G6059" s="32"/>
      <c r="I6059" s="7"/>
      <c r="J6059" s="7"/>
      <c r="K6059" s="7"/>
      <c r="N6059" s="7"/>
    </row>
    <row r="6060" spans="4:14" s="1" customFormat="1">
      <c r="D6060" s="32"/>
      <c r="G6060" s="32"/>
      <c r="I6060" s="7"/>
      <c r="J6060" s="7"/>
      <c r="K6060" s="7"/>
      <c r="N6060" s="7"/>
    </row>
    <row r="6061" spans="4:14" s="1" customFormat="1">
      <c r="D6061" s="32"/>
      <c r="G6061" s="32"/>
      <c r="I6061" s="7"/>
      <c r="J6061" s="7"/>
      <c r="K6061" s="7"/>
      <c r="N6061" s="7"/>
    </row>
    <row r="6062" spans="4:14" s="1" customFormat="1">
      <c r="D6062" s="32"/>
      <c r="G6062" s="32"/>
      <c r="I6062" s="7"/>
      <c r="J6062" s="7"/>
      <c r="K6062" s="7"/>
      <c r="N6062" s="7"/>
    </row>
    <row r="6063" spans="4:14" s="1" customFormat="1">
      <c r="D6063" s="32"/>
      <c r="G6063" s="32"/>
      <c r="I6063" s="7"/>
      <c r="J6063" s="7"/>
      <c r="K6063" s="7"/>
      <c r="N6063" s="7"/>
    </row>
    <row r="6064" spans="4:14" s="1" customFormat="1">
      <c r="D6064" s="32"/>
      <c r="G6064" s="32"/>
      <c r="I6064" s="7"/>
      <c r="J6064" s="7"/>
      <c r="K6064" s="7"/>
      <c r="N6064" s="7"/>
    </row>
    <row r="6065" spans="4:14" s="1" customFormat="1">
      <c r="D6065" s="32"/>
      <c r="G6065" s="32"/>
      <c r="I6065" s="7"/>
      <c r="J6065" s="7"/>
      <c r="K6065" s="7"/>
      <c r="N6065" s="7"/>
    </row>
    <row r="6066" spans="4:14" s="1" customFormat="1">
      <c r="D6066" s="32"/>
      <c r="G6066" s="32"/>
      <c r="I6066" s="7"/>
      <c r="J6066" s="7"/>
      <c r="K6066" s="7"/>
      <c r="N6066" s="7"/>
    </row>
    <row r="6067" spans="4:14" s="1" customFormat="1">
      <c r="D6067" s="32"/>
      <c r="G6067" s="32"/>
      <c r="I6067" s="7"/>
      <c r="J6067" s="7"/>
      <c r="K6067" s="7"/>
      <c r="N6067" s="7"/>
    </row>
    <row r="6068" spans="4:14" s="1" customFormat="1">
      <c r="D6068" s="32"/>
      <c r="G6068" s="32"/>
      <c r="I6068" s="7"/>
      <c r="J6068" s="7"/>
      <c r="K6068" s="7"/>
      <c r="N6068" s="7"/>
    </row>
    <row r="6069" spans="4:14" s="1" customFormat="1">
      <c r="D6069" s="32"/>
      <c r="G6069" s="32"/>
      <c r="I6069" s="7"/>
      <c r="J6069" s="7"/>
      <c r="K6069" s="7"/>
      <c r="N6069" s="7"/>
    </row>
    <row r="6070" spans="4:14" s="1" customFormat="1">
      <c r="D6070" s="32"/>
      <c r="G6070" s="32"/>
      <c r="I6070" s="7"/>
      <c r="J6070" s="7"/>
      <c r="K6070" s="7"/>
      <c r="N6070" s="7"/>
    </row>
    <row r="6071" spans="4:14" s="1" customFormat="1">
      <c r="D6071" s="32"/>
      <c r="G6071" s="32"/>
      <c r="I6071" s="7"/>
      <c r="J6071" s="7"/>
      <c r="K6071" s="7"/>
      <c r="N6071" s="7"/>
    </row>
    <row r="6072" spans="4:14" s="1" customFormat="1">
      <c r="D6072" s="32"/>
      <c r="G6072" s="32"/>
      <c r="I6072" s="7"/>
      <c r="J6072" s="7"/>
      <c r="K6072" s="7"/>
      <c r="N6072" s="7"/>
    </row>
    <row r="6073" spans="4:14" s="1" customFormat="1">
      <c r="D6073" s="32"/>
      <c r="G6073" s="32"/>
      <c r="I6073" s="7"/>
      <c r="J6073" s="7"/>
      <c r="K6073" s="7"/>
      <c r="N6073" s="7"/>
    </row>
    <row r="6074" spans="4:14" s="1" customFormat="1">
      <c r="D6074" s="32"/>
      <c r="G6074" s="32"/>
      <c r="I6074" s="7"/>
      <c r="J6074" s="7"/>
      <c r="K6074" s="7"/>
      <c r="N6074" s="7"/>
    </row>
    <row r="6075" spans="4:14" s="1" customFormat="1">
      <c r="D6075" s="32"/>
      <c r="G6075" s="32"/>
      <c r="I6075" s="7"/>
      <c r="J6075" s="7"/>
      <c r="K6075" s="7"/>
      <c r="N6075" s="7"/>
    </row>
    <row r="6076" spans="4:14" s="1" customFormat="1">
      <c r="D6076" s="32"/>
      <c r="G6076" s="32"/>
      <c r="I6076" s="7"/>
      <c r="J6076" s="7"/>
      <c r="K6076" s="7"/>
      <c r="N6076" s="7"/>
    </row>
    <row r="6077" spans="4:14" s="1" customFormat="1">
      <c r="D6077" s="32"/>
      <c r="G6077" s="32"/>
      <c r="I6077" s="7"/>
      <c r="J6077" s="7"/>
      <c r="K6077" s="7"/>
      <c r="N6077" s="7"/>
    </row>
    <row r="6078" spans="4:14" s="1" customFormat="1">
      <c r="D6078" s="32"/>
      <c r="G6078" s="32"/>
      <c r="I6078" s="7"/>
      <c r="J6078" s="7"/>
      <c r="K6078" s="7"/>
      <c r="N6078" s="7"/>
    </row>
    <row r="6079" spans="4:14" s="1" customFormat="1">
      <c r="D6079" s="32"/>
      <c r="G6079" s="32"/>
      <c r="I6079" s="7"/>
      <c r="J6079" s="7"/>
      <c r="K6079" s="7"/>
      <c r="N6079" s="7"/>
    </row>
    <row r="6080" spans="4:14" s="1" customFormat="1">
      <c r="D6080" s="32"/>
      <c r="G6080" s="32"/>
      <c r="I6080" s="7"/>
      <c r="J6080" s="7"/>
      <c r="K6080" s="7"/>
      <c r="N6080" s="7"/>
    </row>
    <row r="6081" spans="4:14" s="1" customFormat="1">
      <c r="D6081" s="32"/>
      <c r="G6081" s="32"/>
      <c r="I6081" s="7"/>
      <c r="J6081" s="7"/>
      <c r="K6081" s="7"/>
      <c r="N6081" s="7"/>
    </row>
    <row r="6082" spans="4:14" s="1" customFormat="1">
      <c r="D6082" s="32"/>
      <c r="G6082" s="32"/>
      <c r="I6082" s="7"/>
      <c r="J6082" s="7"/>
      <c r="K6082" s="7"/>
      <c r="N6082" s="7"/>
    </row>
    <row r="6083" spans="4:14" s="1" customFormat="1">
      <c r="D6083" s="32"/>
      <c r="G6083" s="32"/>
      <c r="I6083" s="7"/>
      <c r="J6083" s="7"/>
      <c r="K6083" s="7"/>
      <c r="N6083" s="7"/>
    </row>
    <row r="6084" spans="4:14" s="1" customFormat="1">
      <c r="D6084" s="32"/>
      <c r="G6084" s="32"/>
      <c r="I6084" s="7"/>
      <c r="J6084" s="7"/>
      <c r="K6084" s="7"/>
      <c r="N6084" s="7"/>
    </row>
    <row r="6085" spans="4:14" s="1" customFormat="1">
      <c r="D6085" s="32"/>
      <c r="G6085" s="32"/>
      <c r="I6085" s="7"/>
      <c r="J6085" s="7"/>
      <c r="K6085" s="7"/>
      <c r="N6085" s="7"/>
    </row>
    <row r="6086" spans="4:14" s="1" customFormat="1">
      <c r="D6086" s="32"/>
      <c r="G6086" s="32"/>
      <c r="I6086" s="7"/>
      <c r="J6086" s="7"/>
      <c r="K6086" s="7"/>
      <c r="N6086" s="7"/>
    </row>
    <row r="6087" spans="4:14" s="1" customFormat="1">
      <c r="D6087" s="32"/>
      <c r="G6087" s="32"/>
      <c r="I6087" s="7"/>
      <c r="J6087" s="7"/>
      <c r="K6087" s="7"/>
      <c r="N6087" s="7"/>
    </row>
    <row r="6088" spans="4:14" s="1" customFormat="1">
      <c r="D6088" s="32"/>
      <c r="G6088" s="32"/>
      <c r="I6088" s="7"/>
      <c r="J6088" s="7"/>
      <c r="K6088" s="7"/>
      <c r="N6088" s="7"/>
    </row>
    <row r="6089" spans="4:14" s="1" customFormat="1">
      <c r="D6089" s="32"/>
      <c r="G6089" s="32"/>
      <c r="I6089" s="7"/>
      <c r="J6089" s="7"/>
      <c r="K6089" s="7"/>
      <c r="N6089" s="7"/>
    </row>
    <row r="6090" spans="4:14" s="1" customFormat="1">
      <c r="D6090" s="32"/>
      <c r="G6090" s="32"/>
      <c r="I6090" s="7"/>
      <c r="J6090" s="7"/>
      <c r="K6090" s="7"/>
      <c r="N6090" s="7"/>
    </row>
    <row r="6091" spans="4:14" s="1" customFormat="1">
      <c r="D6091" s="32"/>
      <c r="G6091" s="32"/>
      <c r="I6091" s="7"/>
      <c r="J6091" s="7"/>
      <c r="K6091" s="7"/>
      <c r="N6091" s="7"/>
    </row>
    <row r="6092" spans="4:14" s="1" customFormat="1">
      <c r="D6092" s="32"/>
      <c r="G6092" s="32"/>
      <c r="I6092" s="7"/>
      <c r="J6092" s="7"/>
      <c r="K6092" s="7"/>
      <c r="N6092" s="7"/>
    </row>
    <row r="6093" spans="4:14" s="1" customFormat="1">
      <c r="D6093" s="32"/>
      <c r="G6093" s="32"/>
      <c r="I6093" s="7"/>
      <c r="J6093" s="7"/>
      <c r="K6093" s="7"/>
      <c r="N6093" s="7"/>
    </row>
    <row r="6094" spans="4:14" s="1" customFormat="1">
      <c r="D6094" s="32"/>
      <c r="G6094" s="32"/>
      <c r="I6094" s="7"/>
      <c r="J6094" s="7"/>
      <c r="K6094" s="7"/>
      <c r="N6094" s="7"/>
    </row>
    <row r="6095" spans="4:14" s="1" customFormat="1">
      <c r="D6095" s="32"/>
      <c r="G6095" s="32"/>
      <c r="I6095" s="7"/>
      <c r="J6095" s="7"/>
      <c r="K6095" s="7"/>
      <c r="N6095" s="7"/>
    </row>
    <row r="6096" spans="4:14" s="1" customFormat="1">
      <c r="D6096" s="32"/>
      <c r="G6096" s="32"/>
      <c r="I6096" s="7"/>
      <c r="J6096" s="7"/>
      <c r="K6096" s="7"/>
      <c r="N6096" s="7"/>
    </row>
    <row r="6097" spans="4:14" s="1" customFormat="1">
      <c r="D6097" s="32"/>
      <c r="G6097" s="32"/>
      <c r="I6097" s="7"/>
      <c r="J6097" s="7"/>
      <c r="K6097" s="7"/>
      <c r="N6097" s="7"/>
    </row>
    <row r="6098" spans="4:14" s="1" customFormat="1">
      <c r="D6098" s="32"/>
      <c r="G6098" s="32"/>
      <c r="I6098" s="7"/>
      <c r="J6098" s="7"/>
      <c r="K6098" s="7"/>
      <c r="N6098" s="7"/>
    </row>
    <row r="6099" spans="4:14" s="1" customFormat="1">
      <c r="D6099" s="32"/>
      <c r="G6099" s="32"/>
      <c r="I6099" s="7"/>
      <c r="J6099" s="7"/>
      <c r="K6099" s="7"/>
      <c r="N6099" s="7"/>
    </row>
    <row r="6100" spans="4:14" s="1" customFormat="1">
      <c r="D6100" s="32"/>
      <c r="G6100" s="32"/>
      <c r="I6100" s="7"/>
      <c r="J6100" s="7"/>
      <c r="K6100" s="7"/>
      <c r="N6100" s="7"/>
    </row>
    <row r="6101" spans="4:14" s="1" customFormat="1">
      <c r="D6101" s="32"/>
      <c r="G6101" s="32"/>
      <c r="I6101" s="7"/>
      <c r="J6101" s="7"/>
      <c r="K6101" s="7"/>
      <c r="N6101" s="7"/>
    </row>
    <row r="6102" spans="4:14" s="1" customFormat="1">
      <c r="D6102" s="32"/>
      <c r="G6102" s="32"/>
      <c r="I6102" s="7"/>
      <c r="J6102" s="7"/>
      <c r="K6102" s="7"/>
      <c r="N6102" s="7"/>
    </row>
    <row r="6103" spans="4:14" s="1" customFormat="1">
      <c r="D6103" s="32"/>
      <c r="G6103" s="32"/>
      <c r="I6103" s="7"/>
      <c r="J6103" s="7"/>
      <c r="K6103" s="7"/>
      <c r="N6103" s="7"/>
    </row>
    <row r="6104" spans="4:14" s="1" customFormat="1">
      <c r="D6104" s="32"/>
      <c r="G6104" s="32"/>
      <c r="I6104" s="7"/>
      <c r="J6104" s="7"/>
      <c r="K6104" s="7"/>
      <c r="N6104" s="7"/>
    </row>
    <row r="6105" spans="4:14" s="1" customFormat="1">
      <c r="D6105" s="32"/>
      <c r="G6105" s="32"/>
      <c r="I6105" s="7"/>
      <c r="J6105" s="7"/>
      <c r="K6105" s="7"/>
      <c r="N6105" s="7"/>
    </row>
    <row r="6106" spans="4:14" s="1" customFormat="1">
      <c r="D6106" s="32"/>
      <c r="G6106" s="32"/>
      <c r="I6106" s="7"/>
      <c r="J6106" s="7"/>
      <c r="K6106" s="7"/>
      <c r="N6106" s="7"/>
    </row>
    <row r="6107" spans="4:14" s="1" customFormat="1">
      <c r="D6107" s="32"/>
      <c r="G6107" s="32"/>
      <c r="I6107" s="7"/>
      <c r="J6107" s="7"/>
      <c r="K6107" s="7"/>
      <c r="N6107" s="7"/>
    </row>
    <row r="6108" spans="4:14" s="1" customFormat="1">
      <c r="D6108" s="32"/>
      <c r="G6108" s="32"/>
      <c r="I6108" s="7"/>
      <c r="J6108" s="7"/>
      <c r="K6108" s="7"/>
      <c r="N6108" s="7"/>
    </row>
    <row r="6109" spans="4:14" s="1" customFormat="1">
      <c r="D6109" s="32"/>
      <c r="G6109" s="32"/>
      <c r="I6109" s="7"/>
      <c r="J6109" s="7"/>
      <c r="K6109" s="7"/>
      <c r="N6109" s="7"/>
    </row>
    <row r="6110" spans="4:14" s="1" customFormat="1">
      <c r="D6110" s="32"/>
      <c r="G6110" s="32"/>
      <c r="I6110" s="7"/>
      <c r="J6110" s="7"/>
      <c r="K6110" s="7"/>
      <c r="N6110" s="7"/>
    </row>
    <row r="6111" spans="4:14" s="1" customFormat="1">
      <c r="D6111" s="32"/>
      <c r="G6111" s="32"/>
      <c r="I6111" s="7"/>
      <c r="J6111" s="7"/>
      <c r="K6111" s="7"/>
      <c r="N6111" s="7"/>
    </row>
    <row r="6112" spans="4:14" s="1" customFormat="1">
      <c r="D6112" s="32"/>
      <c r="G6112" s="32"/>
      <c r="I6112" s="7"/>
      <c r="J6112" s="7"/>
      <c r="K6112" s="7"/>
      <c r="N6112" s="7"/>
    </row>
    <row r="6113" spans="4:14" s="1" customFormat="1">
      <c r="D6113" s="32"/>
      <c r="G6113" s="32"/>
      <c r="I6113" s="7"/>
      <c r="J6113" s="7"/>
      <c r="K6113" s="7"/>
      <c r="N6113" s="7"/>
    </row>
    <row r="6114" spans="4:14" s="1" customFormat="1">
      <c r="D6114" s="32"/>
      <c r="G6114" s="32"/>
      <c r="I6114" s="7"/>
      <c r="J6114" s="7"/>
      <c r="K6114" s="7"/>
      <c r="N6114" s="7"/>
    </row>
    <row r="6115" spans="4:14" s="1" customFormat="1">
      <c r="D6115" s="32"/>
      <c r="G6115" s="32"/>
      <c r="I6115" s="7"/>
      <c r="J6115" s="7"/>
      <c r="K6115" s="7"/>
      <c r="N6115" s="7"/>
    </row>
    <row r="6116" spans="4:14" s="1" customFormat="1">
      <c r="D6116" s="32"/>
      <c r="G6116" s="32"/>
      <c r="I6116" s="7"/>
      <c r="J6116" s="7"/>
      <c r="K6116" s="7"/>
      <c r="N6116" s="7"/>
    </row>
    <row r="6117" spans="4:14" s="1" customFormat="1">
      <c r="D6117" s="32"/>
      <c r="G6117" s="32"/>
      <c r="I6117" s="7"/>
      <c r="J6117" s="7"/>
      <c r="K6117" s="7"/>
      <c r="N6117" s="7"/>
    </row>
    <row r="6118" spans="4:14" s="1" customFormat="1">
      <c r="D6118" s="32"/>
      <c r="G6118" s="32"/>
      <c r="I6118" s="7"/>
      <c r="J6118" s="7"/>
      <c r="K6118" s="7"/>
      <c r="N6118" s="7"/>
    </row>
    <row r="6119" spans="4:14" s="1" customFormat="1">
      <c r="D6119" s="32"/>
      <c r="G6119" s="32"/>
      <c r="I6119" s="7"/>
      <c r="J6119" s="7"/>
      <c r="K6119" s="7"/>
      <c r="N6119" s="7"/>
    </row>
    <row r="6120" spans="4:14" s="1" customFormat="1">
      <c r="D6120" s="32"/>
      <c r="G6120" s="32"/>
      <c r="I6120" s="7"/>
      <c r="J6120" s="7"/>
      <c r="K6120" s="7"/>
      <c r="N6120" s="7"/>
    </row>
    <row r="6121" spans="4:14" s="1" customFormat="1">
      <c r="D6121" s="32"/>
      <c r="G6121" s="32"/>
      <c r="I6121" s="7"/>
      <c r="J6121" s="7"/>
      <c r="K6121" s="7"/>
      <c r="N6121" s="7"/>
    </row>
    <row r="6122" spans="4:14" s="1" customFormat="1">
      <c r="D6122" s="32"/>
      <c r="G6122" s="32"/>
      <c r="I6122" s="7"/>
      <c r="J6122" s="7"/>
      <c r="K6122" s="7"/>
      <c r="N6122" s="7"/>
    </row>
    <row r="6123" spans="4:14" s="1" customFormat="1">
      <c r="D6123" s="32"/>
      <c r="G6123" s="32"/>
      <c r="I6123" s="7"/>
      <c r="J6123" s="7"/>
      <c r="K6123" s="7"/>
      <c r="N6123" s="7"/>
    </row>
    <row r="6124" spans="4:14" s="1" customFormat="1">
      <c r="D6124" s="32"/>
      <c r="G6124" s="32"/>
      <c r="I6124" s="7"/>
      <c r="J6124" s="7"/>
      <c r="K6124" s="7"/>
      <c r="N6124" s="7"/>
    </row>
    <row r="6125" spans="4:14" s="1" customFormat="1">
      <c r="D6125" s="32"/>
      <c r="G6125" s="32"/>
      <c r="I6125" s="7"/>
      <c r="J6125" s="7"/>
      <c r="K6125" s="7"/>
      <c r="N6125" s="7"/>
    </row>
    <row r="6126" spans="4:14" s="1" customFormat="1">
      <c r="D6126" s="32"/>
      <c r="G6126" s="32"/>
      <c r="I6126" s="7"/>
      <c r="J6126" s="7"/>
      <c r="K6126" s="7"/>
      <c r="N6126" s="7"/>
    </row>
    <row r="6127" spans="4:14" s="1" customFormat="1">
      <c r="D6127" s="32"/>
      <c r="G6127" s="32"/>
      <c r="I6127" s="7"/>
      <c r="J6127" s="7"/>
      <c r="K6127" s="7"/>
      <c r="N6127" s="7"/>
    </row>
    <row r="6128" spans="4:14" s="1" customFormat="1">
      <c r="D6128" s="32"/>
      <c r="G6128" s="32"/>
      <c r="I6128" s="7"/>
      <c r="J6128" s="7"/>
      <c r="K6128" s="7"/>
      <c r="N6128" s="7"/>
    </row>
    <row r="6129" spans="4:14" s="1" customFormat="1">
      <c r="D6129" s="32"/>
      <c r="G6129" s="32"/>
      <c r="I6129" s="7"/>
      <c r="J6129" s="7"/>
      <c r="K6129" s="7"/>
      <c r="N6129" s="7"/>
    </row>
    <row r="6130" spans="4:14" s="1" customFormat="1">
      <c r="D6130" s="32"/>
      <c r="G6130" s="32"/>
      <c r="I6130" s="7"/>
      <c r="J6130" s="7"/>
      <c r="K6130" s="7"/>
      <c r="N6130" s="7"/>
    </row>
    <row r="6131" spans="4:14" s="1" customFormat="1">
      <c r="D6131" s="32"/>
      <c r="G6131" s="32"/>
      <c r="I6131" s="7"/>
      <c r="J6131" s="7"/>
      <c r="K6131" s="7"/>
      <c r="N6131" s="7"/>
    </row>
    <row r="6132" spans="4:14" s="1" customFormat="1">
      <c r="D6132" s="32"/>
      <c r="G6132" s="32"/>
      <c r="I6132" s="7"/>
      <c r="J6132" s="7"/>
      <c r="K6132" s="7"/>
      <c r="N6132" s="7"/>
    </row>
    <row r="6133" spans="4:14" s="1" customFormat="1">
      <c r="D6133" s="32"/>
      <c r="G6133" s="32"/>
      <c r="I6133" s="7"/>
      <c r="J6133" s="7"/>
      <c r="K6133" s="7"/>
      <c r="N6133" s="7"/>
    </row>
    <row r="6134" spans="4:14" s="1" customFormat="1">
      <c r="D6134" s="32"/>
      <c r="G6134" s="32"/>
      <c r="I6134" s="7"/>
      <c r="J6134" s="7"/>
      <c r="K6134" s="7"/>
      <c r="N6134" s="7"/>
    </row>
    <row r="6135" spans="4:14" s="1" customFormat="1">
      <c r="D6135" s="32"/>
      <c r="G6135" s="32"/>
      <c r="I6135" s="7"/>
      <c r="J6135" s="7"/>
      <c r="K6135" s="7"/>
      <c r="N6135" s="7"/>
    </row>
    <row r="6136" spans="4:14" s="1" customFormat="1">
      <c r="D6136" s="32"/>
      <c r="G6136" s="32"/>
      <c r="I6136" s="7"/>
      <c r="J6136" s="7"/>
      <c r="K6136" s="7"/>
      <c r="N6136" s="7"/>
    </row>
    <row r="6137" spans="4:14" s="1" customFormat="1">
      <c r="D6137" s="32"/>
      <c r="G6137" s="32"/>
      <c r="I6137" s="7"/>
      <c r="J6137" s="7"/>
      <c r="K6137" s="7"/>
      <c r="N6137" s="7"/>
    </row>
    <row r="6138" spans="4:14" s="1" customFormat="1">
      <c r="D6138" s="32"/>
      <c r="G6138" s="32"/>
      <c r="I6138" s="7"/>
      <c r="J6138" s="7"/>
      <c r="K6138" s="7"/>
      <c r="N6138" s="7"/>
    </row>
    <row r="6139" spans="4:14" s="1" customFormat="1">
      <c r="D6139" s="32"/>
      <c r="G6139" s="32"/>
      <c r="I6139" s="7"/>
      <c r="J6139" s="7"/>
      <c r="K6139" s="7"/>
      <c r="N6139" s="7"/>
    </row>
    <row r="6140" spans="4:14" s="1" customFormat="1">
      <c r="D6140" s="32"/>
      <c r="G6140" s="32"/>
      <c r="I6140" s="7"/>
      <c r="J6140" s="7"/>
      <c r="K6140" s="7"/>
      <c r="N6140" s="7"/>
    </row>
    <row r="6141" spans="4:14" s="1" customFormat="1">
      <c r="D6141" s="32"/>
      <c r="G6141" s="32"/>
      <c r="I6141" s="7"/>
      <c r="J6141" s="7"/>
      <c r="K6141" s="7"/>
      <c r="N6141" s="7"/>
    </row>
    <row r="6142" spans="4:14" s="1" customFormat="1">
      <c r="D6142" s="32"/>
      <c r="G6142" s="32"/>
      <c r="I6142" s="7"/>
      <c r="J6142" s="7"/>
      <c r="K6142" s="7"/>
      <c r="N6142" s="7"/>
    </row>
    <row r="6143" spans="4:14" s="1" customFormat="1">
      <c r="D6143" s="32"/>
      <c r="G6143" s="32"/>
      <c r="I6143" s="7"/>
      <c r="J6143" s="7"/>
      <c r="K6143" s="7"/>
      <c r="N6143" s="7"/>
    </row>
    <row r="6144" spans="4:14" s="1" customFormat="1">
      <c r="D6144" s="32"/>
      <c r="G6144" s="32"/>
      <c r="I6144" s="7"/>
      <c r="J6144" s="7"/>
      <c r="K6144" s="7"/>
      <c r="N6144" s="7"/>
    </row>
    <row r="6145" spans="4:14" s="1" customFormat="1">
      <c r="D6145" s="32"/>
      <c r="G6145" s="32"/>
      <c r="I6145" s="7"/>
      <c r="J6145" s="7"/>
      <c r="K6145" s="7"/>
      <c r="N6145" s="7"/>
    </row>
    <row r="6146" spans="4:14" s="1" customFormat="1">
      <c r="D6146" s="32"/>
      <c r="G6146" s="32"/>
      <c r="I6146" s="7"/>
      <c r="J6146" s="7"/>
      <c r="K6146" s="7"/>
      <c r="N6146" s="7"/>
    </row>
    <row r="6147" spans="4:14" s="1" customFormat="1">
      <c r="D6147" s="32"/>
      <c r="G6147" s="32"/>
      <c r="I6147" s="7"/>
      <c r="J6147" s="7"/>
      <c r="K6147" s="7"/>
      <c r="N6147" s="7"/>
    </row>
    <row r="6148" spans="4:14" s="1" customFormat="1">
      <c r="D6148" s="32"/>
      <c r="G6148" s="32"/>
      <c r="I6148" s="7"/>
      <c r="J6148" s="7"/>
      <c r="K6148" s="7"/>
      <c r="N6148" s="7"/>
    </row>
    <row r="6149" spans="4:14" s="1" customFormat="1">
      <c r="D6149" s="32"/>
      <c r="G6149" s="32"/>
      <c r="I6149" s="7"/>
      <c r="J6149" s="7"/>
      <c r="K6149" s="7"/>
      <c r="N6149" s="7"/>
    </row>
    <row r="6150" spans="4:14" s="1" customFormat="1">
      <c r="D6150" s="32"/>
      <c r="G6150" s="32"/>
      <c r="I6150" s="7"/>
      <c r="J6150" s="7"/>
      <c r="K6150" s="7"/>
      <c r="N6150" s="7"/>
    </row>
    <row r="6151" spans="4:14" s="1" customFormat="1">
      <c r="D6151" s="32"/>
      <c r="G6151" s="32"/>
      <c r="I6151" s="7"/>
      <c r="J6151" s="7"/>
      <c r="K6151" s="7"/>
      <c r="N6151" s="7"/>
    </row>
    <row r="6152" spans="4:14" s="1" customFormat="1">
      <c r="D6152" s="32"/>
      <c r="G6152" s="32"/>
      <c r="I6152" s="7"/>
      <c r="J6152" s="7"/>
      <c r="K6152" s="7"/>
      <c r="N6152" s="7"/>
    </row>
    <row r="6153" spans="4:14" s="1" customFormat="1">
      <c r="D6153" s="32"/>
      <c r="G6153" s="32"/>
      <c r="I6153" s="7"/>
      <c r="J6153" s="7"/>
      <c r="K6153" s="7"/>
      <c r="N6153" s="7"/>
    </row>
    <row r="6154" spans="4:14" s="1" customFormat="1">
      <c r="D6154" s="32"/>
      <c r="G6154" s="32"/>
      <c r="I6154" s="7"/>
      <c r="J6154" s="7"/>
      <c r="K6154" s="7"/>
      <c r="N6154" s="7"/>
    </row>
    <row r="6155" spans="4:14" s="1" customFormat="1">
      <c r="D6155" s="32"/>
      <c r="G6155" s="32"/>
      <c r="I6155" s="7"/>
      <c r="J6155" s="7"/>
      <c r="K6155" s="7"/>
      <c r="N6155" s="7"/>
    </row>
    <row r="6156" spans="4:14" s="1" customFormat="1">
      <c r="D6156" s="32"/>
      <c r="G6156" s="32"/>
      <c r="I6156" s="7"/>
      <c r="J6156" s="7"/>
      <c r="K6156" s="7"/>
      <c r="N6156" s="7"/>
    </row>
    <row r="6157" spans="4:14" s="1" customFormat="1">
      <c r="D6157" s="32"/>
      <c r="G6157" s="32"/>
      <c r="I6157" s="7"/>
      <c r="J6157" s="7"/>
      <c r="K6157" s="7"/>
      <c r="N6157" s="7"/>
    </row>
    <row r="6158" spans="4:14" s="1" customFormat="1">
      <c r="D6158" s="32"/>
      <c r="G6158" s="32"/>
      <c r="I6158" s="7"/>
      <c r="J6158" s="7"/>
      <c r="K6158" s="7"/>
      <c r="N6158" s="7"/>
    </row>
    <row r="6159" spans="4:14" s="1" customFormat="1">
      <c r="D6159" s="32"/>
      <c r="G6159" s="32"/>
      <c r="I6159" s="7"/>
      <c r="J6159" s="7"/>
      <c r="K6159" s="7"/>
      <c r="N6159" s="7"/>
    </row>
    <row r="6160" spans="4:14" s="1" customFormat="1">
      <c r="D6160" s="32"/>
      <c r="G6160" s="32"/>
      <c r="I6160" s="7"/>
      <c r="J6160" s="7"/>
      <c r="K6160" s="7"/>
      <c r="N6160" s="7"/>
    </row>
    <row r="6161" spans="4:14" s="1" customFormat="1">
      <c r="D6161" s="32"/>
      <c r="G6161" s="32"/>
      <c r="I6161" s="7"/>
      <c r="J6161" s="7"/>
      <c r="K6161" s="7"/>
      <c r="N6161" s="7"/>
    </row>
    <row r="6162" spans="4:14" s="1" customFormat="1">
      <c r="D6162" s="32"/>
      <c r="G6162" s="32"/>
      <c r="I6162" s="7"/>
      <c r="J6162" s="7"/>
      <c r="K6162" s="7"/>
      <c r="N6162" s="7"/>
    </row>
    <row r="6163" spans="4:14" s="1" customFormat="1">
      <c r="D6163" s="32"/>
      <c r="G6163" s="32"/>
      <c r="I6163" s="7"/>
      <c r="J6163" s="7"/>
      <c r="K6163" s="7"/>
      <c r="N6163" s="7"/>
    </row>
    <row r="6164" spans="4:14" s="1" customFormat="1">
      <c r="D6164" s="32"/>
      <c r="G6164" s="32"/>
      <c r="I6164" s="7"/>
      <c r="J6164" s="7"/>
      <c r="K6164" s="7"/>
      <c r="N6164" s="7"/>
    </row>
    <row r="6165" spans="4:14" s="1" customFormat="1">
      <c r="D6165" s="32"/>
      <c r="G6165" s="32"/>
      <c r="I6165" s="7"/>
      <c r="J6165" s="7"/>
      <c r="K6165" s="7"/>
      <c r="N6165" s="7"/>
    </row>
    <row r="6166" spans="4:14" s="1" customFormat="1">
      <c r="D6166" s="32"/>
      <c r="G6166" s="32"/>
      <c r="I6166" s="7"/>
      <c r="J6166" s="7"/>
      <c r="K6166" s="7"/>
      <c r="N6166" s="7"/>
    </row>
    <row r="6167" spans="4:14" s="1" customFormat="1">
      <c r="D6167" s="32"/>
      <c r="G6167" s="32"/>
      <c r="I6167" s="7"/>
      <c r="J6167" s="7"/>
      <c r="K6167" s="7"/>
      <c r="N6167" s="7"/>
    </row>
    <row r="6168" spans="4:14" s="1" customFormat="1">
      <c r="D6168" s="32"/>
      <c r="G6168" s="32"/>
      <c r="I6168" s="7"/>
      <c r="J6168" s="7"/>
      <c r="K6168" s="7"/>
      <c r="N6168" s="7"/>
    </row>
    <row r="6169" spans="4:14" s="1" customFormat="1">
      <c r="D6169" s="32"/>
      <c r="G6169" s="32"/>
      <c r="I6169" s="7"/>
      <c r="J6169" s="7"/>
      <c r="K6169" s="7"/>
      <c r="N6169" s="7"/>
    </row>
    <row r="6170" spans="4:14" s="1" customFormat="1">
      <c r="D6170" s="32"/>
      <c r="G6170" s="32"/>
      <c r="I6170" s="7"/>
      <c r="J6170" s="7"/>
      <c r="K6170" s="7"/>
      <c r="N6170" s="7"/>
    </row>
    <row r="6171" spans="4:14" s="1" customFormat="1">
      <c r="D6171" s="32"/>
      <c r="G6171" s="32"/>
      <c r="I6171" s="7"/>
      <c r="J6171" s="7"/>
      <c r="K6171" s="7"/>
      <c r="N6171" s="7"/>
    </row>
    <row r="6172" spans="4:14" s="1" customFormat="1">
      <c r="D6172" s="32"/>
      <c r="G6172" s="32"/>
      <c r="I6172" s="7"/>
      <c r="J6172" s="7"/>
      <c r="K6172" s="7"/>
      <c r="N6172" s="7"/>
    </row>
    <row r="6173" spans="4:14" s="1" customFormat="1">
      <c r="D6173" s="32"/>
      <c r="G6173" s="32"/>
      <c r="I6173" s="7"/>
      <c r="J6173" s="7"/>
      <c r="K6173" s="7"/>
      <c r="N6173" s="7"/>
    </row>
    <row r="6174" spans="4:14" s="1" customFormat="1">
      <c r="D6174" s="32"/>
      <c r="G6174" s="32"/>
      <c r="I6174" s="7"/>
      <c r="J6174" s="7"/>
      <c r="K6174" s="7"/>
      <c r="N6174" s="7"/>
    </row>
    <row r="6175" spans="4:14" s="1" customFormat="1">
      <c r="D6175" s="32"/>
      <c r="G6175" s="32"/>
      <c r="I6175" s="7"/>
      <c r="J6175" s="7"/>
      <c r="K6175" s="7"/>
      <c r="N6175" s="7"/>
    </row>
    <row r="6176" spans="4:14" s="1" customFormat="1">
      <c r="D6176" s="32"/>
      <c r="G6176" s="32"/>
      <c r="I6176" s="7"/>
      <c r="J6176" s="7"/>
      <c r="K6176" s="7"/>
      <c r="N6176" s="7"/>
    </row>
    <row r="6177" spans="4:14" s="1" customFormat="1">
      <c r="D6177" s="32"/>
      <c r="G6177" s="32"/>
      <c r="I6177" s="7"/>
      <c r="J6177" s="7"/>
      <c r="K6177" s="7"/>
      <c r="N6177" s="7"/>
    </row>
    <row r="6178" spans="4:14" s="1" customFormat="1">
      <c r="D6178" s="32"/>
      <c r="G6178" s="32"/>
      <c r="I6178" s="7"/>
      <c r="J6178" s="7"/>
      <c r="K6178" s="7"/>
      <c r="N6178" s="7"/>
    </row>
    <row r="6179" spans="4:14" s="1" customFormat="1">
      <c r="D6179" s="32"/>
      <c r="G6179" s="32"/>
      <c r="I6179" s="7"/>
      <c r="J6179" s="7"/>
      <c r="K6179" s="7"/>
      <c r="N6179" s="7"/>
    </row>
    <row r="6180" spans="4:14" s="1" customFormat="1">
      <c r="D6180" s="32"/>
      <c r="G6180" s="32"/>
      <c r="I6180" s="7"/>
      <c r="J6180" s="7"/>
      <c r="K6180" s="7"/>
      <c r="N6180" s="7"/>
    </row>
    <row r="6181" spans="4:14" s="1" customFormat="1">
      <c r="D6181" s="32"/>
      <c r="G6181" s="32"/>
      <c r="I6181" s="7"/>
      <c r="J6181" s="7"/>
      <c r="K6181" s="7"/>
      <c r="N6181" s="7"/>
    </row>
    <row r="6182" spans="4:14" s="1" customFormat="1">
      <c r="D6182" s="32"/>
      <c r="G6182" s="32"/>
      <c r="I6182" s="7"/>
      <c r="J6182" s="7"/>
      <c r="K6182" s="7"/>
      <c r="N6182" s="7"/>
    </row>
    <row r="6183" spans="4:14" s="1" customFormat="1">
      <c r="D6183" s="32"/>
      <c r="G6183" s="32"/>
      <c r="I6183" s="7"/>
      <c r="J6183" s="7"/>
      <c r="K6183" s="7"/>
      <c r="N6183" s="7"/>
    </row>
    <row r="6184" spans="4:14" s="1" customFormat="1">
      <c r="D6184" s="32"/>
      <c r="G6184" s="32"/>
      <c r="I6184" s="7"/>
      <c r="J6184" s="7"/>
      <c r="K6184" s="7"/>
      <c r="N6184" s="7"/>
    </row>
    <row r="6185" spans="4:14" s="1" customFormat="1">
      <c r="D6185" s="32"/>
      <c r="G6185" s="32"/>
      <c r="I6185" s="7"/>
      <c r="J6185" s="7"/>
      <c r="K6185" s="7"/>
      <c r="N6185" s="7"/>
    </row>
    <row r="6186" spans="4:14" s="1" customFormat="1">
      <c r="D6186" s="32"/>
      <c r="G6186" s="32"/>
      <c r="I6186" s="7"/>
      <c r="J6186" s="7"/>
      <c r="K6186" s="7"/>
      <c r="N6186" s="7"/>
    </row>
    <row r="6187" spans="4:14" s="1" customFormat="1">
      <c r="D6187" s="32"/>
      <c r="G6187" s="32"/>
      <c r="I6187" s="7"/>
      <c r="J6187" s="7"/>
      <c r="K6187" s="7"/>
      <c r="N6187" s="7"/>
    </row>
    <row r="6188" spans="4:14" s="1" customFormat="1">
      <c r="D6188" s="32"/>
      <c r="G6188" s="32"/>
      <c r="I6188" s="7"/>
      <c r="J6188" s="7"/>
      <c r="K6188" s="7"/>
      <c r="N6188" s="7"/>
    </row>
    <row r="6189" spans="4:14" s="1" customFormat="1">
      <c r="D6189" s="32"/>
      <c r="G6189" s="32"/>
      <c r="I6189" s="7"/>
      <c r="J6189" s="7"/>
      <c r="K6189" s="7"/>
      <c r="N6189" s="7"/>
    </row>
    <row r="6190" spans="4:14" s="1" customFormat="1">
      <c r="D6190" s="32"/>
      <c r="G6190" s="32"/>
      <c r="I6190" s="7"/>
      <c r="J6190" s="7"/>
      <c r="K6190" s="7"/>
      <c r="N6190" s="7"/>
    </row>
    <row r="6191" spans="4:14" s="1" customFormat="1">
      <c r="D6191" s="32"/>
      <c r="G6191" s="32"/>
      <c r="I6191" s="7"/>
      <c r="J6191" s="7"/>
      <c r="K6191" s="7"/>
      <c r="N6191" s="7"/>
    </row>
    <row r="6192" spans="4:14" s="1" customFormat="1">
      <c r="D6192" s="32"/>
      <c r="G6192" s="32"/>
      <c r="I6192" s="7"/>
      <c r="J6192" s="7"/>
      <c r="K6192" s="7"/>
      <c r="N6192" s="7"/>
    </row>
    <row r="6193" spans="4:14" s="1" customFormat="1">
      <c r="D6193" s="32"/>
      <c r="G6193" s="32"/>
      <c r="I6193" s="7"/>
      <c r="J6193" s="7"/>
      <c r="K6193" s="7"/>
      <c r="N6193" s="7"/>
    </row>
    <row r="6194" spans="4:14" s="1" customFormat="1">
      <c r="D6194" s="32"/>
      <c r="G6194" s="32"/>
      <c r="I6194" s="7"/>
      <c r="J6194" s="7"/>
      <c r="K6194" s="7"/>
      <c r="N6194" s="7"/>
    </row>
    <row r="6195" spans="4:14" s="1" customFormat="1">
      <c r="D6195" s="32"/>
      <c r="G6195" s="32"/>
      <c r="I6195" s="7"/>
      <c r="J6195" s="7"/>
      <c r="K6195" s="7"/>
      <c r="N6195" s="7"/>
    </row>
    <row r="6196" spans="4:14" s="1" customFormat="1">
      <c r="D6196" s="32"/>
      <c r="G6196" s="32"/>
      <c r="I6196" s="7"/>
      <c r="J6196" s="7"/>
      <c r="K6196" s="7"/>
      <c r="N6196" s="7"/>
    </row>
    <row r="6197" spans="4:14" s="1" customFormat="1">
      <c r="D6197" s="32"/>
      <c r="G6197" s="32"/>
      <c r="I6197" s="7"/>
      <c r="J6197" s="7"/>
      <c r="K6197" s="7"/>
      <c r="N6197" s="7"/>
    </row>
    <row r="6198" spans="4:14" s="1" customFormat="1">
      <c r="D6198" s="32"/>
      <c r="G6198" s="32"/>
      <c r="I6198" s="7"/>
      <c r="J6198" s="7"/>
      <c r="K6198" s="7"/>
      <c r="N6198" s="7"/>
    </row>
    <row r="6199" spans="4:14" s="1" customFormat="1">
      <c r="D6199" s="32"/>
      <c r="G6199" s="32"/>
      <c r="I6199" s="7"/>
      <c r="J6199" s="7"/>
      <c r="K6199" s="7"/>
      <c r="N6199" s="7"/>
    </row>
    <row r="6200" spans="4:14" s="1" customFormat="1">
      <c r="D6200" s="32"/>
      <c r="G6200" s="32"/>
      <c r="I6200" s="7"/>
      <c r="J6200" s="7"/>
      <c r="K6200" s="7"/>
      <c r="N6200" s="7"/>
    </row>
    <row r="6201" spans="4:14" s="1" customFormat="1">
      <c r="D6201" s="32"/>
      <c r="G6201" s="32"/>
      <c r="I6201" s="7"/>
      <c r="J6201" s="7"/>
      <c r="K6201" s="7"/>
      <c r="N6201" s="7"/>
    </row>
    <row r="6202" spans="4:14" s="1" customFormat="1">
      <c r="D6202" s="32"/>
      <c r="G6202" s="32"/>
      <c r="I6202" s="7"/>
      <c r="J6202" s="7"/>
      <c r="K6202" s="7"/>
      <c r="N6202" s="7"/>
    </row>
    <row r="6203" spans="4:14" s="1" customFormat="1">
      <c r="D6203" s="32"/>
      <c r="G6203" s="32"/>
      <c r="I6203" s="7"/>
      <c r="J6203" s="7"/>
      <c r="K6203" s="7"/>
      <c r="N6203" s="7"/>
    </row>
    <row r="6204" spans="4:14" s="1" customFormat="1">
      <c r="D6204" s="32"/>
      <c r="G6204" s="32"/>
      <c r="I6204" s="7"/>
      <c r="J6204" s="7"/>
      <c r="K6204" s="7"/>
      <c r="N6204" s="7"/>
    </row>
    <row r="6205" spans="4:14" s="1" customFormat="1">
      <c r="D6205" s="32"/>
      <c r="G6205" s="32"/>
      <c r="I6205" s="7"/>
      <c r="J6205" s="7"/>
      <c r="K6205" s="7"/>
      <c r="N6205" s="7"/>
    </row>
    <row r="6206" spans="4:14" s="1" customFormat="1">
      <c r="D6206" s="32"/>
      <c r="G6206" s="32"/>
      <c r="I6206" s="7"/>
      <c r="J6206" s="7"/>
      <c r="K6206" s="7"/>
      <c r="N6206" s="7"/>
    </row>
    <row r="6207" spans="4:14" s="1" customFormat="1">
      <c r="D6207" s="32"/>
      <c r="G6207" s="32"/>
      <c r="I6207" s="7"/>
      <c r="J6207" s="7"/>
      <c r="K6207" s="7"/>
      <c r="N6207" s="7"/>
    </row>
    <row r="6208" spans="4:14" s="1" customFormat="1">
      <c r="D6208" s="32"/>
      <c r="G6208" s="32"/>
      <c r="I6208" s="7"/>
      <c r="J6208" s="7"/>
      <c r="K6208" s="7"/>
      <c r="N6208" s="7"/>
    </row>
    <row r="6209" spans="4:14" s="1" customFormat="1">
      <c r="D6209" s="32"/>
      <c r="G6209" s="32"/>
      <c r="I6209" s="7"/>
      <c r="J6209" s="7"/>
      <c r="K6209" s="7"/>
      <c r="N6209" s="7"/>
    </row>
    <row r="6210" spans="4:14" s="1" customFormat="1">
      <c r="D6210" s="32"/>
      <c r="G6210" s="32"/>
      <c r="I6210" s="7"/>
      <c r="J6210" s="7"/>
      <c r="K6210" s="7"/>
      <c r="N6210" s="7"/>
    </row>
    <row r="6211" spans="4:14" s="1" customFormat="1">
      <c r="D6211" s="32"/>
      <c r="G6211" s="32"/>
      <c r="I6211" s="7"/>
      <c r="J6211" s="7"/>
      <c r="K6211" s="7"/>
      <c r="N6211" s="7"/>
    </row>
    <row r="6212" spans="4:14" s="1" customFormat="1">
      <c r="D6212" s="32"/>
      <c r="G6212" s="32"/>
      <c r="I6212" s="7"/>
      <c r="J6212" s="7"/>
      <c r="K6212" s="7"/>
      <c r="N6212" s="7"/>
    </row>
    <row r="6213" spans="4:14" s="1" customFormat="1">
      <c r="D6213" s="32"/>
      <c r="G6213" s="32"/>
      <c r="I6213" s="7"/>
      <c r="J6213" s="7"/>
      <c r="K6213" s="7"/>
      <c r="N6213" s="7"/>
    </row>
    <row r="6214" spans="4:14" s="1" customFormat="1">
      <c r="D6214" s="32"/>
      <c r="G6214" s="32"/>
      <c r="I6214" s="7"/>
      <c r="J6214" s="7"/>
      <c r="K6214" s="7"/>
      <c r="N6214" s="7"/>
    </row>
    <row r="6215" spans="4:14" s="1" customFormat="1">
      <c r="D6215" s="32"/>
      <c r="G6215" s="32"/>
      <c r="I6215" s="7"/>
      <c r="J6215" s="7"/>
      <c r="K6215" s="7"/>
      <c r="N6215" s="7"/>
    </row>
    <row r="6216" spans="4:14" s="1" customFormat="1">
      <c r="D6216" s="32"/>
      <c r="G6216" s="32"/>
      <c r="I6216" s="7"/>
      <c r="J6216" s="7"/>
      <c r="K6216" s="7"/>
      <c r="N6216" s="7"/>
    </row>
    <row r="6217" spans="4:14" s="1" customFormat="1">
      <c r="D6217" s="32"/>
      <c r="G6217" s="32"/>
      <c r="I6217" s="7"/>
      <c r="J6217" s="7"/>
      <c r="K6217" s="7"/>
      <c r="N6217" s="7"/>
    </row>
    <row r="6218" spans="4:14" s="1" customFormat="1">
      <c r="D6218" s="32"/>
      <c r="G6218" s="32"/>
      <c r="I6218" s="7"/>
      <c r="J6218" s="7"/>
      <c r="K6218" s="7"/>
      <c r="N6218" s="7"/>
    </row>
    <row r="6219" spans="4:14" s="1" customFormat="1">
      <c r="D6219" s="32"/>
      <c r="G6219" s="32"/>
      <c r="I6219" s="7"/>
      <c r="J6219" s="7"/>
      <c r="K6219" s="7"/>
      <c r="N6219" s="7"/>
    </row>
    <row r="6220" spans="4:14" s="1" customFormat="1">
      <c r="D6220" s="32"/>
      <c r="G6220" s="32"/>
      <c r="I6220" s="7"/>
      <c r="J6220" s="7"/>
      <c r="K6220" s="7"/>
      <c r="N6220" s="7"/>
    </row>
    <row r="6221" spans="4:14" s="1" customFormat="1">
      <c r="D6221" s="32"/>
      <c r="G6221" s="32"/>
      <c r="I6221" s="7"/>
      <c r="J6221" s="7"/>
      <c r="K6221" s="7"/>
      <c r="N6221" s="7"/>
    </row>
    <row r="6222" spans="4:14" s="1" customFormat="1">
      <c r="D6222" s="32"/>
      <c r="G6222" s="32"/>
      <c r="I6222" s="7"/>
      <c r="J6222" s="7"/>
      <c r="K6222" s="7"/>
      <c r="N6222" s="7"/>
    </row>
    <row r="6223" spans="4:14" s="1" customFormat="1">
      <c r="D6223" s="32"/>
      <c r="G6223" s="32"/>
      <c r="I6223" s="7"/>
      <c r="J6223" s="7"/>
      <c r="K6223" s="7"/>
      <c r="N6223" s="7"/>
    </row>
    <row r="6224" spans="4:14" s="1" customFormat="1">
      <c r="D6224" s="32"/>
      <c r="G6224" s="32"/>
      <c r="I6224" s="7"/>
      <c r="J6224" s="7"/>
      <c r="K6224" s="7"/>
      <c r="N6224" s="7"/>
    </row>
    <row r="6225" spans="4:14" s="1" customFormat="1">
      <c r="D6225" s="32"/>
      <c r="G6225" s="32"/>
      <c r="I6225" s="7"/>
      <c r="J6225" s="7"/>
      <c r="K6225" s="7"/>
      <c r="N6225" s="7"/>
    </row>
    <row r="6226" spans="4:14" s="1" customFormat="1">
      <c r="D6226" s="32"/>
      <c r="G6226" s="32"/>
      <c r="I6226" s="7"/>
      <c r="J6226" s="7"/>
      <c r="K6226" s="7"/>
      <c r="N6226" s="7"/>
    </row>
    <row r="6227" spans="4:14" s="1" customFormat="1">
      <c r="D6227" s="32"/>
      <c r="G6227" s="32"/>
      <c r="I6227" s="7"/>
      <c r="J6227" s="7"/>
      <c r="K6227" s="7"/>
      <c r="N6227" s="7"/>
    </row>
    <row r="6228" spans="4:14" s="1" customFormat="1">
      <c r="D6228" s="32"/>
      <c r="G6228" s="32"/>
      <c r="I6228" s="7"/>
      <c r="J6228" s="7"/>
      <c r="K6228" s="7"/>
      <c r="N6228" s="7"/>
    </row>
    <row r="6229" spans="4:14" s="1" customFormat="1">
      <c r="D6229" s="32"/>
      <c r="G6229" s="32"/>
      <c r="I6229" s="7"/>
      <c r="J6229" s="7"/>
      <c r="K6229" s="7"/>
      <c r="N6229" s="7"/>
    </row>
    <row r="6230" spans="4:14" s="1" customFormat="1">
      <c r="D6230" s="32"/>
      <c r="G6230" s="32"/>
      <c r="I6230" s="7"/>
      <c r="J6230" s="7"/>
      <c r="K6230" s="7"/>
      <c r="N6230" s="7"/>
    </row>
    <row r="6231" spans="4:14" s="1" customFormat="1">
      <c r="D6231" s="32"/>
      <c r="G6231" s="32"/>
      <c r="I6231" s="7"/>
      <c r="J6231" s="7"/>
      <c r="K6231" s="7"/>
      <c r="N6231" s="7"/>
    </row>
    <row r="6232" spans="4:14" s="1" customFormat="1">
      <c r="D6232" s="32"/>
      <c r="G6232" s="32"/>
      <c r="I6232" s="7"/>
      <c r="J6232" s="7"/>
      <c r="K6232" s="7"/>
      <c r="N6232" s="7"/>
    </row>
    <row r="6233" spans="4:14" s="1" customFormat="1">
      <c r="D6233" s="32"/>
      <c r="G6233" s="32"/>
      <c r="I6233" s="7"/>
      <c r="J6233" s="7"/>
      <c r="K6233" s="7"/>
      <c r="N6233" s="7"/>
    </row>
    <row r="6234" spans="4:14" s="1" customFormat="1">
      <c r="D6234" s="32"/>
      <c r="G6234" s="32"/>
      <c r="I6234" s="7"/>
      <c r="J6234" s="7"/>
      <c r="K6234" s="7"/>
      <c r="N6234" s="7"/>
    </row>
    <row r="6235" spans="4:14" s="1" customFormat="1">
      <c r="D6235" s="32"/>
      <c r="G6235" s="32"/>
      <c r="I6235" s="7"/>
      <c r="J6235" s="7"/>
      <c r="K6235" s="7"/>
      <c r="N6235" s="7"/>
    </row>
    <row r="6236" spans="4:14" s="1" customFormat="1">
      <c r="D6236" s="32"/>
      <c r="G6236" s="32"/>
      <c r="I6236" s="7"/>
      <c r="J6236" s="7"/>
      <c r="K6236" s="7"/>
      <c r="N6236" s="7"/>
    </row>
    <row r="6237" spans="4:14" s="1" customFormat="1">
      <c r="D6237" s="32"/>
      <c r="G6237" s="32"/>
      <c r="I6237" s="7"/>
      <c r="J6237" s="7"/>
      <c r="K6237" s="7"/>
      <c r="N6237" s="7"/>
    </row>
    <row r="6238" spans="4:14" s="1" customFormat="1">
      <c r="D6238" s="32"/>
      <c r="G6238" s="32"/>
      <c r="I6238" s="7"/>
      <c r="J6238" s="7"/>
      <c r="K6238" s="7"/>
      <c r="N6238" s="7"/>
    </row>
    <row r="6239" spans="4:14" s="1" customFormat="1">
      <c r="D6239" s="32"/>
      <c r="G6239" s="32"/>
      <c r="I6239" s="7"/>
      <c r="J6239" s="7"/>
      <c r="K6239" s="7"/>
      <c r="N6239" s="7"/>
    </row>
    <row r="6240" spans="4:14" s="1" customFormat="1">
      <c r="D6240" s="32"/>
      <c r="G6240" s="32"/>
      <c r="I6240" s="7"/>
      <c r="J6240" s="7"/>
      <c r="K6240" s="7"/>
      <c r="N6240" s="7"/>
    </row>
    <row r="6241" spans="4:14" s="1" customFormat="1">
      <c r="D6241" s="32"/>
      <c r="G6241" s="32"/>
      <c r="I6241" s="7"/>
      <c r="J6241" s="7"/>
      <c r="K6241" s="7"/>
      <c r="N6241" s="7"/>
    </row>
    <row r="6242" spans="4:14" s="1" customFormat="1">
      <c r="D6242" s="32"/>
      <c r="G6242" s="32"/>
      <c r="I6242" s="7"/>
      <c r="J6242" s="7"/>
      <c r="K6242" s="7"/>
      <c r="N6242" s="7"/>
    </row>
    <row r="6243" spans="4:14" s="1" customFormat="1">
      <c r="D6243" s="32"/>
      <c r="G6243" s="32"/>
      <c r="I6243" s="7"/>
      <c r="J6243" s="7"/>
      <c r="K6243" s="7"/>
      <c r="N6243" s="7"/>
    </row>
    <row r="6244" spans="4:14" s="1" customFormat="1">
      <c r="D6244" s="32"/>
      <c r="G6244" s="32"/>
      <c r="I6244" s="7"/>
      <c r="J6244" s="7"/>
      <c r="K6244" s="7"/>
      <c r="N6244" s="7"/>
    </row>
    <row r="6245" spans="4:14" s="1" customFormat="1">
      <c r="D6245" s="32"/>
      <c r="G6245" s="32"/>
      <c r="I6245" s="7"/>
      <c r="J6245" s="7"/>
      <c r="K6245" s="7"/>
      <c r="N6245" s="7"/>
    </row>
    <row r="6246" spans="4:14" s="1" customFormat="1">
      <c r="D6246" s="32"/>
      <c r="G6246" s="32"/>
      <c r="I6246" s="7"/>
      <c r="J6246" s="7"/>
      <c r="K6246" s="7"/>
      <c r="N6246" s="7"/>
    </row>
    <row r="6247" spans="4:14" s="1" customFormat="1">
      <c r="D6247" s="32"/>
      <c r="G6247" s="32"/>
      <c r="I6247" s="7"/>
      <c r="J6247" s="7"/>
      <c r="K6247" s="7"/>
      <c r="N6247" s="7"/>
    </row>
    <row r="6248" spans="4:14" s="1" customFormat="1">
      <c r="D6248" s="32"/>
      <c r="G6248" s="32"/>
      <c r="I6248" s="7"/>
      <c r="J6248" s="7"/>
      <c r="K6248" s="7"/>
      <c r="N6248" s="7"/>
    </row>
    <row r="6249" spans="4:14" s="1" customFormat="1">
      <c r="D6249" s="32"/>
      <c r="G6249" s="32"/>
      <c r="I6249" s="7"/>
      <c r="J6249" s="7"/>
      <c r="K6249" s="7"/>
      <c r="N6249" s="7"/>
    </row>
    <row r="6250" spans="4:14" s="1" customFormat="1">
      <c r="D6250" s="32"/>
      <c r="G6250" s="32"/>
      <c r="I6250" s="7"/>
      <c r="J6250" s="7"/>
      <c r="K6250" s="7"/>
      <c r="N6250" s="7"/>
    </row>
    <row r="6251" spans="4:14" s="1" customFormat="1">
      <c r="D6251" s="32"/>
      <c r="G6251" s="32"/>
      <c r="I6251" s="7"/>
      <c r="J6251" s="7"/>
      <c r="K6251" s="7"/>
      <c r="N6251" s="7"/>
    </row>
    <row r="6252" spans="4:14" s="1" customFormat="1">
      <c r="D6252" s="32"/>
      <c r="G6252" s="32"/>
      <c r="I6252" s="7"/>
      <c r="J6252" s="7"/>
      <c r="K6252" s="7"/>
      <c r="N6252" s="7"/>
    </row>
    <row r="6253" spans="4:14" s="1" customFormat="1">
      <c r="D6253" s="32"/>
      <c r="G6253" s="32"/>
      <c r="I6253" s="7"/>
      <c r="J6253" s="7"/>
      <c r="K6253" s="7"/>
      <c r="N6253" s="7"/>
    </row>
    <row r="6254" spans="4:14" s="1" customFormat="1">
      <c r="D6254" s="32"/>
      <c r="G6254" s="32"/>
      <c r="I6254" s="7"/>
      <c r="J6254" s="7"/>
      <c r="K6254" s="7"/>
      <c r="N6254" s="7"/>
    </row>
    <row r="6255" spans="4:14" s="1" customFormat="1">
      <c r="D6255" s="32"/>
      <c r="G6255" s="32"/>
      <c r="I6255" s="7"/>
      <c r="J6255" s="7"/>
      <c r="K6255" s="7"/>
      <c r="N6255" s="7"/>
    </row>
    <row r="6256" spans="4:14" s="1" customFormat="1">
      <c r="D6256" s="32"/>
      <c r="G6256" s="32"/>
      <c r="I6256" s="7"/>
      <c r="J6256" s="7"/>
      <c r="K6256" s="7"/>
      <c r="N6256" s="7"/>
    </row>
    <row r="6257" spans="4:14" s="1" customFormat="1">
      <c r="D6257" s="32"/>
      <c r="G6257" s="32"/>
      <c r="I6257" s="7"/>
      <c r="J6257" s="7"/>
      <c r="K6257" s="7"/>
      <c r="N6257" s="7"/>
    </row>
    <row r="6258" spans="4:14" s="1" customFormat="1">
      <c r="D6258" s="32"/>
      <c r="G6258" s="32"/>
      <c r="I6258" s="7"/>
      <c r="J6258" s="7"/>
      <c r="K6258" s="7"/>
      <c r="N6258" s="7"/>
    </row>
    <row r="6259" spans="4:14" s="1" customFormat="1">
      <c r="D6259" s="32"/>
      <c r="G6259" s="32"/>
      <c r="I6259" s="7"/>
      <c r="J6259" s="7"/>
      <c r="K6259" s="7"/>
      <c r="N6259" s="7"/>
    </row>
    <row r="6260" spans="4:14" s="1" customFormat="1">
      <c r="D6260" s="32"/>
      <c r="G6260" s="32"/>
      <c r="I6260" s="7"/>
      <c r="J6260" s="7"/>
      <c r="K6260" s="7"/>
      <c r="N6260" s="7"/>
    </row>
    <row r="6261" spans="4:14" s="1" customFormat="1">
      <c r="D6261" s="32"/>
      <c r="G6261" s="32"/>
      <c r="I6261" s="7"/>
      <c r="J6261" s="7"/>
      <c r="K6261" s="7"/>
      <c r="N6261" s="7"/>
    </row>
    <row r="6262" spans="4:14" s="1" customFormat="1">
      <c r="D6262" s="32"/>
      <c r="G6262" s="32"/>
      <c r="I6262" s="7"/>
      <c r="J6262" s="7"/>
      <c r="K6262" s="7"/>
      <c r="N6262" s="7"/>
    </row>
    <row r="6263" spans="4:14" s="1" customFormat="1">
      <c r="D6263" s="32"/>
      <c r="G6263" s="32"/>
      <c r="I6263" s="7"/>
      <c r="J6263" s="7"/>
      <c r="K6263" s="7"/>
      <c r="N6263" s="7"/>
    </row>
    <row r="6264" spans="4:14" s="1" customFormat="1">
      <c r="D6264" s="32"/>
      <c r="G6264" s="32"/>
      <c r="I6264" s="7"/>
      <c r="J6264" s="7"/>
      <c r="K6264" s="7"/>
      <c r="N6264" s="7"/>
    </row>
    <row r="6265" spans="4:14" s="1" customFormat="1">
      <c r="D6265" s="32"/>
      <c r="G6265" s="32"/>
      <c r="I6265" s="7"/>
      <c r="J6265" s="7"/>
      <c r="K6265" s="7"/>
      <c r="N6265" s="7"/>
    </row>
    <row r="6266" spans="4:14" s="1" customFormat="1">
      <c r="D6266" s="32"/>
      <c r="G6266" s="32"/>
      <c r="I6266" s="7"/>
      <c r="J6266" s="7"/>
      <c r="K6266" s="7"/>
      <c r="N6266" s="7"/>
    </row>
    <row r="6267" spans="4:14" s="1" customFormat="1">
      <c r="D6267" s="32"/>
      <c r="G6267" s="32"/>
      <c r="I6267" s="7"/>
      <c r="J6267" s="7"/>
      <c r="K6267" s="7"/>
      <c r="N6267" s="7"/>
    </row>
    <row r="6268" spans="4:14" s="1" customFormat="1">
      <c r="D6268" s="32"/>
      <c r="G6268" s="32"/>
      <c r="I6268" s="7"/>
      <c r="J6268" s="7"/>
      <c r="K6268" s="7"/>
      <c r="N6268" s="7"/>
    </row>
    <row r="6269" spans="4:14" s="1" customFormat="1">
      <c r="D6269" s="32"/>
      <c r="G6269" s="32"/>
      <c r="I6269" s="7"/>
      <c r="J6269" s="7"/>
      <c r="K6269" s="7"/>
      <c r="N6269" s="7"/>
    </row>
    <row r="6270" spans="4:14" s="1" customFormat="1">
      <c r="D6270" s="32"/>
      <c r="G6270" s="32"/>
      <c r="I6270" s="7"/>
      <c r="J6270" s="7"/>
      <c r="K6270" s="7"/>
      <c r="N6270" s="7"/>
    </row>
    <row r="6271" spans="4:14" s="1" customFormat="1">
      <c r="D6271" s="32"/>
      <c r="G6271" s="32"/>
      <c r="I6271" s="7"/>
      <c r="J6271" s="7"/>
      <c r="K6271" s="7"/>
      <c r="N6271" s="7"/>
    </row>
    <row r="6272" spans="4:14" s="1" customFormat="1">
      <c r="D6272" s="32"/>
      <c r="G6272" s="32"/>
      <c r="I6272" s="7"/>
      <c r="J6272" s="7"/>
      <c r="K6272" s="7"/>
      <c r="N6272" s="7"/>
    </row>
    <row r="6273" spans="4:14" s="1" customFormat="1">
      <c r="D6273" s="32"/>
      <c r="G6273" s="32"/>
      <c r="I6273" s="7"/>
      <c r="J6273" s="7"/>
      <c r="K6273" s="7"/>
      <c r="N6273" s="7"/>
    </row>
    <row r="6274" spans="4:14" s="1" customFormat="1">
      <c r="D6274" s="32"/>
      <c r="G6274" s="32"/>
      <c r="I6274" s="7"/>
      <c r="J6274" s="7"/>
      <c r="K6274" s="7"/>
      <c r="N6274" s="7"/>
    </row>
    <row r="6275" spans="4:14" s="1" customFormat="1">
      <c r="D6275" s="32"/>
      <c r="G6275" s="32"/>
      <c r="I6275" s="7"/>
      <c r="J6275" s="7"/>
      <c r="K6275" s="7"/>
      <c r="N6275" s="7"/>
    </row>
    <row r="6276" spans="4:14" s="1" customFormat="1">
      <c r="D6276" s="32"/>
      <c r="G6276" s="32"/>
      <c r="I6276" s="7"/>
      <c r="J6276" s="7"/>
      <c r="K6276" s="7"/>
      <c r="N6276" s="7"/>
    </row>
    <row r="6277" spans="4:14" s="1" customFormat="1">
      <c r="D6277" s="32"/>
      <c r="G6277" s="32"/>
      <c r="I6277" s="7"/>
      <c r="J6277" s="7"/>
      <c r="K6277" s="7"/>
      <c r="N6277" s="7"/>
    </row>
    <row r="6278" spans="4:14" s="1" customFormat="1">
      <c r="D6278" s="32"/>
      <c r="G6278" s="32"/>
      <c r="I6278" s="7"/>
      <c r="J6278" s="7"/>
      <c r="K6278" s="7"/>
      <c r="N6278" s="7"/>
    </row>
    <row r="6279" spans="4:14" s="1" customFormat="1">
      <c r="D6279" s="32"/>
      <c r="G6279" s="32"/>
      <c r="I6279" s="7"/>
      <c r="J6279" s="7"/>
      <c r="K6279" s="7"/>
      <c r="N6279" s="7"/>
    </row>
    <row r="6280" spans="4:14" s="1" customFormat="1">
      <c r="D6280" s="32"/>
      <c r="G6280" s="32"/>
      <c r="I6280" s="7"/>
      <c r="J6280" s="7"/>
      <c r="K6280" s="7"/>
      <c r="N6280" s="7"/>
    </row>
    <row r="6281" spans="4:14" s="1" customFormat="1">
      <c r="D6281" s="32"/>
      <c r="G6281" s="32"/>
      <c r="I6281" s="7"/>
      <c r="J6281" s="7"/>
      <c r="K6281" s="7"/>
      <c r="N6281" s="7"/>
    </row>
    <row r="6282" spans="4:14" s="1" customFormat="1">
      <c r="D6282" s="32"/>
      <c r="G6282" s="32"/>
      <c r="I6282" s="7"/>
      <c r="J6282" s="7"/>
      <c r="K6282" s="7"/>
      <c r="N6282" s="7"/>
    </row>
    <row r="6283" spans="4:14" s="1" customFormat="1">
      <c r="D6283" s="32"/>
      <c r="G6283" s="32"/>
      <c r="I6283" s="7"/>
      <c r="J6283" s="7"/>
      <c r="K6283" s="7"/>
      <c r="N6283" s="7"/>
    </row>
    <row r="6284" spans="4:14" s="1" customFormat="1">
      <c r="D6284" s="32"/>
      <c r="G6284" s="32"/>
      <c r="I6284" s="7"/>
      <c r="J6284" s="7"/>
      <c r="K6284" s="7"/>
      <c r="N6284" s="7"/>
    </row>
    <row r="6285" spans="4:14" s="1" customFormat="1">
      <c r="D6285" s="32"/>
      <c r="G6285" s="32"/>
      <c r="I6285" s="7"/>
      <c r="J6285" s="7"/>
      <c r="K6285" s="7"/>
      <c r="N6285" s="7"/>
    </row>
    <row r="6286" spans="4:14" s="1" customFormat="1">
      <c r="D6286" s="32"/>
      <c r="G6286" s="32"/>
      <c r="I6286" s="7"/>
      <c r="J6286" s="7"/>
      <c r="K6286" s="7"/>
      <c r="N6286" s="7"/>
    </row>
    <row r="6287" spans="4:14" s="1" customFormat="1">
      <c r="D6287" s="32"/>
      <c r="G6287" s="32"/>
      <c r="I6287" s="7"/>
      <c r="J6287" s="7"/>
      <c r="K6287" s="7"/>
      <c r="N6287" s="7"/>
    </row>
    <row r="6288" spans="4:14" s="1" customFormat="1">
      <c r="D6288" s="32"/>
      <c r="G6288" s="32"/>
      <c r="I6288" s="7"/>
      <c r="J6288" s="7"/>
      <c r="K6288" s="7"/>
      <c r="N6288" s="7"/>
    </row>
    <row r="6289" spans="4:14" s="1" customFormat="1">
      <c r="D6289" s="32"/>
      <c r="G6289" s="32"/>
      <c r="I6289" s="7"/>
      <c r="J6289" s="7"/>
      <c r="K6289" s="7"/>
      <c r="N6289" s="7"/>
    </row>
    <row r="6290" spans="4:14" s="1" customFormat="1">
      <c r="D6290" s="32"/>
      <c r="G6290" s="32"/>
      <c r="I6290" s="7"/>
      <c r="J6290" s="7"/>
      <c r="K6290" s="7"/>
      <c r="N6290" s="7"/>
    </row>
    <row r="6291" spans="4:14" s="1" customFormat="1">
      <c r="D6291" s="32"/>
      <c r="G6291" s="32"/>
      <c r="I6291" s="7"/>
      <c r="J6291" s="7"/>
      <c r="K6291" s="7"/>
      <c r="N6291" s="7"/>
    </row>
    <row r="6292" spans="4:14" s="1" customFormat="1">
      <c r="D6292" s="32"/>
      <c r="G6292" s="32"/>
      <c r="I6292" s="7"/>
      <c r="J6292" s="7"/>
      <c r="K6292" s="7"/>
      <c r="N6292" s="7"/>
    </row>
    <row r="6293" spans="4:14" s="1" customFormat="1">
      <c r="D6293" s="32"/>
      <c r="G6293" s="32"/>
      <c r="I6293" s="7"/>
      <c r="J6293" s="7"/>
      <c r="K6293" s="7"/>
      <c r="N6293" s="7"/>
    </row>
    <row r="6294" spans="4:14" s="1" customFormat="1">
      <c r="D6294" s="32"/>
      <c r="G6294" s="32"/>
      <c r="I6294" s="7"/>
      <c r="J6294" s="7"/>
      <c r="K6294" s="7"/>
      <c r="N6294" s="7"/>
    </row>
    <row r="6295" spans="4:14" s="1" customFormat="1">
      <c r="D6295" s="32"/>
      <c r="G6295" s="32"/>
      <c r="I6295" s="7"/>
      <c r="J6295" s="7"/>
      <c r="K6295" s="7"/>
      <c r="N6295" s="7"/>
    </row>
    <row r="6296" spans="4:14" s="1" customFormat="1">
      <c r="D6296" s="32"/>
      <c r="G6296" s="32"/>
      <c r="I6296" s="7"/>
      <c r="J6296" s="7"/>
      <c r="K6296" s="7"/>
      <c r="N6296" s="7"/>
    </row>
    <row r="6297" spans="4:14" s="1" customFormat="1">
      <c r="D6297" s="32"/>
      <c r="G6297" s="32"/>
      <c r="I6297" s="7"/>
      <c r="J6297" s="7"/>
      <c r="K6297" s="7"/>
      <c r="N6297" s="7"/>
    </row>
    <row r="6298" spans="4:14" s="1" customFormat="1">
      <c r="D6298" s="32"/>
      <c r="G6298" s="32"/>
      <c r="I6298" s="7"/>
      <c r="J6298" s="7"/>
      <c r="K6298" s="7"/>
      <c r="N6298" s="7"/>
    </row>
    <row r="6299" spans="4:14" s="1" customFormat="1">
      <c r="D6299" s="32"/>
      <c r="G6299" s="32"/>
      <c r="I6299" s="7"/>
      <c r="J6299" s="7"/>
      <c r="K6299" s="7"/>
      <c r="N6299" s="7"/>
    </row>
    <row r="6300" spans="4:14" s="1" customFormat="1">
      <c r="D6300" s="32"/>
      <c r="G6300" s="32"/>
      <c r="I6300" s="7"/>
      <c r="J6300" s="7"/>
      <c r="K6300" s="7"/>
      <c r="N6300" s="7"/>
    </row>
    <row r="6301" spans="4:14" s="1" customFormat="1">
      <c r="D6301" s="32"/>
      <c r="G6301" s="32"/>
      <c r="I6301" s="7"/>
      <c r="J6301" s="7"/>
      <c r="K6301" s="7"/>
      <c r="N6301" s="7"/>
    </row>
    <row r="6302" spans="4:14" s="1" customFormat="1">
      <c r="D6302" s="32"/>
      <c r="G6302" s="32"/>
      <c r="I6302" s="7"/>
      <c r="J6302" s="7"/>
      <c r="K6302" s="7"/>
      <c r="N6302" s="7"/>
    </row>
    <row r="6303" spans="4:14" s="1" customFormat="1">
      <c r="D6303" s="32"/>
      <c r="G6303" s="32"/>
      <c r="I6303" s="7"/>
      <c r="J6303" s="7"/>
      <c r="K6303" s="7"/>
      <c r="N6303" s="7"/>
    </row>
    <row r="6304" spans="4:14" s="1" customFormat="1">
      <c r="D6304" s="32"/>
      <c r="G6304" s="32"/>
      <c r="I6304" s="7"/>
      <c r="J6304" s="7"/>
      <c r="K6304" s="7"/>
      <c r="N6304" s="7"/>
    </row>
    <row r="6305" spans="4:14" s="1" customFormat="1">
      <c r="D6305" s="32"/>
      <c r="G6305" s="32"/>
      <c r="I6305" s="7"/>
      <c r="J6305" s="7"/>
      <c r="K6305" s="7"/>
      <c r="N6305" s="7"/>
    </row>
    <row r="6306" spans="4:14" s="1" customFormat="1">
      <c r="D6306" s="32"/>
      <c r="G6306" s="32"/>
      <c r="I6306" s="7"/>
      <c r="J6306" s="7"/>
      <c r="K6306" s="7"/>
      <c r="N6306" s="7"/>
    </row>
    <row r="6307" spans="4:14" s="1" customFormat="1">
      <c r="D6307" s="32"/>
      <c r="G6307" s="32"/>
      <c r="I6307" s="7"/>
      <c r="J6307" s="7"/>
      <c r="K6307" s="7"/>
      <c r="N6307" s="7"/>
    </row>
    <row r="6308" spans="4:14" s="1" customFormat="1">
      <c r="D6308" s="32"/>
      <c r="G6308" s="32"/>
      <c r="I6308" s="7"/>
      <c r="J6308" s="7"/>
      <c r="K6308" s="7"/>
      <c r="N6308" s="7"/>
    </row>
    <row r="6309" spans="4:14" s="1" customFormat="1">
      <c r="D6309" s="32"/>
      <c r="G6309" s="32"/>
      <c r="I6309" s="7"/>
      <c r="J6309" s="7"/>
      <c r="K6309" s="7"/>
      <c r="N6309" s="7"/>
    </row>
    <row r="6310" spans="4:14" s="1" customFormat="1">
      <c r="D6310" s="32"/>
      <c r="G6310" s="32"/>
      <c r="I6310" s="7"/>
      <c r="J6310" s="7"/>
      <c r="K6310" s="7"/>
      <c r="N6310" s="7"/>
    </row>
    <row r="6311" spans="4:14" s="1" customFormat="1">
      <c r="D6311" s="32"/>
      <c r="G6311" s="32"/>
      <c r="I6311" s="7"/>
      <c r="J6311" s="7"/>
      <c r="K6311" s="7"/>
      <c r="N6311" s="7"/>
    </row>
    <row r="6312" spans="4:14" s="1" customFormat="1">
      <c r="D6312" s="32"/>
      <c r="G6312" s="32"/>
      <c r="I6312" s="7"/>
      <c r="J6312" s="7"/>
      <c r="K6312" s="7"/>
      <c r="N6312" s="7"/>
    </row>
    <row r="6313" spans="4:14" s="1" customFormat="1">
      <c r="D6313" s="32"/>
      <c r="G6313" s="32"/>
      <c r="I6313" s="7"/>
      <c r="J6313" s="7"/>
      <c r="K6313" s="7"/>
      <c r="N6313" s="7"/>
    </row>
    <row r="6314" spans="4:14" s="1" customFormat="1">
      <c r="D6314" s="32"/>
      <c r="G6314" s="32"/>
      <c r="I6314" s="7"/>
      <c r="J6314" s="7"/>
      <c r="K6314" s="7"/>
      <c r="N6314" s="7"/>
    </row>
    <row r="6315" spans="4:14" s="1" customFormat="1">
      <c r="D6315" s="32"/>
      <c r="G6315" s="32"/>
      <c r="I6315" s="7"/>
      <c r="J6315" s="7"/>
      <c r="K6315" s="7"/>
      <c r="N6315" s="7"/>
    </row>
    <row r="6316" spans="4:14" s="1" customFormat="1">
      <c r="D6316" s="32"/>
      <c r="G6316" s="32"/>
      <c r="I6316" s="7"/>
      <c r="J6316" s="7"/>
      <c r="K6316" s="7"/>
      <c r="N6316" s="7"/>
    </row>
    <row r="6317" spans="4:14" s="1" customFormat="1">
      <c r="D6317" s="32"/>
      <c r="G6317" s="32"/>
      <c r="I6317" s="7"/>
      <c r="J6317" s="7"/>
      <c r="K6317" s="7"/>
      <c r="N6317" s="7"/>
    </row>
    <row r="6318" spans="4:14" s="1" customFormat="1">
      <c r="D6318" s="32"/>
      <c r="G6318" s="32"/>
      <c r="I6318" s="7"/>
      <c r="J6318" s="7"/>
      <c r="K6318" s="7"/>
      <c r="N6318" s="7"/>
    </row>
    <row r="6319" spans="4:14" s="1" customFormat="1">
      <c r="D6319" s="32"/>
      <c r="G6319" s="32"/>
      <c r="I6319" s="7"/>
      <c r="J6319" s="7"/>
      <c r="K6319" s="7"/>
      <c r="N6319" s="7"/>
    </row>
    <row r="6320" spans="4:14" s="1" customFormat="1">
      <c r="D6320" s="32"/>
      <c r="G6320" s="32"/>
      <c r="I6320" s="7"/>
      <c r="J6320" s="7"/>
      <c r="K6320" s="7"/>
      <c r="N6320" s="7"/>
    </row>
    <row r="6321" spans="4:14" s="1" customFormat="1">
      <c r="D6321" s="32"/>
      <c r="G6321" s="32"/>
      <c r="I6321" s="7"/>
      <c r="J6321" s="7"/>
      <c r="K6321" s="7"/>
      <c r="N6321" s="7"/>
    </row>
    <row r="6322" spans="4:14" s="1" customFormat="1">
      <c r="D6322" s="32"/>
      <c r="G6322" s="32"/>
      <c r="I6322" s="7"/>
      <c r="J6322" s="7"/>
      <c r="K6322" s="7"/>
      <c r="N6322" s="7"/>
    </row>
    <row r="6323" spans="4:14" s="1" customFormat="1">
      <c r="D6323" s="32"/>
      <c r="G6323" s="32"/>
      <c r="I6323" s="7"/>
      <c r="J6323" s="7"/>
      <c r="K6323" s="7"/>
      <c r="N6323" s="7"/>
    </row>
    <row r="6324" spans="4:14" s="1" customFormat="1">
      <c r="D6324" s="32"/>
      <c r="G6324" s="32"/>
      <c r="I6324" s="7"/>
      <c r="J6324" s="7"/>
      <c r="K6324" s="7"/>
      <c r="N6324" s="7"/>
    </row>
    <row r="6325" spans="4:14" s="1" customFormat="1">
      <c r="D6325" s="32"/>
      <c r="G6325" s="32"/>
      <c r="I6325" s="7"/>
      <c r="J6325" s="7"/>
      <c r="K6325" s="7"/>
      <c r="N6325" s="7"/>
    </row>
    <row r="6326" spans="4:14" s="1" customFormat="1">
      <c r="D6326" s="32"/>
      <c r="G6326" s="32"/>
      <c r="I6326" s="7"/>
      <c r="J6326" s="7"/>
      <c r="K6326" s="7"/>
      <c r="N6326" s="7"/>
    </row>
    <row r="6327" spans="4:14" s="1" customFormat="1">
      <c r="D6327" s="32"/>
      <c r="G6327" s="32"/>
      <c r="I6327" s="7"/>
      <c r="J6327" s="7"/>
      <c r="K6327" s="7"/>
      <c r="N6327" s="7"/>
    </row>
    <row r="6328" spans="4:14" s="1" customFormat="1">
      <c r="D6328" s="32"/>
      <c r="G6328" s="32"/>
      <c r="I6328" s="7"/>
      <c r="J6328" s="7"/>
      <c r="K6328" s="7"/>
      <c r="N6328" s="7"/>
    </row>
    <row r="6329" spans="4:14" s="1" customFormat="1">
      <c r="D6329" s="32"/>
      <c r="G6329" s="32"/>
      <c r="I6329" s="7"/>
      <c r="J6329" s="7"/>
      <c r="K6329" s="7"/>
      <c r="N6329" s="7"/>
    </row>
    <row r="6330" spans="4:14" s="1" customFormat="1">
      <c r="D6330" s="32"/>
      <c r="G6330" s="32"/>
      <c r="I6330" s="7"/>
      <c r="J6330" s="7"/>
      <c r="K6330" s="7"/>
      <c r="N6330" s="7"/>
    </row>
    <row r="6331" spans="4:14" s="1" customFormat="1">
      <c r="D6331" s="32"/>
      <c r="G6331" s="32"/>
      <c r="I6331" s="7"/>
      <c r="J6331" s="7"/>
      <c r="K6331" s="7"/>
      <c r="N6331" s="7"/>
    </row>
    <row r="6332" spans="4:14" s="1" customFormat="1">
      <c r="D6332" s="32"/>
      <c r="G6332" s="32"/>
      <c r="I6332" s="7"/>
      <c r="J6332" s="7"/>
      <c r="K6332" s="7"/>
      <c r="N6332" s="7"/>
    </row>
    <row r="6333" spans="4:14" s="1" customFormat="1">
      <c r="D6333" s="32"/>
      <c r="G6333" s="32"/>
      <c r="I6333" s="7"/>
      <c r="J6333" s="7"/>
      <c r="K6333" s="7"/>
      <c r="N6333" s="7"/>
    </row>
    <row r="6334" spans="4:14" s="1" customFormat="1">
      <c r="D6334" s="32"/>
      <c r="G6334" s="32"/>
      <c r="I6334" s="7"/>
      <c r="J6334" s="7"/>
      <c r="K6334" s="7"/>
      <c r="N6334" s="7"/>
    </row>
    <row r="6335" spans="4:14" s="1" customFormat="1">
      <c r="D6335" s="32"/>
      <c r="G6335" s="32"/>
      <c r="I6335" s="7"/>
      <c r="J6335" s="7"/>
      <c r="K6335" s="7"/>
      <c r="N6335" s="7"/>
    </row>
    <row r="6336" spans="4:14" s="1" customFormat="1">
      <c r="D6336" s="32"/>
      <c r="G6336" s="32"/>
      <c r="I6336" s="7"/>
      <c r="J6336" s="7"/>
      <c r="K6336" s="7"/>
      <c r="N6336" s="7"/>
    </row>
    <row r="6337" spans="4:14" s="1" customFormat="1">
      <c r="D6337" s="32"/>
      <c r="G6337" s="32"/>
      <c r="I6337" s="7"/>
      <c r="J6337" s="7"/>
      <c r="K6337" s="7"/>
      <c r="N6337" s="7"/>
    </row>
    <row r="6338" spans="4:14" s="1" customFormat="1">
      <c r="D6338" s="32"/>
      <c r="G6338" s="32"/>
      <c r="I6338" s="7"/>
      <c r="J6338" s="7"/>
      <c r="K6338" s="7"/>
      <c r="N6338" s="7"/>
    </row>
    <row r="6339" spans="4:14" s="1" customFormat="1">
      <c r="D6339" s="32"/>
      <c r="G6339" s="32"/>
      <c r="I6339" s="7"/>
      <c r="J6339" s="7"/>
      <c r="K6339" s="7"/>
      <c r="N6339" s="7"/>
    </row>
    <row r="6340" spans="4:14" s="1" customFormat="1">
      <c r="D6340" s="32"/>
      <c r="G6340" s="32"/>
      <c r="I6340" s="7"/>
      <c r="J6340" s="7"/>
      <c r="K6340" s="7"/>
      <c r="N6340" s="7"/>
    </row>
    <row r="6341" spans="4:14" s="1" customFormat="1">
      <c r="D6341" s="32"/>
      <c r="G6341" s="32"/>
      <c r="I6341" s="7"/>
      <c r="J6341" s="7"/>
      <c r="K6341" s="7"/>
      <c r="N6341" s="7"/>
    </row>
    <row r="6342" spans="4:14" s="1" customFormat="1">
      <c r="D6342" s="32"/>
      <c r="G6342" s="32"/>
      <c r="I6342" s="7"/>
      <c r="J6342" s="7"/>
      <c r="K6342" s="7"/>
      <c r="N6342" s="7"/>
    </row>
    <row r="6343" spans="4:14" s="1" customFormat="1">
      <c r="D6343" s="32"/>
      <c r="G6343" s="32"/>
      <c r="I6343" s="7"/>
      <c r="J6343" s="7"/>
      <c r="K6343" s="7"/>
      <c r="N6343" s="7"/>
    </row>
    <row r="6344" spans="4:14" s="1" customFormat="1">
      <c r="D6344" s="32"/>
      <c r="G6344" s="32"/>
      <c r="I6344" s="7"/>
      <c r="J6344" s="7"/>
      <c r="K6344" s="7"/>
      <c r="N6344" s="7"/>
    </row>
    <row r="6345" spans="4:14" s="1" customFormat="1">
      <c r="D6345" s="32"/>
      <c r="G6345" s="32"/>
      <c r="I6345" s="7"/>
      <c r="J6345" s="7"/>
      <c r="K6345" s="7"/>
      <c r="N6345" s="7"/>
    </row>
    <row r="6346" spans="4:14" s="1" customFormat="1">
      <c r="D6346" s="32"/>
      <c r="G6346" s="32"/>
      <c r="I6346" s="7"/>
      <c r="J6346" s="7"/>
      <c r="K6346" s="7"/>
      <c r="N6346" s="7"/>
    </row>
    <row r="6347" spans="4:14" s="1" customFormat="1">
      <c r="D6347" s="32"/>
      <c r="G6347" s="32"/>
      <c r="I6347" s="7"/>
      <c r="J6347" s="7"/>
      <c r="K6347" s="7"/>
      <c r="N6347" s="7"/>
    </row>
    <row r="6348" spans="4:14" s="1" customFormat="1">
      <c r="D6348" s="32"/>
      <c r="G6348" s="32"/>
      <c r="I6348" s="7"/>
      <c r="J6348" s="7"/>
      <c r="K6348" s="7"/>
      <c r="N6348" s="7"/>
    </row>
    <row r="6349" spans="4:14" s="1" customFormat="1">
      <c r="D6349" s="32"/>
      <c r="G6349" s="32"/>
      <c r="I6349" s="7"/>
      <c r="J6349" s="7"/>
      <c r="K6349" s="7"/>
      <c r="N6349" s="7"/>
    </row>
    <row r="6350" spans="4:14" s="1" customFormat="1">
      <c r="D6350" s="32"/>
      <c r="G6350" s="32"/>
      <c r="I6350" s="7"/>
      <c r="J6350" s="7"/>
      <c r="K6350" s="7"/>
      <c r="N6350" s="7"/>
    </row>
    <row r="6351" spans="4:14" s="1" customFormat="1">
      <c r="D6351" s="32"/>
      <c r="G6351" s="32"/>
      <c r="I6351" s="7"/>
      <c r="J6351" s="7"/>
      <c r="K6351" s="7"/>
      <c r="N6351" s="7"/>
    </row>
    <row r="6352" spans="4:14" s="1" customFormat="1">
      <c r="D6352" s="32"/>
      <c r="G6352" s="32"/>
      <c r="I6352" s="7"/>
      <c r="J6352" s="7"/>
      <c r="K6352" s="7"/>
      <c r="N6352" s="7"/>
    </row>
    <row r="6353" spans="4:14" s="1" customFormat="1">
      <c r="D6353" s="32"/>
      <c r="G6353" s="32"/>
      <c r="I6353" s="7"/>
      <c r="J6353" s="7"/>
      <c r="K6353" s="7"/>
      <c r="N6353" s="7"/>
    </row>
    <row r="6354" spans="4:14" s="1" customFormat="1">
      <c r="D6354" s="32"/>
      <c r="G6354" s="32"/>
      <c r="I6354" s="7"/>
      <c r="J6354" s="7"/>
      <c r="K6354" s="7"/>
      <c r="N6354" s="7"/>
    </row>
    <row r="6355" spans="4:14" s="1" customFormat="1">
      <c r="D6355" s="32"/>
      <c r="G6355" s="32"/>
      <c r="I6355" s="7"/>
      <c r="J6355" s="7"/>
      <c r="K6355" s="7"/>
      <c r="N6355" s="7"/>
    </row>
    <row r="6356" spans="4:14" s="1" customFormat="1">
      <c r="D6356" s="32"/>
      <c r="G6356" s="32"/>
      <c r="I6356" s="7"/>
      <c r="J6356" s="7"/>
      <c r="K6356" s="7"/>
      <c r="N6356" s="7"/>
    </row>
    <row r="6357" spans="4:14" s="1" customFormat="1">
      <c r="D6357" s="32"/>
      <c r="G6357" s="32"/>
      <c r="I6357" s="7"/>
      <c r="J6357" s="7"/>
      <c r="K6357" s="7"/>
      <c r="N6357" s="7"/>
    </row>
    <row r="6358" spans="4:14" s="1" customFormat="1">
      <c r="D6358" s="32"/>
      <c r="G6358" s="32"/>
      <c r="I6358" s="7"/>
      <c r="J6358" s="7"/>
      <c r="K6358" s="7"/>
      <c r="N6358" s="7"/>
    </row>
    <row r="6359" spans="4:14" s="1" customFormat="1">
      <c r="D6359" s="32"/>
      <c r="G6359" s="32"/>
      <c r="I6359" s="7"/>
      <c r="J6359" s="7"/>
      <c r="K6359" s="7"/>
      <c r="N6359" s="7"/>
    </row>
    <row r="6360" spans="4:14" s="1" customFormat="1">
      <c r="D6360" s="32"/>
      <c r="G6360" s="32"/>
      <c r="I6360" s="7"/>
      <c r="J6360" s="7"/>
      <c r="K6360" s="7"/>
      <c r="N6360" s="7"/>
    </row>
    <row r="6361" spans="4:14" s="1" customFormat="1">
      <c r="D6361" s="32"/>
      <c r="G6361" s="32"/>
      <c r="I6361" s="7"/>
      <c r="J6361" s="7"/>
      <c r="K6361" s="7"/>
      <c r="N6361" s="7"/>
    </row>
    <row r="6362" spans="4:14" s="1" customFormat="1">
      <c r="D6362" s="32"/>
      <c r="G6362" s="32"/>
      <c r="I6362" s="7"/>
      <c r="J6362" s="7"/>
      <c r="K6362" s="7"/>
      <c r="N6362" s="7"/>
    </row>
    <row r="6363" spans="4:14" s="1" customFormat="1">
      <c r="D6363" s="32"/>
      <c r="G6363" s="32"/>
      <c r="I6363" s="7"/>
      <c r="J6363" s="7"/>
      <c r="K6363" s="7"/>
      <c r="N6363" s="7"/>
    </row>
    <row r="6364" spans="4:14" s="1" customFormat="1">
      <c r="D6364" s="32"/>
      <c r="G6364" s="32"/>
      <c r="I6364" s="7"/>
      <c r="J6364" s="7"/>
      <c r="K6364" s="7"/>
      <c r="N6364" s="7"/>
    </row>
    <row r="6365" spans="4:14" s="1" customFormat="1">
      <c r="D6365" s="32"/>
      <c r="G6365" s="32"/>
      <c r="I6365" s="7"/>
      <c r="J6365" s="7"/>
      <c r="K6365" s="7"/>
      <c r="N6365" s="7"/>
    </row>
    <row r="6366" spans="4:14" s="1" customFormat="1">
      <c r="D6366" s="32"/>
      <c r="G6366" s="32"/>
      <c r="I6366" s="7"/>
      <c r="J6366" s="7"/>
      <c r="K6366" s="7"/>
      <c r="N6366" s="7"/>
    </row>
    <row r="6367" spans="4:14" s="1" customFormat="1">
      <c r="D6367" s="32"/>
      <c r="G6367" s="32"/>
      <c r="I6367" s="7"/>
      <c r="J6367" s="7"/>
      <c r="K6367" s="7"/>
      <c r="N6367" s="7"/>
    </row>
    <row r="6368" spans="4:14" s="1" customFormat="1">
      <c r="D6368" s="32"/>
      <c r="G6368" s="32"/>
      <c r="I6368" s="7"/>
      <c r="J6368" s="7"/>
      <c r="K6368" s="7"/>
      <c r="N6368" s="7"/>
    </row>
    <row r="6369" spans="4:14" s="1" customFormat="1">
      <c r="D6369" s="32"/>
      <c r="G6369" s="32"/>
      <c r="I6369" s="7"/>
      <c r="J6369" s="7"/>
      <c r="K6369" s="7"/>
      <c r="N6369" s="7"/>
    </row>
    <row r="6370" spans="4:14" s="1" customFormat="1">
      <c r="D6370" s="32"/>
      <c r="G6370" s="32"/>
      <c r="I6370" s="7"/>
      <c r="J6370" s="7"/>
      <c r="K6370" s="7"/>
      <c r="N6370" s="7"/>
    </row>
    <row r="6371" spans="4:14" s="1" customFormat="1">
      <c r="D6371" s="32"/>
      <c r="G6371" s="32"/>
      <c r="I6371" s="7"/>
      <c r="J6371" s="7"/>
      <c r="K6371" s="7"/>
      <c r="N6371" s="7"/>
    </row>
    <row r="6372" spans="4:14" s="1" customFormat="1">
      <c r="D6372" s="32"/>
      <c r="G6372" s="32"/>
      <c r="I6372" s="7"/>
      <c r="J6372" s="7"/>
      <c r="K6372" s="7"/>
      <c r="N6372" s="7"/>
    </row>
    <row r="6373" spans="4:14" s="1" customFormat="1">
      <c r="D6373" s="32"/>
      <c r="G6373" s="32"/>
      <c r="I6373" s="7"/>
      <c r="J6373" s="7"/>
      <c r="K6373" s="7"/>
      <c r="N6373" s="7"/>
    </row>
    <row r="6374" spans="4:14" s="1" customFormat="1">
      <c r="D6374" s="32"/>
      <c r="G6374" s="32"/>
      <c r="I6374" s="7"/>
      <c r="J6374" s="7"/>
      <c r="K6374" s="7"/>
      <c r="N6374" s="7"/>
    </row>
    <row r="6375" spans="4:14" s="1" customFormat="1">
      <c r="D6375" s="32"/>
      <c r="G6375" s="32"/>
      <c r="I6375" s="7"/>
      <c r="J6375" s="7"/>
      <c r="K6375" s="7"/>
      <c r="N6375" s="7"/>
    </row>
    <row r="6376" spans="4:14" s="1" customFormat="1">
      <c r="D6376" s="32"/>
      <c r="G6376" s="32"/>
      <c r="I6376" s="7"/>
      <c r="J6376" s="7"/>
      <c r="K6376" s="7"/>
      <c r="N6376" s="7"/>
    </row>
    <row r="6377" spans="4:14" s="1" customFormat="1">
      <c r="D6377" s="32"/>
      <c r="G6377" s="32"/>
      <c r="I6377" s="7"/>
      <c r="J6377" s="7"/>
      <c r="K6377" s="7"/>
      <c r="N6377" s="7"/>
    </row>
    <row r="6378" spans="4:14" s="1" customFormat="1">
      <c r="D6378" s="32"/>
      <c r="G6378" s="32"/>
      <c r="I6378" s="7"/>
      <c r="J6378" s="7"/>
      <c r="K6378" s="7"/>
      <c r="N6378" s="7"/>
    </row>
    <row r="6379" spans="4:14" s="1" customFormat="1">
      <c r="D6379" s="32"/>
      <c r="G6379" s="32"/>
      <c r="I6379" s="7"/>
      <c r="J6379" s="7"/>
      <c r="K6379" s="7"/>
      <c r="N6379" s="7"/>
    </row>
    <row r="6380" spans="4:14" s="1" customFormat="1">
      <c r="D6380" s="32"/>
      <c r="G6380" s="32"/>
      <c r="I6380" s="7"/>
      <c r="J6380" s="7"/>
      <c r="K6380" s="7"/>
      <c r="N6380" s="7"/>
    </row>
    <row r="6381" spans="4:14" s="1" customFormat="1">
      <c r="D6381" s="32"/>
      <c r="G6381" s="32"/>
      <c r="I6381" s="7"/>
      <c r="J6381" s="7"/>
      <c r="K6381" s="7"/>
      <c r="N6381" s="7"/>
    </row>
    <row r="6382" spans="4:14" s="1" customFormat="1">
      <c r="D6382" s="32"/>
      <c r="G6382" s="32"/>
      <c r="I6382" s="7"/>
      <c r="J6382" s="7"/>
      <c r="K6382" s="7"/>
      <c r="N6382" s="7"/>
    </row>
    <row r="6383" spans="4:14" s="1" customFormat="1">
      <c r="D6383" s="32"/>
      <c r="G6383" s="32"/>
      <c r="I6383" s="7"/>
      <c r="J6383" s="7"/>
      <c r="K6383" s="7"/>
      <c r="N6383" s="7"/>
    </row>
    <row r="6384" spans="4:14" s="1" customFormat="1">
      <c r="D6384" s="32"/>
      <c r="G6384" s="32"/>
      <c r="I6384" s="7"/>
      <c r="J6384" s="7"/>
      <c r="K6384" s="7"/>
      <c r="N6384" s="7"/>
    </row>
    <row r="6385" spans="4:14" s="1" customFormat="1">
      <c r="D6385" s="32"/>
      <c r="G6385" s="32"/>
      <c r="I6385" s="7"/>
      <c r="J6385" s="7"/>
      <c r="K6385" s="7"/>
      <c r="N6385" s="7"/>
    </row>
    <row r="6386" spans="4:14" s="1" customFormat="1">
      <c r="D6386" s="32"/>
      <c r="G6386" s="32"/>
      <c r="I6386" s="7"/>
      <c r="J6386" s="7"/>
      <c r="K6386" s="7"/>
      <c r="N6386" s="7"/>
    </row>
    <row r="6387" spans="4:14" s="1" customFormat="1">
      <c r="D6387" s="32"/>
      <c r="G6387" s="32"/>
      <c r="I6387" s="7"/>
      <c r="J6387" s="7"/>
      <c r="K6387" s="7"/>
      <c r="N6387" s="7"/>
    </row>
    <row r="6388" spans="4:14" s="1" customFormat="1">
      <c r="D6388" s="32"/>
      <c r="G6388" s="32"/>
      <c r="I6388" s="7"/>
      <c r="J6388" s="7"/>
      <c r="K6388" s="7"/>
      <c r="N6388" s="7"/>
    </row>
    <row r="6389" spans="4:14" s="1" customFormat="1">
      <c r="D6389" s="32"/>
      <c r="G6389" s="32"/>
      <c r="I6389" s="7"/>
      <c r="J6389" s="7"/>
      <c r="K6389" s="7"/>
      <c r="N6389" s="7"/>
    </row>
    <row r="6390" spans="4:14" s="1" customFormat="1">
      <c r="D6390" s="32"/>
      <c r="G6390" s="32"/>
      <c r="I6390" s="7"/>
      <c r="J6390" s="7"/>
      <c r="K6390" s="7"/>
      <c r="N6390" s="7"/>
    </row>
    <row r="6391" spans="4:14" s="1" customFormat="1">
      <c r="D6391" s="32"/>
      <c r="G6391" s="32"/>
      <c r="I6391" s="7"/>
      <c r="J6391" s="7"/>
      <c r="K6391" s="7"/>
      <c r="N6391" s="7"/>
    </row>
    <row r="6392" spans="4:14" s="1" customFormat="1">
      <c r="D6392" s="32"/>
      <c r="G6392" s="32"/>
      <c r="I6392" s="7"/>
      <c r="J6392" s="7"/>
      <c r="K6392" s="7"/>
      <c r="N6392" s="7"/>
    </row>
    <row r="6393" spans="4:14" s="1" customFormat="1">
      <c r="D6393" s="32"/>
      <c r="G6393" s="32"/>
      <c r="I6393" s="7"/>
      <c r="J6393" s="7"/>
      <c r="K6393" s="7"/>
      <c r="N6393" s="7"/>
    </row>
    <row r="6394" spans="4:14" s="1" customFormat="1">
      <c r="D6394" s="32"/>
      <c r="G6394" s="32"/>
      <c r="I6394" s="7"/>
      <c r="J6394" s="7"/>
      <c r="K6394" s="7"/>
      <c r="N6394" s="7"/>
    </row>
    <row r="6395" spans="4:14" s="1" customFormat="1">
      <c r="D6395" s="32"/>
      <c r="G6395" s="32"/>
      <c r="I6395" s="7"/>
      <c r="J6395" s="7"/>
      <c r="K6395" s="7"/>
      <c r="N6395" s="7"/>
    </row>
    <row r="6396" spans="4:14" s="1" customFormat="1">
      <c r="D6396" s="32"/>
      <c r="G6396" s="32"/>
      <c r="I6396" s="7"/>
      <c r="J6396" s="7"/>
      <c r="K6396" s="7"/>
      <c r="N6396" s="7"/>
    </row>
    <row r="6397" spans="4:14" s="1" customFormat="1">
      <c r="D6397" s="32"/>
      <c r="G6397" s="32"/>
      <c r="I6397" s="7"/>
      <c r="J6397" s="7"/>
      <c r="K6397" s="7"/>
      <c r="N6397" s="7"/>
    </row>
    <row r="6398" spans="4:14" s="1" customFormat="1">
      <c r="D6398" s="32"/>
      <c r="G6398" s="32"/>
      <c r="I6398" s="7"/>
      <c r="J6398" s="7"/>
      <c r="K6398" s="7"/>
      <c r="N6398" s="7"/>
    </row>
    <row r="6399" spans="4:14" s="1" customFormat="1">
      <c r="D6399" s="32"/>
      <c r="G6399" s="32"/>
      <c r="I6399" s="7"/>
      <c r="J6399" s="7"/>
      <c r="K6399" s="7"/>
      <c r="N6399" s="7"/>
    </row>
    <row r="6400" spans="4:14" s="1" customFormat="1">
      <c r="D6400" s="32"/>
      <c r="G6400" s="32"/>
      <c r="I6400" s="7"/>
      <c r="J6400" s="7"/>
      <c r="K6400" s="7"/>
      <c r="N6400" s="7"/>
    </row>
    <row r="6401" spans="4:14" s="1" customFormat="1">
      <c r="D6401" s="32"/>
      <c r="G6401" s="32"/>
      <c r="I6401" s="7"/>
      <c r="J6401" s="7"/>
      <c r="K6401" s="7"/>
      <c r="N6401" s="7"/>
    </row>
    <row r="6402" spans="4:14" s="1" customFormat="1">
      <c r="D6402" s="32"/>
      <c r="G6402" s="32"/>
      <c r="I6402" s="7"/>
      <c r="J6402" s="7"/>
      <c r="K6402" s="7"/>
      <c r="N6402" s="7"/>
    </row>
    <row r="6403" spans="4:14" s="1" customFormat="1">
      <c r="D6403" s="32"/>
      <c r="G6403" s="32"/>
      <c r="I6403" s="7"/>
      <c r="J6403" s="7"/>
      <c r="K6403" s="7"/>
      <c r="N6403" s="7"/>
    </row>
    <row r="6404" spans="4:14" s="1" customFormat="1">
      <c r="D6404" s="32"/>
      <c r="G6404" s="32"/>
      <c r="I6404" s="7"/>
      <c r="J6404" s="7"/>
      <c r="K6404" s="7"/>
      <c r="N6404" s="7"/>
    </row>
    <row r="6405" spans="4:14" s="1" customFormat="1">
      <c r="D6405" s="32"/>
      <c r="G6405" s="32"/>
      <c r="I6405" s="7"/>
      <c r="J6405" s="7"/>
      <c r="K6405" s="7"/>
      <c r="N6405" s="7"/>
    </row>
    <row r="6406" spans="4:14" s="1" customFormat="1">
      <c r="D6406" s="32"/>
      <c r="G6406" s="32"/>
      <c r="I6406" s="7"/>
      <c r="J6406" s="7"/>
      <c r="K6406" s="7"/>
      <c r="N6406" s="7"/>
    </row>
    <row r="6407" spans="4:14" s="1" customFormat="1">
      <c r="D6407" s="32"/>
      <c r="G6407" s="32"/>
      <c r="I6407" s="7"/>
      <c r="J6407" s="7"/>
      <c r="K6407" s="7"/>
      <c r="N6407" s="7"/>
    </row>
    <row r="6408" spans="4:14" s="1" customFormat="1">
      <c r="D6408" s="32"/>
      <c r="G6408" s="32"/>
      <c r="I6408" s="7"/>
      <c r="J6408" s="7"/>
      <c r="K6408" s="7"/>
      <c r="N6408" s="7"/>
    </row>
    <row r="6409" spans="4:14" s="1" customFormat="1">
      <c r="D6409" s="32"/>
      <c r="G6409" s="32"/>
      <c r="I6409" s="7"/>
      <c r="J6409" s="7"/>
      <c r="K6409" s="7"/>
      <c r="N6409" s="7"/>
    </row>
    <row r="6410" spans="4:14" s="1" customFormat="1">
      <c r="D6410" s="32"/>
      <c r="G6410" s="32"/>
      <c r="I6410" s="7"/>
      <c r="J6410" s="7"/>
      <c r="K6410" s="7"/>
      <c r="N6410" s="7"/>
    </row>
    <row r="6411" spans="4:14" s="1" customFormat="1">
      <c r="D6411" s="32"/>
      <c r="G6411" s="32"/>
      <c r="I6411" s="7"/>
      <c r="J6411" s="7"/>
      <c r="K6411" s="7"/>
      <c r="N6411" s="7"/>
    </row>
    <row r="6412" spans="4:14" s="1" customFormat="1">
      <c r="D6412" s="32"/>
      <c r="G6412" s="32"/>
      <c r="I6412" s="7"/>
      <c r="J6412" s="7"/>
      <c r="K6412" s="7"/>
      <c r="N6412" s="7"/>
    </row>
    <row r="6413" spans="4:14" s="1" customFormat="1">
      <c r="D6413" s="32"/>
      <c r="G6413" s="32"/>
      <c r="I6413" s="7"/>
      <c r="J6413" s="7"/>
      <c r="K6413" s="7"/>
      <c r="N6413" s="7"/>
    </row>
    <row r="6414" spans="4:14" s="1" customFormat="1">
      <c r="D6414" s="32"/>
      <c r="G6414" s="32"/>
      <c r="I6414" s="7"/>
      <c r="J6414" s="7"/>
      <c r="K6414" s="7"/>
      <c r="N6414" s="7"/>
    </row>
    <row r="6415" spans="4:14" s="1" customFormat="1">
      <c r="D6415" s="32"/>
      <c r="G6415" s="32"/>
      <c r="I6415" s="7"/>
      <c r="J6415" s="7"/>
      <c r="K6415" s="7"/>
      <c r="N6415" s="7"/>
    </row>
    <row r="6416" spans="4:14" s="1" customFormat="1">
      <c r="D6416" s="32"/>
      <c r="G6416" s="32"/>
      <c r="I6416" s="7"/>
      <c r="J6416" s="7"/>
      <c r="K6416" s="7"/>
      <c r="N6416" s="7"/>
    </row>
    <row r="6417" spans="4:14" s="1" customFormat="1">
      <c r="D6417" s="32"/>
      <c r="G6417" s="32"/>
      <c r="I6417" s="7"/>
      <c r="J6417" s="7"/>
      <c r="K6417" s="7"/>
      <c r="N6417" s="7"/>
    </row>
    <row r="6418" spans="4:14" s="1" customFormat="1">
      <c r="D6418" s="32"/>
      <c r="G6418" s="32"/>
      <c r="I6418" s="7"/>
      <c r="J6418" s="7"/>
      <c r="K6418" s="7"/>
      <c r="N6418" s="7"/>
    </row>
    <row r="6419" spans="4:14" s="1" customFormat="1">
      <c r="D6419" s="32"/>
      <c r="G6419" s="32"/>
      <c r="I6419" s="7"/>
      <c r="J6419" s="7"/>
      <c r="K6419" s="7"/>
      <c r="N6419" s="7"/>
    </row>
    <row r="6420" spans="4:14" s="1" customFormat="1">
      <c r="D6420" s="32"/>
      <c r="G6420" s="32"/>
      <c r="I6420" s="7"/>
      <c r="J6420" s="7"/>
      <c r="K6420" s="7"/>
      <c r="N6420" s="7"/>
    </row>
    <row r="6421" spans="4:14" s="1" customFormat="1">
      <c r="D6421" s="32"/>
      <c r="G6421" s="32"/>
      <c r="I6421" s="7"/>
      <c r="J6421" s="7"/>
      <c r="K6421" s="7"/>
      <c r="N6421" s="7"/>
    </row>
    <row r="6422" spans="4:14" s="1" customFormat="1">
      <c r="D6422" s="32"/>
      <c r="G6422" s="32"/>
      <c r="I6422" s="7"/>
      <c r="J6422" s="7"/>
      <c r="K6422" s="7"/>
      <c r="N6422" s="7"/>
    </row>
    <row r="6423" spans="4:14" s="1" customFormat="1">
      <c r="D6423" s="32"/>
      <c r="G6423" s="32"/>
      <c r="I6423" s="7"/>
      <c r="J6423" s="7"/>
      <c r="K6423" s="7"/>
      <c r="N6423" s="7"/>
    </row>
    <row r="6424" spans="4:14" s="1" customFormat="1">
      <c r="D6424" s="32"/>
      <c r="G6424" s="32"/>
      <c r="I6424" s="7"/>
      <c r="J6424" s="7"/>
      <c r="K6424" s="7"/>
      <c r="N6424" s="7"/>
    </row>
    <row r="6425" spans="4:14" s="1" customFormat="1">
      <c r="D6425" s="32"/>
      <c r="G6425" s="32"/>
      <c r="I6425" s="7"/>
      <c r="J6425" s="7"/>
      <c r="K6425" s="7"/>
      <c r="N6425" s="7"/>
    </row>
    <row r="6426" spans="4:14" s="1" customFormat="1">
      <c r="D6426" s="32"/>
      <c r="G6426" s="32"/>
      <c r="I6426" s="7"/>
      <c r="J6426" s="7"/>
      <c r="K6426" s="7"/>
      <c r="N6426" s="7"/>
    </row>
    <row r="6427" spans="4:14" s="1" customFormat="1">
      <c r="D6427" s="32"/>
      <c r="G6427" s="32"/>
      <c r="I6427" s="7"/>
      <c r="J6427" s="7"/>
      <c r="K6427" s="7"/>
      <c r="N6427" s="7"/>
    </row>
    <row r="6428" spans="4:14" s="1" customFormat="1">
      <c r="D6428" s="32"/>
      <c r="G6428" s="32"/>
      <c r="I6428" s="7"/>
      <c r="J6428" s="7"/>
      <c r="K6428" s="7"/>
      <c r="N6428" s="7"/>
    </row>
    <row r="6429" spans="4:14" s="1" customFormat="1">
      <c r="D6429" s="32"/>
      <c r="G6429" s="32"/>
      <c r="I6429" s="7"/>
      <c r="J6429" s="7"/>
      <c r="K6429" s="7"/>
      <c r="N6429" s="7"/>
    </row>
    <row r="6430" spans="4:14" s="1" customFormat="1">
      <c r="D6430" s="32"/>
      <c r="G6430" s="32"/>
      <c r="I6430" s="7"/>
      <c r="J6430" s="7"/>
      <c r="K6430" s="7"/>
      <c r="N6430" s="7"/>
    </row>
    <row r="6431" spans="4:14" s="1" customFormat="1">
      <c r="D6431" s="32"/>
      <c r="G6431" s="32"/>
      <c r="I6431" s="7"/>
      <c r="J6431" s="7"/>
      <c r="K6431" s="7"/>
      <c r="N6431" s="7"/>
    </row>
    <row r="6432" spans="4:14" s="1" customFormat="1">
      <c r="D6432" s="32"/>
      <c r="G6432" s="32"/>
      <c r="I6432" s="7"/>
      <c r="J6432" s="7"/>
      <c r="K6432" s="7"/>
      <c r="N6432" s="7"/>
    </row>
    <row r="6433" spans="4:14" s="1" customFormat="1">
      <c r="D6433" s="32"/>
      <c r="G6433" s="32"/>
      <c r="I6433" s="7"/>
      <c r="J6433" s="7"/>
      <c r="K6433" s="7"/>
      <c r="N6433" s="7"/>
    </row>
    <row r="6434" spans="4:14" s="1" customFormat="1">
      <c r="D6434" s="32"/>
      <c r="G6434" s="32"/>
      <c r="I6434" s="7"/>
      <c r="J6434" s="7"/>
      <c r="K6434" s="7"/>
      <c r="N6434" s="7"/>
    </row>
    <row r="6435" spans="4:14" s="1" customFormat="1">
      <c r="D6435" s="32"/>
      <c r="G6435" s="32"/>
      <c r="I6435" s="7"/>
      <c r="J6435" s="7"/>
      <c r="K6435" s="7"/>
      <c r="N6435" s="7"/>
    </row>
    <row r="6436" spans="4:14" s="1" customFormat="1">
      <c r="D6436" s="32"/>
      <c r="G6436" s="32"/>
      <c r="I6436" s="7"/>
      <c r="J6436" s="7"/>
      <c r="K6436" s="7"/>
      <c r="N6436" s="7"/>
    </row>
    <row r="6437" spans="4:14" s="1" customFormat="1">
      <c r="D6437" s="32"/>
      <c r="G6437" s="32"/>
      <c r="I6437" s="7"/>
      <c r="J6437" s="7"/>
      <c r="K6437" s="7"/>
      <c r="N6437" s="7"/>
    </row>
    <row r="6438" spans="4:14" s="1" customFormat="1">
      <c r="D6438" s="32"/>
      <c r="G6438" s="32"/>
      <c r="I6438" s="7"/>
      <c r="J6438" s="7"/>
      <c r="K6438" s="7"/>
      <c r="N6438" s="7"/>
    </row>
    <row r="6439" spans="4:14" s="1" customFormat="1">
      <c r="D6439" s="32"/>
      <c r="G6439" s="32"/>
      <c r="I6439" s="7"/>
      <c r="J6439" s="7"/>
      <c r="K6439" s="7"/>
      <c r="N6439" s="7"/>
    </row>
    <row r="6440" spans="4:14" s="1" customFormat="1">
      <c r="D6440" s="32"/>
      <c r="G6440" s="32"/>
      <c r="I6440" s="7"/>
      <c r="J6440" s="7"/>
      <c r="K6440" s="7"/>
      <c r="N6440" s="7"/>
    </row>
    <row r="6441" spans="4:14" s="1" customFormat="1">
      <c r="D6441" s="32"/>
      <c r="G6441" s="32"/>
      <c r="I6441" s="7"/>
      <c r="J6441" s="7"/>
      <c r="K6441" s="7"/>
      <c r="N6441" s="7"/>
    </row>
    <row r="6442" spans="4:14" s="1" customFormat="1">
      <c r="D6442" s="32"/>
      <c r="G6442" s="32"/>
      <c r="I6442" s="7"/>
      <c r="J6442" s="7"/>
      <c r="K6442" s="7"/>
      <c r="N6442" s="7"/>
    </row>
    <row r="6443" spans="4:14" s="1" customFormat="1">
      <c r="D6443" s="32"/>
      <c r="G6443" s="32"/>
      <c r="I6443" s="7"/>
      <c r="J6443" s="7"/>
      <c r="K6443" s="7"/>
      <c r="N6443" s="7"/>
    </row>
    <row r="6444" spans="4:14" s="1" customFormat="1">
      <c r="D6444" s="32"/>
      <c r="G6444" s="32"/>
      <c r="I6444" s="7"/>
      <c r="J6444" s="7"/>
      <c r="K6444" s="7"/>
      <c r="N6444" s="7"/>
    </row>
    <row r="6445" spans="4:14" s="1" customFormat="1">
      <c r="D6445" s="32"/>
      <c r="G6445" s="32"/>
      <c r="I6445" s="7"/>
      <c r="J6445" s="7"/>
      <c r="K6445" s="7"/>
      <c r="N6445" s="7"/>
    </row>
    <row r="6446" spans="4:14" s="1" customFormat="1">
      <c r="D6446" s="32"/>
      <c r="G6446" s="32"/>
      <c r="I6446" s="7"/>
      <c r="J6446" s="7"/>
      <c r="K6446" s="7"/>
      <c r="N6446" s="7"/>
    </row>
    <row r="6447" spans="4:14" s="1" customFormat="1">
      <c r="D6447" s="32"/>
      <c r="G6447" s="32"/>
      <c r="I6447" s="7"/>
      <c r="J6447" s="7"/>
      <c r="K6447" s="7"/>
      <c r="N6447" s="7"/>
    </row>
    <row r="6448" spans="4:14" s="1" customFormat="1">
      <c r="D6448" s="32"/>
      <c r="G6448" s="32"/>
      <c r="I6448" s="7"/>
      <c r="J6448" s="7"/>
      <c r="K6448" s="7"/>
      <c r="N6448" s="7"/>
    </row>
    <row r="6449" spans="4:14" s="1" customFormat="1">
      <c r="D6449" s="32"/>
      <c r="G6449" s="32"/>
      <c r="I6449" s="7"/>
      <c r="J6449" s="7"/>
      <c r="K6449" s="7"/>
      <c r="N6449" s="7"/>
    </row>
    <row r="6450" spans="4:14" s="1" customFormat="1">
      <c r="D6450" s="32"/>
      <c r="G6450" s="32"/>
      <c r="I6450" s="7"/>
      <c r="J6450" s="7"/>
      <c r="K6450" s="7"/>
      <c r="N6450" s="7"/>
    </row>
    <row r="6451" spans="4:14" s="1" customFormat="1">
      <c r="D6451" s="32"/>
      <c r="G6451" s="32"/>
      <c r="I6451" s="7"/>
      <c r="J6451" s="7"/>
      <c r="K6451" s="7"/>
      <c r="N6451" s="7"/>
    </row>
    <row r="6452" spans="4:14" s="1" customFormat="1">
      <c r="D6452" s="32"/>
      <c r="G6452" s="32"/>
      <c r="I6452" s="7"/>
      <c r="J6452" s="7"/>
      <c r="K6452" s="7"/>
      <c r="N6452" s="7"/>
    </row>
    <row r="6453" spans="4:14" s="1" customFormat="1">
      <c r="D6453" s="32"/>
      <c r="G6453" s="32"/>
      <c r="I6453" s="7"/>
      <c r="J6453" s="7"/>
      <c r="K6453" s="7"/>
      <c r="N6453" s="7"/>
    </row>
    <row r="6454" spans="4:14" s="1" customFormat="1">
      <c r="D6454" s="32"/>
      <c r="G6454" s="32"/>
      <c r="I6454" s="7"/>
      <c r="J6454" s="7"/>
      <c r="K6454" s="7"/>
      <c r="N6454" s="7"/>
    </row>
    <row r="6455" spans="4:14" s="1" customFormat="1">
      <c r="D6455" s="32"/>
      <c r="G6455" s="32"/>
      <c r="I6455" s="7"/>
      <c r="J6455" s="7"/>
      <c r="K6455" s="7"/>
      <c r="N6455" s="7"/>
    </row>
    <row r="6456" spans="4:14" s="1" customFormat="1">
      <c r="D6456" s="32"/>
      <c r="G6456" s="32"/>
      <c r="I6456" s="7"/>
      <c r="J6456" s="7"/>
      <c r="K6456" s="7"/>
      <c r="N6456" s="7"/>
    </row>
    <row r="6457" spans="4:14" s="1" customFormat="1">
      <c r="D6457" s="32"/>
      <c r="G6457" s="32"/>
      <c r="I6457" s="7"/>
      <c r="J6457" s="7"/>
      <c r="K6457" s="7"/>
      <c r="N6457" s="7"/>
    </row>
    <row r="6458" spans="4:14" s="1" customFormat="1">
      <c r="D6458" s="32"/>
      <c r="G6458" s="32"/>
      <c r="I6458" s="7"/>
      <c r="J6458" s="7"/>
      <c r="K6458" s="7"/>
      <c r="N6458" s="7"/>
    </row>
    <row r="6459" spans="4:14" s="1" customFormat="1">
      <c r="D6459" s="32"/>
      <c r="G6459" s="32"/>
      <c r="I6459" s="7"/>
      <c r="J6459" s="7"/>
      <c r="K6459" s="7"/>
      <c r="N6459" s="7"/>
    </row>
    <row r="6460" spans="4:14" s="1" customFormat="1">
      <c r="D6460" s="32"/>
      <c r="G6460" s="32"/>
      <c r="I6460" s="7"/>
      <c r="J6460" s="7"/>
      <c r="K6460" s="7"/>
      <c r="N6460" s="7"/>
    </row>
    <row r="6461" spans="4:14" s="1" customFormat="1">
      <c r="D6461" s="32"/>
      <c r="G6461" s="32"/>
      <c r="I6461" s="7"/>
      <c r="J6461" s="7"/>
      <c r="K6461" s="7"/>
      <c r="N6461" s="7"/>
    </row>
    <row r="6462" spans="4:14" s="1" customFormat="1">
      <c r="D6462" s="32"/>
      <c r="G6462" s="32"/>
      <c r="I6462" s="7"/>
      <c r="J6462" s="7"/>
      <c r="K6462" s="7"/>
      <c r="N6462" s="7"/>
    </row>
    <row r="6463" spans="4:14" s="1" customFormat="1">
      <c r="D6463" s="32"/>
      <c r="G6463" s="32"/>
      <c r="I6463" s="7"/>
      <c r="J6463" s="7"/>
      <c r="K6463" s="7"/>
      <c r="N6463" s="7"/>
    </row>
    <row r="6464" spans="4:14" s="1" customFormat="1">
      <c r="D6464" s="32"/>
      <c r="G6464" s="32"/>
      <c r="I6464" s="7"/>
      <c r="J6464" s="7"/>
      <c r="K6464" s="7"/>
      <c r="N6464" s="7"/>
    </row>
    <row r="6465" spans="4:14" s="1" customFormat="1">
      <c r="D6465" s="32"/>
      <c r="G6465" s="32"/>
      <c r="I6465" s="7"/>
      <c r="J6465" s="7"/>
      <c r="K6465" s="7"/>
      <c r="N6465" s="7"/>
    </row>
    <row r="6466" spans="4:14" s="1" customFormat="1">
      <c r="D6466" s="32"/>
      <c r="G6466" s="32"/>
      <c r="I6466" s="7"/>
      <c r="J6466" s="7"/>
      <c r="K6466" s="7"/>
      <c r="N6466" s="7"/>
    </row>
    <row r="6467" spans="4:14" s="1" customFormat="1">
      <c r="D6467" s="32"/>
      <c r="G6467" s="32"/>
      <c r="I6467" s="7"/>
      <c r="J6467" s="7"/>
      <c r="K6467" s="7"/>
      <c r="N6467" s="7"/>
    </row>
    <row r="6468" spans="4:14" s="1" customFormat="1">
      <c r="D6468" s="32"/>
      <c r="G6468" s="32"/>
      <c r="I6468" s="7"/>
      <c r="J6468" s="7"/>
      <c r="K6468" s="7"/>
      <c r="N6468" s="7"/>
    </row>
    <row r="6469" spans="4:14" s="1" customFormat="1">
      <c r="D6469" s="32"/>
      <c r="G6469" s="32"/>
      <c r="I6469" s="7"/>
      <c r="J6469" s="7"/>
      <c r="K6469" s="7"/>
      <c r="N6469" s="7"/>
    </row>
    <row r="6470" spans="4:14" s="1" customFormat="1">
      <c r="D6470" s="32"/>
      <c r="G6470" s="32"/>
      <c r="I6470" s="7"/>
      <c r="J6470" s="7"/>
      <c r="K6470" s="7"/>
      <c r="N6470" s="7"/>
    </row>
    <row r="6471" spans="4:14" s="1" customFormat="1">
      <c r="D6471" s="32"/>
      <c r="G6471" s="32"/>
      <c r="I6471" s="7"/>
      <c r="J6471" s="7"/>
      <c r="K6471" s="7"/>
      <c r="N6471" s="7"/>
    </row>
    <row r="6472" spans="4:14" s="1" customFormat="1">
      <c r="D6472" s="32"/>
      <c r="G6472" s="32"/>
      <c r="I6472" s="7"/>
      <c r="J6472" s="7"/>
      <c r="K6472" s="7"/>
      <c r="N6472" s="7"/>
    </row>
    <row r="6473" spans="4:14" s="1" customFormat="1">
      <c r="D6473" s="32"/>
      <c r="G6473" s="32"/>
      <c r="I6473" s="7"/>
      <c r="J6473" s="7"/>
      <c r="K6473" s="7"/>
      <c r="N6473" s="7"/>
    </row>
    <row r="6474" spans="4:14" s="1" customFormat="1">
      <c r="D6474" s="32"/>
      <c r="G6474" s="32"/>
      <c r="I6474" s="7"/>
      <c r="J6474" s="7"/>
      <c r="K6474" s="7"/>
      <c r="N6474" s="7"/>
    </row>
    <row r="6475" spans="4:14" s="1" customFormat="1">
      <c r="D6475" s="32"/>
      <c r="G6475" s="32"/>
      <c r="I6475" s="7"/>
      <c r="J6475" s="7"/>
      <c r="K6475" s="7"/>
      <c r="N6475" s="7"/>
    </row>
    <row r="6476" spans="4:14" s="1" customFormat="1">
      <c r="D6476" s="32"/>
      <c r="G6476" s="32"/>
      <c r="I6476" s="7"/>
      <c r="J6476" s="7"/>
      <c r="K6476" s="7"/>
      <c r="N6476" s="7"/>
    </row>
    <row r="6477" spans="4:14" s="1" customFormat="1">
      <c r="D6477" s="32"/>
      <c r="G6477" s="32"/>
      <c r="I6477" s="7"/>
      <c r="J6477" s="7"/>
      <c r="K6477" s="7"/>
      <c r="N6477" s="7"/>
    </row>
    <row r="6478" spans="4:14" s="1" customFormat="1">
      <c r="D6478" s="32"/>
      <c r="G6478" s="32"/>
      <c r="I6478" s="7"/>
      <c r="J6478" s="7"/>
      <c r="K6478" s="7"/>
      <c r="N6478" s="7"/>
    </row>
    <row r="6479" spans="4:14" s="1" customFormat="1">
      <c r="D6479" s="32"/>
      <c r="G6479" s="32"/>
      <c r="I6479" s="7"/>
      <c r="J6479" s="7"/>
      <c r="K6479" s="7"/>
      <c r="N6479" s="7"/>
    </row>
    <row r="6480" spans="4:14" s="1" customFormat="1">
      <c r="D6480" s="32"/>
      <c r="G6480" s="32"/>
      <c r="I6480" s="7"/>
      <c r="J6480" s="7"/>
      <c r="K6480" s="7"/>
      <c r="N6480" s="7"/>
    </row>
    <row r="6481" spans="4:14" s="1" customFormat="1">
      <c r="D6481" s="32"/>
      <c r="G6481" s="32"/>
      <c r="I6481" s="7"/>
      <c r="J6481" s="7"/>
      <c r="K6481" s="7"/>
      <c r="N6481" s="7"/>
    </row>
    <row r="6482" spans="4:14" s="1" customFormat="1">
      <c r="D6482" s="32"/>
      <c r="G6482" s="32"/>
      <c r="I6482" s="7"/>
      <c r="J6482" s="7"/>
      <c r="K6482" s="7"/>
      <c r="N6482" s="7"/>
    </row>
    <row r="6483" spans="4:14" s="1" customFormat="1">
      <c r="D6483" s="32"/>
      <c r="G6483" s="32"/>
      <c r="I6483" s="7"/>
      <c r="J6483" s="7"/>
      <c r="K6483" s="7"/>
      <c r="N6483" s="7"/>
    </row>
    <row r="6484" spans="4:14" s="1" customFormat="1">
      <c r="D6484" s="32"/>
      <c r="G6484" s="32"/>
      <c r="I6484" s="7"/>
      <c r="J6484" s="7"/>
      <c r="K6484" s="7"/>
      <c r="N6484" s="7"/>
    </row>
    <row r="6485" spans="4:14" s="1" customFormat="1">
      <c r="D6485" s="32"/>
      <c r="G6485" s="32"/>
      <c r="I6485" s="7"/>
      <c r="J6485" s="7"/>
      <c r="K6485" s="7"/>
      <c r="N6485" s="7"/>
    </row>
    <row r="6486" spans="4:14" s="1" customFormat="1">
      <c r="D6486" s="32"/>
      <c r="G6486" s="32"/>
      <c r="I6486" s="7"/>
      <c r="J6486" s="7"/>
      <c r="K6486" s="7"/>
      <c r="N6486" s="7"/>
    </row>
    <row r="6487" spans="4:14" s="1" customFormat="1">
      <c r="D6487" s="32"/>
      <c r="G6487" s="32"/>
      <c r="I6487" s="7"/>
      <c r="J6487" s="7"/>
      <c r="K6487" s="7"/>
      <c r="N6487" s="7"/>
    </row>
    <row r="6488" spans="4:14" s="1" customFormat="1">
      <c r="D6488" s="32"/>
      <c r="G6488" s="32"/>
      <c r="I6488" s="7"/>
      <c r="J6488" s="7"/>
      <c r="K6488" s="7"/>
      <c r="N6488" s="7"/>
    </row>
    <row r="6489" spans="4:14" s="1" customFormat="1">
      <c r="D6489" s="32"/>
      <c r="G6489" s="32"/>
      <c r="I6489" s="7"/>
      <c r="J6489" s="7"/>
      <c r="K6489" s="7"/>
      <c r="N6489" s="7"/>
    </row>
    <row r="6490" spans="4:14" s="1" customFormat="1">
      <c r="D6490" s="32"/>
      <c r="G6490" s="32"/>
      <c r="I6490" s="7"/>
      <c r="J6490" s="7"/>
      <c r="K6490" s="7"/>
      <c r="N6490" s="7"/>
    </row>
    <row r="6491" spans="4:14" s="1" customFormat="1">
      <c r="D6491" s="32"/>
      <c r="G6491" s="32"/>
      <c r="I6491" s="7"/>
      <c r="J6491" s="7"/>
      <c r="K6491" s="7"/>
      <c r="N6491" s="7"/>
    </row>
    <row r="6492" spans="4:14" s="1" customFormat="1">
      <c r="D6492" s="32"/>
      <c r="G6492" s="32"/>
      <c r="I6492" s="7"/>
      <c r="J6492" s="7"/>
      <c r="K6492" s="7"/>
      <c r="N6492" s="7"/>
    </row>
    <row r="6493" spans="4:14" s="1" customFormat="1">
      <c r="D6493" s="32"/>
      <c r="G6493" s="32"/>
      <c r="I6493" s="7"/>
      <c r="J6493" s="7"/>
      <c r="K6493" s="7"/>
      <c r="N6493" s="7"/>
    </row>
    <row r="6494" spans="4:14" s="1" customFormat="1">
      <c r="D6494" s="32"/>
      <c r="G6494" s="32"/>
      <c r="I6494" s="7"/>
      <c r="J6494" s="7"/>
      <c r="K6494" s="7"/>
      <c r="N6494" s="7"/>
    </row>
    <row r="6495" spans="4:14" s="1" customFormat="1">
      <c r="D6495" s="32"/>
      <c r="G6495" s="32"/>
      <c r="I6495" s="7"/>
      <c r="J6495" s="7"/>
      <c r="K6495" s="7"/>
      <c r="N6495" s="7"/>
    </row>
    <row r="6496" spans="4:14" s="1" customFormat="1">
      <c r="D6496" s="32"/>
      <c r="G6496" s="32"/>
      <c r="I6496" s="7"/>
      <c r="J6496" s="7"/>
      <c r="K6496" s="7"/>
      <c r="N6496" s="7"/>
    </row>
    <row r="6497" spans="4:14" s="1" customFormat="1">
      <c r="D6497" s="32"/>
      <c r="G6497" s="32"/>
      <c r="I6497" s="7"/>
      <c r="J6497" s="7"/>
      <c r="K6497" s="7"/>
      <c r="N6497" s="7"/>
    </row>
    <row r="6498" spans="4:14" s="1" customFormat="1">
      <c r="D6498" s="32"/>
      <c r="G6498" s="32"/>
      <c r="I6498" s="7"/>
      <c r="J6498" s="7"/>
      <c r="K6498" s="7"/>
      <c r="N6498" s="7"/>
    </row>
    <row r="6499" spans="4:14" s="1" customFormat="1">
      <c r="D6499" s="32"/>
      <c r="G6499" s="32"/>
      <c r="I6499" s="7"/>
      <c r="J6499" s="7"/>
      <c r="K6499" s="7"/>
      <c r="N6499" s="7"/>
    </row>
    <row r="6500" spans="4:14" s="1" customFormat="1">
      <c r="D6500" s="32"/>
      <c r="G6500" s="32"/>
      <c r="I6500" s="7"/>
      <c r="J6500" s="7"/>
      <c r="K6500" s="7"/>
      <c r="N6500" s="7"/>
    </row>
    <row r="6501" spans="4:14" s="1" customFormat="1">
      <c r="D6501" s="32"/>
      <c r="G6501" s="32"/>
      <c r="I6501" s="7"/>
      <c r="J6501" s="7"/>
      <c r="K6501" s="7"/>
      <c r="N6501" s="7"/>
    </row>
    <row r="6502" spans="4:14" s="1" customFormat="1">
      <c r="D6502" s="32"/>
      <c r="G6502" s="32"/>
      <c r="I6502" s="7"/>
      <c r="J6502" s="7"/>
      <c r="K6502" s="7"/>
      <c r="N6502" s="7"/>
    </row>
    <row r="6503" spans="4:14" s="1" customFormat="1">
      <c r="D6503" s="32"/>
      <c r="G6503" s="32"/>
      <c r="I6503" s="7"/>
      <c r="J6503" s="7"/>
      <c r="K6503" s="7"/>
      <c r="N6503" s="7"/>
    </row>
    <row r="6504" spans="4:14" s="1" customFormat="1">
      <c r="D6504" s="32"/>
      <c r="G6504" s="32"/>
      <c r="I6504" s="7"/>
      <c r="J6504" s="7"/>
      <c r="K6504" s="7"/>
      <c r="N6504" s="7"/>
    </row>
    <row r="6505" spans="4:14" s="1" customFormat="1">
      <c r="D6505" s="32"/>
      <c r="G6505" s="32"/>
      <c r="I6505" s="7"/>
      <c r="J6505" s="7"/>
      <c r="K6505" s="7"/>
      <c r="N6505" s="7"/>
    </row>
    <row r="6506" spans="4:14" s="1" customFormat="1">
      <c r="D6506" s="32"/>
      <c r="G6506" s="32"/>
      <c r="I6506" s="7"/>
      <c r="J6506" s="7"/>
      <c r="K6506" s="7"/>
      <c r="N6506" s="7"/>
    </row>
    <row r="6507" spans="4:14" s="1" customFormat="1">
      <c r="D6507" s="32"/>
      <c r="G6507" s="32"/>
      <c r="I6507" s="7"/>
      <c r="J6507" s="7"/>
      <c r="K6507" s="7"/>
      <c r="N6507" s="7"/>
    </row>
    <row r="6508" spans="4:14" s="1" customFormat="1">
      <c r="D6508" s="32"/>
      <c r="G6508" s="32"/>
      <c r="I6508" s="7"/>
      <c r="J6508" s="7"/>
      <c r="K6508" s="7"/>
      <c r="N6508" s="7"/>
    </row>
    <row r="6509" spans="4:14" s="1" customFormat="1">
      <c r="D6509" s="32"/>
      <c r="G6509" s="32"/>
      <c r="I6509" s="7"/>
      <c r="J6509" s="7"/>
      <c r="K6509" s="7"/>
      <c r="N6509" s="7"/>
    </row>
    <row r="6510" spans="4:14" s="1" customFormat="1">
      <c r="D6510" s="32"/>
      <c r="G6510" s="32"/>
      <c r="I6510" s="7"/>
      <c r="J6510" s="7"/>
      <c r="K6510" s="7"/>
      <c r="N6510" s="7"/>
    </row>
    <row r="6511" spans="4:14" s="1" customFormat="1">
      <c r="D6511" s="32"/>
      <c r="G6511" s="32"/>
      <c r="I6511" s="7"/>
      <c r="J6511" s="7"/>
      <c r="K6511" s="7"/>
      <c r="N6511" s="7"/>
    </row>
    <row r="6512" spans="4:14" s="1" customFormat="1">
      <c r="D6512" s="32"/>
      <c r="G6512" s="32"/>
      <c r="I6512" s="7"/>
      <c r="J6512" s="7"/>
      <c r="K6512" s="7"/>
      <c r="N6512" s="7"/>
    </row>
    <row r="6513" spans="4:14" s="1" customFormat="1">
      <c r="D6513" s="32"/>
      <c r="G6513" s="32"/>
      <c r="I6513" s="7"/>
      <c r="J6513" s="7"/>
      <c r="K6513" s="7"/>
      <c r="N6513" s="7"/>
    </row>
    <row r="6514" spans="4:14" s="1" customFormat="1">
      <c r="D6514" s="32"/>
      <c r="G6514" s="32"/>
      <c r="I6514" s="7"/>
      <c r="J6514" s="7"/>
      <c r="K6514" s="7"/>
      <c r="N6514" s="7"/>
    </row>
    <row r="6515" spans="4:14" s="1" customFormat="1">
      <c r="D6515" s="32"/>
      <c r="G6515" s="32"/>
      <c r="I6515" s="7"/>
      <c r="J6515" s="7"/>
      <c r="K6515" s="7"/>
      <c r="N6515" s="7"/>
    </row>
    <row r="6516" spans="4:14" s="1" customFormat="1">
      <c r="D6516" s="32"/>
      <c r="G6516" s="32"/>
      <c r="I6516" s="7"/>
      <c r="J6516" s="7"/>
      <c r="K6516" s="7"/>
      <c r="N6516" s="7"/>
    </row>
    <row r="6517" spans="4:14" s="1" customFormat="1">
      <c r="D6517" s="32"/>
      <c r="G6517" s="32"/>
      <c r="I6517" s="7"/>
      <c r="J6517" s="7"/>
      <c r="K6517" s="7"/>
      <c r="N6517" s="7"/>
    </row>
    <row r="6518" spans="4:14" s="1" customFormat="1">
      <c r="D6518" s="32"/>
      <c r="G6518" s="32"/>
      <c r="I6518" s="7"/>
      <c r="J6518" s="7"/>
      <c r="K6518" s="7"/>
      <c r="N6518" s="7"/>
    </row>
    <row r="6519" spans="4:14" s="1" customFormat="1">
      <c r="D6519" s="32"/>
      <c r="G6519" s="32"/>
      <c r="I6519" s="7"/>
      <c r="J6519" s="7"/>
      <c r="K6519" s="7"/>
      <c r="N6519" s="7"/>
    </row>
    <row r="6520" spans="4:14" s="1" customFormat="1">
      <c r="D6520" s="32"/>
      <c r="G6520" s="32"/>
      <c r="I6520" s="7"/>
      <c r="J6520" s="7"/>
      <c r="K6520" s="7"/>
      <c r="N6520" s="7"/>
    </row>
    <row r="6521" spans="4:14" s="1" customFormat="1">
      <c r="D6521" s="32"/>
      <c r="G6521" s="32"/>
      <c r="I6521" s="7"/>
      <c r="J6521" s="7"/>
      <c r="K6521" s="7"/>
      <c r="N6521" s="7"/>
    </row>
    <row r="6522" spans="4:14" s="1" customFormat="1">
      <c r="D6522" s="32"/>
      <c r="G6522" s="32"/>
      <c r="I6522" s="7"/>
      <c r="J6522" s="7"/>
      <c r="K6522" s="7"/>
      <c r="N6522" s="7"/>
    </row>
    <row r="6523" spans="4:14" s="1" customFormat="1">
      <c r="D6523" s="32"/>
      <c r="G6523" s="32"/>
      <c r="I6523" s="7"/>
      <c r="J6523" s="7"/>
      <c r="K6523" s="7"/>
      <c r="N6523" s="7"/>
    </row>
    <row r="6524" spans="4:14" s="1" customFormat="1">
      <c r="D6524" s="32"/>
      <c r="G6524" s="32"/>
      <c r="I6524" s="7"/>
      <c r="J6524" s="7"/>
      <c r="K6524" s="7"/>
      <c r="N6524" s="7"/>
    </row>
    <row r="6525" spans="4:14" s="1" customFormat="1">
      <c r="D6525" s="32"/>
      <c r="G6525" s="32"/>
      <c r="I6525" s="7"/>
      <c r="J6525" s="7"/>
      <c r="K6525" s="7"/>
      <c r="N6525" s="7"/>
    </row>
    <row r="6526" spans="4:14" s="1" customFormat="1">
      <c r="D6526" s="32"/>
      <c r="G6526" s="32"/>
      <c r="I6526" s="7"/>
      <c r="J6526" s="7"/>
      <c r="K6526" s="7"/>
      <c r="N6526" s="7"/>
    </row>
    <row r="6527" spans="4:14" s="1" customFormat="1">
      <c r="D6527" s="32"/>
      <c r="G6527" s="32"/>
      <c r="I6527" s="7"/>
      <c r="J6527" s="7"/>
      <c r="K6527" s="7"/>
      <c r="N6527" s="7"/>
    </row>
    <row r="6528" spans="4:14" s="1" customFormat="1">
      <c r="D6528" s="32"/>
      <c r="G6528" s="32"/>
      <c r="I6528" s="7"/>
      <c r="J6528" s="7"/>
      <c r="K6528" s="7"/>
      <c r="N6528" s="7"/>
    </row>
    <row r="6529" spans="4:14" s="1" customFormat="1">
      <c r="D6529" s="32"/>
      <c r="G6529" s="32"/>
      <c r="I6529" s="7"/>
      <c r="J6529" s="7"/>
      <c r="K6529" s="7"/>
      <c r="N6529" s="7"/>
    </row>
    <row r="6530" spans="4:14" s="1" customFormat="1">
      <c r="D6530" s="32"/>
      <c r="G6530" s="32"/>
      <c r="I6530" s="7"/>
      <c r="J6530" s="7"/>
      <c r="K6530" s="7"/>
      <c r="N6530" s="7"/>
    </row>
    <row r="6531" spans="4:14" s="1" customFormat="1">
      <c r="D6531" s="32"/>
      <c r="G6531" s="32"/>
      <c r="I6531" s="7"/>
      <c r="J6531" s="7"/>
      <c r="K6531" s="7"/>
      <c r="N6531" s="7"/>
    </row>
    <row r="6532" spans="4:14" s="1" customFormat="1">
      <c r="D6532" s="32"/>
      <c r="G6532" s="32"/>
      <c r="I6532" s="7"/>
      <c r="J6532" s="7"/>
      <c r="K6532" s="7"/>
      <c r="N6532" s="7"/>
    </row>
    <row r="6533" spans="4:14" s="1" customFormat="1">
      <c r="D6533" s="32"/>
      <c r="G6533" s="32"/>
      <c r="I6533" s="7"/>
      <c r="J6533" s="7"/>
      <c r="K6533" s="7"/>
      <c r="N6533" s="7"/>
    </row>
    <row r="6534" spans="4:14" s="1" customFormat="1">
      <c r="D6534" s="32"/>
      <c r="G6534" s="32"/>
      <c r="I6534" s="7"/>
      <c r="J6534" s="7"/>
      <c r="K6534" s="7"/>
      <c r="N6534" s="7"/>
    </row>
    <row r="6535" spans="4:14" s="1" customFormat="1">
      <c r="D6535" s="32"/>
      <c r="G6535" s="32"/>
      <c r="I6535" s="7"/>
      <c r="J6535" s="7"/>
      <c r="K6535" s="7"/>
      <c r="N6535" s="7"/>
    </row>
    <row r="6536" spans="4:14" s="1" customFormat="1">
      <c r="D6536" s="32"/>
      <c r="G6536" s="32"/>
      <c r="I6536" s="7"/>
      <c r="J6536" s="7"/>
      <c r="K6536" s="7"/>
      <c r="N6536" s="7"/>
    </row>
    <row r="6537" spans="4:14" s="1" customFormat="1">
      <c r="D6537" s="32"/>
      <c r="G6537" s="32"/>
      <c r="I6537" s="7"/>
      <c r="J6537" s="7"/>
      <c r="K6537" s="7"/>
      <c r="N6537" s="7"/>
    </row>
    <row r="6538" spans="4:14" s="1" customFormat="1">
      <c r="D6538" s="32"/>
      <c r="G6538" s="32"/>
      <c r="I6538" s="7"/>
      <c r="J6538" s="7"/>
      <c r="K6538" s="7"/>
      <c r="N6538" s="7"/>
    </row>
    <row r="6539" spans="4:14" s="1" customFormat="1">
      <c r="D6539" s="32"/>
      <c r="G6539" s="32"/>
      <c r="I6539" s="7"/>
      <c r="J6539" s="7"/>
      <c r="K6539" s="7"/>
      <c r="N6539" s="7"/>
    </row>
    <row r="6540" spans="4:14" s="1" customFormat="1">
      <c r="D6540" s="32"/>
      <c r="G6540" s="32"/>
      <c r="I6540" s="7"/>
      <c r="J6540" s="7"/>
      <c r="K6540" s="7"/>
      <c r="N6540" s="7"/>
    </row>
    <row r="6541" spans="4:14" s="1" customFormat="1">
      <c r="D6541" s="32"/>
      <c r="G6541" s="32"/>
      <c r="I6541" s="7"/>
      <c r="J6541" s="7"/>
      <c r="K6541" s="7"/>
      <c r="N6541" s="7"/>
    </row>
    <row r="6542" spans="4:14" s="1" customFormat="1">
      <c r="D6542" s="32"/>
      <c r="G6542" s="32"/>
      <c r="I6542" s="7"/>
      <c r="J6542" s="7"/>
      <c r="K6542" s="7"/>
      <c r="N6542" s="7"/>
    </row>
    <row r="6543" spans="4:14" s="1" customFormat="1">
      <c r="D6543" s="32"/>
      <c r="G6543" s="32"/>
      <c r="I6543" s="7"/>
      <c r="J6543" s="7"/>
      <c r="K6543" s="7"/>
      <c r="N6543" s="7"/>
    </row>
    <row r="6544" spans="4:14" s="1" customFormat="1">
      <c r="D6544" s="32"/>
      <c r="G6544" s="32"/>
      <c r="I6544" s="7"/>
      <c r="J6544" s="7"/>
      <c r="K6544" s="7"/>
      <c r="N6544" s="7"/>
    </row>
    <row r="6545" spans="4:14" s="1" customFormat="1">
      <c r="D6545" s="32"/>
      <c r="G6545" s="32"/>
      <c r="I6545" s="7"/>
      <c r="J6545" s="7"/>
      <c r="K6545" s="7"/>
      <c r="N6545" s="7"/>
    </row>
    <row r="6546" spans="4:14" s="1" customFormat="1">
      <c r="D6546" s="32"/>
      <c r="G6546" s="32"/>
      <c r="I6546" s="7"/>
      <c r="J6546" s="7"/>
      <c r="K6546" s="7"/>
      <c r="N6546" s="7"/>
    </row>
    <row r="6547" spans="4:14" s="1" customFormat="1">
      <c r="D6547" s="32"/>
      <c r="G6547" s="32"/>
      <c r="I6547" s="7"/>
      <c r="J6547" s="7"/>
      <c r="K6547" s="7"/>
      <c r="N6547" s="7"/>
    </row>
    <row r="6548" spans="4:14" s="1" customFormat="1">
      <c r="D6548" s="32"/>
      <c r="G6548" s="32"/>
      <c r="I6548" s="7"/>
      <c r="J6548" s="7"/>
      <c r="K6548" s="7"/>
      <c r="N6548" s="7"/>
    </row>
    <row r="6549" spans="4:14" s="1" customFormat="1">
      <c r="D6549" s="32"/>
      <c r="G6549" s="32"/>
      <c r="I6549" s="7"/>
      <c r="J6549" s="7"/>
      <c r="K6549" s="7"/>
      <c r="N6549" s="7"/>
    </row>
    <row r="6550" spans="4:14" s="1" customFormat="1">
      <c r="D6550" s="32"/>
      <c r="G6550" s="32"/>
      <c r="I6550" s="7"/>
      <c r="J6550" s="7"/>
      <c r="K6550" s="7"/>
      <c r="N6550" s="7"/>
    </row>
    <row r="6551" spans="4:14" s="1" customFormat="1">
      <c r="D6551" s="32"/>
      <c r="G6551" s="32"/>
      <c r="I6551" s="7"/>
      <c r="J6551" s="7"/>
      <c r="K6551" s="7"/>
      <c r="N6551" s="7"/>
    </row>
    <row r="6552" spans="4:14" s="1" customFormat="1">
      <c r="D6552" s="32"/>
      <c r="G6552" s="32"/>
      <c r="I6552" s="7"/>
      <c r="J6552" s="7"/>
      <c r="K6552" s="7"/>
      <c r="N6552" s="7"/>
    </row>
    <row r="6553" spans="4:14" s="1" customFormat="1">
      <c r="D6553" s="32"/>
      <c r="G6553" s="32"/>
      <c r="I6553" s="7"/>
      <c r="J6553" s="7"/>
      <c r="K6553" s="7"/>
      <c r="N6553" s="7"/>
    </row>
    <row r="6554" spans="4:14" s="1" customFormat="1">
      <c r="D6554" s="32"/>
      <c r="G6554" s="32"/>
      <c r="I6554" s="7"/>
      <c r="J6554" s="7"/>
      <c r="K6554" s="7"/>
      <c r="N6554" s="7"/>
    </row>
    <row r="6555" spans="4:14" s="1" customFormat="1">
      <c r="D6555" s="32"/>
      <c r="G6555" s="32"/>
      <c r="I6555" s="7"/>
      <c r="J6555" s="7"/>
      <c r="K6555" s="7"/>
      <c r="N6555" s="7"/>
    </row>
    <row r="6556" spans="4:14" s="1" customFormat="1">
      <c r="D6556" s="32"/>
      <c r="G6556" s="32"/>
      <c r="I6556" s="7"/>
      <c r="J6556" s="7"/>
      <c r="K6556" s="7"/>
      <c r="N6556" s="7"/>
    </row>
    <row r="6557" spans="4:14" s="1" customFormat="1">
      <c r="D6557" s="32"/>
      <c r="G6557" s="32"/>
      <c r="I6557" s="7"/>
      <c r="J6557" s="7"/>
      <c r="K6557" s="7"/>
      <c r="N6557" s="7"/>
    </row>
    <row r="6558" spans="4:14" s="1" customFormat="1">
      <c r="D6558" s="32"/>
      <c r="G6558" s="32"/>
      <c r="I6558" s="7"/>
      <c r="J6558" s="7"/>
      <c r="K6558" s="7"/>
      <c r="N6558" s="7"/>
    </row>
    <row r="6559" spans="4:14" s="1" customFormat="1">
      <c r="D6559" s="32"/>
      <c r="G6559" s="32"/>
      <c r="I6559" s="7"/>
      <c r="J6559" s="7"/>
      <c r="K6559" s="7"/>
      <c r="N6559" s="7"/>
    </row>
    <row r="6560" spans="4:14" s="1" customFormat="1">
      <c r="D6560" s="32"/>
      <c r="G6560" s="32"/>
      <c r="I6560" s="7"/>
      <c r="J6560" s="7"/>
      <c r="K6560" s="7"/>
      <c r="N6560" s="7"/>
    </row>
    <row r="6561" spans="4:14" s="1" customFormat="1">
      <c r="D6561" s="32"/>
      <c r="G6561" s="32"/>
      <c r="I6561" s="7"/>
      <c r="J6561" s="7"/>
      <c r="K6561" s="7"/>
      <c r="N6561" s="7"/>
    </row>
    <row r="6562" spans="4:14" s="1" customFormat="1">
      <c r="D6562" s="32"/>
      <c r="G6562" s="32"/>
      <c r="I6562" s="7"/>
      <c r="J6562" s="7"/>
      <c r="K6562" s="7"/>
      <c r="N6562" s="7"/>
    </row>
    <row r="6563" spans="4:14" s="1" customFormat="1">
      <c r="D6563" s="32"/>
      <c r="G6563" s="32"/>
      <c r="I6563" s="7"/>
      <c r="J6563" s="7"/>
      <c r="K6563" s="7"/>
      <c r="N6563" s="7"/>
    </row>
    <row r="6564" spans="4:14" s="1" customFormat="1">
      <c r="D6564" s="32"/>
      <c r="G6564" s="32"/>
      <c r="I6564" s="7"/>
      <c r="J6564" s="7"/>
      <c r="K6564" s="7"/>
      <c r="N6564" s="7"/>
    </row>
    <row r="6565" spans="4:14" s="1" customFormat="1">
      <c r="D6565" s="32"/>
      <c r="G6565" s="32"/>
      <c r="I6565" s="7"/>
      <c r="J6565" s="7"/>
      <c r="K6565" s="7"/>
      <c r="N6565" s="7"/>
    </row>
    <row r="6566" spans="4:14" s="1" customFormat="1">
      <c r="D6566" s="32"/>
      <c r="G6566" s="32"/>
      <c r="I6566" s="7"/>
      <c r="J6566" s="7"/>
      <c r="K6566" s="7"/>
      <c r="N6566" s="7"/>
    </row>
    <row r="6567" spans="4:14" s="1" customFormat="1">
      <c r="D6567" s="32"/>
      <c r="G6567" s="32"/>
      <c r="I6567" s="7"/>
      <c r="J6567" s="7"/>
      <c r="K6567" s="7"/>
      <c r="N6567" s="7"/>
    </row>
    <row r="6568" spans="4:14" s="1" customFormat="1">
      <c r="D6568" s="32"/>
      <c r="G6568" s="32"/>
      <c r="I6568" s="7"/>
      <c r="J6568" s="7"/>
      <c r="K6568" s="7"/>
      <c r="N6568" s="7"/>
    </row>
    <row r="6569" spans="4:14" s="1" customFormat="1">
      <c r="D6569" s="32"/>
      <c r="G6569" s="32"/>
      <c r="I6569" s="7"/>
      <c r="J6569" s="7"/>
      <c r="K6569" s="7"/>
      <c r="N6569" s="7"/>
    </row>
    <row r="6570" spans="4:14" s="1" customFormat="1">
      <c r="D6570" s="32"/>
      <c r="G6570" s="32"/>
      <c r="I6570" s="7"/>
      <c r="J6570" s="7"/>
      <c r="K6570" s="7"/>
      <c r="N6570" s="7"/>
    </row>
    <row r="6571" spans="4:14" s="1" customFormat="1">
      <c r="D6571" s="32"/>
      <c r="G6571" s="32"/>
      <c r="I6571" s="7"/>
      <c r="J6571" s="7"/>
      <c r="K6571" s="7"/>
      <c r="N6571" s="7"/>
    </row>
    <row r="6572" spans="4:14" s="1" customFormat="1">
      <c r="D6572" s="32"/>
      <c r="G6572" s="32"/>
      <c r="I6572" s="7"/>
      <c r="J6572" s="7"/>
      <c r="K6572" s="7"/>
      <c r="N6572" s="7"/>
    </row>
    <row r="6573" spans="4:14" s="1" customFormat="1">
      <c r="D6573" s="32"/>
      <c r="G6573" s="32"/>
      <c r="I6573" s="7"/>
      <c r="J6573" s="7"/>
      <c r="K6573" s="7"/>
      <c r="N6573" s="7"/>
    </row>
    <row r="6574" spans="4:14" s="1" customFormat="1">
      <c r="D6574" s="32"/>
      <c r="G6574" s="32"/>
      <c r="I6574" s="7"/>
      <c r="J6574" s="7"/>
      <c r="K6574" s="7"/>
      <c r="N6574" s="7"/>
    </row>
    <row r="6575" spans="4:14" s="1" customFormat="1">
      <c r="D6575" s="32"/>
      <c r="G6575" s="32"/>
      <c r="I6575" s="7"/>
      <c r="J6575" s="7"/>
      <c r="K6575" s="7"/>
      <c r="N6575" s="7"/>
    </row>
    <row r="6576" spans="4:14" s="1" customFormat="1">
      <c r="D6576" s="32"/>
      <c r="G6576" s="32"/>
      <c r="I6576" s="7"/>
      <c r="J6576" s="7"/>
      <c r="K6576" s="7"/>
      <c r="N6576" s="7"/>
    </row>
    <row r="6577" spans="4:14" s="1" customFormat="1">
      <c r="D6577" s="32"/>
      <c r="G6577" s="32"/>
      <c r="I6577" s="7"/>
      <c r="J6577" s="7"/>
      <c r="K6577" s="7"/>
      <c r="N6577" s="7"/>
    </row>
    <row r="6578" spans="4:14" s="1" customFormat="1">
      <c r="D6578" s="32"/>
      <c r="G6578" s="32"/>
      <c r="I6578" s="7"/>
      <c r="J6578" s="7"/>
      <c r="K6578" s="7"/>
      <c r="N6578" s="7"/>
    </row>
    <row r="6579" spans="4:14" s="1" customFormat="1">
      <c r="D6579" s="32"/>
      <c r="G6579" s="32"/>
      <c r="I6579" s="7"/>
      <c r="J6579" s="7"/>
      <c r="K6579" s="7"/>
      <c r="N6579" s="7"/>
    </row>
    <row r="6580" spans="4:14" s="1" customFormat="1">
      <c r="D6580" s="32"/>
      <c r="G6580" s="32"/>
      <c r="I6580" s="7"/>
      <c r="J6580" s="7"/>
      <c r="K6580" s="7"/>
      <c r="N6580" s="7"/>
    </row>
    <row r="6581" spans="4:14" s="1" customFormat="1">
      <c r="D6581" s="32"/>
      <c r="G6581" s="32"/>
      <c r="I6581" s="7"/>
      <c r="J6581" s="7"/>
      <c r="K6581" s="7"/>
      <c r="N6581" s="7"/>
    </row>
    <row r="6582" spans="4:14" s="1" customFormat="1">
      <c r="D6582" s="32"/>
      <c r="G6582" s="32"/>
      <c r="I6582" s="7"/>
      <c r="J6582" s="7"/>
      <c r="K6582" s="7"/>
      <c r="N6582" s="7"/>
    </row>
    <row r="6583" spans="4:14" s="1" customFormat="1">
      <c r="D6583" s="32"/>
      <c r="G6583" s="32"/>
      <c r="I6583" s="7"/>
      <c r="J6583" s="7"/>
      <c r="K6583" s="7"/>
      <c r="N6583" s="7"/>
    </row>
    <row r="6584" spans="4:14" s="1" customFormat="1">
      <c r="D6584" s="32"/>
      <c r="G6584" s="32"/>
      <c r="I6584" s="7"/>
      <c r="J6584" s="7"/>
      <c r="K6584" s="7"/>
      <c r="N6584" s="7"/>
    </row>
    <row r="6585" spans="4:14" s="1" customFormat="1">
      <c r="D6585" s="32"/>
      <c r="G6585" s="32"/>
      <c r="I6585" s="7"/>
      <c r="J6585" s="7"/>
      <c r="K6585" s="7"/>
      <c r="N6585" s="7"/>
    </row>
    <row r="6586" spans="4:14" s="1" customFormat="1">
      <c r="D6586" s="32"/>
      <c r="G6586" s="32"/>
      <c r="I6586" s="7"/>
      <c r="J6586" s="7"/>
      <c r="K6586" s="7"/>
      <c r="N6586" s="7"/>
    </row>
    <row r="6587" spans="4:14" s="1" customFormat="1">
      <c r="D6587" s="32"/>
      <c r="G6587" s="32"/>
      <c r="I6587" s="7"/>
      <c r="J6587" s="7"/>
      <c r="K6587" s="7"/>
      <c r="N6587" s="7"/>
    </row>
    <row r="6588" spans="4:14" s="1" customFormat="1">
      <c r="D6588" s="32"/>
      <c r="G6588" s="32"/>
      <c r="I6588" s="7"/>
      <c r="J6588" s="7"/>
      <c r="K6588" s="7"/>
      <c r="N6588" s="7"/>
    </row>
    <row r="6589" spans="4:14" s="1" customFormat="1">
      <c r="D6589" s="32"/>
      <c r="G6589" s="32"/>
      <c r="I6589" s="7"/>
      <c r="J6589" s="7"/>
      <c r="K6589" s="7"/>
      <c r="N6589" s="7"/>
    </row>
    <row r="6590" spans="4:14" s="1" customFormat="1">
      <c r="D6590" s="32"/>
      <c r="G6590" s="32"/>
      <c r="I6590" s="7"/>
      <c r="J6590" s="7"/>
      <c r="K6590" s="7"/>
      <c r="N6590" s="7"/>
    </row>
    <row r="6591" spans="4:14" s="1" customFormat="1">
      <c r="D6591" s="32"/>
      <c r="G6591" s="32"/>
      <c r="I6591" s="7"/>
      <c r="J6591" s="7"/>
      <c r="K6591" s="7"/>
      <c r="N6591" s="7"/>
    </row>
    <row r="6592" spans="4:14" s="1" customFormat="1">
      <c r="D6592" s="32"/>
      <c r="G6592" s="32"/>
      <c r="I6592" s="7"/>
      <c r="J6592" s="7"/>
      <c r="K6592" s="7"/>
      <c r="N6592" s="7"/>
    </row>
    <row r="6593" spans="4:14" s="1" customFormat="1">
      <c r="D6593" s="32"/>
      <c r="G6593" s="32"/>
      <c r="I6593" s="7"/>
      <c r="J6593" s="7"/>
      <c r="K6593" s="7"/>
      <c r="N6593" s="7"/>
    </row>
    <row r="6594" spans="4:14" s="1" customFormat="1">
      <c r="D6594" s="32"/>
      <c r="G6594" s="32"/>
      <c r="I6594" s="7"/>
      <c r="J6594" s="7"/>
      <c r="K6594" s="7"/>
      <c r="N6594" s="7"/>
    </row>
    <row r="6595" spans="4:14" s="1" customFormat="1">
      <c r="D6595" s="32"/>
      <c r="G6595" s="32"/>
      <c r="I6595" s="7"/>
      <c r="J6595" s="7"/>
      <c r="K6595" s="7"/>
      <c r="N6595" s="7"/>
    </row>
    <row r="6596" spans="4:14" s="1" customFormat="1">
      <c r="D6596" s="32"/>
      <c r="G6596" s="32"/>
      <c r="I6596" s="7"/>
      <c r="J6596" s="7"/>
      <c r="K6596" s="7"/>
      <c r="N6596" s="7"/>
    </row>
    <row r="6597" spans="4:14" s="1" customFormat="1">
      <c r="D6597" s="32"/>
      <c r="G6597" s="32"/>
      <c r="I6597" s="7"/>
      <c r="J6597" s="7"/>
      <c r="K6597" s="7"/>
      <c r="N6597" s="7"/>
    </row>
    <row r="6598" spans="4:14" s="1" customFormat="1">
      <c r="D6598" s="32"/>
      <c r="G6598" s="32"/>
      <c r="I6598" s="7"/>
      <c r="J6598" s="7"/>
      <c r="K6598" s="7"/>
      <c r="N6598" s="7"/>
    </row>
    <row r="6599" spans="4:14" s="1" customFormat="1">
      <c r="D6599" s="32"/>
      <c r="G6599" s="32"/>
      <c r="I6599" s="7"/>
      <c r="J6599" s="7"/>
      <c r="K6599" s="7"/>
      <c r="N6599" s="7"/>
    </row>
    <row r="6600" spans="4:14" s="1" customFormat="1">
      <c r="D6600" s="32"/>
      <c r="G6600" s="32"/>
      <c r="I6600" s="7"/>
      <c r="J6600" s="7"/>
      <c r="K6600" s="7"/>
      <c r="N6600" s="7"/>
    </row>
    <row r="6601" spans="4:14" s="1" customFormat="1">
      <c r="D6601" s="32"/>
      <c r="G6601" s="32"/>
      <c r="I6601" s="7"/>
      <c r="J6601" s="7"/>
      <c r="K6601" s="7"/>
      <c r="N6601" s="7"/>
    </row>
    <row r="6602" spans="4:14" s="1" customFormat="1">
      <c r="D6602" s="32"/>
      <c r="G6602" s="32"/>
      <c r="I6602" s="7"/>
      <c r="J6602" s="7"/>
      <c r="K6602" s="7"/>
      <c r="N6602" s="7"/>
    </row>
    <row r="6603" spans="4:14" s="1" customFormat="1">
      <c r="D6603" s="32"/>
      <c r="G6603" s="32"/>
      <c r="I6603" s="7"/>
      <c r="J6603" s="7"/>
      <c r="K6603" s="7"/>
      <c r="N6603" s="7"/>
    </row>
    <row r="6604" spans="4:14" s="1" customFormat="1">
      <c r="D6604" s="32"/>
      <c r="G6604" s="32"/>
      <c r="I6604" s="7"/>
      <c r="J6604" s="7"/>
      <c r="K6604" s="7"/>
      <c r="N6604" s="7"/>
    </row>
    <row r="6605" spans="4:14" s="1" customFormat="1">
      <c r="D6605" s="32"/>
      <c r="G6605" s="32"/>
      <c r="I6605" s="7"/>
      <c r="J6605" s="7"/>
      <c r="K6605" s="7"/>
      <c r="N6605" s="7"/>
    </row>
    <row r="6606" spans="4:14" s="1" customFormat="1">
      <c r="D6606" s="32"/>
      <c r="G6606" s="32"/>
      <c r="I6606" s="7"/>
      <c r="J6606" s="7"/>
      <c r="K6606" s="7"/>
      <c r="N6606" s="7"/>
    </row>
    <row r="6607" spans="4:14" s="1" customFormat="1">
      <c r="D6607" s="32"/>
      <c r="G6607" s="32"/>
      <c r="I6607" s="7"/>
      <c r="J6607" s="7"/>
      <c r="K6607" s="7"/>
      <c r="N6607" s="7"/>
    </row>
    <row r="6608" spans="4:14" s="1" customFormat="1">
      <c r="D6608" s="32"/>
      <c r="G6608" s="32"/>
      <c r="I6608" s="7"/>
      <c r="J6608" s="7"/>
      <c r="K6608" s="7"/>
      <c r="N6608" s="7"/>
    </row>
    <row r="6609" spans="4:14" s="1" customFormat="1">
      <c r="D6609" s="32"/>
      <c r="G6609" s="32"/>
      <c r="I6609" s="7"/>
      <c r="J6609" s="7"/>
      <c r="K6609" s="7"/>
      <c r="N6609" s="7"/>
    </row>
    <row r="6610" spans="4:14" s="1" customFormat="1">
      <c r="D6610" s="32"/>
      <c r="G6610" s="32"/>
      <c r="I6610" s="7"/>
      <c r="J6610" s="7"/>
      <c r="K6610" s="7"/>
      <c r="N6610" s="7"/>
    </row>
    <row r="6611" spans="4:14" s="1" customFormat="1">
      <c r="D6611" s="32"/>
      <c r="G6611" s="32"/>
      <c r="I6611" s="7"/>
      <c r="J6611" s="7"/>
      <c r="K6611" s="7"/>
      <c r="N6611" s="7"/>
    </row>
    <row r="6612" spans="4:14" s="1" customFormat="1">
      <c r="D6612" s="32"/>
      <c r="G6612" s="32"/>
      <c r="I6612" s="7"/>
      <c r="J6612" s="7"/>
      <c r="K6612" s="7"/>
      <c r="N6612" s="7"/>
    </row>
    <row r="6613" spans="4:14" s="1" customFormat="1">
      <c r="D6613" s="32"/>
      <c r="G6613" s="32"/>
      <c r="I6613" s="7"/>
      <c r="J6613" s="7"/>
      <c r="K6613" s="7"/>
      <c r="N6613" s="7"/>
    </row>
    <row r="6614" spans="4:14" s="1" customFormat="1">
      <c r="D6614" s="32"/>
      <c r="G6614" s="32"/>
      <c r="I6614" s="7"/>
      <c r="J6614" s="7"/>
      <c r="K6614" s="7"/>
      <c r="N6614" s="7"/>
    </row>
    <row r="6615" spans="4:14" s="1" customFormat="1">
      <c r="D6615" s="32"/>
      <c r="G6615" s="32"/>
      <c r="I6615" s="7"/>
      <c r="J6615" s="7"/>
      <c r="K6615" s="7"/>
      <c r="N6615" s="7"/>
    </row>
    <row r="6616" spans="4:14" s="1" customFormat="1">
      <c r="D6616" s="32"/>
      <c r="G6616" s="32"/>
      <c r="I6616" s="7"/>
      <c r="J6616" s="7"/>
      <c r="K6616" s="7"/>
      <c r="N6616" s="7"/>
    </row>
    <row r="6617" spans="4:14" s="1" customFormat="1">
      <c r="D6617" s="32"/>
      <c r="G6617" s="32"/>
      <c r="I6617" s="7"/>
      <c r="J6617" s="7"/>
      <c r="K6617" s="7"/>
      <c r="N6617" s="7"/>
    </row>
    <row r="6618" spans="4:14" s="1" customFormat="1">
      <c r="D6618" s="32"/>
      <c r="G6618" s="32"/>
      <c r="I6618" s="7"/>
      <c r="J6618" s="7"/>
      <c r="K6618" s="7"/>
      <c r="N6618" s="7"/>
    </row>
    <row r="6619" spans="4:14" s="1" customFormat="1">
      <c r="D6619" s="32"/>
      <c r="G6619" s="32"/>
      <c r="I6619" s="7"/>
      <c r="J6619" s="7"/>
      <c r="K6619" s="7"/>
      <c r="N6619" s="7"/>
    </row>
    <row r="6620" spans="4:14" s="1" customFormat="1">
      <c r="D6620" s="32"/>
      <c r="G6620" s="32"/>
      <c r="I6620" s="7"/>
      <c r="J6620" s="7"/>
      <c r="K6620" s="7"/>
      <c r="N6620" s="7"/>
    </row>
    <row r="6621" spans="4:14" s="1" customFormat="1">
      <c r="D6621" s="32"/>
      <c r="G6621" s="32"/>
      <c r="I6621" s="7"/>
      <c r="J6621" s="7"/>
      <c r="K6621" s="7"/>
      <c r="N6621" s="7"/>
    </row>
    <row r="6622" spans="4:14" s="1" customFormat="1">
      <c r="D6622" s="32"/>
      <c r="G6622" s="32"/>
      <c r="I6622" s="7"/>
      <c r="J6622" s="7"/>
      <c r="K6622" s="7"/>
      <c r="N6622" s="7"/>
    </row>
    <row r="6623" spans="4:14" s="1" customFormat="1">
      <c r="D6623" s="32"/>
      <c r="G6623" s="32"/>
      <c r="I6623" s="7"/>
      <c r="J6623" s="7"/>
      <c r="K6623" s="7"/>
      <c r="N6623" s="7"/>
    </row>
    <row r="6624" spans="4:14" s="1" customFormat="1">
      <c r="D6624" s="32"/>
      <c r="G6624" s="32"/>
      <c r="I6624" s="7"/>
      <c r="J6624" s="7"/>
      <c r="K6624" s="7"/>
      <c r="N6624" s="7"/>
    </row>
    <row r="6625" spans="4:14" s="1" customFormat="1">
      <c r="D6625" s="32"/>
      <c r="G6625" s="32"/>
      <c r="I6625" s="7"/>
      <c r="J6625" s="7"/>
      <c r="K6625" s="7"/>
      <c r="N6625" s="7"/>
    </row>
    <row r="6626" spans="4:14" s="1" customFormat="1">
      <c r="D6626" s="32"/>
      <c r="G6626" s="32"/>
      <c r="I6626" s="7"/>
      <c r="J6626" s="7"/>
      <c r="K6626" s="7"/>
      <c r="N6626" s="7"/>
    </row>
    <row r="6627" spans="4:14" s="1" customFormat="1">
      <c r="D6627" s="32"/>
      <c r="G6627" s="32"/>
      <c r="I6627" s="7"/>
      <c r="J6627" s="7"/>
      <c r="K6627" s="7"/>
      <c r="N6627" s="7"/>
    </row>
    <row r="6628" spans="4:14" s="1" customFormat="1">
      <c r="D6628" s="32"/>
      <c r="G6628" s="32"/>
      <c r="I6628" s="7"/>
      <c r="J6628" s="7"/>
      <c r="K6628" s="7"/>
      <c r="N6628" s="7"/>
    </row>
    <row r="6629" spans="4:14" s="1" customFormat="1">
      <c r="D6629" s="32"/>
      <c r="G6629" s="32"/>
      <c r="I6629" s="7"/>
      <c r="J6629" s="7"/>
      <c r="K6629" s="7"/>
      <c r="N6629" s="7"/>
    </row>
    <row r="6630" spans="4:14" s="1" customFormat="1">
      <c r="D6630" s="32"/>
      <c r="G6630" s="32"/>
      <c r="I6630" s="7"/>
      <c r="J6630" s="7"/>
      <c r="K6630" s="7"/>
      <c r="N6630" s="7"/>
    </row>
    <row r="6631" spans="4:14" s="1" customFormat="1">
      <c r="D6631" s="32"/>
      <c r="G6631" s="32"/>
      <c r="I6631" s="7"/>
      <c r="J6631" s="7"/>
      <c r="K6631" s="7"/>
      <c r="N6631" s="7"/>
    </row>
    <row r="6632" spans="4:14" s="1" customFormat="1">
      <c r="D6632" s="32"/>
      <c r="G6632" s="32"/>
      <c r="I6632" s="7"/>
      <c r="J6632" s="7"/>
      <c r="K6632" s="7"/>
      <c r="N6632" s="7"/>
    </row>
    <row r="6633" spans="4:14" s="1" customFormat="1">
      <c r="D6633" s="32"/>
      <c r="G6633" s="32"/>
      <c r="I6633" s="7"/>
      <c r="J6633" s="7"/>
      <c r="K6633" s="7"/>
      <c r="N6633" s="7"/>
    </row>
    <row r="6634" spans="4:14" s="1" customFormat="1">
      <c r="D6634" s="32"/>
      <c r="G6634" s="32"/>
      <c r="I6634" s="7"/>
      <c r="J6634" s="7"/>
      <c r="K6634" s="7"/>
      <c r="N6634" s="7"/>
    </row>
    <row r="6635" spans="4:14" s="1" customFormat="1">
      <c r="D6635" s="32"/>
      <c r="G6635" s="32"/>
      <c r="I6635" s="7"/>
      <c r="J6635" s="7"/>
      <c r="K6635" s="7"/>
      <c r="N6635" s="7"/>
    </row>
    <row r="6636" spans="4:14" s="1" customFormat="1">
      <c r="D6636" s="32"/>
      <c r="G6636" s="32"/>
      <c r="I6636" s="7"/>
      <c r="J6636" s="7"/>
      <c r="K6636" s="7"/>
      <c r="N6636" s="7"/>
    </row>
    <row r="6637" spans="4:14" s="1" customFormat="1">
      <c r="D6637" s="32"/>
      <c r="G6637" s="32"/>
      <c r="I6637" s="7"/>
      <c r="J6637" s="7"/>
      <c r="K6637" s="7"/>
      <c r="N6637" s="7"/>
    </row>
    <row r="6638" spans="4:14" s="1" customFormat="1">
      <c r="D6638" s="32"/>
      <c r="G6638" s="32"/>
      <c r="I6638" s="7"/>
      <c r="J6638" s="7"/>
      <c r="K6638" s="7"/>
      <c r="N6638" s="7"/>
    </row>
    <row r="6639" spans="4:14" s="1" customFormat="1">
      <c r="D6639" s="32"/>
      <c r="G6639" s="32"/>
      <c r="I6639" s="7"/>
      <c r="J6639" s="7"/>
      <c r="K6639" s="7"/>
      <c r="N6639" s="7"/>
    </row>
    <row r="6640" spans="4:14" s="1" customFormat="1">
      <c r="D6640" s="32"/>
      <c r="G6640" s="32"/>
      <c r="I6640" s="7"/>
      <c r="J6640" s="7"/>
      <c r="K6640" s="7"/>
      <c r="N6640" s="7"/>
    </row>
    <row r="6641" spans="4:14" s="1" customFormat="1">
      <c r="D6641" s="32"/>
      <c r="G6641" s="32"/>
      <c r="I6641" s="7"/>
      <c r="J6641" s="7"/>
      <c r="K6641" s="7"/>
      <c r="N6641" s="7"/>
    </row>
    <row r="6642" spans="4:14" s="1" customFormat="1">
      <c r="D6642" s="32"/>
      <c r="G6642" s="32"/>
      <c r="I6642" s="7"/>
      <c r="J6642" s="7"/>
      <c r="K6642" s="7"/>
      <c r="N6642" s="7"/>
    </row>
    <row r="6643" spans="4:14" s="1" customFormat="1">
      <c r="D6643" s="32"/>
      <c r="G6643" s="32"/>
      <c r="I6643" s="7"/>
      <c r="J6643" s="7"/>
      <c r="K6643" s="7"/>
      <c r="N6643" s="7"/>
    </row>
    <row r="6644" spans="4:14" s="1" customFormat="1">
      <c r="D6644" s="32"/>
      <c r="G6644" s="32"/>
      <c r="I6644" s="7"/>
      <c r="J6644" s="7"/>
      <c r="K6644" s="7"/>
      <c r="N6644" s="7"/>
    </row>
    <row r="6645" spans="4:14" s="1" customFormat="1">
      <c r="D6645" s="32"/>
      <c r="G6645" s="32"/>
      <c r="I6645" s="7"/>
      <c r="J6645" s="7"/>
      <c r="K6645" s="7"/>
      <c r="N6645" s="7"/>
    </row>
    <row r="6646" spans="4:14" s="1" customFormat="1">
      <c r="D6646" s="32"/>
      <c r="G6646" s="32"/>
      <c r="I6646" s="7"/>
      <c r="J6646" s="7"/>
      <c r="K6646" s="7"/>
      <c r="N6646" s="7"/>
    </row>
    <row r="6647" spans="4:14" s="1" customFormat="1">
      <c r="D6647" s="32"/>
      <c r="G6647" s="32"/>
      <c r="I6647" s="7"/>
      <c r="J6647" s="7"/>
      <c r="K6647" s="7"/>
      <c r="N6647" s="7"/>
    </row>
    <row r="6648" spans="4:14" s="1" customFormat="1">
      <c r="D6648" s="32"/>
      <c r="G6648" s="32"/>
      <c r="I6648" s="7"/>
      <c r="J6648" s="7"/>
      <c r="K6648" s="7"/>
      <c r="N6648" s="7"/>
    </row>
    <row r="6649" spans="4:14" s="1" customFormat="1">
      <c r="D6649" s="32"/>
      <c r="G6649" s="32"/>
      <c r="I6649" s="7"/>
      <c r="J6649" s="7"/>
      <c r="K6649" s="7"/>
      <c r="N6649" s="7"/>
    </row>
    <row r="6650" spans="4:14" s="1" customFormat="1">
      <c r="D6650" s="32"/>
      <c r="G6650" s="32"/>
      <c r="I6650" s="7"/>
      <c r="J6650" s="7"/>
      <c r="K6650" s="7"/>
      <c r="N6650" s="7"/>
    </row>
    <row r="6651" spans="4:14" s="1" customFormat="1">
      <c r="D6651" s="32"/>
      <c r="G6651" s="32"/>
      <c r="I6651" s="7"/>
      <c r="J6651" s="7"/>
      <c r="K6651" s="7"/>
      <c r="N6651" s="7"/>
    </row>
    <row r="6652" spans="4:14" s="1" customFormat="1">
      <c r="D6652" s="32"/>
      <c r="G6652" s="32"/>
      <c r="I6652" s="7"/>
      <c r="J6652" s="7"/>
      <c r="K6652" s="7"/>
      <c r="N6652" s="7"/>
    </row>
    <row r="6653" spans="4:14" s="1" customFormat="1">
      <c r="D6653" s="32"/>
      <c r="G6653" s="32"/>
      <c r="I6653" s="7"/>
      <c r="J6653" s="7"/>
      <c r="K6653" s="7"/>
      <c r="N6653" s="7"/>
    </row>
    <row r="6654" spans="4:14" s="1" customFormat="1">
      <c r="D6654" s="32"/>
      <c r="G6654" s="32"/>
      <c r="I6654" s="7"/>
      <c r="J6654" s="7"/>
      <c r="K6654" s="7"/>
      <c r="N6654" s="7"/>
    </row>
    <row r="6655" spans="4:14" s="1" customFormat="1">
      <c r="D6655" s="32"/>
      <c r="G6655" s="32"/>
      <c r="I6655" s="7"/>
      <c r="J6655" s="7"/>
      <c r="K6655" s="7"/>
      <c r="N6655" s="7"/>
    </row>
    <row r="6656" spans="4:14" s="1" customFormat="1">
      <c r="D6656" s="32"/>
      <c r="G6656" s="32"/>
      <c r="I6656" s="7"/>
      <c r="J6656" s="7"/>
      <c r="K6656" s="7"/>
      <c r="N6656" s="7"/>
    </row>
    <row r="6657" spans="4:14" s="1" customFormat="1">
      <c r="D6657" s="32"/>
      <c r="G6657" s="32"/>
      <c r="I6657" s="7"/>
      <c r="J6657" s="7"/>
      <c r="K6657" s="7"/>
      <c r="N6657" s="7"/>
    </row>
    <row r="6658" spans="4:14" s="1" customFormat="1">
      <c r="D6658" s="32"/>
      <c r="G6658" s="32"/>
      <c r="I6658" s="7"/>
      <c r="J6658" s="7"/>
      <c r="K6658" s="7"/>
      <c r="N6658" s="7"/>
    </row>
    <row r="6659" spans="4:14" s="1" customFormat="1">
      <c r="D6659" s="32"/>
      <c r="G6659" s="32"/>
      <c r="I6659" s="7"/>
      <c r="J6659" s="7"/>
      <c r="K6659" s="7"/>
      <c r="N6659" s="7"/>
    </row>
    <row r="6660" spans="4:14" s="1" customFormat="1">
      <c r="D6660" s="32"/>
      <c r="G6660" s="32"/>
      <c r="I6660" s="7"/>
      <c r="J6660" s="7"/>
      <c r="K6660" s="7"/>
      <c r="N6660" s="7"/>
    </row>
    <row r="6661" spans="4:14" s="1" customFormat="1">
      <c r="D6661" s="32"/>
      <c r="G6661" s="32"/>
      <c r="I6661" s="7"/>
      <c r="J6661" s="7"/>
      <c r="K6661" s="7"/>
      <c r="N6661" s="7"/>
    </row>
    <row r="6662" spans="4:14" s="1" customFormat="1">
      <c r="D6662" s="32"/>
      <c r="G6662" s="32"/>
      <c r="I6662" s="7"/>
      <c r="J6662" s="7"/>
      <c r="K6662" s="7"/>
      <c r="N6662" s="7"/>
    </row>
    <row r="6663" spans="4:14" s="1" customFormat="1">
      <c r="D6663" s="32"/>
      <c r="G6663" s="32"/>
      <c r="I6663" s="7"/>
      <c r="J6663" s="7"/>
      <c r="K6663" s="7"/>
      <c r="N6663" s="7"/>
    </row>
    <row r="6664" spans="4:14" s="1" customFormat="1">
      <c r="D6664" s="32"/>
      <c r="G6664" s="32"/>
      <c r="I6664" s="7"/>
      <c r="J6664" s="7"/>
      <c r="K6664" s="7"/>
      <c r="N6664" s="7"/>
    </row>
    <row r="6665" spans="4:14" s="1" customFormat="1">
      <c r="D6665" s="32"/>
      <c r="G6665" s="32"/>
      <c r="I6665" s="7"/>
      <c r="J6665" s="7"/>
      <c r="K6665" s="7"/>
      <c r="N6665" s="7"/>
    </row>
    <row r="6666" spans="4:14" s="1" customFormat="1">
      <c r="D6666" s="32"/>
      <c r="G6666" s="32"/>
      <c r="I6666" s="7"/>
      <c r="J6666" s="7"/>
      <c r="K6666" s="7"/>
      <c r="N6666" s="7"/>
    </row>
    <row r="6667" spans="4:14" s="1" customFormat="1">
      <c r="D6667" s="32"/>
      <c r="G6667" s="32"/>
      <c r="I6667" s="7"/>
      <c r="J6667" s="7"/>
      <c r="K6667" s="7"/>
      <c r="N6667" s="7"/>
    </row>
    <row r="6668" spans="4:14" s="1" customFormat="1">
      <c r="D6668" s="32"/>
      <c r="G6668" s="32"/>
      <c r="I6668" s="7"/>
      <c r="J6668" s="7"/>
      <c r="K6668" s="7"/>
      <c r="N6668" s="7"/>
    </row>
    <row r="6669" spans="4:14" s="1" customFormat="1">
      <c r="D6669" s="32"/>
      <c r="G6669" s="32"/>
      <c r="I6669" s="7"/>
      <c r="J6669" s="7"/>
      <c r="K6669" s="7"/>
      <c r="N6669" s="7"/>
    </row>
    <row r="6670" spans="4:14" s="1" customFormat="1">
      <c r="D6670" s="32"/>
      <c r="G6670" s="32"/>
      <c r="I6670" s="7"/>
      <c r="J6670" s="7"/>
      <c r="K6670" s="7"/>
      <c r="N6670" s="7"/>
    </row>
    <row r="6671" spans="4:14" s="1" customFormat="1">
      <c r="D6671" s="32"/>
      <c r="G6671" s="32"/>
      <c r="I6671" s="7"/>
      <c r="J6671" s="7"/>
      <c r="K6671" s="7"/>
      <c r="N6671" s="7"/>
    </row>
    <row r="6672" spans="4:14" s="1" customFormat="1">
      <c r="D6672" s="32"/>
      <c r="G6672" s="32"/>
      <c r="I6672" s="7"/>
      <c r="J6672" s="7"/>
      <c r="K6672" s="7"/>
      <c r="N6672" s="7"/>
    </row>
    <row r="6673" spans="4:14" s="1" customFormat="1">
      <c r="D6673" s="32"/>
      <c r="G6673" s="32"/>
      <c r="I6673" s="7"/>
      <c r="J6673" s="7"/>
      <c r="K6673" s="7"/>
      <c r="N6673" s="7"/>
    </row>
    <row r="6674" spans="4:14" s="1" customFormat="1">
      <c r="D6674" s="32"/>
      <c r="G6674" s="32"/>
      <c r="I6674" s="7"/>
      <c r="J6674" s="7"/>
      <c r="K6674" s="7"/>
      <c r="N6674" s="7"/>
    </row>
    <row r="6675" spans="4:14" s="1" customFormat="1">
      <c r="D6675" s="32"/>
      <c r="G6675" s="32"/>
      <c r="I6675" s="7"/>
      <c r="J6675" s="7"/>
      <c r="K6675" s="7"/>
      <c r="N6675" s="7"/>
    </row>
    <row r="6676" spans="4:14" s="1" customFormat="1">
      <c r="D6676" s="32"/>
      <c r="G6676" s="32"/>
      <c r="I6676" s="7"/>
      <c r="J6676" s="7"/>
      <c r="K6676" s="7"/>
      <c r="N6676" s="7"/>
    </row>
    <row r="6677" spans="4:14" s="1" customFormat="1">
      <c r="D6677" s="32"/>
      <c r="G6677" s="32"/>
      <c r="I6677" s="7"/>
      <c r="J6677" s="7"/>
      <c r="K6677" s="7"/>
      <c r="N6677" s="7"/>
    </row>
    <row r="6678" spans="4:14" s="1" customFormat="1">
      <c r="D6678" s="32"/>
      <c r="G6678" s="32"/>
      <c r="I6678" s="7"/>
      <c r="J6678" s="7"/>
      <c r="K6678" s="7"/>
      <c r="N6678" s="7"/>
    </row>
    <row r="6679" spans="4:14" s="1" customFormat="1">
      <c r="D6679" s="32"/>
      <c r="G6679" s="32"/>
      <c r="I6679" s="7"/>
      <c r="J6679" s="7"/>
      <c r="K6679" s="7"/>
      <c r="N6679" s="7"/>
    </row>
    <row r="6680" spans="4:14" s="1" customFormat="1">
      <c r="D6680" s="32"/>
      <c r="G6680" s="32"/>
      <c r="I6680" s="7"/>
      <c r="J6680" s="7"/>
      <c r="K6680" s="7"/>
      <c r="N6680" s="7"/>
    </row>
    <row r="6681" spans="4:14" s="1" customFormat="1">
      <c r="D6681" s="32"/>
      <c r="G6681" s="32"/>
      <c r="I6681" s="7"/>
      <c r="J6681" s="7"/>
      <c r="K6681" s="7"/>
      <c r="N6681" s="7"/>
    </row>
    <row r="6682" spans="4:14" s="1" customFormat="1">
      <c r="D6682" s="32"/>
      <c r="G6682" s="32"/>
      <c r="I6682" s="7"/>
      <c r="J6682" s="7"/>
      <c r="K6682" s="7"/>
      <c r="N6682" s="7"/>
    </row>
    <row r="6683" spans="4:14" s="1" customFormat="1">
      <c r="D6683" s="32"/>
      <c r="G6683" s="32"/>
      <c r="I6683" s="7"/>
      <c r="J6683" s="7"/>
      <c r="K6683" s="7"/>
      <c r="N6683" s="7"/>
    </row>
    <row r="6684" spans="4:14" s="1" customFormat="1">
      <c r="D6684" s="32"/>
      <c r="G6684" s="32"/>
      <c r="I6684" s="7"/>
      <c r="J6684" s="7"/>
      <c r="K6684" s="7"/>
      <c r="N6684" s="7"/>
    </row>
    <row r="6685" spans="4:14" s="1" customFormat="1">
      <c r="D6685" s="32"/>
      <c r="G6685" s="32"/>
      <c r="I6685" s="7"/>
      <c r="J6685" s="7"/>
      <c r="K6685" s="7"/>
      <c r="N6685" s="7"/>
    </row>
    <row r="6686" spans="4:14" s="1" customFormat="1">
      <c r="D6686" s="32"/>
      <c r="G6686" s="32"/>
      <c r="I6686" s="7"/>
      <c r="J6686" s="7"/>
      <c r="K6686" s="7"/>
      <c r="N6686" s="7"/>
    </row>
    <row r="6687" spans="4:14" s="1" customFormat="1">
      <c r="D6687" s="32"/>
      <c r="G6687" s="32"/>
      <c r="I6687" s="7"/>
      <c r="J6687" s="7"/>
      <c r="K6687" s="7"/>
      <c r="N6687" s="7"/>
    </row>
    <row r="6688" spans="4:14" s="1" customFormat="1">
      <c r="D6688" s="32"/>
      <c r="G6688" s="32"/>
      <c r="I6688" s="7"/>
      <c r="J6688" s="7"/>
      <c r="K6688" s="7"/>
      <c r="N6688" s="7"/>
    </row>
    <row r="6689" spans="4:14" s="1" customFormat="1">
      <c r="D6689" s="32"/>
      <c r="G6689" s="32"/>
      <c r="I6689" s="7"/>
      <c r="J6689" s="7"/>
      <c r="K6689" s="7"/>
      <c r="N6689" s="7"/>
    </row>
    <row r="6690" spans="4:14" s="1" customFormat="1">
      <c r="D6690" s="32"/>
      <c r="G6690" s="32"/>
      <c r="I6690" s="7"/>
      <c r="J6690" s="7"/>
      <c r="K6690" s="7"/>
      <c r="N6690" s="7"/>
    </row>
    <row r="6691" spans="4:14" s="1" customFormat="1">
      <c r="D6691" s="32"/>
      <c r="G6691" s="32"/>
      <c r="I6691" s="7"/>
      <c r="J6691" s="7"/>
      <c r="K6691" s="7"/>
      <c r="N6691" s="7"/>
    </row>
    <row r="6692" spans="4:14" s="1" customFormat="1">
      <c r="D6692" s="32"/>
      <c r="G6692" s="32"/>
      <c r="I6692" s="7"/>
      <c r="J6692" s="7"/>
      <c r="K6692" s="7"/>
      <c r="N6692" s="7"/>
    </row>
    <row r="6693" spans="4:14" s="1" customFormat="1">
      <c r="D6693" s="32"/>
      <c r="G6693" s="32"/>
      <c r="I6693" s="7"/>
      <c r="J6693" s="7"/>
      <c r="K6693" s="7"/>
      <c r="N6693" s="7"/>
    </row>
    <row r="6694" spans="4:14" s="1" customFormat="1">
      <c r="D6694" s="32"/>
      <c r="G6694" s="32"/>
      <c r="I6694" s="7"/>
      <c r="J6694" s="7"/>
      <c r="K6694" s="7"/>
      <c r="N6694" s="7"/>
    </row>
    <row r="6695" spans="4:14" s="1" customFormat="1">
      <c r="D6695" s="32"/>
      <c r="G6695" s="32"/>
      <c r="I6695" s="7"/>
      <c r="J6695" s="7"/>
      <c r="K6695" s="7"/>
      <c r="N6695" s="7"/>
    </row>
    <row r="6696" spans="4:14" s="1" customFormat="1">
      <c r="D6696" s="32"/>
      <c r="G6696" s="32"/>
      <c r="I6696" s="7"/>
      <c r="J6696" s="7"/>
      <c r="K6696" s="7"/>
      <c r="N6696" s="7"/>
    </row>
    <row r="6697" spans="4:14" s="1" customFormat="1">
      <c r="D6697" s="32"/>
      <c r="G6697" s="32"/>
      <c r="I6697" s="7"/>
      <c r="J6697" s="7"/>
      <c r="K6697" s="7"/>
      <c r="N6697" s="7"/>
    </row>
    <row r="6698" spans="4:14" s="1" customFormat="1">
      <c r="D6698" s="32"/>
      <c r="G6698" s="32"/>
      <c r="I6698" s="7"/>
      <c r="J6698" s="7"/>
      <c r="K6698" s="7"/>
      <c r="N6698" s="7"/>
    </row>
    <row r="6699" spans="4:14" s="1" customFormat="1">
      <c r="D6699" s="32"/>
      <c r="G6699" s="32"/>
      <c r="I6699" s="7"/>
      <c r="J6699" s="7"/>
      <c r="K6699" s="7"/>
      <c r="N6699" s="7"/>
    </row>
    <row r="6700" spans="4:14" s="1" customFormat="1">
      <c r="D6700" s="32"/>
      <c r="G6700" s="32"/>
      <c r="I6700" s="7"/>
      <c r="J6700" s="7"/>
      <c r="K6700" s="7"/>
      <c r="N6700" s="7"/>
    </row>
    <row r="6701" spans="4:14" s="1" customFormat="1">
      <c r="D6701" s="32"/>
      <c r="G6701" s="32"/>
      <c r="I6701" s="7"/>
      <c r="J6701" s="7"/>
      <c r="K6701" s="7"/>
      <c r="N6701" s="7"/>
    </row>
    <row r="6702" spans="4:14" s="1" customFormat="1">
      <c r="D6702" s="32"/>
      <c r="G6702" s="32"/>
      <c r="I6702" s="7"/>
      <c r="J6702" s="7"/>
      <c r="K6702" s="7"/>
      <c r="N6702" s="7"/>
    </row>
    <row r="6703" spans="4:14" s="1" customFormat="1">
      <c r="D6703" s="32"/>
      <c r="G6703" s="32"/>
      <c r="I6703" s="7"/>
      <c r="J6703" s="7"/>
      <c r="K6703" s="7"/>
      <c r="N6703" s="7"/>
    </row>
    <row r="6704" spans="4:14" s="1" customFormat="1">
      <c r="D6704" s="32"/>
      <c r="G6704" s="32"/>
      <c r="I6704" s="7"/>
      <c r="J6704" s="7"/>
      <c r="K6704" s="7"/>
      <c r="N6704" s="7"/>
    </row>
    <row r="6705" spans="4:14" s="1" customFormat="1">
      <c r="D6705" s="32"/>
      <c r="G6705" s="32"/>
      <c r="I6705" s="7"/>
      <c r="J6705" s="7"/>
      <c r="K6705" s="7"/>
      <c r="N6705" s="7"/>
    </row>
    <row r="6706" spans="4:14" s="1" customFormat="1">
      <c r="D6706" s="32"/>
      <c r="G6706" s="32"/>
      <c r="I6706" s="7"/>
      <c r="J6706" s="7"/>
      <c r="K6706" s="7"/>
      <c r="N6706" s="7"/>
    </row>
    <row r="6707" spans="4:14" s="1" customFormat="1">
      <c r="D6707" s="32"/>
      <c r="G6707" s="32"/>
      <c r="I6707" s="7"/>
      <c r="J6707" s="7"/>
      <c r="K6707" s="7"/>
      <c r="N6707" s="7"/>
    </row>
    <row r="6708" spans="4:14" s="1" customFormat="1">
      <c r="D6708" s="32"/>
      <c r="G6708" s="32"/>
      <c r="I6708" s="7"/>
      <c r="J6708" s="7"/>
      <c r="K6708" s="7"/>
      <c r="N6708" s="7"/>
    </row>
    <row r="6709" spans="4:14" s="1" customFormat="1">
      <c r="D6709" s="32"/>
      <c r="G6709" s="32"/>
      <c r="I6709" s="7"/>
      <c r="J6709" s="7"/>
      <c r="K6709" s="7"/>
      <c r="N6709" s="7"/>
    </row>
    <row r="6710" spans="4:14" s="1" customFormat="1">
      <c r="D6710" s="32"/>
      <c r="G6710" s="32"/>
      <c r="I6710" s="7"/>
      <c r="J6710" s="7"/>
      <c r="K6710" s="7"/>
      <c r="N6710" s="7"/>
    </row>
    <row r="6711" spans="4:14" s="1" customFormat="1">
      <c r="D6711" s="32"/>
      <c r="G6711" s="32"/>
      <c r="I6711" s="7"/>
      <c r="J6711" s="7"/>
      <c r="K6711" s="7"/>
      <c r="N6711" s="7"/>
    </row>
    <row r="6712" spans="4:14" s="1" customFormat="1">
      <c r="D6712" s="32"/>
      <c r="G6712" s="32"/>
      <c r="I6712" s="7"/>
      <c r="J6712" s="7"/>
      <c r="K6712" s="7"/>
      <c r="N6712" s="7"/>
    </row>
    <row r="6713" spans="4:14" s="1" customFormat="1">
      <c r="D6713" s="32"/>
      <c r="G6713" s="32"/>
      <c r="I6713" s="7"/>
      <c r="J6713" s="7"/>
      <c r="K6713" s="7"/>
      <c r="N6713" s="7"/>
    </row>
    <row r="6714" spans="4:14" s="1" customFormat="1">
      <c r="D6714" s="32"/>
      <c r="G6714" s="32"/>
      <c r="I6714" s="7"/>
      <c r="J6714" s="7"/>
      <c r="K6714" s="7"/>
      <c r="N6714" s="7"/>
    </row>
    <row r="6715" spans="4:14" s="1" customFormat="1">
      <c r="D6715" s="32"/>
      <c r="G6715" s="32"/>
      <c r="I6715" s="7"/>
      <c r="J6715" s="7"/>
      <c r="K6715" s="7"/>
      <c r="N6715" s="7"/>
    </row>
    <row r="6716" spans="4:14" s="1" customFormat="1">
      <c r="D6716" s="32"/>
      <c r="G6716" s="32"/>
      <c r="I6716" s="7"/>
      <c r="J6716" s="7"/>
      <c r="K6716" s="7"/>
      <c r="N6716" s="7"/>
    </row>
    <row r="6717" spans="4:14" s="1" customFormat="1">
      <c r="D6717" s="32"/>
      <c r="G6717" s="32"/>
      <c r="I6717" s="7"/>
      <c r="J6717" s="7"/>
      <c r="K6717" s="7"/>
      <c r="N6717" s="7"/>
    </row>
    <row r="6718" spans="4:14" s="1" customFormat="1">
      <c r="D6718" s="32"/>
      <c r="G6718" s="32"/>
      <c r="I6718" s="7"/>
      <c r="J6718" s="7"/>
      <c r="K6718" s="7"/>
      <c r="N6718" s="7"/>
    </row>
    <row r="6719" spans="4:14" s="1" customFormat="1">
      <c r="D6719" s="32"/>
      <c r="G6719" s="32"/>
      <c r="I6719" s="7"/>
      <c r="J6719" s="7"/>
      <c r="K6719" s="7"/>
      <c r="N6719" s="7"/>
    </row>
    <row r="6720" spans="4:14" s="1" customFormat="1">
      <c r="D6720" s="32"/>
      <c r="G6720" s="32"/>
      <c r="I6720" s="7"/>
      <c r="J6720" s="7"/>
      <c r="K6720" s="7"/>
      <c r="N6720" s="7"/>
    </row>
    <row r="6721" spans="4:14" s="1" customFormat="1">
      <c r="D6721" s="32"/>
      <c r="G6721" s="32"/>
      <c r="I6721" s="7"/>
      <c r="J6721" s="7"/>
      <c r="K6721" s="7"/>
      <c r="N6721" s="7"/>
    </row>
    <row r="6722" spans="4:14" s="1" customFormat="1">
      <c r="D6722" s="32"/>
      <c r="G6722" s="32"/>
      <c r="I6722" s="7"/>
      <c r="J6722" s="7"/>
      <c r="K6722" s="7"/>
      <c r="N6722" s="7"/>
    </row>
    <row r="6723" spans="4:14" s="1" customFormat="1">
      <c r="D6723" s="32"/>
      <c r="G6723" s="32"/>
      <c r="I6723" s="7"/>
      <c r="J6723" s="7"/>
      <c r="K6723" s="7"/>
      <c r="N6723" s="7"/>
    </row>
    <row r="6724" spans="4:14" s="1" customFormat="1">
      <c r="D6724" s="32"/>
      <c r="G6724" s="32"/>
      <c r="I6724" s="7"/>
      <c r="J6724" s="7"/>
      <c r="K6724" s="7"/>
      <c r="N6724" s="7"/>
    </row>
    <row r="6725" spans="4:14" s="1" customFormat="1">
      <c r="D6725" s="32"/>
      <c r="G6725" s="32"/>
      <c r="I6725" s="7"/>
      <c r="J6725" s="7"/>
      <c r="K6725" s="7"/>
      <c r="N6725" s="7"/>
    </row>
    <row r="6726" spans="4:14" s="1" customFormat="1">
      <c r="D6726" s="32"/>
      <c r="G6726" s="32"/>
      <c r="I6726" s="7"/>
      <c r="J6726" s="7"/>
      <c r="K6726" s="7"/>
      <c r="N6726" s="7"/>
    </row>
    <row r="6727" spans="4:14" s="1" customFormat="1">
      <c r="D6727" s="32"/>
      <c r="G6727" s="32"/>
      <c r="I6727" s="7"/>
      <c r="J6727" s="7"/>
      <c r="K6727" s="7"/>
      <c r="N6727" s="7"/>
    </row>
    <row r="6728" spans="4:14" s="1" customFormat="1">
      <c r="D6728" s="32"/>
      <c r="G6728" s="32"/>
      <c r="I6728" s="7"/>
      <c r="J6728" s="7"/>
      <c r="K6728" s="7"/>
      <c r="N6728" s="7"/>
    </row>
    <row r="6729" spans="4:14" s="1" customFormat="1">
      <c r="D6729" s="32"/>
      <c r="G6729" s="32"/>
      <c r="I6729" s="7"/>
      <c r="J6729" s="7"/>
      <c r="K6729" s="7"/>
      <c r="N6729" s="7"/>
    </row>
    <row r="6730" spans="4:14" s="1" customFormat="1">
      <c r="D6730" s="32"/>
      <c r="G6730" s="32"/>
      <c r="I6730" s="7"/>
      <c r="J6730" s="7"/>
      <c r="K6730" s="7"/>
      <c r="N6730" s="7"/>
    </row>
    <row r="6731" spans="4:14" s="1" customFormat="1">
      <c r="D6731" s="32"/>
      <c r="G6731" s="32"/>
      <c r="I6731" s="7"/>
      <c r="J6731" s="7"/>
      <c r="K6731" s="7"/>
      <c r="N6731" s="7"/>
    </row>
    <row r="6732" spans="4:14" s="1" customFormat="1">
      <c r="D6732" s="32"/>
      <c r="G6732" s="32"/>
      <c r="I6732" s="7"/>
      <c r="J6732" s="7"/>
      <c r="K6732" s="7"/>
      <c r="N6732" s="7"/>
    </row>
    <row r="6733" spans="4:14" s="1" customFormat="1">
      <c r="D6733" s="32"/>
      <c r="G6733" s="32"/>
      <c r="I6733" s="7"/>
      <c r="J6733" s="7"/>
      <c r="K6733" s="7"/>
      <c r="N6733" s="7"/>
    </row>
    <row r="6734" spans="4:14" s="1" customFormat="1">
      <c r="D6734" s="32"/>
      <c r="G6734" s="32"/>
      <c r="I6734" s="7"/>
      <c r="J6734" s="7"/>
      <c r="K6734" s="7"/>
      <c r="N6734" s="7"/>
    </row>
    <row r="6735" spans="4:14" s="1" customFormat="1">
      <c r="D6735" s="32"/>
      <c r="G6735" s="32"/>
      <c r="I6735" s="7"/>
      <c r="J6735" s="7"/>
      <c r="K6735" s="7"/>
      <c r="N6735" s="7"/>
    </row>
    <row r="6736" spans="4:14" s="1" customFormat="1">
      <c r="D6736" s="32"/>
      <c r="G6736" s="32"/>
      <c r="I6736" s="7"/>
      <c r="J6736" s="7"/>
      <c r="K6736" s="7"/>
      <c r="N6736" s="7"/>
    </row>
    <row r="6737" spans="4:14" s="1" customFormat="1">
      <c r="D6737" s="32"/>
      <c r="G6737" s="32"/>
      <c r="I6737" s="7"/>
      <c r="J6737" s="7"/>
      <c r="K6737" s="7"/>
      <c r="N6737" s="7"/>
    </row>
    <row r="6738" spans="4:14" s="1" customFormat="1">
      <c r="D6738" s="32"/>
      <c r="G6738" s="32"/>
      <c r="I6738" s="7"/>
      <c r="J6738" s="7"/>
      <c r="K6738" s="7"/>
      <c r="N6738" s="7"/>
    </row>
    <row r="6739" spans="4:14" s="1" customFormat="1">
      <c r="D6739" s="32"/>
      <c r="G6739" s="32"/>
      <c r="I6739" s="7"/>
      <c r="J6739" s="7"/>
      <c r="K6739" s="7"/>
      <c r="N6739" s="7"/>
    </row>
    <row r="6740" spans="4:14" s="1" customFormat="1">
      <c r="D6740" s="32"/>
      <c r="G6740" s="32"/>
      <c r="I6740" s="7"/>
      <c r="J6740" s="7"/>
      <c r="K6740" s="7"/>
      <c r="N6740" s="7"/>
    </row>
    <row r="6741" spans="4:14" s="1" customFormat="1">
      <c r="D6741" s="32"/>
      <c r="G6741" s="32"/>
      <c r="I6741" s="7"/>
      <c r="J6741" s="7"/>
      <c r="K6741" s="7"/>
      <c r="N6741" s="7"/>
    </row>
    <row r="6742" spans="4:14" s="1" customFormat="1">
      <c r="D6742" s="32"/>
      <c r="G6742" s="32"/>
      <c r="I6742" s="7"/>
      <c r="J6742" s="7"/>
      <c r="K6742" s="7"/>
      <c r="N6742" s="7"/>
    </row>
    <row r="6743" spans="4:14" s="1" customFormat="1">
      <c r="D6743" s="32"/>
      <c r="G6743" s="32"/>
      <c r="I6743" s="7"/>
      <c r="J6743" s="7"/>
      <c r="K6743" s="7"/>
      <c r="N6743" s="7"/>
    </row>
    <row r="6744" spans="4:14" s="1" customFormat="1">
      <c r="D6744" s="32"/>
      <c r="G6744" s="32"/>
      <c r="I6744" s="7"/>
      <c r="J6744" s="7"/>
      <c r="K6744" s="7"/>
      <c r="N6744" s="7"/>
    </row>
    <row r="6745" spans="4:14" s="1" customFormat="1">
      <c r="D6745" s="32"/>
      <c r="G6745" s="32"/>
      <c r="I6745" s="7"/>
      <c r="J6745" s="7"/>
      <c r="K6745" s="7"/>
      <c r="N6745" s="7"/>
    </row>
    <row r="6746" spans="4:14" s="1" customFormat="1">
      <c r="D6746" s="32"/>
      <c r="G6746" s="32"/>
      <c r="I6746" s="7"/>
      <c r="J6746" s="7"/>
      <c r="K6746" s="7"/>
      <c r="N6746" s="7"/>
    </row>
    <row r="6747" spans="4:14" s="1" customFormat="1">
      <c r="D6747" s="32"/>
      <c r="G6747" s="32"/>
      <c r="I6747" s="7"/>
      <c r="J6747" s="7"/>
      <c r="K6747" s="7"/>
      <c r="N6747" s="7"/>
    </row>
    <row r="6748" spans="4:14" s="1" customFormat="1">
      <c r="D6748" s="32"/>
      <c r="G6748" s="32"/>
      <c r="I6748" s="7"/>
      <c r="J6748" s="7"/>
      <c r="K6748" s="7"/>
      <c r="N6748" s="7"/>
    </row>
    <row r="6749" spans="4:14" s="1" customFormat="1">
      <c r="D6749" s="32"/>
      <c r="G6749" s="32"/>
      <c r="I6749" s="7"/>
      <c r="J6749" s="7"/>
      <c r="K6749" s="7"/>
      <c r="N6749" s="7"/>
    </row>
    <row r="6750" spans="4:14" s="1" customFormat="1">
      <c r="D6750" s="32"/>
      <c r="G6750" s="32"/>
      <c r="I6750" s="7"/>
      <c r="J6750" s="7"/>
      <c r="K6750" s="7"/>
      <c r="N6750" s="7"/>
    </row>
    <row r="6751" spans="4:14" s="1" customFormat="1">
      <c r="D6751" s="32"/>
      <c r="G6751" s="32"/>
      <c r="I6751" s="7"/>
      <c r="J6751" s="7"/>
      <c r="K6751" s="7"/>
      <c r="N6751" s="7"/>
    </row>
    <row r="6752" spans="4:14" s="1" customFormat="1">
      <c r="D6752" s="32"/>
      <c r="G6752" s="32"/>
      <c r="I6752" s="7"/>
      <c r="J6752" s="7"/>
      <c r="K6752" s="7"/>
      <c r="N6752" s="7"/>
    </row>
    <row r="6753" spans="4:14" s="1" customFormat="1">
      <c r="D6753" s="32"/>
      <c r="G6753" s="32"/>
      <c r="I6753" s="7"/>
      <c r="J6753" s="7"/>
      <c r="K6753" s="7"/>
      <c r="N6753" s="7"/>
    </row>
    <row r="6754" spans="4:14" s="1" customFormat="1">
      <c r="D6754" s="32"/>
      <c r="G6754" s="32"/>
      <c r="I6754" s="7"/>
      <c r="J6754" s="7"/>
      <c r="K6754" s="7"/>
      <c r="N6754" s="7"/>
    </row>
    <row r="6755" spans="4:14" s="1" customFormat="1">
      <c r="D6755" s="32"/>
      <c r="G6755" s="32"/>
      <c r="I6755" s="7"/>
      <c r="J6755" s="7"/>
      <c r="K6755" s="7"/>
      <c r="N6755" s="7"/>
    </row>
    <row r="6756" spans="4:14" s="1" customFormat="1">
      <c r="D6756" s="32"/>
      <c r="G6756" s="32"/>
      <c r="I6756" s="7"/>
      <c r="J6756" s="7"/>
      <c r="K6756" s="7"/>
      <c r="N6756" s="7"/>
    </row>
    <row r="6757" spans="4:14" s="1" customFormat="1">
      <c r="D6757" s="32"/>
      <c r="G6757" s="32"/>
      <c r="I6757" s="7"/>
      <c r="J6757" s="7"/>
      <c r="K6757" s="7"/>
      <c r="N6757" s="7"/>
    </row>
    <row r="6758" spans="4:14" s="1" customFormat="1">
      <c r="D6758" s="32"/>
      <c r="G6758" s="32"/>
      <c r="I6758" s="7"/>
      <c r="J6758" s="7"/>
      <c r="K6758" s="7"/>
      <c r="N6758" s="7"/>
    </row>
    <row r="6759" spans="4:14" s="1" customFormat="1">
      <c r="D6759" s="32"/>
      <c r="G6759" s="32"/>
      <c r="I6759" s="7"/>
      <c r="J6759" s="7"/>
      <c r="K6759" s="7"/>
      <c r="N6759" s="7"/>
    </row>
    <row r="6760" spans="4:14" s="1" customFormat="1">
      <c r="D6760" s="32"/>
      <c r="G6760" s="32"/>
      <c r="I6760" s="7"/>
      <c r="J6760" s="7"/>
      <c r="K6760" s="7"/>
      <c r="N6760" s="7"/>
    </row>
    <row r="6761" spans="4:14" s="1" customFormat="1">
      <c r="D6761" s="32"/>
      <c r="G6761" s="32"/>
      <c r="I6761" s="7"/>
      <c r="J6761" s="7"/>
      <c r="K6761" s="7"/>
      <c r="N6761" s="7"/>
    </row>
    <row r="6762" spans="4:14" s="1" customFormat="1">
      <c r="D6762" s="32"/>
      <c r="G6762" s="32"/>
      <c r="I6762" s="7"/>
      <c r="J6762" s="7"/>
      <c r="K6762" s="7"/>
      <c r="N6762" s="7"/>
    </row>
    <row r="6763" spans="4:14" s="1" customFormat="1">
      <c r="D6763" s="32"/>
      <c r="G6763" s="32"/>
      <c r="I6763" s="7"/>
      <c r="J6763" s="7"/>
      <c r="K6763" s="7"/>
      <c r="N6763" s="7"/>
    </row>
    <row r="6764" spans="4:14" s="1" customFormat="1">
      <c r="D6764" s="32"/>
      <c r="G6764" s="32"/>
      <c r="I6764" s="7"/>
      <c r="J6764" s="7"/>
      <c r="K6764" s="7"/>
      <c r="N6764" s="7"/>
    </row>
    <row r="6765" spans="4:14" s="1" customFormat="1">
      <c r="D6765" s="32"/>
      <c r="G6765" s="32"/>
      <c r="I6765" s="7"/>
      <c r="J6765" s="7"/>
      <c r="K6765" s="7"/>
      <c r="N6765" s="7"/>
    </row>
    <row r="6766" spans="4:14" s="1" customFormat="1">
      <c r="D6766" s="32"/>
      <c r="G6766" s="32"/>
      <c r="I6766" s="7"/>
      <c r="J6766" s="7"/>
      <c r="K6766" s="7"/>
      <c r="N6766" s="7"/>
    </row>
    <row r="6767" spans="4:14" s="1" customFormat="1">
      <c r="D6767" s="32"/>
      <c r="G6767" s="32"/>
      <c r="I6767" s="7"/>
      <c r="J6767" s="7"/>
      <c r="K6767" s="7"/>
      <c r="N6767" s="7"/>
    </row>
    <row r="6768" spans="4:14" s="1" customFormat="1">
      <c r="D6768" s="32"/>
      <c r="G6768" s="32"/>
      <c r="I6768" s="7"/>
      <c r="J6768" s="7"/>
      <c r="K6768" s="7"/>
      <c r="N6768" s="7"/>
    </row>
    <row r="6769" spans="4:14" s="1" customFormat="1">
      <c r="D6769" s="32"/>
      <c r="G6769" s="32"/>
      <c r="I6769" s="7"/>
      <c r="J6769" s="7"/>
      <c r="K6769" s="7"/>
      <c r="N6769" s="7"/>
    </row>
    <row r="6770" spans="4:14" s="1" customFormat="1">
      <c r="D6770" s="32"/>
      <c r="G6770" s="32"/>
      <c r="I6770" s="7"/>
      <c r="J6770" s="7"/>
      <c r="K6770" s="7"/>
      <c r="N6770" s="7"/>
    </row>
    <row r="6771" spans="4:14" s="1" customFormat="1">
      <c r="D6771" s="32"/>
      <c r="G6771" s="32"/>
      <c r="I6771" s="7"/>
      <c r="J6771" s="7"/>
      <c r="K6771" s="7"/>
      <c r="N6771" s="7"/>
    </row>
    <row r="6772" spans="4:14" s="1" customFormat="1">
      <c r="D6772" s="32"/>
      <c r="G6772" s="32"/>
      <c r="I6772" s="7"/>
      <c r="J6772" s="7"/>
      <c r="K6772" s="7"/>
      <c r="N6772" s="7"/>
    </row>
    <row r="6773" spans="4:14" s="1" customFormat="1">
      <c r="D6773" s="32"/>
      <c r="G6773" s="32"/>
      <c r="I6773" s="7"/>
      <c r="J6773" s="7"/>
      <c r="K6773" s="7"/>
      <c r="N6773" s="7"/>
    </row>
    <row r="6774" spans="4:14" s="1" customFormat="1">
      <c r="D6774" s="32"/>
      <c r="G6774" s="32"/>
      <c r="I6774" s="7"/>
      <c r="J6774" s="7"/>
      <c r="K6774" s="7"/>
      <c r="N6774" s="7"/>
    </row>
    <row r="6775" spans="4:14" s="1" customFormat="1">
      <c r="D6775" s="32"/>
      <c r="G6775" s="32"/>
      <c r="I6775" s="7"/>
      <c r="J6775" s="7"/>
      <c r="K6775" s="7"/>
      <c r="N6775" s="7"/>
    </row>
    <row r="6776" spans="4:14" s="1" customFormat="1">
      <c r="D6776" s="32"/>
      <c r="G6776" s="32"/>
      <c r="I6776" s="7"/>
      <c r="J6776" s="7"/>
      <c r="K6776" s="7"/>
      <c r="N6776" s="7"/>
    </row>
    <row r="6777" spans="4:14" s="1" customFormat="1">
      <c r="D6777" s="32"/>
      <c r="G6777" s="32"/>
      <c r="I6777" s="7"/>
      <c r="J6777" s="7"/>
      <c r="K6777" s="7"/>
      <c r="N6777" s="7"/>
    </row>
    <row r="6778" spans="4:14" s="1" customFormat="1">
      <c r="D6778" s="32"/>
      <c r="G6778" s="32"/>
      <c r="I6778" s="7"/>
      <c r="J6778" s="7"/>
      <c r="K6778" s="7"/>
      <c r="N6778" s="7"/>
    </row>
    <row r="6779" spans="4:14" s="1" customFormat="1">
      <c r="D6779" s="32"/>
      <c r="G6779" s="32"/>
      <c r="I6779" s="7"/>
      <c r="J6779" s="7"/>
      <c r="K6779" s="7"/>
      <c r="N6779" s="7"/>
    </row>
    <row r="6780" spans="4:14" s="1" customFormat="1">
      <c r="D6780" s="32"/>
      <c r="G6780" s="32"/>
      <c r="I6780" s="7"/>
      <c r="J6780" s="7"/>
      <c r="K6780" s="7"/>
      <c r="N6780" s="7"/>
    </row>
    <row r="6781" spans="4:14" s="1" customFormat="1">
      <c r="D6781" s="32"/>
      <c r="G6781" s="32"/>
      <c r="I6781" s="7"/>
      <c r="J6781" s="7"/>
      <c r="K6781" s="7"/>
      <c r="N6781" s="7"/>
    </row>
    <row r="6782" spans="4:14" s="1" customFormat="1">
      <c r="D6782" s="32"/>
      <c r="G6782" s="32"/>
      <c r="I6782" s="7"/>
      <c r="J6782" s="7"/>
      <c r="K6782" s="7"/>
      <c r="N6782" s="7"/>
    </row>
    <row r="6783" spans="4:14" s="1" customFormat="1">
      <c r="D6783" s="32"/>
      <c r="G6783" s="32"/>
      <c r="I6783" s="7"/>
      <c r="J6783" s="7"/>
      <c r="K6783" s="7"/>
      <c r="N6783" s="7"/>
    </row>
    <row r="6784" spans="4:14" s="1" customFormat="1">
      <c r="D6784" s="32"/>
      <c r="G6784" s="32"/>
      <c r="I6784" s="7"/>
      <c r="J6784" s="7"/>
      <c r="K6784" s="7"/>
      <c r="N6784" s="7"/>
    </row>
    <row r="6785" spans="4:14" s="1" customFormat="1">
      <c r="D6785" s="32"/>
      <c r="G6785" s="32"/>
      <c r="I6785" s="7"/>
      <c r="J6785" s="7"/>
      <c r="K6785" s="7"/>
      <c r="N6785" s="7"/>
    </row>
    <row r="6786" spans="4:14" s="1" customFormat="1">
      <c r="D6786" s="32"/>
      <c r="G6786" s="32"/>
      <c r="I6786" s="7"/>
      <c r="J6786" s="7"/>
      <c r="K6786" s="7"/>
      <c r="N6786" s="7"/>
    </row>
    <row r="6787" spans="4:14" s="1" customFormat="1">
      <c r="D6787" s="32"/>
      <c r="G6787" s="32"/>
      <c r="I6787" s="7"/>
      <c r="J6787" s="7"/>
      <c r="K6787" s="7"/>
      <c r="N6787" s="7"/>
    </row>
    <row r="6788" spans="4:14" s="1" customFormat="1">
      <c r="D6788" s="32"/>
      <c r="G6788" s="32"/>
      <c r="I6788" s="7"/>
      <c r="J6788" s="7"/>
      <c r="K6788" s="7"/>
      <c r="N6788" s="7"/>
    </row>
    <row r="6789" spans="4:14" s="1" customFormat="1">
      <c r="D6789" s="32"/>
      <c r="G6789" s="32"/>
      <c r="I6789" s="7"/>
      <c r="J6789" s="7"/>
      <c r="K6789" s="7"/>
      <c r="N6789" s="7"/>
    </row>
    <row r="6790" spans="4:14" s="1" customFormat="1">
      <c r="D6790" s="32"/>
      <c r="G6790" s="32"/>
      <c r="I6790" s="7"/>
      <c r="J6790" s="7"/>
      <c r="K6790" s="7"/>
      <c r="N6790" s="7"/>
    </row>
    <row r="6791" spans="4:14" s="1" customFormat="1">
      <c r="D6791" s="32"/>
      <c r="G6791" s="32"/>
      <c r="I6791" s="7"/>
      <c r="J6791" s="7"/>
      <c r="K6791" s="7"/>
      <c r="N6791" s="7"/>
    </row>
    <row r="6792" spans="4:14" s="1" customFormat="1">
      <c r="D6792" s="32"/>
      <c r="G6792" s="32"/>
      <c r="I6792" s="7"/>
      <c r="J6792" s="7"/>
      <c r="K6792" s="7"/>
      <c r="N6792" s="7"/>
    </row>
    <row r="6793" spans="4:14" s="1" customFormat="1">
      <c r="D6793" s="32"/>
      <c r="G6793" s="32"/>
      <c r="I6793" s="7"/>
      <c r="J6793" s="7"/>
      <c r="K6793" s="7"/>
      <c r="N6793" s="7"/>
    </row>
    <row r="6794" spans="4:14" s="1" customFormat="1">
      <c r="D6794" s="32"/>
      <c r="G6794" s="32"/>
      <c r="I6794" s="7"/>
      <c r="J6794" s="7"/>
      <c r="K6794" s="7"/>
      <c r="N6794" s="7"/>
    </row>
    <row r="6795" spans="4:14" s="1" customFormat="1">
      <c r="D6795" s="32"/>
      <c r="G6795" s="32"/>
      <c r="I6795" s="7"/>
      <c r="J6795" s="7"/>
      <c r="K6795" s="7"/>
      <c r="N6795" s="7"/>
    </row>
    <row r="6796" spans="4:14" s="1" customFormat="1">
      <c r="D6796" s="32"/>
      <c r="G6796" s="32"/>
      <c r="I6796" s="7"/>
      <c r="J6796" s="7"/>
      <c r="K6796" s="7"/>
      <c r="N6796" s="7"/>
    </row>
    <row r="6797" spans="4:14" s="1" customFormat="1">
      <c r="D6797" s="32"/>
      <c r="G6797" s="32"/>
      <c r="I6797" s="7"/>
      <c r="J6797" s="7"/>
      <c r="K6797" s="7"/>
      <c r="N6797" s="7"/>
    </row>
    <row r="6798" spans="4:14" s="1" customFormat="1">
      <c r="D6798" s="32"/>
      <c r="G6798" s="32"/>
      <c r="I6798" s="7"/>
      <c r="J6798" s="7"/>
      <c r="K6798" s="7"/>
      <c r="N6798" s="7"/>
    </row>
    <row r="6799" spans="4:14" s="1" customFormat="1">
      <c r="D6799" s="32"/>
      <c r="G6799" s="32"/>
      <c r="I6799" s="7"/>
      <c r="J6799" s="7"/>
      <c r="K6799" s="7"/>
      <c r="N6799" s="7"/>
    </row>
    <row r="6800" spans="4:14" s="1" customFormat="1">
      <c r="D6800" s="32"/>
      <c r="G6800" s="32"/>
      <c r="I6800" s="7"/>
      <c r="J6800" s="7"/>
      <c r="K6800" s="7"/>
      <c r="N6800" s="7"/>
    </row>
    <row r="6801" spans="4:14" s="1" customFormat="1">
      <c r="D6801" s="32"/>
      <c r="G6801" s="32"/>
      <c r="I6801" s="7"/>
      <c r="J6801" s="7"/>
      <c r="K6801" s="7"/>
      <c r="N6801" s="7"/>
    </row>
    <row r="6802" spans="4:14" s="1" customFormat="1">
      <c r="D6802" s="32"/>
      <c r="G6802" s="32"/>
      <c r="I6802" s="7"/>
      <c r="J6802" s="7"/>
      <c r="K6802" s="7"/>
      <c r="N6802" s="7"/>
    </row>
    <row r="6803" spans="4:14" s="1" customFormat="1">
      <c r="D6803" s="32"/>
      <c r="G6803" s="32"/>
      <c r="I6803" s="7"/>
      <c r="J6803" s="7"/>
      <c r="K6803" s="7"/>
      <c r="N6803" s="7"/>
    </row>
    <row r="6804" spans="4:14" s="1" customFormat="1">
      <c r="D6804" s="32"/>
      <c r="G6804" s="32"/>
      <c r="I6804" s="7"/>
      <c r="J6804" s="7"/>
      <c r="K6804" s="7"/>
      <c r="N6804" s="7"/>
    </row>
    <row r="6805" spans="4:14" s="1" customFormat="1">
      <c r="D6805" s="32"/>
      <c r="G6805" s="32"/>
      <c r="I6805" s="7"/>
      <c r="J6805" s="7"/>
      <c r="K6805" s="7"/>
      <c r="N6805" s="7"/>
    </row>
    <row r="6806" spans="4:14" s="1" customFormat="1">
      <c r="D6806" s="32"/>
      <c r="G6806" s="32"/>
      <c r="I6806" s="7"/>
      <c r="J6806" s="7"/>
      <c r="K6806" s="7"/>
      <c r="N6806" s="7"/>
    </row>
    <row r="6807" spans="4:14" s="1" customFormat="1">
      <c r="D6807" s="32"/>
      <c r="G6807" s="32"/>
      <c r="I6807" s="7"/>
      <c r="J6807" s="7"/>
      <c r="K6807" s="7"/>
      <c r="N6807" s="7"/>
    </row>
    <row r="6808" spans="4:14" s="1" customFormat="1">
      <c r="D6808" s="32"/>
      <c r="G6808" s="32"/>
      <c r="I6808" s="7"/>
      <c r="J6808" s="7"/>
      <c r="K6808" s="7"/>
      <c r="N6808" s="7"/>
    </row>
    <row r="6809" spans="4:14" s="1" customFormat="1">
      <c r="D6809" s="32"/>
      <c r="G6809" s="32"/>
      <c r="I6809" s="7"/>
      <c r="J6809" s="7"/>
      <c r="K6809" s="7"/>
      <c r="N6809" s="7"/>
    </row>
    <row r="6810" spans="4:14" s="1" customFormat="1">
      <c r="D6810" s="32"/>
      <c r="G6810" s="32"/>
      <c r="I6810" s="7"/>
      <c r="J6810" s="7"/>
      <c r="K6810" s="7"/>
      <c r="N6810" s="7"/>
    </row>
    <row r="6811" spans="4:14" s="1" customFormat="1">
      <c r="D6811" s="32"/>
      <c r="G6811" s="32"/>
      <c r="I6811" s="7"/>
      <c r="J6811" s="7"/>
      <c r="K6811" s="7"/>
      <c r="N6811" s="7"/>
    </row>
    <row r="6812" spans="4:14" s="1" customFormat="1">
      <c r="D6812" s="32"/>
      <c r="G6812" s="32"/>
      <c r="I6812" s="7"/>
      <c r="J6812" s="7"/>
      <c r="K6812" s="7"/>
      <c r="N6812" s="7"/>
    </row>
    <row r="6813" spans="4:14" s="1" customFormat="1">
      <c r="D6813" s="32"/>
      <c r="G6813" s="32"/>
      <c r="I6813" s="7"/>
      <c r="J6813" s="7"/>
      <c r="K6813" s="7"/>
      <c r="N6813" s="7"/>
    </row>
    <row r="6814" spans="4:14" s="1" customFormat="1">
      <c r="D6814" s="32"/>
      <c r="G6814" s="32"/>
      <c r="I6814" s="7"/>
      <c r="J6814" s="7"/>
      <c r="K6814" s="7"/>
      <c r="N6814" s="7"/>
    </row>
    <row r="6815" spans="4:14" s="1" customFormat="1">
      <c r="D6815" s="32"/>
      <c r="G6815" s="32"/>
      <c r="I6815" s="7"/>
      <c r="J6815" s="7"/>
      <c r="K6815" s="7"/>
      <c r="N6815" s="7"/>
    </row>
    <row r="6816" spans="4:14" s="1" customFormat="1">
      <c r="D6816" s="32"/>
      <c r="G6816" s="32"/>
      <c r="I6816" s="7"/>
      <c r="J6816" s="7"/>
      <c r="K6816" s="7"/>
      <c r="N6816" s="7"/>
    </row>
    <row r="6817" spans="4:14" s="1" customFormat="1">
      <c r="D6817" s="32"/>
      <c r="G6817" s="32"/>
      <c r="I6817" s="7"/>
      <c r="J6817" s="7"/>
      <c r="K6817" s="7"/>
      <c r="N6817" s="7"/>
    </row>
    <row r="6818" spans="4:14" s="1" customFormat="1">
      <c r="D6818" s="32"/>
      <c r="G6818" s="32"/>
      <c r="I6818" s="7"/>
      <c r="J6818" s="7"/>
      <c r="K6818" s="7"/>
      <c r="N6818" s="7"/>
    </row>
    <row r="6819" spans="4:14" s="1" customFormat="1">
      <c r="D6819" s="32"/>
      <c r="G6819" s="32"/>
      <c r="I6819" s="7"/>
      <c r="J6819" s="7"/>
      <c r="K6819" s="7"/>
      <c r="N6819" s="7"/>
    </row>
    <row r="6820" spans="4:14" s="1" customFormat="1">
      <c r="D6820" s="32"/>
      <c r="G6820" s="32"/>
      <c r="I6820" s="7"/>
      <c r="J6820" s="7"/>
      <c r="K6820" s="7"/>
      <c r="N6820" s="7"/>
    </row>
    <row r="6821" spans="4:14" s="1" customFormat="1">
      <c r="D6821" s="32"/>
      <c r="G6821" s="32"/>
      <c r="I6821" s="7"/>
      <c r="J6821" s="7"/>
      <c r="K6821" s="7"/>
      <c r="N6821" s="7"/>
    </row>
    <row r="6822" spans="4:14" s="1" customFormat="1">
      <c r="D6822" s="32"/>
      <c r="G6822" s="32"/>
      <c r="I6822" s="7"/>
      <c r="J6822" s="7"/>
      <c r="K6822" s="7"/>
      <c r="N6822" s="7"/>
    </row>
    <row r="6823" spans="4:14" s="1" customFormat="1">
      <c r="D6823" s="32"/>
      <c r="G6823" s="32"/>
      <c r="I6823" s="7"/>
      <c r="J6823" s="7"/>
      <c r="K6823" s="7"/>
      <c r="N6823" s="7"/>
    </row>
    <row r="6824" spans="4:14" s="1" customFormat="1">
      <c r="D6824" s="32"/>
      <c r="G6824" s="32"/>
      <c r="I6824" s="7"/>
      <c r="J6824" s="7"/>
      <c r="K6824" s="7"/>
      <c r="N6824" s="7"/>
    </row>
    <row r="6825" spans="4:14" s="1" customFormat="1">
      <c r="D6825" s="32"/>
      <c r="G6825" s="32"/>
      <c r="I6825" s="7"/>
      <c r="J6825" s="7"/>
      <c r="K6825" s="7"/>
      <c r="N6825" s="7"/>
    </row>
    <row r="6826" spans="4:14" s="1" customFormat="1">
      <c r="D6826" s="32"/>
      <c r="G6826" s="32"/>
      <c r="I6826" s="7"/>
      <c r="J6826" s="7"/>
      <c r="K6826" s="7"/>
      <c r="N6826" s="7"/>
    </row>
    <row r="6827" spans="4:14" s="1" customFormat="1">
      <c r="D6827" s="32"/>
      <c r="G6827" s="32"/>
      <c r="I6827" s="7"/>
      <c r="J6827" s="7"/>
      <c r="K6827" s="7"/>
      <c r="N6827" s="7"/>
    </row>
    <row r="6828" spans="4:14" s="1" customFormat="1">
      <c r="D6828" s="32"/>
      <c r="G6828" s="32"/>
      <c r="I6828" s="7"/>
      <c r="J6828" s="7"/>
      <c r="K6828" s="7"/>
      <c r="N6828" s="7"/>
    </row>
    <row r="6829" spans="4:14" s="1" customFormat="1">
      <c r="D6829" s="32"/>
      <c r="G6829" s="32"/>
      <c r="I6829" s="7"/>
      <c r="J6829" s="7"/>
      <c r="K6829" s="7"/>
      <c r="N6829" s="7"/>
    </row>
    <row r="6830" spans="4:14" s="1" customFormat="1">
      <c r="D6830" s="32"/>
      <c r="G6830" s="32"/>
      <c r="I6830" s="7"/>
      <c r="J6830" s="7"/>
      <c r="K6830" s="7"/>
      <c r="N6830" s="7"/>
    </row>
    <row r="6831" spans="4:14" s="1" customFormat="1">
      <c r="D6831" s="32"/>
      <c r="G6831" s="32"/>
      <c r="I6831" s="7"/>
      <c r="J6831" s="7"/>
      <c r="K6831" s="7"/>
      <c r="N6831" s="7"/>
    </row>
    <row r="6832" spans="4:14" s="1" customFormat="1">
      <c r="D6832" s="32"/>
      <c r="G6832" s="32"/>
      <c r="I6832" s="7"/>
      <c r="J6832" s="7"/>
      <c r="K6832" s="7"/>
      <c r="N6832" s="7"/>
    </row>
    <row r="6833" spans="4:14" s="1" customFormat="1">
      <c r="D6833" s="32"/>
      <c r="G6833" s="32"/>
      <c r="I6833" s="7"/>
      <c r="J6833" s="7"/>
      <c r="K6833" s="7"/>
      <c r="N6833" s="7"/>
    </row>
    <row r="6834" spans="4:14" s="1" customFormat="1">
      <c r="D6834" s="32"/>
      <c r="G6834" s="32"/>
      <c r="I6834" s="7"/>
      <c r="J6834" s="7"/>
      <c r="K6834" s="7"/>
      <c r="N6834" s="7"/>
    </row>
    <row r="6835" spans="4:14" s="1" customFormat="1">
      <c r="D6835" s="32"/>
      <c r="G6835" s="32"/>
      <c r="I6835" s="7"/>
      <c r="J6835" s="7"/>
      <c r="K6835" s="7"/>
      <c r="N6835" s="7"/>
    </row>
    <row r="6836" spans="4:14" s="1" customFormat="1">
      <c r="D6836" s="32"/>
      <c r="G6836" s="32"/>
      <c r="I6836" s="7"/>
      <c r="J6836" s="7"/>
      <c r="K6836" s="7"/>
      <c r="N6836" s="7"/>
    </row>
    <row r="6837" spans="4:14" s="1" customFormat="1">
      <c r="D6837" s="32"/>
      <c r="G6837" s="32"/>
      <c r="I6837" s="7"/>
      <c r="J6837" s="7"/>
      <c r="K6837" s="7"/>
      <c r="N6837" s="7"/>
    </row>
    <row r="6838" spans="4:14" s="1" customFormat="1">
      <c r="D6838" s="32"/>
      <c r="G6838" s="32"/>
      <c r="I6838" s="7"/>
      <c r="J6838" s="7"/>
      <c r="K6838" s="7"/>
      <c r="N6838" s="7"/>
    </row>
    <row r="6839" spans="4:14" s="1" customFormat="1">
      <c r="D6839" s="32"/>
      <c r="G6839" s="32"/>
      <c r="I6839" s="7"/>
      <c r="J6839" s="7"/>
      <c r="K6839" s="7"/>
      <c r="N6839" s="7"/>
    </row>
    <row r="6840" spans="4:14" s="1" customFormat="1">
      <c r="D6840" s="32"/>
      <c r="G6840" s="32"/>
      <c r="I6840" s="7"/>
      <c r="J6840" s="7"/>
      <c r="K6840" s="7"/>
      <c r="N6840" s="7"/>
    </row>
    <row r="6841" spans="4:14" s="1" customFormat="1">
      <c r="D6841" s="32"/>
      <c r="G6841" s="32"/>
      <c r="I6841" s="7"/>
      <c r="J6841" s="7"/>
      <c r="K6841" s="7"/>
      <c r="N6841" s="7"/>
    </row>
    <row r="6842" spans="4:14" s="1" customFormat="1">
      <c r="D6842" s="32"/>
      <c r="G6842" s="32"/>
      <c r="I6842" s="7"/>
      <c r="J6842" s="7"/>
      <c r="K6842" s="7"/>
      <c r="N6842" s="7"/>
    </row>
    <row r="6843" spans="4:14" s="1" customFormat="1">
      <c r="D6843" s="32"/>
      <c r="G6843" s="32"/>
      <c r="I6843" s="7"/>
      <c r="J6843" s="7"/>
      <c r="K6843" s="7"/>
      <c r="N6843" s="7"/>
    </row>
    <row r="6844" spans="4:14" s="1" customFormat="1">
      <c r="D6844" s="32"/>
      <c r="G6844" s="32"/>
      <c r="I6844" s="7"/>
      <c r="J6844" s="7"/>
      <c r="K6844" s="7"/>
      <c r="N6844" s="7"/>
    </row>
    <row r="6845" spans="4:14" s="1" customFormat="1">
      <c r="D6845" s="32"/>
      <c r="G6845" s="32"/>
      <c r="I6845" s="7"/>
      <c r="J6845" s="7"/>
      <c r="K6845" s="7"/>
      <c r="N6845" s="7"/>
    </row>
    <row r="6846" spans="4:14" s="1" customFormat="1">
      <c r="D6846" s="32"/>
      <c r="G6846" s="32"/>
      <c r="I6846" s="7"/>
      <c r="J6846" s="7"/>
      <c r="K6846" s="7"/>
      <c r="N6846" s="7"/>
    </row>
    <row r="6847" spans="4:14" s="1" customFormat="1">
      <c r="D6847" s="32"/>
      <c r="G6847" s="32"/>
      <c r="I6847" s="7"/>
      <c r="J6847" s="7"/>
      <c r="K6847" s="7"/>
      <c r="N6847" s="7"/>
    </row>
    <row r="6848" spans="4:14" s="1" customFormat="1">
      <c r="D6848" s="32"/>
      <c r="G6848" s="32"/>
      <c r="I6848" s="7"/>
      <c r="J6848" s="7"/>
      <c r="K6848" s="7"/>
      <c r="N6848" s="7"/>
    </row>
    <row r="6849" spans="4:14" s="1" customFormat="1">
      <c r="D6849" s="32"/>
      <c r="G6849" s="32"/>
      <c r="I6849" s="7"/>
      <c r="J6849" s="7"/>
      <c r="K6849" s="7"/>
      <c r="N6849" s="7"/>
    </row>
    <row r="6850" spans="4:14" s="1" customFormat="1">
      <c r="D6850" s="32"/>
      <c r="G6850" s="32"/>
      <c r="I6850" s="7"/>
      <c r="J6850" s="7"/>
      <c r="K6850" s="7"/>
      <c r="N6850" s="7"/>
    </row>
    <row r="6851" spans="4:14" s="1" customFormat="1">
      <c r="D6851" s="32"/>
      <c r="G6851" s="32"/>
      <c r="I6851" s="7"/>
      <c r="J6851" s="7"/>
      <c r="K6851" s="7"/>
      <c r="N6851" s="7"/>
    </row>
    <row r="6852" spans="4:14" s="1" customFormat="1">
      <c r="D6852" s="32"/>
      <c r="G6852" s="32"/>
      <c r="I6852" s="7"/>
      <c r="J6852" s="7"/>
      <c r="K6852" s="7"/>
      <c r="N6852" s="7"/>
    </row>
    <row r="6853" spans="4:14" s="1" customFormat="1">
      <c r="D6853" s="32"/>
      <c r="G6853" s="32"/>
      <c r="I6853" s="7"/>
      <c r="J6853" s="7"/>
      <c r="K6853" s="7"/>
      <c r="N6853" s="7"/>
    </row>
    <row r="6854" spans="4:14" s="1" customFormat="1">
      <c r="D6854" s="32"/>
      <c r="G6854" s="32"/>
      <c r="I6854" s="7"/>
      <c r="J6854" s="7"/>
      <c r="K6854" s="7"/>
      <c r="N6854" s="7"/>
    </row>
    <row r="6855" spans="4:14" s="1" customFormat="1">
      <c r="D6855" s="32"/>
      <c r="G6855" s="32"/>
      <c r="I6855" s="7"/>
      <c r="J6855" s="7"/>
      <c r="K6855" s="7"/>
      <c r="N6855" s="7"/>
    </row>
    <row r="6856" spans="4:14" s="1" customFormat="1">
      <c r="D6856" s="32"/>
      <c r="G6856" s="32"/>
      <c r="I6856" s="7"/>
      <c r="J6856" s="7"/>
      <c r="K6856" s="7"/>
      <c r="N6856" s="7"/>
    </row>
    <row r="6857" spans="4:14" s="1" customFormat="1">
      <c r="D6857" s="32"/>
      <c r="G6857" s="32"/>
      <c r="I6857" s="7"/>
      <c r="J6857" s="7"/>
      <c r="K6857" s="7"/>
      <c r="N6857" s="7"/>
    </row>
    <row r="6858" spans="4:14" s="1" customFormat="1">
      <c r="D6858" s="32"/>
      <c r="G6858" s="32"/>
      <c r="I6858" s="7"/>
      <c r="J6858" s="7"/>
      <c r="K6858" s="7"/>
      <c r="N6858" s="7"/>
    </row>
    <row r="6859" spans="4:14" s="1" customFormat="1">
      <c r="D6859" s="32"/>
      <c r="G6859" s="32"/>
      <c r="I6859" s="7"/>
      <c r="J6859" s="7"/>
      <c r="K6859" s="7"/>
      <c r="N6859" s="7"/>
    </row>
    <row r="6860" spans="4:14" s="1" customFormat="1">
      <c r="D6860" s="32"/>
      <c r="G6860" s="32"/>
      <c r="I6860" s="7"/>
      <c r="J6860" s="7"/>
      <c r="K6860" s="7"/>
      <c r="N6860" s="7"/>
    </row>
    <row r="6861" spans="4:14" s="1" customFormat="1">
      <c r="D6861" s="32"/>
      <c r="G6861" s="32"/>
      <c r="I6861" s="7"/>
      <c r="J6861" s="7"/>
      <c r="K6861" s="7"/>
      <c r="N6861" s="7"/>
    </row>
    <row r="6862" spans="4:14" s="1" customFormat="1">
      <c r="D6862" s="32"/>
      <c r="G6862" s="32"/>
      <c r="I6862" s="7"/>
      <c r="J6862" s="7"/>
      <c r="K6862" s="7"/>
      <c r="N6862" s="7"/>
    </row>
    <row r="6863" spans="4:14" s="1" customFormat="1">
      <c r="D6863" s="32"/>
      <c r="G6863" s="32"/>
      <c r="I6863" s="7"/>
      <c r="J6863" s="7"/>
      <c r="K6863" s="7"/>
      <c r="N6863" s="7"/>
    </row>
    <row r="6864" spans="4:14" s="1" customFormat="1">
      <c r="D6864" s="32"/>
      <c r="G6864" s="32"/>
      <c r="I6864" s="7"/>
      <c r="J6864" s="7"/>
      <c r="K6864" s="7"/>
      <c r="N6864" s="7"/>
    </row>
    <row r="6865" spans="4:14" s="1" customFormat="1">
      <c r="D6865" s="32"/>
      <c r="G6865" s="32"/>
      <c r="I6865" s="7"/>
      <c r="J6865" s="7"/>
      <c r="K6865" s="7"/>
      <c r="N6865" s="7"/>
    </row>
    <row r="6866" spans="4:14" s="1" customFormat="1">
      <c r="D6866" s="32"/>
      <c r="G6866" s="32"/>
      <c r="I6866" s="7"/>
      <c r="J6866" s="7"/>
      <c r="K6866" s="7"/>
      <c r="N6866" s="7"/>
    </row>
    <row r="6867" spans="4:14" s="1" customFormat="1">
      <c r="D6867" s="32"/>
      <c r="G6867" s="32"/>
      <c r="I6867" s="7"/>
      <c r="J6867" s="7"/>
      <c r="K6867" s="7"/>
      <c r="N6867" s="7"/>
    </row>
    <row r="6868" spans="4:14" s="1" customFormat="1">
      <c r="D6868" s="32"/>
      <c r="G6868" s="32"/>
      <c r="I6868" s="7"/>
      <c r="J6868" s="7"/>
      <c r="K6868" s="7"/>
      <c r="N6868" s="7"/>
    </row>
    <row r="6869" spans="4:14" s="1" customFormat="1">
      <c r="D6869" s="32"/>
      <c r="G6869" s="32"/>
      <c r="I6869" s="7"/>
      <c r="J6869" s="7"/>
      <c r="K6869" s="7"/>
      <c r="N6869" s="7"/>
    </row>
    <row r="6870" spans="4:14" s="1" customFormat="1">
      <c r="D6870" s="32"/>
      <c r="G6870" s="32"/>
      <c r="I6870" s="7"/>
      <c r="J6870" s="7"/>
      <c r="K6870" s="7"/>
      <c r="N6870" s="7"/>
    </row>
    <row r="6871" spans="4:14" s="1" customFormat="1">
      <c r="D6871" s="32"/>
      <c r="G6871" s="32"/>
      <c r="I6871" s="7"/>
      <c r="J6871" s="7"/>
      <c r="K6871" s="7"/>
      <c r="N6871" s="7"/>
    </row>
    <row r="6872" spans="4:14" s="1" customFormat="1">
      <c r="D6872" s="32"/>
      <c r="G6872" s="32"/>
      <c r="I6872" s="7"/>
      <c r="J6872" s="7"/>
      <c r="K6872" s="7"/>
      <c r="N6872" s="7"/>
    </row>
    <row r="6873" spans="4:14" s="1" customFormat="1">
      <c r="D6873" s="32"/>
      <c r="G6873" s="32"/>
      <c r="I6873" s="7"/>
      <c r="J6873" s="7"/>
      <c r="K6873" s="7"/>
      <c r="N6873" s="7"/>
    </row>
    <row r="6874" spans="4:14" s="1" customFormat="1">
      <c r="D6874" s="32"/>
      <c r="G6874" s="32"/>
      <c r="I6874" s="7"/>
      <c r="J6874" s="7"/>
      <c r="K6874" s="7"/>
      <c r="N6874" s="7"/>
    </row>
    <row r="6875" spans="4:14" s="1" customFormat="1">
      <c r="D6875" s="32"/>
      <c r="G6875" s="32"/>
      <c r="I6875" s="7"/>
      <c r="J6875" s="7"/>
      <c r="K6875" s="7"/>
      <c r="N6875" s="7"/>
    </row>
    <row r="6876" spans="4:14" s="1" customFormat="1">
      <c r="D6876" s="32"/>
      <c r="G6876" s="32"/>
      <c r="I6876" s="7"/>
      <c r="J6876" s="7"/>
      <c r="K6876" s="7"/>
      <c r="N6876" s="7"/>
    </row>
    <row r="6877" spans="4:14" s="1" customFormat="1">
      <c r="D6877" s="32"/>
      <c r="G6877" s="32"/>
      <c r="I6877" s="7"/>
      <c r="J6877" s="7"/>
      <c r="K6877" s="7"/>
      <c r="N6877" s="7"/>
    </row>
    <row r="6878" spans="4:14" s="1" customFormat="1">
      <c r="D6878" s="32"/>
      <c r="G6878" s="32"/>
      <c r="I6878" s="7"/>
      <c r="J6878" s="7"/>
      <c r="K6878" s="7"/>
      <c r="N6878" s="7"/>
    </row>
    <row r="6879" spans="4:14" s="1" customFormat="1">
      <c r="D6879" s="32"/>
      <c r="G6879" s="32"/>
      <c r="I6879" s="7"/>
      <c r="J6879" s="7"/>
      <c r="K6879" s="7"/>
      <c r="N6879" s="7"/>
    </row>
    <row r="6880" spans="4:14" s="1" customFormat="1">
      <c r="D6880" s="32"/>
      <c r="G6880" s="32"/>
      <c r="I6880" s="7"/>
      <c r="J6880" s="7"/>
      <c r="K6880" s="7"/>
      <c r="N6880" s="7"/>
    </row>
    <row r="6881" spans="4:14" s="1" customFormat="1">
      <c r="D6881" s="32"/>
      <c r="G6881" s="32"/>
      <c r="I6881" s="7"/>
      <c r="J6881" s="7"/>
      <c r="K6881" s="7"/>
      <c r="N6881" s="7"/>
    </row>
    <row r="6882" spans="4:14" s="1" customFormat="1">
      <c r="D6882" s="32"/>
      <c r="G6882" s="32"/>
      <c r="I6882" s="7"/>
      <c r="J6882" s="7"/>
      <c r="K6882" s="7"/>
      <c r="N6882" s="7"/>
    </row>
    <row r="6883" spans="4:14" s="1" customFormat="1">
      <c r="D6883" s="32"/>
      <c r="G6883" s="32"/>
      <c r="I6883" s="7"/>
      <c r="J6883" s="7"/>
      <c r="K6883" s="7"/>
      <c r="N6883" s="7"/>
    </row>
    <row r="6884" spans="4:14" s="1" customFormat="1">
      <c r="D6884" s="32"/>
      <c r="G6884" s="32"/>
      <c r="I6884" s="7"/>
      <c r="J6884" s="7"/>
      <c r="K6884" s="7"/>
      <c r="N6884" s="7"/>
    </row>
    <row r="6885" spans="4:14" s="1" customFormat="1">
      <c r="D6885" s="32"/>
      <c r="G6885" s="32"/>
      <c r="I6885" s="7"/>
      <c r="J6885" s="7"/>
      <c r="K6885" s="7"/>
      <c r="N6885" s="7"/>
    </row>
    <row r="6886" spans="4:14" s="1" customFormat="1">
      <c r="D6886" s="32"/>
      <c r="G6886" s="32"/>
      <c r="I6886" s="7"/>
      <c r="J6886" s="7"/>
      <c r="K6886" s="7"/>
      <c r="N6886" s="7"/>
    </row>
    <row r="6887" spans="4:14" s="1" customFormat="1">
      <c r="D6887" s="32"/>
      <c r="G6887" s="32"/>
      <c r="I6887" s="7"/>
      <c r="J6887" s="7"/>
      <c r="K6887" s="7"/>
      <c r="N6887" s="7"/>
    </row>
    <row r="6888" spans="4:14" s="1" customFormat="1">
      <c r="D6888" s="32"/>
      <c r="G6888" s="32"/>
      <c r="I6888" s="7"/>
      <c r="J6888" s="7"/>
      <c r="K6888" s="7"/>
      <c r="N6888" s="7"/>
    </row>
    <row r="6889" spans="4:14" s="1" customFormat="1">
      <c r="D6889" s="32"/>
      <c r="G6889" s="32"/>
      <c r="I6889" s="7"/>
      <c r="J6889" s="7"/>
      <c r="K6889" s="7"/>
      <c r="N6889" s="7"/>
    </row>
    <row r="6890" spans="4:14" s="1" customFormat="1">
      <c r="D6890" s="32"/>
      <c r="G6890" s="32"/>
      <c r="I6890" s="7"/>
      <c r="J6890" s="7"/>
      <c r="K6890" s="7"/>
      <c r="N6890" s="7"/>
    </row>
    <row r="6891" spans="4:14" s="1" customFormat="1">
      <c r="D6891" s="32"/>
      <c r="G6891" s="32"/>
      <c r="I6891" s="7"/>
      <c r="J6891" s="7"/>
      <c r="K6891" s="7"/>
      <c r="N6891" s="7"/>
    </row>
    <row r="6892" spans="4:14" s="1" customFormat="1">
      <c r="D6892" s="32"/>
      <c r="G6892" s="32"/>
      <c r="I6892" s="7"/>
      <c r="J6892" s="7"/>
      <c r="K6892" s="7"/>
      <c r="N6892" s="7"/>
    </row>
    <row r="6893" spans="4:14" s="1" customFormat="1">
      <c r="D6893" s="32"/>
      <c r="G6893" s="32"/>
      <c r="I6893" s="7"/>
      <c r="J6893" s="7"/>
      <c r="K6893" s="7"/>
      <c r="N6893" s="7"/>
    </row>
    <row r="6894" spans="4:14" s="1" customFormat="1">
      <c r="D6894" s="32"/>
      <c r="G6894" s="32"/>
      <c r="I6894" s="7"/>
      <c r="J6894" s="7"/>
      <c r="K6894" s="7"/>
      <c r="N6894" s="7"/>
    </row>
    <row r="6895" spans="4:14" s="1" customFormat="1">
      <c r="D6895" s="32"/>
      <c r="G6895" s="32"/>
      <c r="I6895" s="7"/>
      <c r="J6895" s="7"/>
      <c r="K6895" s="7"/>
      <c r="N6895" s="7"/>
    </row>
    <row r="6896" spans="4:14" s="1" customFormat="1">
      <c r="D6896" s="32"/>
      <c r="G6896" s="32"/>
      <c r="I6896" s="7"/>
      <c r="J6896" s="7"/>
      <c r="K6896" s="7"/>
      <c r="N6896" s="7"/>
    </row>
    <row r="6897" spans="4:14" s="1" customFormat="1">
      <c r="D6897" s="32"/>
      <c r="G6897" s="32"/>
      <c r="I6897" s="7"/>
      <c r="J6897" s="7"/>
      <c r="K6897" s="7"/>
      <c r="N6897" s="7"/>
    </row>
    <row r="6898" spans="4:14" s="1" customFormat="1">
      <c r="D6898" s="32"/>
      <c r="G6898" s="32"/>
      <c r="I6898" s="7"/>
      <c r="J6898" s="7"/>
      <c r="K6898" s="7"/>
      <c r="N6898" s="7"/>
    </row>
    <row r="6899" spans="4:14" s="1" customFormat="1">
      <c r="D6899" s="32"/>
      <c r="G6899" s="32"/>
      <c r="I6899" s="7"/>
      <c r="J6899" s="7"/>
      <c r="K6899" s="7"/>
      <c r="N6899" s="7"/>
    </row>
    <row r="6900" spans="4:14" s="1" customFormat="1">
      <c r="D6900" s="32"/>
      <c r="G6900" s="32"/>
      <c r="I6900" s="7"/>
      <c r="J6900" s="7"/>
      <c r="K6900" s="7"/>
      <c r="N6900" s="7"/>
    </row>
    <row r="6901" spans="4:14" s="1" customFormat="1">
      <c r="D6901" s="32"/>
      <c r="G6901" s="32"/>
      <c r="I6901" s="7"/>
      <c r="J6901" s="7"/>
      <c r="K6901" s="7"/>
      <c r="N6901" s="7"/>
    </row>
    <row r="6902" spans="4:14" s="1" customFormat="1">
      <c r="D6902" s="32"/>
      <c r="G6902" s="32"/>
      <c r="I6902" s="7"/>
      <c r="J6902" s="7"/>
      <c r="K6902" s="7"/>
      <c r="N6902" s="7"/>
    </row>
    <row r="6903" spans="4:14" s="1" customFormat="1">
      <c r="D6903" s="32"/>
      <c r="G6903" s="32"/>
      <c r="I6903" s="7"/>
      <c r="J6903" s="7"/>
      <c r="K6903" s="7"/>
      <c r="N6903" s="7"/>
    </row>
    <row r="6904" spans="4:14" s="1" customFormat="1">
      <c r="D6904" s="32"/>
      <c r="G6904" s="32"/>
      <c r="I6904" s="7"/>
      <c r="J6904" s="7"/>
      <c r="K6904" s="7"/>
      <c r="N6904" s="7"/>
    </row>
    <row r="6905" spans="4:14" s="1" customFormat="1">
      <c r="D6905" s="32"/>
      <c r="G6905" s="32"/>
      <c r="I6905" s="7"/>
      <c r="J6905" s="7"/>
      <c r="K6905" s="7"/>
      <c r="N6905" s="7"/>
    </row>
    <row r="6906" spans="4:14" s="1" customFormat="1">
      <c r="D6906" s="32"/>
      <c r="G6906" s="32"/>
      <c r="I6906" s="7"/>
      <c r="J6906" s="7"/>
      <c r="K6906" s="7"/>
      <c r="N6906" s="7"/>
    </row>
    <row r="6907" spans="4:14" s="1" customFormat="1">
      <c r="D6907" s="32"/>
      <c r="G6907" s="32"/>
      <c r="I6907" s="7"/>
      <c r="J6907" s="7"/>
      <c r="K6907" s="7"/>
      <c r="N6907" s="7"/>
    </row>
    <row r="6908" spans="4:14" s="1" customFormat="1">
      <c r="D6908" s="32"/>
      <c r="G6908" s="32"/>
      <c r="I6908" s="7"/>
      <c r="J6908" s="7"/>
      <c r="K6908" s="7"/>
      <c r="N6908" s="7"/>
    </row>
    <row r="6909" spans="4:14" s="1" customFormat="1">
      <c r="D6909" s="32"/>
      <c r="G6909" s="32"/>
      <c r="I6909" s="7"/>
      <c r="J6909" s="7"/>
      <c r="K6909" s="7"/>
      <c r="N6909" s="7"/>
    </row>
    <row r="6910" spans="4:14" s="1" customFormat="1">
      <c r="D6910" s="32"/>
      <c r="G6910" s="32"/>
      <c r="I6910" s="7"/>
      <c r="J6910" s="7"/>
      <c r="K6910" s="7"/>
      <c r="N6910" s="7"/>
    </row>
    <row r="6911" spans="4:14" s="1" customFormat="1">
      <c r="D6911" s="32"/>
      <c r="G6911" s="32"/>
      <c r="I6911" s="7"/>
      <c r="J6911" s="7"/>
      <c r="K6911" s="7"/>
      <c r="N6911" s="7"/>
    </row>
    <row r="6912" spans="4:14" s="1" customFormat="1">
      <c r="D6912" s="32"/>
      <c r="G6912" s="32"/>
      <c r="I6912" s="7"/>
      <c r="J6912" s="7"/>
      <c r="K6912" s="7"/>
      <c r="N6912" s="7"/>
    </row>
    <row r="6913" spans="4:14" s="1" customFormat="1">
      <c r="D6913" s="32"/>
      <c r="G6913" s="32"/>
      <c r="I6913" s="7"/>
      <c r="J6913" s="7"/>
      <c r="K6913" s="7"/>
      <c r="N6913" s="7"/>
    </row>
    <row r="6914" spans="4:14" s="1" customFormat="1">
      <c r="D6914" s="32"/>
      <c r="G6914" s="32"/>
      <c r="I6914" s="7"/>
      <c r="J6914" s="7"/>
      <c r="K6914" s="7"/>
      <c r="N6914" s="7"/>
    </row>
    <row r="6915" spans="4:14" s="1" customFormat="1">
      <c r="D6915" s="32"/>
      <c r="G6915" s="32"/>
      <c r="I6915" s="7"/>
      <c r="J6915" s="7"/>
      <c r="K6915" s="7"/>
      <c r="N6915" s="7"/>
    </row>
    <row r="6916" spans="4:14" s="1" customFormat="1">
      <c r="D6916" s="32"/>
      <c r="G6916" s="32"/>
      <c r="I6916" s="7"/>
      <c r="J6916" s="7"/>
      <c r="K6916" s="7"/>
      <c r="N6916" s="7"/>
    </row>
    <row r="6917" spans="4:14" s="1" customFormat="1">
      <c r="D6917" s="32"/>
      <c r="G6917" s="32"/>
      <c r="I6917" s="7"/>
      <c r="J6917" s="7"/>
      <c r="K6917" s="7"/>
      <c r="N6917" s="7"/>
    </row>
    <row r="6918" spans="4:14" s="1" customFormat="1">
      <c r="D6918" s="32"/>
      <c r="G6918" s="32"/>
      <c r="I6918" s="7"/>
      <c r="J6918" s="7"/>
      <c r="K6918" s="7"/>
      <c r="N6918" s="7"/>
    </row>
    <row r="6919" spans="4:14" s="1" customFormat="1">
      <c r="D6919" s="32"/>
      <c r="G6919" s="32"/>
      <c r="I6919" s="7"/>
      <c r="J6919" s="7"/>
      <c r="K6919" s="7"/>
      <c r="N6919" s="7"/>
    </row>
    <row r="6920" spans="4:14" s="1" customFormat="1">
      <c r="D6920" s="32"/>
      <c r="G6920" s="32"/>
      <c r="I6920" s="7"/>
      <c r="J6920" s="7"/>
      <c r="K6920" s="7"/>
      <c r="N6920" s="7"/>
    </row>
    <row r="6921" spans="4:14" s="1" customFormat="1">
      <c r="D6921" s="32"/>
      <c r="G6921" s="32"/>
      <c r="I6921" s="7"/>
      <c r="J6921" s="7"/>
      <c r="K6921" s="7"/>
      <c r="N6921" s="7"/>
    </row>
    <row r="6922" spans="4:14" s="1" customFormat="1">
      <c r="D6922" s="32"/>
      <c r="G6922" s="32"/>
      <c r="I6922" s="7"/>
      <c r="J6922" s="7"/>
      <c r="K6922" s="7"/>
      <c r="N6922" s="7"/>
    </row>
    <row r="6923" spans="4:14" s="1" customFormat="1">
      <c r="D6923" s="32"/>
      <c r="G6923" s="32"/>
      <c r="I6923" s="7"/>
      <c r="J6923" s="7"/>
      <c r="K6923" s="7"/>
      <c r="N6923" s="7"/>
    </row>
    <row r="6924" spans="4:14" s="1" customFormat="1">
      <c r="D6924" s="32"/>
      <c r="G6924" s="32"/>
      <c r="I6924" s="7"/>
      <c r="J6924" s="7"/>
      <c r="K6924" s="7"/>
      <c r="N6924" s="7"/>
    </row>
    <row r="6925" spans="4:14" s="1" customFormat="1">
      <c r="D6925" s="32"/>
      <c r="G6925" s="32"/>
      <c r="I6925" s="7"/>
      <c r="J6925" s="7"/>
      <c r="K6925" s="7"/>
      <c r="N6925" s="7"/>
    </row>
    <row r="6926" spans="4:14" s="1" customFormat="1">
      <c r="D6926" s="32"/>
      <c r="G6926" s="32"/>
      <c r="I6926" s="7"/>
      <c r="J6926" s="7"/>
      <c r="K6926" s="7"/>
      <c r="N6926" s="7"/>
    </row>
    <row r="6927" spans="4:14" s="1" customFormat="1">
      <c r="D6927" s="32"/>
      <c r="G6927" s="32"/>
      <c r="I6927" s="7"/>
      <c r="J6927" s="7"/>
      <c r="K6927" s="7"/>
      <c r="N6927" s="7"/>
    </row>
    <row r="6928" spans="4:14" s="1" customFormat="1">
      <c r="D6928" s="32"/>
      <c r="G6928" s="32"/>
      <c r="I6928" s="7"/>
      <c r="J6928" s="7"/>
      <c r="K6928" s="7"/>
      <c r="N6928" s="7"/>
    </row>
    <row r="6929" spans="4:14" s="1" customFormat="1">
      <c r="D6929" s="32"/>
      <c r="G6929" s="32"/>
      <c r="I6929" s="7"/>
      <c r="J6929" s="7"/>
      <c r="K6929" s="7"/>
      <c r="N6929" s="7"/>
    </row>
    <row r="6930" spans="4:14" s="1" customFormat="1">
      <c r="D6930" s="32"/>
      <c r="G6930" s="32"/>
      <c r="I6930" s="7"/>
      <c r="J6930" s="7"/>
      <c r="K6930" s="7"/>
      <c r="N6930" s="7"/>
    </row>
    <row r="6931" spans="4:14" s="1" customFormat="1">
      <c r="D6931" s="32"/>
      <c r="G6931" s="32"/>
      <c r="I6931" s="7"/>
      <c r="J6931" s="7"/>
      <c r="K6931" s="7"/>
      <c r="N6931" s="7"/>
    </row>
    <row r="6932" spans="4:14" s="1" customFormat="1">
      <c r="D6932" s="32"/>
      <c r="G6932" s="32"/>
      <c r="I6932" s="7"/>
      <c r="J6932" s="7"/>
      <c r="K6932" s="7"/>
      <c r="N6932" s="7"/>
    </row>
    <row r="6933" spans="4:14" s="1" customFormat="1">
      <c r="D6933" s="32"/>
      <c r="G6933" s="32"/>
      <c r="I6933" s="7"/>
      <c r="J6933" s="7"/>
      <c r="K6933" s="7"/>
      <c r="N6933" s="7"/>
    </row>
    <row r="6934" spans="4:14" s="1" customFormat="1">
      <c r="D6934" s="32"/>
      <c r="G6934" s="32"/>
      <c r="I6934" s="7"/>
      <c r="J6934" s="7"/>
      <c r="K6934" s="7"/>
      <c r="N6934" s="7"/>
    </row>
    <row r="6935" spans="4:14" s="1" customFormat="1">
      <c r="D6935" s="32"/>
      <c r="G6935" s="32"/>
      <c r="I6935" s="7"/>
      <c r="J6935" s="7"/>
      <c r="K6935" s="7"/>
      <c r="N6935" s="7"/>
    </row>
    <row r="6936" spans="4:14" s="1" customFormat="1">
      <c r="D6936" s="32"/>
      <c r="G6936" s="32"/>
      <c r="I6936" s="7"/>
      <c r="J6936" s="7"/>
      <c r="K6936" s="7"/>
      <c r="N6936" s="7"/>
    </row>
    <row r="6937" spans="4:14" s="1" customFormat="1">
      <c r="D6937" s="32"/>
      <c r="G6937" s="32"/>
      <c r="I6937" s="7"/>
      <c r="J6937" s="7"/>
      <c r="K6937" s="7"/>
      <c r="N6937" s="7"/>
    </row>
    <row r="6938" spans="4:14" s="1" customFormat="1">
      <c r="D6938" s="32"/>
      <c r="G6938" s="32"/>
      <c r="I6938" s="7"/>
      <c r="J6938" s="7"/>
      <c r="K6938" s="7"/>
      <c r="N6938" s="7"/>
    </row>
    <row r="6939" spans="4:14" s="1" customFormat="1">
      <c r="D6939" s="32"/>
      <c r="G6939" s="32"/>
      <c r="I6939" s="7"/>
      <c r="J6939" s="7"/>
      <c r="K6939" s="7"/>
      <c r="N6939" s="7"/>
    </row>
    <row r="6940" spans="4:14" s="1" customFormat="1">
      <c r="D6940" s="32"/>
      <c r="G6940" s="32"/>
      <c r="I6940" s="7"/>
      <c r="J6940" s="7"/>
      <c r="K6940" s="7"/>
      <c r="N6940" s="7"/>
    </row>
    <row r="6941" spans="4:14" s="1" customFormat="1">
      <c r="D6941" s="32"/>
      <c r="G6941" s="32"/>
      <c r="I6941" s="7"/>
      <c r="J6941" s="7"/>
      <c r="K6941" s="7"/>
      <c r="N6941" s="7"/>
    </row>
    <row r="6942" spans="4:14" s="1" customFormat="1">
      <c r="D6942" s="32"/>
      <c r="G6942" s="32"/>
      <c r="I6942" s="7"/>
      <c r="J6942" s="7"/>
      <c r="K6942" s="7"/>
      <c r="N6942" s="7"/>
    </row>
    <row r="6943" spans="4:14" s="1" customFormat="1">
      <c r="D6943" s="32"/>
      <c r="G6943" s="32"/>
      <c r="I6943" s="7"/>
      <c r="J6943" s="7"/>
      <c r="K6943" s="7"/>
      <c r="N6943" s="7"/>
    </row>
    <row r="6944" spans="4:14" s="1" customFormat="1">
      <c r="D6944" s="32"/>
      <c r="G6944" s="32"/>
      <c r="I6944" s="7"/>
      <c r="J6944" s="7"/>
      <c r="K6944" s="7"/>
      <c r="N6944" s="7"/>
    </row>
    <row r="6945" spans="4:14" s="1" customFormat="1">
      <c r="D6945" s="32"/>
      <c r="G6945" s="32"/>
      <c r="I6945" s="7"/>
      <c r="J6945" s="7"/>
      <c r="K6945" s="7"/>
      <c r="N6945" s="7"/>
    </row>
    <row r="6946" spans="4:14" s="1" customFormat="1">
      <c r="D6946" s="32"/>
      <c r="G6946" s="32"/>
      <c r="I6946" s="7"/>
      <c r="J6946" s="7"/>
      <c r="K6946" s="7"/>
      <c r="N6946" s="7"/>
    </row>
    <row r="6947" spans="4:14" s="1" customFormat="1">
      <c r="D6947" s="32"/>
      <c r="G6947" s="32"/>
      <c r="I6947" s="7"/>
      <c r="J6947" s="7"/>
      <c r="K6947" s="7"/>
      <c r="N6947" s="7"/>
    </row>
    <row r="6948" spans="4:14" s="1" customFormat="1">
      <c r="D6948" s="32"/>
      <c r="G6948" s="32"/>
      <c r="I6948" s="7"/>
      <c r="J6948" s="7"/>
      <c r="K6948" s="7"/>
      <c r="N6948" s="7"/>
    </row>
    <row r="6949" spans="4:14" s="1" customFormat="1">
      <c r="D6949" s="32"/>
      <c r="G6949" s="32"/>
      <c r="I6949" s="7"/>
      <c r="J6949" s="7"/>
      <c r="K6949" s="7"/>
      <c r="N6949" s="7"/>
    </row>
    <row r="6950" spans="4:14" s="1" customFormat="1">
      <c r="D6950" s="32"/>
      <c r="G6950" s="32"/>
      <c r="I6950" s="7"/>
      <c r="J6950" s="7"/>
      <c r="K6950" s="7"/>
      <c r="N6950" s="7"/>
    </row>
    <row r="6951" spans="4:14" s="1" customFormat="1">
      <c r="D6951" s="32"/>
      <c r="G6951" s="32"/>
      <c r="I6951" s="7"/>
      <c r="J6951" s="7"/>
      <c r="K6951" s="7"/>
      <c r="N6951" s="7"/>
    </row>
    <row r="6952" spans="4:14" s="1" customFormat="1">
      <c r="D6952" s="32"/>
      <c r="G6952" s="32"/>
      <c r="I6952" s="7"/>
      <c r="J6952" s="7"/>
      <c r="K6952" s="7"/>
      <c r="N6952" s="7"/>
    </row>
    <row r="6953" spans="4:14" s="1" customFormat="1">
      <c r="D6953" s="32"/>
      <c r="G6953" s="32"/>
      <c r="I6953" s="7"/>
      <c r="J6953" s="7"/>
      <c r="K6953" s="7"/>
      <c r="N6953" s="7"/>
    </row>
    <row r="6954" spans="4:14" s="1" customFormat="1">
      <c r="D6954" s="32"/>
      <c r="G6954" s="32"/>
      <c r="I6954" s="7"/>
      <c r="J6954" s="7"/>
      <c r="K6954" s="7"/>
      <c r="N6954" s="7"/>
    </row>
    <row r="6955" spans="4:14" s="1" customFormat="1">
      <c r="D6955" s="32"/>
      <c r="G6955" s="32"/>
      <c r="I6955" s="7"/>
      <c r="J6955" s="7"/>
      <c r="K6955" s="7"/>
      <c r="N6955" s="7"/>
    </row>
    <row r="6956" spans="4:14" s="1" customFormat="1">
      <c r="D6956" s="32"/>
      <c r="G6956" s="32"/>
      <c r="I6956" s="7"/>
      <c r="J6956" s="7"/>
      <c r="K6956" s="7"/>
      <c r="N6956" s="7"/>
    </row>
    <row r="6957" spans="4:14" s="1" customFormat="1">
      <c r="D6957" s="32"/>
      <c r="G6957" s="32"/>
      <c r="I6957" s="7"/>
      <c r="J6957" s="7"/>
      <c r="K6957" s="7"/>
      <c r="N6957" s="7"/>
    </row>
    <row r="6958" spans="4:14" s="1" customFormat="1">
      <c r="D6958" s="32"/>
      <c r="G6958" s="32"/>
      <c r="I6958" s="7"/>
      <c r="J6958" s="7"/>
      <c r="K6958" s="7"/>
      <c r="N6958" s="7"/>
    </row>
    <row r="6959" spans="4:14" s="1" customFormat="1">
      <c r="D6959" s="32"/>
      <c r="G6959" s="32"/>
      <c r="I6959" s="7"/>
      <c r="J6959" s="7"/>
      <c r="K6959" s="7"/>
      <c r="N6959" s="7"/>
    </row>
    <row r="6960" spans="4:14" s="1" customFormat="1">
      <c r="D6960" s="32"/>
      <c r="G6960" s="32"/>
      <c r="I6960" s="7"/>
      <c r="J6960" s="7"/>
      <c r="K6960" s="7"/>
      <c r="N6960" s="7"/>
    </row>
    <row r="6961" spans="4:14" s="1" customFormat="1">
      <c r="D6961" s="32"/>
      <c r="G6961" s="32"/>
      <c r="I6961" s="7"/>
      <c r="J6961" s="7"/>
      <c r="K6961" s="7"/>
      <c r="N6961" s="7"/>
    </row>
    <row r="6962" spans="4:14" s="1" customFormat="1">
      <c r="D6962" s="32"/>
      <c r="G6962" s="32"/>
      <c r="I6962" s="7"/>
      <c r="J6962" s="7"/>
      <c r="K6962" s="7"/>
      <c r="N6962" s="7"/>
    </row>
    <row r="6963" spans="4:14" s="1" customFormat="1">
      <c r="D6963" s="32"/>
      <c r="G6963" s="32"/>
      <c r="I6963" s="7"/>
      <c r="J6963" s="7"/>
      <c r="K6963" s="7"/>
      <c r="N6963" s="7"/>
    </row>
    <row r="6964" spans="4:14" s="1" customFormat="1">
      <c r="D6964" s="32"/>
      <c r="G6964" s="32"/>
      <c r="I6964" s="7"/>
      <c r="J6964" s="7"/>
      <c r="K6964" s="7"/>
      <c r="N6964" s="7"/>
    </row>
    <row r="6965" spans="4:14" s="1" customFormat="1">
      <c r="D6965" s="32"/>
      <c r="G6965" s="32"/>
      <c r="I6965" s="7"/>
      <c r="J6965" s="7"/>
      <c r="K6965" s="7"/>
      <c r="N6965" s="7"/>
    </row>
    <row r="6966" spans="4:14" s="1" customFormat="1">
      <c r="D6966" s="32"/>
      <c r="G6966" s="32"/>
      <c r="I6966" s="7"/>
      <c r="J6966" s="7"/>
      <c r="K6966" s="7"/>
      <c r="N6966" s="7"/>
    </row>
    <row r="6967" spans="4:14" s="1" customFormat="1">
      <c r="D6967" s="32"/>
      <c r="G6967" s="32"/>
      <c r="I6967" s="7"/>
      <c r="J6967" s="7"/>
      <c r="K6967" s="7"/>
      <c r="N6967" s="7"/>
    </row>
    <row r="6968" spans="4:14" s="1" customFormat="1">
      <c r="D6968" s="32"/>
      <c r="G6968" s="32"/>
      <c r="I6968" s="7"/>
      <c r="J6968" s="7"/>
      <c r="K6968" s="7"/>
      <c r="N6968" s="7"/>
    </row>
    <row r="6969" spans="4:14" s="1" customFormat="1">
      <c r="D6969" s="32"/>
      <c r="G6969" s="32"/>
      <c r="I6969" s="7"/>
      <c r="J6969" s="7"/>
      <c r="K6969" s="7"/>
      <c r="N6969" s="7"/>
    </row>
    <row r="6970" spans="4:14" s="1" customFormat="1">
      <c r="D6970" s="32"/>
      <c r="G6970" s="32"/>
      <c r="I6970" s="7"/>
      <c r="J6970" s="7"/>
      <c r="K6970" s="7"/>
      <c r="N6970" s="7"/>
    </row>
    <row r="6971" spans="4:14" s="1" customFormat="1">
      <c r="D6971" s="32"/>
      <c r="G6971" s="32"/>
      <c r="I6971" s="7"/>
      <c r="J6971" s="7"/>
      <c r="K6971" s="7"/>
      <c r="N6971" s="7"/>
    </row>
    <row r="6972" spans="4:14" s="1" customFormat="1">
      <c r="D6972" s="32"/>
      <c r="G6972" s="32"/>
      <c r="I6972" s="7"/>
      <c r="J6972" s="7"/>
      <c r="K6972" s="7"/>
      <c r="N6972" s="7"/>
    </row>
    <row r="6973" spans="4:14" s="1" customFormat="1">
      <c r="D6973" s="32"/>
      <c r="G6973" s="32"/>
      <c r="I6973" s="7"/>
      <c r="J6973" s="7"/>
      <c r="K6973" s="7"/>
      <c r="N6973" s="7"/>
    </row>
    <row r="6974" spans="4:14" s="1" customFormat="1">
      <c r="D6974" s="32"/>
      <c r="G6974" s="32"/>
      <c r="I6974" s="7"/>
      <c r="J6974" s="7"/>
      <c r="K6974" s="7"/>
      <c r="N6974" s="7"/>
    </row>
    <row r="6975" spans="4:14" s="1" customFormat="1">
      <c r="D6975" s="32"/>
      <c r="G6975" s="32"/>
      <c r="I6975" s="7"/>
      <c r="J6975" s="7"/>
      <c r="K6975" s="7"/>
      <c r="N6975" s="7"/>
    </row>
    <row r="6976" spans="4:14" s="1" customFormat="1">
      <c r="D6976" s="32"/>
      <c r="G6976" s="32"/>
      <c r="I6976" s="7"/>
      <c r="J6976" s="7"/>
      <c r="K6976" s="7"/>
      <c r="N6976" s="7"/>
    </row>
    <row r="6977" spans="4:14" s="1" customFormat="1">
      <c r="D6977" s="32"/>
      <c r="G6977" s="32"/>
      <c r="I6977" s="7"/>
      <c r="J6977" s="7"/>
      <c r="K6977" s="7"/>
      <c r="N6977" s="7"/>
    </row>
    <row r="6978" spans="4:14" s="1" customFormat="1">
      <c r="D6978" s="32"/>
      <c r="G6978" s="32"/>
      <c r="I6978" s="7"/>
      <c r="J6978" s="7"/>
      <c r="K6978" s="7"/>
      <c r="N6978" s="7"/>
    </row>
    <row r="6979" spans="4:14" s="1" customFormat="1">
      <c r="D6979" s="32"/>
      <c r="G6979" s="32"/>
      <c r="I6979" s="7"/>
      <c r="J6979" s="7"/>
      <c r="K6979" s="7"/>
      <c r="N6979" s="7"/>
    </row>
    <row r="6980" spans="4:14" s="1" customFormat="1">
      <c r="D6980" s="32"/>
      <c r="G6980" s="32"/>
      <c r="I6980" s="7"/>
      <c r="J6980" s="7"/>
      <c r="K6980" s="7"/>
      <c r="N6980" s="7"/>
    </row>
    <row r="6981" spans="4:14" s="1" customFormat="1">
      <c r="D6981" s="32"/>
      <c r="G6981" s="32"/>
      <c r="I6981" s="7"/>
      <c r="J6981" s="7"/>
      <c r="K6981" s="7"/>
      <c r="N6981" s="7"/>
    </row>
    <row r="6982" spans="4:14" s="1" customFormat="1">
      <c r="D6982" s="32"/>
      <c r="G6982" s="32"/>
      <c r="I6982" s="7"/>
      <c r="J6982" s="7"/>
      <c r="K6982" s="7"/>
      <c r="N6982" s="7"/>
    </row>
    <row r="6983" spans="4:14" s="1" customFormat="1">
      <c r="D6983" s="32"/>
      <c r="G6983" s="32"/>
      <c r="I6983" s="7"/>
      <c r="J6983" s="7"/>
      <c r="K6983" s="7"/>
      <c r="N6983" s="7"/>
    </row>
    <row r="6984" spans="4:14" s="1" customFormat="1">
      <c r="D6984" s="32"/>
      <c r="G6984" s="32"/>
      <c r="I6984" s="7"/>
      <c r="J6984" s="7"/>
      <c r="K6984" s="7"/>
      <c r="N6984" s="7"/>
    </row>
    <row r="6985" spans="4:14" s="1" customFormat="1">
      <c r="D6985" s="32"/>
      <c r="G6985" s="32"/>
      <c r="I6985" s="7"/>
      <c r="J6985" s="7"/>
      <c r="K6985" s="7"/>
      <c r="N6985" s="7"/>
    </row>
    <row r="6986" spans="4:14" s="1" customFormat="1">
      <c r="D6986" s="32"/>
      <c r="G6986" s="32"/>
      <c r="I6986" s="7"/>
      <c r="J6986" s="7"/>
      <c r="K6986" s="7"/>
      <c r="N6986" s="7"/>
    </row>
    <row r="6987" spans="4:14" s="1" customFormat="1">
      <c r="D6987" s="32"/>
      <c r="G6987" s="32"/>
      <c r="I6987" s="7"/>
      <c r="J6987" s="7"/>
      <c r="K6987" s="7"/>
      <c r="N6987" s="7"/>
    </row>
    <row r="6988" spans="4:14" s="1" customFormat="1">
      <c r="D6988" s="32"/>
      <c r="G6988" s="32"/>
      <c r="I6988" s="7"/>
      <c r="J6988" s="7"/>
      <c r="K6988" s="7"/>
      <c r="N6988" s="7"/>
    </row>
    <row r="6989" spans="4:14" s="1" customFormat="1">
      <c r="D6989" s="32"/>
      <c r="G6989" s="32"/>
      <c r="I6989" s="7"/>
      <c r="J6989" s="7"/>
      <c r="K6989" s="7"/>
      <c r="N6989" s="7"/>
    </row>
    <row r="6990" spans="4:14" s="1" customFormat="1">
      <c r="D6990" s="32"/>
      <c r="G6990" s="32"/>
      <c r="I6990" s="7"/>
      <c r="J6990" s="7"/>
      <c r="K6990" s="7"/>
      <c r="N6990" s="7"/>
    </row>
    <row r="6991" spans="4:14" s="1" customFormat="1">
      <c r="D6991" s="32"/>
      <c r="G6991" s="32"/>
      <c r="I6991" s="7"/>
      <c r="J6991" s="7"/>
      <c r="K6991" s="7"/>
      <c r="N6991" s="7"/>
    </row>
    <row r="6992" spans="4:14" s="1" customFormat="1">
      <c r="D6992" s="32"/>
      <c r="G6992" s="32"/>
      <c r="I6992" s="7"/>
      <c r="J6992" s="7"/>
      <c r="K6992" s="7"/>
      <c r="N6992" s="7"/>
    </row>
    <row r="6993" spans="4:14" s="1" customFormat="1">
      <c r="D6993" s="32"/>
      <c r="G6993" s="32"/>
      <c r="I6993" s="7"/>
      <c r="J6993" s="7"/>
      <c r="K6993" s="7"/>
      <c r="N6993" s="7"/>
    </row>
    <row r="6994" spans="4:14" s="1" customFormat="1">
      <c r="D6994" s="32"/>
      <c r="G6994" s="32"/>
      <c r="I6994" s="7"/>
      <c r="J6994" s="7"/>
      <c r="K6994" s="7"/>
      <c r="N6994" s="7"/>
    </row>
    <row r="6995" spans="4:14" s="1" customFormat="1">
      <c r="D6995" s="32"/>
      <c r="G6995" s="32"/>
      <c r="I6995" s="7"/>
      <c r="J6995" s="7"/>
      <c r="K6995" s="7"/>
      <c r="N6995" s="7"/>
    </row>
    <row r="6996" spans="4:14" s="1" customFormat="1">
      <c r="D6996" s="32"/>
      <c r="G6996" s="32"/>
      <c r="I6996" s="7"/>
      <c r="J6996" s="7"/>
      <c r="K6996" s="7"/>
      <c r="N6996" s="7"/>
    </row>
    <row r="6997" spans="4:14" s="1" customFormat="1">
      <c r="D6997" s="32"/>
      <c r="G6997" s="32"/>
      <c r="I6997" s="7"/>
      <c r="J6997" s="7"/>
      <c r="K6997" s="7"/>
      <c r="N6997" s="7"/>
    </row>
    <row r="6998" spans="4:14" s="1" customFormat="1">
      <c r="D6998" s="32"/>
      <c r="G6998" s="32"/>
      <c r="I6998" s="7"/>
      <c r="J6998" s="7"/>
      <c r="K6998" s="7"/>
      <c r="N6998" s="7"/>
    </row>
    <row r="6999" spans="4:14" s="1" customFormat="1">
      <c r="D6999" s="32"/>
      <c r="G6999" s="32"/>
      <c r="I6999" s="7"/>
      <c r="J6999" s="7"/>
      <c r="K6999" s="7"/>
      <c r="N6999" s="7"/>
    </row>
    <row r="7000" spans="4:14" s="1" customFormat="1">
      <c r="D7000" s="32"/>
      <c r="G7000" s="32"/>
      <c r="I7000" s="7"/>
      <c r="J7000" s="7"/>
      <c r="K7000" s="7"/>
      <c r="N7000" s="7"/>
    </row>
    <row r="7001" spans="4:14" s="1" customFormat="1">
      <c r="D7001" s="32"/>
      <c r="G7001" s="32"/>
      <c r="I7001" s="7"/>
      <c r="J7001" s="7"/>
      <c r="K7001" s="7"/>
      <c r="N7001" s="7"/>
    </row>
    <row r="7002" spans="4:14" s="1" customFormat="1">
      <c r="D7002" s="32"/>
      <c r="G7002" s="32"/>
      <c r="I7002" s="7"/>
      <c r="J7002" s="7"/>
      <c r="K7002" s="7"/>
      <c r="N7002" s="7"/>
    </row>
    <row r="7003" spans="4:14" s="1" customFormat="1">
      <c r="D7003" s="32"/>
      <c r="G7003" s="32"/>
      <c r="I7003" s="7"/>
      <c r="J7003" s="7"/>
      <c r="K7003" s="7"/>
      <c r="N7003" s="7"/>
    </row>
    <row r="7004" spans="4:14" s="1" customFormat="1">
      <c r="D7004" s="32"/>
      <c r="G7004" s="32"/>
      <c r="I7004" s="7"/>
      <c r="J7004" s="7"/>
      <c r="K7004" s="7"/>
      <c r="N7004" s="7"/>
    </row>
    <row r="7005" spans="4:14" s="1" customFormat="1">
      <c r="D7005" s="32"/>
      <c r="G7005" s="32"/>
      <c r="I7005" s="7"/>
      <c r="J7005" s="7"/>
      <c r="K7005" s="7"/>
      <c r="N7005" s="7"/>
    </row>
    <row r="7006" spans="4:14" s="1" customFormat="1">
      <c r="D7006" s="32"/>
      <c r="G7006" s="32"/>
      <c r="I7006" s="7"/>
      <c r="J7006" s="7"/>
      <c r="K7006" s="7"/>
      <c r="N7006" s="7"/>
    </row>
    <row r="7007" spans="4:14" s="1" customFormat="1">
      <c r="D7007" s="32"/>
      <c r="G7007" s="32"/>
      <c r="I7007" s="7"/>
      <c r="J7007" s="7"/>
      <c r="K7007" s="7"/>
      <c r="N7007" s="7"/>
    </row>
    <row r="7008" spans="4:14" s="1" customFormat="1">
      <c r="D7008" s="32"/>
      <c r="G7008" s="32"/>
      <c r="I7008" s="7"/>
      <c r="J7008" s="7"/>
      <c r="K7008" s="7"/>
      <c r="N7008" s="7"/>
    </row>
    <row r="7009" spans="4:14" s="1" customFormat="1">
      <c r="D7009" s="32"/>
      <c r="G7009" s="32"/>
      <c r="I7009" s="7"/>
      <c r="J7009" s="7"/>
      <c r="K7009" s="7"/>
      <c r="N7009" s="7"/>
    </row>
    <row r="7010" spans="4:14" s="1" customFormat="1">
      <c r="D7010" s="32"/>
      <c r="G7010" s="32"/>
      <c r="I7010" s="7"/>
      <c r="J7010" s="7"/>
      <c r="K7010" s="7"/>
      <c r="N7010" s="7"/>
    </row>
    <row r="7011" spans="4:14" s="1" customFormat="1">
      <c r="D7011" s="32"/>
      <c r="G7011" s="32"/>
      <c r="I7011" s="7"/>
      <c r="J7011" s="7"/>
      <c r="K7011" s="7"/>
      <c r="N7011" s="7"/>
    </row>
    <row r="7012" spans="4:14" s="1" customFormat="1">
      <c r="D7012" s="32"/>
      <c r="G7012" s="32"/>
      <c r="I7012" s="7"/>
      <c r="J7012" s="7"/>
      <c r="K7012" s="7"/>
      <c r="N7012" s="7"/>
    </row>
    <row r="7013" spans="4:14" s="1" customFormat="1">
      <c r="D7013" s="32"/>
      <c r="G7013" s="32"/>
      <c r="I7013" s="7"/>
      <c r="J7013" s="7"/>
      <c r="K7013" s="7"/>
      <c r="N7013" s="7"/>
    </row>
    <row r="7014" spans="4:14" s="1" customFormat="1">
      <c r="D7014" s="32"/>
      <c r="G7014" s="32"/>
      <c r="I7014" s="7"/>
      <c r="J7014" s="7"/>
      <c r="K7014" s="7"/>
      <c r="N7014" s="7"/>
    </row>
    <row r="7015" spans="4:14" s="1" customFormat="1">
      <c r="D7015" s="32"/>
      <c r="G7015" s="32"/>
      <c r="I7015" s="7"/>
      <c r="J7015" s="7"/>
      <c r="K7015" s="7"/>
      <c r="N7015" s="7"/>
    </row>
    <row r="7016" spans="4:14" s="1" customFormat="1">
      <c r="D7016" s="32"/>
      <c r="G7016" s="32"/>
      <c r="I7016" s="7"/>
      <c r="J7016" s="7"/>
      <c r="K7016" s="7"/>
      <c r="N7016" s="7"/>
    </row>
    <row r="7017" spans="4:14" s="1" customFormat="1">
      <c r="D7017" s="32"/>
      <c r="G7017" s="32"/>
      <c r="I7017" s="7"/>
      <c r="J7017" s="7"/>
      <c r="K7017" s="7"/>
      <c r="N7017" s="7"/>
    </row>
    <row r="7018" spans="4:14" s="1" customFormat="1">
      <c r="D7018" s="32"/>
      <c r="G7018" s="32"/>
      <c r="I7018" s="7"/>
      <c r="J7018" s="7"/>
      <c r="K7018" s="7"/>
      <c r="N7018" s="7"/>
    </row>
    <row r="7019" spans="4:14" s="1" customFormat="1">
      <c r="D7019" s="32"/>
      <c r="G7019" s="32"/>
      <c r="I7019" s="7"/>
      <c r="J7019" s="7"/>
      <c r="K7019" s="7"/>
      <c r="N7019" s="7"/>
    </row>
    <row r="7020" spans="4:14" s="1" customFormat="1">
      <c r="D7020" s="32"/>
      <c r="G7020" s="32"/>
      <c r="I7020" s="7"/>
      <c r="J7020" s="7"/>
      <c r="K7020" s="7"/>
      <c r="N7020" s="7"/>
    </row>
    <row r="7021" spans="4:14" s="1" customFormat="1">
      <c r="D7021" s="32"/>
      <c r="G7021" s="32"/>
      <c r="I7021" s="7"/>
      <c r="J7021" s="7"/>
      <c r="K7021" s="7"/>
      <c r="N7021" s="7"/>
    </row>
    <row r="7022" spans="4:14" s="1" customFormat="1">
      <c r="D7022" s="32"/>
      <c r="G7022" s="32"/>
      <c r="I7022" s="7"/>
      <c r="J7022" s="7"/>
      <c r="K7022" s="7"/>
      <c r="N7022" s="7"/>
    </row>
    <row r="7023" spans="4:14" s="1" customFormat="1">
      <c r="D7023" s="32"/>
      <c r="G7023" s="32"/>
      <c r="I7023" s="7"/>
      <c r="J7023" s="7"/>
      <c r="K7023" s="7"/>
      <c r="N7023" s="7"/>
    </row>
    <row r="7024" spans="4:14" s="1" customFormat="1">
      <c r="D7024" s="32"/>
      <c r="G7024" s="32"/>
      <c r="I7024" s="7"/>
      <c r="J7024" s="7"/>
      <c r="K7024" s="7"/>
      <c r="N7024" s="7"/>
    </row>
    <row r="7025" spans="4:14" s="1" customFormat="1">
      <c r="D7025" s="32"/>
      <c r="G7025" s="32"/>
      <c r="I7025" s="7"/>
      <c r="J7025" s="7"/>
      <c r="K7025" s="7"/>
      <c r="N7025" s="7"/>
    </row>
    <row r="7026" spans="4:14" s="1" customFormat="1">
      <c r="D7026" s="32"/>
      <c r="G7026" s="32"/>
      <c r="I7026" s="7"/>
      <c r="J7026" s="7"/>
      <c r="K7026" s="7"/>
      <c r="N7026" s="7"/>
    </row>
    <row r="7027" spans="4:14" s="1" customFormat="1">
      <c r="D7027" s="32"/>
      <c r="G7027" s="32"/>
      <c r="I7027" s="7"/>
      <c r="J7027" s="7"/>
      <c r="K7027" s="7"/>
      <c r="N7027" s="7"/>
    </row>
    <row r="7028" spans="4:14" s="1" customFormat="1">
      <c r="D7028" s="32"/>
      <c r="G7028" s="32"/>
      <c r="I7028" s="7"/>
      <c r="J7028" s="7"/>
      <c r="K7028" s="7"/>
      <c r="N7028" s="7"/>
    </row>
    <row r="7029" spans="4:14" s="1" customFormat="1">
      <c r="D7029" s="32"/>
      <c r="G7029" s="32"/>
      <c r="I7029" s="7"/>
      <c r="J7029" s="7"/>
      <c r="K7029" s="7"/>
      <c r="N7029" s="7"/>
    </row>
    <row r="7030" spans="4:14" s="1" customFormat="1">
      <c r="D7030" s="32"/>
      <c r="G7030" s="32"/>
      <c r="I7030" s="7"/>
      <c r="J7030" s="7"/>
      <c r="K7030" s="7"/>
      <c r="N7030" s="7"/>
    </row>
    <row r="7031" spans="4:14" s="1" customFormat="1">
      <c r="D7031" s="32"/>
      <c r="G7031" s="32"/>
      <c r="I7031" s="7"/>
      <c r="J7031" s="7"/>
      <c r="K7031" s="7"/>
      <c r="N7031" s="7"/>
    </row>
    <row r="7032" spans="4:14" s="1" customFormat="1">
      <c r="D7032" s="32"/>
      <c r="G7032" s="32"/>
      <c r="I7032" s="7"/>
      <c r="J7032" s="7"/>
      <c r="K7032" s="7"/>
      <c r="N7032" s="7"/>
    </row>
    <row r="7033" spans="4:14" s="1" customFormat="1">
      <c r="D7033" s="32"/>
      <c r="G7033" s="32"/>
      <c r="I7033" s="7"/>
      <c r="J7033" s="7"/>
      <c r="K7033" s="7"/>
      <c r="N7033" s="7"/>
    </row>
    <row r="7034" spans="4:14" s="1" customFormat="1">
      <c r="D7034" s="32"/>
      <c r="G7034" s="32"/>
      <c r="I7034" s="7"/>
      <c r="J7034" s="7"/>
      <c r="K7034" s="7"/>
      <c r="N7034" s="7"/>
    </row>
    <row r="7035" spans="4:14" s="1" customFormat="1">
      <c r="D7035" s="32"/>
      <c r="G7035" s="32"/>
      <c r="I7035" s="7"/>
      <c r="J7035" s="7"/>
      <c r="K7035" s="7"/>
      <c r="N7035" s="7"/>
    </row>
    <row r="7036" spans="4:14" s="1" customFormat="1">
      <c r="D7036" s="32"/>
      <c r="G7036" s="32"/>
      <c r="I7036" s="7"/>
      <c r="J7036" s="7"/>
      <c r="K7036" s="7"/>
      <c r="N7036" s="7"/>
    </row>
    <row r="7037" spans="4:14" s="1" customFormat="1">
      <c r="D7037" s="32"/>
      <c r="G7037" s="32"/>
      <c r="I7037" s="7"/>
      <c r="J7037" s="7"/>
      <c r="K7037" s="7"/>
      <c r="N7037" s="7"/>
    </row>
    <row r="7038" spans="4:14" s="1" customFormat="1">
      <c r="D7038" s="32"/>
      <c r="G7038" s="32"/>
      <c r="I7038" s="7"/>
      <c r="J7038" s="7"/>
      <c r="K7038" s="7"/>
      <c r="N7038" s="7"/>
    </row>
    <row r="7039" spans="4:14" s="1" customFormat="1">
      <c r="D7039" s="32"/>
      <c r="G7039" s="32"/>
      <c r="I7039" s="7"/>
      <c r="J7039" s="7"/>
      <c r="K7039" s="7"/>
      <c r="N7039" s="7"/>
    </row>
    <row r="7040" spans="4:14" s="1" customFormat="1">
      <c r="D7040" s="32"/>
      <c r="G7040" s="32"/>
      <c r="I7040" s="7"/>
      <c r="J7040" s="7"/>
      <c r="K7040" s="7"/>
      <c r="N7040" s="7"/>
    </row>
    <row r="7041" spans="4:14" s="1" customFormat="1">
      <c r="D7041" s="32"/>
      <c r="G7041" s="32"/>
      <c r="I7041" s="7"/>
      <c r="J7041" s="7"/>
      <c r="K7041" s="7"/>
      <c r="N7041" s="7"/>
    </row>
    <row r="7042" spans="4:14" s="1" customFormat="1">
      <c r="D7042" s="32"/>
      <c r="G7042" s="32"/>
      <c r="I7042" s="7"/>
      <c r="J7042" s="7"/>
      <c r="K7042" s="7"/>
      <c r="N7042" s="7"/>
    </row>
    <row r="7043" spans="4:14" s="1" customFormat="1">
      <c r="D7043" s="32"/>
      <c r="G7043" s="32"/>
      <c r="I7043" s="7"/>
      <c r="J7043" s="7"/>
      <c r="K7043" s="7"/>
      <c r="N7043" s="7"/>
    </row>
    <row r="7044" spans="4:14" s="1" customFormat="1">
      <c r="D7044" s="32"/>
      <c r="G7044" s="32"/>
      <c r="I7044" s="7"/>
      <c r="J7044" s="7"/>
      <c r="K7044" s="7"/>
      <c r="N7044" s="7"/>
    </row>
    <row r="7045" spans="4:14" s="1" customFormat="1">
      <c r="D7045" s="32"/>
      <c r="G7045" s="32"/>
      <c r="I7045" s="7"/>
      <c r="J7045" s="7"/>
      <c r="K7045" s="7"/>
      <c r="N7045" s="7"/>
    </row>
    <row r="7046" spans="4:14" s="1" customFormat="1">
      <c r="D7046" s="32"/>
      <c r="G7046" s="32"/>
      <c r="I7046" s="7"/>
      <c r="J7046" s="7"/>
      <c r="K7046" s="7"/>
      <c r="N7046" s="7"/>
    </row>
    <row r="7047" spans="4:14" s="1" customFormat="1">
      <c r="D7047" s="32"/>
      <c r="G7047" s="32"/>
      <c r="I7047" s="7"/>
      <c r="J7047" s="7"/>
      <c r="K7047" s="7"/>
      <c r="N7047" s="7"/>
    </row>
    <row r="7048" spans="4:14" s="1" customFormat="1">
      <c r="D7048" s="32"/>
      <c r="G7048" s="32"/>
      <c r="I7048" s="7"/>
      <c r="J7048" s="7"/>
      <c r="K7048" s="7"/>
      <c r="N7048" s="7"/>
    </row>
    <row r="7049" spans="4:14" s="1" customFormat="1">
      <c r="D7049" s="32"/>
      <c r="G7049" s="32"/>
      <c r="I7049" s="7"/>
      <c r="J7049" s="7"/>
      <c r="K7049" s="7"/>
      <c r="N7049" s="7"/>
    </row>
    <row r="7050" spans="4:14" s="1" customFormat="1">
      <c r="D7050" s="32"/>
      <c r="G7050" s="32"/>
      <c r="I7050" s="7"/>
      <c r="J7050" s="7"/>
      <c r="K7050" s="7"/>
      <c r="N7050" s="7"/>
    </row>
    <row r="7051" spans="4:14" s="1" customFormat="1">
      <c r="D7051" s="32"/>
      <c r="G7051" s="32"/>
      <c r="I7051" s="7"/>
      <c r="J7051" s="7"/>
      <c r="K7051" s="7"/>
      <c r="N7051" s="7"/>
    </row>
    <row r="7052" spans="4:14" s="1" customFormat="1">
      <c r="D7052" s="32"/>
      <c r="G7052" s="32"/>
      <c r="I7052" s="7"/>
      <c r="J7052" s="7"/>
      <c r="K7052" s="7"/>
      <c r="N7052" s="7"/>
    </row>
    <row r="7053" spans="4:14" s="1" customFormat="1">
      <c r="D7053" s="32"/>
      <c r="G7053" s="32"/>
      <c r="I7053" s="7"/>
      <c r="J7053" s="7"/>
      <c r="K7053" s="7"/>
      <c r="N7053" s="7"/>
    </row>
    <row r="7054" spans="4:14" s="1" customFormat="1">
      <c r="D7054" s="32"/>
      <c r="G7054" s="32"/>
      <c r="I7054" s="7"/>
      <c r="J7054" s="7"/>
      <c r="K7054" s="7"/>
      <c r="N7054" s="7"/>
    </row>
    <row r="7055" spans="4:14" s="1" customFormat="1">
      <c r="D7055" s="32"/>
      <c r="G7055" s="32"/>
      <c r="I7055" s="7"/>
      <c r="J7055" s="7"/>
      <c r="K7055" s="7"/>
      <c r="N7055" s="7"/>
    </row>
    <row r="7056" spans="4:14" s="1" customFormat="1">
      <c r="D7056" s="32"/>
      <c r="G7056" s="32"/>
      <c r="I7056" s="7"/>
      <c r="J7056" s="7"/>
      <c r="K7056" s="7"/>
      <c r="N7056" s="7"/>
    </row>
    <row r="7057" spans="4:14" s="1" customFormat="1">
      <c r="D7057" s="32"/>
      <c r="G7057" s="32"/>
      <c r="I7057" s="7"/>
      <c r="J7057" s="7"/>
      <c r="K7057" s="7"/>
      <c r="N7057" s="7"/>
    </row>
    <row r="7058" spans="4:14" s="1" customFormat="1">
      <c r="D7058" s="32"/>
      <c r="G7058" s="32"/>
      <c r="I7058" s="7"/>
      <c r="J7058" s="7"/>
      <c r="K7058" s="7"/>
      <c r="N7058" s="7"/>
    </row>
    <row r="7059" spans="4:14" s="1" customFormat="1">
      <c r="D7059" s="32"/>
      <c r="G7059" s="32"/>
      <c r="I7059" s="7"/>
      <c r="J7059" s="7"/>
      <c r="K7059" s="7"/>
      <c r="N7059" s="7"/>
    </row>
    <row r="7060" spans="4:14" s="1" customFormat="1">
      <c r="D7060" s="32"/>
      <c r="G7060" s="32"/>
      <c r="I7060" s="7"/>
      <c r="J7060" s="7"/>
      <c r="K7060" s="7"/>
      <c r="N7060" s="7"/>
    </row>
    <row r="7061" spans="4:14" s="1" customFormat="1">
      <c r="D7061" s="32"/>
      <c r="G7061" s="32"/>
      <c r="I7061" s="7"/>
      <c r="J7061" s="7"/>
      <c r="K7061" s="7"/>
      <c r="N7061" s="7"/>
    </row>
    <row r="7062" spans="4:14" s="1" customFormat="1">
      <c r="D7062" s="32"/>
      <c r="G7062" s="32"/>
      <c r="I7062" s="7"/>
      <c r="J7062" s="7"/>
      <c r="K7062" s="7"/>
      <c r="N7062" s="7"/>
    </row>
    <row r="7063" spans="4:14" s="1" customFormat="1">
      <c r="D7063" s="32"/>
      <c r="G7063" s="32"/>
      <c r="I7063" s="7"/>
      <c r="J7063" s="7"/>
      <c r="K7063" s="7"/>
      <c r="N7063" s="7"/>
    </row>
    <row r="7064" spans="4:14" s="1" customFormat="1">
      <c r="D7064" s="32"/>
      <c r="G7064" s="32"/>
      <c r="I7064" s="7"/>
      <c r="J7064" s="7"/>
      <c r="K7064" s="7"/>
      <c r="N7064" s="7"/>
    </row>
    <row r="7065" spans="4:14" s="1" customFormat="1">
      <c r="D7065" s="32"/>
      <c r="G7065" s="32"/>
      <c r="I7065" s="7"/>
      <c r="J7065" s="7"/>
      <c r="K7065" s="7"/>
      <c r="N7065" s="7"/>
    </row>
    <row r="7066" spans="4:14" s="1" customFormat="1">
      <c r="D7066" s="32"/>
      <c r="G7066" s="32"/>
      <c r="I7066" s="7"/>
      <c r="J7066" s="7"/>
      <c r="K7066" s="7"/>
      <c r="N7066" s="7"/>
    </row>
    <row r="7067" spans="4:14" s="1" customFormat="1">
      <c r="D7067" s="32"/>
      <c r="G7067" s="32"/>
      <c r="I7067" s="7"/>
      <c r="J7067" s="7"/>
      <c r="K7067" s="7"/>
      <c r="N7067" s="7"/>
    </row>
    <row r="7068" spans="4:14" s="1" customFormat="1">
      <c r="D7068" s="32"/>
      <c r="G7068" s="32"/>
      <c r="I7068" s="7"/>
      <c r="J7068" s="7"/>
      <c r="K7068" s="7"/>
      <c r="N7068" s="7"/>
    </row>
    <row r="7069" spans="4:14" s="1" customFormat="1">
      <c r="D7069" s="32"/>
      <c r="G7069" s="32"/>
      <c r="I7069" s="7"/>
      <c r="J7069" s="7"/>
      <c r="K7069" s="7"/>
      <c r="N7069" s="7"/>
    </row>
    <row r="7070" spans="4:14" s="1" customFormat="1">
      <c r="D7070" s="32"/>
      <c r="G7070" s="32"/>
      <c r="I7070" s="7"/>
      <c r="J7070" s="7"/>
      <c r="K7070" s="7"/>
      <c r="N7070" s="7"/>
    </row>
    <row r="7071" spans="4:14" s="1" customFormat="1">
      <c r="D7071" s="32"/>
      <c r="G7071" s="32"/>
      <c r="I7071" s="7"/>
      <c r="J7071" s="7"/>
      <c r="K7071" s="7"/>
      <c r="N7071" s="7"/>
    </row>
    <row r="7072" spans="4:14" s="1" customFormat="1">
      <c r="D7072" s="32"/>
      <c r="G7072" s="32"/>
      <c r="I7072" s="7"/>
      <c r="J7072" s="7"/>
      <c r="K7072" s="7"/>
      <c r="N7072" s="7"/>
    </row>
    <row r="7073" spans="4:14" s="1" customFormat="1">
      <c r="D7073" s="32"/>
      <c r="G7073" s="32"/>
      <c r="I7073" s="7"/>
      <c r="J7073" s="7"/>
      <c r="K7073" s="7"/>
      <c r="N7073" s="7"/>
    </row>
    <row r="7074" spans="4:14" s="1" customFormat="1">
      <c r="D7074" s="32"/>
      <c r="G7074" s="32"/>
      <c r="I7074" s="7"/>
      <c r="J7074" s="7"/>
      <c r="K7074" s="7"/>
      <c r="N7074" s="7"/>
    </row>
    <row r="7075" spans="4:14" s="1" customFormat="1">
      <c r="D7075" s="32"/>
      <c r="G7075" s="32"/>
      <c r="I7075" s="7"/>
      <c r="J7075" s="7"/>
      <c r="K7075" s="7"/>
      <c r="N7075" s="7"/>
    </row>
    <row r="7076" spans="4:14" s="1" customFormat="1">
      <c r="D7076" s="32"/>
      <c r="G7076" s="32"/>
      <c r="I7076" s="7"/>
      <c r="J7076" s="7"/>
      <c r="K7076" s="7"/>
      <c r="N7076" s="7"/>
    </row>
    <row r="7077" spans="4:14" s="1" customFormat="1">
      <c r="D7077" s="32"/>
      <c r="G7077" s="32"/>
      <c r="I7077" s="7"/>
      <c r="J7077" s="7"/>
      <c r="K7077" s="7"/>
      <c r="N7077" s="7"/>
    </row>
    <row r="7078" spans="4:14" s="1" customFormat="1">
      <c r="D7078" s="32"/>
      <c r="G7078" s="32"/>
      <c r="I7078" s="7"/>
      <c r="J7078" s="7"/>
      <c r="K7078" s="7"/>
      <c r="N7078" s="7"/>
    </row>
    <row r="7079" spans="4:14" s="1" customFormat="1">
      <c r="D7079" s="32"/>
      <c r="G7079" s="32"/>
      <c r="I7079" s="7"/>
      <c r="J7079" s="7"/>
      <c r="K7079" s="7"/>
      <c r="N7079" s="7"/>
    </row>
    <row r="7080" spans="4:14" s="1" customFormat="1">
      <c r="D7080" s="32"/>
      <c r="G7080" s="32"/>
      <c r="I7080" s="7"/>
      <c r="J7080" s="7"/>
      <c r="K7080" s="7"/>
      <c r="N7080" s="7"/>
    </row>
    <row r="7081" spans="4:14" s="1" customFormat="1">
      <c r="D7081" s="32"/>
      <c r="G7081" s="32"/>
      <c r="I7081" s="7"/>
      <c r="J7081" s="7"/>
      <c r="K7081" s="7"/>
      <c r="N7081" s="7"/>
    </row>
    <row r="7082" spans="4:14" s="1" customFormat="1">
      <c r="D7082" s="32"/>
      <c r="G7082" s="32"/>
      <c r="I7082" s="7"/>
      <c r="J7082" s="7"/>
      <c r="K7082" s="7"/>
      <c r="N7082" s="7"/>
    </row>
    <row r="7083" spans="4:14" s="1" customFormat="1">
      <c r="D7083" s="32"/>
      <c r="G7083" s="32"/>
      <c r="I7083" s="7"/>
      <c r="J7083" s="7"/>
      <c r="K7083" s="7"/>
      <c r="N7083" s="7"/>
    </row>
    <row r="7084" spans="4:14" s="1" customFormat="1">
      <c r="D7084" s="32"/>
      <c r="G7084" s="32"/>
      <c r="I7084" s="7"/>
      <c r="J7084" s="7"/>
      <c r="K7084" s="7"/>
      <c r="N7084" s="7"/>
    </row>
    <row r="7085" spans="4:14" s="1" customFormat="1">
      <c r="D7085" s="32"/>
      <c r="G7085" s="32"/>
      <c r="I7085" s="7"/>
      <c r="J7085" s="7"/>
      <c r="K7085" s="7"/>
      <c r="N7085" s="7"/>
    </row>
    <row r="7086" spans="4:14" s="1" customFormat="1">
      <c r="D7086" s="32"/>
      <c r="G7086" s="32"/>
      <c r="I7086" s="7"/>
      <c r="J7086" s="7"/>
      <c r="K7086" s="7"/>
      <c r="N7086" s="7"/>
    </row>
    <row r="7087" spans="4:14" s="1" customFormat="1">
      <c r="D7087" s="32"/>
      <c r="G7087" s="32"/>
      <c r="I7087" s="7"/>
      <c r="J7087" s="7"/>
      <c r="K7087" s="7"/>
      <c r="N7087" s="7"/>
    </row>
    <row r="7088" spans="4:14" s="1" customFormat="1">
      <c r="D7088" s="32"/>
      <c r="G7088" s="32"/>
      <c r="I7088" s="7"/>
      <c r="J7088" s="7"/>
      <c r="K7088" s="7"/>
      <c r="N7088" s="7"/>
    </row>
    <row r="7089" spans="4:14" s="1" customFormat="1">
      <c r="D7089" s="32"/>
      <c r="G7089" s="32"/>
      <c r="I7089" s="7"/>
      <c r="J7089" s="7"/>
      <c r="K7089" s="7"/>
      <c r="N7089" s="7"/>
    </row>
    <row r="7090" spans="4:14" s="1" customFormat="1">
      <c r="D7090" s="32"/>
      <c r="G7090" s="32"/>
      <c r="I7090" s="7"/>
      <c r="J7090" s="7"/>
      <c r="K7090" s="7"/>
      <c r="N7090" s="7"/>
    </row>
    <row r="7091" spans="4:14" s="1" customFormat="1">
      <c r="D7091" s="32"/>
      <c r="G7091" s="32"/>
      <c r="I7091" s="7"/>
      <c r="J7091" s="7"/>
      <c r="K7091" s="7"/>
      <c r="N7091" s="7"/>
    </row>
    <row r="7092" spans="4:14" s="1" customFormat="1">
      <c r="D7092" s="32"/>
      <c r="G7092" s="32"/>
      <c r="I7092" s="7"/>
      <c r="J7092" s="7"/>
      <c r="K7092" s="7"/>
      <c r="N7092" s="7"/>
    </row>
    <row r="7093" spans="4:14" s="1" customFormat="1">
      <c r="D7093" s="32"/>
      <c r="G7093" s="32"/>
      <c r="I7093" s="7"/>
      <c r="J7093" s="7"/>
      <c r="K7093" s="7"/>
      <c r="N7093" s="7"/>
    </row>
    <row r="7094" spans="4:14" s="1" customFormat="1">
      <c r="D7094" s="32"/>
      <c r="G7094" s="32"/>
      <c r="I7094" s="7"/>
      <c r="J7094" s="7"/>
      <c r="K7094" s="7"/>
      <c r="N7094" s="7"/>
    </row>
    <row r="7095" spans="4:14" s="1" customFormat="1">
      <c r="D7095" s="32"/>
      <c r="G7095" s="32"/>
      <c r="I7095" s="7"/>
      <c r="J7095" s="7"/>
      <c r="K7095" s="7"/>
      <c r="N7095" s="7"/>
    </row>
    <row r="7096" spans="4:14" s="1" customFormat="1">
      <c r="D7096" s="32"/>
      <c r="G7096" s="32"/>
      <c r="I7096" s="7"/>
      <c r="J7096" s="7"/>
      <c r="K7096" s="7"/>
      <c r="N7096" s="7"/>
    </row>
    <row r="7097" spans="4:14" s="1" customFormat="1">
      <c r="D7097" s="32"/>
      <c r="G7097" s="32"/>
      <c r="I7097" s="7"/>
      <c r="J7097" s="7"/>
      <c r="K7097" s="7"/>
      <c r="N7097" s="7"/>
    </row>
    <row r="7098" spans="4:14" s="1" customFormat="1">
      <c r="D7098" s="32"/>
      <c r="G7098" s="32"/>
      <c r="I7098" s="7"/>
      <c r="J7098" s="7"/>
      <c r="K7098" s="7"/>
      <c r="N7098" s="7"/>
    </row>
    <row r="7099" spans="4:14" s="1" customFormat="1">
      <c r="D7099" s="32"/>
      <c r="G7099" s="32"/>
      <c r="I7099" s="7"/>
      <c r="J7099" s="7"/>
      <c r="K7099" s="7"/>
      <c r="N7099" s="7"/>
    </row>
    <row r="7100" spans="4:14" s="1" customFormat="1">
      <c r="D7100" s="32"/>
      <c r="G7100" s="32"/>
      <c r="I7100" s="7"/>
      <c r="J7100" s="7"/>
      <c r="K7100" s="7"/>
      <c r="N7100" s="7"/>
    </row>
    <row r="7101" spans="4:14" s="1" customFormat="1">
      <c r="D7101" s="32"/>
      <c r="G7101" s="32"/>
      <c r="I7101" s="7"/>
      <c r="J7101" s="7"/>
      <c r="K7101" s="7"/>
      <c r="N7101" s="7"/>
    </row>
    <row r="7102" spans="4:14" s="1" customFormat="1">
      <c r="D7102" s="32"/>
      <c r="G7102" s="32"/>
      <c r="I7102" s="7"/>
      <c r="J7102" s="7"/>
      <c r="K7102" s="7"/>
      <c r="N7102" s="7"/>
    </row>
    <row r="7103" spans="4:14" s="1" customFormat="1">
      <c r="D7103" s="32"/>
      <c r="G7103" s="32"/>
      <c r="I7103" s="7"/>
      <c r="J7103" s="7"/>
      <c r="K7103" s="7"/>
      <c r="N7103" s="7"/>
    </row>
    <row r="7104" spans="4:14" s="1" customFormat="1">
      <c r="D7104" s="32"/>
      <c r="G7104" s="32"/>
      <c r="I7104" s="7"/>
      <c r="J7104" s="7"/>
      <c r="K7104" s="7"/>
      <c r="N7104" s="7"/>
    </row>
    <row r="7105" spans="4:14" s="1" customFormat="1">
      <c r="D7105" s="32"/>
      <c r="G7105" s="32"/>
      <c r="I7105" s="7"/>
      <c r="J7105" s="7"/>
      <c r="K7105" s="7"/>
      <c r="N7105" s="7"/>
    </row>
    <row r="7106" spans="4:14" s="1" customFormat="1">
      <c r="D7106" s="32"/>
      <c r="G7106" s="32"/>
      <c r="I7106" s="7"/>
      <c r="J7106" s="7"/>
      <c r="K7106" s="7"/>
      <c r="N7106" s="7"/>
    </row>
    <row r="7107" spans="4:14" s="1" customFormat="1">
      <c r="D7107" s="32"/>
      <c r="G7107" s="32"/>
      <c r="I7107" s="7"/>
      <c r="J7107" s="7"/>
      <c r="K7107" s="7"/>
      <c r="N7107" s="7"/>
    </row>
    <row r="7108" spans="4:14" s="1" customFormat="1">
      <c r="D7108" s="32"/>
      <c r="G7108" s="32"/>
      <c r="I7108" s="7"/>
      <c r="J7108" s="7"/>
      <c r="K7108" s="7"/>
      <c r="N7108" s="7"/>
    </row>
    <row r="7109" spans="4:14" s="1" customFormat="1">
      <c r="D7109" s="32"/>
      <c r="G7109" s="32"/>
      <c r="I7109" s="7"/>
      <c r="J7109" s="7"/>
      <c r="K7109" s="7"/>
      <c r="N7109" s="7"/>
    </row>
    <row r="7110" spans="4:14" s="1" customFormat="1">
      <c r="D7110" s="32"/>
      <c r="G7110" s="32"/>
      <c r="I7110" s="7"/>
      <c r="J7110" s="7"/>
      <c r="K7110" s="7"/>
      <c r="N7110" s="7"/>
    </row>
    <row r="7111" spans="4:14" s="1" customFormat="1">
      <c r="D7111" s="32"/>
      <c r="G7111" s="32"/>
      <c r="I7111" s="7"/>
      <c r="J7111" s="7"/>
      <c r="K7111" s="7"/>
      <c r="N7111" s="7"/>
    </row>
    <row r="7112" spans="4:14" s="1" customFormat="1">
      <c r="D7112" s="32"/>
      <c r="G7112" s="32"/>
      <c r="I7112" s="7"/>
      <c r="J7112" s="7"/>
      <c r="K7112" s="7"/>
      <c r="N7112" s="7"/>
    </row>
    <row r="7113" spans="4:14" s="1" customFormat="1">
      <c r="D7113" s="32"/>
      <c r="G7113" s="32"/>
      <c r="I7113" s="7"/>
      <c r="J7113" s="7"/>
      <c r="K7113" s="7"/>
      <c r="N7113" s="7"/>
    </row>
    <row r="7114" spans="4:14" s="1" customFormat="1">
      <c r="D7114" s="32"/>
      <c r="G7114" s="32"/>
      <c r="I7114" s="7"/>
      <c r="J7114" s="7"/>
      <c r="K7114" s="7"/>
      <c r="N7114" s="7"/>
    </row>
    <row r="7115" spans="4:14" s="1" customFormat="1">
      <c r="D7115" s="32"/>
      <c r="G7115" s="32"/>
      <c r="I7115" s="7"/>
      <c r="J7115" s="7"/>
      <c r="K7115" s="7"/>
      <c r="N7115" s="7"/>
    </row>
    <row r="7116" spans="4:14" s="1" customFormat="1">
      <c r="D7116" s="32"/>
      <c r="G7116" s="32"/>
      <c r="I7116" s="7"/>
      <c r="J7116" s="7"/>
      <c r="K7116" s="7"/>
      <c r="N7116" s="7"/>
    </row>
    <row r="7117" spans="4:14" s="1" customFormat="1">
      <c r="D7117" s="32"/>
      <c r="G7117" s="32"/>
      <c r="I7117" s="7"/>
      <c r="J7117" s="7"/>
      <c r="K7117" s="7"/>
      <c r="N7117" s="7"/>
    </row>
    <row r="7118" spans="4:14" s="1" customFormat="1">
      <c r="D7118" s="32"/>
      <c r="G7118" s="32"/>
      <c r="I7118" s="7"/>
      <c r="J7118" s="7"/>
      <c r="K7118" s="7"/>
      <c r="N7118" s="7"/>
    </row>
    <row r="7119" spans="4:14" s="1" customFormat="1">
      <c r="D7119" s="32"/>
      <c r="G7119" s="32"/>
      <c r="I7119" s="7"/>
      <c r="J7119" s="7"/>
      <c r="K7119" s="7"/>
      <c r="N7119" s="7"/>
    </row>
    <row r="7120" spans="4:14" s="1" customFormat="1">
      <c r="D7120" s="32"/>
      <c r="G7120" s="32"/>
      <c r="I7120" s="7"/>
      <c r="J7120" s="7"/>
      <c r="K7120" s="7"/>
      <c r="N7120" s="7"/>
    </row>
    <row r="7121" spans="4:14" s="1" customFormat="1">
      <c r="D7121" s="32"/>
      <c r="G7121" s="32"/>
      <c r="I7121" s="7"/>
      <c r="J7121" s="7"/>
      <c r="K7121" s="7"/>
      <c r="N7121" s="7"/>
    </row>
    <row r="7122" spans="4:14" s="1" customFormat="1">
      <c r="D7122" s="32"/>
      <c r="G7122" s="32"/>
      <c r="I7122" s="7"/>
      <c r="J7122" s="7"/>
      <c r="K7122" s="7"/>
      <c r="N7122" s="7"/>
    </row>
    <row r="7123" spans="4:14" s="1" customFormat="1">
      <c r="D7123" s="32"/>
      <c r="G7123" s="32"/>
      <c r="I7123" s="7"/>
      <c r="J7123" s="7"/>
      <c r="K7123" s="7"/>
      <c r="N7123" s="7"/>
    </row>
    <row r="7124" spans="4:14" s="1" customFormat="1">
      <c r="D7124" s="32"/>
      <c r="G7124" s="32"/>
      <c r="I7124" s="7"/>
      <c r="J7124" s="7"/>
      <c r="K7124" s="7"/>
      <c r="N7124" s="7"/>
    </row>
    <row r="7125" spans="4:14" s="1" customFormat="1">
      <c r="D7125" s="32"/>
      <c r="G7125" s="32"/>
      <c r="I7125" s="7"/>
      <c r="J7125" s="7"/>
      <c r="K7125" s="7"/>
      <c r="N7125" s="7"/>
    </row>
    <row r="7126" spans="4:14" s="1" customFormat="1">
      <c r="D7126" s="32"/>
      <c r="G7126" s="32"/>
      <c r="I7126" s="7"/>
      <c r="J7126" s="7"/>
      <c r="K7126" s="7"/>
      <c r="N7126" s="7"/>
    </row>
    <row r="7127" spans="4:14" s="1" customFormat="1">
      <c r="D7127" s="32"/>
      <c r="G7127" s="32"/>
      <c r="I7127" s="7"/>
      <c r="J7127" s="7"/>
      <c r="K7127" s="7"/>
      <c r="N7127" s="7"/>
    </row>
    <row r="7128" spans="4:14" s="1" customFormat="1">
      <c r="D7128" s="32"/>
      <c r="G7128" s="32"/>
      <c r="I7128" s="7"/>
      <c r="J7128" s="7"/>
      <c r="K7128" s="7"/>
      <c r="N7128" s="7"/>
    </row>
    <row r="7129" spans="4:14" s="1" customFormat="1">
      <c r="D7129" s="32"/>
      <c r="G7129" s="32"/>
      <c r="I7129" s="7"/>
      <c r="J7129" s="7"/>
      <c r="K7129" s="7"/>
      <c r="N7129" s="7"/>
    </row>
    <row r="7130" spans="4:14" s="1" customFormat="1">
      <c r="D7130" s="32"/>
      <c r="G7130" s="32"/>
      <c r="I7130" s="7"/>
      <c r="J7130" s="7"/>
      <c r="K7130" s="7"/>
      <c r="N7130" s="7"/>
    </row>
    <row r="7131" spans="4:14" s="1" customFormat="1">
      <c r="D7131" s="32"/>
      <c r="G7131" s="32"/>
      <c r="I7131" s="7"/>
      <c r="J7131" s="7"/>
      <c r="K7131" s="7"/>
      <c r="N7131" s="7"/>
    </row>
    <row r="7132" spans="4:14" s="1" customFormat="1">
      <c r="D7132" s="32"/>
      <c r="G7132" s="32"/>
      <c r="I7132" s="7"/>
      <c r="J7132" s="7"/>
      <c r="K7132" s="7"/>
      <c r="N7132" s="7"/>
    </row>
    <row r="7133" spans="4:14" s="1" customFormat="1">
      <c r="D7133" s="32"/>
      <c r="G7133" s="32"/>
      <c r="I7133" s="7"/>
      <c r="J7133" s="7"/>
      <c r="K7133" s="7"/>
      <c r="N7133" s="7"/>
    </row>
    <row r="7134" spans="4:14" s="1" customFormat="1">
      <c r="D7134" s="32"/>
      <c r="G7134" s="32"/>
      <c r="I7134" s="7"/>
      <c r="J7134" s="7"/>
      <c r="K7134" s="7"/>
      <c r="N7134" s="7"/>
    </row>
    <row r="7135" spans="4:14" s="1" customFormat="1">
      <c r="D7135" s="32"/>
      <c r="G7135" s="32"/>
      <c r="I7135" s="7"/>
      <c r="J7135" s="7"/>
      <c r="K7135" s="7"/>
      <c r="N7135" s="7"/>
    </row>
    <row r="7136" spans="4:14" s="1" customFormat="1">
      <c r="D7136" s="32"/>
      <c r="G7136" s="32"/>
      <c r="I7136" s="7"/>
      <c r="J7136" s="7"/>
      <c r="K7136" s="7"/>
      <c r="N7136" s="7"/>
    </row>
    <row r="7137" spans="4:14" s="1" customFormat="1">
      <c r="D7137" s="32"/>
      <c r="G7137" s="32"/>
      <c r="I7137" s="7"/>
      <c r="J7137" s="7"/>
      <c r="K7137" s="7"/>
      <c r="N7137" s="7"/>
    </row>
    <row r="7138" spans="4:14" s="1" customFormat="1">
      <c r="D7138" s="32"/>
      <c r="G7138" s="32"/>
      <c r="I7138" s="7"/>
      <c r="J7138" s="7"/>
      <c r="K7138" s="7"/>
      <c r="N7138" s="7"/>
    </row>
    <row r="7139" spans="4:14" s="1" customFormat="1">
      <c r="D7139" s="32"/>
      <c r="G7139" s="32"/>
      <c r="I7139" s="7"/>
      <c r="J7139" s="7"/>
      <c r="K7139" s="7"/>
      <c r="N7139" s="7"/>
    </row>
    <row r="7140" spans="4:14" s="1" customFormat="1">
      <c r="D7140" s="32"/>
      <c r="G7140" s="32"/>
      <c r="I7140" s="7"/>
      <c r="J7140" s="7"/>
      <c r="K7140" s="7"/>
      <c r="N7140" s="7"/>
    </row>
    <row r="7141" spans="4:14" s="1" customFormat="1">
      <c r="D7141" s="32"/>
      <c r="G7141" s="32"/>
      <c r="I7141" s="7"/>
      <c r="J7141" s="7"/>
      <c r="K7141" s="7"/>
      <c r="N7141" s="7"/>
    </row>
    <row r="7142" spans="4:14" s="1" customFormat="1">
      <c r="D7142" s="32"/>
      <c r="G7142" s="32"/>
      <c r="I7142" s="7"/>
      <c r="J7142" s="7"/>
      <c r="K7142" s="7"/>
      <c r="N7142" s="7"/>
    </row>
    <row r="7143" spans="4:14" s="1" customFormat="1">
      <c r="D7143" s="32"/>
      <c r="G7143" s="32"/>
      <c r="I7143" s="7"/>
      <c r="J7143" s="7"/>
      <c r="K7143" s="7"/>
      <c r="N7143" s="7"/>
    </row>
    <row r="7144" spans="4:14" s="1" customFormat="1">
      <c r="D7144" s="32"/>
      <c r="G7144" s="32"/>
      <c r="I7144" s="7"/>
      <c r="J7144" s="7"/>
      <c r="K7144" s="7"/>
      <c r="N7144" s="7"/>
    </row>
    <row r="7145" spans="4:14" s="1" customFormat="1">
      <c r="D7145" s="32"/>
      <c r="G7145" s="32"/>
      <c r="I7145" s="7"/>
      <c r="J7145" s="7"/>
      <c r="K7145" s="7"/>
      <c r="N7145" s="7"/>
    </row>
    <row r="7146" spans="4:14" s="1" customFormat="1">
      <c r="D7146" s="32"/>
      <c r="G7146" s="32"/>
      <c r="I7146" s="7"/>
      <c r="J7146" s="7"/>
      <c r="K7146" s="7"/>
      <c r="N7146" s="7"/>
    </row>
    <row r="7147" spans="4:14" s="1" customFormat="1">
      <c r="D7147" s="32"/>
      <c r="G7147" s="32"/>
      <c r="I7147" s="7"/>
      <c r="J7147" s="7"/>
      <c r="K7147" s="7"/>
      <c r="N7147" s="7"/>
    </row>
    <row r="7148" spans="4:14" s="1" customFormat="1">
      <c r="D7148" s="32"/>
      <c r="G7148" s="32"/>
      <c r="I7148" s="7"/>
      <c r="J7148" s="7"/>
      <c r="K7148" s="7"/>
      <c r="N7148" s="7"/>
    </row>
    <row r="7149" spans="4:14" s="1" customFormat="1">
      <c r="D7149" s="32"/>
      <c r="G7149" s="32"/>
      <c r="I7149" s="7"/>
      <c r="J7149" s="7"/>
      <c r="K7149" s="7"/>
      <c r="N7149" s="7"/>
    </row>
    <row r="7150" spans="4:14" s="1" customFormat="1">
      <c r="D7150" s="32"/>
      <c r="G7150" s="32"/>
      <c r="I7150" s="7"/>
      <c r="J7150" s="7"/>
      <c r="K7150" s="7"/>
      <c r="N7150" s="7"/>
    </row>
    <row r="7151" spans="4:14" s="1" customFormat="1">
      <c r="D7151" s="32"/>
      <c r="G7151" s="32"/>
      <c r="I7151" s="7"/>
      <c r="J7151" s="7"/>
      <c r="K7151" s="7"/>
      <c r="N7151" s="7"/>
    </row>
    <row r="7152" spans="4:14" s="1" customFormat="1">
      <c r="D7152" s="32"/>
      <c r="G7152" s="32"/>
      <c r="I7152" s="7"/>
      <c r="J7152" s="7"/>
      <c r="K7152" s="7"/>
      <c r="N7152" s="7"/>
    </row>
    <row r="7153" spans="4:14" s="1" customFormat="1">
      <c r="D7153" s="32"/>
      <c r="G7153" s="32"/>
      <c r="I7153" s="7"/>
      <c r="J7153" s="7"/>
      <c r="K7153" s="7"/>
      <c r="N7153" s="7"/>
    </row>
    <row r="7154" spans="4:14" s="1" customFormat="1">
      <c r="D7154" s="32"/>
      <c r="G7154" s="32"/>
      <c r="I7154" s="7"/>
      <c r="J7154" s="7"/>
      <c r="K7154" s="7"/>
      <c r="N7154" s="7"/>
    </row>
    <row r="7155" spans="4:14" s="1" customFormat="1">
      <c r="D7155" s="32"/>
      <c r="G7155" s="32"/>
      <c r="I7155" s="7"/>
      <c r="J7155" s="7"/>
      <c r="K7155" s="7"/>
      <c r="N7155" s="7"/>
    </row>
    <row r="7156" spans="4:14" s="1" customFormat="1">
      <c r="D7156" s="32"/>
      <c r="G7156" s="32"/>
      <c r="I7156" s="7"/>
      <c r="J7156" s="7"/>
      <c r="K7156" s="7"/>
      <c r="N7156" s="7"/>
    </row>
    <row r="7157" spans="4:14" s="1" customFormat="1">
      <c r="D7157" s="32"/>
      <c r="G7157" s="32"/>
      <c r="I7157" s="7"/>
      <c r="J7157" s="7"/>
      <c r="K7157" s="7"/>
      <c r="N7157" s="7"/>
    </row>
    <row r="7158" spans="4:14" s="1" customFormat="1">
      <c r="D7158" s="32"/>
      <c r="G7158" s="32"/>
      <c r="I7158" s="7"/>
      <c r="J7158" s="7"/>
      <c r="K7158" s="7"/>
      <c r="N7158" s="7"/>
    </row>
    <row r="7159" spans="4:14" s="1" customFormat="1">
      <c r="D7159" s="32"/>
      <c r="G7159" s="32"/>
      <c r="I7159" s="7"/>
      <c r="J7159" s="7"/>
      <c r="K7159" s="7"/>
      <c r="N7159" s="7"/>
    </row>
    <row r="7160" spans="4:14" s="1" customFormat="1">
      <c r="D7160" s="32"/>
      <c r="G7160" s="32"/>
      <c r="I7160" s="7"/>
      <c r="J7160" s="7"/>
      <c r="K7160" s="7"/>
      <c r="N7160" s="7"/>
    </row>
    <row r="7161" spans="4:14" s="1" customFormat="1">
      <c r="D7161" s="32"/>
      <c r="G7161" s="32"/>
      <c r="I7161" s="7"/>
      <c r="J7161" s="7"/>
      <c r="K7161" s="7"/>
      <c r="N7161" s="7"/>
    </row>
    <row r="7162" spans="4:14" s="1" customFormat="1">
      <c r="D7162" s="32"/>
      <c r="G7162" s="32"/>
      <c r="I7162" s="7"/>
      <c r="J7162" s="7"/>
      <c r="K7162" s="7"/>
      <c r="N7162" s="7"/>
    </row>
    <row r="7163" spans="4:14" s="1" customFormat="1">
      <c r="D7163" s="32"/>
      <c r="G7163" s="32"/>
      <c r="I7163" s="7"/>
      <c r="J7163" s="7"/>
      <c r="K7163" s="7"/>
      <c r="N7163" s="7"/>
    </row>
    <row r="7164" spans="4:14" s="1" customFormat="1">
      <c r="D7164" s="32"/>
      <c r="G7164" s="32"/>
      <c r="I7164" s="7"/>
      <c r="J7164" s="7"/>
      <c r="K7164" s="7"/>
      <c r="N7164" s="7"/>
    </row>
    <row r="7165" spans="4:14" s="1" customFormat="1">
      <c r="D7165" s="32"/>
      <c r="G7165" s="32"/>
      <c r="I7165" s="7"/>
      <c r="J7165" s="7"/>
      <c r="K7165" s="7"/>
      <c r="N7165" s="7"/>
    </row>
    <row r="7166" spans="4:14" s="1" customFormat="1">
      <c r="D7166" s="32"/>
      <c r="G7166" s="32"/>
      <c r="I7166" s="7"/>
      <c r="J7166" s="7"/>
      <c r="K7166" s="7"/>
      <c r="N7166" s="7"/>
    </row>
    <row r="7167" spans="4:14" s="1" customFormat="1">
      <c r="D7167" s="32"/>
      <c r="G7167" s="32"/>
      <c r="I7167" s="7"/>
      <c r="J7167" s="7"/>
      <c r="K7167" s="7"/>
      <c r="N7167" s="7"/>
    </row>
    <row r="7168" spans="4:14" s="1" customFormat="1">
      <c r="D7168" s="32"/>
      <c r="G7168" s="32"/>
      <c r="I7168" s="7"/>
      <c r="J7168" s="7"/>
      <c r="K7168" s="7"/>
      <c r="N7168" s="7"/>
    </row>
    <row r="7169" spans="4:14" s="1" customFormat="1">
      <c r="D7169" s="32"/>
      <c r="G7169" s="32"/>
      <c r="I7169" s="7"/>
      <c r="J7169" s="7"/>
      <c r="K7169" s="7"/>
      <c r="N7169" s="7"/>
    </row>
    <row r="7170" spans="4:14" s="1" customFormat="1">
      <c r="D7170" s="32"/>
      <c r="G7170" s="32"/>
      <c r="I7170" s="7"/>
      <c r="J7170" s="7"/>
      <c r="K7170" s="7"/>
      <c r="N7170" s="7"/>
    </row>
    <row r="7171" spans="4:14" s="1" customFormat="1">
      <c r="D7171" s="32"/>
      <c r="G7171" s="32"/>
      <c r="I7171" s="7"/>
      <c r="J7171" s="7"/>
      <c r="K7171" s="7"/>
      <c r="N7171" s="7"/>
    </row>
    <row r="7172" spans="4:14" s="1" customFormat="1">
      <c r="D7172" s="32"/>
      <c r="G7172" s="32"/>
      <c r="I7172" s="7"/>
      <c r="J7172" s="7"/>
      <c r="K7172" s="7"/>
      <c r="N7172" s="7"/>
    </row>
    <row r="7173" spans="4:14" s="1" customFormat="1">
      <c r="D7173" s="32"/>
      <c r="G7173" s="32"/>
      <c r="I7173" s="7"/>
      <c r="J7173" s="7"/>
      <c r="K7173" s="7"/>
      <c r="N7173" s="7"/>
    </row>
    <row r="7174" spans="4:14" s="1" customFormat="1">
      <c r="D7174" s="32"/>
      <c r="G7174" s="32"/>
      <c r="I7174" s="7"/>
      <c r="J7174" s="7"/>
      <c r="K7174" s="7"/>
      <c r="N7174" s="7"/>
    </row>
    <row r="7175" spans="4:14" s="1" customFormat="1">
      <c r="D7175" s="32"/>
      <c r="G7175" s="32"/>
      <c r="I7175" s="7"/>
      <c r="J7175" s="7"/>
      <c r="K7175" s="7"/>
      <c r="N7175" s="7"/>
    </row>
    <row r="7176" spans="4:14" s="1" customFormat="1">
      <c r="D7176" s="32"/>
      <c r="G7176" s="32"/>
      <c r="I7176" s="7"/>
      <c r="J7176" s="7"/>
      <c r="K7176" s="7"/>
      <c r="N7176" s="7"/>
    </row>
    <row r="7177" spans="4:14" s="1" customFormat="1">
      <c r="D7177" s="32"/>
      <c r="G7177" s="32"/>
      <c r="I7177" s="7"/>
      <c r="J7177" s="7"/>
      <c r="K7177" s="7"/>
      <c r="N7177" s="7"/>
    </row>
    <row r="7178" spans="4:14" s="1" customFormat="1">
      <c r="D7178" s="32"/>
      <c r="G7178" s="32"/>
      <c r="I7178" s="7"/>
      <c r="J7178" s="7"/>
      <c r="K7178" s="7"/>
      <c r="N7178" s="7"/>
    </row>
    <row r="7179" spans="4:14" s="1" customFormat="1">
      <c r="D7179" s="32"/>
      <c r="G7179" s="32"/>
      <c r="I7179" s="7"/>
      <c r="J7179" s="7"/>
      <c r="K7179" s="7"/>
      <c r="N7179" s="7"/>
    </row>
    <row r="7180" spans="4:14" s="1" customFormat="1">
      <c r="D7180" s="32"/>
      <c r="G7180" s="32"/>
      <c r="I7180" s="7"/>
      <c r="J7180" s="7"/>
      <c r="K7180" s="7"/>
      <c r="N7180" s="7"/>
    </row>
    <row r="7181" spans="4:14" s="1" customFormat="1">
      <c r="D7181" s="32"/>
      <c r="G7181" s="32"/>
      <c r="I7181" s="7"/>
      <c r="J7181" s="7"/>
      <c r="K7181" s="7"/>
      <c r="N7181" s="7"/>
    </row>
    <row r="7182" spans="4:14" s="1" customFormat="1">
      <c r="D7182" s="32"/>
      <c r="G7182" s="32"/>
      <c r="I7182" s="7"/>
      <c r="J7182" s="7"/>
      <c r="K7182" s="7"/>
      <c r="N7182" s="7"/>
    </row>
    <row r="7183" spans="4:14" s="1" customFormat="1">
      <c r="D7183" s="32"/>
      <c r="G7183" s="32"/>
      <c r="I7183" s="7"/>
      <c r="J7183" s="7"/>
      <c r="K7183" s="7"/>
      <c r="N7183" s="7"/>
    </row>
    <row r="7184" spans="4:14" s="1" customFormat="1">
      <c r="D7184" s="32"/>
      <c r="G7184" s="32"/>
      <c r="I7184" s="7"/>
      <c r="J7184" s="7"/>
      <c r="K7184" s="7"/>
      <c r="N7184" s="7"/>
    </row>
    <row r="7185" spans="4:14" s="1" customFormat="1">
      <c r="D7185" s="32"/>
      <c r="G7185" s="32"/>
      <c r="I7185" s="7"/>
      <c r="J7185" s="7"/>
      <c r="K7185" s="7"/>
      <c r="N7185" s="7"/>
    </row>
    <row r="7186" spans="4:14" s="1" customFormat="1">
      <c r="D7186" s="32"/>
      <c r="G7186" s="32"/>
      <c r="I7186" s="7"/>
      <c r="J7186" s="7"/>
      <c r="K7186" s="7"/>
      <c r="N7186" s="7"/>
    </row>
    <row r="7187" spans="4:14" s="1" customFormat="1">
      <c r="D7187" s="32"/>
      <c r="G7187" s="32"/>
      <c r="I7187" s="7"/>
      <c r="J7187" s="7"/>
      <c r="K7187" s="7"/>
      <c r="N7187" s="7"/>
    </row>
    <row r="7188" spans="4:14" s="1" customFormat="1">
      <c r="D7188" s="32"/>
      <c r="G7188" s="32"/>
      <c r="I7188" s="7"/>
      <c r="J7188" s="7"/>
      <c r="K7188" s="7"/>
      <c r="N7188" s="7"/>
    </row>
    <row r="7189" spans="4:14" s="1" customFormat="1">
      <c r="D7189" s="32"/>
      <c r="G7189" s="32"/>
      <c r="I7189" s="7"/>
      <c r="J7189" s="7"/>
      <c r="K7189" s="7"/>
      <c r="N7189" s="7"/>
    </row>
    <row r="7190" spans="4:14" s="1" customFormat="1">
      <c r="D7190" s="32"/>
      <c r="G7190" s="32"/>
      <c r="I7190" s="7"/>
      <c r="J7190" s="7"/>
      <c r="K7190" s="7"/>
      <c r="N7190" s="7"/>
    </row>
    <row r="7191" spans="4:14" s="1" customFormat="1">
      <c r="D7191" s="32"/>
      <c r="G7191" s="32"/>
      <c r="I7191" s="7"/>
      <c r="J7191" s="7"/>
      <c r="K7191" s="7"/>
      <c r="N7191" s="7"/>
    </row>
    <row r="7192" spans="4:14" s="1" customFormat="1">
      <c r="D7192" s="32"/>
      <c r="G7192" s="32"/>
      <c r="I7192" s="7"/>
      <c r="J7192" s="7"/>
      <c r="K7192" s="7"/>
      <c r="N7192" s="7"/>
    </row>
    <row r="7193" spans="4:14" s="1" customFormat="1">
      <c r="D7193" s="32"/>
      <c r="G7193" s="32"/>
      <c r="I7193" s="7"/>
      <c r="J7193" s="7"/>
      <c r="K7193" s="7"/>
      <c r="N7193" s="7"/>
    </row>
    <row r="7194" spans="4:14" s="1" customFormat="1">
      <c r="D7194" s="32"/>
      <c r="G7194" s="32"/>
      <c r="I7194" s="7"/>
      <c r="J7194" s="7"/>
      <c r="K7194" s="7"/>
      <c r="N7194" s="7"/>
    </row>
    <row r="7195" spans="4:14" s="1" customFormat="1">
      <c r="D7195" s="32"/>
      <c r="G7195" s="32"/>
      <c r="I7195" s="7"/>
      <c r="J7195" s="7"/>
      <c r="K7195" s="7"/>
      <c r="N7195" s="7"/>
    </row>
    <row r="7196" spans="4:14" s="1" customFormat="1">
      <c r="D7196" s="32"/>
      <c r="G7196" s="32"/>
      <c r="I7196" s="7"/>
      <c r="J7196" s="7"/>
      <c r="K7196" s="7"/>
      <c r="N7196" s="7"/>
    </row>
    <row r="7197" spans="4:14" s="1" customFormat="1">
      <c r="D7197" s="32"/>
      <c r="G7197" s="32"/>
      <c r="I7197" s="7"/>
      <c r="J7197" s="7"/>
      <c r="K7197" s="7"/>
      <c r="N7197" s="7"/>
    </row>
    <row r="7198" spans="4:14" s="1" customFormat="1">
      <c r="D7198" s="32"/>
      <c r="G7198" s="32"/>
      <c r="I7198" s="7"/>
      <c r="J7198" s="7"/>
      <c r="K7198" s="7"/>
      <c r="N7198" s="7"/>
    </row>
    <row r="7199" spans="4:14" s="1" customFormat="1">
      <c r="D7199" s="32"/>
      <c r="G7199" s="32"/>
      <c r="I7199" s="7"/>
      <c r="J7199" s="7"/>
      <c r="K7199" s="7"/>
      <c r="N7199" s="7"/>
    </row>
    <row r="7200" spans="4:14" s="1" customFormat="1">
      <c r="D7200" s="32"/>
      <c r="G7200" s="32"/>
      <c r="I7200" s="7"/>
      <c r="J7200" s="7"/>
      <c r="K7200" s="7"/>
      <c r="N7200" s="7"/>
    </row>
    <row r="7201" spans="4:14" s="1" customFormat="1">
      <c r="D7201" s="32"/>
      <c r="G7201" s="32"/>
      <c r="I7201" s="7"/>
      <c r="J7201" s="7"/>
      <c r="K7201" s="7"/>
      <c r="N7201" s="7"/>
    </row>
    <row r="7202" spans="4:14" s="1" customFormat="1">
      <c r="D7202" s="32"/>
      <c r="G7202" s="32"/>
      <c r="I7202" s="7"/>
      <c r="J7202" s="7"/>
      <c r="K7202" s="7"/>
      <c r="N7202" s="7"/>
    </row>
    <row r="7203" spans="4:14" s="1" customFormat="1">
      <c r="D7203" s="32"/>
      <c r="G7203" s="32"/>
      <c r="I7203" s="7"/>
      <c r="J7203" s="7"/>
      <c r="K7203" s="7"/>
      <c r="N7203" s="7"/>
    </row>
    <row r="7204" spans="4:14" s="1" customFormat="1">
      <c r="D7204" s="32"/>
      <c r="G7204" s="32"/>
      <c r="I7204" s="7"/>
      <c r="J7204" s="7"/>
      <c r="K7204" s="7"/>
      <c r="N7204" s="7"/>
    </row>
    <row r="7205" spans="4:14" s="1" customFormat="1">
      <c r="D7205" s="32"/>
      <c r="G7205" s="32"/>
      <c r="I7205" s="7"/>
      <c r="J7205" s="7"/>
      <c r="K7205" s="7"/>
      <c r="N7205" s="7"/>
    </row>
    <row r="7206" spans="4:14" s="1" customFormat="1">
      <c r="D7206" s="32"/>
      <c r="G7206" s="32"/>
      <c r="I7206" s="7"/>
      <c r="J7206" s="7"/>
      <c r="K7206" s="7"/>
      <c r="N7206" s="7"/>
    </row>
    <row r="7207" spans="4:14" s="1" customFormat="1">
      <c r="D7207" s="32"/>
      <c r="G7207" s="32"/>
      <c r="I7207" s="7"/>
      <c r="J7207" s="7"/>
      <c r="K7207" s="7"/>
      <c r="N7207" s="7"/>
    </row>
    <row r="7208" spans="4:14" s="1" customFormat="1">
      <c r="D7208" s="32"/>
      <c r="G7208" s="32"/>
      <c r="I7208" s="7"/>
      <c r="J7208" s="7"/>
      <c r="K7208" s="7"/>
      <c r="N7208" s="7"/>
    </row>
    <row r="7209" spans="4:14" s="1" customFormat="1">
      <c r="D7209" s="32"/>
      <c r="G7209" s="32"/>
      <c r="I7209" s="7"/>
      <c r="J7209" s="7"/>
      <c r="K7209" s="7"/>
      <c r="N7209" s="7"/>
    </row>
    <row r="7210" spans="4:14" s="1" customFormat="1">
      <c r="D7210" s="32"/>
      <c r="G7210" s="32"/>
      <c r="I7210" s="7"/>
      <c r="J7210" s="7"/>
      <c r="K7210" s="7"/>
      <c r="N7210" s="7"/>
    </row>
    <row r="7211" spans="4:14" s="1" customFormat="1">
      <c r="D7211" s="32"/>
      <c r="G7211" s="32"/>
      <c r="I7211" s="7"/>
      <c r="J7211" s="7"/>
      <c r="K7211" s="7"/>
      <c r="N7211" s="7"/>
    </row>
    <row r="7212" spans="4:14" s="1" customFormat="1">
      <c r="D7212" s="32"/>
      <c r="G7212" s="32"/>
      <c r="I7212" s="7"/>
      <c r="J7212" s="7"/>
      <c r="K7212" s="7"/>
      <c r="N7212" s="7"/>
    </row>
    <row r="7213" spans="4:14" s="1" customFormat="1">
      <c r="D7213" s="32"/>
      <c r="G7213" s="32"/>
      <c r="I7213" s="7"/>
      <c r="J7213" s="7"/>
      <c r="K7213" s="7"/>
      <c r="N7213" s="7"/>
    </row>
    <row r="7214" spans="4:14" s="1" customFormat="1">
      <c r="D7214" s="32"/>
      <c r="G7214" s="32"/>
      <c r="I7214" s="7"/>
      <c r="J7214" s="7"/>
      <c r="K7214" s="7"/>
      <c r="N7214" s="7"/>
    </row>
    <row r="7215" spans="4:14" s="1" customFormat="1">
      <c r="D7215" s="32"/>
      <c r="G7215" s="32"/>
      <c r="I7215" s="7"/>
      <c r="J7215" s="7"/>
      <c r="K7215" s="7"/>
      <c r="N7215" s="7"/>
    </row>
    <row r="7216" spans="4:14" s="1" customFormat="1">
      <c r="D7216" s="32"/>
      <c r="G7216" s="32"/>
      <c r="I7216" s="7"/>
      <c r="J7216" s="7"/>
      <c r="K7216" s="7"/>
      <c r="N7216" s="7"/>
    </row>
    <row r="7217" spans="4:14" s="1" customFormat="1">
      <c r="D7217" s="32"/>
      <c r="G7217" s="32"/>
      <c r="I7217" s="7"/>
      <c r="J7217" s="7"/>
      <c r="K7217" s="7"/>
      <c r="N7217" s="7"/>
    </row>
    <row r="7218" spans="4:14" s="1" customFormat="1">
      <c r="D7218" s="32"/>
      <c r="G7218" s="32"/>
      <c r="I7218" s="7"/>
      <c r="J7218" s="7"/>
      <c r="K7218" s="7"/>
      <c r="N7218" s="7"/>
    </row>
    <row r="7219" spans="4:14" s="1" customFormat="1">
      <c r="D7219" s="32"/>
      <c r="G7219" s="32"/>
      <c r="I7219" s="7"/>
      <c r="J7219" s="7"/>
      <c r="K7219" s="7"/>
      <c r="N7219" s="7"/>
    </row>
    <row r="7220" spans="4:14" s="1" customFormat="1">
      <c r="D7220" s="32"/>
      <c r="G7220" s="32"/>
      <c r="I7220" s="7"/>
      <c r="J7220" s="7"/>
      <c r="K7220" s="7"/>
      <c r="N7220" s="7"/>
    </row>
    <row r="7221" spans="4:14" s="1" customFormat="1">
      <c r="D7221" s="32"/>
      <c r="G7221" s="32"/>
      <c r="I7221" s="7"/>
      <c r="J7221" s="7"/>
      <c r="K7221" s="7"/>
      <c r="N7221" s="7"/>
    </row>
    <row r="7222" spans="4:14" s="1" customFormat="1">
      <c r="D7222" s="32"/>
      <c r="G7222" s="32"/>
      <c r="I7222" s="7"/>
      <c r="J7222" s="7"/>
      <c r="K7222" s="7"/>
      <c r="N7222" s="7"/>
    </row>
    <row r="7223" spans="4:14" s="1" customFormat="1">
      <c r="D7223" s="32"/>
      <c r="G7223" s="32"/>
      <c r="I7223" s="7"/>
      <c r="J7223" s="7"/>
      <c r="K7223" s="7"/>
      <c r="N7223" s="7"/>
    </row>
    <row r="7224" spans="4:14" s="1" customFormat="1">
      <c r="D7224" s="32"/>
      <c r="G7224" s="32"/>
      <c r="I7224" s="7"/>
      <c r="J7224" s="7"/>
      <c r="K7224" s="7"/>
      <c r="N7224" s="7"/>
    </row>
    <row r="7225" spans="4:14" s="1" customFormat="1">
      <c r="D7225" s="32"/>
      <c r="G7225" s="32"/>
      <c r="I7225" s="7"/>
      <c r="J7225" s="7"/>
      <c r="K7225" s="7"/>
      <c r="N7225" s="7"/>
    </row>
    <row r="7226" spans="4:14" s="1" customFormat="1">
      <c r="D7226" s="32"/>
      <c r="G7226" s="32"/>
      <c r="I7226" s="7"/>
      <c r="J7226" s="7"/>
      <c r="K7226" s="7"/>
      <c r="N7226" s="7"/>
    </row>
    <row r="7227" spans="4:14" s="1" customFormat="1">
      <c r="D7227" s="32"/>
      <c r="G7227" s="32"/>
      <c r="I7227" s="7"/>
      <c r="J7227" s="7"/>
      <c r="K7227" s="7"/>
      <c r="N7227" s="7"/>
    </row>
    <row r="7228" spans="4:14" s="1" customFormat="1">
      <c r="D7228" s="32"/>
      <c r="G7228" s="32"/>
      <c r="I7228" s="7"/>
      <c r="J7228" s="7"/>
      <c r="K7228" s="7"/>
      <c r="N7228" s="7"/>
    </row>
    <row r="7229" spans="4:14" s="1" customFormat="1">
      <c r="D7229" s="32"/>
      <c r="G7229" s="32"/>
      <c r="I7229" s="7"/>
      <c r="J7229" s="7"/>
      <c r="K7229" s="7"/>
      <c r="N7229" s="7"/>
    </row>
    <row r="7230" spans="4:14" s="1" customFormat="1">
      <c r="D7230" s="32"/>
      <c r="G7230" s="32"/>
      <c r="I7230" s="7"/>
      <c r="J7230" s="7"/>
      <c r="K7230" s="7"/>
      <c r="N7230" s="7"/>
    </row>
    <row r="7231" spans="4:14" s="1" customFormat="1">
      <c r="D7231" s="32"/>
      <c r="G7231" s="32"/>
      <c r="I7231" s="7"/>
      <c r="J7231" s="7"/>
      <c r="K7231" s="7"/>
      <c r="N7231" s="7"/>
    </row>
    <row r="7232" spans="4:14" s="1" customFormat="1">
      <c r="D7232" s="32"/>
      <c r="G7232" s="32"/>
      <c r="I7232" s="7"/>
      <c r="J7232" s="7"/>
      <c r="K7232" s="7"/>
      <c r="N7232" s="7"/>
    </row>
    <row r="7233" spans="4:14" s="1" customFormat="1">
      <c r="D7233" s="32"/>
      <c r="G7233" s="32"/>
      <c r="I7233" s="7"/>
      <c r="J7233" s="7"/>
      <c r="K7233" s="7"/>
      <c r="N7233" s="7"/>
    </row>
    <row r="7234" spans="4:14" s="1" customFormat="1">
      <c r="D7234" s="32"/>
      <c r="G7234" s="32"/>
      <c r="I7234" s="7"/>
      <c r="J7234" s="7"/>
      <c r="K7234" s="7"/>
      <c r="N7234" s="7"/>
    </row>
    <row r="7235" spans="4:14" s="1" customFormat="1">
      <c r="D7235" s="32"/>
      <c r="G7235" s="32"/>
      <c r="I7235" s="7"/>
      <c r="J7235" s="7"/>
      <c r="K7235" s="7"/>
      <c r="N7235" s="7"/>
    </row>
    <row r="7236" spans="4:14" s="1" customFormat="1">
      <c r="D7236" s="32"/>
      <c r="G7236" s="32"/>
      <c r="I7236" s="7"/>
      <c r="J7236" s="7"/>
      <c r="K7236" s="7"/>
      <c r="N7236" s="7"/>
    </row>
    <row r="7237" spans="4:14" s="1" customFormat="1">
      <c r="D7237" s="32"/>
      <c r="G7237" s="32"/>
      <c r="I7237" s="7"/>
      <c r="J7237" s="7"/>
      <c r="K7237" s="7"/>
      <c r="N7237" s="7"/>
    </row>
    <row r="7238" spans="4:14" s="1" customFormat="1">
      <c r="D7238" s="32"/>
      <c r="G7238" s="32"/>
      <c r="I7238" s="7"/>
      <c r="J7238" s="7"/>
      <c r="K7238" s="7"/>
      <c r="N7238" s="7"/>
    </row>
    <row r="7239" spans="4:14" s="1" customFormat="1">
      <c r="D7239" s="32"/>
      <c r="G7239" s="32"/>
      <c r="I7239" s="7"/>
      <c r="J7239" s="7"/>
      <c r="K7239" s="7"/>
      <c r="N7239" s="7"/>
    </row>
    <row r="7240" spans="4:14" s="1" customFormat="1">
      <c r="D7240" s="32"/>
      <c r="G7240" s="32"/>
      <c r="I7240" s="7"/>
      <c r="J7240" s="7"/>
      <c r="K7240" s="7"/>
      <c r="N7240" s="7"/>
    </row>
    <row r="7241" spans="4:14" s="1" customFormat="1">
      <c r="D7241" s="32"/>
      <c r="G7241" s="32"/>
      <c r="I7241" s="7"/>
      <c r="J7241" s="7"/>
      <c r="K7241" s="7"/>
      <c r="N7241" s="7"/>
    </row>
    <row r="7242" spans="4:14" s="1" customFormat="1">
      <c r="D7242" s="32"/>
      <c r="G7242" s="32"/>
      <c r="I7242" s="7"/>
      <c r="J7242" s="7"/>
      <c r="K7242" s="7"/>
      <c r="N7242" s="7"/>
    </row>
    <row r="7243" spans="4:14" s="1" customFormat="1">
      <c r="D7243" s="32"/>
      <c r="G7243" s="32"/>
      <c r="I7243" s="7"/>
      <c r="J7243" s="7"/>
      <c r="K7243" s="7"/>
      <c r="N7243" s="7"/>
    </row>
    <row r="7244" spans="4:14" s="1" customFormat="1">
      <c r="D7244" s="32"/>
      <c r="G7244" s="32"/>
      <c r="I7244" s="7"/>
      <c r="J7244" s="7"/>
      <c r="K7244" s="7"/>
      <c r="N7244" s="7"/>
    </row>
    <row r="7245" spans="4:14" s="1" customFormat="1">
      <c r="D7245" s="32"/>
      <c r="G7245" s="32"/>
      <c r="I7245" s="7"/>
      <c r="J7245" s="7"/>
      <c r="K7245" s="7"/>
      <c r="N7245" s="7"/>
    </row>
    <row r="7246" spans="4:14" s="1" customFormat="1">
      <c r="D7246" s="32"/>
      <c r="G7246" s="32"/>
      <c r="I7246" s="7"/>
      <c r="J7246" s="7"/>
      <c r="K7246" s="7"/>
      <c r="N7246" s="7"/>
    </row>
    <row r="7247" spans="4:14" s="1" customFormat="1">
      <c r="D7247" s="32"/>
      <c r="G7247" s="32"/>
      <c r="I7247" s="7"/>
      <c r="J7247" s="7"/>
      <c r="K7247" s="7"/>
      <c r="N7247" s="7"/>
    </row>
    <row r="7248" spans="4:14" s="1" customFormat="1">
      <c r="D7248" s="32"/>
      <c r="G7248" s="32"/>
      <c r="I7248" s="7"/>
      <c r="J7248" s="7"/>
      <c r="K7248" s="7"/>
      <c r="N7248" s="7"/>
    </row>
    <row r="7249" spans="4:14" s="1" customFormat="1">
      <c r="D7249" s="32"/>
      <c r="G7249" s="32"/>
      <c r="I7249" s="7"/>
      <c r="J7249" s="7"/>
      <c r="K7249" s="7"/>
      <c r="N7249" s="7"/>
    </row>
    <row r="7250" spans="4:14" s="1" customFormat="1">
      <c r="D7250" s="32"/>
      <c r="G7250" s="32"/>
      <c r="I7250" s="7"/>
      <c r="J7250" s="7"/>
      <c r="K7250" s="7"/>
      <c r="N7250" s="7"/>
    </row>
    <row r="7251" spans="4:14" s="1" customFormat="1">
      <c r="D7251" s="32"/>
      <c r="G7251" s="32"/>
      <c r="I7251" s="7"/>
      <c r="J7251" s="7"/>
      <c r="K7251" s="7"/>
      <c r="N7251" s="7"/>
    </row>
    <row r="7252" spans="4:14" s="1" customFormat="1">
      <c r="D7252" s="32"/>
      <c r="G7252" s="32"/>
      <c r="I7252" s="7"/>
      <c r="J7252" s="7"/>
      <c r="K7252" s="7"/>
      <c r="N7252" s="7"/>
    </row>
    <row r="7253" spans="4:14" s="1" customFormat="1">
      <c r="D7253" s="32"/>
      <c r="G7253" s="32"/>
      <c r="I7253" s="7"/>
      <c r="J7253" s="7"/>
      <c r="K7253" s="7"/>
      <c r="N7253" s="7"/>
    </row>
    <row r="7254" spans="4:14" s="1" customFormat="1">
      <c r="D7254" s="32"/>
      <c r="G7254" s="32"/>
      <c r="I7254" s="7"/>
      <c r="J7254" s="7"/>
      <c r="K7254" s="7"/>
      <c r="N7254" s="7"/>
    </row>
    <row r="7255" spans="4:14" s="1" customFormat="1">
      <c r="D7255" s="32"/>
      <c r="G7255" s="32"/>
      <c r="I7255" s="7"/>
      <c r="J7255" s="7"/>
      <c r="K7255" s="7"/>
      <c r="N7255" s="7"/>
    </row>
    <row r="7256" spans="4:14" s="1" customFormat="1">
      <c r="D7256" s="32"/>
      <c r="G7256" s="32"/>
      <c r="I7256" s="7"/>
      <c r="J7256" s="7"/>
      <c r="K7256" s="7"/>
      <c r="N7256" s="7"/>
    </row>
    <row r="7257" spans="4:14" s="1" customFormat="1">
      <c r="D7257" s="32"/>
      <c r="G7257" s="32"/>
      <c r="I7257" s="7"/>
      <c r="J7257" s="7"/>
      <c r="K7257" s="7"/>
      <c r="N7257" s="7"/>
    </row>
    <row r="7258" spans="4:14" s="1" customFormat="1">
      <c r="D7258" s="32"/>
      <c r="G7258" s="32"/>
      <c r="I7258" s="7"/>
      <c r="J7258" s="7"/>
      <c r="K7258" s="7"/>
      <c r="N7258" s="7"/>
    </row>
    <row r="7259" spans="4:14" s="1" customFormat="1">
      <c r="D7259" s="32"/>
      <c r="G7259" s="32"/>
      <c r="I7259" s="7"/>
      <c r="J7259" s="7"/>
      <c r="K7259" s="7"/>
      <c r="N7259" s="7"/>
    </row>
    <row r="7260" spans="4:14" s="1" customFormat="1">
      <c r="D7260" s="32"/>
      <c r="G7260" s="32"/>
      <c r="I7260" s="7"/>
      <c r="J7260" s="7"/>
      <c r="K7260" s="7"/>
      <c r="N7260" s="7"/>
    </row>
    <row r="7261" spans="4:14" s="1" customFormat="1">
      <c r="D7261" s="32"/>
      <c r="G7261" s="32"/>
      <c r="I7261" s="7"/>
      <c r="J7261" s="7"/>
      <c r="K7261" s="7"/>
      <c r="N7261" s="7"/>
    </row>
    <row r="7262" spans="4:14" s="1" customFormat="1">
      <c r="D7262" s="32"/>
      <c r="G7262" s="32"/>
      <c r="I7262" s="7"/>
      <c r="J7262" s="7"/>
      <c r="K7262" s="7"/>
      <c r="N7262" s="7"/>
    </row>
    <row r="7263" spans="4:14" s="1" customFormat="1">
      <c r="D7263" s="32"/>
      <c r="G7263" s="32"/>
      <c r="I7263" s="7"/>
      <c r="J7263" s="7"/>
      <c r="K7263" s="7"/>
      <c r="N7263" s="7"/>
    </row>
    <row r="7264" spans="4:14" s="1" customFormat="1">
      <c r="D7264" s="32"/>
      <c r="G7264" s="32"/>
      <c r="I7264" s="7"/>
      <c r="J7264" s="7"/>
      <c r="K7264" s="7"/>
      <c r="N7264" s="7"/>
    </row>
    <row r="7265" spans="4:14" s="1" customFormat="1">
      <c r="D7265" s="32"/>
      <c r="G7265" s="32"/>
      <c r="I7265" s="7"/>
      <c r="J7265" s="7"/>
      <c r="K7265" s="7"/>
      <c r="N7265" s="7"/>
    </row>
    <row r="7266" spans="4:14" s="1" customFormat="1">
      <c r="D7266" s="32"/>
      <c r="G7266" s="32"/>
      <c r="I7266" s="7"/>
      <c r="J7266" s="7"/>
      <c r="K7266" s="7"/>
      <c r="N7266" s="7"/>
    </row>
    <row r="7267" spans="4:14" s="1" customFormat="1">
      <c r="D7267" s="32"/>
      <c r="G7267" s="32"/>
      <c r="I7267" s="7"/>
      <c r="J7267" s="7"/>
      <c r="K7267" s="7"/>
      <c r="N7267" s="7"/>
    </row>
    <row r="7268" spans="4:14" s="1" customFormat="1">
      <c r="D7268" s="32"/>
      <c r="G7268" s="32"/>
      <c r="I7268" s="7"/>
      <c r="J7268" s="7"/>
      <c r="K7268" s="7"/>
      <c r="N7268" s="7"/>
    </row>
    <row r="7269" spans="4:14" s="1" customFormat="1">
      <c r="D7269" s="32"/>
      <c r="G7269" s="32"/>
      <c r="I7269" s="7"/>
      <c r="J7269" s="7"/>
      <c r="K7269" s="7"/>
      <c r="N7269" s="7"/>
    </row>
    <row r="7270" spans="4:14" s="1" customFormat="1">
      <c r="D7270" s="32"/>
      <c r="G7270" s="32"/>
      <c r="I7270" s="7"/>
      <c r="J7270" s="7"/>
      <c r="K7270" s="7"/>
      <c r="N7270" s="7"/>
    </row>
    <row r="7271" spans="4:14" s="1" customFormat="1">
      <c r="D7271" s="32"/>
      <c r="G7271" s="32"/>
      <c r="I7271" s="7"/>
      <c r="J7271" s="7"/>
      <c r="K7271" s="7"/>
      <c r="N7271" s="7"/>
    </row>
    <row r="7272" spans="4:14" s="1" customFormat="1">
      <c r="D7272" s="32"/>
      <c r="G7272" s="32"/>
      <c r="I7272" s="7"/>
      <c r="J7272" s="7"/>
      <c r="K7272" s="7"/>
      <c r="N7272" s="7"/>
    </row>
    <row r="7273" spans="4:14" s="1" customFormat="1">
      <c r="D7273" s="32"/>
      <c r="G7273" s="32"/>
      <c r="I7273" s="7"/>
      <c r="J7273" s="7"/>
      <c r="K7273" s="7"/>
      <c r="N7273" s="7"/>
    </row>
    <row r="7274" spans="4:14" s="1" customFormat="1">
      <c r="D7274" s="32"/>
      <c r="G7274" s="32"/>
      <c r="I7274" s="7"/>
      <c r="J7274" s="7"/>
      <c r="K7274" s="7"/>
      <c r="N7274" s="7"/>
    </row>
    <row r="7275" spans="4:14" s="1" customFormat="1">
      <c r="D7275" s="32"/>
      <c r="G7275" s="32"/>
      <c r="I7275" s="7"/>
      <c r="J7275" s="7"/>
      <c r="K7275" s="7"/>
      <c r="N7275" s="7"/>
    </row>
    <row r="7276" spans="4:14" s="1" customFormat="1">
      <c r="D7276" s="32"/>
      <c r="G7276" s="32"/>
      <c r="I7276" s="7"/>
      <c r="J7276" s="7"/>
      <c r="K7276" s="7"/>
      <c r="N7276" s="7"/>
    </row>
    <row r="7277" spans="4:14" s="1" customFormat="1">
      <c r="D7277" s="32"/>
      <c r="G7277" s="32"/>
      <c r="I7277" s="7"/>
      <c r="J7277" s="7"/>
      <c r="K7277" s="7"/>
      <c r="N7277" s="7"/>
    </row>
    <row r="7278" spans="4:14" s="1" customFormat="1">
      <c r="D7278" s="32"/>
      <c r="G7278" s="32"/>
      <c r="I7278" s="7"/>
      <c r="J7278" s="7"/>
      <c r="K7278" s="7"/>
      <c r="N7278" s="7"/>
    </row>
    <row r="7279" spans="4:14" s="1" customFormat="1">
      <c r="D7279" s="32"/>
      <c r="G7279" s="32"/>
      <c r="I7279" s="7"/>
      <c r="J7279" s="7"/>
      <c r="K7279" s="7"/>
      <c r="N7279" s="7"/>
    </row>
    <row r="7280" spans="4:14" s="1" customFormat="1">
      <c r="D7280" s="32"/>
      <c r="G7280" s="32"/>
      <c r="I7280" s="7"/>
      <c r="J7280" s="7"/>
      <c r="K7280" s="7"/>
      <c r="N7280" s="7"/>
    </row>
    <row r="7281" spans="4:14" s="1" customFormat="1">
      <c r="D7281" s="32"/>
      <c r="G7281" s="32"/>
      <c r="I7281" s="7"/>
      <c r="J7281" s="7"/>
      <c r="K7281" s="7"/>
      <c r="N7281" s="7"/>
    </row>
    <row r="7282" spans="4:14" s="1" customFormat="1">
      <c r="D7282" s="32"/>
      <c r="G7282" s="32"/>
      <c r="I7282" s="7"/>
      <c r="J7282" s="7"/>
      <c r="K7282" s="7"/>
      <c r="N7282" s="7"/>
    </row>
    <row r="7283" spans="4:14" s="1" customFormat="1">
      <c r="D7283" s="32"/>
      <c r="G7283" s="32"/>
      <c r="I7283" s="7"/>
      <c r="J7283" s="7"/>
      <c r="K7283" s="7"/>
      <c r="N7283" s="7"/>
    </row>
    <row r="7284" spans="4:14" s="1" customFormat="1">
      <c r="D7284" s="32"/>
      <c r="G7284" s="32"/>
      <c r="I7284" s="7"/>
      <c r="J7284" s="7"/>
      <c r="K7284" s="7"/>
      <c r="N7284" s="7"/>
    </row>
    <row r="7285" spans="4:14" s="1" customFormat="1">
      <c r="D7285" s="32"/>
      <c r="G7285" s="32"/>
      <c r="I7285" s="7"/>
      <c r="J7285" s="7"/>
      <c r="K7285" s="7"/>
      <c r="N7285" s="7"/>
    </row>
    <row r="7286" spans="4:14" s="1" customFormat="1">
      <c r="D7286" s="32"/>
      <c r="G7286" s="32"/>
      <c r="I7286" s="7"/>
      <c r="J7286" s="7"/>
      <c r="K7286" s="7"/>
      <c r="N7286" s="7"/>
    </row>
    <row r="7287" spans="4:14" s="1" customFormat="1">
      <c r="D7287" s="32"/>
      <c r="G7287" s="32"/>
      <c r="I7287" s="7"/>
      <c r="J7287" s="7"/>
      <c r="K7287" s="7"/>
      <c r="N7287" s="7"/>
    </row>
    <row r="7288" spans="4:14" s="1" customFormat="1">
      <c r="D7288" s="32"/>
      <c r="G7288" s="32"/>
      <c r="I7288" s="7"/>
      <c r="J7288" s="7"/>
      <c r="K7288" s="7"/>
      <c r="N7288" s="7"/>
    </row>
    <row r="7289" spans="4:14" s="1" customFormat="1">
      <c r="D7289" s="32"/>
      <c r="G7289" s="32"/>
      <c r="I7289" s="7"/>
      <c r="J7289" s="7"/>
      <c r="K7289" s="7"/>
      <c r="N7289" s="7"/>
    </row>
    <row r="7290" spans="4:14" s="1" customFormat="1">
      <c r="D7290" s="32"/>
      <c r="G7290" s="32"/>
      <c r="I7290" s="7"/>
      <c r="J7290" s="7"/>
      <c r="K7290" s="7"/>
      <c r="N7290" s="7"/>
    </row>
    <row r="7291" spans="4:14" s="1" customFormat="1">
      <c r="D7291" s="32"/>
      <c r="G7291" s="32"/>
      <c r="I7291" s="7"/>
      <c r="J7291" s="7"/>
      <c r="K7291" s="7"/>
      <c r="N7291" s="7"/>
    </row>
    <row r="7292" spans="4:14" s="1" customFormat="1">
      <c r="D7292" s="32"/>
      <c r="G7292" s="32"/>
      <c r="I7292" s="7"/>
      <c r="J7292" s="7"/>
      <c r="K7292" s="7"/>
      <c r="N7292" s="7"/>
    </row>
    <row r="7293" spans="4:14" s="1" customFormat="1">
      <c r="D7293" s="32"/>
      <c r="G7293" s="32"/>
      <c r="I7293" s="7"/>
      <c r="J7293" s="7"/>
      <c r="K7293" s="7"/>
      <c r="N7293" s="7"/>
    </row>
    <row r="7294" spans="4:14" s="1" customFormat="1">
      <c r="D7294" s="32"/>
      <c r="G7294" s="32"/>
      <c r="I7294" s="7"/>
      <c r="J7294" s="7"/>
      <c r="K7294" s="7"/>
      <c r="N7294" s="7"/>
    </row>
    <row r="7295" spans="4:14" s="1" customFormat="1">
      <c r="D7295" s="32"/>
      <c r="G7295" s="32"/>
      <c r="I7295" s="7"/>
      <c r="J7295" s="7"/>
      <c r="K7295" s="7"/>
      <c r="N7295" s="7"/>
    </row>
    <row r="7296" spans="4:14" s="1" customFormat="1">
      <c r="D7296" s="32"/>
      <c r="G7296" s="32"/>
      <c r="I7296" s="7"/>
      <c r="J7296" s="7"/>
      <c r="K7296" s="7"/>
      <c r="N7296" s="7"/>
    </row>
    <row r="7297" spans="4:14" s="1" customFormat="1">
      <c r="D7297" s="32"/>
      <c r="G7297" s="32"/>
      <c r="I7297" s="7"/>
      <c r="J7297" s="7"/>
      <c r="K7297" s="7"/>
      <c r="N7297" s="7"/>
    </row>
    <row r="7298" spans="4:14" s="1" customFormat="1">
      <c r="D7298" s="32"/>
      <c r="G7298" s="32"/>
      <c r="I7298" s="7"/>
      <c r="J7298" s="7"/>
      <c r="K7298" s="7"/>
      <c r="N7298" s="7"/>
    </row>
    <row r="7299" spans="4:14" s="1" customFormat="1">
      <c r="D7299" s="32"/>
      <c r="G7299" s="32"/>
      <c r="I7299" s="7"/>
      <c r="J7299" s="7"/>
      <c r="K7299" s="7"/>
      <c r="N7299" s="7"/>
    </row>
    <row r="7300" spans="4:14" s="1" customFormat="1">
      <c r="D7300" s="32"/>
      <c r="G7300" s="32"/>
      <c r="I7300" s="7"/>
      <c r="J7300" s="7"/>
      <c r="K7300" s="7"/>
      <c r="N7300" s="7"/>
    </row>
    <row r="7301" spans="4:14" s="1" customFormat="1">
      <c r="D7301" s="32"/>
      <c r="G7301" s="32"/>
      <c r="I7301" s="7"/>
      <c r="J7301" s="7"/>
      <c r="K7301" s="7"/>
      <c r="N7301" s="7"/>
    </row>
    <row r="7302" spans="4:14" s="1" customFormat="1">
      <c r="D7302" s="32"/>
      <c r="G7302" s="32"/>
      <c r="I7302" s="7"/>
      <c r="J7302" s="7"/>
      <c r="K7302" s="7"/>
      <c r="N7302" s="7"/>
    </row>
    <row r="7303" spans="4:14" s="1" customFormat="1">
      <c r="D7303" s="32"/>
      <c r="G7303" s="32"/>
      <c r="I7303" s="7"/>
      <c r="J7303" s="7"/>
      <c r="K7303" s="7"/>
      <c r="N7303" s="7"/>
    </row>
    <row r="7304" spans="4:14" s="1" customFormat="1">
      <c r="D7304" s="32"/>
      <c r="G7304" s="32"/>
      <c r="I7304" s="7"/>
      <c r="J7304" s="7"/>
      <c r="K7304" s="7"/>
      <c r="N7304" s="7"/>
    </row>
    <row r="7305" spans="4:14" s="1" customFormat="1">
      <c r="D7305" s="32"/>
      <c r="G7305" s="32"/>
      <c r="I7305" s="7"/>
      <c r="J7305" s="7"/>
      <c r="K7305" s="7"/>
      <c r="N7305" s="7"/>
    </row>
    <row r="7306" spans="4:14" s="1" customFormat="1">
      <c r="D7306" s="32"/>
      <c r="G7306" s="32"/>
      <c r="I7306" s="7"/>
      <c r="J7306" s="7"/>
      <c r="K7306" s="7"/>
      <c r="N7306" s="7"/>
    </row>
    <row r="7307" spans="4:14" s="1" customFormat="1">
      <c r="D7307" s="32"/>
      <c r="G7307" s="32"/>
      <c r="I7307" s="7"/>
      <c r="J7307" s="7"/>
      <c r="K7307" s="7"/>
      <c r="N7307" s="7"/>
    </row>
    <row r="7308" spans="4:14" s="1" customFormat="1">
      <c r="D7308" s="32"/>
      <c r="G7308" s="32"/>
      <c r="I7308" s="7"/>
      <c r="J7308" s="7"/>
      <c r="K7308" s="7"/>
      <c r="N7308" s="7"/>
    </row>
    <row r="7309" spans="4:14" s="1" customFormat="1">
      <c r="D7309" s="32"/>
      <c r="G7309" s="32"/>
      <c r="I7309" s="7"/>
      <c r="J7309" s="7"/>
      <c r="K7309" s="7"/>
      <c r="N7309" s="7"/>
    </row>
    <row r="7310" spans="4:14" s="1" customFormat="1">
      <c r="D7310" s="32"/>
      <c r="G7310" s="32"/>
      <c r="I7310" s="7"/>
      <c r="J7310" s="7"/>
      <c r="K7310" s="7"/>
      <c r="N7310" s="7"/>
    </row>
    <row r="7311" spans="4:14" s="1" customFormat="1">
      <c r="D7311" s="32"/>
      <c r="G7311" s="32"/>
      <c r="I7311" s="7"/>
      <c r="J7311" s="7"/>
      <c r="K7311" s="7"/>
      <c r="N7311" s="7"/>
    </row>
    <row r="7312" spans="4:14" s="1" customFormat="1">
      <c r="D7312" s="32"/>
      <c r="G7312" s="32"/>
      <c r="I7312" s="7"/>
      <c r="J7312" s="7"/>
      <c r="K7312" s="7"/>
      <c r="N7312" s="7"/>
    </row>
    <row r="7313" spans="4:14" s="1" customFormat="1">
      <c r="D7313" s="32"/>
      <c r="G7313" s="32"/>
      <c r="I7313" s="7"/>
      <c r="J7313" s="7"/>
      <c r="K7313" s="7"/>
      <c r="N7313" s="7"/>
    </row>
    <row r="7314" spans="4:14" s="1" customFormat="1">
      <c r="D7314" s="32"/>
      <c r="G7314" s="32"/>
      <c r="I7314" s="7"/>
      <c r="J7314" s="7"/>
      <c r="K7314" s="7"/>
      <c r="N7314" s="7"/>
    </row>
    <row r="7315" spans="4:14" s="1" customFormat="1">
      <c r="D7315" s="32"/>
      <c r="G7315" s="32"/>
      <c r="I7315" s="7"/>
      <c r="J7315" s="7"/>
      <c r="K7315" s="7"/>
      <c r="N7315" s="7"/>
    </row>
    <row r="7316" spans="4:14" s="1" customFormat="1">
      <c r="D7316" s="32"/>
      <c r="G7316" s="32"/>
      <c r="I7316" s="7"/>
      <c r="J7316" s="7"/>
      <c r="K7316" s="7"/>
      <c r="N7316" s="7"/>
    </row>
    <row r="7317" spans="4:14" s="1" customFormat="1">
      <c r="D7317" s="32"/>
      <c r="G7317" s="32"/>
      <c r="I7317" s="7"/>
      <c r="J7317" s="7"/>
      <c r="K7317" s="7"/>
      <c r="N7317" s="7"/>
    </row>
    <row r="7318" spans="4:14" s="1" customFormat="1">
      <c r="D7318" s="32"/>
      <c r="G7318" s="32"/>
      <c r="I7318" s="7"/>
      <c r="J7318" s="7"/>
      <c r="K7318" s="7"/>
      <c r="N7318" s="7"/>
    </row>
    <row r="7319" spans="4:14" s="1" customFormat="1">
      <c r="D7319" s="32"/>
      <c r="G7319" s="32"/>
      <c r="I7319" s="7"/>
      <c r="J7319" s="7"/>
      <c r="K7319" s="7"/>
      <c r="N7319" s="7"/>
    </row>
    <row r="7320" spans="4:14" s="1" customFormat="1">
      <c r="D7320" s="32"/>
      <c r="G7320" s="32"/>
      <c r="I7320" s="7"/>
      <c r="J7320" s="7"/>
      <c r="K7320" s="7"/>
      <c r="N7320" s="7"/>
    </row>
    <row r="7321" spans="4:14" s="1" customFormat="1">
      <c r="D7321" s="32"/>
      <c r="G7321" s="32"/>
      <c r="I7321" s="7"/>
      <c r="J7321" s="7"/>
      <c r="K7321" s="7"/>
      <c r="N7321" s="7"/>
    </row>
    <row r="7322" spans="4:14" s="1" customFormat="1">
      <c r="D7322" s="32"/>
      <c r="G7322" s="32"/>
      <c r="I7322" s="7"/>
      <c r="J7322" s="7"/>
      <c r="K7322" s="7"/>
      <c r="N7322" s="7"/>
    </row>
    <row r="7323" spans="4:14" s="1" customFormat="1">
      <c r="D7323" s="32"/>
      <c r="G7323" s="32"/>
      <c r="I7323" s="7"/>
      <c r="J7323" s="7"/>
      <c r="K7323" s="7"/>
      <c r="N7323" s="7"/>
    </row>
    <row r="7324" spans="4:14" s="1" customFormat="1">
      <c r="D7324" s="32"/>
      <c r="G7324" s="32"/>
      <c r="I7324" s="7"/>
      <c r="J7324" s="7"/>
      <c r="K7324" s="7"/>
      <c r="N7324" s="7"/>
    </row>
    <row r="7325" spans="4:14" s="1" customFormat="1">
      <c r="D7325" s="32"/>
      <c r="G7325" s="32"/>
      <c r="I7325" s="7"/>
      <c r="J7325" s="7"/>
      <c r="K7325" s="7"/>
      <c r="N7325" s="7"/>
    </row>
    <row r="7326" spans="4:14" s="1" customFormat="1">
      <c r="D7326" s="32"/>
      <c r="G7326" s="32"/>
      <c r="I7326" s="7"/>
      <c r="J7326" s="7"/>
      <c r="K7326" s="7"/>
      <c r="N7326" s="7"/>
    </row>
    <row r="7327" spans="4:14" s="1" customFormat="1">
      <c r="D7327" s="32"/>
      <c r="G7327" s="32"/>
      <c r="I7327" s="7"/>
      <c r="J7327" s="7"/>
      <c r="K7327" s="7"/>
      <c r="N7327" s="7"/>
    </row>
    <row r="7328" spans="4:14" s="1" customFormat="1">
      <c r="D7328" s="32"/>
      <c r="G7328" s="32"/>
      <c r="I7328" s="7"/>
      <c r="J7328" s="7"/>
      <c r="K7328" s="7"/>
      <c r="N7328" s="7"/>
    </row>
    <row r="7329" spans="4:14" s="1" customFormat="1">
      <c r="D7329" s="32"/>
      <c r="G7329" s="32"/>
      <c r="I7329" s="7"/>
      <c r="J7329" s="7"/>
      <c r="K7329" s="7"/>
      <c r="N7329" s="7"/>
    </row>
    <row r="7330" spans="4:14" s="1" customFormat="1">
      <c r="D7330" s="32"/>
      <c r="G7330" s="32"/>
      <c r="I7330" s="7"/>
      <c r="J7330" s="7"/>
      <c r="K7330" s="7"/>
      <c r="N7330" s="7"/>
    </row>
    <row r="7331" spans="4:14" s="1" customFormat="1">
      <c r="D7331" s="32"/>
      <c r="G7331" s="32"/>
      <c r="I7331" s="7"/>
      <c r="J7331" s="7"/>
      <c r="K7331" s="7"/>
      <c r="N7331" s="7"/>
    </row>
    <row r="7332" spans="4:14" s="1" customFormat="1">
      <c r="D7332" s="32"/>
      <c r="G7332" s="32"/>
      <c r="I7332" s="7"/>
      <c r="J7332" s="7"/>
      <c r="K7332" s="7"/>
      <c r="N7332" s="7"/>
    </row>
    <row r="7333" spans="4:14" s="1" customFormat="1">
      <c r="D7333" s="32"/>
      <c r="G7333" s="32"/>
      <c r="I7333" s="7"/>
      <c r="J7333" s="7"/>
      <c r="K7333" s="7"/>
      <c r="N7333" s="7"/>
    </row>
    <row r="7334" spans="4:14" s="1" customFormat="1">
      <c r="D7334" s="32"/>
      <c r="G7334" s="32"/>
      <c r="I7334" s="7"/>
      <c r="J7334" s="7"/>
      <c r="K7334" s="7"/>
      <c r="N7334" s="7"/>
    </row>
    <row r="7335" spans="4:14" s="1" customFormat="1">
      <c r="D7335" s="32"/>
      <c r="G7335" s="32"/>
      <c r="I7335" s="7"/>
      <c r="J7335" s="7"/>
      <c r="K7335" s="7"/>
      <c r="N7335" s="7"/>
    </row>
    <row r="7336" spans="4:14" s="1" customFormat="1">
      <c r="D7336" s="32"/>
      <c r="G7336" s="32"/>
      <c r="I7336" s="7"/>
      <c r="J7336" s="7"/>
      <c r="K7336" s="7"/>
      <c r="N7336" s="7"/>
    </row>
    <row r="7337" spans="4:14" s="1" customFormat="1">
      <c r="D7337" s="32"/>
      <c r="G7337" s="32"/>
      <c r="I7337" s="7"/>
      <c r="J7337" s="7"/>
      <c r="K7337" s="7"/>
      <c r="N7337" s="7"/>
    </row>
    <row r="7338" spans="4:14" s="1" customFormat="1">
      <c r="D7338" s="32"/>
      <c r="G7338" s="32"/>
      <c r="I7338" s="7"/>
      <c r="J7338" s="7"/>
      <c r="K7338" s="7"/>
      <c r="N7338" s="7"/>
    </row>
    <row r="7339" spans="4:14" s="1" customFormat="1">
      <c r="D7339" s="32"/>
      <c r="G7339" s="32"/>
      <c r="I7339" s="7"/>
      <c r="J7339" s="7"/>
      <c r="K7339" s="7"/>
      <c r="N7339" s="7"/>
    </row>
    <row r="7340" spans="4:14" s="1" customFormat="1">
      <c r="D7340" s="32"/>
      <c r="G7340" s="32"/>
      <c r="I7340" s="7"/>
      <c r="J7340" s="7"/>
      <c r="K7340" s="7"/>
      <c r="N7340" s="7"/>
    </row>
    <row r="7341" spans="4:14" s="1" customFormat="1">
      <c r="D7341" s="32"/>
      <c r="G7341" s="32"/>
      <c r="I7341" s="7"/>
      <c r="J7341" s="7"/>
      <c r="K7341" s="7"/>
      <c r="N7341" s="7"/>
    </row>
    <row r="7342" spans="4:14" s="1" customFormat="1">
      <c r="D7342" s="32"/>
      <c r="G7342" s="32"/>
      <c r="I7342" s="7"/>
      <c r="J7342" s="7"/>
      <c r="K7342" s="7"/>
      <c r="N7342" s="7"/>
    </row>
    <row r="7343" spans="4:14" s="1" customFormat="1">
      <c r="D7343" s="32"/>
      <c r="G7343" s="32"/>
      <c r="I7343" s="7"/>
      <c r="J7343" s="7"/>
      <c r="K7343" s="7"/>
      <c r="N7343" s="7"/>
    </row>
    <row r="7344" spans="4:14" s="1" customFormat="1">
      <c r="D7344" s="32"/>
      <c r="G7344" s="32"/>
      <c r="I7344" s="7"/>
      <c r="J7344" s="7"/>
      <c r="K7344" s="7"/>
      <c r="N7344" s="7"/>
    </row>
    <row r="7345" spans="4:14" s="1" customFormat="1">
      <c r="D7345" s="32"/>
      <c r="G7345" s="32"/>
      <c r="I7345" s="7"/>
      <c r="J7345" s="7"/>
      <c r="K7345" s="7"/>
      <c r="N7345" s="7"/>
    </row>
    <row r="7346" spans="4:14" s="1" customFormat="1">
      <c r="D7346" s="32"/>
      <c r="G7346" s="32"/>
      <c r="I7346" s="7"/>
      <c r="J7346" s="7"/>
      <c r="K7346" s="7"/>
      <c r="N7346" s="7"/>
    </row>
    <row r="7347" spans="4:14" s="1" customFormat="1">
      <c r="D7347" s="32"/>
      <c r="G7347" s="32"/>
      <c r="I7347" s="7"/>
      <c r="J7347" s="7"/>
      <c r="K7347" s="7"/>
      <c r="N7347" s="7"/>
    </row>
    <row r="7348" spans="4:14" s="1" customFormat="1">
      <c r="D7348" s="32"/>
      <c r="G7348" s="32"/>
      <c r="I7348" s="7"/>
      <c r="J7348" s="7"/>
      <c r="K7348" s="7"/>
      <c r="N7348" s="7"/>
    </row>
    <row r="7349" spans="4:14" s="1" customFormat="1">
      <c r="D7349" s="32"/>
      <c r="G7349" s="32"/>
      <c r="I7349" s="7"/>
      <c r="J7349" s="7"/>
      <c r="K7349" s="7"/>
      <c r="N7349" s="7"/>
    </row>
    <row r="7350" spans="4:14" s="1" customFormat="1">
      <c r="D7350" s="32"/>
      <c r="G7350" s="32"/>
      <c r="I7350" s="7"/>
      <c r="J7350" s="7"/>
      <c r="K7350" s="7"/>
      <c r="N7350" s="7"/>
    </row>
    <row r="7351" spans="4:14" s="1" customFormat="1">
      <c r="D7351" s="32"/>
      <c r="G7351" s="32"/>
      <c r="I7351" s="7"/>
      <c r="J7351" s="7"/>
      <c r="K7351" s="7"/>
      <c r="N7351" s="7"/>
    </row>
    <row r="7352" spans="4:14" s="1" customFormat="1">
      <c r="D7352" s="32"/>
      <c r="G7352" s="32"/>
      <c r="I7352" s="7"/>
      <c r="J7352" s="7"/>
      <c r="K7352" s="7"/>
      <c r="N7352" s="7"/>
    </row>
    <row r="7353" spans="4:14" s="1" customFormat="1">
      <c r="D7353" s="32"/>
      <c r="G7353" s="32"/>
      <c r="I7353" s="7"/>
      <c r="J7353" s="7"/>
      <c r="K7353" s="7"/>
      <c r="N7353" s="7"/>
    </row>
    <row r="7354" spans="4:14" s="1" customFormat="1">
      <c r="D7354" s="32"/>
      <c r="G7354" s="32"/>
      <c r="I7354" s="7"/>
      <c r="J7354" s="7"/>
      <c r="K7354" s="7"/>
      <c r="N7354" s="7"/>
    </row>
    <row r="7355" spans="4:14" s="1" customFormat="1">
      <c r="D7355" s="32"/>
      <c r="G7355" s="32"/>
      <c r="I7355" s="7"/>
      <c r="J7355" s="7"/>
      <c r="K7355" s="7"/>
      <c r="N7355" s="7"/>
    </row>
    <row r="7356" spans="4:14" s="1" customFormat="1">
      <c r="D7356" s="32"/>
      <c r="G7356" s="32"/>
      <c r="I7356" s="7"/>
      <c r="J7356" s="7"/>
      <c r="K7356" s="7"/>
      <c r="N7356" s="7"/>
    </row>
    <row r="7357" spans="4:14" s="1" customFormat="1">
      <c r="D7357" s="32"/>
      <c r="G7357" s="32"/>
      <c r="I7357" s="7"/>
      <c r="J7357" s="7"/>
      <c r="K7357" s="7"/>
      <c r="N7357" s="7"/>
    </row>
    <row r="7358" spans="4:14" s="1" customFormat="1">
      <c r="D7358" s="32"/>
      <c r="G7358" s="32"/>
      <c r="I7358" s="7"/>
      <c r="J7358" s="7"/>
      <c r="K7358" s="7"/>
      <c r="N7358" s="7"/>
    </row>
    <row r="7359" spans="4:14" s="1" customFormat="1">
      <c r="D7359" s="32"/>
      <c r="G7359" s="32"/>
      <c r="I7359" s="7"/>
      <c r="J7359" s="7"/>
      <c r="K7359" s="7"/>
      <c r="N7359" s="7"/>
    </row>
    <row r="7360" spans="4:14" s="1" customFormat="1">
      <c r="D7360" s="32"/>
      <c r="G7360" s="32"/>
      <c r="I7360" s="7"/>
      <c r="J7360" s="7"/>
      <c r="K7360" s="7"/>
      <c r="N7360" s="7"/>
    </row>
    <row r="7361" spans="4:14" s="1" customFormat="1">
      <c r="D7361" s="32"/>
      <c r="G7361" s="32"/>
      <c r="I7361" s="7"/>
      <c r="J7361" s="7"/>
      <c r="K7361" s="7"/>
      <c r="N7361" s="7"/>
    </row>
    <row r="7362" spans="4:14" s="1" customFormat="1">
      <c r="D7362" s="32"/>
      <c r="G7362" s="32"/>
      <c r="I7362" s="7"/>
      <c r="J7362" s="7"/>
      <c r="K7362" s="7"/>
      <c r="N7362" s="7"/>
    </row>
    <row r="7363" spans="4:14" s="1" customFormat="1">
      <c r="D7363" s="32"/>
      <c r="G7363" s="32"/>
      <c r="I7363" s="7"/>
      <c r="J7363" s="7"/>
      <c r="K7363" s="7"/>
      <c r="N7363" s="7"/>
    </row>
    <row r="7364" spans="4:14" s="1" customFormat="1">
      <c r="D7364" s="32"/>
      <c r="G7364" s="32"/>
      <c r="I7364" s="7"/>
      <c r="J7364" s="7"/>
      <c r="K7364" s="7"/>
      <c r="N7364" s="7"/>
    </row>
    <row r="7365" spans="4:14" s="1" customFormat="1">
      <c r="D7365" s="32"/>
      <c r="G7365" s="32"/>
      <c r="I7365" s="7"/>
      <c r="J7365" s="7"/>
      <c r="K7365" s="7"/>
      <c r="N7365" s="7"/>
    </row>
    <row r="7366" spans="4:14" s="1" customFormat="1">
      <c r="D7366" s="32"/>
      <c r="G7366" s="32"/>
      <c r="I7366" s="7"/>
      <c r="J7366" s="7"/>
      <c r="K7366" s="7"/>
      <c r="N7366" s="7"/>
    </row>
    <row r="7367" spans="4:14" s="1" customFormat="1">
      <c r="D7367" s="32"/>
      <c r="G7367" s="32"/>
      <c r="I7367" s="7"/>
      <c r="J7367" s="7"/>
      <c r="K7367" s="7"/>
      <c r="N7367" s="7"/>
    </row>
    <row r="7368" spans="4:14" s="1" customFormat="1">
      <c r="D7368" s="32"/>
      <c r="G7368" s="32"/>
      <c r="I7368" s="7"/>
      <c r="J7368" s="7"/>
      <c r="K7368" s="7"/>
      <c r="N7368" s="7"/>
    </row>
    <row r="7369" spans="4:14" s="1" customFormat="1">
      <c r="D7369" s="32"/>
      <c r="G7369" s="32"/>
      <c r="I7369" s="7"/>
      <c r="J7369" s="7"/>
      <c r="K7369" s="7"/>
      <c r="N7369" s="7"/>
    </row>
    <row r="7370" spans="4:14" s="1" customFormat="1">
      <c r="D7370" s="32"/>
      <c r="G7370" s="32"/>
      <c r="I7370" s="7"/>
      <c r="J7370" s="7"/>
      <c r="K7370" s="7"/>
      <c r="N7370" s="7"/>
    </row>
    <row r="7371" spans="4:14" s="1" customFormat="1">
      <c r="D7371" s="32"/>
      <c r="G7371" s="32"/>
      <c r="I7371" s="7"/>
      <c r="J7371" s="7"/>
      <c r="K7371" s="7"/>
      <c r="N7371" s="7"/>
    </row>
    <row r="7372" spans="4:14" s="1" customFormat="1">
      <c r="D7372" s="32"/>
      <c r="G7372" s="32"/>
      <c r="I7372" s="7"/>
      <c r="J7372" s="7"/>
      <c r="K7372" s="7"/>
      <c r="N7372" s="7"/>
    </row>
    <row r="7373" spans="4:14" s="1" customFormat="1">
      <c r="D7373" s="32"/>
      <c r="G7373" s="32"/>
      <c r="I7373" s="7"/>
      <c r="J7373" s="7"/>
      <c r="K7373" s="7"/>
      <c r="N7373" s="7"/>
    </row>
    <row r="7374" spans="4:14" s="1" customFormat="1">
      <c r="D7374" s="32"/>
      <c r="G7374" s="32"/>
      <c r="I7374" s="7"/>
      <c r="J7374" s="7"/>
      <c r="K7374" s="7"/>
      <c r="N7374" s="7"/>
    </row>
    <row r="7375" spans="4:14" s="1" customFormat="1">
      <c r="D7375" s="32"/>
      <c r="G7375" s="32"/>
      <c r="I7375" s="7"/>
      <c r="J7375" s="7"/>
      <c r="K7375" s="7"/>
      <c r="N7375" s="7"/>
    </row>
    <row r="7376" spans="4:14" s="1" customFormat="1">
      <c r="D7376" s="32"/>
      <c r="G7376" s="32"/>
      <c r="I7376" s="7"/>
      <c r="J7376" s="7"/>
      <c r="K7376" s="7"/>
      <c r="N7376" s="7"/>
    </row>
    <row r="7377" spans="4:14" s="1" customFormat="1">
      <c r="D7377" s="32"/>
      <c r="G7377" s="32"/>
      <c r="I7377" s="7"/>
      <c r="J7377" s="7"/>
      <c r="K7377" s="7"/>
      <c r="N7377" s="7"/>
    </row>
    <row r="7378" spans="4:14" s="1" customFormat="1">
      <c r="D7378" s="32"/>
      <c r="G7378" s="32"/>
      <c r="I7378" s="7"/>
      <c r="J7378" s="7"/>
      <c r="K7378" s="7"/>
      <c r="N7378" s="7"/>
    </row>
    <row r="7379" spans="4:14" s="1" customFormat="1">
      <c r="D7379" s="32"/>
      <c r="G7379" s="32"/>
      <c r="I7379" s="7"/>
      <c r="J7379" s="7"/>
      <c r="K7379" s="7"/>
      <c r="N7379" s="7"/>
    </row>
    <row r="7380" spans="4:14" s="1" customFormat="1">
      <c r="D7380" s="32"/>
      <c r="G7380" s="32"/>
      <c r="I7380" s="7"/>
      <c r="J7380" s="7"/>
      <c r="K7380" s="7"/>
      <c r="N7380" s="7"/>
    </row>
    <row r="7381" spans="4:14" s="1" customFormat="1">
      <c r="D7381" s="32"/>
      <c r="G7381" s="32"/>
      <c r="I7381" s="7"/>
      <c r="J7381" s="7"/>
      <c r="K7381" s="7"/>
      <c r="N7381" s="7"/>
    </row>
    <row r="7382" spans="4:14" s="1" customFormat="1">
      <c r="D7382" s="32"/>
      <c r="G7382" s="32"/>
      <c r="I7382" s="7"/>
      <c r="J7382" s="7"/>
      <c r="K7382" s="7"/>
      <c r="N7382" s="7"/>
    </row>
    <row r="7383" spans="4:14" s="1" customFormat="1">
      <c r="D7383" s="32"/>
      <c r="G7383" s="32"/>
      <c r="I7383" s="7"/>
      <c r="J7383" s="7"/>
      <c r="K7383" s="7"/>
      <c r="N7383" s="7"/>
    </row>
    <row r="7384" spans="4:14" s="1" customFormat="1">
      <c r="D7384" s="32"/>
      <c r="G7384" s="32"/>
      <c r="I7384" s="7"/>
      <c r="J7384" s="7"/>
      <c r="K7384" s="7"/>
      <c r="N7384" s="7"/>
    </row>
    <row r="7385" spans="4:14" s="1" customFormat="1">
      <c r="D7385" s="32"/>
      <c r="G7385" s="32"/>
      <c r="I7385" s="7"/>
      <c r="J7385" s="7"/>
      <c r="K7385" s="7"/>
      <c r="N7385" s="7"/>
    </row>
    <row r="7386" spans="4:14" s="1" customFormat="1">
      <c r="D7386" s="32"/>
      <c r="G7386" s="32"/>
      <c r="I7386" s="7"/>
      <c r="J7386" s="7"/>
      <c r="K7386" s="7"/>
      <c r="N7386" s="7"/>
    </row>
    <row r="7387" spans="4:14" s="1" customFormat="1">
      <c r="D7387" s="32"/>
      <c r="G7387" s="32"/>
      <c r="I7387" s="7"/>
      <c r="J7387" s="7"/>
      <c r="K7387" s="7"/>
      <c r="N7387" s="7"/>
    </row>
    <row r="7388" spans="4:14" s="1" customFormat="1">
      <c r="D7388" s="32"/>
      <c r="G7388" s="32"/>
      <c r="I7388" s="7"/>
      <c r="J7388" s="7"/>
      <c r="K7388" s="7"/>
      <c r="N7388" s="7"/>
    </row>
    <row r="7389" spans="4:14" s="1" customFormat="1">
      <c r="D7389" s="32"/>
      <c r="G7389" s="32"/>
      <c r="I7389" s="7"/>
      <c r="J7389" s="7"/>
      <c r="K7389" s="7"/>
      <c r="N7389" s="7"/>
    </row>
    <row r="7390" spans="4:14" s="1" customFormat="1">
      <c r="D7390" s="32"/>
      <c r="G7390" s="32"/>
      <c r="I7390" s="7"/>
      <c r="J7390" s="7"/>
      <c r="K7390" s="7"/>
      <c r="N7390" s="7"/>
    </row>
    <row r="7391" spans="4:14" s="1" customFormat="1">
      <c r="D7391" s="32"/>
      <c r="G7391" s="32"/>
      <c r="I7391" s="7"/>
      <c r="J7391" s="7"/>
      <c r="K7391" s="7"/>
      <c r="N7391" s="7"/>
    </row>
    <row r="7392" spans="4:14" s="1" customFormat="1">
      <c r="D7392" s="32"/>
      <c r="G7392" s="32"/>
      <c r="I7392" s="7"/>
      <c r="J7392" s="7"/>
      <c r="K7392" s="7"/>
      <c r="N7392" s="7"/>
    </row>
    <row r="7393" spans="4:14" s="1" customFormat="1">
      <c r="D7393" s="32"/>
      <c r="G7393" s="32"/>
      <c r="I7393" s="7"/>
      <c r="J7393" s="7"/>
      <c r="K7393" s="7"/>
      <c r="N7393" s="7"/>
    </row>
    <row r="7394" spans="4:14" s="1" customFormat="1">
      <c r="D7394" s="32"/>
      <c r="G7394" s="32"/>
      <c r="I7394" s="7"/>
      <c r="J7394" s="7"/>
      <c r="K7394" s="7"/>
      <c r="N7394" s="7"/>
    </row>
    <row r="7395" spans="4:14" s="1" customFormat="1">
      <c r="D7395" s="32"/>
      <c r="G7395" s="32"/>
      <c r="I7395" s="7"/>
      <c r="J7395" s="7"/>
      <c r="K7395" s="7"/>
      <c r="N7395" s="7"/>
    </row>
    <row r="7396" spans="4:14" s="1" customFormat="1">
      <c r="D7396" s="32"/>
      <c r="G7396" s="32"/>
      <c r="I7396" s="7"/>
      <c r="J7396" s="7"/>
      <c r="K7396" s="7"/>
      <c r="N7396" s="7"/>
    </row>
    <row r="7397" spans="4:14" s="1" customFormat="1">
      <c r="D7397" s="32"/>
      <c r="G7397" s="32"/>
      <c r="I7397" s="7"/>
      <c r="J7397" s="7"/>
      <c r="K7397" s="7"/>
      <c r="N7397" s="7"/>
    </row>
    <row r="7398" spans="4:14" s="1" customFormat="1">
      <c r="D7398" s="32"/>
      <c r="G7398" s="32"/>
      <c r="I7398" s="7"/>
      <c r="J7398" s="7"/>
      <c r="K7398" s="7"/>
      <c r="N7398" s="7"/>
    </row>
    <row r="7399" spans="4:14" s="1" customFormat="1">
      <c r="D7399" s="32"/>
      <c r="G7399" s="32"/>
      <c r="I7399" s="7"/>
      <c r="J7399" s="7"/>
      <c r="K7399" s="7"/>
      <c r="N7399" s="7"/>
    </row>
    <row r="7400" spans="4:14" s="1" customFormat="1">
      <c r="D7400" s="32"/>
      <c r="G7400" s="32"/>
      <c r="I7400" s="7"/>
      <c r="J7400" s="7"/>
      <c r="K7400" s="7"/>
      <c r="N7400" s="7"/>
    </row>
    <row r="7401" spans="4:14" s="1" customFormat="1">
      <c r="D7401" s="32"/>
      <c r="G7401" s="32"/>
      <c r="I7401" s="7"/>
      <c r="J7401" s="7"/>
      <c r="K7401" s="7"/>
      <c r="N7401" s="7"/>
    </row>
    <row r="7402" spans="4:14" s="1" customFormat="1">
      <c r="D7402" s="32"/>
      <c r="G7402" s="32"/>
      <c r="I7402" s="7"/>
      <c r="J7402" s="7"/>
      <c r="K7402" s="7"/>
      <c r="N7402" s="7"/>
    </row>
    <row r="7403" spans="4:14" s="1" customFormat="1">
      <c r="D7403" s="32"/>
      <c r="G7403" s="32"/>
      <c r="I7403" s="7"/>
      <c r="J7403" s="7"/>
      <c r="K7403" s="7"/>
      <c r="N7403" s="7"/>
    </row>
    <row r="7404" spans="4:14" s="1" customFormat="1">
      <c r="D7404" s="32"/>
      <c r="G7404" s="32"/>
      <c r="I7404" s="7"/>
      <c r="J7404" s="7"/>
      <c r="K7404" s="7"/>
      <c r="N7404" s="7"/>
    </row>
    <row r="7405" spans="4:14" s="1" customFormat="1">
      <c r="D7405" s="32"/>
      <c r="G7405" s="32"/>
      <c r="I7405" s="7"/>
      <c r="J7405" s="7"/>
      <c r="K7405" s="7"/>
      <c r="N7405" s="7"/>
    </row>
    <row r="7406" spans="4:14" s="1" customFormat="1">
      <c r="D7406" s="32"/>
      <c r="G7406" s="32"/>
      <c r="I7406" s="7"/>
      <c r="J7406" s="7"/>
      <c r="K7406" s="7"/>
      <c r="N7406" s="7"/>
    </row>
    <row r="7407" spans="4:14" s="1" customFormat="1">
      <c r="D7407" s="32"/>
      <c r="G7407" s="32"/>
      <c r="I7407" s="7"/>
      <c r="J7407" s="7"/>
      <c r="K7407" s="7"/>
      <c r="N7407" s="7"/>
    </row>
    <row r="7408" spans="4:14" s="1" customFormat="1">
      <c r="D7408" s="32"/>
      <c r="G7408" s="32"/>
      <c r="I7408" s="7"/>
      <c r="J7408" s="7"/>
      <c r="K7408" s="7"/>
      <c r="N7408" s="7"/>
    </row>
    <row r="7409" spans="4:14" s="1" customFormat="1">
      <c r="D7409" s="32"/>
      <c r="G7409" s="32"/>
      <c r="I7409" s="7"/>
      <c r="J7409" s="7"/>
      <c r="K7409" s="7"/>
      <c r="N7409" s="7"/>
    </row>
    <row r="7410" spans="4:14" s="1" customFormat="1">
      <c r="D7410" s="32"/>
      <c r="G7410" s="32"/>
      <c r="I7410" s="7"/>
      <c r="J7410" s="7"/>
      <c r="K7410" s="7"/>
      <c r="N7410" s="7"/>
    </row>
    <row r="7411" spans="4:14" s="1" customFormat="1">
      <c r="D7411" s="32"/>
      <c r="G7411" s="32"/>
      <c r="I7411" s="7"/>
      <c r="J7411" s="7"/>
      <c r="K7411" s="7"/>
      <c r="N7411" s="7"/>
    </row>
    <row r="7412" spans="4:14" s="1" customFormat="1">
      <c r="D7412" s="32"/>
      <c r="G7412" s="32"/>
      <c r="I7412" s="7"/>
      <c r="J7412" s="7"/>
      <c r="K7412" s="7"/>
      <c r="N7412" s="7"/>
    </row>
    <row r="7413" spans="4:14" s="1" customFormat="1">
      <c r="D7413" s="32"/>
      <c r="G7413" s="32"/>
      <c r="I7413" s="7"/>
      <c r="J7413" s="7"/>
      <c r="K7413" s="7"/>
      <c r="N7413" s="7"/>
    </row>
    <row r="7414" spans="4:14" s="1" customFormat="1">
      <c r="D7414" s="32"/>
      <c r="G7414" s="32"/>
      <c r="I7414" s="7"/>
      <c r="J7414" s="7"/>
      <c r="K7414" s="7"/>
      <c r="N7414" s="7"/>
    </row>
    <row r="7415" spans="4:14" s="1" customFormat="1">
      <c r="D7415" s="32"/>
      <c r="G7415" s="32"/>
      <c r="I7415" s="7"/>
      <c r="J7415" s="7"/>
      <c r="K7415" s="7"/>
      <c r="N7415" s="7"/>
    </row>
    <row r="7416" spans="4:14" s="1" customFormat="1">
      <c r="D7416" s="32"/>
      <c r="G7416" s="32"/>
      <c r="I7416" s="7"/>
      <c r="J7416" s="7"/>
      <c r="K7416" s="7"/>
      <c r="N7416" s="7"/>
    </row>
    <row r="7417" spans="4:14" s="1" customFormat="1">
      <c r="D7417" s="32"/>
      <c r="G7417" s="32"/>
      <c r="I7417" s="7"/>
      <c r="J7417" s="7"/>
      <c r="K7417" s="7"/>
      <c r="N7417" s="7"/>
    </row>
    <row r="7418" spans="4:14" s="1" customFormat="1">
      <c r="D7418" s="32"/>
      <c r="G7418" s="32"/>
      <c r="I7418" s="7"/>
      <c r="J7418" s="7"/>
      <c r="K7418" s="7"/>
      <c r="N7418" s="7"/>
    </row>
    <row r="7419" spans="4:14" s="1" customFormat="1">
      <c r="D7419" s="32"/>
      <c r="G7419" s="32"/>
      <c r="I7419" s="7"/>
      <c r="J7419" s="7"/>
      <c r="K7419" s="7"/>
      <c r="N7419" s="7"/>
    </row>
    <row r="7420" spans="4:14" s="1" customFormat="1">
      <c r="D7420" s="32"/>
      <c r="G7420" s="32"/>
      <c r="I7420" s="7"/>
      <c r="J7420" s="7"/>
      <c r="K7420" s="7"/>
      <c r="N7420" s="7"/>
    </row>
    <row r="7421" spans="4:14" s="1" customFormat="1">
      <c r="D7421" s="32"/>
      <c r="G7421" s="32"/>
      <c r="I7421" s="7"/>
      <c r="J7421" s="7"/>
      <c r="K7421" s="7"/>
      <c r="N7421" s="7"/>
    </row>
    <row r="7422" spans="4:14" s="1" customFormat="1">
      <c r="D7422" s="32"/>
      <c r="G7422" s="32"/>
      <c r="I7422" s="7"/>
      <c r="J7422" s="7"/>
      <c r="K7422" s="7"/>
      <c r="N7422" s="7"/>
    </row>
    <row r="7423" spans="4:14" s="1" customFormat="1">
      <c r="D7423" s="32"/>
      <c r="G7423" s="32"/>
      <c r="I7423" s="7"/>
      <c r="J7423" s="7"/>
      <c r="K7423" s="7"/>
      <c r="N7423" s="7"/>
    </row>
    <row r="7424" spans="4:14" s="1" customFormat="1">
      <c r="D7424" s="32"/>
      <c r="G7424" s="32"/>
      <c r="I7424" s="7"/>
      <c r="J7424" s="7"/>
      <c r="K7424" s="7"/>
      <c r="N7424" s="7"/>
    </row>
    <row r="7425" spans="4:14" s="1" customFormat="1">
      <c r="D7425" s="32"/>
      <c r="G7425" s="32"/>
      <c r="I7425" s="7"/>
      <c r="J7425" s="7"/>
      <c r="K7425" s="7"/>
      <c r="N7425" s="7"/>
    </row>
    <row r="7426" spans="4:14" s="1" customFormat="1">
      <c r="D7426" s="32"/>
      <c r="G7426" s="32"/>
      <c r="I7426" s="7"/>
      <c r="J7426" s="7"/>
      <c r="K7426" s="7"/>
      <c r="N7426" s="7"/>
    </row>
    <row r="7427" spans="4:14" s="1" customFormat="1">
      <c r="D7427" s="32"/>
      <c r="G7427" s="32"/>
      <c r="I7427" s="7"/>
      <c r="J7427" s="7"/>
      <c r="K7427" s="7"/>
      <c r="N7427" s="7"/>
    </row>
    <row r="7428" spans="4:14" s="1" customFormat="1">
      <c r="D7428" s="32"/>
      <c r="G7428" s="32"/>
      <c r="I7428" s="7"/>
      <c r="J7428" s="7"/>
      <c r="K7428" s="7"/>
      <c r="N7428" s="7"/>
    </row>
    <row r="7429" spans="4:14" s="1" customFormat="1">
      <c r="D7429" s="32"/>
      <c r="G7429" s="32"/>
      <c r="I7429" s="7"/>
      <c r="J7429" s="7"/>
      <c r="K7429" s="7"/>
      <c r="N7429" s="7"/>
    </row>
    <row r="7430" spans="4:14" s="1" customFormat="1">
      <c r="D7430" s="32"/>
      <c r="G7430" s="32"/>
      <c r="I7430" s="7"/>
      <c r="J7430" s="7"/>
      <c r="K7430" s="7"/>
      <c r="N7430" s="7"/>
    </row>
    <row r="7431" spans="4:14" s="1" customFormat="1">
      <c r="D7431" s="32"/>
      <c r="G7431" s="32"/>
      <c r="I7431" s="7"/>
      <c r="J7431" s="7"/>
      <c r="K7431" s="7"/>
      <c r="N7431" s="7"/>
    </row>
    <row r="7432" spans="4:14" s="1" customFormat="1">
      <c r="D7432" s="32"/>
      <c r="G7432" s="32"/>
      <c r="I7432" s="7"/>
      <c r="J7432" s="7"/>
      <c r="K7432" s="7"/>
      <c r="N7432" s="7"/>
    </row>
    <row r="7433" spans="4:14" s="1" customFormat="1">
      <c r="D7433" s="32"/>
      <c r="G7433" s="32"/>
      <c r="I7433" s="7"/>
      <c r="J7433" s="7"/>
      <c r="K7433" s="7"/>
      <c r="N7433" s="7"/>
    </row>
    <row r="7434" spans="4:14" s="1" customFormat="1">
      <c r="D7434" s="32"/>
      <c r="G7434" s="32"/>
      <c r="I7434" s="7"/>
      <c r="J7434" s="7"/>
      <c r="K7434" s="7"/>
      <c r="N7434" s="7"/>
    </row>
    <row r="7435" spans="4:14" s="1" customFormat="1">
      <c r="D7435" s="32"/>
      <c r="G7435" s="32"/>
      <c r="I7435" s="7"/>
      <c r="J7435" s="7"/>
      <c r="K7435" s="7"/>
      <c r="N7435" s="7"/>
    </row>
    <row r="7436" spans="4:14" s="1" customFormat="1">
      <c r="D7436" s="32"/>
      <c r="G7436" s="32"/>
      <c r="I7436" s="7"/>
      <c r="J7436" s="7"/>
      <c r="K7436" s="7"/>
      <c r="N7436" s="7"/>
    </row>
    <row r="7437" spans="4:14" s="1" customFormat="1">
      <c r="D7437" s="32"/>
      <c r="G7437" s="32"/>
      <c r="I7437" s="7"/>
      <c r="J7437" s="7"/>
      <c r="K7437" s="7"/>
      <c r="N7437" s="7"/>
    </row>
    <row r="7438" spans="4:14" s="1" customFormat="1">
      <c r="D7438" s="32"/>
      <c r="G7438" s="32"/>
      <c r="I7438" s="7"/>
      <c r="J7438" s="7"/>
      <c r="K7438" s="7"/>
      <c r="N7438" s="7"/>
    </row>
    <row r="7439" spans="4:14" s="1" customFormat="1">
      <c r="D7439" s="32"/>
      <c r="G7439" s="32"/>
      <c r="I7439" s="7"/>
      <c r="J7439" s="7"/>
      <c r="K7439" s="7"/>
      <c r="N7439" s="7"/>
    </row>
    <row r="7440" spans="4:14" s="1" customFormat="1">
      <c r="D7440" s="32"/>
      <c r="G7440" s="32"/>
      <c r="I7440" s="7"/>
      <c r="J7440" s="7"/>
      <c r="K7440" s="7"/>
      <c r="N7440" s="7"/>
    </row>
    <row r="7441" spans="4:14" s="1" customFormat="1">
      <c r="D7441" s="32"/>
      <c r="G7441" s="32"/>
      <c r="I7441" s="7"/>
      <c r="J7441" s="7"/>
      <c r="K7441" s="7"/>
      <c r="N7441" s="7"/>
    </row>
    <row r="7442" spans="4:14" s="1" customFormat="1">
      <c r="D7442" s="32"/>
      <c r="G7442" s="32"/>
      <c r="I7442" s="7"/>
      <c r="J7442" s="7"/>
      <c r="K7442" s="7"/>
      <c r="N7442" s="7"/>
    </row>
    <row r="7443" spans="4:14" s="1" customFormat="1">
      <c r="D7443" s="32"/>
      <c r="G7443" s="32"/>
      <c r="I7443" s="7"/>
      <c r="J7443" s="7"/>
      <c r="K7443" s="7"/>
      <c r="N7443" s="7"/>
    </row>
    <row r="7444" spans="4:14" s="1" customFormat="1">
      <c r="D7444" s="32"/>
      <c r="G7444" s="32"/>
      <c r="I7444" s="7"/>
      <c r="J7444" s="7"/>
      <c r="K7444" s="7"/>
      <c r="N7444" s="7"/>
    </row>
    <row r="7445" spans="4:14" s="1" customFormat="1">
      <c r="D7445" s="32"/>
      <c r="G7445" s="32"/>
      <c r="I7445" s="7"/>
      <c r="J7445" s="7"/>
      <c r="K7445" s="7"/>
      <c r="N7445" s="7"/>
    </row>
    <row r="7446" spans="4:14" s="1" customFormat="1">
      <c r="D7446" s="32"/>
      <c r="G7446" s="32"/>
      <c r="I7446" s="7"/>
      <c r="J7446" s="7"/>
      <c r="K7446" s="7"/>
      <c r="N7446" s="7"/>
    </row>
    <row r="7447" spans="4:14" s="1" customFormat="1">
      <c r="D7447" s="32"/>
      <c r="G7447" s="32"/>
      <c r="I7447" s="7"/>
      <c r="J7447" s="7"/>
      <c r="K7447" s="7"/>
      <c r="N7447" s="7"/>
    </row>
    <row r="7448" spans="4:14" s="1" customFormat="1">
      <c r="D7448" s="32"/>
      <c r="G7448" s="32"/>
      <c r="I7448" s="7"/>
      <c r="J7448" s="7"/>
      <c r="K7448" s="7"/>
      <c r="N7448" s="7"/>
    </row>
    <row r="7449" spans="4:14" s="1" customFormat="1">
      <c r="D7449" s="32"/>
      <c r="G7449" s="32"/>
      <c r="I7449" s="7"/>
      <c r="J7449" s="7"/>
      <c r="K7449" s="7"/>
      <c r="N7449" s="7"/>
    </row>
    <row r="7450" spans="4:14" s="1" customFormat="1">
      <c r="D7450" s="32"/>
      <c r="G7450" s="32"/>
      <c r="I7450" s="7"/>
      <c r="J7450" s="7"/>
      <c r="K7450" s="7"/>
      <c r="N7450" s="7"/>
    </row>
    <row r="7451" spans="4:14" s="1" customFormat="1">
      <c r="D7451" s="32"/>
      <c r="G7451" s="32"/>
      <c r="I7451" s="7"/>
      <c r="J7451" s="7"/>
      <c r="K7451" s="7"/>
      <c r="N7451" s="7"/>
    </row>
    <row r="7452" spans="4:14" s="1" customFormat="1">
      <c r="D7452" s="32"/>
      <c r="G7452" s="32"/>
      <c r="I7452" s="7"/>
      <c r="J7452" s="7"/>
      <c r="K7452" s="7"/>
      <c r="N7452" s="7"/>
    </row>
    <row r="7453" spans="4:14" s="1" customFormat="1">
      <c r="D7453" s="32"/>
      <c r="G7453" s="32"/>
      <c r="I7453" s="7"/>
      <c r="J7453" s="7"/>
      <c r="K7453" s="7"/>
      <c r="N7453" s="7"/>
    </row>
    <row r="7454" spans="4:14" s="1" customFormat="1">
      <c r="D7454" s="32"/>
      <c r="G7454" s="32"/>
      <c r="I7454" s="7"/>
      <c r="J7454" s="7"/>
      <c r="K7454" s="7"/>
      <c r="N7454" s="7"/>
    </row>
    <row r="7455" spans="4:14" s="1" customFormat="1">
      <c r="D7455" s="32"/>
      <c r="G7455" s="32"/>
      <c r="I7455" s="7"/>
      <c r="J7455" s="7"/>
      <c r="K7455" s="7"/>
      <c r="N7455" s="7"/>
    </row>
    <row r="7456" spans="4:14" s="1" customFormat="1">
      <c r="D7456" s="32"/>
      <c r="G7456" s="32"/>
      <c r="I7456" s="7"/>
      <c r="J7456" s="7"/>
      <c r="K7456" s="7"/>
      <c r="N7456" s="7"/>
    </row>
    <row r="7457" spans="4:14" s="1" customFormat="1">
      <c r="D7457" s="32"/>
      <c r="G7457" s="32"/>
      <c r="I7457" s="7"/>
      <c r="J7457" s="7"/>
      <c r="K7457" s="7"/>
      <c r="N7457" s="7"/>
    </row>
    <row r="7458" spans="4:14" s="1" customFormat="1">
      <c r="D7458" s="32"/>
      <c r="G7458" s="32"/>
      <c r="I7458" s="7"/>
      <c r="J7458" s="7"/>
      <c r="K7458" s="7"/>
      <c r="N7458" s="7"/>
    </row>
    <row r="7459" spans="4:14" s="1" customFormat="1">
      <c r="D7459" s="32"/>
      <c r="G7459" s="32"/>
      <c r="I7459" s="7"/>
      <c r="J7459" s="7"/>
      <c r="K7459" s="7"/>
      <c r="N7459" s="7"/>
    </row>
    <row r="7460" spans="4:14" s="1" customFormat="1">
      <c r="D7460" s="32"/>
      <c r="G7460" s="32"/>
      <c r="I7460" s="7"/>
      <c r="J7460" s="7"/>
      <c r="K7460" s="7"/>
      <c r="N7460" s="7"/>
    </row>
    <row r="7461" spans="4:14" s="1" customFormat="1">
      <c r="D7461" s="32"/>
      <c r="G7461" s="32"/>
      <c r="I7461" s="7"/>
      <c r="J7461" s="7"/>
      <c r="K7461" s="7"/>
      <c r="N7461" s="7"/>
    </row>
    <row r="7462" spans="4:14" s="1" customFormat="1">
      <c r="D7462" s="32"/>
      <c r="G7462" s="32"/>
      <c r="I7462" s="7"/>
      <c r="J7462" s="7"/>
      <c r="K7462" s="7"/>
      <c r="N7462" s="7"/>
    </row>
    <row r="7463" spans="4:14" s="1" customFormat="1">
      <c r="D7463" s="32"/>
      <c r="G7463" s="32"/>
      <c r="I7463" s="7"/>
      <c r="J7463" s="7"/>
      <c r="K7463" s="7"/>
      <c r="N7463" s="7"/>
    </row>
    <row r="7464" spans="4:14" s="1" customFormat="1">
      <c r="D7464" s="32"/>
      <c r="G7464" s="32"/>
      <c r="I7464" s="7"/>
      <c r="J7464" s="7"/>
      <c r="K7464" s="7"/>
      <c r="N7464" s="7"/>
    </row>
    <row r="7465" spans="4:14" s="1" customFormat="1">
      <c r="D7465" s="32"/>
      <c r="G7465" s="32"/>
      <c r="I7465" s="7"/>
      <c r="J7465" s="7"/>
      <c r="K7465" s="7"/>
      <c r="N7465" s="7"/>
    </row>
    <row r="7466" spans="4:14" s="1" customFormat="1">
      <c r="D7466" s="32"/>
      <c r="G7466" s="32"/>
      <c r="I7466" s="7"/>
      <c r="J7466" s="7"/>
      <c r="K7466" s="7"/>
      <c r="N7466" s="7"/>
    </row>
    <row r="7467" spans="4:14" s="1" customFormat="1">
      <c r="D7467" s="32"/>
      <c r="G7467" s="32"/>
      <c r="I7467" s="7"/>
      <c r="J7467" s="7"/>
      <c r="K7467" s="7"/>
      <c r="N7467" s="7"/>
    </row>
    <row r="7468" spans="4:14" s="1" customFormat="1">
      <c r="D7468" s="32"/>
      <c r="G7468" s="32"/>
      <c r="I7468" s="7"/>
      <c r="J7468" s="7"/>
      <c r="K7468" s="7"/>
      <c r="N7468" s="7"/>
    </row>
    <row r="7469" spans="4:14" s="1" customFormat="1">
      <c r="D7469" s="32"/>
      <c r="G7469" s="32"/>
      <c r="I7469" s="7"/>
      <c r="J7469" s="7"/>
      <c r="K7469" s="7"/>
      <c r="N7469" s="7"/>
    </row>
    <row r="7470" spans="4:14" s="1" customFormat="1">
      <c r="D7470" s="32"/>
      <c r="G7470" s="32"/>
      <c r="I7470" s="7"/>
      <c r="J7470" s="7"/>
      <c r="K7470" s="7"/>
      <c r="N7470" s="7"/>
    </row>
    <row r="7471" spans="4:14" s="1" customFormat="1">
      <c r="D7471" s="32"/>
      <c r="G7471" s="32"/>
      <c r="I7471" s="7"/>
      <c r="J7471" s="7"/>
      <c r="K7471" s="7"/>
      <c r="N7471" s="7"/>
    </row>
    <row r="7472" spans="4:14" s="1" customFormat="1">
      <c r="D7472" s="32"/>
      <c r="G7472" s="32"/>
      <c r="I7472" s="7"/>
      <c r="J7472" s="7"/>
      <c r="K7472" s="7"/>
      <c r="N7472" s="7"/>
    </row>
    <row r="7473" spans="4:14" s="1" customFormat="1">
      <c r="D7473" s="32"/>
      <c r="G7473" s="32"/>
      <c r="I7473" s="7"/>
      <c r="J7473" s="7"/>
      <c r="K7473" s="7"/>
      <c r="N7473" s="7"/>
    </row>
    <row r="7474" spans="4:14" s="1" customFormat="1">
      <c r="D7474" s="32"/>
      <c r="G7474" s="32"/>
      <c r="I7474" s="7"/>
      <c r="J7474" s="7"/>
      <c r="K7474" s="7"/>
      <c r="N7474" s="7"/>
    </row>
    <row r="7475" spans="4:14" s="1" customFormat="1">
      <c r="D7475" s="32"/>
      <c r="G7475" s="32"/>
      <c r="I7475" s="7"/>
      <c r="J7475" s="7"/>
      <c r="K7475" s="7"/>
      <c r="N7475" s="7"/>
    </row>
    <row r="7476" spans="4:14" s="1" customFormat="1">
      <c r="D7476" s="32"/>
      <c r="G7476" s="32"/>
      <c r="I7476" s="7"/>
      <c r="J7476" s="7"/>
      <c r="K7476" s="7"/>
      <c r="N7476" s="7"/>
    </row>
    <row r="7477" spans="4:14" s="1" customFormat="1">
      <c r="D7477" s="32"/>
      <c r="G7477" s="32"/>
      <c r="I7477" s="7"/>
      <c r="J7477" s="7"/>
      <c r="K7477" s="7"/>
      <c r="N7477" s="7"/>
    </row>
    <row r="7478" spans="4:14" s="1" customFormat="1">
      <c r="D7478" s="32"/>
      <c r="G7478" s="32"/>
      <c r="I7478" s="7"/>
      <c r="J7478" s="7"/>
      <c r="K7478" s="7"/>
      <c r="N7478" s="7"/>
    </row>
    <row r="7479" spans="4:14" s="1" customFormat="1">
      <c r="D7479" s="32"/>
      <c r="G7479" s="32"/>
      <c r="I7479" s="7"/>
      <c r="J7479" s="7"/>
      <c r="K7479" s="7"/>
      <c r="N7479" s="7"/>
    </row>
    <row r="7480" spans="4:14" s="1" customFormat="1">
      <c r="D7480" s="32"/>
      <c r="G7480" s="32"/>
      <c r="I7480" s="7"/>
      <c r="J7480" s="7"/>
      <c r="K7480" s="7"/>
      <c r="N7480" s="7"/>
    </row>
    <row r="7481" spans="4:14" s="1" customFormat="1">
      <c r="D7481" s="32"/>
      <c r="G7481" s="32"/>
      <c r="I7481" s="7"/>
      <c r="J7481" s="7"/>
      <c r="K7481" s="7"/>
      <c r="N7481" s="7"/>
    </row>
    <row r="7482" spans="4:14" s="1" customFormat="1">
      <c r="D7482" s="32"/>
      <c r="G7482" s="32"/>
      <c r="I7482" s="7"/>
      <c r="J7482" s="7"/>
      <c r="K7482" s="7"/>
      <c r="N7482" s="7"/>
    </row>
    <row r="7483" spans="4:14" s="1" customFormat="1">
      <c r="D7483" s="32"/>
      <c r="G7483" s="32"/>
      <c r="I7483" s="7"/>
      <c r="J7483" s="7"/>
      <c r="K7483" s="7"/>
      <c r="N7483" s="7"/>
    </row>
    <row r="7484" spans="4:14" s="1" customFormat="1">
      <c r="D7484" s="32"/>
      <c r="G7484" s="32"/>
      <c r="I7484" s="7"/>
      <c r="J7484" s="7"/>
      <c r="K7484" s="7"/>
      <c r="N7484" s="7"/>
    </row>
    <row r="7485" spans="4:14" s="1" customFormat="1">
      <c r="D7485" s="32"/>
      <c r="G7485" s="32"/>
      <c r="I7485" s="7"/>
      <c r="J7485" s="7"/>
      <c r="K7485" s="7"/>
      <c r="N7485" s="7"/>
    </row>
    <row r="7486" spans="4:14" s="1" customFormat="1">
      <c r="D7486" s="32"/>
      <c r="G7486" s="32"/>
      <c r="I7486" s="7"/>
      <c r="J7486" s="7"/>
      <c r="K7486" s="7"/>
      <c r="N7486" s="7"/>
    </row>
    <row r="7487" spans="4:14" s="1" customFormat="1">
      <c r="D7487" s="32"/>
      <c r="G7487" s="32"/>
      <c r="I7487" s="7"/>
      <c r="J7487" s="7"/>
      <c r="K7487" s="7"/>
      <c r="N7487" s="7"/>
    </row>
    <row r="7488" spans="4:14" s="1" customFormat="1">
      <c r="D7488" s="32"/>
      <c r="G7488" s="32"/>
      <c r="I7488" s="7"/>
      <c r="J7488" s="7"/>
      <c r="K7488" s="7"/>
      <c r="N7488" s="7"/>
    </row>
    <row r="7489" spans="4:14" s="1" customFormat="1">
      <c r="D7489" s="32"/>
      <c r="G7489" s="32"/>
      <c r="I7489" s="7"/>
      <c r="J7489" s="7"/>
      <c r="K7489" s="7"/>
      <c r="N7489" s="7"/>
    </row>
    <row r="7490" spans="4:14" s="1" customFormat="1">
      <c r="D7490" s="32"/>
      <c r="G7490" s="32"/>
      <c r="I7490" s="7"/>
      <c r="J7490" s="7"/>
      <c r="K7490" s="7"/>
      <c r="N7490" s="7"/>
    </row>
    <row r="7491" spans="4:14" s="1" customFormat="1">
      <c r="D7491" s="32"/>
      <c r="G7491" s="32"/>
      <c r="I7491" s="7"/>
      <c r="J7491" s="7"/>
      <c r="K7491" s="7"/>
      <c r="N7491" s="7"/>
    </row>
    <row r="7492" spans="4:14" s="1" customFormat="1">
      <c r="D7492" s="32"/>
      <c r="G7492" s="32"/>
      <c r="I7492" s="7"/>
      <c r="J7492" s="7"/>
      <c r="K7492" s="7"/>
      <c r="N7492" s="7"/>
    </row>
    <row r="7493" spans="4:14" s="1" customFormat="1">
      <c r="D7493" s="32"/>
      <c r="G7493" s="32"/>
      <c r="I7493" s="7"/>
      <c r="J7493" s="7"/>
      <c r="K7493" s="7"/>
      <c r="N7493" s="7"/>
    </row>
    <row r="7494" spans="4:14" s="1" customFormat="1">
      <c r="D7494" s="32"/>
      <c r="G7494" s="32"/>
      <c r="I7494" s="7"/>
      <c r="J7494" s="7"/>
      <c r="K7494" s="7"/>
      <c r="N7494" s="7"/>
    </row>
    <row r="7495" spans="4:14" s="1" customFormat="1">
      <c r="D7495" s="32"/>
      <c r="G7495" s="32"/>
      <c r="I7495" s="7"/>
      <c r="J7495" s="7"/>
      <c r="K7495" s="7"/>
      <c r="N7495" s="7"/>
    </row>
    <row r="7496" spans="4:14" s="1" customFormat="1">
      <c r="D7496" s="32"/>
      <c r="G7496" s="32"/>
      <c r="I7496" s="7"/>
      <c r="J7496" s="7"/>
      <c r="K7496" s="7"/>
      <c r="N7496" s="7"/>
    </row>
    <row r="7497" spans="4:14" s="1" customFormat="1">
      <c r="D7497" s="32"/>
      <c r="G7497" s="32"/>
      <c r="I7497" s="7"/>
      <c r="J7497" s="7"/>
      <c r="K7497" s="7"/>
      <c r="N7497" s="7"/>
    </row>
    <row r="7498" spans="4:14" s="1" customFormat="1">
      <c r="D7498" s="32"/>
      <c r="G7498" s="32"/>
      <c r="I7498" s="7"/>
      <c r="J7498" s="7"/>
      <c r="K7498" s="7"/>
      <c r="N7498" s="7"/>
    </row>
    <row r="7499" spans="4:14" s="1" customFormat="1">
      <c r="D7499" s="32"/>
      <c r="G7499" s="32"/>
      <c r="I7499" s="7"/>
      <c r="J7499" s="7"/>
      <c r="K7499" s="7"/>
      <c r="N7499" s="7"/>
    </row>
    <row r="7500" spans="4:14" s="1" customFormat="1">
      <c r="D7500" s="32"/>
      <c r="G7500" s="32"/>
      <c r="I7500" s="7"/>
      <c r="J7500" s="7"/>
      <c r="K7500" s="7"/>
      <c r="N7500" s="7"/>
    </row>
    <row r="7501" spans="4:14" s="1" customFormat="1">
      <c r="D7501" s="32"/>
      <c r="G7501" s="32"/>
      <c r="I7501" s="7"/>
      <c r="J7501" s="7"/>
      <c r="K7501" s="7"/>
      <c r="N7501" s="7"/>
    </row>
    <row r="7502" spans="4:14" s="1" customFormat="1">
      <c r="D7502" s="32"/>
      <c r="G7502" s="32"/>
      <c r="I7502" s="7"/>
      <c r="J7502" s="7"/>
      <c r="K7502" s="7"/>
      <c r="N7502" s="7"/>
    </row>
    <row r="7503" spans="4:14" s="1" customFormat="1">
      <c r="D7503" s="32"/>
      <c r="G7503" s="32"/>
      <c r="I7503" s="7"/>
      <c r="J7503" s="7"/>
      <c r="K7503" s="7"/>
      <c r="N7503" s="7"/>
    </row>
    <row r="7504" spans="4:14" s="1" customFormat="1">
      <c r="D7504" s="32"/>
      <c r="G7504" s="32"/>
      <c r="I7504" s="7"/>
      <c r="J7504" s="7"/>
      <c r="K7504" s="7"/>
      <c r="N7504" s="7"/>
    </row>
    <row r="7505" spans="4:14" s="1" customFormat="1">
      <c r="D7505" s="32"/>
      <c r="G7505" s="32"/>
      <c r="I7505" s="7"/>
      <c r="J7505" s="7"/>
      <c r="K7505" s="7"/>
      <c r="N7505" s="7"/>
    </row>
    <row r="7506" spans="4:14" s="1" customFormat="1">
      <c r="D7506" s="32"/>
      <c r="G7506" s="32"/>
      <c r="I7506" s="7"/>
      <c r="J7506" s="7"/>
      <c r="K7506" s="7"/>
      <c r="N7506" s="7"/>
    </row>
    <row r="7507" spans="4:14" s="1" customFormat="1">
      <c r="D7507" s="32"/>
      <c r="G7507" s="32"/>
      <c r="I7507" s="7"/>
      <c r="J7507" s="7"/>
      <c r="K7507" s="7"/>
      <c r="N7507" s="7"/>
    </row>
    <row r="7508" spans="4:14" s="1" customFormat="1">
      <c r="D7508" s="32"/>
      <c r="G7508" s="32"/>
      <c r="I7508" s="7"/>
      <c r="J7508" s="7"/>
      <c r="K7508" s="7"/>
      <c r="N7508" s="7"/>
    </row>
    <row r="7509" spans="4:14" s="1" customFormat="1">
      <c r="D7509" s="32"/>
      <c r="G7509" s="32"/>
      <c r="I7509" s="7"/>
      <c r="J7509" s="7"/>
      <c r="K7509" s="7"/>
      <c r="N7509" s="7"/>
    </row>
    <row r="7510" spans="4:14" s="1" customFormat="1">
      <c r="D7510" s="32"/>
      <c r="G7510" s="32"/>
      <c r="I7510" s="7"/>
      <c r="J7510" s="7"/>
      <c r="K7510" s="7"/>
      <c r="N7510" s="7"/>
    </row>
    <row r="7511" spans="4:14" s="1" customFormat="1">
      <c r="D7511" s="32"/>
      <c r="G7511" s="32"/>
      <c r="I7511" s="7"/>
      <c r="J7511" s="7"/>
      <c r="K7511" s="7"/>
      <c r="N7511" s="7"/>
    </row>
    <row r="7512" spans="4:14" s="1" customFormat="1">
      <c r="D7512" s="32"/>
      <c r="G7512" s="32"/>
      <c r="I7512" s="7"/>
      <c r="J7512" s="7"/>
      <c r="K7512" s="7"/>
      <c r="N7512" s="7"/>
    </row>
    <row r="7513" spans="4:14" s="1" customFormat="1">
      <c r="D7513" s="32"/>
      <c r="G7513" s="32"/>
      <c r="I7513" s="7"/>
      <c r="J7513" s="7"/>
      <c r="K7513" s="7"/>
      <c r="N7513" s="7"/>
    </row>
    <row r="7514" spans="4:14" s="1" customFormat="1">
      <c r="D7514" s="32"/>
      <c r="G7514" s="32"/>
      <c r="I7514" s="7"/>
      <c r="J7514" s="7"/>
      <c r="K7514" s="7"/>
      <c r="N7514" s="7"/>
    </row>
    <row r="7515" spans="4:14" s="1" customFormat="1">
      <c r="D7515" s="32"/>
      <c r="G7515" s="32"/>
      <c r="I7515" s="7"/>
      <c r="J7515" s="7"/>
      <c r="K7515" s="7"/>
      <c r="N7515" s="7"/>
    </row>
    <row r="7516" spans="4:14" s="1" customFormat="1">
      <c r="D7516" s="32"/>
      <c r="G7516" s="32"/>
      <c r="I7516" s="7"/>
      <c r="J7516" s="7"/>
      <c r="K7516" s="7"/>
      <c r="N7516" s="7"/>
    </row>
    <row r="7517" spans="4:14" s="1" customFormat="1">
      <c r="D7517" s="32"/>
      <c r="G7517" s="32"/>
      <c r="I7517" s="7"/>
      <c r="J7517" s="7"/>
      <c r="K7517" s="7"/>
      <c r="N7517" s="7"/>
    </row>
    <row r="7518" spans="4:14" s="1" customFormat="1">
      <c r="D7518" s="32"/>
      <c r="G7518" s="32"/>
      <c r="I7518" s="7"/>
      <c r="J7518" s="7"/>
      <c r="K7518" s="7"/>
      <c r="N7518" s="7"/>
    </row>
    <row r="7519" spans="4:14" s="1" customFormat="1">
      <c r="D7519" s="32"/>
      <c r="G7519" s="32"/>
      <c r="I7519" s="7"/>
      <c r="J7519" s="7"/>
      <c r="K7519" s="7"/>
      <c r="N7519" s="7"/>
    </row>
    <row r="7520" spans="4:14" s="1" customFormat="1">
      <c r="D7520" s="32"/>
      <c r="G7520" s="32"/>
      <c r="I7520" s="7"/>
      <c r="J7520" s="7"/>
      <c r="K7520" s="7"/>
      <c r="N7520" s="7"/>
    </row>
    <row r="7521" spans="4:14" s="1" customFormat="1">
      <c r="D7521" s="32"/>
      <c r="G7521" s="32"/>
      <c r="I7521" s="7"/>
      <c r="J7521" s="7"/>
      <c r="K7521" s="7"/>
      <c r="N7521" s="7"/>
    </row>
    <row r="7522" spans="4:14" s="1" customFormat="1">
      <c r="D7522" s="32"/>
      <c r="G7522" s="32"/>
      <c r="I7522" s="7"/>
      <c r="J7522" s="7"/>
      <c r="K7522" s="7"/>
      <c r="N7522" s="7"/>
    </row>
    <row r="7523" spans="4:14" s="1" customFormat="1">
      <c r="D7523" s="32"/>
      <c r="G7523" s="32"/>
      <c r="I7523" s="7"/>
      <c r="J7523" s="7"/>
      <c r="K7523" s="7"/>
      <c r="N7523" s="7"/>
    </row>
    <row r="7524" spans="4:14" s="1" customFormat="1">
      <c r="D7524" s="32"/>
      <c r="G7524" s="32"/>
      <c r="I7524" s="7"/>
      <c r="J7524" s="7"/>
      <c r="K7524" s="7"/>
      <c r="N7524" s="7"/>
    </row>
    <row r="7525" spans="4:14" s="1" customFormat="1">
      <c r="D7525" s="32"/>
      <c r="G7525" s="32"/>
      <c r="I7525" s="7"/>
      <c r="J7525" s="7"/>
      <c r="K7525" s="7"/>
      <c r="N7525" s="7"/>
    </row>
    <row r="7526" spans="4:14" s="1" customFormat="1">
      <c r="D7526" s="32"/>
      <c r="G7526" s="32"/>
      <c r="I7526" s="7"/>
      <c r="J7526" s="7"/>
      <c r="K7526" s="7"/>
      <c r="N7526" s="7"/>
    </row>
    <row r="7527" spans="4:14" s="1" customFormat="1">
      <c r="D7527" s="32"/>
      <c r="G7527" s="32"/>
      <c r="I7527" s="7"/>
      <c r="J7527" s="7"/>
      <c r="K7527" s="7"/>
      <c r="N7527" s="7"/>
    </row>
    <row r="7528" spans="4:14" s="1" customFormat="1">
      <c r="D7528" s="32"/>
      <c r="G7528" s="32"/>
      <c r="I7528" s="7"/>
      <c r="J7528" s="7"/>
      <c r="K7528" s="7"/>
      <c r="N7528" s="7"/>
    </row>
    <row r="7529" spans="4:14" s="1" customFormat="1">
      <c r="D7529" s="32"/>
      <c r="G7529" s="32"/>
      <c r="I7529" s="7"/>
      <c r="J7529" s="7"/>
      <c r="K7529" s="7"/>
      <c r="N7529" s="7"/>
    </row>
    <row r="7530" spans="4:14" s="1" customFormat="1">
      <c r="D7530" s="32"/>
      <c r="G7530" s="32"/>
      <c r="I7530" s="7"/>
      <c r="J7530" s="7"/>
      <c r="K7530" s="7"/>
      <c r="N7530" s="7"/>
    </row>
    <row r="7531" spans="4:14" s="1" customFormat="1">
      <c r="D7531" s="32"/>
      <c r="G7531" s="32"/>
      <c r="I7531" s="7"/>
      <c r="J7531" s="7"/>
      <c r="K7531" s="7"/>
      <c r="N7531" s="7"/>
    </row>
    <row r="7532" spans="4:14" s="1" customFormat="1">
      <c r="D7532" s="32"/>
      <c r="G7532" s="32"/>
      <c r="I7532" s="7"/>
      <c r="J7532" s="7"/>
      <c r="K7532" s="7"/>
      <c r="N7532" s="7"/>
    </row>
    <row r="7533" spans="4:14" s="1" customFormat="1">
      <c r="D7533" s="32"/>
      <c r="G7533" s="32"/>
      <c r="I7533" s="7"/>
      <c r="J7533" s="7"/>
      <c r="K7533" s="7"/>
      <c r="N7533" s="7"/>
    </row>
    <row r="7534" spans="4:14" s="1" customFormat="1">
      <c r="D7534" s="32"/>
      <c r="G7534" s="32"/>
      <c r="I7534" s="7"/>
      <c r="J7534" s="7"/>
      <c r="K7534" s="7"/>
      <c r="N7534" s="7"/>
    </row>
    <row r="7535" spans="4:14" s="1" customFormat="1">
      <c r="D7535" s="32"/>
      <c r="G7535" s="32"/>
      <c r="I7535" s="7"/>
      <c r="J7535" s="7"/>
      <c r="K7535" s="7"/>
      <c r="N7535" s="7"/>
    </row>
    <row r="7536" spans="4:14" s="1" customFormat="1">
      <c r="D7536" s="32"/>
      <c r="G7536" s="32"/>
      <c r="I7536" s="7"/>
      <c r="J7536" s="7"/>
      <c r="K7536" s="7"/>
      <c r="N7536" s="7"/>
    </row>
    <row r="7537" spans="4:14" s="1" customFormat="1">
      <c r="D7537" s="32"/>
      <c r="G7537" s="32"/>
      <c r="I7537" s="7"/>
      <c r="J7537" s="7"/>
      <c r="K7537" s="7"/>
      <c r="N7537" s="7"/>
    </row>
    <row r="7538" spans="4:14" s="1" customFormat="1">
      <c r="D7538" s="32"/>
      <c r="G7538" s="32"/>
      <c r="I7538" s="7"/>
      <c r="J7538" s="7"/>
      <c r="K7538" s="7"/>
      <c r="N7538" s="7"/>
    </row>
    <row r="7539" spans="4:14" s="1" customFormat="1">
      <c r="D7539" s="32"/>
      <c r="G7539" s="32"/>
      <c r="I7539" s="7"/>
      <c r="J7539" s="7"/>
      <c r="K7539" s="7"/>
      <c r="N7539" s="7"/>
    </row>
    <row r="7540" spans="4:14" s="1" customFormat="1">
      <c r="D7540" s="32"/>
      <c r="G7540" s="32"/>
      <c r="I7540" s="7"/>
      <c r="J7540" s="7"/>
      <c r="K7540" s="7"/>
      <c r="N7540" s="7"/>
    </row>
    <row r="7541" spans="4:14" s="1" customFormat="1">
      <c r="D7541" s="32"/>
      <c r="G7541" s="32"/>
      <c r="I7541" s="7"/>
      <c r="J7541" s="7"/>
      <c r="K7541" s="7"/>
      <c r="N7541" s="7"/>
    </row>
    <row r="7542" spans="4:14" s="1" customFormat="1">
      <c r="D7542" s="32"/>
      <c r="G7542" s="32"/>
      <c r="I7542" s="7"/>
      <c r="J7542" s="7"/>
      <c r="K7542" s="7"/>
      <c r="N7542" s="7"/>
    </row>
    <row r="7543" spans="4:14" s="1" customFormat="1">
      <c r="D7543" s="32"/>
      <c r="G7543" s="32"/>
      <c r="I7543" s="7"/>
      <c r="J7543" s="7"/>
      <c r="K7543" s="7"/>
      <c r="N7543" s="7"/>
    </row>
    <row r="7544" spans="4:14" s="1" customFormat="1">
      <c r="D7544" s="32"/>
      <c r="G7544" s="32"/>
      <c r="I7544" s="7"/>
      <c r="J7544" s="7"/>
      <c r="K7544" s="7"/>
      <c r="N7544" s="7"/>
    </row>
    <row r="7545" spans="4:14" s="1" customFormat="1">
      <c r="D7545" s="32"/>
      <c r="G7545" s="32"/>
      <c r="I7545" s="7"/>
      <c r="J7545" s="7"/>
      <c r="K7545" s="7"/>
      <c r="N7545" s="7"/>
    </row>
    <row r="7546" spans="4:14" s="1" customFormat="1">
      <c r="D7546" s="32"/>
      <c r="G7546" s="32"/>
      <c r="I7546" s="7"/>
      <c r="J7546" s="7"/>
      <c r="K7546" s="7"/>
      <c r="N7546" s="7"/>
    </row>
    <row r="7547" spans="4:14" s="1" customFormat="1">
      <c r="D7547" s="32"/>
      <c r="G7547" s="32"/>
      <c r="I7547" s="7"/>
      <c r="J7547" s="7"/>
      <c r="K7547" s="7"/>
      <c r="N7547" s="7"/>
    </row>
    <row r="7548" spans="4:14" s="1" customFormat="1">
      <c r="D7548" s="32"/>
      <c r="G7548" s="32"/>
      <c r="I7548" s="7"/>
      <c r="J7548" s="7"/>
      <c r="K7548" s="7"/>
      <c r="N7548" s="7"/>
    </row>
    <row r="7549" spans="4:14" s="1" customFormat="1">
      <c r="D7549" s="32"/>
      <c r="G7549" s="32"/>
      <c r="I7549" s="7"/>
      <c r="J7549" s="7"/>
      <c r="K7549" s="7"/>
      <c r="N7549" s="7"/>
    </row>
    <row r="7550" spans="4:14" s="1" customFormat="1">
      <c r="D7550" s="32"/>
      <c r="G7550" s="32"/>
      <c r="I7550" s="7"/>
      <c r="J7550" s="7"/>
      <c r="K7550" s="7"/>
      <c r="N7550" s="7"/>
    </row>
    <row r="7551" spans="4:14" s="1" customFormat="1">
      <c r="D7551" s="32"/>
      <c r="G7551" s="32"/>
      <c r="I7551" s="7"/>
      <c r="J7551" s="7"/>
      <c r="K7551" s="7"/>
      <c r="N7551" s="7"/>
    </row>
    <row r="7552" spans="4:14" s="1" customFormat="1">
      <c r="D7552" s="32"/>
      <c r="G7552" s="32"/>
      <c r="I7552" s="7"/>
      <c r="J7552" s="7"/>
      <c r="K7552" s="7"/>
      <c r="N7552" s="7"/>
    </row>
    <row r="7553" spans="4:14" s="1" customFormat="1">
      <c r="D7553" s="32"/>
      <c r="G7553" s="32"/>
      <c r="I7553" s="7"/>
      <c r="J7553" s="7"/>
      <c r="K7553" s="7"/>
      <c r="N7553" s="7"/>
    </row>
    <row r="7554" spans="4:14" s="1" customFormat="1">
      <c r="D7554" s="32"/>
      <c r="G7554" s="32"/>
      <c r="I7554" s="7"/>
      <c r="J7554" s="7"/>
      <c r="K7554" s="7"/>
      <c r="N7554" s="7"/>
    </row>
    <row r="7555" spans="4:14" s="1" customFormat="1">
      <c r="D7555" s="32"/>
      <c r="G7555" s="32"/>
      <c r="I7555" s="7"/>
      <c r="J7555" s="7"/>
      <c r="K7555" s="7"/>
      <c r="N7555" s="7"/>
    </row>
    <row r="7556" spans="4:14" s="1" customFormat="1">
      <c r="D7556" s="32"/>
      <c r="G7556" s="32"/>
      <c r="I7556" s="7"/>
      <c r="J7556" s="7"/>
      <c r="K7556" s="7"/>
      <c r="N7556" s="7"/>
    </row>
    <row r="7557" spans="4:14" s="1" customFormat="1">
      <c r="D7557" s="32"/>
      <c r="G7557" s="32"/>
      <c r="I7557" s="7"/>
      <c r="J7557" s="7"/>
      <c r="K7557" s="7"/>
      <c r="N7557" s="7"/>
    </row>
    <row r="7558" spans="4:14" s="1" customFormat="1">
      <c r="D7558" s="32"/>
      <c r="G7558" s="32"/>
      <c r="I7558" s="7"/>
      <c r="J7558" s="7"/>
      <c r="K7558" s="7"/>
      <c r="N7558" s="7"/>
    </row>
    <row r="7559" spans="4:14" s="1" customFormat="1">
      <c r="D7559" s="32"/>
      <c r="G7559" s="32"/>
      <c r="I7559" s="7"/>
      <c r="J7559" s="7"/>
      <c r="K7559" s="7"/>
      <c r="N7559" s="7"/>
    </row>
    <row r="7560" spans="4:14" s="1" customFormat="1">
      <c r="D7560" s="32"/>
      <c r="G7560" s="32"/>
      <c r="I7560" s="7"/>
      <c r="J7560" s="7"/>
      <c r="K7560" s="7"/>
      <c r="N7560" s="7"/>
    </row>
    <row r="7561" spans="4:14" s="1" customFormat="1">
      <c r="D7561" s="32"/>
      <c r="G7561" s="32"/>
      <c r="I7561" s="7"/>
      <c r="J7561" s="7"/>
      <c r="K7561" s="7"/>
      <c r="N7561" s="7"/>
    </row>
    <row r="7562" spans="4:14" s="1" customFormat="1">
      <c r="D7562" s="32"/>
      <c r="G7562" s="32"/>
      <c r="I7562" s="7"/>
      <c r="J7562" s="7"/>
      <c r="K7562" s="7"/>
      <c r="N7562" s="7"/>
    </row>
    <row r="7563" spans="4:14" s="1" customFormat="1">
      <c r="D7563" s="32"/>
      <c r="G7563" s="32"/>
      <c r="I7563" s="7"/>
      <c r="J7563" s="7"/>
      <c r="K7563" s="7"/>
      <c r="N7563" s="7"/>
    </row>
    <row r="7564" spans="4:14" s="1" customFormat="1">
      <c r="D7564" s="32"/>
      <c r="G7564" s="32"/>
      <c r="I7564" s="7"/>
      <c r="J7564" s="7"/>
      <c r="K7564" s="7"/>
      <c r="N7564" s="7"/>
    </row>
    <row r="7565" spans="4:14" s="1" customFormat="1">
      <c r="D7565" s="32"/>
      <c r="G7565" s="32"/>
      <c r="I7565" s="7"/>
      <c r="J7565" s="7"/>
      <c r="K7565" s="7"/>
      <c r="N7565" s="7"/>
    </row>
    <row r="7566" spans="4:14" s="1" customFormat="1">
      <c r="D7566" s="32"/>
      <c r="G7566" s="32"/>
      <c r="I7566" s="7"/>
      <c r="J7566" s="7"/>
      <c r="K7566" s="7"/>
      <c r="N7566" s="7"/>
    </row>
    <row r="7567" spans="4:14" s="1" customFormat="1">
      <c r="D7567" s="32"/>
      <c r="G7567" s="32"/>
      <c r="I7567" s="7"/>
      <c r="J7567" s="7"/>
      <c r="K7567" s="7"/>
      <c r="N7567" s="7"/>
    </row>
    <row r="7568" spans="4:14" s="1" customFormat="1">
      <c r="D7568" s="32"/>
      <c r="G7568" s="32"/>
      <c r="I7568" s="7"/>
      <c r="J7568" s="7"/>
      <c r="K7568" s="7"/>
      <c r="N7568" s="7"/>
    </row>
    <row r="7569" spans="4:14" s="1" customFormat="1">
      <c r="D7569" s="32"/>
      <c r="G7569" s="32"/>
      <c r="I7569" s="7"/>
      <c r="J7569" s="7"/>
      <c r="K7569" s="7"/>
      <c r="N7569" s="7"/>
    </row>
    <row r="7570" spans="4:14" s="1" customFormat="1">
      <c r="D7570" s="32"/>
      <c r="G7570" s="32"/>
      <c r="I7570" s="7"/>
      <c r="J7570" s="7"/>
      <c r="K7570" s="7"/>
      <c r="N7570" s="7"/>
    </row>
    <row r="7571" spans="4:14" s="1" customFormat="1">
      <c r="D7571" s="32"/>
      <c r="G7571" s="32"/>
      <c r="I7571" s="7"/>
      <c r="J7571" s="7"/>
      <c r="K7571" s="7"/>
      <c r="N7571" s="7"/>
    </row>
    <row r="7572" spans="4:14" s="1" customFormat="1">
      <c r="D7572" s="32"/>
      <c r="G7572" s="32"/>
      <c r="I7572" s="7"/>
      <c r="J7572" s="7"/>
      <c r="K7572" s="7"/>
      <c r="N7572" s="7"/>
    </row>
    <row r="7573" spans="4:14" s="1" customFormat="1">
      <c r="D7573" s="32"/>
      <c r="G7573" s="32"/>
      <c r="I7573" s="7"/>
      <c r="J7573" s="7"/>
      <c r="K7573" s="7"/>
      <c r="N7573" s="7"/>
    </row>
    <row r="7574" spans="4:14" s="1" customFormat="1">
      <c r="D7574" s="32"/>
      <c r="G7574" s="32"/>
      <c r="I7574" s="7"/>
      <c r="J7574" s="7"/>
      <c r="K7574" s="7"/>
      <c r="N7574" s="7"/>
    </row>
    <row r="7575" spans="4:14" s="1" customFormat="1">
      <c r="D7575" s="32"/>
      <c r="G7575" s="32"/>
      <c r="I7575" s="7"/>
      <c r="J7575" s="7"/>
      <c r="K7575" s="7"/>
      <c r="N7575" s="7"/>
    </row>
    <row r="7576" spans="4:14" s="1" customFormat="1">
      <c r="D7576" s="32"/>
      <c r="G7576" s="32"/>
      <c r="I7576" s="7"/>
      <c r="J7576" s="7"/>
      <c r="K7576" s="7"/>
      <c r="N7576" s="7"/>
    </row>
    <row r="7577" spans="4:14" s="1" customFormat="1">
      <c r="D7577" s="32"/>
      <c r="G7577" s="32"/>
      <c r="I7577" s="7"/>
      <c r="J7577" s="7"/>
      <c r="K7577" s="7"/>
      <c r="N7577" s="7"/>
    </row>
    <row r="7578" spans="4:14" s="1" customFormat="1">
      <c r="D7578" s="32"/>
      <c r="G7578" s="32"/>
      <c r="I7578" s="7"/>
      <c r="J7578" s="7"/>
      <c r="K7578" s="7"/>
      <c r="N7578" s="7"/>
    </row>
    <row r="7579" spans="4:14" s="1" customFormat="1">
      <c r="D7579" s="32"/>
      <c r="G7579" s="32"/>
      <c r="I7579" s="7"/>
      <c r="J7579" s="7"/>
      <c r="K7579" s="7"/>
      <c r="N7579" s="7"/>
    </row>
    <row r="7580" spans="4:14" s="1" customFormat="1">
      <c r="D7580" s="32"/>
      <c r="G7580" s="32"/>
      <c r="I7580" s="7"/>
      <c r="J7580" s="7"/>
      <c r="K7580" s="7"/>
      <c r="N7580" s="7"/>
    </row>
    <row r="7581" spans="4:14" s="1" customFormat="1">
      <c r="D7581" s="32"/>
      <c r="G7581" s="32"/>
      <c r="I7581" s="7"/>
      <c r="J7581" s="7"/>
      <c r="K7581" s="7"/>
      <c r="N7581" s="7"/>
    </row>
    <row r="7582" spans="4:14" s="1" customFormat="1">
      <c r="D7582" s="32"/>
      <c r="G7582" s="32"/>
      <c r="I7582" s="7"/>
      <c r="J7582" s="7"/>
      <c r="K7582" s="7"/>
      <c r="N7582" s="7"/>
    </row>
    <row r="7583" spans="4:14" s="1" customFormat="1">
      <c r="D7583" s="32"/>
      <c r="G7583" s="32"/>
      <c r="I7583" s="7"/>
      <c r="J7583" s="7"/>
      <c r="K7583" s="7"/>
      <c r="N7583" s="7"/>
    </row>
    <row r="7584" spans="4:14" s="1" customFormat="1">
      <c r="D7584" s="32"/>
      <c r="G7584" s="32"/>
      <c r="I7584" s="7"/>
      <c r="J7584" s="7"/>
      <c r="K7584" s="7"/>
      <c r="N7584" s="7"/>
    </row>
    <row r="7585" spans="4:14" s="1" customFormat="1">
      <c r="D7585" s="32"/>
      <c r="G7585" s="32"/>
      <c r="I7585" s="7"/>
      <c r="J7585" s="7"/>
      <c r="K7585" s="7"/>
      <c r="N7585" s="7"/>
    </row>
    <row r="7586" spans="4:14" s="1" customFormat="1">
      <c r="D7586" s="32"/>
      <c r="G7586" s="32"/>
      <c r="I7586" s="7"/>
      <c r="J7586" s="7"/>
      <c r="K7586" s="7"/>
      <c r="N7586" s="7"/>
    </row>
    <row r="7587" spans="4:14" s="1" customFormat="1">
      <c r="D7587" s="32"/>
      <c r="G7587" s="32"/>
      <c r="I7587" s="7"/>
      <c r="J7587" s="7"/>
      <c r="K7587" s="7"/>
      <c r="N7587" s="7"/>
    </row>
    <row r="7588" spans="4:14" s="1" customFormat="1">
      <c r="D7588" s="32"/>
      <c r="G7588" s="32"/>
      <c r="I7588" s="7"/>
      <c r="J7588" s="7"/>
      <c r="K7588" s="7"/>
      <c r="N7588" s="7"/>
    </row>
    <row r="7589" spans="4:14" s="1" customFormat="1">
      <c r="D7589" s="32"/>
      <c r="G7589" s="32"/>
      <c r="I7589" s="7"/>
      <c r="J7589" s="7"/>
      <c r="K7589" s="7"/>
      <c r="N7589" s="7"/>
    </row>
    <row r="7590" spans="4:14" s="1" customFormat="1">
      <c r="D7590" s="32"/>
      <c r="G7590" s="32"/>
      <c r="I7590" s="7"/>
      <c r="J7590" s="7"/>
      <c r="K7590" s="7"/>
      <c r="N7590" s="7"/>
    </row>
    <row r="7591" spans="4:14" s="1" customFormat="1">
      <c r="D7591" s="32"/>
      <c r="G7591" s="32"/>
      <c r="I7591" s="7"/>
      <c r="J7591" s="7"/>
      <c r="K7591" s="7"/>
      <c r="N7591" s="7"/>
    </row>
    <row r="7592" spans="4:14" s="1" customFormat="1">
      <c r="D7592" s="32"/>
      <c r="G7592" s="32"/>
      <c r="I7592" s="7"/>
      <c r="J7592" s="7"/>
      <c r="K7592" s="7"/>
      <c r="N7592" s="7"/>
    </row>
    <row r="7593" spans="4:14" s="1" customFormat="1">
      <c r="D7593" s="32"/>
      <c r="G7593" s="32"/>
      <c r="I7593" s="7"/>
      <c r="J7593" s="7"/>
      <c r="K7593" s="7"/>
      <c r="N7593" s="7"/>
    </row>
    <row r="7594" spans="4:14" s="1" customFormat="1">
      <c r="D7594" s="32"/>
      <c r="G7594" s="32"/>
      <c r="I7594" s="7"/>
      <c r="J7594" s="7"/>
      <c r="K7594" s="7"/>
      <c r="N7594" s="7"/>
    </row>
    <row r="7595" spans="4:14" s="1" customFormat="1">
      <c r="D7595" s="32"/>
      <c r="G7595" s="32"/>
      <c r="I7595" s="7"/>
      <c r="J7595" s="7"/>
      <c r="K7595" s="7"/>
      <c r="N7595" s="7"/>
    </row>
    <row r="7596" spans="4:14" s="1" customFormat="1">
      <c r="D7596" s="32"/>
      <c r="G7596" s="32"/>
      <c r="I7596" s="7"/>
      <c r="J7596" s="7"/>
      <c r="K7596" s="7"/>
      <c r="N7596" s="7"/>
    </row>
    <row r="7597" spans="4:14" s="1" customFormat="1">
      <c r="D7597" s="32"/>
      <c r="G7597" s="32"/>
      <c r="I7597" s="7"/>
      <c r="J7597" s="7"/>
      <c r="K7597" s="7"/>
      <c r="N7597" s="7"/>
    </row>
    <row r="7598" spans="4:14" s="1" customFormat="1">
      <c r="D7598" s="32"/>
      <c r="G7598" s="32"/>
      <c r="I7598" s="7"/>
      <c r="J7598" s="7"/>
      <c r="K7598" s="7"/>
      <c r="N7598" s="7"/>
    </row>
    <row r="7599" spans="4:14" s="1" customFormat="1">
      <c r="D7599" s="32"/>
      <c r="G7599" s="32"/>
      <c r="I7599" s="7"/>
      <c r="J7599" s="7"/>
      <c r="K7599" s="7"/>
      <c r="N7599" s="7"/>
    </row>
    <row r="7600" spans="4:14" s="1" customFormat="1">
      <c r="D7600" s="32"/>
      <c r="G7600" s="32"/>
      <c r="I7600" s="7"/>
      <c r="J7600" s="7"/>
      <c r="K7600" s="7"/>
      <c r="N7600" s="7"/>
    </row>
    <row r="7601" spans="4:14" s="1" customFormat="1">
      <c r="D7601" s="32"/>
      <c r="G7601" s="32"/>
      <c r="I7601" s="7"/>
      <c r="J7601" s="7"/>
      <c r="K7601" s="7"/>
      <c r="N7601" s="7"/>
    </row>
    <row r="7602" spans="4:14" s="1" customFormat="1">
      <c r="D7602" s="32"/>
      <c r="G7602" s="32"/>
      <c r="I7602" s="7"/>
      <c r="J7602" s="7"/>
      <c r="K7602" s="7"/>
      <c r="N7602" s="7"/>
    </row>
    <row r="7603" spans="4:14" s="1" customFormat="1">
      <c r="D7603" s="32"/>
      <c r="G7603" s="32"/>
      <c r="I7603" s="7"/>
      <c r="J7603" s="7"/>
      <c r="K7603" s="7"/>
      <c r="N7603" s="7"/>
    </row>
    <row r="7604" spans="4:14" s="1" customFormat="1">
      <c r="D7604" s="32"/>
      <c r="G7604" s="32"/>
      <c r="I7604" s="7"/>
      <c r="J7604" s="7"/>
      <c r="K7604" s="7"/>
      <c r="N7604" s="7"/>
    </row>
    <row r="7605" spans="4:14" s="1" customFormat="1">
      <c r="D7605" s="32"/>
      <c r="G7605" s="32"/>
      <c r="I7605" s="7"/>
      <c r="J7605" s="7"/>
      <c r="K7605" s="7"/>
      <c r="N7605" s="7"/>
    </row>
    <row r="7606" spans="4:14" s="1" customFormat="1">
      <c r="D7606" s="32"/>
      <c r="G7606" s="32"/>
      <c r="I7606" s="7"/>
      <c r="J7606" s="7"/>
      <c r="K7606" s="7"/>
      <c r="N7606" s="7"/>
    </row>
    <row r="7607" spans="4:14" s="1" customFormat="1">
      <c r="D7607" s="32"/>
      <c r="G7607" s="32"/>
      <c r="I7607" s="7"/>
      <c r="J7607" s="7"/>
      <c r="K7607" s="7"/>
      <c r="N7607" s="7"/>
    </row>
    <row r="7608" spans="4:14" s="1" customFormat="1">
      <c r="D7608" s="32"/>
      <c r="G7608" s="32"/>
      <c r="I7608" s="7"/>
      <c r="J7608" s="7"/>
      <c r="K7608" s="7"/>
      <c r="N7608" s="7"/>
    </row>
    <row r="7609" spans="4:14" s="1" customFormat="1">
      <c r="D7609" s="32"/>
      <c r="G7609" s="32"/>
      <c r="I7609" s="7"/>
      <c r="J7609" s="7"/>
      <c r="K7609" s="7"/>
      <c r="N7609" s="7"/>
    </row>
    <row r="7610" spans="4:14" s="1" customFormat="1">
      <c r="D7610" s="32"/>
      <c r="G7610" s="32"/>
      <c r="I7610" s="7"/>
      <c r="J7610" s="7"/>
      <c r="K7610" s="7"/>
      <c r="N7610" s="7"/>
    </row>
    <row r="7611" spans="4:14" s="1" customFormat="1">
      <c r="D7611" s="32"/>
      <c r="G7611" s="32"/>
      <c r="I7611" s="7"/>
      <c r="J7611" s="7"/>
      <c r="K7611" s="7"/>
      <c r="N7611" s="7"/>
    </row>
    <row r="7612" spans="4:14" s="1" customFormat="1">
      <c r="D7612" s="32"/>
      <c r="G7612" s="32"/>
      <c r="I7612" s="7"/>
      <c r="J7612" s="7"/>
      <c r="K7612" s="7"/>
      <c r="N7612" s="7"/>
    </row>
    <row r="7613" spans="4:14" s="1" customFormat="1">
      <c r="D7613" s="32"/>
      <c r="G7613" s="32"/>
      <c r="I7613" s="7"/>
      <c r="J7613" s="7"/>
      <c r="K7613" s="7"/>
      <c r="N7613" s="7"/>
    </row>
    <row r="7614" spans="4:14" s="1" customFormat="1">
      <c r="D7614" s="32"/>
      <c r="G7614" s="32"/>
      <c r="I7614" s="7"/>
      <c r="J7614" s="7"/>
      <c r="K7614" s="7"/>
      <c r="N7614" s="7"/>
    </row>
    <row r="7615" spans="4:14" s="1" customFormat="1">
      <c r="D7615" s="32"/>
      <c r="G7615" s="32"/>
      <c r="I7615" s="7"/>
      <c r="J7615" s="7"/>
      <c r="K7615" s="7"/>
      <c r="N7615" s="7"/>
    </row>
    <row r="7616" spans="4:14" s="1" customFormat="1">
      <c r="D7616" s="32"/>
      <c r="G7616" s="32"/>
      <c r="I7616" s="7"/>
      <c r="J7616" s="7"/>
      <c r="K7616" s="7"/>
      <c r="N7616" s="7"/>
    </row>
    <row r="7617" spans="4:14" s="1" customFormat="1">
      <c r="D7617" s="32"/>
      <c r="G7617" s="32"/>
      <c r="I7617" s="7"/>
      <c r="J7617" s="7"/>
      <c r="K7617" s="7"/>
      <c r="N7617" s="7"/>
    </row>
    <row r="7618" spans="4:14" s="1" customFormat="1">
      <c r="D7618" s="32"/>
      <c r="G7618" s="32"/>
      <c r="I7618" s="7"/>
      <c r="J7618" s="7"/>
      <c r="K7618" s="7"/>
      <c r="N7618" s="7"/>
    </row>
    <row r="7619" spans="4:14" s="1" customFormat="1">
      <c r="D7619" s="32"/>
      <c r="G7619" s="32"/>
      <c r="I7619" s="7"/>
      <c r="J7619" s="7"/>
      <c r="K7619" s="7"/>
      <c r="N7619" s="7"/>
    </row>
    <row r="7620" spans="4:14" s="1" customFormat="1">
      <c r="D7620" s="32"/>
      <c r="G7620" s="32"/>
      <c r="I7620" s="7"/>
      <c r="J7620" s="7"/>
      <c r="K7620" s="7"/>
      <c r="N7620" s="7"/>
    </row>
    <row r="7621" spans="4:14" s="1" customFormat="1">
      <c r="D7621" s="32"/>
      <c r="G7621" s="32"/>
      <c r="I7621" s="7"/>
      <c r="J7621" s="7"/>
      <c r="K7621" s="7"/>
      <c r="N7621" s="7"/>
    </row>
    <row r="7622" spans="4:14" s="1" customFormat="1">
      <c r="D7622" s="32"/>
      <c r="G7622" s="32"/>
      <c r="I7622" s="7"/>
      <c r="J7622" s="7"/>
      <c r="K7622" s="7"/>
      <c r="N7622" s="7"/>
    </row>
    <row r="7623" spans="4:14" s="1" customFormat="1">
      <c r="D7623" s="32"/>
      <c r="G7623" s="32"/>
      <c r="I7623" s="7"/>
      <c r="J7623" s="7"/>
      <c r="K7623" s="7"/>
      <c r="N7623" s="7"/>
    </row>
    <row r="7624" spans="4:14" s="1" customFormat="1">
      <c r="D7624" s="32"/>
      <c r="G7624" s="32"/>
      <c r="I7624" s="7"/>
      <c r="J7624" s="7"/>
      <c r="K7624" s="7"/>
      <c r="N7624" s="7"/>
    </row>
    <row r="7625" spans="4:14" s="1" customFormat="1">
      <c r="D7625" s="32"/>
      <c r="G7625" s="32"/>
      <c r="I7625" s="7"/>
      <c r="J7625" s="7"/>
      <c r="K7625" s="7"/>
      <c r="N7625" s="7"/>
    </row>
    <row r="7626" spans="4:14" s="1" customFormat="1">
      <c r="D7626" s="32"/>
      <c r="G7626" s="32"/>
      <c r="I7626" s="7"/>
      <c r="J7626" s="7"/>
      <c r="K7626" s="7"/>
      <c r="N7626" s="7"/>
    </row>
    <row r="7627" spans="4:14" s="1" customFormat="1">
      <c r="D7627" s="32"/>
      <c r="G7627" s="32"/>
      <c r="I7627" s="7"/>
      <c r="J7627" s="7"/>
      <c r="K7627" s="7"/>
      <c r="N7627" s="7"/>
    </row>
    <row r="7628" spans="4:14" s="1" customFormat="1">
      <c r="D7628" s="32"/>
      <c r="G7628" s="32"/>
      <c r="I7628" s="7"/>
      <c r="J7628" s="7"/>
      <c r="K7628" s="7"/>
      <c r="N7628" s="7"/>
    </row>
    <row r="7629" spans="4:14" s="1" customFormat="1">
      <c r="D7629" s="32"/>
      <c r="G7629" s="32"/>
      <c r="I7629" s="7"/>
      <c r="J7629" s="7"/>
      <c r="K7629" s="7"/>
      <c r="N7629" s="7"/>
    </row>
    <row r="7630" spans="4:14" s="1" customFormat="1">
      <c r="D7630" s="32"/>
      <c r="G7630" s="32"/>
      <c r="I7630" s="7"/>
      <c r="J7630" s="7"/>
      <c r="K7630" s="7"/>
      <c r="N7630" s="7"/>
    </row>
    <row r="7631" spans="4:14" s="1" customFormat="1">
      <c r="D7631" s="32"/>
      <c r="G7631" s="32"/>
      <c r="I7631" s="7"/>
      <c r="J7631" s="7"/>
      <c r="K7631" s="7"/>
      <c r="N7631" s="7"/>
    </row>
    <row r="7632" spans="4:14" s="1" customFormat="1">
      <c r="D7632" s="32"/>
      <c r="G7632" s="32"/>
      <c r="I7632" s="7"/>
      <c r="J7632" s="7"/>
      <c r="K7632" s="7"/>
      <c r="N7632" s="7"/>
    </row>
    <row r="7633" spans="4:14" s="1" customFormat="1">
      <c r="D7633" s="32"/>
      <c r="G7633" s="32"/>
      <c r="I7633" s="7"/>
      <c r="J7633" s="7"/>
      <c r="K7633" s="7"/>
      <c r="N7633" s="7"/>
    </row>
    <row r="7634" spans="4:14" s="1" customFormat="1">
      <c r="D7634" s="32"/>
      <c r="G7634" s="32"/>
      <c r="I7634" s="7"/>
      <c r="J7634" s="7"/>
      <c r="K7634" s="7"/>
      <c r="N7634" s="7"/>
    </row>
    <row r="7635" spans="4:14" s="1" customFormat="1">
      <c r="D7635" s="32"/>
      <c r="G7635" s="32"/>
      <c r="I7635" s="7"/>
      <c r="J7635" s="7"/>
      <c r="K7635" s="7"/>
      <c r="N7635" s="7"/>
    </row>
    <row r="7636" spans="4:14" s="1" customFormat="1">
      <c r="D7636" s="32"/>
      <c r="G7636" s="32"/>
      <c r="I7636" s="7"/>
      <c r="J7636" s="7"/>
      <c r="K7636" s="7"/>
      <c r="N7636" s="7"/>
    </row>
    <row r="7637" spans="4:14" s="1" customFormat="1">
      <c r="D7637" s="32"/>
      <c r="G7637" s="32"/>
      <c r="I7637" s="7"/>
      <c r="J7637" s="7"/>
      <c r="K7637" s="7"/>
      <c r="N7637" s="7"/>
    </row>
    <row r="7638" spans="4:14" s="1" customFormat="1">
      <c r="D7638" s="32"/>
      <c r="G7638" s="32"/>
      <c r="I7638" s="7"/>
      <c r="J7638" s="7"/>
      <c r="K7638" s="7"/>
      <c r="N7638" s="7"/>
    </row>
    <row r="7639" spans="4:14" s="1" customFormat="1">
      <c r="D7639" s="32"/>
      <c r="G7639" s="32"/>
      <c r="I7639" s="7"/>
      <c r="J7639" s="7"/>
      <c r="K7639" s="7"/>
      <c r="N7639" s="7"/>
    </row>
    <row r="7640" spans="4:14" s="1" customFormat="1">
      <c r="D7640" s="32"/>
      <c r="G7640" s="32"/>
      <c r="I7640" s="7"/>
      <c r="J7640" s="7"/>
      <c r="K7640" s="7"/>
      <c r="N7640" s="7"/>
    </row>
    <row r="7641" spans="4:14" s="1" customFormat="1">
      <c r="D7641" s="32"/>
      <c r="G7641" s="32"/>
      <c r="I7641" s="7"/>
      <c r="J7641" s="7"/>
      <c r="K7641" s="7"/>
      <c r="N7641" s="7"/>
    </row>
    <row r="7642" spans="4:14" s="1" customFormat="1">
      <c r="D7642" s="32"/>
      <c r="G7642" s="32"/>
      <c r="I7642" s="7"/>
      <c r="J7642" s="7"/>
      <c r="K7642" s="7"/>
      <c r="N7642" s="7"/>
    </row>
    <row r="7643" spans="4:14" s="1" customFormat="1">
      <c r="D7643" s="32"/>
      <c r="G7643" s="32"/>
      <c r="I7643" s="7"/>
      <c r="J7643" s="7"/>
      <c r="K7643" s="7"/>
      <c r="N7643" s="7"/>
    </row>
    <row r="7644" spans="4:14" s="1" customFormat="1">
      <c r="D7644" s="32"/>
      <c r="G7644" s="32"/>
      <c r="I7644" s="7"/>
      <c r="J7644" s="7"/>
      <c r="K7644" s="7"/>
      <c r="N7644" s="7"/>
    </row>
    <row r="7645" spans="4:14" s="1" customFormat="1">
      <c r="D7645" s="32"/>
      <c r="G7645" s="32"/>
      <c r="I7645" s="7"/>
      <c r="J7645" s="7"/>
      <c r="K7645" s="7"/>
      <c r="N7645" s="7"/>
    </row>
    <row r="7646" spans="4:14" s="1" customFormat="1">
      <c r="D7646" s="32"/>
      <c r="G7646" s="32"/>
      <c r="I7646" s="7"/>
      <c r="J7646" s="7"/>
      <c r="K7646" s="7"/>
      <c r="N7646" s="7"/>
    </row>
    <row r="7647" spans="4:14" s="1" customFormat="1">
      <c r="D7647" s="32"/>
      <c r="G7647" s="32"/>
      <c r="I7647" s="7"/>
      <c r="J7647" s="7"/>
      <c r="K7647" s="7"/>
      <c r="N7647" s="7"/>
    </row>
    <row r="7648" spans="4:14" s="1" customFormat="1">
      <c r="D7648" s="32"/>
      <c r="G7648" s="32"/>
      <c r="I7648" s="7"/>
      <c r="J7648" s="7"/>
      <c r="K7648" s="7"/>
      <c r="N7648" s="7"/>
    </row>
    <row r="7649" spans="4:14" s="1" customFormat="1">
      <c r="D7649" s="32"/>
      <c r="G7649" s="32"/>
      <c r="I7649" s="7"/>
      <c r="J7649" s="7"/>
      <c r="K7649" s="7"/>
      <c r="N7649" s="7"/>
    </row>
    <row r="7650" spans="4:14" s="1" customFormat="1">
      <c r="D7650" s="32"/>
      <c r="G7650" s="32"/>
      <c r="I7650" s="7"/>
      <c r="J7650" s="7"/>
      <c r="K7650" s="7"/>
      <c r="N7650" s="7"/>
    </row>
    <row r="7651" spans="4:14" s="1" customFormat="1">
      <c r="D7651" s="32"/>
      <c r="G7651" s="32"/>
      <c r="I7651" s="7"/>
      <c r="J7651" s="7"/>
      <c r="K7651" s="7"/>
      <c r="N7651" s="7"/>
    </row>
    <row r="7652" spans="4:14" s="1" customFormat="1">
      <c r="D7652" s="32"/>
      <c r="G7652" s="32"/>
      <c r="I7652" s="7"/>
      <c r="J7652" s="7"/>
      <c r="K7652" s="7"/>
      <c r="N7652" s="7"/>
    </row>
    <row r="7653" spans="4:14" s="1" customFormat="1">
      <c r="D7653" s="32"/>
      <c r="G7653" s="32"/>
      <c r="I7653" s="7"/>
      <c r="J7653" s="7"/>
      <c r="K7653" s="7"/>
      <c r="N7653" s="7"/>
    </row>
    <row r="7654" spans="4:14" s="1" customFormat="1">
      <c r="D7654" s="32"/>
      <c r="G7654" s="32"/>
      <c r="I7654" s="7"/>
      <c r="J7654" s="7"/>
      <c r="K7654" s="7"/>
      <c r="N7654" s="7"/>
    </row>
    <row r="7655" spans="4:14" s="1" customFormat="1">
      <c r="D7655" s="32"/>
      <c r="G7655" s="32"/>
      <c r="I7655" s="7"/>
      <c r="J7655" s="7"/>
      <c r="K7655" s="7"/>
      <c r="N7655" s="7"/>
    </row>
    <row r="7656" spans="4:14" s="1" customFormat="1">
      <c r="D7656" s="32"/>
      <c r="G7656" s="32"/>
      <c r="I7656" s="7"/>
      <c r="J7656" s="7"/>
      <c r="K7656" s="7"/>
      <c r="N7656" s="7"/>
    </row>
    <row r="7657" spans="4:14" s="1" customFormat="1">
      <c r="D7657" s="32"/>
      <c r="G7657" s="32"/>
      <c r="I7657" s="7"/>
      <c r="J7657" s="7"/>
      <c r="K7657" s="7"/>
      <c r="N7657" s="7"/>
    </row>
    <row r="7658" spans="4:14" s="1" customFormat="1">
      <c r="D7658" s="32"/>
      <c r="G7658" s="32"/>
      <c r="I7658" s="7"/>
      <c r="J7658" s="7"/>
      <c r="K7658" s="7"/>
      <c r="N7658" s="7"/>
    </row>
    <row r="7659" spans="4:14" s="1" customFormat="1">
      <c r="D7659" s="32"/>
      <c r="G7659" s="32"/>
      <c r="I7659" s="7"/>
      <c r="J7659" s="7"/>
      <c r="K7659" s="7"/>
      <c r="N7659" s="7"/>
    </row>
    <row r="7660" spans="4:14" s="1" customFormat="1">
      <c r="D7660" s="32"/>
      <c r="G7660" s="32"/>
      <c r="I7660" s="7"/>
      <c r="J7660" s="7"/>
      <c r="K7660" s="7"/>
      <c r="N7660" s="7"/>
    </row>
    <row r="7661" spans="4:14" s="1" customFormat="1">
      <c r="D7661" s="32"/>
      <c r="G7661" s="32"/>
      <c r="I7661" s="7"/>
      <c r="J7661" s="7"/>
      <c r="K7661" s="7"/>
      <c r="N7661" s="7"/>
    </row>
    <row r="7662" spans="4:14" s="1" customFormat="1">
      <c r="D7662" s="32"/>
      <c r="G7662" s="32"/>
      <c r="I7662" s="7"/>
      <c r="J7662" s="7"/>
      <c r="K7662" s="7"/>
      <c r="N7662" s="7"/>
    </row>
    <row r="7663" spans="4:14" s="1" customFormat="1">
      <c r="D7663" s="32"/>
      <c r="G7663" s="32"/>
      <c r="I7663" s="7"/>
      <c r="J7663" s="7"/>
      <c r="K7663" s="7"/>
      <c r="N7663" s="7"/>
    </row>
    <row r="7664" spans="4:14" s="1" customFormat="1">
      <c r="D7664" s="32"/>
      <c r="G7664" s="32"/>
      <c r="I7664" s="7"/>
      <c r="J7664" s="7"/>
      <c r="K7664" s="7"/>
      <c r="N7664" s="7"/>
    </row>
    <row r="7665" spans="4:14" s="1" customFormat="1">
      <c r="D7665" s="32"/>
      <c r="G7665" s="32"/>
      <c r="I7665" s="7"/>
      <c r="J7665" s="7"/>
      <c r="K7665" s="7"/>
      <c r="N7665" s="7"/>
    </row>
    <row r="7666" spans="4:14" s="1" customFormat="1">
      <c r="D7666" s="32"/>
      <c r="G7666" s="32"/>
      <c r="I7666" s="7"/>
      <c r="J7666" s="7"/>
      <c r="K7666" s="7"/>
      <c r="N7666" s="7"/>
    </row>
    <row r="7667" spans="4:14" s="1" customFormat="1">
      <c r="D7667" s="32"/>
      <c r="G7667" s="32"/>
      <c r="I7667" s="7"/>
      <c r="J7667" s="7"/>
      <c r="K7667" s="7"/>
      <c r="N7667" s="7"/>
    </row>
    <row r="7668" spans="4:14" s="1" customFormat="1">
      <c r="D7668" s="32"/>
      <c r="G7668" s="32"/>
      <c r="I7668" s="7"/>
      <c r="J7668" s="7"/>
      <c r="K7668" s="7"/>
      <c r="N7668" s="7"/>
    </row>
    <row r="7669" spans="4:14" s="1" customFormat="1">
      <c r="D7669" s="32"/>
      <c r="G7669" s="32"/>
      <c r="I7669" s="7"/>
      <c r="J7669" s="7"/>
      <c r="K7669" s="7"/>
      <c r="N7669" s="7"/>
    </row>
    <row r="7670" spans="4:14" s="1" customFormat="1">
      <c r="D7670" s="32"/>
      <c r="G7670" s="32"/>
      <c r="I7670" s="7"/>
      <c r="J7670" s="7"/>
      <c r="K7670" s="7"/>
      <c r="N7670" s="7"/>
    </row>
    <row r="7671" spans="4:14" s="1" customFormat="1">
      <c r="D7671" s="32"/>
      <c r="G7671" s="32"/>
      <c r="I7671" s="7"/>
      <c r="J7671" s="7"/>
      <c r="K7671" s="7"/>
      <c r="N7671" s="7"/>
    </row>
    <row r="7672" spans="4:14" s="1" customFormat="1">
      <c r="D7672" s="32"/>
      <c r="G7672" s="32"/>
      <c r="I7672" s="7"/>
      <c r="J7672" s="7"/>
      <c r="K7672" s="7"/>
      <c r="N7672" s="7"/>
    </row>
    <row r="7673" spans="4:14" s="1" customFormat="1">
      <c r="D7673" s="32"/>
      <c r="G7673" s="32"/>
      <c r="I7673" s="7"/>
      <c r="J7673" s="7"/>
      <c r="K7673" s="7"/>
      <c r="N7673" s="7"/>
    </row>
    <row r="7674" spans="4:14" s="1" customFormat="1">
      <c r="D7674" s="32"/>
      <c r="G7674" s="32"/>
      <c r="I7674" s="7"/>
      <c r="J7674" s="7"/>
      <c r="K7674" s="7"/>
      <c r="N7674" s="7"/>
    </row>
    <row r="7675" spans="4:14" s="1" customFormat="1">
      <c r="D7675" s="32"/>
      <c r="G7675" s="32"/>
      <c r="I7675" s="7"/>
      <c r="J7675" s="7"/>
      <c r="K7675" s="7"/>
      <c r="N7675" s="7"/>
    </row>
    <row r="7676" spans="4:14" s="1" customFormat="1">
      <c r="D7676" s="32"/>
      <c r="G7676" s="32"/>
      <c r="I7676" s="7"/>
      <c r="J7676" s="7"/>
      <c r="K7676" s="7"/>
      <c r="N7676" s="7"/>
    </row>
    <row r="7677" spans="4:14" s="1" customFormat="1">
      <c r="D7677" s="32"/>
      <c r="G7677" s="32"/>
      <c r="I7677" s="7"/>
      <c r="J7677" s="7"/>
      <c r="K7677" s="7"/>
      <c r="N7677" s="7"/>
    </row>
    <row r="7678" spans="4:14" s="1" customFormat="1">
      <c r="D7678" s="32"/>
      <c r="G7678" s="32"/>
      <c r="I7678" s="7"/>
      <c r="J7678" s="7"/>
      <c r="K7678" s="7"/>
      <c r="N7678" s="7"/>
    </row>
    <row r="7679" spans="4:14" s="1" customFormat="1">
      <c r="D7679" s="32"/>
      <c r="G7679" s="32"/>
      <c r="I7679" s="7"/>
      <c r="J7679" s="7"/>
      <c r="K7679" s="7"/>
      <c r="N7679" s="7"/>
    </row>
    <row r="7680" spans="4:14" s="1" customFormat="1">
      <c r="D7680" s="32"/>
      <c r="G7680" s="32"/>
      <c r="I7680" s="7"/>
      <c r="J7680" s="7"/>
      <c r="K7680" s="7"/>
      <c r="N7680" s="7"/>
    </row>
    <row r="7681" spans="4:14" s="1" customFormat="1">
      <c r="D7681" s="32"/>
      <c r="G7681" s="32"/>
      <c r="I7681" s="7"/>
      <c r="J7681" s="7"/>
      <c r="K7681" s="7"/>
      <c r="N7681" s="7"/>
    </row>
    <row r="7682" spans="4:14" s="1" customFormat="1">
      <c r="D7682" s="32"/>
      <c r="G7682" s="32"/>
      <c r="I7682" s="7"/>
      <c r="J7682" s="7"/>
      <c r="K7682" s="7"/>
      <c r="N7682" s="7"/>
    </row>
    <row r="7683" spans="4:14" s="1" customFormat="1">
      <c r="D7683" s="32"/>
      <c r="G7683" s="32"/>
      <c r="I7683" s="7"/>
      <c r="J7683" s="7"/>
      <c r="K7683" s="7"/>
      <c r="N7683" s="7"/>
    </row>
    <row r="7684" spans="4:14" s="1" customFormat="1">
      <c r="D7684" s="32"/>
      <c r="G7684" s="32"/>
      <c r="I7684" s="7"/>
      <c r="J7684" s="7"/>
      <c r="K7684" s="7"/>
      <c r="N7684" s="7"/>
    </row>
    <row r="7685" spans="4:14" s="1" customFormat="1">
      <c r="D7685" s="32"/>
      <c r="G7685" s="32"/>
      <c r="I7685" s="7"/>
      <c r="J7685" s="7"/>
      <c r="K7685" s="7"/>
      <c r="N7685" s="7"/>
    </row>
    <row r="7686" spans="4:14" s="1" customFormat="1">
      <c r="D7686" s="32"/>
      <c r="G7686" s="32"/>
      <c r="I7686" s="7"/>
      <c r="J7686" s="7"/>
      <c r="K7686" s="7"/>
      <c r="N7686" s="7"/>
    </row>
    <row r="7687" spans="4:14" s="1" customFormat="1">
      <c r="D7687" s="32"/>
      <c r="G7687" s="32"/>
      <c r="I7687" s="7"/>
      <c r="J7687" s="7"/>
      <c r="K7687" s="7"/>
      <c r="N7687" s="7"/>
    </row>
    <row r="7688" spans="4:14" s="1" customFormat="1">
      <c r="D7688" s="32"/>
      <c r="G7688" s="32"/>
      <c r="I7688" s="7"/>
      <c r="J7688" s="7"/>
      <c r="K7688" s="7"/>
      <c r="N7688" s="7"/>
    </row>
    <row r="7689" spans="4:14" s="1" customFormat="1">
      <c r="D7689" s="32"/>
      <c r="G7689" s="32"/>
      <c r="I7689" s="7"/>
      <c r="J7689" s="7"/>
      <c r="K7689" s="7"/>
      <c r="N7689" s="7"/>
    </row>
    <row r="7690" spans="4:14" s="1" customFormat="1">
      <c r="D7690" s="32"/>
      <c r="G7690" s="32"/>
      <c r="I7690" s="7"/>
      <c r="J7690" s="7"/>
      <c r="K7690" s="7"/>
      <c r="N7690" s="7"/>
    </row>
    <row r="7691" spans="4:14" s="1" customFormat="1">
      <c r="D7691" s="32"/>
      <c r="G7691" s="32"/>
      <c r="I7691" s="7"/>
      <c r="J7691" s="7"/>
      <c r="K7691" s="7"/>
      <c r="N7691" s="7"/>
    </row>
    <row r="7692" spans="4:14" s="1" customFormat="1">
      <c r="D7692" s="32"/>
      <c r="G7692" s="32"/>
      <c r="I7692" s="7"/>
      <c r="J7692" s="7"/>
      <c r="K7692" s="7"/>
      <c r="N7692" s="7"/>
    </row>
    <row r="7693" spans="4:14" s="1" customFormat="1">
      <c r="D7693" s="32"/>
      <c r="G7693" s="32"/>
      <c r="I7693" s="7"/>
      <c r="J7693" s="7"/>
      <c r="K7693" s="7"/>
      <c r="N7693" s="7"/>
    </row>
    <row r="7694" spans="4:14" s="1" customFormat="1">
      <c r="D7694" s="32"/>
      <c r="G7694" s="32"/>
      <c r="I7694" s="7"/>
      <c r="J7694" s="7"/>
      <c r="K7694" s="7"/>
      <c r="N7694" s="7"/>
    </row>
    <row r="7695" spans="4:14" s="1" customFormat="1">
      <c r="D7695" s="32"/>
      <c r="G7695" s="32"/>
      <c r="I7695" s="7"/>
      <c r="J7695" s="7"/>
      <c r="K7695" s="7"/>
      <c r="N7695" s="7"/>
    </row>
    <row r="7696" spans="4:14" s="1" customFormat="1">
      <c r="D7696" s="32"/>
      <c r="G7696" s="32"/>
      <c r="I7696" s="7"/>
      <c r="J7696" s="7"/>
      <c r="K7696" s="7"/>
      <c r="N7696" s="7"/>
    </row>
    <row r="7697" spans="4:14" s="1" customFormat="1">
      <c r="D7697" s="32"/>
      <c r="G7697" s="32"/>
      <c r="I7697" s="7"/>
      <c r="J7697" s="7"/>
      <c r="K7697" s="7"/>
      <c r="N7697" s="7"/>
    </row>
    <row r="7698" spans="4:14" s="1" customFormat="1">
      <c r="D7698" s="32"/>
      <c r="G7698" s="32"/>
      <c r="I7698" s="7"/>
      <c r="J7698" s="7"/>
      <c r="K7698" s="7"/>
      <c r="N7698" s="7"/>
    </row>
    <row r="7699" spans="4:14" s="1" customFormat="1">
      <c r="D7699" s="32"/>
      <c r="G7699" s="32"/>
      <c r="I7699" s="7"/>
      <c r="J7699" s="7"/>
      <c r="K7699" s="7"/>
      <c r="N7699" s="7"/>
    </row>
    <row r="7700" spans="4:14" s="1" customFormat="1">
      <c r="D7700" s="32"/>
      <c r="G7700" s="32"/>
      <c r="I7700" s="7"/>
      <c r="J7700" s="7"/>
      <c r="K7700" s="7"/>
      <c r="N7700" s="7"/>
    </row>
    <row r="7701" spans="4:14" s="1" customFormat="1">
      <c r="D7701" s="32"/>
      <c r="G7701" s="32"/>
      <c r="I7701" s="7"/>
      <c r="J7701" s="7"/>
      <c r="K7701" s="7"/>
      <c r="N7701" s="7"/>
    </row>
    <row r="7702" spans="4:14" s="1" customFormat="1">
      <c r="D7702" s="32"/>
      <c r="G7702" s="32"/>
      <c r="I7702" s="7"/>
      <c r="J7702" s="7"/>
      <c r="K7702" s="7"/>
      <c r="N7702" s="7"/>
    </row>
    <row r="7703" spans="4:14" s="1" customFormat="1">
      <c r="D7703" s="32"/>
      <c r="G7703" s="32"/>
      <c r="I7703" s="7"/>
      <c r="J7703" s="7"/>
      <c r="K7703" s="7"/>
      <c r="N7703" s="7"/>
    </row>
    <row r="7704" spans="4:14" s="1" customFormat="1">
      <c r="D7704" s="32"/>
      <c r="G7704" s="32"/>
      <c r="I7704" s="7"/>
      <c r="J7704" s="7"/>
      <c r="K7704" s="7"/>
      <c r="N7704" s="7"/>
    </row>
    <row r="7705" spans="4:14" s="1" customFormat="1">
      <c r="D7705" s="32"/>
      <c r="G7705" s="32"/>
      <c r="I7705" s="7"/>
      <c r="J7705" s="7"/>
      <c r="K7705" s="7"/>
      <c r="N7705" s="7"/>
    </row>
    <row r="7706" spans="4:14" s="1" customFormat="1">
      <c r="D7706" s="32"/>
      <c r="G7706" s="32"/>
      <c r="I7706" s="7"/>
      <c r="J7706" s="7"/>
      <c r="K7706" s="7"/>
      <c r="N7706" s="7"/>
    </row>
    <row r="7707" spans="4:14" s="1" customFormat="1">
      <c r="D7707" s="32"/>
      <c r="G7707" s="32"/>
      <c r="I7707" s="7"/>
      <c r="J7707" s="7"/>
      <c r="K7707" s="7"/>
      <c r="N7707" s="7"/>
    </row>
    <row r="7708" spans="4:14" s="1" customFormat="1">
      <c r="D7708" s="32"/>
      <c r="G7708" s="32"/>
      <c r="I7708" s="7"/>
      <c r="J7708" s="7"/>
      <c r="K7708" s="7"/>
      <c r="N7708" s="7"/>
    </row>
    <row r="7709" spans="4:14" s="1" customFormat="1">
      <c r="D7709" s="32"/>
      <c r="G7709" s="32"/>
      <c r="I7709" s="7"/>
      <c r="J7709" s="7"/>
      <c r="K7709" s="7"/>
      <c r="N7709" s="7"/>
    </row>
    <row r="7710" spans="4:14" s="1" customFormat="1">
      <c r="D7710" s="32"/>
      <c r="G7710" s="32"/>
      <c r="I7710" s="7"/>
      <c r="J7710" s="7"/>
      <c r="K7710" s="7"/>
      <c r="N7710" s="7"/>
    </row>
    <row r="7711" spans="4:14" s="1" customFormat="1">
      <c r="D7711" s="32"/>
      <c r="G7711" s="32"/>
      <c r="I7711" s="7"/>
      <c r="J7711" s="7"/>
      <c r="K7711" s="7"/>
      <c r="N7711" s="7"/>
    </row>
    <row r="7712" spans="4:14" s="1" customFormat="1">
      <c r="D7712" s="32"/>
      <c r="G7712" s="32"/>
      <c r="I7712" s="7"/>
      <c r="J7712" s="7"/>
      <c r="K7712" s="7"/>
      <c r="N7712" s="7"/>
    </row>
    <row r="7713" spans="4:14" s="1" customFormat="1">
      <c r="D7713" s="32"/>
      <c r="G7713" s="32"/>
      <c r="I7713" s="7"/>
      <c r="J7713" s="7"/>
      <c r="K7713" s="7"/>
      <c r="N7713" s="7"/>
    </row>
    <row r="7714" spans="4:14" s="1" customFormat="1">
      <c r="D7714" s="32"/>
      <c r="G7714" s="32"/>
      <c r="I7714" s="7"/>
      <c r="J7714" s="7"/>
      <c r="K7714" s="7"/>
      <c r="N7714" s="7"/>
    </row>
    <row r="7715" spans="4:14" s="1" customFormat="1">
      <c r="D7715" s="32"/>
      <c r="G7715" s="32"/>
      <c r="I7715" s="7"/>
      <c r="J7715" s="7"/>
      <c r="K7715" s="7"/>
      <c r="N7715" s="7"/>
    </row>
    <row r="7716" spans="4:14" s="1" customFormat="1">
      <c r="D7716" s="32"/>
      <c r="G7716" s="32"/>
      <c r="I7716" s="7"/>
      <c r="J7716" s="7"/>
      <c r="K7716" s="7"/>
      <c r="N7716" s="7"/>
    </row>
    <row r="7717" spans="4:14" s="1" customFormat="1">
      <c r="D7717" s="32"/>
      <c r="G7717" s="32"/>
      <c r="I7717" s="7"/>
      <c r="J7717" s="7"/>
      <c r="K7717" s="7"/>
      <c r="N7717" s="7"/>
    </row>
    <row r="7718" spans="4:14" s="1" customFormat="1">
      <c r="D7718" s="32"/>
      <c r="G7718" s="32"/>
      <c r="I7718" s="7"/>
      <c r="J7718" s="7"/>
      <c r="K7718" s="7"/>
      <c r="N7718" s="7"/>
    </row>
    <row r="7719" spans="4:14" s="1" customFormat="1">
      <c r="D7719" s="32"/>
      <c r="G7719" s="32"/>
      <c r="I7719" s="7"/>
      <c r="J7719" s="7"/>
      <c r="K7719" s="7"/>
      <c r="N7719" s="7"/>
    </row>
    <row r="7720" spans="4:14" s="1" customFormat="1">
      <c r="D7720" s="32"/>
      <c r="G7720" s="32"/>
      <c r="I7720" s="7"/>
      <c r="J7720" s="7"/>
      <c r="K7720" s="7"/>
      <c r="N7720" s="7"/>
    </row>
    <row r="7721" spans="4:14" s="1" customFormat="1">
      <c r="D7721" s="32"/>
      <c r="G7721" s="32"/>
      <c r="I7721" s="7"/>
      <c r="J7721" s="7"/>
      <c r="K7721" s="7"/>
      <c r="N7721" s="7"/>
    </row>
    <row r="7722" spans="4:14" s="1" customFormat="1">
      <c r="D7722" s="32"/>
      <c r="G7722" s="32"/>
      <c r="I7722" s="7"/>
      <c r="J7722" s="7"/>
      <c r="K7722" s="7"/>
      <c r="N7722" s="7"/>
    </row>
    <row r="7723" spans="4:14" s="1" customFormat="1">
      <c r="D7723" s="32"/>
      <c r="G7723" s="32"/>
      <c r="I7723" s="7"/>
      <c r="J7723" s="7"/>
      <c r="K7723" s="7"/>
      <c r="N7723" s="7"/>
    </row>
    <row r="7724" spans="4:14" s="1" customFormat="1">
      <c r="D7724" s="32"/>
      <c r="G7724" s="32"/>
      <c r="I7724" s="7"/>
      <c r="J7724" s="7"/>
      <c r="K7724" s="7"/>
      <c r="N7724" s="7"/>
    </row>
    <row r="7725" spans="4:14" s="1" customFormat="1">
      <c r="D7725" s="32"/>
      <c r="G7725" s="32"/>
      <c r="I7725" s="7"/>
      <c r="J7725" s="7"/>
      <c r="K7725" s="7"/>
      <c r="N7725" s="7"/>
    </row>
    <row r="7726" spans="4:14" s="1" customFormat="1">
      <c r="D7726" s="32"/>
      <c r="G7726" s="32"/>
      <c r="I7726" s="7"/>
      <c r="J7726" s="7"/>
      <c r="K7726" s="7"/>
      <c r="N7726" s="7"/>
    </row>
    <row r="7727" spans="4:14" s="1" customFormat="1">
      <c r="D7727" s="32"/>
      <c r="G7727" s="32"/>
      <c r="I7727" s="7"/>
      <c r="J7727" s="7"/>
      <c r="K7727" s="7"/>
      <c r="N7727" s="7"/>
    </row>
    <row r="7728" spans="4:14" s="1" customFormat="1">
      <c r="D7728" s="32"/>
      <c r="G7728" s="32"/>
      <c r="I7728" s="7"/>
      <c r="J7728" s="7"/>
      <c r="K7728" s="7"/>
      <c r="N7728" s="7"/>
    </row>
    <row r="7729" spans="4:14" s="1" customFormat="1">
      <c r="D7729" s="32"/>
      <c r="G7729" s="32"/>
      <c r="I7729" s="7"/>
      <c r="J7729" s="7"/>
      <c r="K7729" s="7"/>
      <c r="N7729" s="7"/>
    </row>
    <row r="7730" spans="4:14" s="1" customFormat="1">
      <c r="D7730" s="32"/>
      <c r="G7730" s="32"/>
      <c r="I7730" s="7"/>
      <c r="J7730" s="7"/>
      <c r="K7730" s="7"/>
      <c r="N7730" s="7"/>
    </row>
    <row r="7731" spans="4:14" s="1" customFormat="1">
      <c r="D7731" s="32"/>
      <c r="G7731" s="32"/>
      <c r="I7731" s="7"/>
      <c r="J7731" s="7"/>
      <c r="K7731" s="7"/>
      <c r="N7731" s="7"/>
    </row>
    <row r="7732" spans="4:14" s="1" customFormat="1">
      <c r="D7732" s="32"/>
      <c r="G7732" s="32"/>
      <c r="I7732" s="7"/>
      <c r="J7732" s="7"/>
      <c r="K7732" s="7"/>
      <c r="N7732" s="7"/>
    </row>
    <row r="7733" spans="4:14" s="1" customFormat="1">
      <c r="D7733" s="32"/>
      <c r="G7733" s="32"/>
      <c r="I7733" s="7"/>
      <c r="J7733" s="7"/>
      <c r="K7733" s="7"/>
      <c r="N7733" s="7"/>
    </row>
    <row r="7734" spans="4:14" s="1" customFormat="1">
      <c r="D7734" s="32"/>
      <c r="G7734" s="32"/>
      <c r="I7734" s="7"/>
      <c r="J7734" s="7"/>
      <c r="K7734" s="7"/>
      <c r="N7734" s="7"/>
    </row>
    <row r="7735" spans="4:14" s="1" customFormat="1">
      <c r="D7735" s="32"/>
      <c r="G7735" s="32"/>
      <c r="I7735" s="7"/>
      <c r="J7735" s="7"/>
      <c r="K7735" s="7"/>
      <c r="N7735" s="7"/>
    </row>
    <row r="7736" spans="4:14" s="1" customFormat="1">
      <c r="D7736" s="32"/>
      <c r="G7736" s="32"/>
      <c r="I7736" s="7"/>
      <c r="J7736" s="7"/>
      <c r="K7736" s="7"/>
      <c r="N7736" s="7"/>
    </row>
    <row r="7737" spans="4:14" s="1" customFormat="1">
      <c r="D7737" s="32"/>
      <c r="G7737" s="32"/>
      <c r="I7737" s="7"/>
      <c r="J7737" s="7"/>
      <c r="K7737" s="7"/>
      <c r="N7737" s="7"/>
    </row>
    <row r="7738" spans="4:14" s="1" customFormat="1">
      <c r="D7738" s="32"/>
      <c r="G7738" s="32"/>
      <c r="I7738" s="7"/>
      <c r="J7738" s="7"/>
      <c r="K7738" s="7"/>
      <c r="N7738" s="7"/>
    </row>
    <row r="7739" spans="4:14" s="1" customFormat="1">
      <c r="D7739" s="32"/>
      <c r="G7739" s="32"/>
      <c r="I7739" s="7"/>
      <c r="J7739" s="7"/>
      <c r="K7739" s="7"/>
      <c r="N7739" s="7"/>
    </row>
    <row r="7740" spans="4:14" s="1" customFormat="1">
      <c r="D7740" s="32"/>
      <c r="G7740" s="32"/>
      <c r="I7740" s="7"/>
      <c r="J7740" s="7"/>
      <c r="K7740" s="7"/>
      <c r="N7740" s="7"/>
    </row>
    <row r="7741" spans="4:14" s="1" customFormat="1">
      <c r="D7741" s="32"/>
      <c r="G7741" s="32"/>
      <c r="I7741" s="7"/>
      <c r="J7741" s="7"/>
      <c r="K7741" s="7"/>
      <c r="N7741" s="7"/>
    </row>
    <row r="7742" spans="4:14" s="1" customFormat="1">
      <c r="D7742" s="32"/>
      <c r="G7742" s="32"/>
      <c r="I7742" s="7"/>
      <c r="J7742" s="7"/>
      <c r="K7742" s="7"/>
      <c r="N7742" s="7"/>
    </row>
    <row r="7743" spans="4:14" s="1" customFormat="1">
      <c r="D7743" s="32"/>
      <c r="G7743" s="32"/>
      <c r="I7743" s="7"/>
      <c r="J7743" s="7"/>
      <c r="K7743" s="7"/>
      <c r="N7743" s="7"/>
    </row>
    <row r="7744" spans="4:14" s="1" customFormat="1">
      <c r="D7744" s="32"/>
      <c r="G7744" s="32"/>
      <c r="I7744" s="7"/>
      <c r="J7744" s="7"/>
      <c r="K7744" s="7"/>
      <c r="N7744" s="7"/>
    </row>
    <row r="7745" spans="4:14" s="1" customFormat="1">
      <c r="D7745" s="32"/>
      <c r="G7745" s="32"/>
      <c r="I7745" s="7"/>
      <c r="J7745" s="7"/>
      <c r="K7745" s="7"/>
      <c r="N7745" s="7"/>
    </row>
    <row r="7746" spans="4:14" s="1" customFormat="1">
      <c r="D7746" s="32"/>
      <c r="G7746" s="32"/>
      <c r="I7746" s="7"/>
      <c r="J7746" s="7"/>
      <c r="K7746" s="7"/>
      <c r="N7746" s="7"/>
    </row>
    <row r="7747" spans="4:14" s="1" customFormat="1">
      <c r="D7747" s="32"/>
      <c r="G7747" s="32"/>
      <c r="I7747" s="7"/>
      <c r="J7747" s="7"/>
      <c r="K7747" s="7"/>
      <c r="N7747" s="7"/>
    </row>
    <row r="7748" spans="4:14" s="1" customFormat="1">
      <c r="D7748" s="32"/>
      <c r="G7748" s="32"/>
      <c r="I7748" s="7"/>
      <c r="J7748" s="7"/>
      <c r="K7748" s="7"/>
      <c r="N7748" s="7"/>
    </row>
    <row r="7749" spans="4:14" s="1" customFormat="1">
      <c r="D7749" s="32"/>
      <c r="G7749" s="32"/>
      <c r="I7749" s="7"/>
      <c r="J7749" s="7"/>
      <c r="K7749" s="7"/>
      <c r="N7749" s="7"/>
    </row>
    <row r="7750" spans="4:14" s="1" customFormat="1">
      <c r="D7750" s="32"/>
      <c r="G7750" s="32"/>
      <c r="I7750" s="7"/>
      <c r="J7750" s="7"/>
      <c r="K7750" s="7"/>
      <c r="N7750" s="7"/>
    </row>
    <row r="7751" spans="4:14" s="1" customFormat="1">
      <c r="D7751" s="32"/>
      <c r="G7751" s="32"/>
      <c r="I7751" s="7"/>
      <c r="J7751" s="7"/>
      <c r="K7751" s="7"/>
      <c r="N7751" s="7"/>
    </row>
    <row r="7752" spans="4:14" s="1" customFormat="1">
      <c r="D7752" s="32"/>
      <c r="G7752" s="32"/>
      <c r="I7752" s="7"/>
      <c r="J7752" s="7"/>
      <c r="K7752" s="7"/>
      <c r="N7752" s="7"/>
    </row>
    <row r="7753" spans="4:14" s="1" customFormat="1">
      <c r="D7753" s="32"/>
      <c r="G7753" s="32"/>
      <c r="I7753" s="7"/>
      <c r="J7753" s="7"/>
      <c r="K7753" s="7"/>
      <c r="N7753" s="7"/>
    </row>
    <row r="7754" spans="4:14" s="1" customFormat="1">
      <c r="D7754" s="32"/>
      <c r="G7754" s="32"/>
      <c r="I7754" s="7"/>
      <c r="J7754" s="7"/>
      <c r="K7754" s="7"/>
      <c r="N7754" s="7"/>
    </row>
    <row r="7755" spans="4:14" s="1" customFormat="1">
      <c r="D7755" s="32"/>
      <c r="G7755" s="32"/>
      <c r="I7755" s="7"/>
      <c r="J7755" s="7"/>
      <c r="K7755" s="7"/>
      <c r="N7755" s="7"/>
    </row>
    <row r="7756" spans="4:14" s="1" customFormat="1">
      <c r="D7756" s="32"/>
      <c r="G7756" s="32"/>
      <c r="I7756" s="7"/>
      <c r="J7756" s="7"/>
      <c r="K7756" s="7"/>
      <c r="N7756" s="7"/>
    </row>
    <row r="7757" spans="4:14" s="1" customFormat="1">
      <c r="D7757" s="32"/>
      <c r="G7757" s="32"/>
      <c r="I7757" s="7"/>
      <c r="J7757" s="7"/>
      <c r="K7757" s="7"/>
      <c r="N7757" s="7"/>
    </row>
    <row r="7758" spans="4:14" s="1" customFormat="1">
      <c r="D7758" s="32"/>
      <c r="G7758" s="32"/>
      <c r="I7758" s="7"/>
      <c r="J7758" s="7"/>
      <c r="K7758" s="7"/>
      <c r="N7758" s="7"/>
    </row>
    <row r="7759" spans="4:14" s="1" customFormat="1">
      <c r="D7759" s="32"/>
      <c r="G7759" s="32"/>
      <c r="I7759" s="7"/>
      <c r="J7759" s="7"/>
      <c r="K7759" s="7"/>
      <c r="N7759" s="7"/>
    </row>
    <row r="7760" spans="4:14" s="1" customFormat="1">
      <c r="D7760" s="32"/>
      <c r="G7760" s="32"/>
      <c r="I7760" s="7"/>
      <c r="J7760" s="7"/>
      <c r="K7760" s="7"/>
      <c r="N7760" s="7"/>
    </row>
    <row r="7761" spans="4:14" s="1" customFormat="1">
      <c r="D7761" s="32"/>
      <c r="G7761" s="32"/>
      <c r="I7761" s="7"/>
      <c r="J7761" s="7"/>
      <c r="K7761" s="7"/>
      <c r="N7761" s="7"/>
    </row>
    <row r="7762" spans="4:14" s="1" customFormat="1">
      <c r="D7762" s="32"/>
      <c r="G7762" s="32"/>
      <c r="I7762" s="7"/>
      <c r="J7762" s="7"/>
      <c r="K7762" s="7"/>
      <c r="N7762" s="7"/>
    </row>
    <row r="7763" spans="4:14" s="1" customFormat="1">
      <c r="D7763" s="32"/>
      <c r="G7763" s="32"/>
      <c r="I7763" s="7"/>
      <c r="J7763" s="7"/>
      <c r="K7763" s="7"/>
      <c r="N7763" s="7"/>
    </row>
    <row r="7764" spans="4:14" s="1" customFormat="1">
      <c r="D7764" s="32"/>
      <c r="G7764" s="32"/>
      <c r="I7764" s="7"/>
      <c r="J7764" s="7"/>
      <c r="K7764" s="7"/>
      <c r="N7764" s="7"/>
    </row>
    <row r="7765" spans="4:14" s="1" customFormat="1">
      <c r="D7765" s="32"/>
      <c r="G7765" s="32"/>
      <c r="I7765" s="7"/>
      <c r="J7765" s="7"/>
      <c r="K7765" s="7"/>
      <c r="N7765" s="7"/>
    </row>
    <row r="7766" spans="4:14" s="1" customFormat="1">
      <c r="D7766" s="32"/>
      <c r="G7766" s="32"/>
      <c r="I7766" s="7"/>
      <c r="J7766" s="7"/>
      <c r="K7766" s="7"/>
      <c r="N7766" s="7"/>
    </row>
    <row r="7767" spans="4:14" s="1" customFormat="1">
      <c r="D7767" s="32"/>
      <c r="G7767" s="32"/>
      <c r="I7767" s="7"/>
      <c r="J7767" s="7"/>
      <c r="K7767" s="7"/>
      <c r="N7767" s="7"/>
    </row>
    <row r="7768" spans="4:14" s="1" customFormat="1">
      <c r="D7768" s="32"/>
      <c r="G7768" s="32"/>
      <c r="I7768" s="7"/>
      <c r="J7768" s="7"/>
      <c r="K7768" s="7"/>
      <c r="N7768" s="7"/>
    </row>
    <row r="7769" spans="4:14" s="1" customFormat="1">
      <c r="D7769" s="32"/>
      <c r="G7769" s="32"/>
      <c r="I7769" s="7"/>
      <c r="J7769" s="7"/>
      <c r="K7769" s="7"/>
      <c r="N7769" s="7"/>
    </row>
    <row r="7770" spans="4:14" s="1" customFormat="1">
      <c r="D7770" s="32"/>
      <c r="G7770" s="32"/>
      <c r="I7770" s="7"/>
      <c r="J7770" s="7"/>
      <c r="K7770" s="7"/>
      <c r="N7770" s="7"/>
    </row>
    <row r="7771" spans="4:14" s="1" customFormat="1">
      <c r="D7771" s="32"/>
      <c r="G7771" s="32"/>
      <c r="I7771" s="7"/>
      <c r="J7771" s="7"/>
      <c r="K7771" s="7"/>
      <c r="N7771" s="7"/>
    </row>
    <row r="7772" spans="4:14" s="1" customFormat="1">
      <c r="D7772" s="32"/>
      <c r="G7772" s="32"/>
      <c r="I7772" s="7"/>
      <c r="J7772" s="7"/>
      <c r="K7772" s="7"/>
      <c r="N7772" s="7"/>
    </row>
    <row r="7773" spans="4:14" s="1" customFormat="1">
      <c r="D7773" s="32"/>
      <c r="G7773" s="32"/>
      <c r="I7773" s="7"/>
      <c r="J7773" s="7"/>
      <c r="K7773" s="7"/>
      <c r="N7773" s="7"/>
    </row>
    <row r="7774" spans="4:14" s="1" customFormat="1">
      <c r="D7774" s="32"/>
      <c r="G7774" s="32"/>
      <c r="I7774" s="7"/>
      <c r="J7774" s="7"/>
      <c r="K7774" s="7"/>
      <c r="N7774" s="7"/>
    </row>
    <row r="7775" spans="4:14" s="1" customFormat="1">
      <c r="D7775" s="32"/>
      <c r="G7775" s="32"/>
      <c r="I7775" s="7"/>
      <c r="J7775" s="7"/>
      <c r="K7775" s="7"/>
      <c r="N7775" s="7"/>
    </row>
    <row r="7776" spans="4:14" s="1" customFormat="1">
      <c r="D7776" s="32"/>
      <c r="G7776" s="32"/>
      <c r="I7776" s="7"/>
      <c r="J7776" s="7"/>
      <c r="K7776" s="7"/>
      <c r="N7776" s="7"/>
    </row>
    <row r="7777" spans="4:14" s="1" customFormat="1">
      <c r="D7777" s="32"/>
      <c r="G7777" s="32"/>
      <c r="I7777" s="7"/>
      <c r="J7777" s="7"/>
      <c r="K7777" s="7"/>
      <c r="N7777" s="7"/>
    </row>
    <row r="7778" spans="4:14" s="1" customFormat="1">
      <c r="D7778" s="32"/>
      <c r="G7778" s="32"/>
      <c r="I7778" s="7"/>
      <c r="J7778" s="7"/>
      <c r="K7778" s="7"/>
      <c r="N7778" s="7"/>
    </row>
    <row r="7779" spans="4:14" s="1" customFormat="1">
      <c r="D7779" s="32"/>
      <c r="G7779" s="32"/>
      <c r="I7779" s="7"/>
      <c r="J7779" s="7"/>
      <c r="K7779" s="7"/>
      <c r="N7779" s="7"/>
    </row>
    <row r="7780" spans="4:14" s="1" customFormat="1">
      <c r="D7780" s="32"/>
      <c r="G7780" s="32"/>
      <c r="I7780" s="7"/>
      <c r="J7780" s="7"/>
      <c r="K7780" s="7"/>
      <c r="N7780" s="7"/>
    </row>
    <row r="7781" spans="4:14" s="1" customFormat="1">
      <c r="D7781" s="32"/>
      <c r="G7781" s="32"/>
      <c r="I7781" s="7"/>
      <c r="J7781" s="7"/>
      <c r="K7781" s="7"/>
      <c r="N7781" s="7"/>
    </row>
    <row r="7782" spans="4:14" s="1" customFormat="1">
      <c r="D7782" s="32"/>
      <c r="G7782" s="32"/>
      <c r="I7782" s="7"/>
      <c r="J7782" s="7"/>
      <c r="K7782" s="7"/>
      <c r="N7782" s="7"/>
    </row>
    <row r="7783" spans="4:14" s="1" customFormat="1">
      <c r="D7783" s="32"/>
      <c r="G7783" s="32"/>
      <c r="I7783" s="7"/>
      <c r="J7783" s="7"/>
      <c r="K7783" s="7"/>
      <c r="N7783" s="7"/>
    </row>
    <row r="7784" spans="4:14" s="1" customFormat="1">
      <c r="D7784" s="32"/>
      <c r="G7784" s="32"/>
      <c r="I7784" s="7"/>
      <c r="J7784" s="7"/>
      <c r="K7784" s="7"/>
      <c r="N7784" s="7"/>
    </row>
    <row r="7785" spans="4:14" s="1" customFormat="1">
      <c r="D7785" s="32"/>
      <c r="G7785" s="32"/>
      <c r="I7785" s="7"/>
      <c r="J7785" s="7"/>
      <c r="K7785" s="7"/>
      <c r="N7785" s="7"/>
    </row>
    <row r="7786" spans="4:14" s="1" customFormat="1">
      <c r="D7786" s="32"/>
      <c r="G7786" s="32"/>
      <c r="I7786" s="7"/>
      <c r="J7786" s="7"/>
      <c r="K7786" s="7"/>
      <c r="N7786" s="7"/>
    </row>
    <row r="7787" spans="4:14" s="1" customFormat="1">
      <c r="D7787" s="32"/>
      <c r="G7787" s="32"/>
      <c r="I7787" s="7"/>
      <c r="J7787" s="7"/>
      <c r="K7787" s="7"/>
      <c r="N7787" s="7"/>
    </row>
    <row r="7788" spans="4:14" s="1" customFormat="1">
      <c r="D7788" s="32"/>
      <c r="G7788" s="32"/>
      <c r="I7788" s="7"/>
      <c r="J7788" s="7"/>
      <c r="K7788" s="7"/>
      <c r="N7788" s="7"/>
    </row>
    <row r="7789" spans="4:14" s="1" customFormat="1">
      <c r="D7789" s="32"/>
      <c r="G7789" s="32"/>
      <c r="I7789" s="7"/>
      <c r="J7789" s="7"/>
      <c r="K7789" s="7"/>
      <c r="N7789" s="7"/>
    </row>
    <row r="7790" spans="4:14" s="1" customFormat="1">
      <c r="D7790" s="32"/>
      <c r="G7790" s="32"/>
      <c r="I7790" s="7"/>
      <c r="J7790" s="7"/>
      <c r="K7790" s="7"/>
      <c r="N7790" s="7"/>
    </row>
    <row r="7791" spans="4:14" s="1" customFormat="1">
      <c r="D7791" s="32"/>
      <c r="G7791" s="32"/>
      <c r="I7791" s="7"/>
      <c r="J7791" s="7"/>
      <c r="K7791" s="7"/>
      <c r="N7791" s="7"/>
    </row>
    <row r="7792" spans="4:14" s="1" customFormat="1">
      <c r="D7792" s="32"/>
      <c r="G7792" s="32"/>
      <c r="I7792" s="7"/>
      <c r="J7792" s="7"/>
      <c r="K7792" s="7"/>
      <c r="N7792" s="7"/>
    </row>
    <row r="7793" spans="4:14" s="1" customFormat="1">
      <c r="D7793" s="32"/>
      <c r="G7793" s="32"/>
      <c r="I7793" s="7"/>
      <c r="J7793" s="7"/>
      <c r="K7793" s="7"/>
      <c r="N7793" s="7"/>
    </row>
    <row r="7794" spans="4:14" s="1" customFormat="1">
      <c r="D7794" s="32"/>
      <c r="G7794" s="32"/>
      <c r="I7794" s="7"/>
      <c r="J7794" s="7"/>
      <c r="K7794" s="7"/>
      <c r="N7794" s="7"/>
    </row>
    <row r="7795" spans="4:14" s="1" customFormat="1">
      <c r="D7795" s="32"/>
      <c r="G7795" s="32"/>
      <c r="I7795" s="7"/>
      <c r="J7795" s="7"/>
      <c r="K7795" s="7"/>
      <c r="N7795" s="7"/>
    </row>
    <row r="7796" spans="4:14" s="1" customFormat="1">
      <c r="D7796" s="32"/>
      <c r="G7796" s="32"/>
      <c r="I7796" s="7"/>
      <c r="J7796" s="7"/>
      <c r="K7796" s="7"/>
      <c r="N7796" s="7"/>
    </row>
    <row r="7797" spans="4:14" s="1" customFormat="1">
      <c r="D7797" s="32"/>
      <c r="G7797" s="32"/>
      <c r="I7797" s="7"/>
      <c r="J7797" s="7"/>
      <c r="K7797" s="7"/>
      <c r="N7797" s="7"/>
    </row>
    <row r="7798" spans="4:14" s="1" customFormat="1">
      <c r="D7798" s="32"/>
      <c r="G7798" s="32"/>
      <c r="I7798" s="7"/>
      <c r="J7798" s="7"/>
      <c r="K7798" s="7"/>
      <c r="N7798" s="7"/>
    </row>
    <row r="7799" spans="4:14" s="1" customFormat="1">
      <c r="D7799" s="32"/>
      <c r="G7799" s="32"/>
      <c r="I7799" s="7"/>
      <c r="J7799" s="7"/>
      <c r="K7799" s="7"/>
      <c r="N7799" s="7"/>
    </row>
    <row r="7800" spans="4:14" s="1" customFormat="1">
      <c r="D7800" s="32"/>
      <c r="G7800" s="32"/>
      <c r="I7800" s="7"/>
      <c r="J7800" s="7"/>
      <c r="K7800" s="7"/>
      <c r="N7800" s="7"/>
    </row>
    <row r="7801" spans="4:14" s="1" customFormat="1">
      <c r="D7801" s="32"/>
      <c r="G7801" s="32"/>
      <c r="I7801" s="7"/>
      <c r="J7801" s="7"/>
      <c r="K7801" s="7"/>
      <c r="N7801" s="7"/>
    </row>
    <row r="7802" spans="4:14" s="1" customFormat="1">
      <c r="D7802" s="32"/>
      <c r="G7802" s="32"/>
      <c r="I7802" s="7"/>
      <c r="J7802" s="7"/>
      <c r="K7802" s="7"/>
      <c r="N7802" s="7"/>
    </row>
    <row r="7803" spans="4:14" s="1" customFormat="1">
      <c r="D7803" s="32"/>
      <c r="G7803" s="32"/>
      <c r="I7803" s="7"/>
      <c r="J7803" s="7"/>
      <c r="K7803" s="7"/>
      <c r="N7803" s="7"/>
    </row>
    <row r="7804" spans="4:14" s="1" customFormat="1">
      <c r="D7804" s="32"/>
      <c r="G7804" s="32"/>
      <c r="I7804" s="7"/>
      <c r="J7804" s="7"/>
      <c r="K7804" s="7"/>
      <c r="N7804" s="7"/>
    </row>
    <row r="7805" spans="4:14" s="1" customFormat="1">
      <c r="D7805" s="32"/>
      <c r="G7805" s="32"/>
      <c r="I7805" s="7"/>
      <c r="J7805" s="7"/>
      <c r="K7805" s="7"/>
      <c r="N7805" s="7"/>
    </row>
    <row r="7806" spans="4:14" s="1" customFormat="1">
      <c r="D7806" s="32"/>
      <c r="G7806" s="32"/>
      <c r="I7806" s="7"/>
      <c r="J7806" s="7"/>
      <c r="K7806" s="7"/>
      <c r="N7806" s="7"/>
    </row>
    <row r="7807" spans="4:14" s="1" customFormat="1">
      <c r="D7807" s="32"/>
      <c r="G7807" s="32"/>
      <c r="I7807" s="7"/>
      <c r="J7807" s="7"/>
      <c r="K7807" s="7"/>
      <c r="N7807" s="7"/>
    </row>
    <row r="7808" spans="4:14" s="1" customFormat="1">
      <c r="D7808" s="32"/>
      <c r="G7808" s="32"/>
      <c r="I7808" s="7"/>
      <c r="J7808" s="7"/>
      <c r="K7808" s="7"/>
      <c r="N7808" s="7"/>
    </row>
    <row r="7809" spans="4:14" s="1" customFormat="1">
      <c r="D7809" s="32"/>
      <c r="G7809" s="32"/>
      <c r="I7809" s="7"/>
      <c r="J7809" s="7"/>
      <c r="K7809" s="7"/>
      <c r="N7809" s="7"/>
    </row>
    <row r="7810" spans="4:14" s="1" customFormat="1">
      <c r="D7810" s="32"/>
      <c r="G7810" s="32"/>
      <c r="I7810" s="7"/>
      <c r="J7810" s="7"/>
      <c r="K7810" s="7"/>
      <c r="N7810" s="7"/>
    </row>
    <row r="7811" spans="4:14" s="1" customFormat="1">
      <c r="D7811" s="32"/>
      <c r="G7811" s="32"/>
      <c r="I7811" s="7"/>
      <c r="J7811" s="7"/>
      <c r="K7811" s="7"/>
      <c r="N7811" s="7"/>
    </row>
    <row r="7812" spans="4:14" s="1" customFormat="1">
      <c r="D7812" s="32"/>
      <c r="G7812" s="32"/>
      <c r="I7812" s="7"/>
      <c r="J7812" s="7"/>
      <c r="K7812" s="7"/>
      <c r="N7812" s="7"/>
    </row>
    <row r="7813" spans="4:14" s="1" customFormat="1">
      <c r="D7813" s="32"/>
      <c r="G7813" s="32"/>
      <c r="I7813" s="7"/>
      <c r="J7813" s="7"/>
      <c r="K7813" s="7"/>
      <c r="N7813" s="7"/>
    </row>
    <row r="7814" spans="4:14" s="1" customFormat="1">
      <c r="D7814" s="32"/>
      <c r="G7814" s="32"/>
      <c r="I7814" s="7"/>
      <c r="J7814" s="7"/>
      <c r="K7814" s="7"/>
      <c r="N7814" s="7"/>
    </row>
    <row r="7815" spans="4:14" s="1" customFormat="1">
      <c r="D7815" s="32"/>
      <c r="G7815" s="32"/>
      <c r="I7815" s="7"/>
      <c r="J7815" s="7"/>
      <c r="K7815" s="7"/>
      <c r="N7815" s="7"/>
    </row>
    <row r="7816" spans="4:14" s="1" customFormat="1">
      <c r="D7816" s="32"/>
      <c r="G7816" s="32"/>
      <c r="I7816" s="7"/>
      <c r="J7816" s="7"/>
      <c r="K7816" s="7"/>
      <c r="N7816" s="7"/>
    </row>
    <row r="7817" spans="4:14" s="1" customFormat="1">
      <c r="D7817" s="32"/>
      <c r="G7817" s="32"/>
      <c r="I7817" s="7"/>
      <c r="J7817" s="7"/>
      <c r="K7817" s="7"/>
      <c r="N7817" s="7"/>
    </row>
    <row r="7818" spans="4:14" s="1" customFormat="1">
      <c r="D7818" s="32"/>
      <c r="G7818" s="32"/>
      <c r="I7818" s="7"/>
      <c r="J7818" s="7"/>
      <c r="K7818" s="7"/>
      <c r="N7818" s="7"/>
    </row>
    <row r="7819" spans="4:14" s="1" customFormat="1">
      <c r="D7819" s="32"/>
      <c r="G7819" s="32"/>
      <c r="I7819" s="7"/>
      <c r="J7819" s="7"/>
      <c r="K7819" s="7"/>
      <c r="N7819" s="7"/>
    </row>
    <row r="7820" spans="4:14" s="1" customFormat="1">
      <c r="D7820" s="32"/>
      <c r="G7820" s="32"/>
      <c r="I7820" s="7"/>
      <c r="J7820" s="7"/>
      <c r="K7820" s="7"/>
      <c r="N7820" s="7"/>
    </row>
    <row r="7821" spans="4:14" s="1" customFormat="1">
      <c r="D7821" s="32"/>
      <c r="G7821" s="32"/>
      <c r="I7821" s="7"/>
      <c r="J7821" s="7"/>
      <c r="K7821" s="7"/>
      <c r="N7821" s="7"/>
    </row>
    <row r="7822" spans="4:14" s="1" customFormat="1">
      <c r="D7822" s="32"/>
      <c r="G7822" s="32"/>
      <c r="I7822" s="7"/>
      <c r="J7822" s="7"/>
      <c r="K7822" s="7"/>
      <c r="N7822" s="7"/>
    </row>
    <row r="7823" spans="4:14" s="1" customFormat="1">
      <c r="D7823" s="32"/>
      <c r="G7823" s="32"/>
      <c r="I7823" s="7"/>
      <c r="J7823" s="7"/>
      <c r="K7823" s="7"/>
      <c r="N7823" s="7"/>
    </row>
    <row r="7824" spans="4:14" s="1" customFormat="1">
      <c r="D7824" s="32"/>
      <c r="G7824" s="32"/>
      <c r="I7824" s="7"/>
      <c r="J7824" s="7"/>
      <c r="K7824" s="7"/>
      <c r="N7824" s="7"/>
    </row>
    <row r="7825" spans="4:14" s="1" customFormat="1">
      <c r="D7825" s="32"/>
      <c r="G7825" s="32"/>
      <c r="I7825" s="7"/>
      <c r="J7825" s="7"/>
      <c r="K7825" s="7"/>
      <c r="N7825" s="7"/>
    </row>
    <row r="7826" spans="4:14" s="1" customFormat="1">
      <c r="D7826" s="32"/>
      <c r="G7826" s="32"/>
      <c r="I7826" s="7"/>
      <c r="J7826" s="7"/>
      <c r="K7826" s="7"/>
      <c r="N7826" s="7"/>
    </row>
    <row r="7827" spans="4:14" s="1" customFormat="1">
      <c r="D7827" s="32"/>
      <c r="G7827" s="32"/>
      <c r="I7827" s="7"/>
      <c r="J7827" s="7"/>
      <c r="K7827" s="7"/>
      <c r="N7827" s="7"/>
    </row>
    <row r="7828" spans="4:14" s="1" customFormat="1">
      <c r="D7828" s="32"/>
      <c r="G7828" s="32"/>
      <c r="I7828" s="7"/>
      <c r="J7828" s="7"/>
      <c r="K7828" s="7"/>
      <c r="N7828" s="7"/>
    </row>
    <row r="7829" spans="4:14" s="1" customFormat="1">
      <c r="D7829" s="32"/>
      <c r="G7829" s="32"/>
      <c r="I7829" s="7"/>
      <c r="J7829" s="7"/>
      <c r="K7829" s="7"/>
      <c r="N7829" s="7"/>
    </row>
    <row r="7830" spans="4:14" s="1" customFormat="1">
      <c r="D7830" s="32"/>
      <c r="G7830" s="32"/>
      <c r="I7830" s="7"/>
      <c r="J7830" s="7"/>
      <c r="K7830" s="7"/>
      <c r="N7830" s="7"/>
    </row>
    <row r="7831" spans="4:14" s="1" customFormat="1">
      <c r="D7831" s="32"/>
      <c r="G7831" s="32"/>
      <c r="I7831" s="7"/>
      <c r="J7831" s="7"/>
      <c r="K7831" s="7"/>
      <c r="N7831" s="7"/>
    </row>
    <row r="7832" spans="4:14" s="1" customFormat="1">
      <c r="D7832" s="32"/>
      <c r="G7832" s="32"/>
      <c r="I7832" s="7"/>
      <c r="J7832" s="7"/>
      <c r="K7832" s="7"/>
      <c r="N7832" s="7"/>
    </row>
    <row r="7833" spans="4:14" s="1" customFormat="1">
      <c r="D7833" s="32"/>
      <c r="G7833" s="32"/>
      <c r="I7833" s="7"/>
      <c r="J7833" s="7"/>
      <c r="K7833" s="7"/>
      <c r="N7833" s="7"/>
    </row>
    <row r="7834" spans="4:14" s="1" customFormat="1">
      <c r="D7834" s="32"/>
      <c r="G7834" s="32"/>
      <c r="I7834" s="7"/>
      <c r="J7834" s="7"/>
      <c r="K7834" s="7"/>
      <c r="N7834" s="7"/>
    </row>
    <row r="7835" spans="4:14" s="1" customFormat="1">
      <c r="D7835" s="32"/>
      <c r="G7835" s="32"/>
      <c r="I7835" s="7"/>
      <c r="J7835" s="7"/>
      <c r="K7835" s="7"/>
      <c r="N7835" s="7"/>
    </row>
    <row r="7836" spans="4:14" s="1" customFormat="1">
      <c r="D7836" s="32"/>
      <c r="G7836" s="32"/>
      <c r="I7836" s="7"/>
      <c r="J7836" s="7"/>
      <c r="K7836" s="7"/>
      <c r="N7836" s="7"/>
    </row>
    <row r="7837" spans="4:14" s="1" customFormat="1">
      <c r="D7837" s="32"/>
      <c r="G7837" s="32"/>
      <c r="I7837" s="7"/>
      <c r="J7837" s="7"/>
      <c r="K7837" s="7"/>
      <c r="N7837" s="7"/>
    </row>
    <row r="7838" spans="4:14" s="1" customFormat="1">
      <c r="D7838" s="32"/>
      <c r="G7838" s="32"/>
      <c r="I7838" s="7"/>
      <c r="J7838" s="7"/>
      <c r="K7838" s="7"/>
      <c r="N7838" s="7"/>
    </row>
    <row r="7839" spans="4:14" s="1" customFormat="1">
      <c r="D7839" s="32"/>
      <c r="G7839" s="32"/>
      <c r="I7839" s="7"/>
      <c r="J7839" s="7"/>
      <c r="K7839" s="7"/>
      <c r="N7839" s="7"/>
    </row>
    <row r="7840" spans="4:14" s="1" customFormat="1">
      <c r="D7840" s="32"/>
      <c r="G7840" s="32"/>
      <c r="I7840" s="7"/>
      <c r="J7840" s="7"/>
      <c r="K7840" s="7"/>
      <c r="N7840" s="7"/>
    </row>
    <row r="7841" spans="4:14" s="1" customFormat="1">
      <c r="D7841" s="32"/>
      <c r="G7841" s="32"/>
      <c r="I7841" s="7"/>
      <c r="J7841" s="7"/>
      <c r="K7841" s="7"/>
      <c r="N7841" s="7"/>
    </row>
    <row r="7842" spans="4:14" s="1" customFormat="1">
      <c r="D7842" s="32"/>
      <c r="G7842" s="32"/>
      <c r="I7842" s="7"/>
      <c r="J7842" s="7"/>
      <c r="K7842" s="7"/>
      <c r="N7842" s="7"/>
    </row>
    <row r="7843" spans="4:14" s="1" customFormat="1">
      <c r="D7843" s="32"/>
      <c r="G7843" s="32"/>
      <c r="I7843" s="7"/>
      <c r="J7843" s="7"/>
      <c r="K7843" s="7"/>
      <c r="N7843" s="7"/>
    </row>
    <row r="7844" spans="4:14" s="1" customFormat="1">
      <c r="D7844" s="32"/>
      <c r="G7844" s="32"/>
      <c r="I7844" s="7"/>
      <c r="J7844" s="7"/>
      <c r="K7844" s="7"/>
      <c r="N7844" s="7"/>
    </row>
    <row r="7845" spans="4:14" s="1" customFormat="1">
      <c r="D7845" s="32"/>
      <c r="G7845" s="32"/>
      <c r="I7845" s="7"/>
      <c r="J7845" s="7"/>
      <c r="K7845" s="7"/>
      <c r="N7845" s="7"/>
    </row>
    <row r="7846" spans="4:14" s="1" customFormat="1">
      <c r="D7846" s="32"/>
      <c r="G7846" s="32"/>
      <c r="I7846" s="7"/>
      <c r="J7846" s="7"/>
      <c r="K7846" s="7"/>
      <c r="N7846" s="7"/>
    </row>
    <row r="7847" spans="4:14" s="1" customFormat="1">
      <c r="D7847" s="32"/>
      <c r="G7847" s="32"/>
      <c r="I7847" s="7"/>
      <c r="J7847" s="7"/>
      <c r="K7847" s="7"/>
      <c r="N7847" s="7"/>
    </row>
    <row r="7848" spans="4:14" s="1" customFormat="1">
      <c r="D7848" s="32"/>
      <c r="G7848" s="32"/>
      <c r="I7848" s="7"/>
      <c r="J7848" s="7"/>
      <c r="K7848" s="7"/>
      <c r="N7848" s="7"/>
    </row>
    <row r="7849" spans="4:14" s="1" customFormat="1">
      <c r="D7849" s="32"/>
      <c r="G7849" s="32"/>
      <c r="I7849" s="7"/>
      <c r="J7849" s="7"/>
      <c r="K7849" s="7"/>
      <c r="N7849" s="7"/>
    </row>
    <row r="7850" spans="4:14" s="1" customFormat="1">
      <c r="D7850" s="32"/>
      <c r="G7850" s="32"/>
      <c r="I7850" s="7"/>
      <c r="J7850" s="7"/>
      <c r="K7850" s="7"/>
      <c r="N7850" s="7"/>
    </row>
    <row r="7851" spans="4:14" s="1" customFormat="1">
      <c r="D7851" s="32"/>
      <c r="G7851" s="32"/>
      <c r="I7851" s="7"/>
      <c r="J7851" s="7"/>
      <c r="K7851" s="7"/>
      <c r="N7851" s="7"/>
    </row>
    <row r="7852" spans="4:14" s="1" customFormat="1">
      <c r="D7852" s="32"/>
      <c r="G7852" s="32"/>
      <c r="I7852" s="7"/>
      <c r="J7852" s="7"/>
      <c r="K7852" s="7"/>
      <c r="N7852" s="7"/>
    </row>
    <row r="7853" spans="4:14" s="1" customFormat="1">
      <c r="D7853" s="32"/>
      <c r="G7853" s="32"/>
      <c r="I7853" s="7"/>
      <c r="J7853" s="7"/>
      <c r="K7853" s="7"/>
      <c r="N7853" s="7"/>
    </row>
    <row r="7854" spans="4:14" s="1" customFormat="1">
      <c r="D7854" s="32"/>
      <c r="G7854" s="32"/>
      <c r="I7854" s="7"/>
      <c r="J7854" s="7"/>
      <c r="K7854" s="7"/>
      <c r="N7854" s="7"/>
    </row>
    <row r="7855" spans="4:14" s="1" customFormat="1">
      <c r="D7855" s="32"/>
      <c r="G7855" s="32"/>
      <c r="I7855" s="7"/>
      <c r="J7855" s="7"/>
      <c r="K7855" s="7"/>
      <c r="N7855" s="7"/>
    </row>
    <row r="7856" spans="4:14" s="1" customFormat="1">
      <c r="D7856" s="32"/>
      <c r="G7856" s="32"/>
      <c r="I7856" s="7"/>
      <c r="J7856" s="7"/>
      <c r="K7856" s="7"/>
      <c r="N7856" s="7"/>
    </row>
    <row r="7857" spans="4:14" s="1" customFormat="1">
      <c r="D7857" s="32"/>
      <c r="G7857" s="32"/>
      <c r="I7857" s="7"/>
      <c r="J7857" s="7"/>
      <c r="K7857" s="7"/>
      <c r="N7857" s="7"/>
    </row>
    <row r="7858" spans="4:14" s="1" customFormat="1">
      <c r="D7858" s="32"/>
      <c r="G7858" s="32"/>
      <c r="I7858" s="7"/>
      <c r="J7858" s="7"/>
      <c r="K7858" s="7"/>
      <c r="N7858" s="7"/>
    </row>
    <row r="7859" spans="4:14" s="1" customFormat="1">
      <c r="D7859" s="32"/>
      <c r="G7859" s="32"/>
      <c r="I7859" s="7"/>
      <c r="J7859" s="7"/>
      <c r="K7859" s="7"/>
      <c r="N7859" s="7"/>
    </row>
    <row r="7860" spans="4:14" s="1" customFormat="1">
      <c r="D7860" s="32"/>
      <c r="G7860" s="32"/>
      <c r="I7860" s="7"/>
      <c r="J7860" s="7"/>
      <c r="K7860" s="7"/>
      <c r="N7860" s="7"/>
    </row>
    <row r="7861" spans="4:14" s="1" customFormat="1">
      <c r="D7861" s="32"/>
      <c r="G7861" s="32"/>
      <c r="I7861" s="7"/>
      <c r="J7861" s="7"/>
      <c r="K7861" s="7"/>
      <c r="N7861" s="7"/>
    </row>
    <row r="7862" spans="4:14" s="1" customFormat="1">
      <c r="D7862" s="32"/>
      <c r="G7862" s="32"/>
      <c r="I7862" s="7"/>
      <c r="J7862" s="7"/>
      <c r="K7862" s="7"/>
      <c r="N7862" s="7"/>
    </row>
    <row r="7863" spans="4:14" s="1" customFormat="1">
      <c r="D7863" s="32"/>
      <c r="G7863" s="32"/>
      <c r="I7863" s="7"/>
      <c r="J7863" s="7"/>
      <c r="K7863" s="7"/>
      <c r="N7863" s="7"/>
    </row>
    <row r="7864" spans="4:14" s="1" customFormat="1">
      <c r="D7864" s="32"/>
      <c r="G7864" s="32"/>
      <c r="I7864" s="7"/>
      <c r="J7864" s="7"/>
      <c r="K7864" s="7"/>
      <c r="N7864" s="7"/>
    </row>
    <row r="7865" spans="4:14" s="1" customFormat="1">
      <c r="D7865" s="32"/>
      <c r="G7865" s="32"/>
      <c r="I7865" s="7"/>
      <c r="J7865" s="7"/>
      <c r="K7865" s="7"/>
      <c r="N7865" s="7"/>
    </row>
    <row r="7866" spans="4:14" s="1" customFormat="1">
      <c r="D7866" s="32"/>
      <c r="G7866" s="32"/>
      <c r="I7866" s="7"/>
      <c r="J7866" s="7"/>
      <c r="K7866" s="7"/>
      <c r="N7866" s="7"/>
    </row>
    <row r="7867" spans="4:14" s="1" customFormat="1">
      <c r="D7867" s="32"/>
      <c r="G7867" s="32"/>
      <c r="I7867" s="7"/>
      <c r="J7867" s="7"/>
      <c r="K7867" s="7"/>
      <c r="N7867" s="7"/>
    </row>
    <row r="7868" spans="4:14" s="1" customFormat="1">
      <c r="D7868" s="32"/>
      <c r="G7868" s="32"/>
      <c r="I7868" s="7"/>
      <c r="J7868" s="7"/>
      <c r="K7868" s="7"/>
      <c r="N7868" s="7"/>
    </row>
    <row r="7869" spans="4:14" s="1" customFormat="1">
      <c r="D7869" s="32"/>
      <c r="G7869" s="32"/>
      <c r="I7869" s="7"/>
      <c r="J7869" s="7"/>
      <c r="K7869" s="7"/>
      <c r="N7869" s="7"/>
    </row>
    <row r="7870" spans="4:14" s="1" customFormat="1">
      <c r="D7870" s="32"/>
      <c r="G7870" s="32"/>
      <c r="I7870" s="7"/>
      <c r="J7870" s="7"/>
      <c r="K7870" s="7"/>
      <c r="N7870" s="7"/>
    </row>
    <row r="7871" spans="4:14" s="1" customFormat="1">
      <c r="D7871" s="32"/>
      <c r="G7871" s="32"/>
      <c r="I7871" s="7"/>
      <c r="J7871" s="7"/>
      <c r="K7871" s="7"/>
      <c r="N7871" s="7"/>
    </row>
    <row r="7872" spans="4:14" s="1" customFormat="1">
      <c r="D7872" s="32"/>
      <c r="G7872" s="32"/>
      <c r="I7872" s="7"/>
      <c r="J7872" s="7"/>
      <c r="K7872" s="7"/>
      <c r="N7872" s="7"/>
    </row>
    <row r="7873" spans="4:14" s="1" customFormat="1">
      <c r="D7873" s="32"/>
      <c r="G7873" s="32"/>
      <c r="I7873" s="7"/>
      <c r="J7873" s="7"/>
      <c r="K7873" s="7"/>
      <c r="N7873" s="7"/>
    </row>
    <row r="7874" spans="4:14" s="1" customFormat="1">
      <c r="D7874" s="32"/>
      <c r="G7874" s="32"/>
      <c r="I7874" s="7"/>
      <c r="J7874" s="7"/>
      <c r="K7874" s="7"/>
      <c r="N7874" s="7"/>
    </row>
    <row r="7875" spans="4:14" s="1" customFormat="1">
      <c r="D7875" s="32"/>
      <c r="G7875" s="32"/>
      <c r="I7875" s="7"/>
      <c r="J7875" s="7"/>
      <c r="K7875" s="7"/>
      <c r="N7875" s="7"/>
    </row>
    <row r="7876" spans="4:14" s="1" customFormat="1">
      <c r="D7876" s="32"/>
      <c r="G7876" s="32"/>
      <c r="I7876" s="7"/>
      <c r="J7876" s="7"/>
      <c r="K7876" s="7"/>
      <c r="N7876" s="7"/>
    </row>
    <row r="7877" spans="4:14" s="1" customFormat="1">
      <c r="D7877" s="32"/>
      <c r="G7877" s="32"/>
      <c r="I7877" s="7"/>
      <c r="J7877" s="7"/>
      <c r="K7877" s="7"/>
      <c r="N7877" s="7"/>
    </row>
    <row r="7878" spans="4:14" s="1" customFormat="1">
      <c r="D7878" s="32"/>
      <c r="G7878" s="32"/>
      <c r="I7878" s="7"/>
      <c r="J7878" s="7"/>
      <c r="K7878" s="7"/>
      <c r="N7878" s="7"/>
    </row>
    <row r="7879" spans="4:14" s="1" customFormat="1">
      <c r="D7879" s="32"/>
      <c r="G7879" s="32"/>
      <c r="I7879" s="7"/>
      <c r="J7879" s="7"/>
      <c r="K7879" s="7"/>
      <c r="N7879" s="7"/>
    </row>
    <row r="7880" spans="4:14" s="1" customFormat="1">
      <c r="D7880" s="32"/>
      <c r="G7880" s="32"/>
      <c r="I7880" s="7"/>
      <c r="J7880" s="7"/>
      <c r="K7880" s="7"/>
      <c r="N7880" s="7"/>
    </row>
    <row r="7881" spans="4:14" s="1" customFormat="1">
      <c r="D7881" s="32"/>
      <c r="G7881" s="32"/>
      <c r="I7881" s="7"/>
      <c r="J7881" s="7"/>
      <c r="K7881" s="7"/>
      <c r="N7881" s="7"/>
    </row>
    <row r="7882" spans="4:14" s="1" customFormat="1">
      <c r="D7882" s="32"/>
      <c r="G7882" s="32"/>
      <c r="I7882" s="7"/>
      <c r="J7882" s="7"/>
      <c r="K7882" s="7"/>
      <c r="N7882" s="7"/>
    </row>
    <row r="7883" spans="4:14" s="1" customFormat="1">
      <c r="D7883" s="32"/>
      <c r="G7883" s="32"/>
      <c r="I7883" s="7"/>
      <c r="J7883" s="7"/>
      <c r="K7883" s="7"/>
      <c r="N7883" s="7"/>
    </row>
    <row r="7884" spans="4:14" s="1" customFormat="1">
      <c r="D7884" s="32"/>
      <c r="G7884" s="32"/>
      <c r="I7884" s="7"/>
      <c r="J7884" s="7"/>
      <c r="K7884" s="7"/>
      <c r="N7884" s="7"/>
    </row>
    <row r="7885" spans="4:14" s="1" customFormat="1">
      <c r="D7885" s="32"/>
      <c r="G7885" s="32"/>
      <c r="I7885" s="7"/>
      <c r="J7885" s="7"/>
      <c r="K7885" s="7"/>
      <c r="N7885" s="7"/>
    </row>
    <row r="7886" spans="4:14" s="1" customFormat="1">
      <c r="D7886" s="32"/>
      <c r="G7886" s="32"/>
      <c r="I7886" s="7"/>
      <c r="J7886" s="7"/>
      <c r="K7886" s="7"/>
      <c r="N7886" s="7"/>
    </row>
    <row r="7887" spans="4:14" s="1" customFormat="1">
      <c r="D7887" s="32"/>
      <c r="G7887" s="32"/>
      <c r="I7887" s="7"/>
      <c r="J7887" s="7"/>
      <c r="K7887" s="7"/>
      <c r="N7887" s="7"/>
    </row>
    <row r="7888" spans="4:14" s="1" customFormat="1">
      <c r="D7888" s="32"/>
      <c r="G7888" s="32"/>
      <c r="I7888" s="7"/>
      <c r="J7888" s="7"/>
      <c r="K7888" s="7"/>
      <c r="N7888" s="7"/>
    </row>
    <row r="7889" spans="4:14" s="1" customFormat="1">
      <c r="D7889" s="32"/>
      <c r="G7889" s="32"/>
      <c r="I7889" s="7"/>
      <c r="J7889" s="7"/>
      <c r="K7889" s="7"/>
      <c r="N7889" s="7"/>
    </row>
    <row r="7890" spans="4:14" s="1" customFormat="1">
      <c r="D7890" s="32"/>
      <c r="G7890" s="32"/>
      <c r="I7890" s="7"/>
      <c r="J7890" s="7"/>
      <c r="K7890" s="7"/>
      <c r="N7890" s="7"/>
    </row>
    <row r="7891" spans="4:14" s="1" customFormat="1">
      <c r="D7891" s="32"/>
      <c r="G7891" s="32"/>
      <c r="I7891" s="7"/>
      <c r="J7891" s="7"/>
      <c r="K7891" s="7"/>
      <c r="N7891" s="7"/>
    </row>
    <row r="7892" spans="4:14" s="1" customFormat="1">
      <c r="D7892" s="32"/>
      <c r="G7892" s="32"/>
      <c r="I7892" s="7"/>
      <c r="J7892" s="7"/>
      <c r="K7892" s="7"/>
      <c r="N7892" s="7"/>
    </row>
    <row r="7893" spans="4:14" s="1" customFormat="1">
      <c r="D7893" s="32"/>
      <c r="G7893" s="32"/>
      <c r="I7893" s="7"/>
      <c r="J7893" s="7"/>
      <c r="K7893" s="7"/>
      <c r="N7893" s="7"/>
    </row>
    <row r="7894" spans="4:14" s="1" customFormat="1">
      <c r="D7894" s="32"/>
      <c r="G7894" s="32"/>
      <c r="I7894" s="7"/>
      <c r="J7894" s="7"/>
      <c r="K7894" s="7"/>
      <c r="N7894" s="7"/>
    </row>
    <row r="7895" spans="4:14" s="1" customFormat="1">
      <c r="D7895" s="32"/>
      <c r="G7895" s="32"/>
      <c r="I7895" s="7"/>
      <c r="J7895" s="7"/>
      <c r="K7895" s="7"/>
      <c r="N7895" s="7"/>
    </row>
    <row r="7896" spans="4:14" s="1" customFormat="1">
      <c r="D7896" s="32"/>
      <c r="G7896" s="32"/>
      <c r="I7896" s="7"/>
      <c r="J7896" s="7"/>
      <c r="K7896" s="7"/>
      <c r="N7896" s="7"/>
    </row>
    <row r="7897" spans="4:14" s="1" customFormat="1">
      <c r="D7897" s="32"/>
      <c r="G7897" s="32"/>
      <c r="I7897" s="7"/>
      <c r="J7897" s="7"/>
      <c r="K7897" s="7"/>
      <c r="N7897" s="7"/>
    </row>
    <row r="7898" spans="4:14" s="1" customFormat="1">
      <c r="D7898" s="32"/>
      <c r="G7898" s="32"/>
      <c r="I7898" s="7"/>
      <c r="J7898" s="7"/>
      <c r="K7898" s="7"/>
      <c r="N7898" s="7"/>
    </row>
    <row r="7899" spans="4:14" s="1" customFormat="1">
      <c r="D7899" s="32"/>
      <c r="G7899" s="32"/>
      <c r="I7899" s="7"/>
      <c r="J7899" s="7"/>
      <c r="K7899" s="7"/>
      <c r="N7899" s="7"/>
    </row>
    <row r="7900" spans="4:14" s="1" customFormat="1">
      <c r="D7900" s="32"/>
      <c r="G7900" s="32"/>
      <c r="I7900" s="7"/>
      <c r="J7900" s="7"/>
      <c r="K7900" s="7"/>
      <c r="N7900" s="7"/>
    </row>
    <row r="7901" spans="4:14" s="1" customFormat="1">
      <c r="D7901" s="32"/>
      <c r="G7901" s="32"/>
      <c r="I7901" s="7"/>
      <c r="J7901" s="7"/>
      <c r="K7901" s="7"/>
      <c r="N7901" s="7"/>
    </row>
    <row r="7902" spans="4:14" s="1" customFormat="1">
      <c r="D7902" s="32"/>
      <c r="G7902" s="32"/>
      <c r="I7902" s="7"/>
      <c r="J7902" s="7"/>
      <c r="K7902" s="7"/>
      <c r="N7902" s="7"/>
    </row>
    <row r="7903" spans="4:14" s="1" customFormat="1">
      <c r="D7903" s="32"/>
      <c r="G7903" s="32"/>
      <c r="I7903" s="7"/>
      <c r="J7903" s="7"/>
      <c r="K7903" s="7"/>
      <c r="N7903" s="7"/>
    </row>
    <row r="7904" spans="4:14" s="1" customFormat="1">
      <c r="D7904" s="32"/>
      <c r="G7904" s="32"/>
      <c r="I7904" s="7"/>
      <c r="J7904" s="7"/>
      <c r="K7904" s="7"/>
      <c r="N7904" s="7"/>
    </row>
    <row r="7905" spans="4:14" s="1" customFormat="1">
      <c r="D7905" s="32"/>
      <c r="G7905" s="32"/>
      <c r="I7905" s="7"/>
      <c r="J7905" s="7"/>
      <c r="K7905" s="7"/>
      <c r="N7905" s="7"/>
    </row>
    <row r="7906" spans="4:14" s="1" customFormat="1">
      <c r="D7906" s="32"/>
      <c r="G7906" s="32"/>
      <c r="I7906" s="7"/>
      <c r="J7906" s="7"/>
      <c r="K7906" s="7"/>
      <c r="N7906" s="7"/>
    </row>
    <row r="7907" spans="4:14" s="1" customFormat="1">
      <c r="D7907" s="32"/>
      <c r="G7907" s="32"/>
      <c r="I7907" s="7"/>
      <c r="J7907" s="7"/>
      <c r="K7907" s="7"/>
      <c r="N7907" s="7"/>
    </row>
    <row r="7908" spans="4:14" s="1" customFormat="1">
      <c r="D7908" s="32"/>
      <c r="G7908" s="32"/>
      <c r="I7908" s="7"/>
      <c r="J7908" s="7"/>
      <c r="K7908" s="7"/>
      <c r="N7908" s="7"/>
    </row>
    <row r="7909" spans="4:14" s="1" customFormat="1">
      <c r="D7909" s="32"/>
      <c r="G7909" s="32"/>
      <c r="I7909" s="7"/>
      <c r="J7909" s="7"/>
      <c r="K7909" s="7"/>
      <c r="N7909" s="7"/>
    </row>
    <row r="7910" spans="4:14" s="1" customFormat="1">
      <c r="D7910" s="32"/>
      <c r="G7910" s="32"/>
      <c r="I7910" s="7"/>
      <c r="J7910" s="7"/>
      <c r="K7910" s="7"/>
      <c r="N7910" s="7"/>
    </row>
    <row r="7911" spans="4:14" s="1" customFormat="1">
      <c r="D7911" s="32"/>
      <c r="G7911" s="32"/>
      <c r="I7911" s="7"/>
      <c r="J7911" s="7"/>
      <c r="K7911" s="7"/>
      <c r="N7911" s="7"/>
    </row>
    <row r="7912" spans="4:14" s="1" customFormat="1">
      <c r="D7912" s="32"/>
      <c r="G7912" s="32"/>
      <c r="I7912" s="7"/>
      <c r="J7912" s="7"/>
      <c r="K7912" s="7"/>
      <c r="N7912" s="7"/>
    </row>
    <row r="7913" spans="4:14" s="1" customFormat="1">
      <c r="D7913" s="32"/>
      <c r="G7913" s="32"/>
      <c r="I7913" s="7"/>
      <c r="J7913" s="7"/>
      <c r="K7913" s="7"/>
      <c r="N7913" s="7"/>
    </row>
    <row r="7914" spans="4:14" s="1" customFormat="1">
      <c r="D7914" s="32"/>
      <c r="G7914" s="32"/>
      <c r="I7914" s="7"/>
      <c r="J7914" s="7"/>
      <c r="K7914" s="7"/>
      <c r="N7914" s="7"/>
    </row>
    <row r="7915" spans="4:14" s="1" customFormat="1">
      <c r="D7915" s="32"/>
      <c r="G7915" s="32"/>
      <c r="I7915" s="7"/>
      <c r="J7915" s="7"/>
      <c r="K7915" s="7"/>
      <c r="N7915" s="7"/>
    </row>
    <row r="7916" spans="4:14" s="1" customFormat="1">
      <c r="D7916" s="32"/>
      <c r="G7916" s="32"/>
      <c r="I7916" s="7"/>
      <c r="J7916" s="7"/>
      <c r="K7916" s="7"/>
      <c r="N7916" s="7"/>
    </row>
    <row r="7917" spans="4:14" s="1" customFormat="1">
      <c r="D7917" s="32"/>
      <c r="G7917" s="32"/>
      <c r="I7917" s="7"/>
      <c r="J7917" s="7"/>
      <c r="K7917" s="7"/>
      <c r="N7917" s="7"/>
    </row>
    <row r="7918" spans="4:14" s="1" customFormat="1">
      <c r="D7918" s="32"/>
      <c r="G7918" s="32"/>
      <c r="I7918" s="7"/>
      <c r="J7918" s="7"/>
      <c r="K7918" s="7"/>
      <c r="N7918" s="7"/>
    </row>
    <row r="7919" spans="4:14" s="1" customFormat="1">
      <c r="D7919" s="32"/>
      <c r="G7919" s="32"/>
      <c r="I7919" s="7"/>
      <c r="J7919" s="7"/>
      <c r="K7919" s="7"/>
      <c r="N7919" s="7"/>
    </row>
    <row r="7920" spans="4:14" s="1" customFormat="1">
      <c r="D7920" s="32"/>
      <c r="G7920" s="32"/>
      <c r="I7920" s="7"/>
      <c r="J7920" s="7"/>
      <c r="K7920" s="7"/>
      <c r="N7920" s="7"/>
    </row>
    <row r="7921" spans="4:14" s="1" customFormat="1">
      <c r="D7921" s="32"/>
      <c r="G7921" s="32"/>
      <c r="I7921" s="7"/>
      <c r="J7921" s="7"/>
      <c r="K7921" s="7"/>
      <c r="N7921" s="7"/>
    </row>
    <row r="7922" spans="4:14" s="1" customFormat="1">
      <c r="D7922" s="32"/>
      <c r="G7922" s="32"/>
      <c r="I7922" s="7"/>
      <c r="J7922" s="7"/>
      <c r="K7922" s="7"/>
      <c r="N7922" s="7"/>
    </row>
    <row r="7923" spans="4:14" s="1" customFormat="1">
      <c r="D7923" s="32"/>
      <c r="G7923" s="32"/>
      <c r="I7923" s="7"/>
      <c r="J7923" s="7"/>
      <c r="K7923" s="7"/>
      <c r="N7923" s="7"/>
    </row>
    <row r="7924" spans="4:14" s="1" customFormat="1">
      <c r="D7924" s="32"/>
      <c r="G7924" s="32"/>
      <c r="I7924" s="7"/>
      <c r="J7924" s="7"/>
      <c r="K7924" s="7"/>
      <c r="N7924" s="7"/>
    </row>
    <row r="7925" spans="4:14" s="1" customFormat="1">
      <c r="D7925" s="32"/>
      <c r="G7925" s="32"/>
      <c r="I7925" s="7"/>
      <c r="J7925" s="7"/>
      <c r="K7925" s="7"/>
      <c r="N7925" s="7"/>
    </row>
    <row r="7926" spans="4:14" s="1" customFormat="1">
      <c r="D7926" s="32"/>
      <c r="G7926" s="32"/>
      <c r="I7926" s="7"/>
      <c r="J7926" s="7"/>
      <c r="K7926" s="7"/>
      <c r="N7926" s="7"/>
    </row>
    <row r="7927" spans="4:14" s="1" customFormat="1">
      <c r="D7927" s="32"/>
      <c r="G7927" s="32"/>
      <c r="I7927" s="7"/>
      <c r="J7927" s="7"/>
      <c r="K7927" s="7"/>
      <c r="N7927" s="7"/>
    </row>
    <row r="7928" spans="4:14" s="1" customFormat="1">
      <c r="D7928" s="32"/>
      <c r="G7928" s="32"/>
      <c r="I7928" s="7"/>
      <c r="J7928" s="7"/>
      <c r="K7928" s="7"/>
      <c r="N7928" s="7"/>
    </row>
    <row r="7929" spans="4:14" s="1" customFormat="1">
      <c r="D7929" s="32"/>
      <c r="G7929" s="32"/>
      <c r="I7929" s="7"/>
      <c r="J7929" s="7"/>
      <c r="K7929" s="7"/>
      <c r="N7929" s="7"/>
    </row>
    <row r="7930" spans="4:14" s="1" customFormat="1">
      <c r="D7930" s="32"/>
      <c r="G7930" s="32"/>
      <c r="I7930" s="7"/>
      <c r="J7930" s="7"/>
      <c r="K7930" s="7"/>
      <c r="N7930" s="7"/>
    </row>
    <row r="7931" spans="4:14" s="1" customFormat="1">
      <c r="D7931" s="32"/>
      <c r="G7931" s="32"/>
      <c r="I7931" s="7"/>
      <c r="J7931" s="7"/>
      <c r="K7931" s="7"/>
      <c r="N7931" s="7"/>
    </row>
    <row r="7932" spans="4:14" s="1" customFormat="1">
      <c r="D7932" s="32"/>
      <c r="G7932" s="32"/>
      <c r="I7932" s="7"/>
      <c r="J7932" s="7"/>
      <c r="K7932" s="7"/>
      <c r="N7932" s="7"/>
    </row>
    <row r="7933" spans="4:14" s="1" customFormat="1">
      <c r="D7933" s="32"/>
      <c r="G7933" s="32"/>
      <c r="I7933" s="7"/>
      <c r="J7933" s="7"/>
      <c r="K7933" s="7"/>
      <c r="N7933" s="7"/>
    </row>
    <row r="7934" spans="4:14" s="1" customFormat="1">
      <c r="D7934" s="32"/>
      <c r="G7934" s="32"/>
      <c r="I7934" s="7"/>
      <c r="J7934" s="7"/>
      <c r="K7934" s="7"/>
      <c r="N7934" s="7"/>
    </row>
    <row r="7935" spans="4:14" s="1" customFormat="1">
      <c r="D7935" s="32"/>
      <c r="G7935" s="32"/>
      <c r="I7935" s="7"/>
      <c r="J7935" s="7"/>
      <c r="K7935" s="7"/>
      <c r="N7935" s="7"/>
    </row>
    <row r="7936" spans="4:14" s="1" customFormat="1">
      <c r="D7936" s="32"/>
      <c r="G7936" s="32"/>
      <c r="I7936" s="7"/>
      <c r="J7936" s="7"/>
      <c r="K7936" s="7"/>
      <c r="N7936" s="7"/>
    </row>
    <row r="7937" spans="4:14" s="1" customFormat="1">
      <c r="D7937" s="32"/>
      <c r="G7937" s="32"/>
      <c r="I7937" s="7"/>
      <c r="J7937" s="7"/>
      <c r="K7937" s="7"/>
      <c r="N7937" s="7"/>
    </row>
    <row r="7938" spans="4:14" s="1" customFormat="1">
      <c r="D7938" s="32"/>
      <c r="G7938" s="32"/>
      <c r="I7938" s="7"/>
      <c r="J7938" s="7"/>
      <c r="K7938" s="7"/>
      <c r="N7938" s="7"/>
    </row>
    <row r="7939" spans="4:14" s="1" customFormat="1">
      <c r="D7939" s="32"/>
      <c r="G7939" s="32"/>
      <c r="I7939" s="7"/>
      <c r="J7939" s="7"/>
      <c r="K7939" s="7"/>
      <c r="N7939" s="7"/>
    </row>
    <row r="7940" spans="4:14" s="1" customFormat="1">
      <c r="D7940" s="32"/>
      <c r="G7940" s="32"/>
      <c r="I7940" s="7"/>
      <c r="J7940" s="7"/>
      <c r="K7940" s="7"/>
      <c r="N7940" s="7"/>
    </row>
    <row r="7941" spans="4:14" s="1" customFormat="1">
      <c r="D7941" s="32"/>
      <c r="G7941" s="32"/>
      <c r="I7941" s="7"/>
      <c r="J7941" s="7"/>
      <c r="K7941" s="7"/>
      <c r="N7941" s="7"/>
    </row>
    <row r="7942" spans="4:14" s="1" customFormat="1">
      <c r="D7942" s="32"/>
      <c r="G7942" s="32"/>
      <c r="I7942" s="7"/>
      <c r="J7942" s="7"/>
      <c r="K7942" s="7"/>
      <c r="N7942" s="7"/>
    </row>
    <row r="7943" spans="4:14" s="1" customFormat="1">
      <c r="D7943" s="32"/>
      <c r="G7943" s="32"/>
      <c r="I7943" s="7"/>
      <c r="J7943" s="7"/>
      <c r="K7943" s="7"/>
      <c r="N7943" s="7"/>
    </row>
    <row r="7944" spans="4:14" s="1" customFormat="1">
      <c r="D7944" s="32"/>
      <c r="G7944" s="32"/>
      <c r="I7944" s="7"/>
      <c r="J7944" s="7"/>
      <c r="K7944" s="7"/>
      <c r="N7944" s="7"/>
    </row>
    <row r="7945" spans="4:14" s="1" customFormat="1">
      <c r="D7945" s="32"/>
      <c r="G7945" s="32"/>
      <c r="I7945" s="7"/>
      <c r="J7945" s="7"/>
      <c r="K7945" s="7"/>
      <c r="N7945" s="7"/>
    </row>
    <row r="7946" spans="4:14" s="1" customFormat="1">
      <c r="D7946" s="32"/>
      <c r="G7946" s="32"/>
      <c r="I7946" s="7"/>
      <c r="J7946" s="7"/>
      <c r="K7946" s="7"/>
      <c r="N7946" s="7"/>
    </row>
    <row r="7947" spans="4:14" s="1" customFormat="1">
      <c r="D7947" s="32"/>
      <c r="G7947" s="32"/>
      <c r="I7947" s="7"/>
      <c r="J7947" s="7"/>
      <c r="K7947" s="7"/>
      <c r="N7947" s="7"/>
    </row>
    <row r="7948" spans="4:14" s="1" customFormat="1">
      <c r="D7948" s="32"/>
      <c r="G7948" s="32"/>
      <c r="I7948" s="7"/>
      <c r="J7948" s="7"/>
      <c r="K7948" s="7"/>
      <c r="N7948" s="7"/>
    </row>
    <row r="7949" spans="4:14" s="1" customFormat="1">
      <c r="D7949" s="32"/>
      <c r="G7949" s="32"/>
      <c r="I7949" s="7"/>
      <c r="J7949" s="7"/>
      <c r="K7949" s="7"/>
      <c r="N7949" s="7"/>
    </row>
    <row r="7950" spans="4:14" s="1" customFormat="1">
      <c r="D7950" s="32"/>
      <c r="G7950" s="32"/>
      <c r="I7950" s="7"/>
      <c r="J7950" s="7"/>
      <c r="K7950" s="7"/>
      <c r="N7950" s="7"/>
    </row>
    <row r="7951" spans="4:14" s="1" customFormat="1">
      <c r="D7951" s="32"/>
      <c r="G7951" s="32"/>
      <c r="I7951" s="7"/>
      <c r="J7951" s="7"/>
      <c r="K7951" s="7"/>
      <c r="N7951" s="7"/>
    </row>
    <row r="7952" spans="4:14" s="1" customFormat="1">
      <c r="D7952" s="32"/>
      <c r="G7952" s="32"/>
      <c r="I7952" s="7"/>
      <c r="J7952" s="7"/>
      <c r="K7952" s="7"/>
      <c r="N7952" s="7"/>
    </row>
    <row r="7953" spans="4:14" s="1" customFormat="1">
      <c r="D7953" s="32"/>
      <c r="G7953" s="32"/>
      <c r="I7953" s="7"/>
      <c r="J7953" s="7"/>
      <c r="K7953" s="7"/>
      <c r="N7953" s="7"/>
    </row>
    <row r="7954" spans="4:14" s="1" customFormat="1">
      <c r="D7954" s="32"/>
      <c r="G7954" s="32"/>
      <c r="I7954" s="7"/>
      <c r="J7954" s="7"/>
      <c r="K7954" s="7"/>
      <c r="N7954" s="7"/>
    </row>
    <row r="7955" spans="4:14" s="1" customFormat="1">
      <c r="D7955" s="32"/>
      <c r="G7955" s="32"/>
      <c r="I7955" s="7"/>
      <c r="J7955" s="7"/>
      <c r="K7955" s="7"/>
      <c r="N7955" s="7"/>
    </row>
    <row r="7956" spans="4:14" s="1" customFormat="1">
      <c r="D7956" s="32"/>
      <c r="G7956" s="32"/>
      <c r="I7956" s="7"/>
      <c r="J7956" s="7"/>
      <c r="K7956" s="7"/>
      <c r="N7956" s="7"/>
    </row>
    <row r="7957" spans="4:14" s="1" customFormat="1">
      <c r="D7957" s="32"/>
      <c r="G7957" s="32"/>
      <c r="I7957" s="7"/>
      <c r="J7957" s="7"/>
      <c r="K7957" s="7"/>
      <c r="N7957" s="7"/>
    </row>
    <row r="7958" spans="4:14" s="1" customFormat="1">
      <c r="D7958" s="32"/>
      <c r="G7958" s="32"/>
      <c r="I7958" s="7"/>
      <c r="J7958" s="7"/>
      <c r="K7958" s="7"/>
      <c r="N7958" s="7"/>
    </row>
    <row r="7959" spans="4:14" s="1" customFormat="1">
      <c r="D7959" s="32"/>
      <c r="G7959" s="32"/>
      <c r="I7959" s="7"/>
      <c r="J7959" s="7"/>
      <c r="K7959" s="7"/>
      <c r="N7959" s="7"/>
    </row>
    <row r="7960" spans="4:14" s="1" customFormat="1">
      <c r="D7960" s="32"/>
      <c r="G7960" s="32"/>
      <c r="I7960" s="7"/>
      <c r="J7960" s="7"/>
      <c r="K7960" s="7"/>
      <c r="N7960" s="7"/>
    </row>
    <row r="7961" spans="4:14" s="1" customFormat="1">
      <c r="D7961" s="32"/>
      <c r="G7961" s="32"/>
      <c r="I7961" s="7"/>
      <c r="J7961" s="7"/>
      <c r="K7961" s="7"/>
      <c r="N7961" s="7"/>
    </row>
    <row r="7962" spans="4:14" s="1" customFormat="1">
      <c r="D7962" s="32"/>
      <c r="G7962" s="32"/>
      <c r="I7962" s="7"/>
      <c r="J7962" s="7"/>
      <c r="K7962" s="7"/>
      <c r="N7962" s="7"/>
    </row>
    <row r="7963" spans="4:14" s="1" customFormat="1">
      <c r="D7963" s="32"/>
      <c r="G7963" s="32"/>
      <c r="I7963" s="7"/>
      <c r="J7963" s="7"/>
      <c r="K7963" s="7"/>
      <c r="N7963" s="7"/>
    </row>
    <row r="7964" spans="4:14" s="1" customFormat="1">
      <c r="D7964" s="32"/>
      <c r="G7964" s="32"/>
      <c r="I7964" s="7"/>
      <c r="J7964" s="7"/>
      <c r="K7964" s="7"/>
      <c r="N7964" s="7"/>
    </row>
    <row r="7965" spans="4:14" s="1" customFormat="1">
      <c r="D7965" s="32"/>
      <c r="G7965" s="32"/>
      <c r="I7965" s="7"/>
      <c r="J7965" s="7"/>
      <c r="K7965" s="7"/>
      <c r="N7965" s="7"/>
    </row>
    <row r="7966" spans="4:14" s="1" customFormat="1">
      <c r="D7966" s="32"/>
      <c r="G7966" s="32"/>
      <c r="I7966" s="7"/>
      <c r="J7966" s="7"/>
      <c r="K7966" s="7"/>
      <c r="N7966" s="7"/>
    </row>
    <row r="7967" spans="4:14" s="1" customFormat="1">
      <c r="D7967" s="32"/>
      <c r="G7967" s="32"/>
      <c r="I7967" s="7"/>
      <c r="J7967" s="7"/>
      <c r="K7967" s="7"/>
      <c r="N7967" s="7"/>
    </row>
    <row r="7968" spans="4:14" s="1" customFormat="1">
      <c r="D7968" s="32"/>
      <c r="G7968" s="32"/>
      <c r="I7968" s="7"/>
      <c r="J7968" s="7"/>
      <c r="K7968" s="7"/>
      <c r="N7968" s="7"/>
    </row>
    <row r="7969" spans="4:14" s="1" customFormat="1">
      <c r="D7969" s="32"/>
      <c r="G7969" s="32"/>
      <c r="I7969" s="7"/>
      <c r="J7969" s="7"/>
      <c r="K7969" s="7"/>
      <c r="N7969" s="7"/>
    </row>
    <row r="7970" spans="4:14" s="1" customFormat="1">
      <c r="D7970" s="32"/>
      <c r="G7970" s="32"/>
      <c r="I7970" s="7"/>
      <c r="J7970" s="7"/>
      <c r="K7970" s="7"/>
      <c r="N7970" s="7"/>
    </row>
    <row r="7971" spans="4:14" s="1" customFormat="1">
      <c r="D7971" s="32"/>
      <c r="G7971" s="32"/>
      <c r="I7971" s="7"/>
      <c r="J7971" s="7"/>
      <c r="K7971" s="7"/>
      <c r="N7971" s="7"/>
    </row>
    <row r="7972" spans="4:14" s="1" customFormat="1">
      <c r="D7972" s="32"/>
      <c r="G7972" s="32"/>
      <c r="I7972" s="7"/>
      <c r="J7972" s="7"/>
      <c r="K7972" s="7"/>
      <c r="N7972" s="7"/>
    </row>
    <row r="7973" spans="4:14" s="1" customFormat="1">
      <c r="D7973" s="32"/>
      <c r="G7973" s="32"/>
      <c r="I7973" s="7"/>
      <c r="J7973" s="7"/>
      <c r="K7973" s="7"/>
      <c r="N7973" s="7"/>
    </row>
    <row r="7974" spans="4:14" s="1" customFormat="1">
      <c r="D7974" s="32"/>
      <c r="G7974" s="32"/>
      <c r="I7974" s="7"/>
      <c r="J7974" s="7"/>
      <c r="K7974" s="7"/>
      <c r="N7974" s="7"/>
    </row>
    <row r="7975" spans="4:14" s="1" customFormat="1">
      <c r="D7975" s="32"/>
      <c r="G7975" s="32"/>
      <c r="I7975" s="7"/>
      <c r="J7975" s="7"/>
      <c r="K7975" s="7"/>
      <c r="N7975" s="7"/>
    </row>
    <row r="7976" spans="4:14" s="1" customFormat="1">
      <c r="D7976" s="32"/>
      <c r="G7976" s="32"/>
      <c r="I7976" s="7"/>
      <c r="J7976" s="7"/>
      <c r="K7976" s="7"/>
      <c r="N7976" s="7"/>
    </row>
    <row r="7977" spans="4:14" s="1" customFormat="1">
      <c r="D7977" s="32"/>
      <c r="G7977" s="32"/>
      <c r="I7977" s="7"/>
      <c r="J7977" s="7"/>
      <c r="K7977" s="7"/>
      <c r="N7977" s="7"/>
    </row>
    <row r="7978" spans="4:14" s="1" customFormat="1">
      <c r="D7978" s="32"/>
      <c r="G7978" s="32"/>
      <c r="I7978" s="7"/>
      <c r="J7978" s="7"/>
      <c r="K7978" s="7"/>
      <c r="N7978" s="7"/>
    </row>
    <row r="7979" spans="4:14" s="1" customFormat="1">
      <c r="D7979" s="32"/>
      <c r="G7979" s="32"/>
      <c r="I7979" s="7"/>
      <c r="J7979" s="7"/>
      <c r="K7979" s="7"/>
      <c r="N7979" s="7"/>
    </row>
    <row r="7980" spans="4:14" s="1" customFormat="1">
      <c r="D7980" s="32"/>
      <c r="G7980" s="32"/>
      <c r="I7980" s="7"/>
      <c r="J7980" s="7"/>
      <c r="K7980" s="7"/>
      <c r="N7980" s="7"/>
    </row>
    <row r="7981" spans="4:14" s="1" customFormat="1">
      <c r="D7981" s="32"/>
      <c r="G7981" s="32"/>
      <c r="I7981" s="7"/>
      <c r="J7981" s="7"/>
      <c r="K7981" s="7"/>
      <c r="N7981" s="7"/>
    </row>
    <row r="7982" spans="4:14" s="1" customFormat="1">
      <c r="D7982" s="32"/>
      <c r="G7982" s="32"/>
      <c r="I7982" s="7"/>
      <c r="J7982" s="7"/>
      <c r="K7982" s="7"/>
      <c r="N7982" s="7"/>
    </row>
    <row r="7983" spans="4:14" s="1" customFormat="1">
      <c r="D7983" s="32"/>
      <c r="G7983" s="32"/>
      <c r="I7983" s="7"/>
      <c r="J7983" s="7"/>
      <c r="K7983" s="7"/>
      <c r="N7983" s="7"/>
    </row>
    <row r="7984" spans="4:14" s="1" customFormat="1">
      <c r="D7984" s="32"/>
      <c r="G7984" s="32"/>
      <c r="I7984" s="7"/>
      <c r="J7984" s="7"/>
      <c r="K7984" s="7"/>
      <c r="N7984" s="7"/>
    </row>
    <row r="7985" spans="4:14" s="1" customFormat="1">
      <c r="D7985" s="32"/>
      <c r="G7985" s="32"/>
      <c r="I7985" s="7"/>
      <c r="J7985" s="7"/>
      <c r="K7985" s="7"/>
      <c r="N7985" s="7"/>
    </row>
    <row r="7986" spans="4:14" s="1" customFormat="1">
      <c r="D7986" s="32"/>
      <c r="G7986" s="32"/>
      <c r="I7986" s="7"/>
      <c r="J7986" s="7"/>
      <c r="K7986" s="7"/>
      <c r="N7986" s="7"/>
    </row>
    <row r="7987" spans="4:14" s="1" customFormat="1">
      <c r="D7987" s="32"/>
      <c r="G7987" s="32"/>
      <c r="I7987" s="7"/>
      <c r="J7987" s="7"/>
      <c r="K7987" s="7"/>
      <c r="N7987" s="7"/>
    </row>
    <row r="7988" spans="4:14" s="1" customFormat="1">
      <c r="D7988" s="32"/>
      <c r="G7988" s="32"/>
      <c r="I7988" s="7"/>
      <c r="J7988" s="7"/>
      <c r="K7988" s="7"/>
      <c r="N7988" s="7"/>
    </row>
    <row r="7989" spans="4:14" s="1" customFormat="1">
      <c r="D7989" s="32"/>
      <c r="G7989" s="32"/>
      <c r="I7989" s="7"/>
      <c r="J7989" s="7"/>
      <c r="K7989" s="7"/>
      <c r="N7989" s="7"/>
    </row>
    <row r="7990" spans="4:14" s="1" customFormat="1">
      <c r="D7990" s="32"/>
      <c r="G7990" s="32"/>
      <c r="I7990" s="7"/>
      <c r="J7990" s="7"/>
      <c r="K7990" s="7"/>
      <c r="N7990" s="7"/>
    </row>
    <row r="7991" spans="4:14" s="1" customFormat="1">
      <c r="D7991" s="32"/>
      <c r="G7991" s="32"/>
      <c r="I7991" s="7"/>
      <c r="J7991" s="7"/>
      <c r="K7991" s="7"/>
      <c r="N7991" s="7"/>
    </row>
    <row r="7992" spans="4:14" s="1" customFormat="1">
      <c r="D7992" s="32"/>
      <c r="G7992" s="32"/>
      <c r="I7992" s="7"/>
      <c r="J7992" s="7"/>
      <c r="K7992" s="7"/>
      <c r="N7992" s="7"/>
    </row>
    <row r="7993" spans="4:14" s="1" customFormat="1">
      <c r="D7993" s="32"/>
      <c r="G7993" s="32"/>
      <c r="I7993" s="7"/>
      <c r="J7993" s="7"/>
      <c r="K7993" s="7"/>
      <c r="N7993" s="7"/>
    </row>
    <row r="7994" spans="4:14" s="1" customFormat="1">
      <c r="D7994" s="32"/>
      <c r="G7994" s="32"/>
      <c r="I7994" s="7"/>
      <c r="J7994" s="7"/>
      <c r="K7994" s="7"/>
      <c r="N7994" s="7"/>
    </row>
    <row r="7995" spans="4:14" s="1" customFormat="1">
      <c r="D7995" s="32"/>
      <c r="G7995" s="32"/>
      <c r="I7995" s="7"/>
      <c r="J7995" s="7"/>
      <c r="K7995" s="7"/>
      <c r="N7995" s="7"/>
    </row>
    <row r="7996" spans="4:14" s="1" customFormat="1">
      <c r="D7996" s="32"/>
      <c r="G7996" s="32"/>
      <c r="I7996" s="7"/>
      <c r="J7996" s="7"/>
      <c r="K7996" s="7"/>
      <c r="N7996" s="7"/>
    </row>
    <row r="7997" spans="4:14" s="1" customFormat="1">
      <c r="D7997" s="32"/>
      <c r="G7997" s="32"/>
      <c r="I7997" s="7"/>
      <c r="J7997" s="7"/>
      <c r="K7997" s="7"/>
      <c r="N7997" s="7"/>
    </row>
    <row r="7998" spans="4:14" s="1" customFormat="1">
      <c r="D7998" s="32"/>
      <c r="G7998" s="32"/>
      <c r="I7998" s="7"/>
      <c r="J7998" s="7"/>
      <c r="K7998" s="7"/>
      <c r="N7998" s="7"/>
    </row>
    <row r="7999" spans="4:14" s="1" customFormat="1">
      <c r="D7999" s="32"/>
      <c r="G7999" s="32"/>
      <c r="I7999" s="7"/>
      <c r="J7999" s="7"/>
      <c r="K7999" s="7"/>
      <c r="N7999" s="7"/>
    </row>
    <row r="8000" spans="4:14" s="1" customFormat="1">
      <c r="D8000" s="32"/>
      <c r="G8000" s="32"/>
      <c r="I8000" s="7"/>
      <c r="J8000" s="7"/>
      <c r="K8000" s="7"/>
      <c r="N8000" s="7"/>
    </row>
    <row r="8001" spans="4:14" s="1" customFormat="1">
      <c r="D8001" s="32"/>
      <c r="G8001" s="32"/>
      <c r="I8001" s="7"/>
      <c r="J8001" s="7"/>
      <c r="K8001" s="7"/>
      <c r="N8001" s="7"/>
    </row>
    <row r="8002" spans="4:14" s="1" customFormat="1">
      <c r="D8002" s="32"/>
      <c r="G8002" s="32"/>
      <c r="I8002" s="7"/>
      <c r="J8002" s="7"/>
      <c r="K8002" s="7"/>
      <c r="N8002" s="7"/>
    </row>
    <row r="8003" spans="4:14" s="1" customFormat="1">
      <c r="D8003" s="32"/>
      <c r="G8003" s="32"/>
      <c r="I8003" s="7"/>
      <c r="J8003" s="7"/>
      <c r="K8003" s="7"/>
      <c r="N8003" s="7"/>
    </row>
    <row r="8004" spans="4:14" s="1" customFormat="1">
      <c r="D8004" s="32"/>
      <c r="G8004" s="32"/>
      <c r="I8004" s="7"/>
      <c r="J8004" s="7"/>
      <c r="K8004" s="7"/>
      <c r="N8004" s="7"/>
    </row>
    <row r="8005" spans="4:14" s="1" customFormat="1">
      <c r="D8005" s="32"/>
      <c r="G8005" s="32"/>
      <c r="I8005" s="7"/>
      <c r="J8005" s="7"/>
      <c r="K8005" s="7"/>
      <c r="N8005" s="7"/>
    </row>
    <row r="8006" spans="4:14" s="1" customFormat="1">
      <c r="D8006" s="32"/>
      <c r="G8006" s="32"/>
      <c r="I8006" s="7"/>
      <c r="J8006" s="7"/>
      <c r="K8006" s="7"/>
      <c r="N8006" s="7"/>
    </row>
    <row r="8007" spans="4:14" s="1" customFormat="1">
      <c r="D8007" s="32"/>
      <c r="G8007" s="32"/>
      <c r="I8007" s="7"/>
      <c r="J8007" s="7"/>
      <c r="K8007" s="7"/>
      <c r="N8007" s="7"/>
    </row>
    <row r="8008" spans="4:14" s="1" customFormat="1">
      <c r="D8008" s="32"/>
      <c r="G8008" s="32"/>
      <c r="I8008" s="7"/>
      <c r="J8008" s="7"/>
      <c r="K8008" s="7"/>
      <c r="N8008" s="7"/>
    </row>
    <row r="8009" spans="4:14" s="1" customFormat="1">
      <c r="D8009" s="32"/>
      <c r="G8009" s="32"/>
      <c r="I8009" s="7"/>
      <c r="J8009" s="7"/>
      <c r="K8009" s="7"/>
      <c r="N8009" s="7"/>
    </row>
    <row r="8010" spans="4:14" s="1" customFormat="1">
      <c r="D8010" s="32"/>
      <c r="G8010" s="32"/>
      <c r="I8010" s="7"/>
      <c r="J8010" s="7"/>
      <c r="K8010" s="7"/>
      <c r="N8010" s="7"/>
    </row>
    <row r="8011" spans="4:14" s="1" customFormat="1">
      <c r="D8011" s="32"/>
      <c r="G8011" s="32"/>
      <c r="I8011" s="7"/>
      <c r="J8011" s="7"/>
      <c r="K8011" s="7"/>
      <c r="N8011" s="7"/>
    </row>
    <row r="8012" spans="4:14" s="1" customFormat="1">
      <c r="D8012" s="32"/>
      <c r="G8012" s="32"/>
      <c r="I8012" s="7"/>
      <c r="J8012" s="7"/>
      <c r="K8012" s="7"/>
      <c r="N8012" s="7"/>
    </row>
    <row r="8013" spans="4:14" s="1" customFormat="1">
      <c r="D8013" s="32"/>
      <c r="G8013" s="32"/>
      <c r="I8013" s="7"/>
      <c r="J8013" s="7"/>
      <c r="K8013" s="7"/>
      <c r="N8013" s="7"/>
    </row>
    <row r="8014" spans="4:14" s="1" customFormat="1">
      <c r="D8014" s="32"/>
      <c r="G8014" s="32"/>
      <c r="I8014" s="7"/>
      <c r="J8014" s="7"/>
      <c r="K8014" s="7"/>
      <c r="N8014" s="7"/>
    </row>
    <row r="8015" spans="4:14" s="1" customFormat="1">
      <c r="D8015" s="32"/>
      <c r="G8015" s="32"/>
      <c r="I8015" s="7"/>
      <c r="J8015" s="7"/>
      <c r="K8015" s="7"/>
      <c r="N8015" s="7"/>
    </row>
    <row r="8016" spans="4:14" s="1" customFormat="1">
      <c r="D8016" s="32"/>
      <c r="G8016" s="32"/>
      <c r="I8016" s="7"/>
      <c r="J8016" s="7"/>
      <c r="K8016" s="7"/>
      <c r="N8016" s="7"/>
    </row>
    <row r="8017" spans="4:14" s="1" customFormat="1">
      <c r="D8017" s="32"/>
      <c r="G8017" s="32"/>
      <c r="I8017" s="7"/>
      <c r="J8017" s="7"/>
      <c r="K8017" s="7"/>
      <c r="N8017" s="7"/>
    </row>
    <row r="8018" spans="4:14" s="1" customFormat="1">
      <c r="D8018" s="32"/>
      <c r="G8018" s="32"/>
      <c r="I8018" s="7"/>
      <c r="J8018" s="7"/>
      <c r="K8018" s="7"/>
      <c r="N8018" s="7"/>
    </row>
    <row r="8019" spans="4:14" s="1" customFormat="1">
      <c r="D8019" s="32"/>
      <c r="G8019" s="32"/>
      <c r="I8019" s="7"/>
      <c r="J8019" s="7"/>
      <c r="K8019" s="7"/>
      <c r="N8019" s="7"/>
    </row>
    <row r="8020" spans="4:14" s="1" customFormat="1">
      <c r="D8020" s="32"/>
      <c r="G8020" s="32"/>
      <c r="I8020" s="7"/>
      <c r="J8020" s="7"/>
      <c r="K8020" s="7"/>
      <c r="N8020" s="7"/>
    </row>
    <row r="8021" spans="4:14" s="1" customFormat="1">
      <c r="D8021" s="32"/>
      <c r="G8021" s="32"/>
      <c r="I8021" s="7"/>
      <c r="J8021" s="7"/>
      <c r="K8021" s="7"/>
      <c r="N8021" s="7"/>
    </row>
    <row r="8022" spans="4:14" s="1" customFormat="1">
      <c r="D8022" s="32"/>
      <c r="G8022" s="32"/>
      <c r="I8022" s="7"/>
      <c r="J8022" s="7"/>
      <c r="K8022" s="7"/>
      <c r="N8022" s="7"/>
    </row>
    <row r="8023" spans="4:14" s="1" customFormat="1">
      <c r="D8023" s="32"/>
      <c r="G8023" s="32"/>
      <c r="I8023" s="7"/>
      <c r="J8023" s="7"/>
      <c r="K8023" s="7"/>
      <c r="N8023" s="7"/>
    </row>
    <row r="8024" spans="4:14" s="1" customFormat="1">
      <c r="D8024" s="32"/>
      <c r="G8024" s="32"/>
      <c r="I8024" s="7"/>
      <c r="J8024" s="7"/>
      <c r="K8024" s="7"/>
      <c r="N8024" s="7"/>
    </row>
    <row r="8025" spans="4:14" s="1" customFormat="1">
      <c r="D8025" s="32"/>
      <c r="G8025" s="32"/>
      <c r="I8025" s="7"/>
      <c r="J8025" s="7"/>
      <c r="K8025" s="7"/>
      <c r="N8025" s="7"/>
    </row>
    <row r="8026" spans="4:14" s="1" customFormat="1">
      <c r="D8026" s="32"/>
      <c r="G8026" s="32"/>
      <c r="I8026" s="7"/>
      <c r="J8026" s="7"/>
      <c r="K8026" s="7"/>
      <c r="N8026" s="7"/>
    </row>
    <row r="8027" spans="4:14" s="1" customFormat="1">
      <c r="D8027" s="32"/>
      <c r="G8027" s="32"/>
      <c r="I8027" s="7"/>
      <c r="J8027" s="7"/>
      <c r="K8027" s="7"/>
      <c r="N8027" s="7"/>
    </row>
    <row r="8028" spans="4:14" s="1" customFormat="1">
      <c r="D8028" s="32"/>
      <c r="G8028" s="32"/>
      <c r="I8028" s="7"/>
      <c r="J8028" s="7"/>
      <c r="K8028" s="7"/>
      <c r="N8028" s="7"/>
    </row>
    <row r="8029" spans="4:14" s="1" customFormat="1">
      <c r="D8029" s="32"/>
      <c r="G8029" s="32"/>
      <c r="I8029" s="7"/>
      <c r="J8029" s="7"/>
      <c r="K8029" s="7"/>
      <c r="N8029" s="7"/>
    </row>
    <row r="8030" spans="4:14" s="1" customFormat="1">
      <c r="D8030" s="32"/>
      <c r="G8030" s="32"/>
      <c r="I8030" s="7"/>
      <c r="J8030" s="7"/>
      <c r="K8030" s="7"/>
      <c r="N8030" s="7"/>
    </row>
    <row r="8031" spans="4:14" s="1" customFormat="1">
      <c r="D8031" s="32"/>
      <c r="G8031" s="32"/>
      <c r="I8031" s="7"/>
      <c r="J8031" s="7"/>
      <c r="K8031" s="7"/>
      <c r="N8031" s="7"/>
    </row>
    <row r="8032" spans="4:14" s="1" customFormat="1">
      <c r="D8032" s="32"/>
      <c r="G8032" s="32"/>
      <c r="I8032" s="7"/>
      <c r="J8032" s="7"/>
      <c r="K8032" s="7"/>
      <c r="N8032" s="7"/>
    </row>
    <row r="8033" spans="4:14" s="1" customFormat="1">
      <c r="D8033" s="32"/>
      <c r="G8033" s="32"/>
      <c r="I8033" s="7"/>
      <c r="J8033" s="7"/>
      <c r="K8033" s="7"/>
      <c r="N8033" s="7"/>
    </row>
    <row r="8034" spans="4:14" s="1" customFormat="1">
      <c r="D8034" s="32"/>
      <c r="G8034" s="32"/>
      <c r="I8034" s="7"/>
      <c r="J8034" s="7"/>
      <c r="K8034" s="7"/>
      <c r="N8034" s="7"/>
    </row>
    <row r="8035" spans="4:14" s="1" customFormat="1">
      <c r="D8035" s="32"/>
      <c r="G8035" s="32"/>
      <c r="I8035" s="7"/>
      <c r="J8035" s="7"/>
      <c r="K8035" s="7"/>
      <c r="N8035" s="7"/>
    </row>
    <row r="8036" spans="4:14" s="1" customFormat="1">
      <c r="D8036" s="32"/>
      <c r="G8036" s="32"/>
      <c r="I8036" s="7"/>
      <c r="J8036" s="7"/>
      <c r="K8036" s="7"/>
      <c r="N8036" s="7"/>
    </row>
    <row r="8037" spans="4:14" s="1" customFormat="1">
      <c r="D8037" s="32"/>
      <c r="G8037" s="32"/>
      <c r="I8037" s="7"/>
      <c r="J8037" s="7"/>
      <c r="K8037" s="7"/>
      <c r="N8037" s="7"/>
    </row>
    <row r="8038" spans="4:14" s="1" customFormat="1">
      <c r="D8038" s="32"/>
      <c r="G8038" s="32"/>
      <c r="I8038" s="7"/>
      <c r="J8038" s="7"/>
      <c r="K8038" s="7"/>
      <c r="N8038" s="7"/>
    </row>
    <row r="8039" spans="4:14" s="1" customFormat="1">
      <c r="D8039" s="32"/>
      <c r="G8039" s="32"/>
      <c r="I8039" s="7"/>
      <c r="J8039" s="7"/>
      <c r="K8039" s="7"/>
      <c r="N8039" s="7"/>
    </row>
    <row r="8040" spans="4:14" s="1" customFormat="1">
      <c r="D8040" s="32"/>
      <c r="G8040" s="32"/>
      <c r="I8040" s="7"/>
      <c r="J8040" s="7"/>
      <c r="K8040" s="7"/>
      <c r="N8040" s="7"/>
    </row>
    <row r="8041" spans="4:14" s="1" customFormat="1">
      <c r="D8041" s="32"/>
      <c r="G8041" s="32"/>
      <c r="I8041" s="7"/>
      <c r="J8041" s="7"/>
      <c r="K8041" s="7"/>
      <c r="N8041" s="7"/>
    </row>
    <row r="8042" spans="4:14" s="1" customFormat="1">
      <c r="D8042" s="32"/>
      <c r="G8042" s="32"/>
      <c r="I8042" s="7"/>
      <c r="J8042" s="7"/>
      <c r="K8042" s="7"/>
      <c r="N8042" s="7"/>
    </row>
    <row r="8043" spans="4:14" s="1" customFormat="1">
      <c r="D8043" s="32"/>
      <c r="G8043" s="32"/>
      <c r="I8043" s="7"/>
      <c r="J8043" s="7"/>
      <c r="K8043" s="7"/>
      <c r="N8043" s="7"/>
    </row>
    <row r="8044" spans="4:14" s="1" customFormat="1">
      <c r="D8044" s="32"/>
      <c r="G8044" s="32"/>
      <c r="I8044" s="7"/>
      <c r="J8044" s="7"/>
      <c r="K8044" s="7"/>
      <c r="N8044" s="7"/>
    </row>
    <row r="8045" spans="4:14" s="1" customFormat="1">
      <c r="D8045" s="32"/>
      <c r="G8045" s="32"/>
      <c r="I8045" s="7"/>
      <c r="J8045" s="7"/>
      <c r="K8045" s="7"/>
      <c r="N8045" s="7"/>
    </row>
    <row r="8046" spans="4:14" s="1" customFormat="1">
      <c r="D8046" s="32"/>
      <c r="G8046" s="32"/>
      <c r="I8046" s="7"/>
      <c r="J8046" s="7"/>
      <c r="K8046" s="7"/>
      <c r="N8046" s="7"/>
    </row>
    <row r="8047" spans="4:14" s="1" customFormat="1">
      <c r="D8047" s="32"/>
      <c r="G8047" s="32"/>
      <c r="I8047" s="7"/>
      <c r="J8047" s="7"/>
      <c r="K8047" s="7"/>
      <c r="N8047" s="7"/>
    </row>
    <row r="8048" spans="4:14" s="1" customFormat="1">
      <c r="D8048" s="32"/>
      <c r="G8048" s="32"/>
      <c r="I8048" s="7"/>
      <c r="J8048" s="7"/>
      <c r="K8048" s="7"/>
      <c r="N8048" s="7"/>
    </row>
    <row r="8049" spans="4:14" s="1" customFormat="1">
      <c r="D8049" s="32"/>
      <c r="G8049" s="32"/>
      <c r="I8049" s="7"/>
      <c r="J8049" s="7"/>
      <c r="K8049" s="7"/>
      <c r="N8049" s="7"/>
    </row>
    <row r="8050" spans="4:14" s="1" customFormat="1">
      <c r="D8050" s="32"/>
      <c r="G8050" s="32"/>
      <c r="I8050" s="7"/>
      <c r="J8050" s="7"/>
      <c r="K8050" s="7"/>
      <c r="N8050" s="7"/>
    </row>
    <row r="8051" spans="4:14" s="1" customFormat="1">
      <c r="D8051" s="32"/>
      <c r="G8051" s="32"/>
      <c r="I8051" s="7"/>
      <c r="J8051" s="7"/>
      <c r="K8051" s="7"/>
      <c r="N8051" s="7"/>
    </row>
    <row r="8052" spans="4:14" s="1" customFormat="1">
      <c r="D8052" s="32"/>
      <c r="G8052" s="32"/>
      <c r="I8052" s="7"/>
      <c r="J8052" s="7"/>
      <c r="K8052" s="7"/>
      <c r="N8052" s="7"/>
    </row>
    <row r="8053" spans="4:14" s="1" customFormat="1">
      <c r="D8053" s="32"/>
      <c r="G8053" s="32"/>
      <c r="I8053" s="7"/>
      <c r="J8053" s="7"/>
      <c r="K8053" s="7"/>
      <c r="N8053" s="7"/>
    </row>
    <row r="8054" spans="4:14" s="1" customFormat="1">
      <c r="D8054" s="32"/>
      <c r="G8054" s="32"/>
      <c r="I8054" s="7"/>
      <c r="J8054" s="7"/>
      <c r="K8054" s="7"/>
      <c r="N8054" s="7"/>
    </row>
    <row r="8055" spans="4:14" s="1" customFormat="1">
      <c r="D8055" s="32"/>
      <c r="G8055" s="32"/>
      <c r="I8055" s="7"/>
      <c r="J8055" s="7"/>
      <c r="K8055" s="7"/>
      <c r="N8055" s="7"/>
    </row>
    <row r="8056" spans="4:14" s="1" customFormat="1">
      <c r="D8056" s="32"/>
      <c r="G8056" s="32"/>
      <c r="I8056" s="7"/>
      <c r="J8056" s="7"/>
      <c r="K8056" s="7"/>
      <c r="N8056" s="7"/>
    </row>
    <row r="8057" spans="4:14" s="1" customFormat="1">
      <c r="D8057" s="32"/>
      <c r="G8057" s="32"/>
      <c r="I8057" s="7"/>
      <c r="J8057" s="7"/>
      <c r="K8057" s="7"/>
      <c r="N8057" s="7"/>
    </row>
    <row r="8058" spans="4:14" s="1" customFormat="1">
      <c r="D8058" s="32"/>
      <c r="G8058" s="32"/>
      <c r="I8058" s="7"/>
      <c r="J8058" s="7"/>
      <c r="K8058" s="7"/>
      <c r="N8058" s="7"/>
    </row>
    <row r="8059" spans="4:14" s="1" customFormat="1">
      <c r="D8059" s="32"/>
      <c r="G8059" s="32"/>
      <c r="I8059" s="7"/>
      <c r="J8059" s="7"/>
      <c r="K8059" s="7"/>
      <c r="N8059" s="7"/>
    </row>
    <row r="8060" spans="4:14" s="1" customFormat="1">
      <c r="D8060" s="32"/>
      <c r="G8060" s="32"/>
      <c r="I8060" s="7"/>
      <c r="J8060" s="7"/>
      <c r="K8060" s="7"/>
      <c r="N8060" s="7"/>
    </row>
    <row r="8061" spans="4:14" s="1" customFormat="1">
      <c r="D8061" s="32"/>
      <c r="G8061" s="32"/>
      <c r="I8061" s="7"/>
      <c r="J8061" s="7"/>
      <c r="K8061" s="7"/>
      <c r="N8061" s="7"/>
    </row>
    <row r="8062" spans="4:14" s="1" customFormat="1">
      <c r="D8062" s="32"/>
      <c r="G8062" s="32"/>
      <c r="I8062" s="7"/>
      <c r="J8062" s="7"/>
      <c r="K8062" s="7"/>
      <c r="N8062" s="7"/>
    </row>
    <row r="8063" spans="4:14" s="1" customFormat="1">
      <c r="D8063" s="32"/>
      <c r="G8063" s="32"/>
      <c r="I8063" s="7"/>
      <c r="J8063" s="7"/>
      <c r="K8063" s="7"/>
      <c r="N8063" s="7"/>
    </row>
    <row r="8064" spans="4:14" s="1" customFormat="1">
      <c r="D8064" s="32"/>
      <c r="G8064" s="32"/>
      <c r="I8064" s="7"/>
      <c r="J8064" s="7"/>
      <c r="K8064" s="7"/>
      <c r="N8064" s="7"/>
    </row>
    <row r="8065" spans="4:14" s="1" customFormat="1">
      <c r="D8065" s="32"/>
      <c r="G8065" s="32"/>
      <c r="I8065" s="7"/>
      <c r="J8065" s="7"/>
      <c r="K8065" s="7"/>
      <c r="N8065" s="7"/>
    </row>
    <row r="8066" spans="4:14" s="1" customFormat="1">
      <c r="D8066" s="32"/>
      <c r="G8066" s="32"/>
      <c r="I8066" s="7"/>
      <c r="J8066" s="7"/>
      <c r="K8066" s="7"/>
      <c r="N8066" s="7"/>
    </row>
    <row r="8067" spans="4:14" s="1" customFormat="1">
      <c r="D8067" s="32"/>
      <c r="G8067" s="32"/>
      <c r="I8067" s="7"/>
      <c r="J8067" s="7"/>
      <c r="K8067" s="7"/>
      <c r="N8067" s="7"/>
    </row>
    <row r="8068" spans="4:14" s="1" customFormat="1">
      <c r="D8068" s="32"/>
      <c r="G8068" s="32"/>
      <c r="I8068" s="7"/>
      <c r="J8068" s="7"/>
      <c r="K8068" s="7"/>
      <c r="N8068" s="7"/>
    </row>
    <row r="8069" spans="4:14" s="1" customFormat="1">
      <c r="D8069" s="32"/>
      <c r="G8069" s="32"/>
      <c r="I8069" s="7"/>
      <c r="J8069" s="7"/>
      <c r="K8069" s="7"/>
      <c r="N8069" s="7"/>
    </row>
    <row r="8070" spans="4:14" s="1" customFormat="1">
      <c r="D8070" s="32"/>
      <c r="G8070" s="32"/>
      <c r="I8070" s="7"/>
      <c r="J8070" s="7"/>
      <c r="K8070" s="7"/>
      <c r="N8070" s="7"/>
    </row>
    <row r="8071" spans="4:14" s="1" customFormat="1">
      <c r="D8071" s="32"/>
      <c r="G8071" s="32"/>
      <c r="I8071" s="7"/>
      <c r="J8071" s="7"/>
      <c r="K8071" s="7"/>
      <c r="N8071" s="7"/>
    </row>
    <row r="8072" spans="4:14" s="1" customFormat="1">
      <c r="D8072" s="32"/>
      <c r="G8072" s="32"/>
      <c r="I8072" s="7"/>
      <c r="J8072" s="7"/>
      <c r="K8072" s="7"/>
      <c r="N8072" s="7"/>
    </row>
    <row r="8073" spans="4:14" s="1" customFormat="1">
      <c r="D8073" s="32"/>
      <c r="G8073" s="32"/>
      <c r="I8073" s="7"/>
      <c r="J8073" s="7"/>
      <c r="K8073" s="7"/>
      <c r="N8073" s="7"/>
    </row>
    <row r="8074" spans="4:14" s="1" customFormat="1">
      <c r="D8074" s="32"/>
      <c r="G8074" s="32"/>
      <c r="I8074" s="7"/>
      <c r="J8074" s="7"/>
      <c r="K8074" s="7"/>
      <c r="N8074" s="7"/>
    </row>
    <row r="8075" spans="4:14" s="1" customFormat="1">
      <c r="D8075" s="32"/>
      <c r="G8075" s="32"/>
      <c r="I8075" s="7"/>
      <c r="J8075" s="7"/>
      <c r="K8075" s="7"/>
      <c r="N8075" s="7"/>
    </row>
    <row r="8076" spans="4:14" s="1" customFormat="1">
      <c r="D8076" s="32"/>
      <c r="G8076" s="32"/>
      <c r="I8076" s="7"/>
      <c r="J8076" s="7"/>
      <c r="K8076" s="7"/>
      <c r="N8076" s="7"/>
    </row>
    <row r="8077" spans="4:14" s="1" customFormat="1">
      <c r="D8077" s="32"/>
      <c r="G8077" s="32"/>
      <c r="I8077" s="7"/>
      <c r="J8077" s="7"/>
      <c r="K8077" s="7"/>
      <c r="N8077" s="7"/>
    </row>
    <row r="8078" spans="4:14" s="1" customFormat="1">
      <c r="D8078" s="32"/>
      <c r="G8078" s="32"/>
      <c r="I8078" s="7"/>
      <c r="J8078" s="7"/>
      <c r="K8078" s="7"/>
      <c r="N8078" s="7"/>
    </row>
    <row r="8079" spans="4:14" s="1" customFormat="1">
      <c r="D8079" s="32"/>
      <c r="G8079" s="32"/>
      <c r="I8079" s="7"/>
      <c r="J8079" s="7"/>
      <c r="K8079" s="7"/>
      <c r="N8079" s="7"/>
    </row>
    <row r="8080" spans="4:14" s="1" customFormat="1">
      <c r="D8080" s="32"/>
      <c r="G8080" s="32"/>
      <c r="I8080" s="7"/>
      <c r="J8080" s="7"/>
      <c r="K8080" s="7"/>
      <c r="N8080" s="7"/>
    </row>
    <row r="8081" spans="4:14" s="1" customFormat="1">
      <c r="D8081" s="32"/>
      <c r="G8081" s="32"/>
      <c r="I8081" s="7"/>
      <c r="J8081" s="7"/>
      <c r="K8081" s="7"/>
      <c r="N8081" s="7"/>
    </row>
    <row r="8082" spans="4:14" s="1" customFormat="1">
      <c r="D8082" s="32"/>
      <c r="G8082" s="32"/>
      <c r="I8082" s="7"/>
      <c r="J8082" s="7"/>
      <c r="K8082" s="7"/>
      <c r="N8082" s="7"/>
    </row>
    <row r="8083" spans="4:14" s="1" customFormat="1">
      <c r="D8083" s="32"/>
      <c r="G8083" s="32"/>
      <c r="I8083" s="7"/>
      <c r="J8083" s="7"/>
      <c r="K8083" s="7"/>
      <c r="N8083" s="7"/>
    </row>
    <row r="8084" spans="4:14" s="1" customFormat="1">
      <c r="D8084" s="32"/>
      <c r="G8084" s="32"/>
      <c r="I8084" s="7"/>
      <c r="J8084" s="7"/>
      <c r="K8084" s="7"/>
      <c r="N8084" s="7"/>
    </row>
    <row r="8085" spans="4:14" s="1" customFormat="1">
      <c r="D8085" s="32"/>
      <c r="G8085" s="32"/>
      <c r="I8085" s="7"/>
      <c r="J8085" s="7"/>
      <c r="K8085" s="7"/>
      <c r="N8085" s="7"/>
    </row>
    <row r="8086" spans="4:14" s="1" customFormat="1">
      <c r="D8086" s="32"/>
      <c r="G8086" s="32"/>
      <c r="I8086" s="7"/>
      <c r="J8086" s="7"/>
      <c r="K8086" s="7"/>
      <c r="N8086" s="7"/>
    </row>
    <row r="8087" spans="4:14" s="1" customFormat="1">
      <c r="D8087" s="32"/>
      <c r="G8087" s="32"/>
      <c r="I8087" s="7"/>
      <c r="J8087" s="7"/>
      <c r="K8087" s="7"/>
      <c r="N8087" s="7"/>
    </row>
    <row r="8088" spans="4:14" s="1" customFormat="1">
      <c r="D8088" s="32"/>
      <c r="G8088" s="32"/>
      <c r="I8088" s="7"/>
      <c r="J8088" s="7"/>
      <c r="K8088" s="7"/>
      <c r="N8088" s="7"/>
    </row>
    <row r="8089" spans="4:14" s="1" customFormat="1">
      <c r="D8089" s="32"/>
      <c r="G8089" s="32"/>
      <c r="I8089" s="7"/>
      <c r="J8089" s="7"/>
      <c r="K8089" s="7"/>
      <c r="N8089" s="7"/>
    </row>
    <row r="8090" spans="4:14" s="1" customFormat="1">
      <c r="D8090" s="32"/>
      <c r="G8090" s="32"/>
      <c r="I8090" s="7"/>
      <c r="J8090" s="7"/>
      <c r="K8090" s="7"/>
      <c r="N8090" s="7"/>
    </row>
    <row r="8091" spans="4:14" s="1" customFormat="1">
      <c r="D8091" s="32"/>
      <c r="G8091" s="32"/>
      <c r="I8091" s="7"/>
      <c r="J8091" s="7"/>
      <c r="K8091" s="7"/>
      <c r="N8091" s="7"/>
    </row>
    <row r="8092" spans="4:14" s="1" customFormat="1">
      <c r="D8092" s="32"/>
      <c r="G8092" s="32"/>
      <c r="I8092" s="7"/>
      <c r="J8092" s="7"/>
      <c r="K8092" s="7"/>
      <c r="N8092" s="7"/>
    </row>
    <row r="8093" spans="4:14" s="1" customFormat="1">
      <c r="D8093" s="32"/>
      <c r="G8093" s="32"/>
      <c r="I8093" s="7"/>
      <c r="J8093" s="7"/>
      <c r="K8093" s="7"/>
      <c r="N8093" s="7"/>
    </row>
    <row r="8094" spans="4:14" s="1" customFormat="1">
      <c r="D8094" s="32"/>
      <c r="G8094" s="32"/>
      <c r="I8094" s="7"/>
      <c r="J8094" s="7"/>
      <c r="K8094" s="7"/>
      <c r="N8094" s="7"/>
    </row>
    <row r="8095" spans="4:14" s="1" customFormat="1">
      <c r="D8095" s="32"/>
      <c r="G8095" s="32"/>
      <c r="I8095" s="7"/>
      <c r="J8095" s="7"/>
      <c r="K8095" s="7"/>
      <c r="N8095" s="7"/>
    </row>
    <row r="8096" spans="4:14" s="1" customFormat="1">
      <c r="D8096" s="32"/>
      <c r="G8096" s="32"/>
      <c r="I8096" s="7"/>
      <c r="J8096" s="7"/>
      <c r="K8096" s="7"/>
      <c r="N8096" s="7"/>
    </row>
    <row r="8097" spans="4:14" s="1" customFormat="1">
      <c r="D8097" s="32"/>
      <c r="G8097" s="32"/>
      <c r="I8097" s="7"/>
      <c r="J8097" s="7"/>
      <c r="K8097" s="7"/>
      <c r="N8097" s="7"/>
    </row>
    <row r="8098" spans="4:14" s="1" customFormat="1">
      <c r="D8098" s="32"/>
      <c r="G8098" s="32"/>
      <c r="I8098" s="7"/>
      <c r="J8098" s="7"/>
      <c r="K8098" s="7"/>
      <c r="N8098" s="7"/>
    </row>
    <row r="8099" spans="4:14" s="1" customFormat="1">
      <c r="D8099" s="32"/>
      <c r="G8099" s="32"/>
      <c r="I8099" s="7"/>
      <c r="J8099" s="7"/>
      <c r="K8099" s="7"/>
      <c r="N8099" s="7"/>
    </row>
    <row r="8100" spans="4:14" s="1" customFormat="1">
      <c r="D8100" s="32"/>
      <c r="G8100" s="32"/>
      <c r="I8100" s="7"/>
      <c r="J8100" s="7"/>
      <c r="K8100" s="7"/>
      <c r="N8100" s="7"/>
    </row>
    <row r="8101" spans="4:14" s="1" customFormat="1">
      <c r="D8101" s="32"/>
      <c r="G8101" s="32"/>
      <c r="I8101" s="7"/>
      <c r="J8101" s="7"/>
      <c r="K8101" s="7"/>
      <c r="N8101" s="7"/>
    </row>
    <row r="8102" spans="4:14" s="1" customFormat="1">
      <c r="D8102" s="32"/>
      <c r="G8102" s="32"/>
      <c r="I8102" s="7"/>
      <c r="J8102" s="7"/>
      <c r="K8102" s="7"/>
      <c r="N8102" s="7"/>
    </row>
    <row r="8103" spans="4:14" s="1" customFormat="1">
      <c r="D8103" s="32"/>
      <c r="G8103" s="32"/>
      <c r="I8103" s="7"/>
      <c r="J8103" s="7"/>
      <c r="K8103" s="7"/>
      <c r="N8103" s="7"/>
    </row>
    <row r="8104" spans="4:14" s="1" customFormat="1">
      <c r="D8104" s="32"/>
      <c r="G8104" s="32"/>
      <c r="I8104" s="7"/>
      <c r="J8104" s="7"/>
      <c r="K8104" s="7"/>
      <c r="N8104" s="7"/>
    </row>
    <row r="8105" spans="4:14" s="1" customFormat="1">
      <c r="D8105" s="32"/>
      <c r="G8105" s="32"/>
      <c r="I8105" s="7"/>
      <c r="J8105" s="7"/>
      <c r="K8105" s="7"/>
      <c r="N8105" s="7"/>
    </row>
    <row r="8106" spans="4:14" s="1" customFormat="1">
      <c r="D8106" s="32"/>
      <c r="G8106" s="32"/>
      <c r="I8106" s="7"/>
      <c r="J8106" s="7"/>
      <c r="K8106" s="7"/>
      <c r="N8106" s="7"/>
    </row>
    <row r="8107" spans="4:14" s="1" customFormat="1">
      <c r="D8107" s="32"/>
      <c r="G8107" s="32"/>
      <c r="I8107" s="7"/>
      <c r="J8107" s="7"/>
      <c r="K8107" s="7"/>
      <c r="N8107" s="7"/>
    </row>
    <row r="8108" spans="4:14" s="1" customFormat="1">
      <c r="D8108" s="32"/>
      <c r="G8108" s="32"/>
      <c r="I8108" s="7"/>
      <c r="J8108" s="7"/>
      <c r="K8108" s="7"/>
      <c r="N8108" s="7"/>
    </row>
    <row r="8109" spans="4:14" s="1" customFormat="1">
      <c r="D8109" s="32"/>
      <c r="G8109" s="32"/>
      <c r="I8109" s="7"/>
      <c r="J8109" s="7"/>
      <c r="K8109" s="7"/>
      <c r="N8109" s="7"/>
    </row>
    <row r="8110" spans="4:14" s="1" customFormat="1">
      <c r="D8110" s="32"/>
      <c r="G8110" s="32"/>
      <c r="I8110" s="7"/>
      <c r="J8110" s="7"/>
      <c r="K8110" s="7"/>
      <c r="N8110" s="7"/>
    </row>
    <row r="8111" spans="4:14" s="1" customFormat="1">
      <c r="D8111" s="32"/>
      <c r="G8111" s="32"/>
      <c r="I8111" s="7"/>
      <c r="J8111" s="7"/>
      <c r="K8111" s="7"/>
      <c r="N8111" s="7"/>
    </row>
    <row r="8112" spans="4:14" s="1" customFormat="1">
      <c r="D8112" s="32"/>
      <c r="G8112" s="32"/>
      <c r="I8112" s="7"/>
      <c r="J8112" s="7"/>
      <c r="K8112" s="7"/>
      <c r="N8112" s="7"/>
    </row>
    <row r="8113" spans="4:14" s="1" customFormat="1">
      <c r="D8113" s="32"/>
      <c r="G8113" s="32"/>
      <c r="I8113" s="7"/>
      <c r="J8113" s="7"/>
      <c r="K8113" s="7"/>
      <c r="N8113" s="7"/>
    </row>
    <row r="8114" spans="4:14" s="1" customFormat="1">
      <c r="D8114" s="32"/>
      <c r="G8114" s="32"/>
      <c r="I8114" s="7"/>
      <c r="J8114" s="7"/>
      <c r="K8114" s="7"/>
      <c r="N8114" s="7"/>
    </row>
    <row r="8115" spans="4:14" s="1" customFormat="1">
      <c r="D8115" s="32"/>
      <c r="G8115" s="32"/>
      <c r="I8115" s="7"/>
      <c r="J8115" s="7"/>
      <c r="K8115" s="7"/>
      <c r="N8115" s="7"/>
    </row>
    <row r="8116" spans="4:14" s="1" customFormat="1">
      <c r="D8116" s="32"/>
      <c r="G8116" s="32"/>
      <c r="I8116" s="7"/>
      <c r="J8116" s="7"/>
      <c r="K8116" s="7"/>
      <c r="N8116" s="7"/>
    </row>
    <row r="8117" spans="4:14" s="1" customFormat="1">
      <c r="D8117" s="32"/>
      <c r="G8117" s="32"/>
      <c r="I8117" s="7"/>
      <c r="J8117" s="7"/>
      <c r="K8117" s="7"/>
      <c r="N8117" s="7"/>
    </row>
    <row r="8118" spans="4:14" s="1" customFormat="1">
      <c r="D8118" s="32"/>
      <c r="G8118" s="32"/>
      <c r="I8118" s="7"/>
      <c r="J8118" s="7"/>
      <c r="K8118" s="7"/>
      <c r="N8118" s="7"/>
    </row>
    <row r="8119" spans="4:14" s="1" customFormat="1">
      <c r="D8119" s="32"/>
      <c r="G8119" s="32"/>
      <c r="I8119" s="7"/>
      <c r="J8119" s="7"/>
      <c r="K8119" s="7"/>
      <c r="N8119" s="7"/>
    </row>
    <row r="8120" spans="4:14" s="1" customFormat="1">
      <c r="D8120" s="32"/>
      <c r="G8120" s="32"/>
      <c r="I8120" s="7"/>
      <c r="J8120" s="7"/>
      <c r="K8120" s="7"/>
      <c r="N8120" s="7"/>
    </row>
    <row r="8121" spans="4:14" s="1" customFormat="1">
      <c r="D8121" s="32"/>
      <c r="G8121" s="32"/>
      <c r="I8121" s="7"/>
      <c r="J8121" s="7"/>
      <c r="K8121" s="7"/>
      <c r="N8121" s="7"/>
    </row>
    <row r="8122" spans="4:14" s="1" customFormat="1">
      <c r="D8122" s="32"/>
      <c r="G8122" s="32"/>
      <c r="I8122" s="7"/>
      <c r="J8122" s="7"/>
      <c r="K8122" s="7"/>
      <c r="N8122" s="7"/>
    </row>
    <row r="8123" spans="4:14" s="1" customFormat="1">
      <c r="D8123" s="32"/>
      <c r="G8123" s="32"/>
      <c r="I8123" s="7"/>
      <c r="J8123" s="7"/>
      <c r="K8123" s="7"/>
      <c r="N8123" s="7"/>
    </row>
    <row r="8124" spans="4:14" s="1" customFormat="1">
      <c r="D8124" s="32"/>
      <c r="G8124" s="32"/>
      <c r="I8124" s="7"/>
      <c r="J8124" s="7"/>
      <c r="K8124" s="7"/>
      <c r="N8124" s="7"/>
    </row>
    <row r="8125" spans="4:14" s="1" customFormat="1">
      <c r="D8125" s="32"/>
      <c r="G8125" s="32"/>
      <c r="I8125" s="7"/>
      <c r="J8125" s="7"/>
      <c r="K8125" s="7"/>
      <c r="N8125" s="7"/>
    </row>
    <row r="8126" spans="4:14" s="1" customFormat="1">
      <c r="D8126" s="32"/>
      <c r="G8126" s="32"/>
      <c r="I8126" s="7"/>
      <c r="J8126" s="7"/>
      <c r="K8126" s="7"/>
      <c r="N8126" s="7"/>
    </row>
    <row r="8127" spans="4:14" s="1" customFormat="1">
      <c r="D8127" s="32"/>
      <c r="G8127" s="32"/>
      <c r="I8127" s="7"/>
      <c r="J8127" s="7"/>
      <c r="K8127" s="7"/>
      <c r="N8127" s="7"/>
    </row>
    <row r="8128" spans="4:14" s="1" customFormat="1">
      <c r="D8128" s="32"/>
      <c r="G8128" s="32"/>
      <c r="I8128" s="7"/>
      <c r="J8128" s="7"/>
      <c r="K8128" s="7"/>
      <c r="N8128" s="7"/>
    </row>
    <row r="8129" spans="4:14" s="1" customFormat="1">
      <c r="D8129" s="32"/>
      <c r="G8129" s="32"/>
      <c r="I8129" s="7"/>
      <c r="J8129" s="7"/>
      <c r="K8129" s="7"/>
      <c r="N8129" s="7"/>
    </row>
    <row r="8130" spans="4:14" s="1" customFormat="1">
      <c r="D8130" s="32"/>
      <c r="G8130" s="32"/>
      <c r="I8130" s="7"/>
      <c r="J8130" s="7"/>
      <c r="K8130" s="7"/>
      <c r="N8130" s="7"/>
    </row>
    <row r="8131" spans="4:14" s="1" customFormat="1">
      <c r="D8131" s="32"/>
      <c r="G8131" s="32"/>
      <c r="I8131" s="7"/>
      <c r="J8131" s="7"/>
      <c r="K8131" s="7"/>
      <c r="N8131" s="7"/>
    </row>
    <row r="8132" spans="4:14" s="1" customFormat="1">
      <c r="D8132" s="32"/>
      <c r="G8132" s="32"/>
      <c r="I8132" s="7"/>
      <c r="J8132" s="7"/>
      <c r="K8132" s="7"/>
      <c r="N8132" s="7"/>
    </row>
    <row r="8133" spans="4:14" s="1" customFormat="1">
      <c r="D8133" s="32"/>
      <c r="G8133" s="32"/>
      <c r="I8133" s="7"/>
      <c r="J8133" s="7"/>
      <c r="K8133" s="7"/>
      <c r="N8133" s="7"/>
    </row>
    <row r="8134" spans="4:14" s="1" customFormat="1">
      <c r="D8134" s="32"/>
      <c r="G8134" s="32"/>
      <c r="I8134" s="7"/>
      <c r="J8134" s="7"/>
      <c r="K8134" s="7"/>
      <c r="N8134" s="7"/>
    </row>
    <row r="8135" spans="4:14" s="1" customFormat="1">
      <c r="D8135" s="32"/>
      <c r="G8135" s="32"/>
      <c r="I8135" s="7"/>
      <c r="J8135" s="7"/>
      <c r="K8135" s="7"/>
      <c r="N8135" s="7"/>
    </row>
    <row r="8136" spans="4:14" s="1" customFormat="1">
      <c r="D8136" s="32"/>
      <c r="G8136" s="32"/>
      <c r="I8136" s="7"/>
      <c r="J8136" s="7"/>
      <c r="K8136" s="7"/>
      <c r="N8136" s="7"/>
    </row>
    <row r="8137" spans="4:14" s="1" customFormat="1">
      <c r="D8137" s="32"/>
      <c r="G8137" s="32"/>
      <c r="I8137" s="7"/>
      <c r="J8137" s="7"/>
      <c r="K8137" s="7"/>
      <c r="N8137" s="7"/>
    </row>
    <row r="8138" spans="4:14" s="1" customFormat="1">
      <c r="D8138" s="32"/>
      <c r="G8138" s="32"/>
      <c r="I8138" s="7"/>
      <c r="J8138" s="7"/>
      <c r="K8138" s="7"/>
      <c r="N8138" s="7"/>
    </row>
    <row r="8139" spans="4:14" s="1" customFormat="1">
      <c r="D8139" s="32"/>
      <c r="G8139" s="32"/>
      <c r="I8139" s="7"/>
      <c r="J8139" s="7"/>
      <c r="K8139" s="7"/>
      <c r="N8139" s="7"/>
    </row>
    <row r="8140" spans="4:14" s="1" customFormat="1">
      <c r="D8140" s="32"/>
      <c r="G8140" s="32"/>
      <c r="I8140" s="7"/>
      <c r="J8140" s="7"/>
      <c r="K8140" s="7"/>
      <c r="N8140" s="7"/>
    </row>
    <row r="8141" spans="4:14" s="1" customFormat="1">
      <c r="D8141" s="32"/>
      <c r="G8141" s="32"/>
      <c r="I8141" s="7"/>
      <c r="J8141" s="7"/>
      <c r="K8141" s="7"/>
      <c r="N8141" s="7"/>
    </row>
    <row r="8142" spans="4:14" s="1" customFormat="1">
      <c r="D8142" s="32"/>
      <c r="G8142" s="32"/>
      <c r="I8142" s="7"/>
      <c r="J8142" s="7"/>
      <c r="K8142" s="7"/>
      <c r="N8142" s="7"/>
    </row>
    <row r="8143" spans="4:14" s="1" customFormat="1">
      <c r="D8143" s="32"/>
      <c r="G8143" s="32"/>
      <c r="I8143" s="7"/>
      <c r="J8143" s="7"/>
      <c r="K8143" s="7"/>
      <c r="N8143" s="7"/>
    </row>
    <row r="8144" spans="4:14" s="1" customFormat="1">
      <c r="D8144" s="32"/>
      <c r="G8144" s="32"/>
      <c r="I8144" s="7"/>
      <c r="J8144" s="7"/>
      <c r="K8144" s="7"/>
      <c r="N8144" s="7"/>
    </row>
    <row r="8145" spans="4:14" s="1" customFormat="1">
      <c r="D8145" s="32"/>
      <c r="G8145" s="32"/>
      <c r="I8145" s="7"/>
      <c r="J8145" s="7"/>
      <c r="K8145" s="7"/>
      <c r="N8145" s="7"/>
    </row>
    <row r="8146" spans="4:14" s="1" customFormat="1">
      <c r="D8146" s="32"/>
      <c r="G8146" s="32"/>
      <c r="I8146" s="7"/>
      <c r="J8146" s="7"/>
      <c r="K8146" s="7"/>
      <c r="N8146" s="7"/>
    </row>
    <row r="8147" spans="4:14" s="1" customFormat="1">
      <c r="D8147" s="32"/>
      <c r="G8147" s="32"/>
      <c r="I8147" s="7"/>
      <c r="J8147" s="7"/>
      <c r="K8147" s="7"/>
      <c r="N8147" s="7"/>
    </row>
    <row r="8148" spans="4:14" s="1" customFormat="1">
      <c r="D8148" s="32"/>
      <c r="G8148" s="32"/>
      <c r="I8148" s="7"/>
      <c r="J8148" s="7"/>
      <c r="K8148" s="7"/>
      <c r="N8148" s="7"/>
    </row>
    <row r="8149" spans="4:14" s="1" customFormat="1">
      <c r="D8149" s="32"/>
      <c r="G8149" s="32"/>
      <c r="I8149" s="7"/>
      <c r="J8149" s="7"/>
      <c r="K8149" s="7"/>
      <c r="N8149" s="7"/>
    </row>
    <row r="8150" spans="4:14" s="1" customFormat="1">
      <c r="D8150" s="32"/>
      <c r="G8150" s="32"/>
      <c r="I8150" s="7"/>
      <c r="J8150" s="7"/>
      <c r="K8150" s="7"/>
      <c r="N8150" s="7"/>
    </row>
    <row r="8151" spans="4:14" s="1" customFormat="1">
      <c r="D8151" s="32"/>
      <c r="G8151" s="32"/>
      <c r="I8151" s="7"/>
      <c r="J8151" s="7"/>
      <c r="K8151" s="7"/>
      <c r="N8151" s="7"/>
    </row>
    <row r="8152" spans="4:14" s="1" customFormat="1">
      <c r="D8152" s="32"/>
      <c r="G8152" s="32"/>
      <c r="I8152" s="7"/>
      <c r="J8152" s="7"/>
      <c r="K8152" s="7"/>
      <c r="N8152" s="7"/>
    </row>
    <row r="8153" spans="4:14" s="1" customFormat="1">
      <c r="D8153" s="32"/>
      <c r="G8153" s="32"/>
      <c r="I8153" s="7"/>
      <c r="J8153" s="7"/>
      <c r="K8153" s="7"/>
      <c r="N8153" s="7"/>
    </row>
    <row r="8154" spans="4:14" s="1" customFormat="1">
      <c r="D8154" s="32"/>
      <c r="G8154" s="32"/>
      <c r="I8154" s="7"/>
      <c r="J8154" s="7"/>
      <c r="K8154" s="7"/>
      <c r="N8154" s="7"/>
    </row>
    <row r="8155" spans="4:14" s="1" customFormat="1">
      <c r="D8155" s="32"/>
      <c r="G8155" s="32"/>
      <c r="I8155" s="7"/>
      <c r="J8155" s="7"/>
      <c r="K8155" s="7"/>
      <c r="N8155" s="7"/>
    </row>
    <row r="8156" spans="4:14" s="1" customFormat="1">
      <c r="D8156" s="32"/>
      <c r="G8156" s="32"/>
      <c r="I8156" s="7"/>
      <c r="J8156" s="7"/>
      <c r="K8156" s="7"/>
      <c r="N8156" s="7"/>
    </row>
    <row r="8157" spans="4:14" s="1" customFormat="1">
      <c r="D8157" s="32"/>
      <c r="G8157" s="32"/>
      <c r="I8157" s="7"/>
      <c r="J8157" s="7"/>
      <c r="K8157" s="7"/>
      <c r="N8157" s="7"/>
    </row>
    <row r="8158" spans="4:14" s="1" customFormat="1">
      <c r="D8158" s="32"/>
      <c r="G8158" s="32"/>
      <c r="I8158" s="7"/>
      <c r="J8158" s="7"/>
      <c r="K8158" s="7"/>
      <c r="N8158" s="7"/>
    </row>
    <row r="8159" spans="4:14" s="1" customFormat="1">
      <c r="D8159" s="32"/>
      <c r="G8159" s="32"/>
      <c r="I8159" s="7"/>
      <c r="J8159" s="7"/>
      <c r="K8159" s="7"/>
      <c r="N8159" s="7"/>
    </row>
    <row r="8160" spans="4:14" s="1" customFormat="1">
      <c r="D8160" s="32"/>
      <c r="G8160" s="32"/>
      <c r="I8160" s="7"/>
      <c r="J8160" s="7"/>
      <c r="K8160" s="7"/>
      <c r="N8160" s="7"/>
    </row>
    <row r="8161" spans="4:14" s="1" customFormat="1">
      <c r="D8161" s="32"/>
      <c r="G8161" s="32"/>
      <c r="I8161" s="7"/>
      <c r="J8161" s="7"/>
      <c r="K8161" s="7"/>
      <c r="N8161" s="7"/>
    </row>
    <row r="8162" spans="4:14" s="1" customFormat="1">
      <c r="D8162" s="32"/>
      <c r="G8162" s="32"/>
      <c r="I8162" s="7"/>
      <c r="J8162" s="7"/>
      <c r="K8162" s="7"/>
      <c r="N8162" s="7"/>
    </row>
    <row r="8163" spans="4:14" s="1" customFormat="1">
      <c r="D8163" s="32"/>
      <c r="G8163" s="32"/>
      <c r="I8163" s="7"/>
      <c r="J8163" s="7"/>
      <c r="K8163" s="7"/>
      <c r="N8163" s="7"/>
    </row>
    <row r="8164" spans="4:14" s="1" customFormat="1">
      <c r="D8164" s="32"/>
      <c r="G8164" s="32"/>
      <c r="I8164" s="7"/>
      <c r="J8164" s="7"/>
      <c r="K8164" s="7"/>
      <c r="N8164" s="7"/>
    </row>
    <row r="8165" spans="4:14" s="1" customFormat="1">
      <c r="D8165" s="32"/>
      <c r="G8165" s="32"/>
      <c r="I8165" s="7"/>
      <c r="J8165" s="7"/>
      <c r="K8165" s="7"/>
      <c r="N8165" s="7"/>
    </row>
    <row r="8166" spans="4:14" s="1" customFormat="1">
      <c r="D8166" s="32"/>
      <c r="G8166" s="32"/>
      <c r="I8166" s="7"/>
      <c r="J8166" s="7"/>
      <c r="K8166" s="7"/>
      <c r="N8166" s="7"/>
    </row>
    <row r="8167" spans="4:14" s="1" customFormat="1">
      <c r="D8167" s="32"/>
      <c r="G8167" s="32"/>
      <c r="I8167" s="7"/>
      <c r="J8167" s="7"/>
      <c r="K8167" s="7"/>
      <c r="N8167" s="7"/>
    </row>
    <row r="8168" spans="4:14" s="1" customFormat="1">
      <c r="D8168" s="32"/>
      <c r="G8168" s="32"/>
      <c r="I8168" s="7"/>
      <c r="J8168" s="7"/>
      <c r="K8168" s="7"/>
      <c r="N8168" s="7"/>
    </row>
    <row r="8169" spans="4:14" s="1" customFormat="1">
      <c r="D8169" s="32"/>
      <c r="G8169" s="32"/>
      <c r="I8169" s="7"/>
      <c r="J8169" s="7"/>
      <c r="K8169" s="7"/>
      <c r="N8169" s="7"/>
    </row>
    <row r="8170" spans="4:14" s="1" customFormat="1">
      <c r="D8170" s="32"/>
      <c r="G8170" s="32"/>
      <c r="I8170" s="7"/>
      <c r="J8170" s="7"/>
      <c r="K8170" s="7"/>
      <c r="N8170" s="7"/>
    </row>
    <row r="8171" spans="4:14" s="1" customFormat="1">
      <c r="D8171" s="32"/>
      <c r="G8171" s="32"/>
      <c r="I8171" s="7"/>
      <c r="J8171" s="7"/>
      <c r="K8171" s="7"/>
      <c r="N8171" s="7"/>
    </row>
    <row r="8172" spans="4:14" s="1" customFormat="1">
      <c r="D8172" s="32"/>
      <c r="G8172" s="32"/>
      <c r="I8172" s="7"/>
      <c r="J8172" s="7"/>
      <c r="K8172" s="7"/>
      <c r="N8172" s="7"/>
    </row>
    <row r="8173" spans="4:14" s="1" customFormat="1">
      <c r="D8173" s="32"/>
      <c r="G8173" s="32"/>
      <c r="I8173" s="7"/>
      <c r="J8173" s="7"/>
      <c r="K8173" s="7"/>
      <c r="N8173" s="7"/>
    </row>
    <row r="8174" spans="4:14" s="1" customFormat="1">
      <c r="D8174" s="32"/>
      <c r="G8174" s="32"/>
      <c r="I8174" s="7"/>
      <c r="J8174" s="7"/>
      <c r="K8174" s="7"/>
      <c r="N8174" s="7"/>
    </row>
    <row r="8175" spans="4:14" s="1" customFormat="1">
      <c r="D8175" s="32"/>
      <c r="G8175" s="32"/>
      <c r="I8175" s="7"/>
      <c r="J8175" s="7"/>
      <c r="K8175" s="7"/>
      <c r="N8175" s="7"/>
    </row>
    <row r="8176" spans="4:14" s="1" customFormat="1">
      <c r="D8176" s="32"/>
      <c r="G8176" s="32"/>
      <c r="I8176" s="7"/>
      <c r="J8176" s="7"/>
      <c r="K8176" s="7"/>
      <c r="N8176" s="7"/>
    </row>
    <row r="8177" spans="4:14" s="1" customFormat="1">
      <c r="D8177" s="32"/>
      <c r="G8177" s="32"/>
      <c r="I8177" s="7"/>
      <c r="J8177" s="7"/>
      <c r="K8177" s="7"/>
      <c r="N8177" s="7"/>
    </row>
    <row r="8178" spans="4:14" s="1" customFormat="1">
      <c r="D8178" s="32"/>
      <c r="G8178" s="32"/>
      <c r="I8178" s="7"/>
      <c r="J8178" s="7"/>
      <c r="K8178" s="7"/>
      <c r="N8178" s="7"/>
    </row>
    <row r="8179" spans="4:14" s="1" customFormat="1">
      <c r="D8179" s="32"/>
      <c r="G8179" s="32"/>
      <c r="I8179" s="7"/>
      <c r="J8179" s="7"/>
      <c r="K8179" s="7"/>
      <c r="N8179" s="7"/>
    </row>
    <row r="8180" spans="4:14" s="1" customFormat="1">
      <c r="D8180" s="32"/>
      <c r="G8180" s="32"/>
      <c r="I8180" s="7"/>
      <c r="J8180" s="7"/>
      <c r="K8180" s="7"/>
      <c r="N8180" s="7"/>
    </row>
    <row r="8181" spans="4:14" s="1" customFormat="1">
      <c r="D8181" s="32"/>
      <c r="G8181" s="32"/>
      <c r="I8181" s="7"/>
      <c r="J8181" s="7"/>
      <c r="K8181" s="7"/>
      <c r="N8181" s="7"/>
    </row>
    <row r="8182" spans="4:14" s="1" customFormat="1">
      <c r="D8182" s="32"/>
      <c r="G8182" s="32"/>
      <c r="I8182" s="7"/>
      <c r="J8182" s="7"/>
      <c r="K8182" s="7"/>
      <c r="N8182" s="7"/>
    </row>
    <row r="8183" spans="4:14" s="1" customFormat="1">
      <c r="D8183" s="32"/>
      <c r="G8183" s="32"/>
      <c r="I8183" s="7"/>
      <c r="J8183" s="7"/>
      <c r="K8183" s="7"/>
      <c r="N8183" s="7"/>
    </row>
    <row r="8184" spans="4:14" s="1" customFormat="1">
      <c r="D8184" s="32"/>
      <c r="G8184" s="32"/>
      <c r="I8184" s="7"/>
      <c r="J8184" s="7"/>
      <c r="K8184" s="7"/>
      <c r="N8184" s="7"/>
    </row>
    <row r="8185" spans="4:14" s="1" customFormat="1">
      <c r="D8185" s="32"/>
      <c r="G8185" s="32"/>
      <c r="I8185" s="7"/>
      <c r="J8185" s="7"/>
      <c r="K8185" s="7"/>
      <c r="N8185" s="7"/>
    </row>
    <row r="8186" spans="4:14" s="1" customFormat="1">
      <c r="D8186" s="32"/>
      <c r="G8186" s="32"/>
      <c r="I8186" s="7"/>
      <c r="J8186" s="7"/>
      <c r="K8186" s="7"/>
      <c r="N8186" s="7"/>
    </row>
    <row r="8187" spans="4:14" s="1" customFormat="1">
      <c r="D8187" s="32"/>
      <c r="G8187" s="32"/>
      <c r="I8187" s="7"/>
      <c r="J8187" s="7"/>
      <c r="K8187" s="7"/>
      <c r="N8187" s="7"/>
    </row>
    <row r="8188" spans="4:14" s="1" customFormat="1">
      <c r="D8188" s="32"/>
      <c r="G8188" s="32"/>
      <c r="I8188" s="7"/>
      <c r="J8188" s="7"/>
      <c r="K8188" s="7"/>
      <c r="N8188" s="7"/>
    </row>
    <row r="8189" spans="4:14" s="1" customFormat="1">
      <c r="D8189" s="32"/>
      <c r="G8189" s="32"/>
      <c r="I8189" s="7"/>
      <c r="J8189" s="7"/>
      <c r="K8189" s="7"/>
      <c r="N8189" s="7"/>
    </row>
    <row r="8190" spans="4:14" s="1" customFormat="1">
      <c r="D8190" s="32"/>
      <c r="G8190" s="32"/>
      <c r="I8190" s="7"/>
      <c r="J8190" s="7"/>
      <c r="K8190" s="7"/>
      <c r="N8190" s="7"/>
    </row>
    <row r="8191" spans="4:14" s="1" customFormat="1">
      <c r="D8191" s="32"/>
      <c r="G8191" s="32"/>
      <c r="I8191" s="7"/>
      <c r="J8191" s="7"/>
      <c r="K8191" s="7"/>
      <c r="N8191" s="7"/>
    </row>
    <row r="8192" spans="4:14" s="1" customFormat="1">
      <c r="D8192" s="32"/>
      <c r="G8192" s="32"/>
      <c r="I8192" s="7"/>
      <c r="J8192" s="7"/>
      <c r="K8192" s="7"/>
      <c r="N8192" s="7"/>
    </row>
    <row r="8193" spans="4:14" s="1" customFormat="1">
      <c r="D8193" s="32"/>
      <c r="G8193" s="32"/>
      <c r="I8193" s="7"/>
      <c r="J8193" s="7"/>
      <c r="K8193" s="7"/>
      <c r="N8193" s="7"/>
    </row>
    <row r="8194" spans="4:14" s="1" customFormat="1">
      <c r="D8194" s="32"/>
      <c r="G8194" s="32"/>
      <c r="I8194" s="7"/>
      <c r="J8194" s="7"/>
      <c r="K8194" s="7"/>
      <c r="N8194" s="7"/>
    </row>
    <row r="8195" spans="4:14" s="1" customFormat="1">
      <c r="D8195" s="32"/>
      <c r="G8195" s="32"/>
      <c r="I8195" s="7"/>
      <c r="J8195" s="7"/>
      <c r="K8195" s="7"/>
      <c r="N8195" s="7"/>
    </row>
    <row r="8196" spans="4:14" s="1" customFormat="1">
      <c r="D8196" s="32"/>
      <c r="G8196" s="32"/>
      <c r="I8196" s="7"/>
      <c r="J8196" s="7"/>
      <c r="K8196" s="7"/>
      <c r="N8196" s="7"/>
    </row>
    <row r="8197" spans="4:14" s="1" customFormat="1">
      <c r="D8197" s="32"/>
      <c r="G8197" s="32"/>
      <c r="I8197" s="7"/>
      <c r="J8197" s="7"/>
      <c r="K8197" s="7"/>
      <c r="N8197" s="7"/>
    </row>
    <row r="8198" spans="4:14" s="1" customFormat="1">
      <c r="D8198" s="32"/>
      <c r="G8198" s="32"/>
      <c r="I8198" s="7"/>
      <c r="J8198" s="7"/>
      <c r="K8198" s="7"/>
      <c r="N8198" s="7"/>
    </row>
    <row r="8199" spans="4:14" s="1" customFormat="1">
      <c r="D8199" s="32"/>
      <c r="G8199" s="32"/>
      <c r="I8199" s="7"/>
      <c r="J8199" s="7"/>
      <c r="K8199" s="7"/>
      <c r="N8199" s="7"/>
    </row>
    <row r="8200" spans="4:14" s="1" customFormat="1">
      <c r="D8200" s="32"/>
      <c r="G8200" s="32"/>
      <c r="I8200" s="7"/>
      <c r="J8200" s="7"/>
      <c r="K8200" s="7"/>
      <c r="N8200" s="7"/>
    </row>
    <row r="8201" spans="4:14" s="1" customFormat="1">
      <c r="D8201" s="32"/>
      <c r="G8201" s="32"/>
      <c r="I8201" s="7"/>
      <c r="J8201" s="7"/>
      <c r="K8201" s="7"/>
      <c r="N8201" s="7"/>
    </row>
    <row r="8202" spans="4:14" s="1" customFormat="1">
      <c r="D8202" s="32"/>
      <c r="G8202" s="32"/>
      <c r="I8202" s="7"/>
      <c r="J8202" s="7"/>
      <c r="K8202" s="7"/>
      <c r="N8202" s="7"/>
    </row>
    <row r="8203" spans="4:14" s="1" customFormat="1">
      <c r="D8203" s="32"/>
      <c r="G8203" s="32"/>
      <c r="I8203" s="7"/>
      <c r="J8203" s="7"/>
      <c r="K8203" s="7"/>
      <c r="N8203" s="7"/>
    </row>
    <row r="8204" spans="4:14" s="1" customFormat="1">
      <c r="D8204" s="32"/>
      <c r="G8204" s="32"/>
      <c r="I8204" s="7"/>
      <c r="J8204" s="7"/>
      <c r="K8204" s="7"/>
      <c r="N8204" s="7"/>
    </row>
    <row r="8205" spans="4:14" s="1" customFormat="1">
      <c r="D8205" s="32"/>
      <c r="G8205" s="32"/>
      <c r="I8205" s="7"/>
      <c r="J8205" s="7"/>
      <c r="K8205" s="7"/>
      <c r="N8205" s="7"/>
    </row>
    <row r="8206" spans="4:14" s="1" customFormat="1">
      <c r="D8206" s="32"/>
      <c r="G8206" s="32"/>
      <c r="I8206" s="7"/>
      <c r="J8206" s="7"/>
      <c r="K8206" s="7"/>
      <c r="N8206" s="7"/>
    </row>
    <row r="8207" spans="4:14" s="1" customFormat="1">
      <c r="D8207" s="32"/>
      <c r="G8207" s="32"/>
      <c r="I8207" s="7"/>
      <c r="J8207" s="7"/>
      <c r="K8207" s="7"/>
      <c r="N8207" s="7"/>
    </row>
    <row r="8208" spans="4:14" s="1" customFormat="1">
      <c r="D8208" s="32"/>
      <c r="G8208" s="32"/>
      <c r="I8208" s="7"/>
      <c r="J8208" s="7"/>
      <c r="K8208" s="7"/>
      <c r="N8208" s="7"/>
    </row>
    <row r="8209" spans="4:14" s="1" customFormat="1">
      <c r="D8209" s="32"/>
      <c r="G8209" s="32"/>
      <c r="I8209" s="7"/>
      <c r="J8209" s="7"/>
      <c r="K8209" s="7"/>
      <c r="N8209" s="7"/>
    </row>
    <row r="8210" spans="4:14" s="1" customFormat="1">
      <c r="D8210" s="32"/>
      <c r="G8210" s="32"/>
      <c r="I8210" s="7"/>
      <c r="J8210" s="7"/>
      <c r="K8210" s="7"/>
      <c r="N8210" s="7"/>
    </row>
    <row r="8211" spans="4:14" s="1" customFormat="1">
      <c r="D8211" s="32"/>
      <c r="G8211" s="32"/>
      <c r="I8211" s="7"/>
      <c r="J8211" s="7"/>
      <c r="K8211" s="7"/>
      <c r="N8211" s="7"/>
    </row>
    <row r="8212" spans="4:14" s="1" customFormat="1">
      <c r="D8212" s="32"/>
      <c r="G8212" s="32"/>
      <c r="I8212" s="7"/>
      <c r="J8212" s="7"/>
      <c r="K8212" s="7"/>
      <c r="N8212" s="7"/>
    </row>
    <row r="8213" spans="4:14" s="1" customFormat="1">
      <c r="D8213" s="32"/>
      <c r="G8213" s="32"/>
      <c r="I8213" s="7"/>
      <c r="J8213" s="7"/>
      <c r="K8213" s="7"/>
      <c r="N8213" s="7"/>
    </row>
    <row r="8214" spans="4:14" s="1" customFormat="1">
      <c r="D8214" s="32"/>
      <c r="G8214" s="32"/>
      <c r="I8214" s="7"/>
      <c r="J8214" s="7"/>
      <c r="K8214" s="7"/>
      <c r="N8214" s="7"/>
    </row>
    <row r="8215" spans="4:14" s="1" customFormat="1">
      <c r="D8215" s="32"/>
      <c r="G8215" s="32"/>
      <c r="I8215" s="7"/>
      <c r="J8215" s="7"/>
      <c r="K8215" s="7"/>
      <c r="N8215" s="7"/>
    </row>
    <row r="8216" spans="4:14" s="1" customFormat="1">
      <c r="D8216" s="32"/>
      <c r="G8216" s="32"/>
      <c r="I8216" s="7"/>
      <c r="J8216" s="7"/>
      <c r="K8216" s="7"/>
      <c r="N8216" s="7"/>
    </row>
    <row r="8217" spans="4:14" s="1" customFormat="1">
      <c r="D8217" s="32"/>
      <c r="G8217" s="32"/>
      <c r="I8217" s="7"/>
      <c r="J8217" s="7"/>
      <c r="K8217" s="7"/>
      <c r="N8217" s="7"/>
    </row>
    <row r="8218" spans="4:14" s="1" customFormat="1">
      <c r="D8218" s="32"/>
      <c r="G8218" s="32"/>
      <c r="I8218" s="7"/>
      <c r="J8218" s="7"/>
      <c r="K8218" s="7"/>
      <c r="N8218" s="7"/>
    </row>
    <row r="8219" spans="4:14" s="1" customFormat="1">
      <c r="D8219" s="32"/>
      <c r="G8219" s="32"/>
      <c r="I8219" s="7"/>
      <c r="J8219" s="7"/>
      <c r="K8219" s="7"/>
      <c r="N8219" s="7"/>
    </row>
    <row r="8220" spans="4:14" s="1" customFormat="1">
      <c r="D8220" s="32"/>
      <c r="G8220" s="32"/>
      <c r="I8220" s="7"/>
      <c r="J8220" s="7"/>
      <c r="K8220" s="7"/>
      <c r="N8220" s="7"/>
    </row>
    <row r="8221" spans="4:14" s="1" customFormat="1">
      <c r="D8221" s="32"/>
      <c r="G8221" s="32"/>
      <c r="I8221" s="7"/>
      <c r="J8221" s="7"/>
      <c r="K8221" s="7"/>
      <c r="N8221" s="7"/>
    </row>
    <row r="8222" spans="4:14" s="1" customFormat="1">
      <c r="D8222" s="32"/>
      <c r="G8222" s="32"/>
      <c r="I8222" s="7"/>
      <c r="J8222" s="7"/>
      <c r="K8222" s="7"/>
      <c r="N8222" s="7"/>
    </row>
    <row r="8223" spans="4:14" s="1" customFormat="1">
      <c r="D8223" s="32"/>
      <c r="G8223" s="32"/>
      <c r="I8223" s="7"/>
      <c r="J8223" s="7"/>
      <c r="K8223" s="7"/>
      <c r="N8223" s="7"/>
    </row>
    <row r="8224" spans="4:14" s="1" customFormat="1">
      <c r="D8224" s="32"/>
      <c r="G8224" s="32"/>
      <c r="I8224" s="7"/>
      <c r="J8224" s="7"/>
      <c r="K8224" s="7"/>
      <c r="N8224" s="7"/>
    </row>
    <row r="8225" spans="4:14" s="1" customFormat="1">
      <c r="D8225" s="32"/>
      <c r="G8225" s="32"/>
      <c r="I8225" s="7"/>
      <c r="J8225" s="7"/>
      <c r="K8225" s="7"/>
      <c r="N8225" s="7"/>
    </row>
    <row r="8226" spans="4:14" s="1" customFormat="1">
      <c r="D8226" s="32"/>
      <c r="G8226" s="32"/>
      <c r="I8226" s="7"/>
      <c r="J8226" s="7"/>
      <c r="K8226" s="7"/>
      <c r="N8226" s="7"/>
    </row>
    <row r="8227" spans="4:14" s="1" customFormat="1">
      <c r="D8227" s="32"/>
      <c r="G8227" s="32"/>
      <c r="I8227" s="7"/>
      <c r="J8227" s="7"/>
      <c r="K8227" s="7"/>
      <c r="N8227" s="7"/>
    </row>
    <row r="8228" spans="4:14" s="1" customFormat="1">
      <c r="D8228" s="32"/>
      <c r="G8228" s="32"/>
      <c r="I8228" s="7"/>
      <c r="J8228" s="7"/>
      <c r="K8228" s="7"/>
      <c r="N8228" s="7"/>
    </row>
    <row r="8229" spans="4:14" s="1" customFormat="1">
      <c r="D8229" s="32"/>
      <c r="G8229" s="32"/>
      <c r="I8229" s="7"/>
      <c r="J8229" s="7"/>
      <c r="K8229" s="7"/>
      <c r="N8229" s="7"/>
    </row>
    <row r="8230" spans="4:14" s="1" customFormat="1">
      <c r="D8230" s="32"/>
      <c r="G8230" s="32"/>
      <c r="I8230" s="7"/>
      <c r="J8230" s="7"/>
      <c r="K8230" s="7"/>
      <c r="N8230" s="7"/>
    </row>
    <row r="8231" spans="4:14" s="1" customFormat="1">
      <c r="D8231" s="32"/>
      <c r="G8231" s="32"/>
      <c r="I8231" s="7"/>
      <c r="J8231" s="7"/>
      <c r="K8231" s="7"/>
      <c r="N8231" s="7"/>
    </row>
    <row r="8232" spans="4:14" s="1" customFormat="1">
      <c r="D8232" s="32"/>
      <c r="G8232" s="32"/>
      <c r="I8232" s="7"/>
      <c r="J8232" s="7"/>
      <c r="K8232" s="7"/>
      <c r="N8232" s="7"/>
    </row>
    <row r="8233" spans="4:14" s="1" customFormat="1">
      <c r="D8233" s="32"/>
      <c r="G8233" s="32"/>
      <c r="I8233" s="7"/>
      <c r="J8233" s="7"/>
      <c r="K8233" s="7"/>
      <c r="N8233" s="7"/>
    </row>
    <row r="8234" spans="4:14" s="1" customFormat="1">
      <c r="D8234" s="32"/>
      <c r="G8234" s="32"/>
      <c r="I8234" s="7"/>
      <c r="J8234" s="7"/>
      <c r="K8234" s="7"/>
      <c r="N8234" s="7"/>
    </row>
    <row r="8235" spans="4:14" s="1" customFormat="1">
      <c r="D8235" s="32"/>
      <c r="G8235" s="32"/>
      <c r="I8235" s="7"/>
      <c r="J8235" s="7"/>
      <c r="K8235" s="7"/>
      <c r="N8235" s="7"/>
    </row>
    <row r="8236" spans="4:14" s="1" customFormat="1">
      <c r="D8236" s="32"/>
      <c r="G8236" s="32"/>
      <c r="I8236" s="7"/>
      <c r="J8236" s="7"/>
      <c r="K8236" s="7"/>
      <c r="N8236" s="7"/>
    </row>
    <row r="8237" spans="4:14" s="1" customFormat="1">
      <c r="D8237" s="32"/>
      <c r="G8237" s="32"/>
      <c r="I8237" s="7"/>
      <c r="J8237" s="7"/>
      <c r="K8237" s="7"/>
      <c r="N8237" s="7"/>
    </row>
    <row r="8238" spans="4:14" s="1" customFormat="1">
      <c r="D8238" s="32"/>
      <c r="G8238" s="32"/>
      <c r="I8238" s="7"/>
      <c r="J8238" s="7"/>
      <c r="K8238" s="7"/>
      <c r="N8238" s="7"/>
    </row>
    <row r="8239" spans="4:14" s="1" customFormat="1">
      <c r="D8239" s="32"/>
      <c r="G8239" s="32"/>
      <c r="I8239" s="7"/>
      <c r="J8239" s="7"/>
      <c r="K8239" s="7"/>
      <c r="N8239" s="7"/>
    </row>
    <row r="8240" spans="4:14" s="1" customFormat="1">
      <c r="D8240" s="32"/>
      <c r="G8240" s="32"/>
      <c r="I8240" s="7"/>
      <c r="J8240" s="7"/>
      <c r="K8240" s="7"/>
      <c r="N8240" s="7"/>
    </row>
    <row r="8241" spans="4:14" s="1" customFormat="1">
      <c r="D8241" s="32"/>
      <c r="G8241" s="32"/>
      <c r="I8241" s="7"/>
      <c r="J8241" s="7"/>
      <c r="K8241" s="7"/>
      <c r="N8241" s="7"/>
    </row>
    <row r="8242" spans="4:14" s="1" customFormat="1">
      <c r="D8242" s="32"/>
      <c r="G8242" s="32"/>
      <c r="I8242" s="7"/>
      <c r="J8242" s="7"/>
      <c r="K8242" s="7"/>
      <c r="N8242" s="7"/>
    </row>
    <row r="8243" spans="4:14" s="1" customFormat="1">
      <c r="D8243" s="32"/>
      <c r="G8243" s="32"/>
      <c r="I8243" s="7"/>
      <c r="J8243" s="7"/>
      <c r="K8243" s="7"/>
      <c r="N8243" s="7"/>
    </row>
    <row r="8244" spans="4:14" s="1" customFormat="1">
      <c r="D8244" s="32"/>
      <c r="G8244" s="32"/>
      <c r="I8244" s="7"/>
      <c r="J8244" s="7"/>
      <c r="K8244" s="7"/>
      <c r="N8244" s="7"/>
    </row>
    <row r="8245" spans="4:14" s="1" customFormat="1">
      <c r="D8245" s="32"/>
      <c r="G8245" s="32"/>
      <c r="I8245" s="7"/>
      <c r="J8245" s="7"/>
      <c r="K8245" s="7"/>
      <c r="N8245" s="7"/>
    </row>
    <row r="8246" spans="4:14" s="1" customFormat="1">
      <c r="D8246" s="32"/>
      <c r="G8246" s="32"/>
      <c r="I8246" s="7"/>
      <c r="J8246" s="7"/>
      <c r="K8246" s="7"/>
      <c r="N8246" s="7"/>
    </row>
    <row r="8247" spans="4:14" s="1" customFormat="1">
      <c r="D8247" s="32"/>
      <c r="G8247" s="32"/>
      <c r="I8247" s="7"/>
      <c r="J8247" s="7"/>
      <c r="K8247" s="7"/>
      <c r="N8247" s="7"/>
    </row>
    <row r="8248" spans="4:14" s="1" customFormat="1">
      <c r="D8248" s="32"/>
      <c r="G8248" s="32"/>
      <c r="I8248" s="7"/>
      <c r="J8248" s="7"/>
      <c r="K8248" s="7"/>
      <c r="N8248" s="7"/>
    </row>
    <row r="8249" spans="4:14" s="1" customFormat="1">
      <c r="D8249" s="32"/>
      <c r="G8249" s="32"/>
      <c r="I8249" s="7"/>
      <c r="J8249" s="7"/>
      <c r="K8249" s="7"/>
      <c r="N8249" s="7"/>
    </row>
    <row r="8250" spans="4:14" s="1" customFormat="1">
      <c r="D8250" s="32"/>
      <c r="G8250" s="32"/>
      <c r="I8250" s="7"/>
      <c r="J8250" s="7"/>
      <c r="K8250" s="7"/>
      <c r="N8250" s="7"/>
    </row>
    <row r="8251" spans="4:14" s="1" customFormat="1">
      <c r="D8251" s="32"/>
      <c r="G8251" s="32"/>
      <c r="I8251" s="7"/>
      <c r="J8251" s="7"/>
      <c r="K8251" s="7"/>
      <c r="N8251" s="7"/>
    </row>
    <row r="8252" spans="4:14" s="1" customFormat="1">
      <c r="D8252" s="32"/>
      <c r="G8252" s="32"/>
      <c r="I8252" s="7"/>
      <c r="J8252" s="7"/>
      <c r="K8252" s="7"/>
      <c r="N8252" s="7"/>
    </row>
    <row r="8253" spans="4:14" s="1" customFormat="1">
      <c r="D8253" s="32"/>
      <c r="G8253" s="32"/>
      <c r="I8253" s="7"/>
      <c r="J8253" s="7"/>
      <c r="K8253" s="7"/>
      <c r="N8253" s="7"/>
    </row>
    <row r="8254" spans="4:14" s="1" customFormat="1">
      <c r="D8254" s="32"/>
      <c r="G8254" s="32"/>
      <c r="I8254" s="7"/>
      <c r="J8254" s="7"/>
      <c r="K8254" s="7"/>
      <c r="N8254" s="7"/>
    </row>
    <row r="8255" spans="4:14" s="1" customFormat="1">
      <c r="D8255" s="32"/>
      <c r="G8255" s="32"/>
      <c r="I8255" s="7"/>
      <c r="J8255" s="7"/>
      <c r="K8255" s="7"/>
      <c r="N8255" s="7"/>
    </row>
    <row r="8256" spans="4:14" s="1" customFormat="1">
      <c r="D8256" s="32"/>
      <c r="G8256" s="32"/>
      <c r="I8256" s="7"/>
      <c r="J8256" s="7"/>
      <c r="K8256" s="7"/>
      <c r="N8256" s="7"/>
    </row>
    <row r="8257" spans="4:14" s="1" customFormat="1">
      <c r="D8257" s="32"/>
      <c r="G8257" s="32"/>
      <c r="I8257" s="7"/>
      <c r="J8257" s="7"/>
      <c r="K8257" s="7"/>
      <c r="N8257" s="7"/>
    </row>
    <row r="8258" spans="4:14" s="1" customFormat="1">
      <c r="D8258" s="32"/>
      <c r="G8258" s="32"/>
      <c r="I8258" s="7"/>
      <c r="J8258" s="7"/>
      <c r="K8258" s="7"/>
      <c r="N8258" s="7"/>
    </row>
    <row r="8259" spans="4:14" s="1" customFormat="1">
      <c r="D8259" s="32"/>
      <c r="G8259" s="32"/>
      <c r="I8259" s="7"/>
      <c r="J8259" s="7"/>
      <c r="K8259" s="7"/>
      <c r="N8259" s="7"/>
    </row>
    <row r="8260" spans="4:14" s="1" customFormat="1">
      <c r="D8260" s="32"/>
      <c r="G8260" s="32"/>
      <c r="I8260" s="7"/>
      <c r="J8260" s="7"/>
      <c r="K8260" s="7"/>
      <c r="N8260" s="7"/>
    </row>
    <row r="8261" spans="4:14" s="1" customFormat="1">
      <c r="D8261" s="32"/>
      <c r="G8261" s="32"/>
      <c r="I8261" s="7"/>
      <c r="J8261" s="7"/>
      <c r="K8261" s="7"/>
      <c r="N8261" s="7"/>
    </row>
    <row r="8262" spans="4:14" s="1" customFormat="1">
      <c r="D8262" s="32"/>
      <c r="G8262" s="32"/>
      <c r="I8262" s="7"/>
      <c r="J8262" s="7"/>
      <c r="K8262" s="7"/>
      <c r="N8262" s="7"/>
    </row>
    <row r="8263" spans="4:14" s="1" customFormat="1">
      <c r="D8263" s="32"/>
      <c r="G8263" s="32"/>
      <c r="I8263" s="7"/>
      <c r="J8263" s="7"/>
      <c r="K8263" s="7"/>
      <c r="N8263" s="7"/>
    </row>
    <row r="8264" spans="4:14" s="1" customFormat="1">
      <c r="D8264" s="32"/>
      <c r="G8264" s="32"/>
      <c r="I8264" s="7"/>
      <c r="J8264" s="7"/>
      <c r="K8264" s="7"/>
      <c r="N8264" s="7"/>
    </row>
    <row r="8265" spans="4:14" s="1" customFormat="1">
      <c r="D8265" s="32"/>
      <c r="G8265" s="32"/>
      <c r="I8265" s="7"/>
      <c r="J8265" s="7"/>
      <c r="K8265" s="7"/>
      <c r="N8265" s="7"/>
    </row>
    <row r="8266" spans="4:14" s="1" customFormat="1">
      <c r="D8266" s="32"/>
      <c r="G8266" s="32"/>
      <c r="I8266" s="7"/>
      <c r="J8266" s="7"/>
      <c r="K8266" s="7"/>
      <c r="N8266" s="7"/>
    </row>
    <row r="8267" spans="4:14" s="1" customFormat="1">
      <c r="D8267" s="32"/>
      <c r="G8267" s="32"/>
      <c r="I8267" s="7"/>
      <c r="J8267" s="7"/>
      <c r="K8267" s="7"/>
      <c r="N8267" s="7"/>
    </row>
    <row r="8268" spans="4:14" s="1" customFormat="1">
      <c r="D8268" s="32"/>
      <c r="G8268" s="32"/>
      <c r="I8268" s="7"/>
      <c r="J8268" s="7"/>
      <c r="K8268" s="7"/>
      <c r="N8268" s="7"/>
    </row>
    <row r="8269" spans="4:14" s="1" customFormat="1">
      <c r="D8269" s="32"/>
      <c r="G8269" s="32"/>
      <c r="I8269" s="7"/>
      <c r="J8269" s="7"/>
      <c r="K8269" s="7"/>
      <c r="N8269" s="7"/>
    </row>
    <row r="8270" spans="4:14" s="1" customFormat="1">
      <c r="D8270" s="32"/>
      <c r="G8270" s="32"/>
      <c r="I8270" s="7"/>
      <c r="J8270" s="7"/>
      <c r="K8270" s="7"/>
      <c r="N8270" s="7"/>
    </row>
    <row r="8271" spans="4:14" s="1" customFormat="1">
      <c r="D8271" s="32"/>
      <c r="G8271" s="32"/>
      <c r="I8271" s="7"/>
      <c r="J8271" s="7"/>
      <c r="K8271" s="7"/>
      <c r="N8271" s="7"/>
    </row>
    <row r="8272" spans="4:14" s="1" customFormat="1">
      <c r="D8272" s="32"/>
      <c r="G8272" s="32"/>
      <c r="I8272" s="7"/>
      <c r="J8272" s="7"/>
      <c r="K8272" s="7"/>
      <c r="N8272" s="7"/>
    </row>
    <row r="8273" spans="4:14" s="1" customFormat="1">
      <c r="D8273" s="32"/>
      <c r="G8273" s="32"/>
      <c r="I8273" s="7"/>
      <c r="J8273" s="7"/>
      <c r="K8273" s="7"/>
      <c r="N8273" s="7"/>
    </row>
    <row r="8274" spans="4:14" s="1" customFormat="1">
      <c r="D8274" s="32"/>
      <c r="G8274" s="32"/>
      <c r="I8274" s="7"/>
      <c r="J8274" s="7"/>
      <c r="K8274" s="7"/>
      <c r="N8274" s="7"/>
    </row>
    <row r="8275" spans="4:14" s="1" customFormat="1">
      <c r="D8275" s="32"/>
      <c r="G8275" s="32"/>
      <c r="I8275" s="7"/>
      <c r="J8275" s="7"/>
      <c r="K8275" s="7"/>
      <c r="N8275" s="7"/>
    </row>
    <row r="8276" spans="4:14" s="1" customFormat="1">
      <c r="D8276" s="32"/>
      <c r="G8276" s="32"/>
      <c r="I8276" s="7"/>
      <c r="J8276" s="7"/>
      <c r="K8276" s="7"/>
      <c r="N8276" s="7"/>
    </row>
    <row r="8277" spans="4:14" s="1" customFormat="1">
      <c r="D8277" s="32"/>
      <c r="G8277" s="32"/>
      <c r="I8277" s="7"/>
      <c r="J8277" s="7"/>
      <c r="K8277" s="7"/>
      <c r="N8277" s="7"/>
    </row>
    <row r="8278" spans="4:14" s="1" customFormat="1">
      <c r="D8278" s="32"/>
      <c r="G8278" s="32"/>
      <c r="I8278" s="7"/>
      <c r="J8278" s="7"/>
      <c r="K8278" s="7"/>
      <c r="N8278" s="7"/>
    </row>
    <row r="8279" spans="4:14" s="1" customFormat="1">
      <c r="D8279" s="32"/>
      <c r="G8279" s="32"/>
      <c r="I8279" s="7"/>
      <c r="J8279" s="7"/>
      <c r="K8279" s="7"/>
      <c r="N8279" s="7"/>
    </row>
    <row r="8280" spans="4:14" s="1" customFormat="1">
      <c r="D8280" s="32"/>
      <c r="G8280" s="32"/>
      <c r="I8280" s="7"/>
      <c r="J8280" s="7"/>
      <c r="K8280" s="7"/>
      <c r="N8280" s="7"/>
    </row>
    <row r="8281" spans="4:14" s="1" customFormat="1">
      <c r="D8281" s="32"/>
      <c r="G8281" s="32"/>
      <c r="I8281" s="7"/>
      <c r="J8281" s="7"/>
      <c r="K8281" s="7"/>
      <c r="N8281" s="7"/>
    </row>
    <row r="8282" spans="4:14" s="1" customFormat="1">
      <c r="D8282" s="32"/>
      <c r="G8282" s="32"/>
      <c r="I8282" s="7"/>
      <c r="J8282" s="7"/>
      <c r="K8282" s="7"/>
      <c r="N8282" s="7"/>
    </row>
    <row r="8283" spans="4:14" s="1" customFormat="1">
      <c r="D8283" s="32"/>
      <c r="G8283" s="32"/>
      <c r="I8283" s="7"/>
      <c r="J8283" s="7"/>
      <c r="K8283" s="7"/>
      <c r="N8283" s="7"/>
    </row>
    <row r="8284" spans="4:14" s="1" customFormat="1">
      <c r="D8284" s="32"/>
      <c r="G8284" s="32"/>
      <c r="I8284" s="7"/>
      <c r="J8284" s="7"/>
      <c r="K8284" s="7"/>
      <c r="N8284" s="7"/>
    </row>
    <row r="8285" spans="4:14" s="1" customFormat="1">
      <c r="D8285" s="32"/>
      <c r="G8285" s="32"/>
      <c r="I8285" s="7"/>
      <c r="J8285" s="7"/>
      <c r="K8285" s="7"/>
      <c r="N8285" s="7"/>
    </row>
    <row r="8286" spans="4:14" s="1" customFormat="1">
      <c r="D8286" s="32"/>
      <c r="G8286" s="32"/>
      <c r="I8286" s="7"/>
      <c r="J8286" s="7"/>
      <c r="K8286" s="7"/>
      <c r="N8286" s="7"/>
    </row>
    <row r="8287" spans="4:14" s="1" customFormat="1">
      <c r="D8287" s="32"/>
      <c r="G8287" s="32"/>
      <c r="I8287" s="7"/>
      <c r="J8287" s="7"/>
      <c r="K8287" s="7"/>
      <c r="N8287" s="7"/>
    </row>
    <row r="8288" spans="4:14" s="1" customFormat="1">
      <c r="D8288" s="32"/>
      <c r="G8288" s="32"/>
      <c r="I8288" s="7"/>
      <c r="J8288" s="7"/>
      <c r="K8288" s="7"/>
      <c r="N8288" s="7"/>
    </row>
    <row r="8289" spans="4:14" s="1" customFormat="1">
      <c r="D8289" s="32"/>
      <c r="G8289" s="32"/>
      <c r="I8289" s="7"/>
      <c r="J8289" s="7"/>
      <c r="K8289" s="7"/>
      <c r="N8289" s="7"/>
    </row>
    <row r="8290" spans="4:14" s="1" customFormat="1">
      <c r="D8290" s="32"/>
      <c r="G8290" s="32"/>
      <c r="I8290" s="7"/>
      <c r="J8290" s="7"/>
      <c r="K8290" s="7"/>
      <c r="N8290" s="7"/>
    </row>
    <row r="8291" spans="4:14" s="1" customFormat="1">
      <c r="D8291" s="32"/>
      <c r="G8291" s="32"/>
      <c r="I8291" s="7"/>
      <c r="J8291" s="7"/>
      <c r="K8291" s="7"/>
      <c r="N8291" s="7"/>
    </row>
    <row r="8292" spans="4:14" s="1" customFormat="1">
      <c r="D8292" s="32"/>
      <c r="G8292" s="32"/>
      <c r="I8292" s="7"/>
      <c r="J8292" s="7"/>
      <c r="K8292" s="7"/>
      <c r="N8292" s="7"/>
    </row>
    <row r="8293" spans="4:14" s="1" customFormat="1">
      <c r="D8293" s="32"/>
      <c r="G8293" s="32"/>
      <c r="I8293" s="7"/>
      <c r="J8293" s="7"/>
      <c r="K8293" s="7"/>
      <c r="N8293" s="7"/>
    </row>
    <row r="8294" spans="4:14" s="1" customFormat="1">
      <c r="D8294" s="32"/>
      <c r="G8294" s="32"/>
      <c r="I8294" s="7"/>
      <c r="J8294" s="7"/>
      <c r="K8294" s="7"/>
      <c r="N8294" s="7"/>
    </row>
    <row r="8295" spans="4:14" s="1" customFormat="1">
      <c r="D8295" s="32"/>
      <c r="G8295" s="32"/>
      <c r="I8295" s="7"/>
      <c r="J8295" s="7"/>
      <c r="K8295" s="7"/>
      <c r="N8295" s="7"/>
    </row>
    <row r="8296" spans="4:14" s="1" customFormat="1">
      <c r="D8296" s="32"/>
      <c r="G8296" s="32"/>
      <c r="I8296" s="7"/>
      <c r="J8296" s="7"/>
      <c r="K8296" s="7"/>
      <c r="N8296" s="7"/>
    </row>
    <row r="8297" spans="4:14" s="1" customFormat="1">
      <c r="D8297" s="32"/>
      <c r="G8297" s="32"/>
      <c r="I8297" s="7"/>
      <c r="J8297" s="7"/>
      <c r="K8297" s="7"/>
      <c r="N8297" s="7"/>
    </row>
    <row r="8298" spans="4:14" s="1" customFormat="1">
      <c r="D8298" s="32"/>
      <c r="G8298" s="32"/>
      <c r="I8298" s="7"/>
      <c r="J8298" s="7"/>
      <c r="K8298" s="7"/>
      <c r="N8298" s="7"/>
    </row>
    <row r="8299" spans="4:14" s="1" customFormat="1">
      <c r="D8299" s="32"/>
      <c r="G8299" s="32"/>
      <c r="I8299" s="7"/>
      <c r="J8299" s="7"/>
      <c r="K8299" s="7"/>
      <c r="N8299" s="7"/>
    </row>
    <row r="8300" spans="4:14" s="1" customFormat="1">
      <c r="D8300" s="32"/>
      <c r="G8300" s="32"/>
      <c r="I8300" s="7"/>
      <c r="J8300" s="7"/>
      <c r="K8300" s="7"/>
      <c r="N8300" s="7"/>
    </row>
    <row r="8301" spans="4:14" s="1" customFormat="1">
      <c r="D8301" s="32"/>
      <c r="G8301" s="32"/>
      <c r="I8301" s="7"/>
      <c r="J8301" s="7"/>
      <c r="K8301" s="7"/>
      <c r="N8301" s="7"/>
    </row>
    <row r="8302" spans="4:14" s="1" customFormat="1">
      <c r="D8302" s="32"/>
      <c r="G8302" s="32"/>
      <c r="I8302" s="7"/>
      <c r="J8302" s="7"/>
      <c r="K8302" s="7"/>
      <c r="N8302" s="7"/>
    </row>
    <row r="8303" spans="4:14" s="1" customFormat="1">
      <c r="D8303" s="32"/>
      <c r="G8303" s="32"/>
      <c r="I8303" s="7"/>
      <c r="J8303" s="7"/>
      <c r="K8303" s="7"/>
      <c r="N8303" s="7"/>
    </row>
    <row r="8304" spans="4:14" s="1" customFormat="1">
      <c r="D8304" s="32"/>
      <c r="G8304" s="32"/>
      <c r="I8304" s="7"/>
      <c r="J8304" s="7"/>
      <c r="K8304" s="7"/>
      <c r="N8304" s="7"/>
    </row>
    <row r="8305" spans="4:14" s="1" customFormat="1">
      <c r="D8305" s="32"/>
      <c r="G8305" s="32"/>
      <c r="I8305" s="7"/>
      <c r="J8305" s="7"/>
      <c r="K8305" s="7"/>
      <c r="N8305" s="7"/>
    </row>
    <row r="8306" spans="4:14" s="1" customFormat="1">
      <c r="D8306" s="32"/>
      <c r="G8306" s="32"/>
      <c r="I8306" s="7"/>
      <c r="J8306" s="7"/>
      <c r="K8306" s="7"/>
      <c r="N8306" s="7"/>
    </row>
    <row r="8307" spans="4:14" s="1" customFormat="1">
      <c r="D8307" s="32"/>
      <c r="G8307" s="32"/>
      <c r="I8307" s="7"/>
      <c r="J8307" s="7"/>
      <c r="K8307" s="7"/>
      <c r="N8307" s="7"/>
    </row>
    <row r="8308" spans="4:14" s="1" customFormat="1">
      <c r="D8308" s="32"/>
      <c r="G8308" s="32"/>
      <c r="I8308" s="7"/>
      <c r="J8308" s="7"/>
      <c r="K8308" s="7"/>
      <c r="N8308" s="7"/>
    </row>
    <row r="8309" spans="4:14" s="1" customFormat="1">
      <c r="D8309" s="32"/>
      <c r="G8309" s="32"/>
      <c r="I8309" s="7"/>
      <c r="J8309" s="7"/>
      <c r="K8309" s="7"/>
      <c r="N8309" s="7"/>
    </row>
    <row r="8310" spans="4:14" s="1" customFormat="1">
      <c r="D8310" s="32"/>
      <c r="G8310" s="32"/>
      <c r="I8310" s="7"/>
      <c r="J8310" s="7"/>
      <c r="K8310" s="7"/>
      <c r="N8310" s="7"/>
    </row>
    <row r="8311" spans="4:14" s="1" customFormat="1">
      <c r="D8311" s="32"/>
      <c r="G8311" s="32"/>
      <c r="I8311" s="7"/>
      <c r="J8311" s="7"/>
      <c r="K8311" s="7"/>
      <c r="N8311" s="7"/>
    </row>
    <row r="8312" spans="4:14" s="1" customFormat="1">
      <c r="D8312" s="32"/>
      <c r="G8312" s="32"/>
      <c r="I8312" s="7"/>
      <c r="J8312" s="7"/>
      <c r="K8312" s="7"/>
      <c r="N8312" s="7"/>
    </row>
    <row r="8313" spans="4:14" s="1" customFormat="1">
      <c r="D8313" s="32"/>
      <c r="G8313" s="32"/>
      <c r="I8313" s="7"/>
      <c r="J8313" s="7"/>
      <c r="K8313" s="7"/>
      <c r="N8313" s="7"/>
    </row>
    <row r="8314" spans="4:14" s="1" customFormat="1">
      <c r="D8314" s="32"/>
      <c r="G8314" s="32"/>
      <c r="I8314" s="7"/>
      <c r="J8314" s="7"/>
      <c r="K8314" s="7"/>
      <c r="N8314" s="7"/>
    </row>
    <row r="8315" spans="4:14" s="1" customFormat="1">
      <c r="D8315" s="32"/>
      <c r="G8315" s="32"/>
      <c r="I8315" s="7"/>
      <c r="J8315" s="7"/>
      <c r="K8315" s="7"/>
      <c r="N8315" s="7"/>
    </row>
    <row r="8316" spans="4:14" s="1" customFormat="1">
      <c r="D8316" s="32"/>
      <c r="G8316" s="32"/>
      <c r="I8316" s="7"/>
      <c r="J8316" s="7"/>
      <c r="K8316" s="7"/>
      <c r="N8316" s="7"/>
    </row>
    <row r="8317" spans="4:14" s="1" customFormat="1">
      <c r="D8317" s="32"/>
      <c r="G8317" s="32"/>
      <c r="I8317" s="7"/>
      <c r="J8317" s="7"/>
      <c r="K8317" s="7"/>
      <c r="N8317" s="7"/>
    </row>
    <row r="8318" spans="4:14" s="1" customFormat="1">
      <c r="D8318" s="32"/>
      <c r="G8318" s="32"/>
      <c r="I8318" s="7"/>
      <c r="J8318" s="7"/>
      <c r="K8318" s="7"/>
      <c r="N8318" s="7"/>
    </row>
    <row r="8319" spans="4:14" s="1" customFormat="1">
      <c r="D8319" s="32"/>
      <c r="G8319" s="32"/>
      <c r="I8319" s="7"/>
      <c r="J8319" s="7"/>
      <c r="K8319" s="7"/>
      <c r="N8319" s="7"/>
    </row>
    <row r="8320" spans="4:14" s="1" customFormat="1">
      <c r="D8320" s="32"/>
      <c r="G8320" s="32"/>
      <c r="I8320" s="7"/>
      <c r="J8320" s="7"/>
      <c r="K8320" s="7"/>
      <c r="N8320" s="7"/>
    </row>
    <row r="8321" spans="4:14" s="1" customFormat="1">
      <c r="D8321" s="32"/>
      <c r="G8321" s="32"/>
      <c r="I8321" s="7"/>
      <c r="J8321" s="7"/>
      <c r="K8321" s="7"/>
      <c r="N8321" s="7"/>
    </row>
    <row r="8322" spans="4:14" s="1" customFormat="1">
      <c r="D8322" s="32"/>
      <c r="G8322" s="32"/>
      <c r="I8322" s="7"/>
      <c r="J8322" s="7"/>
      <c r="K8322" s="7"/>
      <c r="N8322" s="7"/>
    </row>
    <row r="8323" spans="4:14" s="1" customFormat="1">
      <c r="D8323" s="32"/>
      <c r="G8323" s="32"/>
      <c r="I8323" s="7"/>
      <c r="J8323" s="7"/>
      <c r="K8323" s="7"/>
      <c r="N8323" s="7"/>
    </row>
    <row r="8324" spans="4:14" s="1" customFormat="1">
      <c r="D8324" s="32"/>
      <c r="G8324" s="32"/>
      <c r="I8324" s="7"/>
      <c r="J8324" s="7"/>
      <c r="K8324" s="7"/>
      <c r="N8324" s="7"/>
    </row>
    <row r="8325" spans="4:14" s="1" customFormat="1">
      <c r="D8325" s="32"/>
      <c r="G8325" s="32"/>
      <c r="I8325" s="7"/>
      <c r="J8325" s="7"/>
      <c r="K8325" s="7"/>
      <c r="N8325" s="7"/>
    </row>
    <row r="8326" spans="4:14" s="1" customFormat="1">
      <c r="D8326" s="32"/>
      <c r="G8326" s="32"/>
      <c r="I8326" s="7"/>
      <c r="J8326" s="7"/>
      <c r="K8326" s="7"/>
      <c r="N8326" s="7"/>
    </row>
    <row r="8327" spans="4:14" s="1" customFormat="1">
      <c r="D8327" s="32"/>
      <c r="G8327" s="32"/>
      <c r="I8327" s="7"/>
      <c r="J8327" s="7"/>
      <c r="K8327" s="7"/>
      <c r="N8327" s="7"/>
    </row>
    <row r="8328" spans="4:14" s="1" customFormat="1">
      <c r="D8328" s="32"/>
      <c r="G8328" s="32"/>
      <c r="I8328" s="7"/>
      <c r="J8328" s="7"/>
      <c r="K8328" s="7"/>
      <c r="N8328" s="7"/>
    </row>
    <row r="8329" spans="4:14" s="1" customFormat="1">
      <c r="D8329" s="32"/>
      <c r="G8329" s="32"/>
      <c r="I8329" s="7"/>
      <c r="J8329" s="7"/>
      <c r="K8329" s="7"/>
      <c r="N8329" s="7"/>
    </row>
    <row r="8330" spans="4:14" s="1" customFormat="1">
      <c r="D8330" s="32"/>
      <c r="G8330" s="32"/>
      <c r="I8330" s="7"/>
      <c r="J8330" s="7"/>
      <c r="K8330" s="7"/>
      <c r="N8330" s="7"/>
    </row>
    <row r="8331" spans="4:14" s="1" customFormat="1">
      <c r="D8331" s="32"/>
      <c r="G8331" s="32"/>
      <c r="I8331" s="7"/>
      <c r="J8331" s="7"/>
      <c r="K8331" s="7"/>
      <c r="N8331" s="7"/>
    </row>
    <row r="8332" spans="4:14" s="1" customFormat="1">
      <c r="D8332" s="32"/>
      <c r="G8332" s="32"/>
      <c r="I8332" s="7"/>
      <c r="J8332" s="7"/>
      <c r="K8332" s="7"/>
      <c r="N8332" s="7"/>
    </row>
    <row r="8333" spans="4:14" s="1" customFormat="1">
      <c r="D8333" s="32"/>
      <c r="G8333" s="32"/>
      <c r="I8333" s="7"/>
      <c r="J8333" s="7"/>
      <c r="K8333" s="7"/>
      <c r="N8333" s="7"/>
    </row>
    <row r="8334" spans="4:14" s="1" customFormat="1">
      <c r="D8334" s="32"/>
      <c r="G8334" s="32"/>
      <c r="I8334" s="7"/>
      <c r="J8334" s="7"/>
      <c r="K8334" s="7"/>
      <c r="N8334" s="7"/>
    </row>
    <row r="8335" spans="4:14" s="1" customFormat="1">
      <c r="D8335" s="32"/>
      <c r="G8335" s="32"/>
      <c r="I8335" s="7"/>
      <c r="J8335" s="7"/>
      <c r="K8335" s="7"/>
      <c r="N8335" s="7"/>
    </row>
    <row r="8336" spans="4:14" s="1" customFormat="1">
      <c r="D8336" s="32"/>
      <c r="G8336" s="32"/>
      <c r="I8336" s="7"/>
      <c r="J8336" s="7"/>
      <c r="K8336" s="7"/>
      <c r="N8336" s="7"/>
    </row>
    <row r="8337" spans="4:14" s="1" customFormat="1">
      <c r="D8337" s="32"/>
      <c r="G8337" s="32"/>
      <c r="I8337" s="7"/>
      <c r="J8337" s="7"/>
      <c r="K8337" s="7"/>
      <c r="N8337" s="7"/>
    </row>
    <row r="8338" spans="4:14" s="1" customFormat="1">
      <c r="D8338" s="32"/>
      <c r="G8338" s="32"/>
      <c r="I8338" s="7"/>
      <c r="J8338" s="7"/>
      <c r="K8338" s="7"/>
      <c r="N8338" s="7"/>
    </row>
    <row r="8339" spans="4:14" s="1" customFormat="1">
      <c r="D8339" s="32"/>
      <c r="G8339" s="32"/>
      <c r="I8339" s="7"/>
      <c r="J8339" s="7"/>
      <c r="K8339" s="7"/>
      <c r="N8339" s="7"/>
    </row>
    <row r="8340" spans="4:14" s="1" customFormat="1">
      <c r="D8340" s="32"/>
      <c r="G8340" s="32"/>
      <c r="I8340" s="7"/>
      <c r="J8340" s="7"/>
      <c r="K8340" s="7"/>
      <c r="N8340" s="7"/>
    </row>
    <row r="8341" spans="4:14" s="1" customFormat="1">
      <c r="D8341" s="32"/>
      <c r="G8341" s="32"/>
      <c r="I8341" s="7"/>
      <c r="J8341" s="7"/>
      <c r="K8341" s="7"/>
      <c r="N8341" s="7"/>
    </row>
    <row r="8342" spans="4:14" s="1" customFormat="1">
      <c r="D8342" s="32"/>
      <c r="G8342" s="32"/>
      <c r="I8342" s="7"/>
      <c r="J8342" s="7"/>
      <c r="K8342" s="7"/>
      <c r="N8342" s="7"/>
    </row>
    <row r="8343" spans="4:14" s="1" customFormat="1">
      <c r="D8343" s="32"/>
      <c r="G8343" s="32"/>
      <c r="I8343" s="7"/>
      <c r="J8343" s="7"/>
      <c r="K8343" s="7"/>
      <c r="N8343" s="7"/>
    </row>
    <row r="8344" spans="4:14" s="1" customFormat="1">
      <c r="D8344" s="32"/>
      <c r="G8344" s="32"/>
      <c r="I8344" s="7"/>
      <c r="J8344" s="7"/>
      <c r="K8344" s="7"/>
      <c r="N8344" s="7"/>
    </row>
    <row r="8345" spans="4:14" s="1" customFormat="1">
      <c r="D8345" s="32"/>
      <c r="G8345" s="32"/>
      <c r="I8345" s="7"/>
      <c r="J8345" s="7"/>
      <c r="K8345" s="7"/>
      <c r="N8345" s="7"/>
    </row>
    <row r="8346" spans="4:14" s="1" customFormat="1">
      <c r="D8346" s="32"/>
      <c r="G8346" s="32"/>
      <c r="I8346" s="7"/>
      <c r="J8346" s="7"/>
      <c r="K8346" s="7"/>
      <c r="N8346" s="7"/>
    </row>
    <row r="8347" spans="4:14" s="1" customFormat="1">
      <c r="D8347" s="32"/>
      <c r="G8347" s="32"/>
      <c r="I8347" s="7"/>
      <c r="J8347" s="7"/>
      <c r="K8347" s="7"/>
      <c r="N8347" s="7"/>
    </row>
    <row r="8348" spans="4:14" s="1" customFormat="1">
      <c r="D8348" s="32"/>
      <c r="G8348" s="32"/>
      <c r="I8348" s="7"/>
      <c r="J8348" s="7"/>
      <c r="K8348" s="7"/>
      <c r="N8348" s="7"/>
    </row>
    <row r="8349" spans="4:14" s="1" customFormat="1">
      <c r="D8349" s="32"/>
      <c r="G8349" s="32"/>
      <c r="I8349" s="7"/>
      <c r="J8349" s="7"/>
      <c r="K8349" s="7"/>
      <c r="N8349" s="7"/>
    </row>
    <row r="8350" spans="4:14" s="1" customFormat="1">
      <c r="D8350" s="32"/>
      <c r="G8350" s="32"/>
      <c r="I8350" s="7"/>
      <c r="J8350" s="7"/>
      <c r="K8350" s="7"/>
      <c r="N8350" s="7"/>
    </row>
    <row r="8351" spans="4:14" s="1" customFormat="1">
      <c r="D8351" s="32"/>
      <c r="G8351" s="32"/>
      <c r="I8351" s="7"/>
      <c r="J8351" s="7"/>
      <c r="K8351" s="7"/>
      <c r="N8351" s="7"/>
    </row>
    <row r="8352" spans="4:14" s="1" customFormat="1">
      <c r="D8352" s="32"/>
      <c r="G8352" s="32"/>
      <c r="I8352" s="7"/>
      <c r="J8352" s="7"/>
      <c r="K8352" s="7"/>
      <c r="N8352" s="7"/>
    </row>
    <row r="8353" spans="4:14" s="1" customFormat="1">
      <c r="D8353" s="32"/>
      <c r="G8353" s="32"/>
      <c r="I8353" s="7"/>
      <c r="J8353" s="7"/>
      <c r="K8353" s="7"/>
      <c r="N8353" s="7"/>
    </row>
    <row r="8354" spans="4:14" s="1" customFormat="1">
      <c r="D8354" s="32"/>
      <c r="G8354" s="32"/>
      <c r="I8354" s="7"/>
      <c r="J8354" s="7"/>
      <c r="K8354" s="7"/>
      <c r="N8354" s="7"/>
    </row>
    <row r="8355" spans="4:14" s="1" customFormat="1">
      <c r="D8355" s="32"/>
      <c r="G8355" s="32"/>
      <c r="I8355" s="7"/>
      <c r="J8355" s="7"/>
      <c r="K8355" s="7"/>
      <c r="N8355" s="7"/>
    </row>
    <row r="8356" spans="4:14" s="1" customFormat="1">
      <c r="D8356" s="32"/>
      <c r="G8356" s="32"/>
      <c r="I8356" s="7"/>
      <c r="J8356" s="7"/>
      <c r="K8356" s="7"/>
      <c r="N8356" s="7"/>
    </row>
    <row r="8357" spans="4:14" s="1" customFormat="1">
      <c r="D8357" s="32"/>
      <c r="G8357" s="32"/>
      <c r="I8357" s="7"/>
      <c r="J8357" s="7"/>
      <c r="K8357" s="7"/>
      <c r="N8357" s="7"/>
    </row>
    <row r="8358" spans="4:14" s="1" customFormat="1">
      <c r="D8358" s="32"/>
      <c r="G8358" s="32"/>
      <c r="I8358" s="7"/>
      <c r="J8358" s="7"/>
      <c r="K8358" s="7"/>
      <c r="N8358" s="7"/>
    </row>
    <row r="8359" spans="4:14" s="1" customFormat="1">
      <c r="D8359" s="32"/>
      <c r="G8359" s="32"/>
      <c r="I8359" s="7"/>
      <c r="J8359" s="7"/>
      <c r="K8359" s="7"/>
      <c r="N8359" s="7"/>
    </row>
    <row r="8360" spans="4:14" s="1" customFormat="1">
      <c r="D8360" s="32"/>
      <c r="G8360" s="32"/>
      <c r="I8360" s="7"/>
      <c r="J8360" s="7"/>
      <c r="K8360" s="7"/>
      <c r="N8360" s="7"/>
    </row>
    <row r="8361" spans="4:14" s="1" customFormat="1">
      <c r="D8361" s="32"/>
      <c r="G8361" s="32"/>
      <c r="I8361" s="7"/>
      <c r="J8361" s="7"/>
      <c r="K8361" s="7"/>
      <c r="N8361" s="7"/>
    </row>
    <row r="8362" spans="4:14" s="1" customFormat="1">
      <c r="D8362" s="32"/>
      <c r="G8362" s="32"/>
      <c r="I8362" s="7"/>
      <c r="J8362" s="7"/>
      <c r="K8362" s="7"/>
      <c r="N8362" s="7"/>
    </row>
    <row r="8363" spans="4:14" s="1" customFormat="1">
      <c r="D8363" s="32"/>
      <c r="G8363" s="32"/>
      <c r="I8363" s="7"/>
      <c r="J8363" s="7"/>
      <c r="K8363" s="7"/>
      <c r="N8363" s="7"/>
    </row>
    <row r="8364" spans="4:14" s="1" customFormat="1">
      <c r="D8364" s="32"/>
      <c r="G8364" s="32"/>
      <c r="I8364" s="7"/>
      <c r="J8364" s="7"/>
      <c r="K8364" s="7"/>
      <c r="N8364" s="7"/>
    </row>
    <row r="8365" spans="4:14" s="1" customFormat="1">
      <c r="D8365" s="32"/>
      <c r="G8365" s="32"/>
      <c r="I8365" s="7"/>
      <c r="J8365" s="7"/>
      <c r="K8365" s="7"/>
      <c r="N8365" s="7"/>
    </row>
    <row r="8366" spans="4:14" s="1" customFormat="1">
      <c r="D8366" s="32"/>
      <c r="G8366" s="32"/>
      <c r="I8366" s="7"/>
      <c r="J8366" s="7"/>
      <c r="K8366" s="7"/>
      <c r="N8366" s="7"/>
    </row>
    <row r="8367" spans="4:14" s="1" customFormat="1">
      <c r="D8367" s="32"/>
      <c r="G8367" s="32"/>
      <c r="I8367" s="7"/>
      <c r="J8367" s="7"/>
      <c r="K8367" s="7"/>
      <c r="N8367" s="7"/>
    </row>
    <row r="8368" spans="4:14" s="1" customFormat="1">
      <c r="D8368" s="32"/>
      <c r="G8368" s="32"/>
      <c r="I8368" s="7"/>
      <c r="J8368" s="7"/>
      <c r="K8368" s="7"/>
      <c r="N8368" s="7"/>
    </row>
    <row r="8369" spans="4:14" s="1" customFormat="1">
      <c r="D8369" s="32"/>
      <c r="G8369" s="32"/>
      <c r="I8369" s="7"/>
      <c r="J8369" s="7"/>
      <c r="K8369" s="7"/>
      <c r="N8369" s="7"/>
    </row>
    <row r="8370" spans="4:14" s="1" customFormat="1">
      <c r="D8370" s="32"/>
      <c r="G8370" s="32"/>
      <c r="I8370" s="7"/>
      <c r="J8370" s="7"/>
      <c r="K8370" s="7"/>
      <c r="N8370" s="7"/>
    </row>
    <row r="8371" spans="4:14" s="1" customFormat="1">
      <c r="D8371" s="32"/>
      <c r="G8371" s="32"/>
      <c r="I8371" s="7"/>
      <c r="J8371" s="7"/>
      <c r="K8371" s="7"/>
      <c r="N8371" s="7"/>
    </row>
    <row r="8372" spans="4:14" s="1" customFormat="1">
      <c r="D8372" s="32"/>
      <c r="G8372" s="32"/>
      <c r="I8372" s="7"/>
      <c r="J8372" s="7"/>
      <c r="K8372" s="7"/>
      <c r="N8372" s="7"/>
    </row>
    <row r="8373" spans="4:14" s="1" customFormat="1">
      <c r="D8373" s="32"/>
      <c r="G8373" s="32"/>
      <c r="I8373" s="7"/>
      <c r="J8373" s="7"/>
      <c r="K8373" s="7"/>
      <c r="N8373" s="7"/>
    </row>
    <row r="8374" spans="4:14" s="1" customFormat="1">
      <c r="D8374" s="32"/>
      <c r="G8374" s="32"/>
      <c r="I8374" s="7"/>
      <c r="J8374" s="7"/>
      <c r="K8374" s="7"/>
      <c r="N8374" s="7"/>
    </row>
    <row r="8375" spans="4:14" s="1" customFormat="1">
      <c r="D8375" s="32"/>
      <c r="G8375" s="32"/>
      <c r="I8375" s="7"/>
      <c r="J8375" s="7"/>
      <c r="K8375" s="7"/>
      <c r="N8375" s="7"/>
    </row>
    <row r="8376" spans="4:14" s="1" customFormat="1">
      <c r="D8376" s="32"/>
      <c r="G8376" s="32"/>
      <c r="I8376" s="7"/>
      <c r="J8376" s="7"/>
      <c r="K8376" s="7"/>
      <c r="N8376" s="7"/>
    </row>
    <row r="8377" spans="4:14" s="1" customFormat="1">
      <c r="D8377" s="32"/>
      <c r="G8377" s="32"/>
      <c r="I8377" s="7"/>
      <c r="J8377" s="7"/>
      <c r="K8377" s="7"/>
      <c r="N8377" s="7"/>
    </row>
    <row r="8378" spans="4:14" s="1" customFormat="1">
      <c r="D8378" s="32"/>
      <c r="G8378" s="32"/>
      <c r="I8378" s="7"/>
      <c r="J8378" s="7"/>
      <c r="K8378" s="7"/>
      <c r="N8378" s="7"/>
    </row>
    <row r="8379" spans="4:14" s="1" customFormat="1">
      <c r="D8379" s="32"/>
      <c r="G8379" s="32"/>
      <c r="I8379" s="7"/>
      <c r="J8379" s="7"/>
      <c r="K8379" s="7"/>
      <c r="N8379" s="7"/>
    </row>
    <row r="8380" spans="4:14" s="1" customFormat="1">
      <c r="D8380" s="32"/>
      <c r="G8380" s="32"/>
      <c r="I8380" s="7"/>
      <c r="J8380" s="7"/>
      <c r="K8380" s="7"/>
      <c r="N8380" s="7"/>
    </row>
    <row r="8381" spans="4:14" s="1" customFormat="1">
      <c r="D8381" s="32"/>
      <c r="G8381" s="32"/>
      <c r="I8381" s="7"/>
      <c r="J8381" s="7"/>
      <c r="K8381" s="7"/>
      <c r="N8381" s="7"/>
    </row>
    <row r="8382" spans="4:14" s="1" customFormat="1">
      <c r="D8382" s="32"/>
      <c r="G8382" s="32"/>
      <c r="I8382" s="7"/>
      <c r="J8382" s="7"/>
      <c r="K8382" s="7"/>
      <c r="N8382" s="7"/>
    </row>
    <row r="8383" spans="4:14" s="1" customFormat="1">
      <c r="D8383" s="32"/>
      <c r="G8383" s="32"/>
      <c r="I8383" s="7"/>
      <c r="J8383" s="7"/>
      <c r="K8383" s="7"/>
      <c r="N8383" s="7"/>
    </row>
    <row r="8384" spans="4:14" s="1" customFormat="1">
      <c r="D8384" s="32"/>
      <c r="G8384" s="32"/>
      <c r="I8384" s="7"/>
      <c r="J8384" s="7"/>
      <c r="K8384" s="7"/>
      <c r="N8384" s="7"/>
    </row>
    <row r="8385" spans="4:14" s="1" customFormat="1">
      <c r="D8385" s="32"/>
      <c r="G8385" s="32"/>
      <c r="I8385" s="7"/>
      <c r="J8385" s="7"/>
      <c r="K8385" s="7"/>
      <c r="N8385" s="7"/>
    </row>
    <row r="8386" spans="4:14" s="1" customFormat="1">
      <c r="D8386" s="32"/>
      <c r="G8386" s="32"/>
      <c r="I8386" s="7"/>
      <c r="J8386" s="7"/>
      <c r="K8386" s="7"/>
      <c r="N8386" s="7"/>
    </row>
    <row r="8387" spans="4:14" s="1" customFormat="1">
      <c r="D8387" s="32"/>
      <c r="G8387" s="32"/>
      <c r="I8387" s="7"/>
      <c r="J8387" s="7"/>
      <c r="K8387" s="7"/>
      <c r="N8387" s="7"/>
    </row>
    <row r="8388" spans="4:14" s="1" customFormat="1">
      <c r="D8388" s="32"/>
      <c r="G8388" s="32"/>
      <c r="I8388" s="7"/>
      <c r="J8388" s="7"/>
      <c r="K8388" s="7"/>
      <c r="N8388" s="7"/>
    </row>
    <row r="8389" spans="4:14" s="1" customFormat="1">
      <c r="D8389" s="32"/>
      <c r="G8389" s="32"/>
      <c r="I8389" s="7"/>
      <c r="J8389" s="7"/>
      <c r="K8389" s="7"/>
      <c r="N8389" s="7"/>
    </row>
    <row r="8390" spans="4:14" s="1" customFormat="1">
      <c r="D8390" s="32"/>
      <c r="G8390" s="32"/>
      <c r="I8390" s="7"/>
      <c r="J8390" s="7"/>
      <c r="K8390" s="7"/>
      <c r="N8390" s="7"/>
    </row>
    <row r="8391" spans="4:14" s="1" customFormat="1">
      <c r="D8391" s="32"/>
      <c r="G8391" s="32"/>
      <c r="I8391" s="7"/>
      <c r="J8391" s="7"/>
      <c r="K8391" s="7"/>
      <c r="N8391" s="7"/>
    </row>
    <row r="8392" spans="4:14" s="1" customFormat="1">
      <c r="D8392" s="32"/>
      <c r="G8392" s="32"/>
      <c r="I8392" s="7"/>
      <c r="J8392" s="7"/>
      <c r="K8392" s="7"/>
      <c r="N8392" s="7"/>
    </row>
    <row r="8393" spans="4:14" s="1" customFormat="1">
      <c r="D8393" s="32"/>
      <c r="G8393" s="32"/>
      <c r="I8393" s="7"/>
      <c r="J8393" s="7"/>
      <c r="K8393" s="7"/>
      <c r="N8393" s="7"/>
    </row>
    <row r="8394" spans="4:14" s="1" customFormat="1">
      <c r="D8394" s="32"/>
      <c r="G8394" s="32"/>
      <c r="I8394" s="7"/>
      <c r="J8394" s="7"/>
      <c r="K8394" s="7"/>
      <c r="N8394" s="7"/>
    </row>
    <row r="8395" spans="4:14" s="1" customFormat="1">
      <c r="D8395" s="32"/>
      <c r="G8395" s="32"/>
      <c r="I8395" s="7"/>
      <c r="J8395" s="7"/>
      <c r="K8395" s="7"/>
      <c r="N8395" s="7"/>
    </row>
    <row r="8396" spans="4:14" s="1" customFormat="1">
      <c r="D8396" s="32"/>
      <c r="G8396" s="32"/>
      <c r="I8396" s="7"/>
      <c r="J8396" s="7"/>
      <c r="K8396" s="7"/>
      <c r="N8396" s="7"/>
    </row>
    <row r="8397" spans="4:14" s="1" customFormat="1">
      <c r="D8397" s="32"/>
      <c r="G8397" s="32"/>
      <c r="I8397" s="7"/>
      <c r="J8397" s="7"/>
      <c r="K8397" s="7"/>
      <c r="N8397" s="7"/>
    </row>
    <row r="8398" spans="4:14" s="1" customFormat="1">
      <c r="D8398" s="32"/>
      <c r="G8398" s="32"/>
      <c r="I8398" s="7"/>
      <c r="J8398" s="7"/>
      <c r="K8398" s="7"/>
      <c r="N8398" s="7"/>
    </row>
    <row r="8399" spans="4:14" s="1" customFormat="1">
      <c r="D8399" s="32"/>
      <c r="G8399" s="32"/>
      <c r="I8399" s="7"/>
      <c r="J8399" s="7"/>
      <c r="K8399" s="7"/>
      <c r="N8399" s="7"/>
    </row>
    <row r="8400" spans="4:14" s="1" customFormat="1">
      <c r="D8400" s="32"/>
      <c r="G8400" s="32"/>
      <c r="I8400" s="7"/>
      <c r="J8400" s="7"/>
      <c r="K8400" s="7"/>
      <c r="N8400" s="7"/>
    </row>
    <row r="8401" spans="4:14" s="1" customFormat="1">
      <c r="D8401" s="32"/>
      <c r="G8401" s="32"/>
      <c r="I8401" s="7"/>
      <c r="J8401" s="7"/>
      <c r="K8401" s="7"/>
      <c r="N8401" s="7"/>
    </row>
    <row r="8402" spans="4:14" s="1" customFormat="1">
      <c r="D8402" s="32"/>
      <c r="G8402" s="32"/>
      <c r="I8402" s="7"/>
      <c r="J8402" s="7"/>
      <c r="K8402" s="7"/>
      <c r="N8402" s="7"/>
    </row>
    <row r="8403" spans="4:14" s="1" customFormat="1">
      <c r="D8403" s="32"/>
      <c r="G8403" s="32"/>
      <c r="I8403" s="7"/>
      <c r="J8403" s="7"/>
      <c r="K8403" s="7"/>
      <c r="N8403" s="7"/>
    </row>
    <row r="8404" spans="4:14" s="1" customFormat="1">
      <c r="D8404" s="32"/>
      <c r="G8404" s="32"/>
      <c r="I8404" s="7"/>
      <c r="J8404" s="7"/>
      <c r="K8404" s="7"/>
      <c r="N8404" s="7"/>
    </row>
    <row r="8405" spans="4:14" s="1" customFormat="1">
      <c r="D8405" s="32"/>
      <c r="G8405" s="32"/>
      <c r="I8405" s="7"/>
      <c r="J8405" s="7"/>
      <c r="K8405" s="7"/>
      <c r="N8405" s="7"/>
    </row>
    <row r="8406" spans="4:14" s="1" customFormat="1">
      <c r="D8406" s="32"/>
      <c r="G8406" s="32"/>
      <c r="I8406" s="7"/>
      <c r="J8406" s="7"/>
      <c r="K8406" s="7"/>
      <c r="N8406" s="7"/>
    </row>
    <row r="8407" spans="4:14" s="1" customFormat="1">
      <c r="D8407" s="32"/>
      <c r="G8407" s="32"/>
      <c r="I8407" s="7"/>
      <c r="J8407" s="7"/>
      <c r="K8407" s="7"/>
      <c r="N8407" s="7"/>
    </row>
    <row r="8408" spans="4:14" s="1" customFormat="1">
      <c r="D8408" s="32"/>
      <c r="G8408" s="32"/>
      <c r="I8408" s="7"/>
      <c r="J8408" s="7"/>
      <c r="K8408" s="7"/>
      <c r="N8408" s="7"/>
    </row>
    <row r="8409" spans="4:14" s="1" customFormat="1">
      <c r="D8409" s="32"/>
      <c r="G8409" s="32"/>
      <c r="I8409" s="7"/>
      <c r="J8409" s="7"/>
      <c r="K8409" s="7"/>
      <c r="N8409" s="7"/>
    </row>
    <row r="8410" spans="4:14" s="1" customFormat="1">
      <c r="D8410" s="32"/>
      <c r="G8410" s="32"/>
      <c r="I8410" s="7"/>
      <c r="J8410" s="7"/>
      <c r="K8410" s="7"/>
      <c r="N8410" s="7"/>
    </row>
    <row r="8411" spans="4:14" s="1" customFormat="1">
      <c r="D8411" s="32"/>
      <c r="G8411" s="32"/>
      <c r="I8411" s="7"/>
      <c r="J8411" s="7"/>
      <c r="K8411" s="7"/>
      <c r="N8411" s="7"/>
    </row>
    <row r="8412" spans="4:14" s="1" customFormat="1">
      <c r="D8412" s="32"/>
      <c r="G8412" s="32"/>
      <c r="I8412" s="7"/>
      <c r="J8412" s="7"/>
      <c r="K8412" s="7"/>
      <c r="N8412" s="7"/>
    </row>
    <row r="8413" spans="4:14" s="1" customFormat="1">
      <c r="D8413" s="32"/>
      <c r="G8413" s="32"/>
      <c r="I8413" s="7"/>
      <c r="J8413" s="7"/>
      <c r="K8413" s="7"/>
      <c r="N8413" s="7"/>
    </row>
    <row r="8414" spans="4:14" s="1" customFormat="1">
      <c r="D8414" s="32"/>
      <c r="G8414" s="32"/>
      <c r="I8414" s="7"/>
      <c r="J8414" s="7"/>
      <c r="K8414" s="7"/>
      <c r="N8414" s="7"/>
    </row>
    <row r="8415" spans="4:14" s="1" customFormat="1">
      <c r="D8415" s="32"/>
      <c r="G8415" s="32"/>
      <c r="I8415" s="7"/>
      <c r="J8415" s="7"/>
      <c r="K8415" s="7"/>
      <c r="N8415" s="7"/>
    </row>
    <row r="8416" spans="4:14" s="1" customFormat="1">
      <c r="D8416" s="32"/>
      <c r="G8416" s="32"/>
      <c r="I8416" s="7"/>
      <c r="J8416" s="7"/>
      <c r="K8416" s="7"/>
      <c r="N8416" s="7"/>
    </row>
    <row r="8417" spans="4:14" s="1" customFormat="1">
      <c r="D8417" s="32"/>
      <c r="G8417" s="32"/>
      <c r="I8417" s="7"/>
      <c r="J8417" s="7"/>
      <c r="K8417" s="7"/>
      <c r="N8417" s="7"/>
    </row>
    <row r="8418" spans="4:14" s="1" customFormat="1">
      <c r="D8418" s="32"/>
      <c r="G8418" s="32"/>
      <c r="I8418" s="7"/>
      <c r="J8418" s="7"/>
      <c r="K8418" s="7"/>
      <c r="N8418" s="7"/>
    </row>
    <row r="8419" spans="4:14" s="1" customFormat="1">
      <c r="D8419" s="32"/>
      <c r="G8419" s="32"/>
      <c r="I8419" s="7"/>
      <c r="J8419" s="7"/>
      <c r="K8419" s="7"/>
      <c r="N8419" s="7"/>
    </row>
    <row r="8420" spans="4:14" s="1" customFormat="1">
      <c r="D8420" s="32"/>
      <c r="G8420" s="32"/>
      <c r="I8420" s="7"/>
      <c r="J8420" s="7"/>
      <c r="K8420" s="7"/>
      <c r="N8420" s="7"/>
    </row>
    <row r="8421" spans="4:14" s="1" customFormat="1">
      <c r="D8421" s="32"/>
      <c r="G8421" s="32"/>
      <c r="I8421" s="7"/>
      <c r="J8421" s="7"/>
      <c r="K8421" s="7"/>
      <c r="N8421" s="7"/>
    </row>
    <row r="8422" spans="4:14" s="1" customFormat="1">
      <c r="D8422" s="32"/>
      <c r="G8422" s="32"/>
      <c r="I8422" s="7"/>
      <c r="J8422" s="7"/>
      <c r="K8422" s="7"/>
      <c r="N8422" s="7"/>
    </row>
    <row r="8423" spans="4:14" s="1" customFormat="1">
      <c r="D8423" s="32"/>
      <c r="G8423" s="32"/>
      <c r="I8423" s="7"/>
      <c r="J8423" s="7"/>
      <c r="K8423" s="7"/>
      <c r="N8423" s="7"/>
    </row>
    <row r="8424" spans="4:14" s="1" customFormat="1">
      <c r="D8424" s="32"/>
      <c r="G8424" s="32"/>
      <c r="I8424" s="7"/>
      <c r="J8424" s="7"/>
      <c r="K8424" s="7"/>
      <c r="N8424" s="7"/>
    </row>
    <row r="8425" spans="4:14" s="1" customFormat="1">
      <c r="D8425" s="32"/>
      <c r="G8425" s="32"/>
      <c r="I8425" s="7"/>
      <c r="J8425" s="7"/>
      <c r="K8425" s="7"/>
      <c r="N8425" s="7"/>
    </row>
    <row r="8426" spans="4:14" s="1" customFormat="1">
      <c r="D8426" s="32"/>
      <c r="G8426" s="32"/>
      <c r="I8426" s="7"/>
      <c r="J8426" s="7"/>
      <c r="K8426" s="7"/>
      <c r="N8426" s="7"/>
    </row>
    <row r="8427" spans="4:14" s="1" customFormat="1">
      <c r="D8427" s="32"/>
      <c r="G8427" s="32"/>
      <c r="I8427" s="7"/>
      <c r="J8427" s="7"/>
      <c r="K8427" s="7"/>
      <c r="N8427" s="7"/>
    </row>
    <row r="8428" spans="4:14" s="1" customFormat="1">
      <c r="D8428" s="32"/>
      <c r="G8428" s="32"/>
      <c r="I8428" s="7"/>
      <c r="J8428" s="7"/>
      <c r="K8428" s="7"/>
      <c r="N8428" s="7"/>
    </row>
    <row r="8429" spans="4:14" s="1" customFormat="1">
      <c r="D8429" s="32"/>
      <c r="G8429" s="32"/>
      <c r="I8429" s="7"/>
      <c r="J8429" s="7"/>
      <c r="K8429" s="7"/>
      <c r="N8429" s="7"/>
    </row>
    <row r="8430" spans="4:14" s="1" customFormat="1">
      <c r="D8430" s="32"/>
      <c r="G8430" s="32"/>
      <c r="I8430" s="7"/>
      <c r="J8430" s="7"/>
      <c r="K8430" s="7"/>
      <c r="N8430" s="7"/>
    </row>
    <row r="8431" spans="4:14" s="1" customFormat="1">
      <c r="D8431" s="32"/>
      <c r="G8431" s="32"/>
      <c r="I8431" s="7"/>
      <c r="J8431" s="7"/>
      <c r="K8431" s="7"/>
      <c r="N8431" s="7"/>
    </row>
    <row r="8432" spans="4:14" s="1" customFormat="1">
      <c r="D8432" s="32"/>
      <c r="G8432" s="32"/>
      <c r="I8432" s="7"/>
      <c r="J8432" s="7"/>
      <c r="K8432" s="7"/>
      <c r="N8432" s="7"/>
    </row>
    <row r="8433" spans="4:14" s="1" customFormat="1">
      <c r="D8433" s="32"/>
      <c r="G8433" s="32"/>
      <c r="I8433" s="7"/>
      <c r="J8433" s="7"/>
      <c r="K8433" s="7"/>
      <c r="N8433" s="7"/>
    </row>
    <row r="8434" spans="4:14" s="1" customFormat="1">
      <c r="D8434" s="32"/>
      <c r="G8434" s="32"/>
      <c r="I8434" s="7"/>
      <c r="J8434" s="7"/>
      <c r="K8434" s="7"/>
      <c r="N8434" s="7"/>
    </row>
    <row r="8435" spans="4:14" s="1" customFormat="1">
      <c r="D8435" s="32"/>
      <c r="G8435" s="32"/>
      <c r="I8435" s="7"/>
      <c r="J8435" s="7"/>
      <c r="K8435" s="7"/>
      <c r="N8435" s="7"/>
    </row>
    <row r="8436" spans="4:14" s="1" customFormat="1">
      <c r="D8436" s="32"/>
      <c r="G8436" s="32"/>
      <c r="I8436" s="7"/>
      <c r="J8436" s="7"/>
      <c r="K8436" s="7"/>
      <c r="N8436" s="7"/>
    </row>
    <row r="8437" spans="4:14" s="1" customFormat="1">
      <c r="D8437" s="32"/>
      <c r="G8437" s="32"/>
      <c r="I8437" s="7"/>
      <c r="J8437" s="7"/>
      <c r="K8437" s="7"/>
      <c r="N8437" s="7"/>
    </row>
    <row r="8438" spans="4:14" s="1" customFormat="1">
      <c r="D8438" s="32"/>
      <c r="G8438" s="32"/>
      <c r="I8438" s="7"/>
      <c r="J8438" s="7"/>
      <c r="K8438" s="7"/>
      <c r="N8438" s="7"/>
    </row>
    <row r="8439" spans="4:14" s="1" customFormat="1">
      <c r="D8439" s="32"/>
      <c r="G8439" s="32"/>
      <c r="I8439" s="7"/>
      <c r="J8439" s="7"/>
      <c r="K8439" s="7"/>
      <c r="N8439" s="7"/>
    </row>
    <row r="8440" spans="4:14" s="1" customFormat="1">
      <c r="D8440" s="32"/>
      <c r="G8440" s="32"/>
      <c r="I8440" s="7"/>
      <c r="J8440" s="7"/>
      <c r="K8440" s="7"/>
      <c r="N8440" s="7"/>
    </row>
    <row r="8441" spans="4:14" s="1" customFormat="1">
      <c r="D8441" s="32"/>
      <c r="G8441" s="32"/>
      <c r="I8441" s="7"/>
      <c r="J8441" s="7"/>
      <c r="K8441" s="7"/>
      <c r="N8441" s="7"/>
    </row>
    <row r="8442" spans="4:14" s="1" customFormat="1">
      <c r="D8442" s="32"/>
      <c r="G8442" s="32"/>
      <c r="I8442" s="7"/>
      <c r="J8442" s="7"/>
      <c r="K8442" s="7"/>
      <c r="N8442" s="7"/>
    </row>
    <row r="8443" spans="4:14" s="1" customFormat="1">
      <c r="D8443" s="32"/>
      <c r="G8443" s="32"/>
      <c r="I8443" s="7"/>
      <c r="J8443" s="7"/>
      <c r="K8443" s="7"/>
      <c r="N8443" s="7"/>
    </row>
    <row r="8444" spans="4:14" s="1" customFormat="1">
      <c r="D8444" s="32"/>
      <c r="G8444" s="32"/>
      <c r="I8444" s="7"/>
      <c r="J8444" s="7"/>
      <c r="K8444" s="7"/>
      <c r="N8444" s="7"/>
    </row>
    <row r="8445" spans="4:14" s="1" customFormat="1">
      <c r="D8445" s="32"/>
      <c r="G8445" s="32"/>
      <c r="I8445" s="7"/>
      <c r="J8445" s="7"/>
      <c r="K8445" s="7"/>
      <c r="N8445" s="7"/>
    </row>
    <row r="8446" spans="4:14" s="1" customFormat="1">
      <c r="D8446" s="32"/>
      <c r="G8446" s="32"/>
      <c r="I8446" s="7"/>
      <c r="J8446" s="7"/>
      <c r="K8446" s="7"/>
      <c r="N8446" s="7"/>
    </row>
    <row r="8447" spans="4:14" s="1" customFormat="1">
      <c r="D8447" s="32"/>
      <c r="G8447" s="32"/>
      <c r="I8447" s="7"/>
      <c r="J8447" s="7"/>
      <c r="K8447" s="7"/>
      <c r="N8447" s="7"/>
    </row>
    <row r="8448" spans="4:14" s="1" customFormat="1">
      <c r="D8448" s="32"/>
      <c r="G8448" s="32"/>
      <c r="I8448" s="7"/>
      <c r="J8448" s="7"/>
      <c r="K8448" s="7"/>
      <c r="N8448" s="7"/>
    </row>
    <row r="8449" spans="4:14" s="1" customFormat="1">
      <c r="D8449" s="32"/>
      <c r="G8449" s="32"/>
      <c r="I8449" s="7"/>
      <c r="J8449" s="7"/>
      <c r="K8449" s="7"/>
      <c r="N8449" s="7"/>
    </row>
    <row r="8450" spans="4:14" s="1" customFormat="1">
      <c r="D8450" s="32"/>
      <c r="G8450" s="32"/>
      <c r="I8450" s="7"/>
      <c r="J8450" s="7"/>
      <c r="K8450" s="7"/>
      <c r="N8450" s="7"/>
    </row>
    <row r="8451" spans="4:14" s="1" customFormat="1">
      <c r="D8451" s="32"/>
      <c r="G8451" s="32"/>
      <c r="I8451" s="7"/>
      <c r="J8451" s="7"/>
      <c r="K8451" s="7"/>
      <c r="N8451" s="7"/>
    </row>
    <row r="8452" spans="4:14" s="1" customFormat="1">
      <c r="D8452" s="32"/>
      <c r="G8452" s="32"/>
      <c r="I8452" s="7"/>
      <c r="J8452" s="7"/>
      <c r="K8452" s="7"/>
      <c r="N8452" s="7"/>
    </row>
    <row r="8453" spans="4:14" s="1" customFormat="1">
      <c r="D8453" s="32"/>
      <c r="G8453" s="32"/>
      <c r="I8453" s="7"/>
      <c r="J8453" s="7"/>
      <c r="K8453" s="7"/>
      <c r="N8453" s="7"/>
    </row>
    <row r="8454" spans="4:14" s="1" customFormat="1">
      <c r="D8454" s="32"/>
      <c r="G8454" s="32"/>
      <c r="I8454" s="7"/>
      <c r="J8454" s="7"/>
      <c r="K8454" s="7"/>
      <c r="N8454" s="7"/>
    </row>
    <row r="8455" spans="4:14" s="1" customFormat="1">
      <c r="D8455" s="32"/>
      <c r="G8455" s="32"/>
      <c r="I8455" s="7"/>
      <c r="J8455" s="7"/>
      <c r="K8455" s="7"/>
      <c r="N8455" s="7"/>
    </row>
    <row r="8456" spans="4:14" s="1" customFormat="1">
      <c r="D8456" s="32"/>
      <c r="G8456" s="32"/>
      <c r="I8456" s="7"/>
      <c r="J8456" s="7"/>
      <c r="K8456" s="7"/>
      <c r="N8456" s="7"/>
    </row>
    <row r="8457" spans="4:14" s="1" customFormat="1">
      <c r="D8457" s="32"/>
      <c r="G8457" s="32"/>
      <c r="I8457" s="7"/>
      <c r="J8457" s="7"/>
      <c r="K8457" s="7"/>
      <c r="N8457" s="7"/>
    </row>
    <row r="8458" spans="4:14" s="1" customFormat="1">
      <c r="D8458" s="32"/>
      <c r="G8458" s="32"/>
      <c r="I8458" s="7"/>
      <c r="J8458" s="7"/>
      <c r="K8458" s="7"/>
      <c r="N8458" s="7"/>
    </row>
    <row r="8459" spans="4:14" s="1" customFormat="1">
      <c r="D8459" s="32"/>
      <c r="G8459" s="32"/>
      <c r="I8459" s="7"/>
      <c r="J8459" s="7"/>
      <c r="K8459" s="7"/>
      <c r="N8459" s="7"/>
    </row>
    <row r="8460" spans="4:14" s="1" customFormat="1">
      <c r="D8460" s="32"/>
      <c r="G8460" s="32"/>
      <c r="I8460" s="7"/>
      <c r="J8460" s="7"/>
      <c r="K8460" s="7"/>
      <c r="N8460" s="7"/>
    </row>
    <row r="8461" spans="4:14" s="1" customFormat="1">
      <c r="D8461" s="32"/>
      <c r="G8461" s="32"/>
      <c r="I8461" s="7"/>
      <c r="J8461" s="7"/>
      <c r="K8461" s="7"/>
      <c r="N8461" s="7"/>
    </row>
    <row r="8462" spans="4:14" s="1" customFormat="1">
      <c r="D8462" s="32"/>
      <c r="G8462" s="32"/>
      <c r="I8462" s="7"/>
      <c r="J8462" s="7"/>
      <c r="K8462" s="7"/>
      <c r="N8462" s="7"/>
    </row>
    <row r="8463" spans="4:14" s="1" customFormat="1">
      <c r="D8463" s="32"/>
      <c r="G8463" s="32"/>
      <c r="I8463" s="7"/>
      <c r="J8463" s="7"/>
      <c r="K8463" s="7"/>
      <c r="N8463" s="7"/>
    </row>
    <row r="8464" spans="4:14" s="1" customFormat="1">
      <c r="D8464" s="32"/>
      <c r="G8464" s="32"/>
      <c r="I8464" s="7"/>
      <c r="J8464" s="7"/>
      <c r="K8464" s="7"/>
      <c r="N8464" s="7"/>
    </row>
    <row r="8465" spans="4:14" s="1" customFormat="1">
      <c r="D8465" s="32"/>
      <c r="G8465" s="32"/>
      <c r="I8465" s="7"/>
      <c r="J8465" s="7"/>
      <c r="K8465" s="7"/>
      <c r="N8465" s="7"/>
    </row>
    <row r="8466" spans="4:14" s="1" customFormat="1">
      <c r="D8466" s="32"/>
      <c r="G8466" s="32"/>
      <c r="I8466" s="7"/>
      <c r="J8466" s="7"/>
      <c r="K8466" s="7"/>
      <c r="N8466" s="7"/>
    </row>
    <row r="8467" spans="4:14" s="1" customFormat="1">
      <c r="D8467" s="32"/>
      <c r="G8467" s="32"/>
      <c r="I8467" s="7"/>
      <c r="J8467" s="7"/>
      <c r="K8467" s="7"/>
      <c r="N8467" s="7"/>
    </row>
    <row r="8468" spans="4:14" s="1" customFormat="1">
      <c r="D8468" s="32"/>
      <c r="G8468" s="32"/>
      <c r="I8468" s="7"/>
      <c r="J8468" s="7"/>
      <c r="K8468" s="7"/>
      <c r="N8468" s="7"/>
    </row>
    <row r="8469" spans="4:14" s="1" customFormat="1">
      <c r="D8469" s="32"/>
      <c r="G8469" s="32"/>
      <c r="I8469" s="7"/>
      <c r="J8469" s="7"/>
      <c r="K8469" s="7"/>
      <c r="N8469" s="7"/>
    </row>
    <row r="8470" spans="4:14" s="1" customFormat="1">
      <c r="D8470" s="32"/>
      <c r="G8470" s="32"/>
      <c r="I8470" s="7"/>
      <c r="J8470" s="7"/>
      <c r="K8470" s="7"/>
      <c r="N8470" s="7"/>
    </row>
    <row r="8471" spans="4:14" s="1" customFormat="1">
      <c r="D8471" s="32"/>
      <c r="G8471" s="32"/>
      <c r="I8471" s="7"/>
      <c r="J8471" s="7"/>
      <c r="K8471" s="7"/>
      <c r="N8471" s="7"/>
    </row>
    <row r="8472" spans="4:14" s="1" customFormat="1">
      <c r="D8472" s="32"/>
      <c r="G8472" s="32"/>
      <c r="I8472" s="7"/>
      <c r="J8472" s="7"/>
      <c r="K8472" s="7"/>
      <c r="N8472" s="7"/>
    </row>
    <row r="8473" spans="4:14" s="1" customFormat="1">
      <c r="D8473" s="32"/>
      <c r="G8473" s="32"/>
      <c r="I8473" s="7"/>
      <c r="J8473" s="7"/>
      <c r="K8473" s="7"/>
      <c r="N8473" s="7"/>
    </row>
    <row r="8474" spans="4:14" s="1" customFormat="1">
      <c r="D8474" s="32"/>
      <c r="G8474" s="32"/>
      <c r="I8474" s="7"/>
      <c r="J8474" s="7"/>
      <c r="K8474" s="7"/>
      <c r="N8474" s="7"/>
    </row>
    <row r="8475" spans="4:14" s="1" customFormat="1">
      <c r="D8475" s="32"/>
      <c r="G8475" s="32"/>
      <c r="I8475" s="7"/>
      <c r="J8475" s="7"/>
      <c r="K8475" s="7"/>
      <c r="N8475" s="7"/>
    </row>
    <row r="8476" spans="4:14" s="1" customFormat="1">
      <c r="D8476" s="32"/>
      <c r="G8476" s="32"/>
      <c r="I8476" s="7"/>
      <c r="J8476" s="7"/>
      <c r="K8476" s="7"/>
      <c r="N8476" s="7"/>
    </row>
    <row r="8477" spans="4:14" s="1" customFormat="1">
      <c r="D8477" s="32"/>
      <c r="G8477" s="32"/>
      <c r="I8477" s="7"/>
      <c r="J8477" s="7"/>
      <c r="K8477" s="7"/>
      <c r="N8477" s="7"/>
    </row>
    <row r="8478" spans="4:14" s="1" customFormat="1">
      <c r="D8478" s="32"/>
      <c r="G8478" s="32"/>
      <c r="I8478" s="7"/>
      <c r="J8478" s="7"/>
      <c r="K8478" s="7"/>
      <c r="N8478" s="7"/>
    </row>
    <row r="8479" spans="4:14" s="1" customFormat="1">
      <c r="D8479" s="32"/>
      <c r="G8479" s="32"/>
      <c r="I8479" s="7"/>
      <c r="J8479" s="7"/>
      <c r="K8479" s="7"/>
      <c r="N8479" s="7"/>
    </row>
    <row r="8480" spans="4:14" s="1" customFormat="1">
      <c r="D8480" s="32"/>
      <c r="G8480" s="32"/>
      <c r="I8480" s="7"/>
      <c r="J8480" s="7"/>
      <c r="K8480" s="7"/>
      <c r="N8480" s="7"/>
    </row>
    <row r="8481" spans="4:14" s="1" customFormat="1">
      <c r="D8481" s="32"/>
      <c r="G8481" s="32"/>
      <c r="I8481" s="7"/>
      <c r="J8481" s="7"/>
      <c r="K8481" s="7"/>
      <c r="N8481" s="7"/>
    </row>
    <row r="8482" spans="4:14" s="1" customFormat="1">
      <c r="D8482" s="32"/>
      <c r="G8482" s="32"/>
      <c r="I8482" s="7"/>
      <c r="J8482" s="7"/>
      <c r="K8482" s="7"/>
      <c r="N8482" s="7"/>
    </row>
    <row r="8483" spans="4:14" s="1" customFormat="1">
      <c r="D8483" s="32"/>
      <c r="G8483" s="32"/>
      <c r="I8483" s="7"/>
      <c r="J8483" s="7"/>
      <c r="K8483" s="7"/>
      <c r="N8483" s="7"/>
    </row>
    <row r="8484" spans="4:14" s="1" customFormat="1">
      <c r="D8484" s="32"/>
      <c r="G8484" s="32"/>
      <c r="I8484" s="7"/>
      <c r="J8484" s="7"/>
      <c r="K8484" s="7"/>
      <c r="N8484" s="7"/>
    </row>
    <row r="8485" spans="4:14" s="1" customFormat="1">
      <c r="D8485" s="32"/>
      <c r="G8485" s="32"/>
      <c r="I8485" s="7"/>
      <c r="J8485" s="7"/>
      <c r="K8485" s="7"/>
      <c r="N8485" s="7"/>
    </row>
    <row r="8486" spans="4:14" s="1" customFormat="1">
      <c r="D8486" s="32"/>
      <c r="G8486" s="32"/>
      <c r="I8486" s="7"/>
      <c r="J8486" s="7"/>
      <c r="K8486" s="7"/>
      <c r="N8486" s="7"/>
    </row>
    <row r="8487" spans="4:14" s="1" customFormat="1">
      <c r="D8487" s="32"/>
      <c r="G8487" s="32"/>
      <c r="I8487" s="7"/>
      <c r="J8487" s="7"/>
      <c r="K8487" s="7"/>
      <c r="N8487" s="7"/>
    </row>
    <row r="8488" spans="4:14" s="1" customFormat="1">
      <c r="D8488" s="32"/>
      <c r="G8488" s="32"/>
      <c r="I8488" s="7"/>
      <c r="J8488" s="7"/>
      <c r="K8488" s="7"/>
      <c r="N8488" s="7"/>
    </row>
    <row r="8489" spans="4:14" s="1" customFormat="1">
      <c r="D8489" s="32"/>
      <c r="G8489" s="32"/>
      <c r="I8489" s="7"/>
      <c r="J8489" s="7"/>
      <c r="K8489" s="7"/>
      <c r="N8489" s="7"/>
    </row>
    <row r="8490" spans="4:14" s="1" customFormat="1">
      <c r="D8490" s="32"/>
      <c r="G8490" s="32"/>
      <c r="I8490" s="7"/>
      <c r="J8490" s="7"/>
      <c r="K8490" s="7"/>
      <c r="N8490" s="7"/>
    </row>
    <row r="8491" spans="4:14" s="1" customFormat="1">
      <c r="D8491" s="32"/>
      <c r="G8491" s="32"/>
      <c r="I8491" s="7"/>
      <c r="J8491" s="7"/>
      <c r="K8491" s="7"/>
      <c r="N8491" s="7"/>
    </row>
    <row r="8492" spans="4:14" s="1" customFormat="1">
      <c r="D8492" s="32"/>
      <c r="G8492" s="32"/>
      <c r="I8492" s="7"/>
      <c r="J8492" s="7"/>
      <c r="K8492" s="7"/>
      <c r="N8492" s="7"/>
    </row>
    <row r="8493" spans="4:14" s="1" customFormat="1">
      <c r="D8493" s="32"/>
      <c r="G8493" s="32"/>
      <c r="I8493" s="7"/>
      <c r="J8493" s="7"/>
      <c r="K8493" s="7"/>
      <c r="N8493" s="7"/>
    </row>
    <row r="8494" spans="4:14" s="1" customFormat="1">
      <c r="D8494" s="32"/>
      <c r="G8494" s="32"/>
      <c r="I8494" s="7"/>
      <c r="J8494" s="7"/>
      <c r="K8494" s="7"/>
      <c r="N8494" s="7"/>
    </row>
    <row r="8495" spans="4:14" s="1" customFormat="1">
      <c r="D8495" s="32"/>
      <c r="G8495" s="32"/>
      <c r="I8495" s="7"/>
      <c r="J8495" s="7"/>
      <c r="K8495" s="7"/>
      <c r="N8495" s="7"/>
    </row>
    <row r="8496" spans="4:14" s="1" customFormat="1">
      <c r="D8496" s="32"/>
      <c r="G8496" s="32"/>
      <c r="I8496" s="7"/>
      <c r="J8496" s="7"/>
      <c r="K8496" s="7"/>
      <c r="N8496" s="7"/>
    </row>
    <row r="8497" spans="4:14" s="1" customFormat="1">
      <c r="D8497" s="32"/>
      <c r="G8497" s="32"/>
      <c r="I8497" s="7"/>
      <c r="J8497" s="7"/>
      <c r="K8497" s="7"/>
      <c r="N8497" s="7"/>
    </row>
    <row r="8498" spans="4:14" s="1" customFormat="1">
      <c r="D8498" s="32"/>
      <c r="G8498" s="32"/>
      <c r="I8498" s="7"/>
      <c r="J8498" s="7"/>
      <c r="K8498" s="7"/>
      <c r="N8498" s="7"/>
    </row>
    <row r="8499" spans="4:14" s="1" customFormat="1">
      <c r="D8499" s="32"/>
      <c r="G8499" s="32"/>
      <c r="I8499" s="7"/>
      <c r="J8499" s="7"/>
      <c r="K8499" s="7"/>
      <c r="N8499" s="7"/>
    </row>
    <row r="8500" spans="4:14" s="1" customFormat="1">
      <c r="D8500" s="32"/>
      <c r="G8500" s="32"/>
      <c r="I8500" s="7"/>
      <c r="J8500" s="7"/>
      <c r="K8500" s="7"/>
      <c r="N8500" s="7"/>
    </row>
    <row r="8501" spans="4:14" s="1" customFormat="1">
      <c r="D8501" s="32"/>
      <c r="G8501" s="32"/>
      <c r="I8501" s="7"/>
      <c r="J8501" s="7"/>
      <c r="K8501" s="7"/>
      <c r="N8501" s="7"/>
    </row>
    <row r="8502" spans="4:14" s="1" customFormat="1">
      <c r="D8502" s="32"/>
      <c r="G8502" s="32"/>
      <c r="I8502" s="7"/>
      <c r="J8502" s="7"/>
      <c r="K8502" s="7"/>
      <c r="N8502" s="7"/>
    </row>
    <row r="8503" spans="4:14" s="1" customFormat="1">
      <c r="D8503" s="32"/>
      <c r="G8503" s="32"/>
      <c r="I8503" s="7"/>
      <c r="J8503" s="7"/>
      <c r="K8503" s="7"/>
      <c r="N8503" s="7"/>
    </row>
    <row r="8504" spans="4:14" s="1" customFormat="1">
      <c r="D8504" s="32"/>
      <c r="G8504" s="32"/>
      <c r="I8504" s="7"/>
      <c r="J8504" s="7"/>
      <c r="K8504" s="7"/>
      <c r="N8504" s="7"/>
    </row>
    <row r="8505" spans="4:14" s="1" customFormat="1">
      <c r="D8505" s="32"/>
      <c r="G8505" s="32"/>
      <c r="I8505" s="7"/>
      <c r="J8505" s="7"/>
      <c r="K8505" s="7"/>
      <c r="N8505" s="7"/>
    </row>
    <row r="8506" spans="4:14" s="1" customFormat="1">
      <c r="D8506" s="32"/>
      <c r="G8506" s="32"/>
      <c r="I8506" s="7"/>
      <c r="J8506" s="7"/>
      <c r="K8506" s="7"/>
      <c r="N8506" s="7"/>
    </row>
    <row r="8507" spans="4:14" s="1" customFormat="1">
      <c r="D8507" s="32"/>
      <c r="G8507" s="32"/>
      <c r="I8507" s="7"/>
      <c r="J8507" s="7"/>
      <c r="K8507" s="7"/>
      <c r="N8507" s="7"/>
    </row>
    <row r="8508" spans="4:14" s="1" customFormat="1">
      <c r="D8508" s="32"/>
      <c r="G8508" s="32"/>
      <c r="I8508" s="7"/>
      <c r="J8508" s="7"/>
      <c r="K8508" s="7"/>
      <c r="N8508" s="7"/>
    </row>
    <row r="8509" spans="4:14" s="1" customFormat="1">
      <c r="D8509" s="32"/>
      <c r="G8509" s="32"/>
      <c r="I8509" s="7"/>
      <c r="J8509" s="7"/>
      <c r="K8509" s="7"/>
      <c r="N8509" s="7"/>
    </row>
    <row r="8510" spans="4:14" s="1" customFormat="1">
      <c r="D8510" s="32"/>
      <c r="G8510" s="32"/>
      <c r="I8510" s="7"/>
      <c r="J8510" s="7"/>
      <c r="K8510" s="7"/>
      <c r="N8510" s="7"/>
    </row>
    <row r="8511" spans="4:14" s="1" customFormat="1">
      <c r="D8511" s="32"/>
      <c r="G8511" s="32"/>
      <c r="I8511" s="7"/>
      <c r="J8511" s="7"/>
      <c r="K8511" s="7"/>
      <c r="N8511" s="7"/>
    </row>
    <row r="8512" spans="4:14" s="1" customFormat="1">
      <c r="D8512" s="32"/>
      <c r="G8512" s="32"/>
      <c r="I8512" s="7"/>
      <c r="J8512" s="7"/>
      <c r="K8512" s="7"/>
      <c r="N8512" s="7"/>
    </row>
    <row r="8513" spans="4:14" s="1" customFormat="1">
      <c r="D8513" s="32"/>
      <c r="G8513" s="32"/>
      <c r="I8513" s="7"/>
      <c r="J8513" s="7"/>
      <c r="K8513" s="7"/>
      <c r="N8513" s="7"/>
    </row>
    <row r="8514" spans="4:14" s="1" customFormat="1">
      <c r="D8514" s="32"/>
      <c r="G8514" s="32"/>
      <c r="I8514" s="7"/>
      <c r="J8514" s="7"/>
      <c r="K8514" s="7"/>
      <c r="N8514" s="7"/>
    </row>
    <row r="8515" spans="4:14" s="1" customFormat="1">
      <c r="D8515" s="32"/>
      <c r="G8515" s="32"/>
      <c r="I8515" s="7"/>
      <c r="J8515" s="7"/>
      <c r="K8515" s="7"/>
      <c r="N8515" s="7"/>
    </row>
    <row r="8516" spans="4:14" s="1" customFormat="1">
      <c r="D8516" s="32"/>
      <c r="G8516" s="32"/>
      <c r="I8516" s="7"/>
      <c r="J8516" s="7"/>
      <c r="K8516" s="7"/>
      <c r="N8516" s="7"/>
    </row>
    <row r="8517" spans="4:14" s="1" customFormat="1">
      <c r="D8517" s="32"/>
      <c r="G8517" s="32"/>
      <c r="I8517" s="7"/>
      <c r="J8517" s="7"/>
      <c r="K8517" s="7"/>
      <c r="N8517" s="7"/>
    </row>
    <row r="8518" spans="4:14" s="1" customFormat="1">
      <c r="D8518" s="32"/>
      <c r="G8518" s="32"/>
      <c r="I8518" s="7"/>
      <c r="J8518" s="7"/>
      <c r="K8518" s="7"/>
      <c r="N8518" s="7"/>
    </row>
    <row r="8519" spans="4:14" s="1" customFormat="1">
      <c r="D8519" s="32"/>
      <c r="G8519" s="32"/>
      <c r="I8519" s="7"/>
      <c r="J8519" s="7"/>
      <c r="K8519" s="7"/>
      <c r="N8519" s="7"/>
    </row>
    <row r="8520" spans="4:14" s="1" customFormat="1">
      <c r="D8520" s="32"/>
      <c r="G8520" s="32"/>
      <c r="I8520" s="7"/>
      <c r="J8520" s="7"/>
      <c r="K8520" s="7"/>
      <c r="N8520" s="7"/>
    </row>
    <row r="8521" spans="4:14" s="1" customFormat="1">
      <c r="D8521" s="32"/>
      <c r="G8521" s="32"/>
      <c r="I8521" s="7"/>
      <c r="J8521" s="7"/>
      <c r="K8521" s="7"/>
      <c r="N8521" s="7"/>
    </row>
    <row r="8522" spans="4:14" s="1" customFormat="1">
      <c r="D8522" s="32"/>
      <c r="G8522" s="32"/>
      <c r="I8522" s="7"/>
      <c r="J8522" s="7"/>
      <c r="K8522" s="7"/>
      <c r="N8522" s="7"/>
    </row>
    <row r="8523" spans="4:14" s="1" customFormat="1">
      <c r="D8523" s="32"/>
      <c r="G8523" s="32"/>
      <c r="I8523" s="7"/>
      <c r="J8523" s="7"/>
      <c r="K8523" s="7"/>
      <c r="N8523" s="7"/>
    </row>
    <row r="8524" spans="4:14" s="1" customFormat="1">
      <c r="D8524" s="32"/>
      <c r="G8524" s="32"/>
      <c r="I8524" s="7"/>
      <c r="J8524" s="7"/>
      <c r="K8524" s="7"/>
      <c r="N8524" s="7"/>
    </row>
    <row r="8525" spans="4:14" s="1" customFormat="1">
      <c r="D8525" s="32"/>
      <c r="G8525" s="32"/>
      <c r="I8525" s="7"/>
      <c r="J8525" s="7"/>
      <c r="K8525" s="7"/>
      <c r="N8525" s="7"/>
    </row>
    <row r="8526" spans="4:14" s="1" customFormat="1">
      <c r="D8526" s="32"/>
      <c r="G8526" s="32"/>
      <c r="I8526" s="7"/>
      <c r="J8526" s="7"/>
      <c r="K8526" s="7"/>
      <c r="N8526" s="7"/>
    </row>
    <row r="8527" spans="4:14" s="1" customFormat="1">
      <c r="D8527" s="32"/>
      <c r="G8527" s="32"/>
      <c r="I8527" s="7"/>
      <c r="J8527" s="7"/>
      <c r="K8527" s="7"/>
      <c r="N8527" s="7"/>
    </row>
    <row r="8528" spans="4:14" s="1" customFormat="1">
      <c r="D8528" s="32"/>
      <c r="G8528" s="32"/>
      <c r="I8528" s="7"/>
      <c r="J8528" s="7"/>
      <c r="K8528" s="7"/>
      <c r="N8528" s="7"/>
    </row>
    <row r="8529" spans="4:14" s="1" customFormat="1">
      <c r="D8529" s="32"/>
      <c r="G8529" s="32"/>
      <c r="I8529" s="7"/>
      <c r="J8529" s="7"/>
      <c r="K8529" s="7"/>
      <c r="N8529" s="7"/>
    </row>
    <row r="8530" spans="4:14" s="1" customFormat="1">
      <c r="D8530" s="32"/>
      <c r="G8530" s="32"/>
      <c r="I8530" s="7"/>
      <c r="J8530" s="7"/>
      <c r="K8530" s="7"/>
      <c r="N8530" s="7"/>
    </row>
    <row r="8531" spans="4:14" s="1" customFormat="1">
      <c r="D8531" s="32"/>
      <c r="G8531" s="32"/>
      <c r="I8531" s="7"/>
      <c r="J8531" s="7"/>
      <c r="K8531" s="7"/>
      <c r="N8531" s="7"/>
    </row>
    <row r="8532" spans="4:14" s="1" customFormat="1">
      <c r="D8532" s="32"/>
      <c r="G8532" s="32"/>
      <c r="I8532" s="7"/>
      <c r="J8532" s="7"/>
      <c r="K8532" s="7"/>
      <c r="N8532" s="7"/>
    </row>
    <row r="8533" spans="4:14" s="1" customFormat="1">
      <c r="D8533" s="32"/>
      <c r="G8533" s="32"/>
      <c r="I8533" s="7"/>
      <c r="J8533" s="7"/>
      <c r="K8533" s="7"/>
      <c r="N8533" s="7"/>
    </row>
    <row r="8534" spans="4:14" s="1" customFormat="1">
      <c r="D8534" s="32"/>
      <c r="G8534" s="32"/>
      <c r="I8534" s="7"/>
      <c r="J8534" s="7"/>
      <c r="K8534" s="7"/>
      <c r="N8534" s="7"/>
    </row>
    <row r="8535" spans="4:14" s="1" customFormat="1">
      <c r="D8535" s="32"/>
      <c r="G8535" s="32"/>
      <c r="I8535" s="7"/>
      <c r="J8535" s="7"/>
      <c r="K8535" s="7"/>
      <c r="N8535" s="7"/>
    </row>
    <row r="8536" spans="4:14" s="1" customFormat="1">
      <c r="D8536" s="32"/>
      <c r="G8536" s="32"/>
      <c r="I8536" s="7"/>
      <c r="J8536" s="7"/>
      <c r="K8536" s="7"/>
      <c r="N8536" s="7"/>
    </row>
    <row r="8537" spans="4:14" s="1" customFormat="1">
      <c r="D8537" s="32"/>
      <c r="G8537" s="32"/>
      <c r="I8537" s="7"/>
      <c r="J8537" s="7"/>
      <c r="K8537" s="7"/>
      <c r="N8537" s="7"/>
    </row>
    <row r="8538" spans="4:14" s="1" customFormat="1">
      <c r="D8538" s="32"/>
      <c r="G8538" s="32"/>
      <c r="I8538" s="7"/>
      <c r="J8538" s="7"/>
      <c r="K8538" s="7"/>
      <c r="N8538" s="7"/>
    </row>
    <row r="8539" spans="4:14" s="1" customFormat="1">
      <c r="D8539" s="32"/>
      <c r="G8539" s="32"/>
      <c r="I8539" s="7"/>
      <c r="J8539" s="7"/>
      <c r="K8539" s="7"/>
      <c r="N8539" s="7"/>
    </row>
    <row r="8540" spans="4:14" s="1" customFormat="1">
      <c r="D8540" s="32"/>
      <c r="G8540" s="32"/>
      <c r="I8540" s="7"/>
      <c r="J8540" s="7"/>
      <c r="K8540" s="7"/>
      <c r="N8540" s="7"/>
    </row>
    <row r="8541" spans="4:14" s="1" customFormat="1">
      <c r="D8541" s="32"/>
      <c r="G8541" s="32"/>
      <c r="I8541" s="7"/>
      <c r="J8541" s="7"/>
      <c r="K8541" s="7"/>
      <c r="N8541" s="7"/>
    </row>
    <row r="8542" spans="4:14" s="1" customFormat="1">
      <c r="D8542" s="32"/>
      <c r="G8542" s="32"/>
      <c r="I8542" s="7"/>
      <c r="J8542" s="7"/>
      <c r="K8542" s="7"/>
      <c r="N8542" s="7"/>
    </row>
    <row r="8543" spans="4:14" s="1" customFormat="1">
      <c r="D8543" s="32"/>
      <c r="G8543" s="32"/>
      <c r="I8543" s="7"/>
      <c r="J8543" s="7"/>
      <c r="K8543" s="7"/>
      <c r="N8543" s="7"/>
    </row>
    <row r="8544" spans="4:14" s="1" customFormat="1">
      <c r="D8544" s="32"/>
      <c r="G8544" s="32"/>
      <c r="I8544" s="7"/>
      <c r="J8544" s="7"/>
      <c r="K8544" s="7"/>
      <c r="N8544" s="7"/>
    </row>
    <row r="8545" spans="4:14" s="1" customFormat="1">
      <c r="D8545" s="32"/>
      <c r="G8545" s="32"/>
      <c r="I8545" s="7"/>
      <c r="J8545" s="7"/>
      <c r="K8545" s="7"/>
      <c r="N8545" s="7"/>
    </row>
    <row r="8546" spans="4:14" s="1" customFormat="1">
      <c r="D8546" s="32"/>
      <c r="G8546" s="32"/>
      <c r="I8546" s="7"/>
      <c r="J8546" s="7"/>
      <c r="K8546" s="7"/>
      <c r="N8546" s="7"/>
    </row>
    <row r="8547" spans="4:14" s="1" customFormat="1">
      <c r="D8547" s="32"/>
      <c r="G8547" s="32"/>
      <c r="I8547" s="7"/>
      <c r="J8547" s="7"/>
      <c r="K8547" s="7"/>
      <c r="N8547" s="7"/>
    </row>
    <row r="8548" spans="4:14" s="1" customFormat="1">
      <c r="D8548" s="32"/>
      <c r="G8548" s="32"/>
      <c r="I8548" s="7"/>
      <c r="J8548" s="7"/>
      <c r="K8548" s="7"/>
      <c r="N8548" s="7"/>
    </row>
    <row r="8549" spans="4:14" s="1" customFormat="1">
      <c r="D8549" s="32"/>
      <c r="G8549" s="32"/>
      <c r="I8549" s="7"/>
      <c r="J8549" s="7"/>
      <c r="K8549" s="7"/>
      <c r="N8549" s="7"/>
    </row>
    <row r="8550" spans="4:14" s="1" customFormat="1">
      <c r="D8550" s="32"/>
      <c r="G8550" s="32"/>
      <c r="I8550" s="7"/>
      <c r="J8550" s="7"/>
      <c r="K8550" s="7"/>
      <c r="N8550" s="7"/>
    </row>
    <row r="8551" spans="4:14" s="1" customFormat="1">
      <c r="D8551" s="32"/>
      <c r="G8551" s="32"/>
      <c r="I8551" s="7"/>
      <c r="J8551" s="7"/>
      <c r="K8551" s="7"/>
      <c r="N8551" s="7"/>
    </row>
    <row r="8552" spans="4:14" s="1" customFormat="1">
      <c r="D8552" s="32"/>
      <c r="G8552" s="32"/>
      <c r="I8552" s="7"/>
      <c r="J8552" s="7"/>
      <c r="K8552" s="7"/>
      <c r="N8552" s="7"/>
    </row>
    <row r="8553" spans="4:14" s="1" customFormat="1">
      <c r="D8553" s="32"/>
      <c r="G8553" s="32"/>
      <c r="I8553" s="7"/>
      <c r="J8553" s="7"/>
      <c r="K8553" s="7"/>
      <c r="N8553" s="7"/>
    </row>
    <row r="8554" spans="4:14" s="1" customFormat="1">
      <c r="D8554" s="32"/>
      <c r="G8554" s="32"/>
      <c r="I8554" s="7"/>
      <c r="J8554" s="7"/>
      <c r="K8554" s="7"/>
      <c r="N8554" s="7"/>
    </row>
    <row r="8555" spans="4:14" s="1" customFormat="1">
      <c r="D8555" s="32"/>
      <c r="G8555" s="32"/>
      <c r="I8555" s="7"/>
      <c r="J8555" s="7"/>
      <c r="K8555" s="7"/>
      <c r="N8555" s="7"/>
    </row>
    <row r="8556" spans="4:14" s="1" customFormat="1">
      <c r="D8556" s="32"/>
      <c r="G8556" s="32"/>
      <c r="I8556" s="7"/>
      <c r="J8556" s="7"/>
      <c r="K8556" s="7"/>
      <c r="N8556" s="7"/>
    </row>
    <row r="8557" spans="4:14" s="1" customFormat="1">
      <c r="D8557" s="32"/>
      <c r="G8557" s="32"/>
      <c r="I8557" s="7"/>
      <c r="J8557" s="7"/>
      <c r="K8557" s="7"/>
      <c r="N8557" s="7"/>
    </row>
    <row r="8558" spans="4:14" s="1" customFormat="1">
      <c r="D8558" s="32"/>
      <c r="G8558" s="32"/>
      <c r="I8558" s="7"/>
      <c r="J8558" s="7"/>
      <c r="K8558" s="7"/>
      <c r="N8558" s="7"/>
    </row>
    <row r="8559" spans="4:14" s="1" customFormat="1">
      <c r="D8559" s="32"/>
      <c r="G8559" s="32"/>
      <c r="I8559" s="7"/>
      <c r="J8559" s="7"/>
      <c r="K8559" s="7"/>
      <c r="N8559" s="7"/>
    </row>
    <row r="8560" spans="4:14" s="1" customFormat="1">
      <c r="D8560" s="32"/>
      <c r="G8560" s="32"/>
      <c r="I8560" s="7"/>
      <c r="J8560" s="7"/>
      <c r="K8560" s="7"/>
      <c r="N8560" s="7"/>
    </row>
    <row r="8561" spans="4:14" s="1" customFormat="1">
      <c r="D8561" s="32"/>
      <c r="G8561" s="32"/>
      <c r="I8561" s="7"/>
      <c r="J8561" s="7"/>
      <c r="K8561" s="7"/>
      <c r="N8561" s="7"/>
    </row>
    <row r="8562" spans="4:14" s="1" customFormat="1">
      <c r="D8562" s="32"/>
      <c r="G8562" s="32"/>
      <c r="I8562" s="7"/>
      <c r="J8562" s="7"/>
      <c r="K8562" s="7"/>
      <c r="N8562" s="7"/>
    </row>
    <row r="8563" spans="4:14" s="1" customFormat="1">
      <c r="D8563" s="32"/>
      <c r="G8563" s="32"/>
      <c r="I8563" s="7"/>
      <c r="J8563" s="7"/>
      <c r="K8563" s="7"/>
      <c r="N8563" s="7"/>
    </row>
    <row r="8564" spans="4:14" s="1" customFormat="1">
      <c r="D8564" s="32"/>
      <c r="G8564" s="32"/>
      <c r="I8564" s="7"/>
      <c r="J8564" s="7"/>
      <c r="K8564" s="7"/>
      <c r="N8564" s="7"/>
    </row>
    <row r="8565" spans="4:14" s="1" customFormat="1">
      <c r="D8565" s="32"/>
      <c r="G8565" s="32"/>
      <c r="I8565" s="7"/>
      <c r="J8565" s="7"/>
      <c r="K8565" s="7"/>
      <c r="N8565" s="7"/>
    </row>
    <row r="8566" spans="4:14" s="1" customFormat="1">
      <c r="D8566" s="32"/>
      <c r="G8566" s="32"/>
      <c r="I8566" s="7"/>
      <c r="J8566" s="7"/>
      <c r="K8566" s="7"/>
      <c r="N8566" s="7"/>
    </row>
    <row r="8567" spans="4:14" s="1" customFormat="1">
      <c r="D8567" s="32"/>
      <c r="G8567" s="32"/>
      <c r="I8567" s="7"/>
      <c r="J8567" s="7"/>
      <c r="K8567" s="7"/>
      <c r="N8567" s="7"/>
    </row>
    <row r="8568" spans="4:14" s="1" customFormat="1">
      <c r="D8568" s="32"/>
      <c r="G8568" s="32"/>
      <c r="I8568" s="7"/>
      <c r="J8568" s="7"/>
      <c r="K8568" s="7"/>
      <c r="N8568" s="7"/>
    </row>
    <row r="8569" spans="4:14" s="1" customFormat="1">
      <c r="D8569" s="32"/>
      <c r="G8569" s="32"/>
      <c r="I8569" s="7"/>
      <c r="J8569" s="7"/>
      <c r="K8569" s="7"/>
      <c r="N8569" s="7"/>
    </row>
    <row r="8570" spans="4:14" s="1" customFormat="1">
      <c r="D8570" s="32"/>
      <c r="G8570" s="32"/>
      <c r="I8570" s="7"/>
      <c r="J8570" s="7"/>
      <c r="K8570" s="7"/>
      <c r="N8570" s="7"/>
    </row>
    <row r="8571" spans="4:14" s="1" customFormat="1">
      <c r="D8571" s="32"/>
      <c r="G8571" s="32"/>
      <c r="I8571" s="7"/>
      <c r="J8571" s="7"/>
      <c r="K8571" s="7"/>
      <c r="N8571" s="7"/>
    </row>
    <row r="8572" spans="4:14" s="1" customFormat="1">
      <c r="D8572" s="32"/>
      <c r="G8572" s="32"/>
      <c r="I8572" s="7"/>
      <c r="J8572" s="7"/>
      <c r="K8572" s="7"/>
      <c r="N8572" s="7"/>
    </row>
    <row r="8573" spans="4:14" s="1" customFormat="1">
      <c r="D8573" s="32"/>
      <c r="G8573" s="32"/>
      <c r="I8573" s="7"/>
      <c r="J8573" s="7"/>
      <c r="K8573" s="7"/>
      <c r="N8573" s="7"/>
    </row>
    <row r="8574" spans="4:14" s="1" customFormat="1">
      <c r="D8574" s="32"/>
      <c r="G8574" s="32"/>
      <c r="I8574" s="7"/>
      <c r="J8574" s="7"/>
      <c r="K8574" s="7"/>
      <c r="N8574" s="7"/>
    </row>
    <row r="8575" spans="4:14" s="1" customFormat="1">
      <c r="D8575" s="32"/>
      <c r="G8575" s="32"/>
      <c r="I8575" s="7"/>
      <c r="J8575" s="7"/>
      <c r="K8575" s="7"/>
      <c r="N8575" s="7"/>
    </row>
    <row r="8576" spans="4:14" s="1" customFormat="1">
      <c r="D8576" s="32"/>
      <c r="G8576" s="32"/>
      <c r="I8576" s="7"/>
      <c r="J8576" s="7"/>
      <c r="K8576" s="7"/>
      <c r="N8576" s="7"/>
    </row>
    <row r="8577" spans="4:14" s="1" customFormat="1">
      <c r="D8577" s="32"/>
      <c r="G8577" s="32"/>
      <c r="I8577" s="7"/>
      <c r="J8577" s="7"/>
      <c r="K8577" s="7"/>
      <c r="N8577" s="7"/>
    </row>
    <row r="8578" spans="4:14" s="1" customFormat="1">
      <c r="D8578" s="32"/>
      <c r="G8578" s="32"/>
      <c r="I8578" s="7"/>
      <c r="J8578" s="7"/>
      <c r="K8578" s="7"/>
      <c r="N8578" s="7"/>
    </row>
    <row r="8579" spans="4:14" s="1" customFormat="1">
      <c r="D8579" s="32"/>
      <c r="G8579" s="32"/>
      <c r="I8579" s="7"/>
      <c r="J8579" s="7"/>
      <c r="K8579" s="7"/>
      <c r="N8579" s="7"/>
    </row>
    <row r="8580" spans="4:14" s="1" customFormat="1">
      <c r="D8580" s="32"/>
      <c r="G8580" s="32"/>
      <c r="I8580" s="7"/>
      <c r="J8580" s="7"/>
      <c r="K8580" s="7"/>
      <c r="N8580" s="7"/>
    </row>
    <row r="8581" spans="4:14" s="1" customFormat="1">
      <c r="D8581" s="32"/>
      <c r="G8581" s="32"/>
      <c r="I8581" s="7"/>
      <c r="J8581" s="7"/>
      <c r="K8581" s="7"/>
      <c r="N8581" s="7"/>
    </row>
    <row r="8582" spans="4:14" s="1" customFormat="1">
      <c r="D8582" s="32"/>
      <c r="G8582" s="32"/>
      <c r="I8582" s="7"/>
      <c r="J8582" s="7"/>
      <c r="K8582" s="7"/>
      <c r="N8582" s="7"/>
    </row>
    <row r="8583" spans="4:14" s="1" customFormat="1">
      <c r="D8583" s="32"/>
      <c r="G8583" s="32"/>
      <c r="I8583" s="7"/>
      <c r="J8583" s="7"/>
      <c r="K8583" s="7"/>
      <c r="N8583" s="7"/>
    </row>
    <row r="8584" spans="4:14" s="1" customFormat="1">
      <c r="D8584" s="32"/>
      <c r="G8584" s="32"/>
      <c r="I8584" s="7"/>
      <c r="J8584" s="7"/>
      <c r="K8584" s="7"/>
      <c r="N8584" s="7"/>
    </row>
    <row r="8585" spans="4:14" s="1" customFormat="1">
      <c r="D8585" s="32"/>
      <c r="G8585" s="32"/>
      <c r="I8585" s="7"/>
      <c r="J8585" s="7"/>
      <c r="K8585" s="7"/>
      <c r="N8585" s="7"/>
    </row>
    <row r="8586" spans="4:14" s="1" customFormat="1">
      <c r="D8586" s="32"/>
      <c r="G8586" s="32"/>
      <c r="I8586" s="7"/>
      <c r="J8586" s="7"/>
      <c r="K8586" s="7"/>
      <c r="N8586" s="7"/>
    </row>
    <row r="8587" spans="4:14" s="1" customFormat="1">
      <c r="D8587" s="32"/>
      <c r="G8587" s="32"/>
      <c r="I8587" s="7"/>
      <c r="J8587" s="7"/>
      <c r="K8587" s="7"/>
      <c r="N8587" s="7"/>
    </row>
    <row r="8588" spans="4:14" s="1" customFormat="1">
      <c r="D8588" s="32"/>
      <c r="G8588" s="32"/>
      <c r="I8588" s="7"/>
      <c r="J8588" s="7"/>
      <c r="K8588" s="7"/>
      <c r="N8588" s="7"/>
    </row>
    <row r="8589" spans="4:14" s="1" customFormat="1">
      <c r="D8589" s="32"/>
      <c r="G8589" s="32"/>
      <c r="I8589" s="7"/>
      <c r="J8589" s="7"/>
      <c r="K8589" s="7"/>
      <c r="N8589" s="7"/>
    </row>
    <row r="8590" spans="4:14" s="1" customFormat="1">
      <c r="D8590" s="32"/>
      <c r="G8590" s="32"/>
      <c r="I8590" s="7"/>
      <c r="J8590" s="7"/>
      <c r="K8590" s="7"/>
      <c r="N8590" s="7"/>
    </row>
    <row r="8591" spans="4:14" s="1" customFormat="1">
      <c r="D8591" s="32"/>
      <c r="G8591" s="32"/>
      <c r="I8591" s="7"/>
      <c r="J8591" s="7"/>
      <c r="K8591" s="7"/>
      <c r="N8591" s="7"/>
    </row>
    <row r="8592" spans="4:14" s="1" customFormat="1">
      <c r="D8592" s="32"/>
      <c r="G8592" s="32"/>
      <c r="I8592" s="7"/>
      <c r="J8592" s="7"/>
      <c r="K8592" s="7"/>
      <c r="N8592" s="7"/>
    </row>
    <row r="8593" spans="4:14" s="1" customFormat="1">
      <c r="D8593" s="32"/>
      <c r="G8593" s="32"/>
      <c r="I8593" s="7"/>
      <c r="J8593" s="7"/>
      <c r="K8593" s="7"/>
      <c r="N8593" s="7"/>
    </row>
    <row r="8594" spans="4:14" s="1" customFormat="1">
      <c r="D8594" s="32"/>
      <c r="G8594" s="32"/>
      <c r="I8594" s="7"/>
      <c r="J8594" s="7"/>
      <c r="K8594" s="7"/>
      <c r="N8594" s="7"/>
    </row>
    <row r="8595" spans="4:14" s="1" customFormat="1">
      <c r="D8595" s="32"/>
      <c r="G8595" s="32"/>
      <c r="I8595" s="7"/>
      <c r="J8595" s="7"/>
      <c r="K8595" s="7"/>
      <c r="N8595" s="7"/>
    </row>
    <row r="8596" spans="4:14" s="1" customFormat="1">
      <c r="D8596" s="32"/>
      <c r="G8596" s="32"/>
      <c r="I8596" s="7"/>
      <c r="J8596" s="7"/>
      <c r="K8596" s="7"/>
      <c r="N8596" s="7"/>
    </row>
    <row r="8597" spans="4:14" s="1" customFormat="1">
      <c r="D8597" s="32"/>
      <c r="G8597" s="32"/>
      <c r="I8597" s="7"/>
      <c r="J8597" s="7"/>
      <c r="K8597" s="7"/>
      <c r="N8597" s="7"/>
    </row>
    <row r="8598" spans="4:14" s="1" customFormat="1">
      <c r="D8598" s="32"/>
      <c r="G8598" s="32"/>
      <c r="I8598" s="7"/>
      <c r="J8598" s="7"/>
      <c r="K8598" s="7"/>
      <c r="N8598" s="7"/>
    </row>
    <row r="8599" spans="4:14" s="1" customFormat="1">
      <c r="D8599" s="32"/>
      <c r="G8599" s="32"/>
      <c r="I8599" s="7"/>
      <c r="J8599" s="7"/>
      <c r="K8599" s="7"/>
      <c r="N8599" s="7"/>
    </row>
    <row r="8600" spans="4:14" s="1" customFormat="1">
      <c r="D8600" s="32"/>
      <c r="G8600" s="32"/>
      <c r="I8600" s="7"/>
      <c r="J8600" s="7"/>
      <c r="K8600" s="7"/>
      <c r="N8600" s="7"/>
    </row>
    <row r="8601" spans="4:14" s="1" customFormat="1">
      <c r="D8601" s="32"/>
      <c r="G8601" s="32"/>
      <c r="I8601" s="7"/>
      <c r="J8601" s="7"/>
      <c r="K8601" s="7"/>
      <c r="N8601" s="7"/>
    </row>
    <row r="8602" spans="4:14" s="1" customFormat="1">
      <c r="D8602" s="32"/>
      <c r="G8602" s="32"/>
      <c r="I8602" s="7"/>
      <c r="J8602" s="7"/>
      <c r="K8602" s="7"/>
      <c r="N8602" s="7"/>
    </row>
    <row r="8603" spans="4:14" s="1" customFormat="1">
      <c r="D8603" s="32"/>
      <c r="G8603" s="32"/>
      <c r="I8603" s="7"/>
      <c r="J8603" s="7"/>
      <c r="K8603" s="7"/>
      <c r="N8603" s="7"/>
    </row>
    <row r="8604" spans="4:14" s="1" customFormat="1">
      <c r="D8604" s="32"/>
      <c r="G8604" s="32"/>
      <c r="I8604" s="7"/>
      <c r="J8604" s="7"/>
      <c r="K8604" s="7"/>
      <c r="N8604" s="7"/>
    </row>
    <row r="8605" spans="4:14" s="1" customFormat="1">
      <c r="D8605" s="32"/>
      <c r="G8605" s="32"/>
      <c r="I8605" s="7"/>
      <c r="J8605" s="7"/>
      <c r="K8605" s="7"/>
      <c r="N8605" s="7"/>
    </row>
    <row r="8606" spans="4:14" s="1" customFormat="1">
      <c r="D8606" s="32"/>
      <c r="G8606" s="32"/>
      <c r="I8606" s="7"/>
      <c r="J8606" s="7"/>
      <c r="K8606" s="7"/>
      <c r="N8606" s="7"/>
    </row>
    <row r="8607" spans="4:14" s="1" customFormat="1">
      <c r="D8607" s="32"/>
      <c r="G8607" s="32"/>
      <c r="I8607" s="7"/>
      <c r="J8607" s="7"/>
      <c r="K8607" s="7"/>
      <c r="N8607" s="7"/>
    </row>
    <row r="8608" spans="4:14" s="1" customFormat="1">
      <c r="D8608" s="32"/>
      <c r="G8608" s="32"/>
      <c r="I8608" s="7"/>
      <c r="J8608" s="7"/>
      <c r="K8608" s="7"/>
      <c r="N8608" s="7"/>
    </row>
    <row r="8609" spans="4:14" s="1" customFormat="1">
      <c r="D8609" s="32"/>
      <c r="G8609" s="32"/>
      <c r="I8609" s="7"/>
      <c r="J8609" s="7"/>
      <c r="K8609" s="7"/>
      <c r="N8609" s="7"/>
    </row>
    <row r="8610" spans="4:14" s="1" customFormat="1">
      <c r="D8610" s="32"/>
      <c r="G8610" s="32"/>
      <c r="I8610" s="7"/>
      <c r="J8610" s="7"/>
      <c r="K8610" s="7"/>
      <c r="N8610" s="7"/>
    </row>
    <row r="8611" spans="4:14" s="1" customFormat="1">
      <c r="D8611" s="32"/>
      <c r="G8611" s="32"/>
      <c r="I8611" s="7"/>
      <c r="J8611" s="7"/>
      <c r="K8611" s="7"/>
      <c r="N8611" s="7"/>
    </row>
    <row r="8612" spans="4:14" s="1" customFormat="1">
      <c r="D8612" s="32"/>
      <c r="G8612" s="32"/>
      <c r="I8612" s="7"/>
      <c r="J8612" s="7"/>
      <c r="K8612" s="7"/>
      <c r="N8612" s="7"/>
    </row>
    <row r="8613" spans="4:14" s="1" customFormat="1">
      <c r="D8613" s="32"/>
      <c r="G8613" s="32"/>
      <c r="I8613" s="7"/>
      <c r="J8613" s="7"/>
      <c r="K8613" s="7"/>
      <c r="N8613" s="7"/>
    </row>
    <row r="8614" spans="4:14" s="1" customFormat="1">
      <c r="D8614" s="32"/>
      <c r="G8614" s="32"/>
      <c r="I8614" s="7"/>
      <c r="J8614" s="7"/>
      <c r="K8614" s="7"/>
      <c r="N8614" s="7"/>
    </row>
    <row r="8615" spans="4:14" s="1" customFormat="1">
      <c r="D8615" s="32"/>
      <c r="G8615" s="32"/>
      <c r="I8615" s="7"/>
      <c r="J8615" s="7"/>
      <c r="K8615" s="7"/>
      <c r="N8615" s="7"/>
    </row>
    <row r="8616" spans="4:14" s="1" customFormat="1">
      <c r="D8616" s="32"/>
      <c r="G8616" s="32"/>
      <c r="I8616" s="7"/>
      <c r="J8616" s="7"/>
      <c r="K8616" s="7"/>
      <c r="N8616" s="7"/>
    </row>
    <row r="8617" spans="4:14" s="1" customFormat="1">
      <c r="D8617" s="32"/>
      <c r="G8617" s="32"/>
      <c r="I8617" s="7"/>
      <c r="J8617" s="7"/>
      <c r="K8617" s="7"/>
      <c r="N8617" s="7"/>
    </row>
    <row r="8618" spans="4:14" s="1" customFormat="1">
      <c r="D8618" s="32"/>
      <c r="G8618" s="32"/>
      <c r="I8618" s="7"/>
      <c r="J8618" s="7"/>
      <c r="K8618" s="7"/>
      <c r="N8618" s="7"/>
    </row>
    <row r="8619" spans="4:14" s="1" customFormat="1">
      <c r="D8619" s="32"/>
      <c r="G8619" s="32"/>
      <c r="I8619" s="7"/>
      <c r="J8619" s="7"/>
      <c r="K8619" s="7"/>
      <c r="N8619" s="7"/>
    </row>
    <row r="8620" spans="4:14" s="1" customFormat="1">
      <c r="D8620" s="32"/>
      <c r="G8620" s="32"/>
      <c r="I8620" s="7"/>
      <c r="J8620" s="7"/>
      <c r="K8620" s="7"/>
      <c r="N8620" s="7"/>
    </row>
    <row r="8621" spans="4:14" s="1" customFormat="1">
      <c r="D8621" s="32"/>
      <c r="G8621" s="32"/>
      <c r="I8621" s="7"/>
      <c r="J8621" s="7"/>
      <c r="K8621" s="7"/>
      <c r="N8621" s="7"/>
    </row>
    <row r="8622" spans="4:14" s="1" customFormat="1">
      <c r="D8622" s="32"/>
      <c r="G8622" s="32"/>
      <c r="I8622" s="7"/>
      <c r="J8622" s="7"/>
      <c r="K8622" s="7"/>
      <c r="N8622" s="7"/>
    </row>
    <row r="8623" spans="4:14" s="1" customFormat="1">
      <c r="D8623" s="32"/>
      <c r="G8623" s="32"/>
      <c r="I8623" s="7"/>
      <c r="J8623" s="7"/>
      <c r="K8623" s="7"/>
      <c r="N8623" s="7"/>
    </row>
    <row r="8624" spans="4:14" s="1" customFormat="1">
      <c r="D8624" s="32"/>
      <c r="G8624" s="32"/>
      <c r="I8624" s="7"/>
      <c r="J8624" s="7"/>
      <c r="K8624" s="7"/>
      <c r="N8624" s="7"/>
    </row>
    <row r="8625" spans="4:14" s="1" customFormat="1">
      <c r="D8625" s="32"/>
      <c r="G8625" s="32"/>
      <c r="I8625" s="7"/>
      <c r="J8625" s="7"/>
      <c r="K8625" s="7"/>
      <c r="N8625" s="7"/>
    </row>
    <row r="8626" spans="4:14" s="1" customFormat="1">
      <c r="D8626" s="32"/>
      <c r="G8626" s="32"/>
      <c r="I8626" s="7"/>
      <c r="J8626" s="7"/>
      <c r="K8626" s="7"/>
      <c r="N8626" s="7"/>
    </row>
    <row r="8627" spans="4:14" s="1" customFormat="1">
      <c r="D8627" s="32"/>
      <c r="G8627" s="32"/>
      <c r="I8627" s="7"/>
      <c r="J8627" s="7"/>
      <c r="K8627" s="7"/>
      <c r="N8627" s="7"/>
    </row>
    <row r="8628" spans="4:14" s="1" customFormat="1">
      <c r="D8628" s="32"/>
      <c r="G8628" s="32"/>
      <c r="I8628" s="7"/>
      <c r="J8628" s="7"/>
      <c r="K8628" s="7"/>
      <c r="N8628" s="7"/>
    </row>
    <row r="8629" spans="4:14" s="1" customFormat="1">
      <c r="D8629" s="32"/>
      <c r="G8629" s="32"/>
      <c r="I8629" s="7"/>
      <c r="J8629" s="7"/>
      <c r="K8629" s="7"/>
      <c r="N8629" s="7"/>
    </row>
    <row r="8630" spans="4:14" s="1" customFormat="1">
      <c r="D8630" s="32"/>
      <c r="G8630" s="32"/>
      <c r="I8630" s="7"/>
      <c r="J8630" s="7"/>
      <c r="K8630" s="7"/>
      <c r="N8630" s="7"/>
    </row>
    <row r="8631" spans="4:14" s="1" customFormat="1">
      <c r="D8631" s="32"/>
      <c r="G8631" s="32"/>
      <c r="I8631" s="7"/>
      <c r="J8631" s="7"/>
      <c r="K8631" s="7"/>
      <c r="N8631" s="7"/>
    </row>
    <row r="8632" spans="4:14" s="1" customFormat="1">
      <c r="D8632" s="32"/>
      <c r="G8632" s="32"/>
      <c r="I8632" s="7"/>
      <c r="J8632" s="7"/>
      <c r="K8632" s="7"/>
      <c r="N8632" s="7"/>
    </row>
    <row r="8633" spans="4:14" s="1" customFormat="1">
      <c r="D8633" s="32"/>
      <c r="G8633" s="32"/>
      <c r="I8633" s="7"/>
      <c r="J8633" s="7"/>
      <c r="K8633" s="7"/>
      <c r="N8633" s="7"/>
    </row>
    <row r="8634" spans="4:14" s="1" customFormat="1">
      <c r="D8634" s="32"/>
      <c r="G8634" s="32"/>
      <c r="I8634" s="7"/>
      <c r="J8634" s="7"/>
      <c r="K8634" s="7"/>
      <c r="N8634" s="7"/>
    </row>
    <row r="8635" spans="4:14" s="1" customFormat="1">
      <c r="D8635" s="32"/>
      <c r="G8635" s="32"/>
      <c r="I8635" s="7"/>
      <c r="J8635" s="7"/>
      <c r="K8635" s="7"/>
      <c r="N8635" s="7"/>
    </row>
    <row r="8636" spans="4:14" s="1" customFormat="1">
      <c r="D8636" s="32"/>
      <c r="G8636" s="32"/>
      <c r="I8636" s="7"/>
      <c r="J8636" s="7"/>
      <c r="K8636" s="7"/>
      <c r="N8636" s="7"/>
    </row>
    <row r="8637" spans="4:14" s="1" customFormat="1">
      <c r="D8637" s="32"/>
      <c r="G8637" s="32"/>
      <c r="I8637" s="7"/>
      <c r="J8637" s="7"/>
      <c r="K8637" s="7"/>
      <c r="N8637" s="7"/>
    </row>
    <row r="8638" spans="4:14" s="1" customFormat="1">
      <c r="D8638" s="32"/>
      <c r="G8638" s="32"/>
      <c r="I8638" s="7"/>
      <c r="J8638" s="7"/>
      <c r="K8638" s="7"/>
      <c r="N8638" s="7"/>
    </row>
    <row r="8639" spans="4:14" s="1" customFormat="1">
      <c r="D8639" s="32"/>
      <c r="G8639" s="32"/>
      <c r="I8639" s="7"/>
      <c r="J8639" s="7"/>
      <c r="K8639" s="7"/>
      <c r="N8639" s="7"/>
    </row>
    <row r="8640" spans="4:14" s="1" customFormat="1">
      <c r="D8640" s="32"/>
      <c r="G8640" s="32"/>
      <c r="I8640" s="7"/>
      <c r="J8640" s="7"/>
      <c r="K8640" s="7"/>
      <c r="N8640" s="7"/>
    </row>
    <row r="8641" spans="4:14" s="1" customFormat="1">
      <c r="D8641" s="32"/>
      <c r="G8641" s="32"/>
      <c r="I8641" s="7"/>
      <c r="J8641" s="7"/>
      <c r="K8641" s="7"/>
      <c r="N8641" s="7"/>
    </row>
    <row r="8642" spans="4:14" s="1" customFormat="1">
      <c r="D8642" s="32"/>
      <c r="G8642" s="32"/>
      <c r="I8642" s="7"/>
      <c r="J8642" s="7"/>
      <c r="K8642" s="7"/>
      <c r="N8642" s="7"/>
    </row>
    <row r="8643" spans="4:14" s="1" customFormat="1">
      <c r="D8643" s="32"/>
      <c r="G8643" s="32"/>
      <c r="I8643" s="7"/>
      <c r="J8643" s="7"/>
      <c r="K8643" s="7"/>
      <c r="N8643" s="7"/>
    </row>
    <row r="8644" spans="4:14" s="1" customFormat="1">
      <c r="D8644" s="32"/>
      <c r="G8644" s="32"/>
      <c r="I8644" s="7"/>
      <c r="J8644" s="7"/>
      <c r="K8644" s="7"/>
      <c r="N8644" s="7"/>
    </row>
    <row r="8645" spans="4:14" s="1" customFormat="1">
      <c r="D8645" s="32"/>
      <c r="G8645" s="32"/>
      <c r="I8645" s="7"/>
      <c r="J8645" s="7"/>
      <c r="K8645" s="7"/>
      <c r="N8645" s="7"/>
    </row>
    <row r="8646" spans="4:14" s="1" customFormat="1">
      <c r="D8646" s="32"/>
      <c r="G8646" s="32"/>
      <c r="I8646" s="7"/>
      <c r="J8646" s="7"/>
      <c r="K8646" s="7"/>
      <c r="N8646" s="7"/>
    </row>
    <row r="8647" spans="4:14" s="1" customFormat="1">
      <c r="D8647" s="32"/>
      <c r="G8647" s="32"/>
      <c r="I8647" s="7"/>
      <c r="J8647" s="7"/>
      <c r="K8647" s="7"/>
      <c r="N8647" s="7"/>
    </row>
    <row r="8648" spans="4:14" s="1" customFormat="1">
      <c r="D8648" s="32"/>
      <c r="G8648" s="32"/>
      <c r="I8648" s="7"/>
      <c r="J8648" s="7"/>
      <c r="K8648" s="7"/>
      <c r="N8648" s="7"/>
    </row>
    <row r="8649" spans="4:14" s="1" customFormat="1">
      <c r="D8649" s="32"/>
      <c r="G8649" s="32"/>
      <c r="I8649" s="7"/>
      <c r="J8649" s="7"/>
      <c r="K8649" s="7"/>
      <c r="N8649" s="7"/>
    </row>
    <row r="8650" spans="4:14" s="1" customFormat="1">
      <c r="D8650" s="32"/>
      <c r="G8650" s="32"/>
      <c r="I8650" s="7"/>
      <c r="J8650" s="7"/>
      <c r="K8650" s="7"/>
      <c r="N8650" s="7"/>
    </row>
    <row r="8651" spans="4:14" s="1" customFormat="1">
      <c r="D8651" s="32"/>
      <c r="G8651" s="32"/>
      <c r="I8651" s="7"/>
      <c r="J8651" s="7"/>
      <c r="K8651" s="7"/>
      <c r="N8651" s="7"/>
    </row>
    <row r="8652" spans="4:14" s="1" customFormat="1">
      <c r="D8652" s="32"/>
      <c r="G8652" s="32"/>
      <c r="I8652" s="7"/>
      <c r="J8652" s="7"/>
      <c r="K8652" s="7"/>
      <c r="N8652" s="7"/>
    </row>
    <row r="8653" spans="4:14" s="1" customFormat="1">
      <c r="D8653" s="32"/>
      <c r="G8653" s="32"/>
      <c r="I8653" s="7"/>
      <c r="J8653" s="7"/>
      <c r="K8653" s="7"/>
      <c r="N8653" s="7"/>
    </row>
    <row r="8654" spans="4:14" s="1" customFormat="1">
      <c r="D8654" s="32"/>
      <c r="G8654" s="32"/>
      <c r="I8654" s="7"/>
      <c r="J8654" s="7"/>
      <c r="K8654" s="7"/>
      <c r="N8654" s="7"/>
    </row>
    <row r="8655" spans="4:14" s="1" customFormat="1">
      <c r="D8655" s="32"/>
      <c r="G8655" s="32"/>
      <c r="I8655" s="7"/>
      <c r="J8655" s="7"/>
      <c r="K8655" s="7"/>
      <c r="N8655" s="7"/>
    </row>
    <row r="8656" spans="4:14" s="1" customFormat="1">
      <c r="D8656" s="32"/>
      <c r="G8656" s="32"/>
      <c r="I8656" s="7"/>
      <c r="J8656" s="7"/>
      <c r="K8656" s="7"/>
      <c r="N8656" s="7"/>
    </row>
    <row r="8657" spans="4:14" s="1" customFormat="1">
      <c r="D8657" s="32"/>
      <c r="G8657" s="32"/>
      <c r="I8657" s="7"/>
      <c r="J8657" s="7"/>
      <c r="K8657" s="7"/>
      <c r="N8657" s="7"/>
    </row>
    <row r="8658" spans="4:14" s="1" customFormat="1">
      <c r="D8658" s="32"/>
      <c r="G8658" s="32"/>
      <c r="I8658" s="7"/>
      <c r="J8658" s="7"/>
      <c r="K8658" s="7"/>
      <c r="N8658" s="7"/>
    </row>
    <row r="8659" spans="4:14" s="1" customFormat="1">
      <c r="D8659" s="32"/>
      <c r="G8659" s="32"/>
      <c r="I8659" s="7"/>
      <c r="J8659" s="7"/>
      <c r="K8659" s="7"/>
      <c r="N8659" s="7"/>
    </row>
    <row r="8660" spans="4:14" s="1" customFormat="1">
      <c r="D8660" s="32"/>
      <c r="G8660" s="32"/>
      <c r="I8660" s="7"/>
      <c r="J8660" s="7"/>
      <c r="K8660" s="7"/>
      <c r="N8660" s="7"/>
    </row>
    <row r="8661" spans="4:14" s="1" customFormat="1">
      <c r="D8661" s="32"/>
      <c r="G8661" s="32"/>
      <c r="I8661" s="7"/>
      <c r="J8661" s="7"/>
      <c r="K8661" s="7"/>
      <c r="N8661" s="7"/>
    </row>
    <row r="8662" spans="4:14" s="1" customFormat="1">
      <c r="D8662" s="32"/>
      <c r="G8662" s="32"/>
      <c r="I8662" s="7"/>
      <c r="J8662" s="7"/>
      <c r="K8662" s="7"/>
      <c r="N8662" s="7"/>
    </row>
    <row r="8663" spans="4:14" s="1" customFormat="1">
      <c r="D8663" s="32"/>
      <c r="G8663" s="32"/>
      <c r="I8663" s="7"/>
      <c r="J8663" s="7"/>
      <c r="K8663" s="7"/>
      <c r="N8663" s="7"/>
    </row>
    <row r="8664" spans="4:14" s="1" customFormat="1">
      <c r="D8664" s="32"/>
      <c r="G8664" s="32"/>
      <c r="I8664" s="7"/>
      <c r="J8664" s="7"/>
      <c r="K8664" s="7"/>
      <c r="N8664" s="7"/>
    </row>
    <row r="8665" spans="4:14" s="1" customFormat="1">
      <c r="D8665" s="32"/>
      <c r="G8665" s="32"/>
      <c r="I8665" s="7"/>
      <c r="J8665" s="7"/>
      <c r="K8665" s="7"/>
      <c r="N8665" s="7"/>
    </row>
    <row r="8666" spans="4:14" s="1" customFormat="1">
      <c r="D8666" s="32"/>
      <c r="G8666" s="32"/>
      <c r="I8666" s="7"/>
      <c r="J8666" s="7"/>
      <c r="K8666" s="7"/>
      <c r="N8666" s="7"/>
    </row>
    <row r="8667" spans="4:14" s="1" customFormat="1">
      <c r="D8667" s="32"/>
      <c r="G8667" s="32"/>
      <c r="I8667" s="7"/>
      <c r="J8667" s="7"/>
      <c r="K8667" s="7"/>
      <c r="N8667" s="7"/>
    </row>
    <row r="8668" spans="4:14" s="1" customFormat="1">
      <c r="D8668" s="32"/>
      <c r="G8668" s="32"/>
      <c r="I8668" s="7"/>
      <c r="J8668" s="7"/>
      <c r="K8668" s="7"/>
      <c r="N8668" s="7"/>
    </row>
    <row r="8669" spans="4:14" s="1" customFormat="1">
      <c r="D8669" s="32"/>
      <c r="G8669" s="32"/>
      <c r="I8669" s="7"/>
      <c r="J8669" s="7"/>
      <c r="K8669" s="7"/>
      <c r="N8669" s="7"/>
    </row>
    <row r="8670" spans="4:14" s="1" customFormat="1">
      <c r="D8670" s="32"/>
      <c r="G8670" s="32"/>
      <c r="I8670" s="7"/>
      <c r="J8670" s="7"/>
      <c r="K8670" s="7"/>
      <c r="N8670" s="7"/>
    </row>
    <row r="8671" spans="4:14" s="1" customFormat="1">
      <c r="D8671" s="32"/>
      <c r="G8671" s="32"/>
      <c r="I8671" s="7"/>
      <c r="J8671" s="7"/>
      <c r="K8671" s="7"/>
      <c r="N8671" s="7"/>
    </row>
    <row r="8672" spans="4:14" s="1" customFormat="1">
      <c r="D8672" s="32"/>
      <c r="G8672" s="32"/>
      <c r="I8672" s="7"/>
      <c r="J8672" s="7"/>
      <c r="K8672" s="7"/>
      <c r="N8672" s="7"/>
    </row>
    <row r="8673" spans="4:14" s="1" customFormat="1">
      <c r="D8673" s="32"/>
      <c r="G8673" s="32"/>
      <c r="I8673" s="7"/>
      <c r="J8673" s="7"/>
      <c r="K8673" s="7"/>
      <c r="N8673" s="7"/>
    </row>
    <row r="8674" spans="4:14" s="1" customFormat="1">
      <c r="D8674" s="32"/>
      <c r="G8674" s="32"/>
      <c r="I8674" s="7"/>
      <c r="J8674" s="7"/>
      <c r="K8674" s="7"/>
      <c r="N8674" s="7"/>
    </row>
    <row r="8675" spans="4:14" s="1" customFormat="1">
      <c r="D8675" s="32"/>
      <c r="G8675" s="32"/>
      <c r="I8675" s="7"/>
      <c r="J8675" s="7"/>
      <c r="K8675" s="7"/>
      <c r="N8675" s="7"/>
    </row>
    <row r="8676" spans="4:14" s="1" customFormat="1">
      <c r="D8676" s="32"/>
      <c r="G8676" s="32"/>
      <c r="I8676" s="7"/>
      <c r="J8676" s="7"/>
      <c r="K8676" s="7"/>
      <c r="N8676" s="7"/>
    </row>
    <row r="8677" spans="4:14" s="1" customFormat="1">
      <c r="D8677" s="32"/>
      <c r="G8677" s="32"/>
      <c r="I8677" s="7"/>
      <c r="J8677" s="7"/>
      <c r="K8677" s="7"/>
      <c r="N8677" s="7"/>
    </row>
    <row r="8678" spans="4:14" s="1" customFormat="1">
      <c r="D8678" s="32"/>
      <c r="G8678" s="32"/>
      <c r="I8678" s="7"/>
      <c r="J8678" s="7"/>
      <c r="K8678" s="7"/>
      <c r="N8678" s="7"/>
    </row>
    <row r="8679" spans="4:14" s="1" customFormat="1">
      <c r="D8679" s="32"/>
      <c r="G8679" s="32"/>
      <c r="I8679" s="7"/>
      <c r="J8679" s="7"/>
      <c r="K8679" s="7"/>
      <c r="N8679" s="7"/>
    </row>
    <row r="8680" spans="4:14" s="1" customFormat="1">
      <c r="D8680" s="32"/>
      <c r="G8680" s="32"/>
      <c r="I8680" s="7"/>
      <c r="J8680" s="7"/>
      <c r="K8680" s="7"/>
      <c r="N8680" s="7"/>
    </row>
    <row r="8681" spans="4:14" s="1" customFormat="1">
      <c r="D8681" s="32"/>
      <c r="G8681" s="32"/>
      <c r="I8681" s="7"/>
      <c r="J8681" s="7"/>
      <c r="K8681" s="7"/>
      <c r="N8681" s="7"/>
    </row>
    <row r="8682" spans="4:14" s="1" customFormat="1">
      <c r="D8682" s="32"/>
      <c r="G8682" s="32"/>
      <c r="I8682" s="7"/>
      <c r="J8682" s="7"/>
      <c r="K8682" s="7"/>
      <c r="N8682" s="7"/>
    </row>
    <row r="8683" spans="4:14" s="1" customFormat="1">
      <c r="D8683" s="32"/>
      <c r="G8683" s="32"/>
      <c r="I8683" s="7"/>
      <c r="J8683" s="7"/>
      <c r="K8683" s="7"/>
      <c r="N8683" s="7"/>
    </row>
    <row r="8684" spans="4:14" s="1" customFormat="1">
      <c r="D8684" s="32"/>
      <c r="G8684" s="32"/>
      <c r="I8684" s="7"/>
      <c r="J8684" s="7"/>
      <c r="K8684" s="7"/>
      <c r="N8684" s="7"/>
    </row>
    <row r="8685" spans="4:14" s="1" customFormat="1">
      <c r="D8685" s="32"/>
      <c r="G8685" s="32"/>
      <c r="I8685" s="7"/>
      <c r="J8685" s="7"/>
      <c r="K8685" s="7"/>
      <c r="N8685" s="7"/>
    </row>
    <row r="8686" spans="4:14" s="1" customFormat="1">
      <c r="D8686" s="32"/>
      <c r="G8686" s="32"/>
      <c r="I8686" s="7"/>
      <c r="J8686" s="7"/>
      <c r="K8686" s="7"/>
      <c r="N8686" s="7"/>
    </row>
    <row r="8687" spans="4:14" s="1" customFormat="1">
      <c r="D8687" s="32"/>
      <c r="G8687" s="32"/>
      <c r="I8687" s="7"/>
      <c r="J8687" s="7"/>
      <c r="K8687" s="7"/>
      <c r="N8687" s="7"/>
    </row>
    <row r="8688" spans="4:14" s="1" customFormat="1">
      <c r="D8688" s="32"/>
      <c r="G8688" s="32"/>
      <c r="I8688" s="7"/>
      <c r="J8688" s="7"/>
      <c r="K8688" s="7"/>
      <c r="N8688" s="7"/>
    </row>
    <row r="8689" spans="4:14" s="1" customFormat="1">
      <c r="D8689" s="32"/>
      <c r="G8689" s="32"/>
      <c r="I8689" s="7"/>
      <c r="J8689" s="7"/>
      <c r="K8689" s="7"/>
      <c r="N8689" s="7"/>
    </row>
    <row r="8690" spans="4:14" s="1" customFormat="1">
      <c r="D8690" s="32"/>
      <c r="G8690" s="32"/>
      <c r="I8690" s="7"/>
      <c r="J8690" s="7"/>
      <c r="K8690" s="7"/>
      <c r="N8690" s="7"/>
    </row>
    <row r="8691" spans="4:14" s="1" customFormat="1">
      <c r="D8691" s="32"/>
      <c r="G8691" s="32"/>
      <c r="I8691" s="7"/>
      <c r="J8691" s="7"/>
      <c r="K8691" s="7"/>
      <c r="N8691" s="7"/>
    </row>
    <row r="8692" spans="4:14" s="1" customFormat="1">
      <c r="D8692" s="32"/>
      <c r="G8692" s="32"/>
      <c r="I8692" s="7"/>
      <c r="J8692" s="7"/>
      <c r="K8692" s="7"/>
      <c r="N8692" s="7"/>
    </row>
    <row r="8693" spans="4:14" s="1" customFormat="1">
      <c r="D8693" s="32"/>
      <c r="G8693" s="32"/>
      <c r="I8693" s="7"/>
      <c r="J8693" s="7"/>
      <c r="K8693" s="7"/>
      <c r="N8693" s="7"/>
    </row>
    <row r="8694" spans="4:14" s="1" customFormat="1">
      <c r="D8694" s="32"/>
      <c r="G8694" s="32"/>
      <c r="I8694" s="7"/>
      <c r="J8694" s="7"/>
      <c r="K8694" s="7"/>
      <c r="N8694" s="7"/>
    </row>
    <row r="8695" spans="4:14" s="1" customFormat="1">
      <c r="D8695" s="32"/>
      <c r="G8695" s="32"/>
      <c r="I8695" s="7"/>
      <c r="J8695" s="7"/>
      <c r="K8695" s="7"/>
      <c r="N8695" s="7"/>
    </row>
    <row r="8696" spans="4:14" s="1" customFormat="1">
      <c r="D8696" s="32"/>
      <c r="G8696" s="32"/>
      <c r="I8696" s="7"/>
      <c r="J8696" s="7"/>
      <c r="K8696" s="7"/>
      <c r="N8696" s="7"/>
    </row>
    <row r="8697" spans="4:14" s="1" customFormat="1">
      <c r="D8697" s="32"/>
      <c r="G8697" s="32"/>
      <c r="I8697" s="7"/>
      <c r="J8697" s="7"/>
      <c r="K8697" s="7"/>
      <c r="N8697" s="7"/>
    </row>
    <row r="8698" spans="4:14" s="1" customFormat="1">
      <c r="D8698" s="32"/>
      <c r="G8698" s="32"/>
      <c r="I8698" s="7"/>
      <c r="J8698" s="7"/>
      <c r="K8698" s="7"/>
      <c r="N8698" s="7"/>
    </row>
    <row r="8699" spans="4:14" s="1" customFormat="1">
      <c r="D8699" s="32"/>
      <c r="G8699" s="32"/>
      <c r="I8699" s="7"/>
      <c r="J8699" s="7"/>
      <c r="K8699" s="7"/>
      <c r="N8699" s="7"/>
    </row>
    <row r="8700" spans="4:14" s="1" customFormat="1">
      <c r="D8700" s="32"/>
      <c r="G8700" s="32"/>
      <c r="I8700" s="7"/>
      <c r="J8700" s="7"/>
      <c r="K8700" s="7"/>
      <c r="N8700" s="7"/>
    </row>
    <row r="8701" spans="4:14" s="1" customFormat="1">
      <c r="D8701" s="32"/>
      <c r="G8701" s="32"/>
      <c r="I8701" s="7"/>
      <c r="J8701" s="7"/>
      <c r="K8701" s="7"/>
      <c r="N8701" s="7"/>
    </row>
    <row r="8702" spans="4:14" s="1" customFormat="1">
      <c r="D8702" s="32"/>
      <c r="G8702" s="32"/>
      <c r="I8702" s="7"/>
      <c r="J8702" s="7"/>
      <c r="K8702" s="7"/>
      <c r="N8702" s="7"/>
    </row>
    <row r="8703" spans="4:14" s="1" customFormat="1">
      <c r="D8703" s="32"/>
      <c r="G8703" s="32"/>
      <c r="I8703" s="7"/>
      <c r="J8703" s="7"/>
      <c r="K8703" s="7"/>
      <c r="N8703" s="7"/>
    </row>
    <row r="8704" spans="4:14" s="1" customFormat="1">
      <c r="D8704" s="32"/>
      <c r="G8704" s="32"/>
      <c r="I8704" s="7"/>
      <c r="J8704" s="7"/>
      <c r="K8704" s="7"/>
      <c r="N8704" s="7"/>
    </row>
    <row r="8705" spans="4:14" s="1" customFormat="1">
      <c r="D8705" s="32"/>
      <c r="G8705" s="32"/>
      <c r="I8705" s="7"/>
      <c r="J8705" s="7"/>
      <c r="K8705" s="7"/>
      <c r="N8705" s="7"/>
    </row>
    <row r="8706" spans="4:14" s="1" customFormat="1">
      <c r="D8706" s="32"/>
      <c r="G8706" s="32"/>
      <c r="I8706" s="7"/>
      <c r="J8706" s="7"/>
      <c r="K8706" s="7"/>
      <c r="N8706" s="7"/>
    </row>
    <row r="8707" spans="4:14" s="1" customFormat="1">
      <c r="D8707" s="32"/>
      <c r="G8707" s="32"/>
      <c r="I8707" s="7"/>
      <c r="J8707" s="7"/>
      <c r="K8707" s="7"/>
      <c r="N8707" s="7"/>
    </row>
    <row r="8708" spans="4:14" s="1" customFormat="1">
      <c r="D8708" s="32"/>
      <c r="G8708" s="32"/>
      <c r="I8708" s="7"/>
      <c r="J8708" s="7"/>
      <c r="K8708" s="7"/>
      <c r="N8708" s="7"/>
    </row>
    <row r="8709" spans="4:14" s="1" customFormat="1">
      <c r="D8709" s="32"/>
      <c r="G8709" s="32"/>
      <c r="I8709" s="7"/>
      <c r="J8709" s="7"/>
      <c r="K8709" s="7"/>
      <c r="N8709" s="7"/>
    </row>
    <row r="8710" spans="4:14" s="1" customFormat="1">
      <c r="D8710" s="32"/>
      <c r="G8710" s="32"/>
      <c r="I8710" s="7"/>
      <c r="J8710" s="7"/>
      <c r="K8710" s="7"/>
      <c r="N8710" s="7"/>
    </row>
    <row r="8711" spans="4:14" s="1" customFormat="1">
      <c r="D8711" s="32"/>
      <c r="G8711" s="32"/>
      <c r="I8711" s="7"/>
      <c r="J8711" s="7"/>
      <c r="K8711" s="7"/>
      <c r="N8711" s="7"/>
    </row>
    <row r="8712" spans="4:14" s="1" customFormat="1">
      <c r="D8712" s="32"/>
      <c r="G8712" s="32"/>
      <c r="I8712" s="7"/>
      <c r="J8712" s="7"/>
      <c r="K8712" s="7"/>
      <c r="N8712" s="7"/>
    </row>
    <row r="8713" spans="4:14" s="1" customFormat="1">
      <c r="D8713" s="32"/>
      <c r="G8713" s="32"/>
      <c r="I8713" s="7"/>
      <c r="J8713" s="7"/>
      <c r="K8713" s="7"/>
      <c r="N8713" s="7"/>
    </row>
    <row r="8714" spans="4:14" s="1" customFormat="1">
      <c r="D8714" s="32"/>
      <c r="G8714" s="32"/>
      <c r="I8714" s="7"/>
      <c r="J8714" s="7"/>
      <c r="K8714" s="7"/>
      <c r="N8714" s="7"/>
    </row>
    <row r="8715" spans="4:14" s="1" customFormat="1">
      <c r="D8715" s="32"/>
      <c r="G8715" s="32"/>
      <c r="I8715" s="7"/>
      <c r="J8715" s="7"/>
      <c r="K8715" s="7"/>
      <c r="N8715" s="7"/>
    </row>
    <row r="8716" spans="4:14" s="1" customFormat="1">
      <c r="D8716" s="32"/>
      <c r="G8716" s="32"/>
      <c r="I8716" s="7"/>
      <c r="J8716" s="7"/>
      <c r="K8716" s="7"/>
      <c r="N8716" s="7"/>
    </row>
    <row r="8717" spans="4:14" s="1" customFormat="1">
      <c r="D8717" s="32"/>
      <c r="G8717" s="32"/>
      <c r="I8717" s="7"/>
      <c r="J8717" s="7"/>
      <c r="K8717" s="7"/>
      <c r="N8717" s="7"/>
    </row>
    <row r="8718" spans="4:14" s="1" customFormat="1">
      <c r="D8718" s="32"/>
      <c r="G8718" s="32"/>
      <c r="I8718" s="7"/>
      <c r="J8718" s="7"/>
      <c r="K8718" s="7"/>
      <c r="N8718" s="7"/>
    </row>
    <row r="8719" spans="4:14" s="1" customFormat="1">
      <c r="D8719" s="32"/>
      <c r="G8719" s="32"/>
      <c r="I8719" s="7"/>
      <c r="J8719" s="7"/>
      <c r="K8719" s="7"/>
      <c r="N8719" s="7"/>
    </row>
    <row r="8720" spans="4:14" s="1" customFormat="1">
      <c r="D8720" s="32"/>
      <c r="G8720" s="32"/>
      <c r="I8720" s="7"/>
      <c r="J8720" s="7"/>
      <c r="K8720" s="7"/>
      <c r="N8720" s="7"/>
    </row>
    <row r="8721" spans="4:14" s="1" customFormat="1">
      <c r="D8721" s="32"/>
      <c r="G8721" s="32"/>
      <c r="I8721" s="7"/>
      <c r="J8721" s="7"/>
      <c r="K8721" s="7"/>
      <c r="N8721" s="7"/>
    </row>
    <row r="8722" spans="4:14" s="1" customFormat="1">
      <c r="D8722" s="32"/>
      <c r="G8722" s="32"/>
      <c r="I8722" s="7"/>
      <c r="J8722" s="7"/>
      <c r="K8722" s="7"/>
      <c r="N8722" s="7"/>
    </row>
    <row r="8723" spans="4:14" s="1" customFormat="1">
      <c r="D8723" s="32"/>
      <c r="G8723" s="32"/>
      <c r="I8723" s="7"/>
      <c r="J8723" s="7"/>
      <c r="K8723" s="7"/>
      <c r="N8723" s="7"/>
    </row>
    <row r="8724" spans="4:14" s="1" customFormat="1">
      <c r="D8724" s="32"/>
      <c r="G8724" s="32"/>
      <c r="I8724" s="7"/>
      <c r="J8724" s="7"/>
      <c r="K8724" s="7"/>
      <c r="N8724" s="7"/>
    </row>
    <row r="8725" spans="4:14" s="1" customFormat="1">
      <c r="D8725" s="32"/>
      <c r="G8725" s="32"/>
      <c r="I8725" s="7"/>
      <c r="J8725" s="7"/>
      <c r="K8725" s="7"/>
      <c r="N8725" s="7"/>
    </row>
    <row r="8726" spans="4:14" s="1" customFormat="1">
      <c r="D8726" s="32"/>
      <c r="G8726" s="32"/>
      <c r="I8726" s="7"/>
      <c r="J8726" s="7"/>
      <c r="K8726" s="7"/>
      <c r="N8726" s="7"/>
    </row>
    <row r="8727" spans="4:14" s="1" customFormat="1">
      <c r="D8727" s="32"/>
      <c r="G8727" s="32"/>
      <c r="I8727" s="7"/>
      <c r="J8727" s="7"/>
      <c r="K8727" s="7"/>
      <c r="N8727" s="7"/>
    </row>
    <row r="8728" spans="4:14" s="1" customFormat="1">
      <c r="D8728" s="32"/>
      <c r="G8728" s="32"/>
      <c r="I8728" s="7"/>
      <c r="J8728" s="7"/>
      <c r="K8728" s="7"/>
      <c r="N8728" s="7"/>
    </row>
    <row r="8729" spans="4:14" s="1" customFormat="1">
      <c r="D8729" s="32"/>
      <c r="G8729" s="32"/>
      <c r="I8729" s="7"/>
      <c r="J8729" s="7"/>
      <c r="K8729" s="7"/>
      <c r="N8729" s="7"/>
    </row>
    <row r="8730" spans="4:14" s="1" customFormat="1">
      <c r="D8730" s="32"/>
      <c r="G8730" s="32"/>
      <c r="I8730" s="7"/>
      <c r="J8730" s="7"/>
      <c r="K8730" s="7"/>
      <c r="N8730" s="7"/>
    </row>
    <row r="8731" spans="4:14" s="1" customFormat="1">
      <c r="D8731" s="32"/>
      <c r="G8731" s="32"/>
      <c r="I8731" s="7"/>
      <c r="J8731" s="7"/>
      <c r="K8731" s="7"/>
      <c r="N8731" s="7"/>
    </row>
    <row r="8732" spans="4:14" s="1" customFormat="1">
      <c r="D8732" s="32"/>
      <c r="G8732" s="32"/>
      <c r="I8732" s="7"/>
      <c r="J8732" s="7"/>
      <c r="K8732" s="7"/>
      <c r="N8732" s="7"/>
    </row>
    <row r="8733" spans="4:14" s="1" customFormat="1">
      <c r="D8733" s="32"/>
      <c r="G8733" s="32"/>
      <c r="I8733" s="7"/>
      <c r="J8733" s="7"/>
      <c r="K8733" s="7"/>
      <c r="N8733" s="7"/>
    </row>
    <row r="8734" spans="4:14" s="1" customFormat="1">
      <c r="D8734" s="32"/>
      <c r="G8734" s="32"/>
      <c r="I8734" s="7"/>
      <c r="J8734" s="7"/>
      <c r="K8734" s="7"/>
      <c r="N8734" s="7"/>
    </row>
    <row r="8735" spans="4:14" s="1" customFormat="1">
      <c r="D8735" s="32"/>
      <c r="G8735" s="32"/>
      <c r="I8735" s="7"/>
      <c r="J8735" s="7"/>
      <c r="K8735" s="7"/>
      <c r="N8735" s="7"/>
    </row>
    <row r="8736" spans="4:14" s="1" customFormat="1">
      <c r="D8736" s="32"/>
      <c r="G8736" s="32"/>
      <c r="I8736" s="7"/>
      <c r="J8736" s="7"/>
      <c r="K8736" s="7"/>
      <c r="N8736" s="7"/>
    </row>
    <row r="8737" spans="4:14" s="1" customFormat="1">
      <c r="D8737" s="32"/>
      <c r="G8737" s="32"/>
      <c r="I8737" s="7"/>
      <c r="J8737" s="7"/>
      <c r="K8737" s="7"/>
      <c r="N8737" s="7"/>
    </row>
    <row r="8738" spans="4:14" s="1" customFormat="1">
      <c r="D8738" s="32"/>
      <c r="G8738" s="32"/>
      <c r="I8738" s="7"/>
      <c r="J8738" s="7"/>
      <c r="K8738" s="7"/>
      <c r="N8738" s="7"/>
    </row>
    <row r="8739" spans="4:14" s="1" customFormat="1">
      <c r="D8739" s="32"/>
      <c r="G8739" s="32"/>
      <c r="I8739" s="7"/>
      <c r="J8739" s="7"/>
      <c r="K8739" s="7"/>
      <c r="N8739" s="7"/>
    </row>
    <row r="8740" spans="4:14" s="1" customFormat="1">
      <c r="D8740" s="32"/>
      <c r="G8740" s="32"/>
      <c r="I8740" s="7"/>
      <c r="J8740" s="7"/>
      <c r="K8740" s="7"/>
      <c r="N8740" s="7"/>
    </row>
    <row r="8741" spans="4:14" s="1" customFormat="1">
      <c r="D8741" s="32"/>
      <c r="G8741" s="32"/>
      <c r="I8741" s="7"/>
      <c r="J8741" s="7"/>
      <c r="K8741" s="7"/>
      <c r="N8741" s="7"/>
    </row>
    <row r="8742" spans="4:14" s="1" customFormat="1">
      <c r="D8742" s="32"/>
      <c r="G8742" s="32"/>
      <c r="I8742" s="7"/>
      <c r="J8742" s="7"/>
      <c r="K8742" s="7"/>
      <c r="N8742" s="7"/>
    </row>
    <row r="8743" spans="4:14" s="1" customFormat="1">
      <c r="D8743" s="32"/>
      <c r="G8743" s="32"/>
      <c r="I8743" s="7"/>
      <c r="J8743" s="7"/>
      <c r="K8743" s="7"/>
      <c r="N8743" s="7"/>
    </row>
    <row r="8744" spans="4:14" s="1" customFormat="1">
      <c r="D8744" s="32"/>
      <c r="G8744" s="32"/>
      <c r="I8744" s="7"/>
      <c r="J8744" s="7"/>
      <c r="K8744" s="7"/>
      <c r="N8744" s="7"/>
    </row>
    <row r="8745" spans="4:14" s="1" customFormat="1">
      <c r="D8745" s="32"/>
      <c r="G8745" s="32"/>
      <c r="I8745" s="7"/>
      <c r="J8745" s="7"/>
      <c r="K8745" s="7"/>
      <c r="N8745" s="7"/>
    </row>
    <row r="8746" spans="4:14" s="1" customFormat="1">
      <c r="D8746" s="32"/>
      <c r="G8746" s="32"/>
      <c r="I8746" s="7"/>
      <c r="J8746" s="7"/>
      <c r="K8746" s="7"/>
      <c r="N8746" s="7"/>
    </row>
    <row r="8747" spans="4:14" s="1" customFormat="1">
      <c r="D8747" s="32"/>
      <c r="G8747" s="32"/>
      <c r="I8747" s="7"/>
      <c r="J8747" s="7"/>
      <c r="K8747" s="7"/>
      <c r="N8747" s="7"/>
    </row>
    <row r="8748" spans="4:14" s="1" customFormat="1">
      <c r="D8748" s="32"/>
      <c r="G8748" s="32"/>
      <c r="I8748" s="7"/>
      <c r="J8748" s="7"/>
      <c r="K8748" s="7"/>
      <c r="N8748" s="7"/>
    </row>
    <row r="8749" spans="4:14" s="1" customFormat="1">
      <c r="D8749" s="32"/>
      <c r="G8749" s="32"/>
      <c r="I8749" s="7"/>
      <c r="J8749" s="7"/>
      <c r="K8749" s="7"/>
      <c r="N8749" s="7"/>
    </row>
    <row r="8750" spans="4:14" s="1" customFormat="1">
      <c r="D8750" s="32"/>
      <c r="G8750" s="32"/>
      <c r="I8750" s="7"/>
      <c r="J8750" s="7"/>
      <c r="K8750" s="7"/>
      <c r="N8750" s="7"/>
    </row>
    <row r="8751" spans="4:14" s="1" customFormat="1">
      <c r="D8751" s="32"/>
      <c r="G8751" s="32"/>
      <c r="I8751" s="7"/>
      <c r="J8751" s="7"/>
      <c r="K8751" s="7"/>
      <c r="N8751" s="7"/>
    </row>
    <row r="8752" spans="4:14" s="1" customFormat="1">
      <c r="D8752" s="32"/>
      <c r="G8752" s="32"/>
      <c r="I8752" s="7"/>
      <c r="J8752" s="7"/>
      <c r="K8752" s="7"/>
      <c r="N8752" s="7"/>
    </row>
    <row r="8753" spans="4:14" s="1" customFormat="1">
      <c r="D8753" s="32"/>
      <c r="G8753" s="32"/>
      <c r="I8753" s="7"/>
      <c r="J8753" s="7"/>
      <c r="K8753" s="7"/>
      <c r="N8753" s="7"/>
    </row>
    <row r="8754" spans="4:14" s="1" customFormat="1">
      <c r="D8754" s="32"/>
      <c r="G8754" s="32"/>
      <c r="I8754" s="7"/>
      <c r="J8754" s="7"/>
      <c r="K8754" s="7"/>
      <c r="N8754" s="7"/>
    </row>
    <row r="8755" spans="4:14" s="1" customFormat="1">
      <c r="D8755" s="32"/>
      <c r="G8755" s="32"/>
      <c r="I8755" s="7"/>
      <c r="J8755" s="7"/>
      <c r="K8755" s="7"/>
      <c r="N8755" s="7"/>
    </row>
    <row r="8756" spans="4:14" s="1" customFormat="1">
      <c r="D8756" s="32"/>
      <c r="G8756" s="32"/>
      <c r="I8756" s="7"/>
      <c r="J8756" s="7"/>
      <c r="K8756" s="7"/>
      <c r="N8756" s="7"/>
    </row>
    <row r="8757" spans="4:14" s="1" customFormat="1">
      <c r="D8757" s="32"/>
      <c r="G8757" s="32"/>
      <c r="I8757" s="7"/>
      <c r="J8757" s="7"/>
      <c r="K8757" s="7"/>
      <c r="N8757" s="7"/>
    </row>
    <row r="8758" spans="4:14" s="1" customFormat="1">
      <c r="D8758" s="32"/>
      <c r="G8758" s="32"/>
      <c r="I8758" s="7"/>
      <c r="J8758" s="7"/>
      <c r="K8758" s="7"/>
      <c r="N8758" s="7"/>
    </row>
    <row r="8759" spans="4:14" s="1" customFormat="1">
      <c r="D8759" s="32"/>
      <c r="G8759" s="32"/>
      <c r="I8759" s="7"/>
      <c r="J8759" s="7"/>
      <c r="K8759" s="7"/>
      <c r="N8759" s="7"/>
    </row>
    <row r="8760" spans="4:14" s="1" customFormat="1">
      <c r="D8760" s="32"/>
      <c r="G8760" s="32"/>
      <c r="I8760" s="7"/>
      <c r="J8760" s="7"/>
      <c r="K8760" s="7"/>
      <c r="N8760" s="7"/>
    </row>
    <row r="8761" spans="4:14" s="1" customFormat="1">
      <c r="D8761" s="32"/>
      <c r="G8761" s="32"/>
      <c r="I8761" s="7"/>
      <c r="J8761" s="7"/>
      <c r="K8761" s="7"/>
      <c r="N8761" s="7"/>
    </row>
    <row r="8762" spans="4:14" s="1" customFormat="1">
      <c r="D8762" s="32"/>
      <c r="G8762" s="32"/>
      <c r="I8762" s="7"/>
      <c r="J8762" s="7"/>
      <c r="K8762" s="7"/>
      <c r="N8762" s="7"/>
    </row>
    <row r="8763" spans="4:14" s="1" customFormat="1">
      <c r="D8763" s="32"/>
      <c r="G8763" s="32"/>
      <c r="I8763" s="7"/>
      <c r="J8763" s="7"/>
      <c r="K8763" s="7"/>
      <c r="N8763" s="7"/>
    </row>
    <row r="8764" spans="4:14" s="1" customFormat="1">
      <c r="D8764" s="32"/>
      <c r="G8764" s="32"/>
      <c r="I8764" s="7"/>
      <c r="J8764" s="7"/>
      <c r="K8764" s="7"/>
      <c r="N8764" s="7"/>
    </row>
    <row r="8765" spans="4:14" s="1" customFormat="1">
      <c r="D8765" s="32"/>
      <c r="G8765" s="32"/>
      <c r="I8765" s="7"/>
      <c r="J8765" s="7"/>
      <c r="K8765" s="7"/>
      <c r="N8765" s="7"/>
    </row>
    <row r="8766" spans="4:14" s="1" customFormat="1">
      <c r="D8766" s="32"/>
      <c r="G8766" s="32"/>
      <c r="I8766" s="7"/>
      <c r="J8766" s="7"/>
      <c r="K8766" s="7"/>
      <c r="N8766" s="7"/>
    </row>
    <row r="8767" spans="4:14" s="1" customFormat="1">
      <c r="D8767" s="32"/>
      <c r="G8767" s="32"/>
      <c r="I8767" s="7"/>
      <c r="J8767" s="7"/>
      <c r="K8767" s="7"/>
      <c r="N8767" s="7"/>
    </row>
    <row r="8768" spans="4:14" s="1" customFormat="1">
      <c r="D8768" s="32"/>
      <c r="G8768" s="32"/>
      <c r="I8768" s="7"/>
      <c r="J8768" s="7"/>
      <c r="K8768" s="7"/>
      <c r="N8768" s="7"/>
    </row>
    <row r="8769" spans="4:14" s="1" customFormat="1">
      <c r="D8769" s="32"/>
      <c r="G8769" s="32"/>
      <c r="I8769" s="7"/>
      <c r="J8769" s="7"/>
      <c r="K8769" s="7"/>
      <c r="N8769" s="7"/>
    </row>
    <row r="8770" spans="4:14" s="1" customFormat="1">
      <c r="D8770" s="32"/>
      <c r="G8770" s="32"/>
      <c r="I8770" s="7"/>
      <c r="J8770" s="7"/>
      <c r="K8770" s="7"/>
      <c r="N8770" s="7"/>
    </row>
    <row r="8771" spans="4:14" s="1" customFormat="1">
      <c r="D8771" s="32"/>
      <c r="G8771" s="32"/>
      <c r="I8771" s="7"/>
      <c r="J8771" s="7"/>
      <c r="K8771" s="7"/>
      <c r="N8771" s="7"/>
    </row>
    <row r="8772" spans="4:14" s="1" customFormat="1">
      <c r="D8772" s="32"/>
      <c r="G8772" s="32"/>
      <c r="I8772" s="7"/>
      <c r="J8772" s="7"/>
      <c r="K8772" s="7"/>
      <c r="N8772" s="7"/>
    </row>
    <row r="8773" spans="4:14" s="1" customFormat="1">
      <c r="D8773" s="32"/>
      <c r="G8773" s="32"/>
      <c r="I8773" s="7"/>
      <c r="J8773" s="7"/>
      <c r="K8773" s="7"/>
      <c r="N8773" s="7"/>
    </row>
    <row r="8774" spans="4:14" s="1" customFormat="1">
      <c r="D8774" s="32"/>
      <c r="G8774" s="32"/>
      <c r="I8774" s="7"/>
      <c r="J8774" s="7"/>
      <c r="K8774" s="7"/>
      <c r="N8774" s="7"/>
    </row>
    <row r="8775" spans="4:14" s="1" customFormat="1">
      <c r="D8775" s="32"/>
      <c r="G8775" s="32"/>
      <c r="I8775" s="7"/>
      <c r="J8775" s="7"/>
      <c r="K8775" s="7"/>
      <c r="N8775" s="7"/>
    </row>
    <row r="8776" spans="4:14" s="1" customFormat="1">
      <c r="D8776" s="32"/>
      <c r="G8776" s="32"/>
      <c r="I8776" s="7"/>
      <c r="J8776" s="7"/>
      <c r="K8776" s="7"/>
      <c r="N8776" s="7"/>
    </row>
    <row r="8777" spans="4:14" s="1" customFormat="1">
      <c r="D8777" s="32"/>
      <c r="G8777" s="32"/>
      <c r="I8777" s="7"/>
      <c r="J8777" s="7"/>
      <c r="K8777" s="7"/>
      <c r="N8777" s="7"/>
    </row>
    <row r="8778" spans="4:14" s="1" customFormat="1">
      <c r="D8778" s="32"/>
      <c r="G8778" s="32"/>
      <c r="I8778" s="7"/>
      <c r="J8778" s="7"/>
      <c r="K8778" s="7"/>
      <c r="N8778" s="7"/>
    </row>
    <row r="8779" spans="4:14" s="1" customFormat="1">
      <c r="D8779" s="32"/>
      <c r="G8779" s="32"/>
      <c r="I8779" s="7"/>
      <c r="J8779" s="7"/>
      <c r="K8779" s="7"/>
      <c r="N8779" s="7"/>
    </row>
    <row r="8780" spans="4:14" s="1" customFormat="1">
      <c r="D8780" s="32"/>
      <c r="G8780" s="32"/>
      <c r="I8780" s="7"/>
      <c r="J8780" s="7"/>
      <c r="K8780" s="7"/>
      <c r="N8780" s="7"/>
    </row>
    <row r="8781" spans="4:14" s="1" customFormat="1">
      <c r="D8781" s="32"/>
      <c r="G8781" s="32"/>
      <c r="I8781" s="7"/>
      <c r="J8781" s="7"/>
      <c r="K8781" s="7"/>
      <c r="N8781" s="7"/>
    </row>
    <row r="8782" spans="4:14" s="1" customFormat="1">
      <c r="D8782" s="32"/>
      <c r="G8782" s="32"/>
      <c r="I8782" s="7"/>
      <c r="J8782" s="7"/>
      <c r="K8782" s="7"/>
      <c r="N8782" s="7"/>
    </row>
    <row r="8783" spans="4:14" s="1" customFormat="1">
      <c r="D8783" s="32"/>
      <c r="G8783" s="32"/>
      <c r="I8783" s="7"/>
      <c r="J8783" s="7"/>
      <c r="K8783" s="7"/>
      <c r="N8783" s="7"/>
    </row>
    <row r="8784" spans="4:14" s="1" customFormat="1">
      <c r="D8784" s="32"/>
      <c r="G8784" s="32"/>
      <c r="I8784" s="7"/>
      <c r="J8784" s="7"/>
      <c r="K8784" s="7"/>
      <c r="N8784" s="7"/>
    </row>
    <row r="8785" spans="4:14" s="1" customFormat="1">
      <c r="D8785" s="32"/>
      <c r="G8785" s="32"/>
      <c r="I8785" s="7"/>
      <c r="J8785" s="7"/>
      <c r="K8785" s="7"/>
      <c r="N8785" s="7"/>
    </row>
    <row r="8786" spans="4:14" s="1" customFormat="1">
      <c r="D8786" s="32"/>
      <c r="G8786" s="32"/>
      <c r="I8786" s="7"/>
      <c r="J8786" s="7"/>
      <c r="K8786" s="7"/>
      <c r="N8786" s="7"/>
    </row>
    <row r="8787" spans="4:14" s="1" customFormat="1">
      <c r="D8787" s="32"/>
      <c r="G8787" s="32"/>
      <c r="I8787" s="7"/>
      <c r="J8787" s="7"/>
      <c r="K8787" s="7"/>
      <c r="N8787" s="7"/>
    </row>
    <row r="8788" spans="4:14" s="1" customFormat="1">
      <c r="D8788" s="32"/>
      <c r="G8788" s="32"/>
      <c r="I8788" s="7"/>
      <c r="J8788" s="7"/>
      <c r="K8788" s="7"/>
      <c r="N8788" s="7"/>
    </row>
    <row r="8789" spans="4:14" s="1" customFormat="1">
      <c r="D8789" s="32"/>
      <c r="G8789" s="32"/>
      <c r="I8789" s="7"/>
      <c r="J8789" s="7"/>
      <c r="K8789" s="7"/>
      <c r="N8789" s="7"/>
    </row>
    <row r="8790" spans="4:14" s="1" customFormat="1">
      <c r="D8790" s="32"/>
      <c r="G8790" s="32"/>
      <c r="I8790" s="7"/>
      <c r="J8790" s="7"/>
      <c r="K8790" s="7"/>
      <c r="N8790" s="7"/>
    </row>
    <row r="8791" spans="4:14" s="1" customFormat="1">
      <c r="D8791" s="32"/>
      <c r="G8791" s="32"/>
      <c r="I8791" s="7"/>
      <c r="J8791" s="7"/>
      <c r="K8791" s="7"/>
      <c r="N8791" s="7"/>
    </row>
    <row r="8792" spans="4:14" s="1" customFormat="1">
      <c r="D8792" s="32"/>
      <c r="G8792" s="32"/>
      <c r="I8792" s="7"/>
      <c r="J8792" s="7"/>
      <c r="K8792" s="7"/>
      <c r="N8792" s="7"/>
    </row>
    <row r="8793" spans="4:14" s="1" customFormat="1">
      <c r="D8793" s="32"/>
      <c r="G8793" s="32"/>
      <c r="I8793" s="7"/>
      <c r="J8793" s="7"/>
      <c r="K8793" s="7"/>
      <c r="N8793" s="7"/>
    </row>
    <row r="8794" spans="4:14" s="1" customFormat="1">
      <c r="D8794" s="32"/>
      <c r="G8794" s="32"/>
      <c r="I8794" s="7"/>
      <c r="J8794" s="7"/>
      <c r="K8794" s="7"/>
      <c r="N8794" s="7"/>
    </row>
    <row r="8795" spans="4:14" s="1" customFormat="1">
      <c r="D8795" s="32"/>
      <c r="G8795" s="32"/>
      <c r="I8795" s="7"/>
      <c r="J8795" s="7"/>
      <c r="K8795" s="7"/>
      <c r="N8795" s="7"/>
    </row>
    <row r="8796" spans="4:14" s="1" customFormat="1">
      <c r="D8796" s="32"/>
      <c r="G8796" s="32"/>
      <c r="I8796" s="7"/>
      <c r="J8796" s="7"/>
      <c r="K8796" s="7"/>
      <c r="N8796" s="7"/>
    </row>
    <row r="8797" spans="4:14" s="1" customFormat="1">
      <c r="D8797" s="32"/>
      <c r="G8797" s="32"/>
      <c r="I8797" s="7"/>
      <c r="J8797" s="7"/>
      <c r="K8797" s="7"/>
      <c r="N8797" s="7"/>
    </row>
    <row r="8798" spans="4:14" s="1" customFormat="1">
      <c r="D8798" s="32"/>
      <c r="G8798" s="32"/>
      <c r="I8798" s="7"/>
      <c r="J8798" s="7"/>
      <c r="K8798" s="7"/>
      <c r="N8798" s="7"/>
    </row>
    <row r="8799" spans="4:14" s="1" customFormat="1">
      <c r="D8799" s="32"/>
      <c r="G8799" s="32"/>
      <c r="I8799" s="7"/>
      <c r="J8799" s="7"/>
      <c r="K8799" s="7"/>
      <c r="N8799" s="7"/>
    </row>
    <row r="8800" spans="4:14" s="1" customFormat="1">
      <c r="D8800" s="32"/>
      <c r="G8800" s="32"/>
      <c r="I8800" s="7"/>
      <c r="J8800" s="7"/>
      <c r="K8800" s="7"/>
      <c r="N8800" s="7"/>
    </row>
    <row r="8801" spans="4:14" s="1" customFormat="1">
      <c r="D8801" s="32"/>
      <c r="G8801" s="32"/>
      <c r="I8801" s="7"/>
      <c r="J8801" s="7"/>
      <c r="K8801" s="7"/>
      <c r="N8801" s="7"/>
    </row>
    <row r="8802" spans="4:14" s="1" customFormat="1">
      <c r="D8802" s="32"/>
      <c r="G8802" s="32"/>
      <c r="I8802" s="7"/>
      <c r="J8802" s="7"/>
      <c r="K8802" s="7"/>
      <c r="N8802" s="7"/>
    </row>
    <row r="8803" spans="4:14" s="1" customFormat="1">
      <c r="D8803" s="32"/>
      <c r="G8803" s="32"/>
      <c r="I8803" s="7"/>
      <c r="J8803" s="7"/>
      <c r="K8803" s="7"/>
      <c r="N8803" s="7"/>
    </row>
    <row r="8804" spans="4:14" s="1" customFormat="1">
      <c r="D8804" s="32"/>
      <c r="G8804" s="32"/>
      <c r="I8804" s="7"/>
      <c r="J8804" s="7"/>
      <c r="K8804" s="7"/>
      <c r="N8804" s="7"/>
    </row>
    <row r="8805" spans="4:14" s="1" customFormat="1">
      <c r="D8805" s="32"/>
      <c r="G8805" s="32"/>
      <c r="I8805" s="7"/>
      <c r="J8805" s="7"/>
      <c r="K8805" s="7"/>
      <c r="N8805" s="7"/>
    </row>
    <row r="8806" spans="4:14" s="1" customFormat="1">
      <c r="D8806" s="32"/>
      <c r="G8806" s="32"/>
      <c r="I8806" s="7"/>
      <c r="J8806" s="7"/>
      <c r="K8806" s="7"/>
      <c r="N8806" s="7"/>
    </row>
    <row r="8807" spans="4:14" s="1" customFormat="1">
      <c r="D8807" s="32"/>
      <c r="G8807" s="32"/>
      <c r="I8807" s="7"/>
      <c r="J8807" s="7"/>
      <c r="K8807" s="7"/>
      <c r="N8807" s="7"/>
    </row>
    <row r="8808" spans="4:14" s="1" customFormat="1">
      <c r="D8808" s="32"/>
      <c r="G8808" s="32"/>
      <c r="I8808" s="7"/>
      <c r="J8808" s="7"/>
      <c r="K8808" s="7"/>
      <c r="N8808" s="7"/>
    </row>
    <row r="8809" spans="4:14" s="1" customFormat="1">
      <c r="D8809" s="32"/>
      <c r="G8809" s="32"/>
      <c r="I8809" s="7"/>
      <c r="J8809" s="7"/>
      <c r="K8809" s="7"/>
      <c r="N8809" s="7"/>
    </row>
    <row r="8810" spans="4:14" s="1" customFormat="1">
      <c r="D8810" s="32"/>
      <c r="G8810" s="32"/>
      <c r="I8810" s="7"/>
      <c r="J8810" s="7"/>
      <c r="K8810" s="7"/>
      <c r="N8810" s="7"/>
    </row>
    <row r="8811" spans="4:14" s="1" customFormat="1">
      <c r="D8811" s="32"/>
      <c r="G8811" s="32"/>
      <c r="I8811" s="7"/>
      <c r="J8811" s="7"/>
      <c r="K8811" s="7"/>
      <c r="N8811" s="7"/>
    </row>
    <row r="8812" spans="4:14" s="1" customFormat="1">
      <c r="D8812" s="32"/>
      <c r="G8812" s="32"/>
      <c r="I8812" s="7"/>
      <c r="J8812" s="7"/>
      <c r="K8812" s="7"/>
      <c r="N8812" s="7"/>
    </row>
    <row r="8813" spans="4:14" s="1" customFormat="1">
      <c r="D8813" s="32"/>
      <c r="G8813" s="32"/>
      <c r="I8813" s="7"/>
      <c r="J8813" s="7"/>
      <c r="K8813" s="7"/>
      <c r="N8813" s="7"/>
    </row>
    <row r="8814" spans="4:14" s="1" customFormat="1">
      <c r="D8814" s="32"/>
      <c r="G8814" s="32"/>
      <c r="I8814" s="7"/>
      <c r="J8814" s="7"/>
      <c r="K8814" s="7"/>
      <c r="N8814" s="7"/>
    </row>
    <row r="8815" spans="4:14" s="1" customFormat="1">
      <c r="D8815" s="32"/>
      <c r="G8815" s="32"/>
      <c r="I8815" s="7"/>
      <c r="J8815" s="7"/>
      <c r="K8815" s="7"/>
      <c r="N8815" s="7"/>
    </row>
    <row r="8816" spans="4:14" s="1" customFormat="1">
      <c r="D8816" s="32"/>
      <c r="G8816" s="32"/>
      <c r="I8816" s="7"/>
      <c r="J8816" s="7"/>
      <c r="K8816" s="7"/>
      <c r="N8816" s="7"/>
    </row>
    <row r="8817" spans="4:14" s="1" customFormat="1">
      <c r="D8817" s="32"/>
      <c r="G8817" s="32"/>
      <c r="I8817" s="7"/>
      <c r="J8817" s="7"/>
      <c r="K8817" s="7"/>
      <c r="N8817" s="7"/>
    </row>
    <row r="8818" spans="4:14" s="1" customFormat="1">
      <c r="D8818" s="32"/>
      <c r="G8818" s="32"/>
      <c r="I8818" s="7"/>
      <c r="J8818" s="7"/>
      <c r="K8818" s="7"/>
      <c r="N8818" s="7"/>
    </row>
    <row r="8819" spans="4:14" s="1" customFormat="1">
      <c r="D8819" s="32"/>
      <c r="G8819" s="32"/>
      <c r="I8819" s="7"/>
      <c r="J8819" s="7"/>
      <c r="K8819" s="7"/>
      <c r="N8819" s="7"/>
    </row>
    <row r="8820" spans="4:14" s="1" customFormat="1">
      <c r="D8820" s="32"/>
      <c r="G8820" s="32"/>
      <c r="I8820" s="7"/>
      <c r="J8820" s="7"/>
      <c r="K8820" s="7"/>
      <c r="N8820" s="7"/>
    </row>
    <row r="8821" spans="4:14" s="1" customFormat="1">
      <c r="D8821" s="32"/>
      <c r="G8821" s="32"/>
      <c r="I8821" s="7"/>
      <c r="J8821" s="7"/>
      <c r="K8821" s="7"/>
      <c r="N8821" s="7"/>
    </row>
    <row r="8822" spans="4:14" s="1" customFormat="1">
      <c r="D8822" s="32"/>
      <c r="G8822" s="32"/>
      <c r="I8822" s="7"/>
      <c r="J8822" s="7"/>
      <c r="K8822" s="7"/>
      <c r="N8822" s="7"/>
    </row>
    <row r="8823" spans="4:14" s="1" customFormat="1">
      <c r="D8823" s="32"/>
      <c r="G8823" s="32"/>
      <c r="I8823" s="7"/>
      <c r="J8823" s="7"/>
      <c r="K8823" s="7"/>
      <c r="N8823" s="7"/>
    </row>
    <row r="8824" spans="4:14" s="1" customFormat="1">
      <c r="D8824" s="32"/>
      <c r="G8824" s="32"/>
      <c r="I8824" s="7"/>
      <c r="J8824" s="7"/>
      <c r="K8824" s="7"/>
      <c r="N8824" s="7"/>
    </row>
    <row r="8825" spans="4:14" s="1" customFormat="1">
      <c r="D8825" s="32"/>
      <c r="G8825" s="32"/>
      <c r="I8825" s="7"/>
      <c r="J8825" s="7"/>
      <c r="K8825" s="7"/>
      <c r="N8825" s="7"/>
    </row>
    <row r="8826" spans="4:14" s="1" customFormat="1">
      <c r="D8826" s="32"/>
      <c r="G8826" s="32"/>
      <c r="I8826" s="7"/>
      <c r="J8826" s="7"/>
      <c r="K8826" s="7"/>
      <c r="N8826" s="7"/>
    </row>
    <row r="8827" spans="4:14" s="1" customFormat="1">
      <c r="D8827" s="32"/>
      <c r="G8827" s="32"/>
      <c r="I8827" s="7"/>
      <c r="J8827" s="7"/>
      <c r="K8827" s="7"/>
      <c r="N8827" s="7"/>
    </row>
    <row r="8828" spans="4:14" s="1" customFormat="1">
      <c r="D8828" s="32"/>
      <c r="G8828" s="32"/>
      <c r="I8828" s="7"/>
      <c r="J8828" s="7"/>
      <c r="K8828" s="7"/>
      <c r="N8828" s="7"/>
    </row>
    <row r="8829" spans="4:14" s="1" customFormat="1">
      <c r="D8829" s="32"/>
      <c r="G8829" s="32"/>
      <c r="I8829" s="7"/>
      <c r="J8829" s="7"/>
      <c r="K8829" s="7"/>
      <c r="N8829" s="7"/>
    </row>
    <row r="8830" spans="4:14" s="1" customFormat="1">
      <c r="D8830" s="32"/>
      <c r="G8830" s="32"/>
      <c r="I8830" s="7"/>
      <c r="J8830" s="7"/>
      <c r="K8830" s="7"/>
      <c r="N8830" s="7"/>
    </row>
    <row r="8831" spans="4:14" s="1" customFormat="1">
      <c r="D8831" s="32"/>
      <c r="G8831" s="32"/>
      <c r="I8831" s="7"/>
      <c r="J8831" s="7"/>
      <c r="K8831" s="7"/>
      <c r="N8831" s="7"/>
    </row>
    <row r="8832" spans="4:14" s="1" customFormat="1">
      <c r="D8832" s="32"/>
      <c r="G8832" s="32"/>
      <c r="I8832" s="7"/>
      <c r="J8832" s="7"/>
      <c r="K8832" s="7"/>
      <c r="N8832" s="7"/>
    </row>
    <row r="8833" spans="4:14" s="1" customFormat="1">
      <c r="D8833" s="32"/>
      <c r="G8833" s="32"/>
      <c r="I8833" s="7"/>
      <c r="J8833" s="7"/>
      <c r="K8833" s="7"/>
      <c r="N8833" s="7"/>
    </row>
    <row r="8834" spans="4:14" s="1" customFormat="1">
      <c r="D8834" s="32"/>
      <c r="G8834" s="32"/>
      <c r="I8834" s="7"/>
      <c r="J8834" s="7"/>
      <c r="K8834" s="7"/>
      <c r="N8834" s="7"/>
    </row>
    <row r="8835" spans="4:14" s="1" customFormat="1">
      <c r="D8835" s="32"/>
      <c r="G8835" s="32"/>
      <c r="I8835" s="7"/>
      <c r="J8835" s="7"/>
      <c r="K8835" s="7"/>
      <c r="N8835" s="7"/>
    </row>
    <row r="8836" spans="4:14" s="1" customFormat="1">
      <c r="D8836" s="32"/>
      <c r="G8836" s="32"/>
      <c r="I8836" s="7"/>
      <c r="J8836" s="7"/>
      <c r="K8836" s="7"/>
      <c r="N8836" s="7"/>
    </row>
    <row r="8837" spans="4:14" s="1" customFormat="1">
      <c r="D8837" s="32"/>
      <c r="G8837" s="32"/>
      <c r="I8837" s="7"/>
      <c r="J8837" s="7"/>
      <c r="K8837" s="7"/>
      <c r="N8837" s="7"/>
    </row>
    <row r="8838" spans="4:14" s="1" customFormat="1">
      <c r="D8838" s="32"/>
      <c r="G8838" s="32"/>
      <c r="I8838" s="7"/>
      <c r="J8838" s="7"/>
      <c r="K8838" s="7"/>
      <c r="N8838" s="7"/>
    </row>
    <row r="8839" spans="4:14" s="1" customFormat="1">
      <c r="D8839" s="32"/>
      <c r="G8839" s="32"/>
      <c r="I8839" s="7"/>
      <c r="J8839" s="7"/>
      <c r="K8839" s="7"/>
      <c r="N8839" s="7"/>
    </row>
    <row r="8840" spans="4:14" s="1" customFormat="1">
      <c r="D8840" s="32"/>
      <c r="G8840" s="32"/>
      <c r="I8840" s="7"/>
      <c r="J8840" s="7"/>
      <c r="K8840" s="7"/>
      <c r="N8840" s="7"/>
    </row>
    <row r="8841" spans="4:14" s="1" customFormat="1">
      <c r="D8841" s="32"/>
      <c r="G8841" s="32"/>
      <c r="I8841" s="7"/>
      <c r="J8841" s="7"/>
      <c r="K8841" s="7"/>
      <c r="N8841" s="7"/>
    </row>
    <row r="8842" spans="4:14" s="1" customFormat="1">
      <c r="D8842" s="32"/>
      <c r="G8842" s="32"/>
      <c r="I8842" s="7"/>
      <c r="J8842" s="7"/>
      <c r="K8842" s="7"/>
      <c r="N8842" s="7"/>
    </row>
    <row r="8843" spans="4:14" s="1" customFormat="1">
      <c r="D8843" s="32"/>
      <c r="G8843" s="32"/>
      <c r="I8843" s="7"/>
      <c r="J8843" s="7"/>
      <c r="K8843" s="7"/>
      <c r="N8843" s="7"/>
    </row>
    <row r="8844" spans="4:14" s="1" customFormat="1">
      <c r="D8844" s="32"/>
      <c r="G8844" s="32"/>
      <c r="I8844" s="7"/>
      <c r="J8844" s="7"/>
      <c r="K8844" s="7"/>
      <c r="N8844" s="7"/>
    </row>
    <row r="8845" spans="4:14" s="1" customFormat="1">
      <c r="D8845" s="32"/>
      <c r="G8845" s="32"/>
      <c r="I8845" s="7"/>
      <c r="J8845" s="7"/>
      <c r="K8845" s="7"/>
      <c r="N8845" s="7"/>
    </row>
    <row r="8846" spans="4:14" s="1" customFormat="1">
      <c r="D8846" s="32"/>
      <c r="G8846" s="32"/>
      <c r="I8846" s="7"/>
      <c r="J8846" s="7"/>
      <c r="K8846" s="7"/>
      <c r="N8846" s="7"/>
    </row>
    <row r="8847" spans="4:14" s="1" customFormat="1">
      <c r="D8847" s="32"/>
      <c r="G8847" s="32"/>
      <c r="I8847" s="7"/>
      <c r="J8847" s="7"/>
      <c r="K8847" s="7"/>
      <c r="N8847" s="7"/>
    </row>
    <row r="8848" spans="4:14" s="1" customFormat="1">
      <c r="D8848" s="32"/>
      <c r="G8848" s="32"/>
      <c r="I8848" s="7"/>
      <c r="J8848" s="7"/>
      <c r="K8848" s="7"/>
      <c r="N8848" s="7"/>
    </row>
    <row r="8849" spans="4:14" s="1" customFormat="1">
      <c r="D8849" s="32"/>
      <c r="G8849" s="32"/>
      <c r="I8849" s="7"/>
      <c r="J8849" s="7"/>
      <c r="K8849" s="7"/>
      <c r="N8849" s="7"/>
    </row>
    <row r="8850" spans="4:14" s="1" customFormat="1">
      <c r="D8850" s="32"/>
      <c r="G8850" s="32"/>
      <c r="I8850" s="7"/>
      <c r="J8850" s="7"/>
      <c r="K8850" s="7"/>
      <c r="N8850" s="7"/>
    </row>
    <row r="8851" spans="4:14" s="1" customFormat="1">
      <c r="D8851" s="32"/>
      <c r="G8851" s="32"/>
      <c r="I8851" s="7"/>
      <c r="J8851" s="7"/>
      <c r="K8851" s="7"/>
      <c r="N8851" s="7"/>
    </row>
    <row r="8852" spans="4:14" s="1" customFormat="1">
      <c r="D8852" s="32"/>
      <c r="G8852" s="32"/>
      <c r="I8852" s="7"/>
      <c r="J8852" s="7"/>
      <c r="K8852" s="7"/>
      <c r="N8852" s="7"/>
    </row>
    <row r="8853" spans="4:14" s="1" customFormat="1">
      <c r="D8853" s="32"/>
      <c r="G8853" s="32"/>
      <c r="I8853" s="7"/>
      <c r="J8853" s="7"/>
      <c r="K8853" s="7"/>
      <c r="N8853" s="7"/>
    </row>
    <row r="8854" spans="4:14" s="1" customFormat="1">
      <c r="D8854" s="32"/>
      <c r="G8854" s="32"/>
      <c r="I8854" s="7"/>
      <c r="J8854" s="7"/>
      <c r="K8854" s="7"/>
      <c r="N8854" s="7"/>
    </row>
    <row r="8855" spans="4:14" s="1" customFormat="1">
      <c r="D8855" s="32"/>
      <c r="G8855" s="32"/>
      <c r="I8855" s="7"/>
      <c r="J8855" s="7"/>
      <c r="K8855" s="7"/>
      <c r="N8855" s="7"/>
    </row>
    <row r="8856" spans="4:14" s="1" customFormat="1">
      <c r="D8856" s="32"/>
      <c r="G8856" s="32"/>
      <c r="I8856" s="7"/>
      <c r="J8856" s="7"/>
      <c r="K8856" s="7"/>
      <c r="N8856" s="7"/>
    </row>
    <row r="8857" spans="4:14" s="1" customFormat="1">
      <c r="D8857" s="32"/>
      <c r="G8857" s="32"/>
      <c r="I8857" s="7"/>
      <c r="J8857" s="7"/>
      <c r="K8857" s="7"/>
      <c r="N8857" s="7"/>
    </row>
    <row r="8858" spans="4:14" s="1" customFormat="1">
      <c r="D8858" s="32"/>
      <c r="G8858" s="32"/>
      <c r="I8858" s="7"/>
      <c r="J8858" s="7"/>
      <c r="K8858" s="7"/>
      <c r="N8858" s="7"/>
    </row>
    <row r="8859" spans="4:14" s="1" customFormat="1">
      <c r="D8859" s="32"/>
      <c r="G8859" s="32"/>
      <c r="I8859" s="7"/>
      <c r="J8859" s="7"/>
      <c r="K8859" s="7"/>
      <c r="N8859" s="7"/>
    </row>
    <row r="8860" spans="4:14" s="1" customFormat="1">
      <c r="D8860" s="32"/>
      <c r="G8860" s="32"/>
      <c r="I8860" s="7"/>
      <c r="J8860" s="7"/>
      <c r="K8860" s="7"/>
      <c r="N8860" s="7"/>
    </row>
    <row r="8861" spans="4:14" s="1" customFormat="1">
      <c r="D8861" s="32"/>
      <c r="G8861" s="32"/>
      <c r="I8861" s="7"/>
      <c r="J8861" s="7"/>
      <c r="K8861" s="7"/>
      <c r="N8861" s="7"/>
    </row>
    <row r="8862" spans="4:14" s="1" customFormat="1">
      <c r="D8862" s="32"/>
      <c r="G8862" s="32"/>
      <c r="I8862" s="7"/>
      <c r="J8862" s="7"/>
      <c r="K8862" s="7"/>
      <c r="N8862" s="7"/>
    </row>
    <row r="8863" spans="4:14" s="1" customFormat="1">
      <c r="D8863" s="32"/>
      <c r="G8863" s="32"/>
      <c r="I8863" s="7"/>
      <c r="J8863" s="7"/>
      <c r="K8863" s="7"/>
      <c r="N8863" s="7"/>
    </row>
    <row r="8864" spans="4:14" s="1" customFormat="1">
      <c r="D8864" s="32"/>
      <c r="G8864" s="32"/>
      <c r="I8864" s="7"/>
      <c r="J8864" s="7"/>
      <c r="K8864" s="7"/>
      <c r="N8864" s="7"/>
    </row>
    <row r="8865" spans="4:14" s="1" customFormat="1">
      <c r="D8865" s="32"/>
      <c r="G8865" s="32"/>
      <c r="I8865" s="7"/>
      <c r="J8865" s="7"/>
      <c r="K8865" s="7"/>
      <c r="N8865" s="7"/>
    </row>
    <row r="8866" spans="4:14" s="1" customFormat="1">
      <c r="D8866" s="32"/>
      <c r="G8866" s="32"/>
      <c r="I8866" s="7"/>
      <c r="J8866" s="7"/>
      <c r="K8866" s="7"/>
      <c r="N8866" s="7"/>
    </row>
    <row r="8867" spans="4:14" s="1" customFormat="1">
      <c r="D8867" s="32"/>
      <c r="G8867" s="32"/>
      <c r="I8867" s="7"/>
      <c r="J8867" s="7"/>
      <c r="K8867" s="7"/>
      <c r="N8867" s="7"/>
    </row>
    <row r="8868" spans="4:14" s="1" customFormat="1">
      <c r="D8868" s="32"/>
      <c r="G8868" s="32"/>
      <c r="I8868" s="7"/>
      <c r="J8868" s="7"/>
      <c r="K8868" s="7"/>
      <c r="N8868" s="7"/>
    </row>
    <row r="8869" spans="4:14" s="1" customFormat="1">
      <c r="D8869" s="32"/>
      <c r="G8869" s="32"/>
      <c r="I8869" s="7"/>
      <c r="J8869" s="7"/>
      <c r="K8869" s="7"/>
      <c r="N8869" s="7"/>
    </row>
    <row r="8870" spans="4:14" s="1" customFormat="1">
      <c r="D8870" s="32"/>
      <c r="G8870" s="32"/>
      <c r="I8870" s="7"/>
      <c r="J8870" s="7"/>
      <c r="K8870" s="7"/>
      <c r="N8870" s="7"/>
    </row>
    <row r="8871" spans="4:14" s="1" customFormat="1">
      <c r="D8871" s="32"/>
      <c r="G8871" s="32"/>
      <c r="I8871" s="7"/>
      <c r="J8871" s="7"/>
      <c r="K8871" s="7"/>
      <c r="N8871" s="7"/>
    </row>
    <row r="8872" spans="4:14" s="1" customFormat="1">
      <c r="D8872" s="32"/>
      <c r="G8872" s="32"/>
      <c r="I8872" s="7"/>
      <c r="J8872" s="7"/>
      <c r="K8872" s="7"/>
      <c r="N8872" s="7"/>
    </row>
    <row r="8873" spans="4:14" s="1" customFormat="1">
      <c r="D8873" s="32"/>
      <c r="G8873" s="32"/>
      <c r="I8873" s="7"/>
      <c r="J8873" s="7"/>
      <c r="K8873" s="7"/>
      <c r="N8873" s="7"/>
    </row>
    <row r="8874" spans="4:14" s="1" customFormat="1">
      <c r="D8874" s="32"/>
      <c r="G8874" s="32"/>
      <c r="I8874" s="7"/>
      <c r="J8874" s="7"/>
      <c r="K8874" s="7"/>
      <c r="N8874" s="7"/>
    </row>
    <row r="8875" spans="4:14" s="1" customFormat="1">
      <c r="D8875" s="32"/>
      <c r="G8875" s="32"/>
      <c r="I8875" s="7"/>
      <c r="J8875" s="7"/>
      <c r="K8875" s="7"/>
      <c r="N8875" s="7"/>
    </row>
    <row r="8876" spans="4:14" s="1" customFormat="1">
      <c r="D8876" s="32"/>
      <c r="G8876" s="32"/>
      <c r="I8876" s="7"/>
      <c r="J8876" s="7"/>
      <c r="K8876" s="7"/>
      <c r="N8876" s="7"/>
    </row>
    <row r="8877" spans="4:14" s="1" customFormat="1">
      <c r="D8877" s="32"/>
      <c r="G8877" s="32"/>
      <c r="I8877" s="7"/>
      <c r="J8877" s="7"/>
      <c r="K8877" s="7"/>
      <c r="N8877" s="7"/>
    </row>
    <row r="8878" spans="4:14" s="1" customFormat="1">
      <c r="D8878" s="32"/>
      <c r="G8878" s="32"/>
      <c r="I8878" s="7"/>
      <c r="J8878" s="7"/>
      <c r="K8878" s="7"/>
      <c r="N8878" s="7"/>
    </row>
    <row r="8879" spans="4:14" s="1" customFormat="1">
      <c r="D8879" s="32"/>
      <c r="G8879" s="32"/>
      <c r="I8879" s="7"/>
      <c r="J8879" s="7"/>
      <c r="K8879" s="7"/>
      <c r="N8879" s="7"/>
    </row>
    <row r="8880" spans="4:14" s="1" customFormat="1">
      <c r="D8880" s="32"/>
      <c r="G8880" s="32"/>
      <c r="I8880" s="7"/>
      <c r="J8880" s="7"/>
      <c r="K8880" s="7"/>
      <c r="N8880" s="7"/>
    </row>
    <row r="8881" spans="4:14" s="1" customFormat="1">
      <c r="D8881" s="32"/>
      <c r="G8881" s="32"/>
      <c r="I8881" s="7"/>
      <c r="J8881" s="7"/>
      <c r="K8881" s="7"/>
      <c r="N8881" s="7"/>
    </row>
    <row r="8882" spans="4:14" s="1" customFormat="1">
      <c r="D8882" s="32"/>
      <c r="G8882" s="32"/>
      <c r="I8882" s="7"/>
      <c r="J8882" s="7"/>
      <c r="K8882" s="7"/>
      <c r="N8882" s="7"/>
    </row>
    <row r="8883" spans="4:14" s="1" customFormat="1">
      <c r="D8883" s="32"/>
      <c r="G8883" s="32"/>
      <c r="I8883" s="7"/>
      <c r="J8883" s="7"/>
      <c r="K8883" s="7"/>
      <c r="N8883" s="7"/>
    </row>
    <row r="8884" spans="4:14" s="1" customFormat="1">
      <c r="D8884" s="32"/>
      <c r="G8884" s="32"/>
      <c r="I8884" s="7"/>
      <c r="J8884" s="7"/>
      <c r="K8884" s="7"/>
      <c r="N8884" s="7"/>
    </row>
    <row r="8885" spans="4:14" s="1" customFormat="1">
      <c r="D8885" s="32"/>
      <c r="G8885" s="32"/>
      <c r="I8885" s="7"/>
      <c r="J8885" s="7"/>
      <c r="K8885" s="7"/>
      <c r="N8885" s="7"/>
    </row>
    <row r="8886" spans="4:14" s="1" customFormat="1">
      <c r="D8886" s="32"/>
      <c r="G8886" s="32"/>
      <c r="I8886" s="7"/>
      <c r="J8886" s="7"/>
      <c r="K8886" s="7"/>
      <c r="N8886" s="7"/>
    </row>
    <row r="8887" spans="4:14" s="1" customFormat="1">
      <c r="D8887" s="32"/>
      <c r="G8887" s="32"/>
      <c r="I8887" s="7"/>
      <c r="J8887" s="7"/>
      <c r="K8887" s="7"/>
      <c r="N8887" s="7"/>
    </row>
    <row r="8888" spans="4:14" s="1" customFormat="1">
      <c r="D8888" s="32"/>
      <c r="G8888" s="32"/>
      <c r="I8888" s="7"/>
      <c r="J8888" s="7"/>
      <c r="K8888" s="7"/>
      <c r="N8888" s="7"/>
    </row>
    <row r="8889" spans="4:14" s="1" customFormat="1">
      <c r="D8889" s="32"/>
      <c r="G8889" s="32"/>
      <c r="I8889" s="7"/>
      <c r="J8889" s="7"/>
      <c r="K8889" s="7"/>
      <c r="N8889" s="7"/>
    </row>
    <row r="8890" spans="4:14" s="1" customFormat="1">
      <c r="D8890" s="32"/>
      <c r="G8890" s="32"/>
      <c r="I8890" s="7"/>
      <c r="J8890" s="7"/>
      <c r="K8890" s="7"/>
      <c r="N8890" s="7"/>
    </row>
    <row r="8891" spans="4:14" s="1" customFormat="1">
      <c r="D8891" s="32"/>
      <c r="G8891" s="32"/>
      <c r="I8891" s="7"/>
      <c r="J8891" s="7"/>
      <c r="K8891" s="7"/>
      <c r="N8891" s="7"/>
    </row>
    <row r="8892" spans="4:14" s="1" customFormat="1">
      <c r="D8892" s="32"/>
      <c r="G8892" s="32"/>
      <c r="I8892" s="7"/>
      <c r="J8892" s="7"/>
      <c r="K8892" s="7"/>
      <c r="N8892" s="7"/>
    </row>
    <row r="8893" spans="4:14" s="1" customFormat="1">
      <c r="D8893" s="32"/>
      <c r="G8893" s="32"/>
      <c r="I8893" s="7"/>
      <c r="J8893" s="7"/>
      <c r="K8893" s="7"/>
      <c r="N8893" s="7"/>
    </row>
    <row r="8894" spans="4:14" s="1" customFormat="1">
      <c r="D8894" s="32"/>
      <c r="G8894" s="32"/>
      <c r="I8894" s="7"/>
      <c r="J8894" s="7"/>
      <c r="K8894" s="7"/>
      <c r="N8894" s="7"/>
    </row>
    <row r="8895" spans="4:14" s="1" customFormat="1">
      <c r="D8895" s="32"/>
      <c r="G8895" s="32"/>
      <c r="I8895" s="7"/>
      <c r="J8895" s="7"/>
      <c r="K8895" s="7"/>
      <c r="N8895" s="7"/>
    </row>
    <row r="8896" spans="4:14" s="1" customFormat="1">
      <c r="D8896" s="32"/>
      <c r="G8896" s="32"/>
      <c r="I8896" s="7"/>
      <c r="J8896" s="7"/>
      <c r="K8896" s="7"/>
      <c r="N8896" s="7"/>
    </row>
    <row r="8897" spans="4:14" s="1" customFormat="1">
      <c r="D8897" s="32"/>
      <c r="G8897" s="32"/>
      <c r="I8897" s="7"/>
      <c r="J8897" s="7"/>
      <c r="K8897" s="7"/>
      <c r="N8897" s="7"/>
    </row>
    <row r="8898" spans="4:14" s="1" customFormat="1">
      <c r="D8898" s="32"/>
      <c r="G8898" s="32"/>
      <c r="I8898" s="7"/>
      <c r="J8898" s="7"/>
      <c r="K8898" s="7"/>
      <c r="N8898" s="7"/>
    </row>
    <row r="8899" spans="4:14" s="1" customFormat="1">
      <c r="D8899" s="32"/>
      <c r="G8899" s="32"/>
      <c r="I8899" s="7"/>
      <c r="J8899" s="7"/>
      <c r="K8899" s="7"/>
      <c r="N8899" s="7"/>
    </row>
    <row r="8900" spans="4:14" s="1" customFormat="1">
      <c r="D8900" s="32"/>
      <c r="G8900" s="32"/>
      <c r="I8900" s="7"/>
      <c r="J8900" s="7"/>
      <c r="K8900" s="7"/>
      <c r="N8900" s="7"/>
    </row>
    <row r="8901" spans="4:14" s="1" customFormat="1">
      <c r="D8901" s="32"/>
      <c r="G8901" s="32"/>
      <c r="I8901" s="7"/>
      <c r="J8901" s="7"/>
      <c r="K8901" s="7"/>
      <c r="N8901" s="7"/>
    </row>
    <row r="8902" spans="4:14" s="1" customFormat="1">
      <c r="D8902" s="32"/>
      <c r="G8902" s="32"/>
      <c r="I8902" s="7"/>
      <c r="J8902" s="7"/>
      <c r="K8902" s="7"/>
      <c r="N8902" s="7"/>
    </row>
    <row r="8903" spans="4:14" s="1" customFormat="1">
      <c r="D8903" s="32"/>
      <c r="G8903" s="32"/>
      <c r="I8903" s="7"/>
      <c r="J8903" s="7"/>
      <c r="K8903" s="7"/>
      <c r="N8903" s="7"/>
    </row>
    <row r="8904" spans="4:14" s="1" customFormat="1">
      <c r="D8904" s="32"/>
      <c r="G8904" s="32"/>
      <c r="I8904" s="7"/>
      <c r="J8904" s="7"/>
      <c r="K8904" s="7"/>
      <c r="N8904" s="7"/>
    </row>
    <row r="8905" spans="4:14" s="1" customFormat="1">
      <c r="D8905" s="32"/>
      <c r="G8905" s="32"/>
      <c r="I8905" s="7"/>
      <c r="J8905" s="7"/>
      <c r="K8905" s="7"/>
      <c r="N8905" s="7"/>
    </row>
    <row r="8906" spans="4:14" s="1" customFormat="1">
      <c r="D8906" s="32"/>
      <c r="G8906" s="32"/>
      <c r="I8906" s="7"/>
      <c r="J8906" s="7"/>
      <c r="K8906" s="7"/>
      <c r="N8906" s="7"/>
    </row>
    <row r="8907" spans="4:14" s="1" customFormat="1">
      <c r="D8907" s="32"/>
      <c r="G8907" s="32"/>
      <c r="I8907" s="7"/>
      <c r="J8907" s="7"/>
      <c r="K8907" s="7"/>
      <c r="N8907" s="7"/>
    </row>
    <row r="8908" spans="4:14" s="1" customFormat="1">
      <c r="D8908" s="32"/>
      <c r="G8908" s="32"/>
      <c r="I8908" s="7"/>
      <c r="J8908" s="7"/>
      <c r="K8908" s="7"/>
      <c r="N8908" s="7"/>
    </row>
    <row r="8909" spans="4:14" s="1" customFormat="1">
      <c r="D8909" s="32"/>
      <c r="G8909" s="32"/>
      <c r="I8909" s="7"/>
      <c r="J8909" s="7"/>
      <c r="K8909" s="7"/>
      <c r="N8909" s="7"/>
    </row>
    <row r="8910" spans="4:14" s="1" customFormat="1">
      <c r="D8910" s="32"/>
      <c r="G8910" s="32"/>
      <c r="I8910" s="7"/>
      <c r="J8910" s="7"/>
      <c r="K8910" s="7"/>
      <c r="N8910" s="7"/>
    </row>
    <row r="8911" spans="4:14" s="1" customFormat="1">
      <c r="D8911" s="32"/>
      <c r="G8911" s="32"/>
      <c r="I8911" s="7"/>
      <c r="J8911" s="7"/>
      <c r="K8911" s="7"/>
      <c r="N8911" s="7"/>
    </row>
    <row r="8912" spans="4:14" s="1" customFormat="1">
      <c r="D8912" s="32"/>
      <c r="G8912" s="32"/>
      <c r="I8912" s="7"/>
      <c r="J8912" s="7"/>
      <c r="K8912" s="7"/>
      <c r="N8912" s="7"/>
    </row>
    <row r="8913" spans="4:14" s="1" customFormat="1">
      <c r="D8913" s="32"/>
      <c r="G8913" s="32"/>
      <c r="I8913" s="7"/>
      <c r="J8913" s="7"/>
      <c r="K8913" s="7"/>
      <c r="N8913" s="7"/>
    </row>
    <row r="8914" spans="4:14" s="1" customFormat="1">
      <c r="D8914" s="32"/>
      <c r="G8914" s="32"/>
      <c r="I8914" s="7"/>
      <c r="J8914" s="7"/>
      <c r="K8914" s="7"/>
      <c r="N8914" s="7"/>
    </row>
    <row r="8915" spans="4:14" s="1" customFormat="1">
      <c r="D8915" s="32"/>
      <c r="G8915" s="32"/>
      <c r="I8915" s="7"/>
      <c r="J8915" s="7"/>
      <c r="K8915" s="7"/>
      <c r="N8915" s="7"/>
    </row>
    <row r="8916" spans="4:14" s="1" customFormat="1">
      <c r="D8916" s="32"/>
      <c r="G8916" s="32"/>
      <c r="I8916" s="7"/>
      <c r="J8916" s="7"/>
      <c r="K8916" s="7"/>
      <c r="N8916" s="7"/>
    </row>
    <row r="8917" spans="4:14" s="1" customFormat="1">
      <c r="D8917" s="32"/>
      <c r="G8917" s="32"/>
      <c r="I8917" s="7"/>
      <c r="J8917" s="7"/>
      <c r="K8917" s="7"/>
      <c r="N8917" s="7"/>
    </row>
    <row r="8918" spans="4:14" s="1" customFormat="1">
      <c r="D8918" s="32"/>
      <c r="G8918" s="32"/>
      <c r="I8918" s="7"/>
      <c r="J8918" s="7"/>
      <c r="K8918" s="7"/>
      <c r="N8918" s="7"/>
    </row>
    <row r="8919" spans="4:14" s="1" customFormat="1">
      <c r="D8919" s="32"/>
      <c r="G8919" s="32"/>
      <c r="I8919" s="7"/>
      <c r="J8919" s="7"/>
      <c r="K8919" s="7"/>
      <c r="N8919" s="7"/>
    </row>
    <row r="8920" spans="4:14" s="1" customFormat="1">
      <c r="D8920" s="32"/>
      <c r="G8920" s="32"/>
      <c r="I8920" s="7"/>
      <c r="J8920" s="7"/>
      <c r="K8920" s="7"/>
      <c r="N8920" s="7"/>
    </row>
    <row r="8921" spans="4:14" s="1" customFormat="1">
      <c r="D8921" s="32"/>
      <c r="G8921" s="32"/>
      <c r="I8921" s="7"/>
      <c r="J8921" s="7"/>
      <c r="K8921" s="7"/>
      <c r="N8921" s="7"/>
    </row>
    <row r="8922" spans="4:14" s="1" customFormat="1">
      <c r="D8922" s="32"/>
      <c r="G8922" s="32"/>
      <c r="I8922" s="7"/>
      <c r="J8922" s="7"/>
      <c r="K8922" s="7"/>
      <c r="N8922" s="7"/>
    </row>
    <row r="8923" spans="4:14" s="1" customFormat="1">
      <c r="D8923" s="32"/>
      <c r="G8923" s="32"/>
      <c r="I8923" s="7"/>
      <c r="J8923" s="7"/>
      <c r="K8923" s="7"/>
      <c r="N8923" s="7"/>
    </row>
    <row r="8924" spans="4:14" s="1" customFormat="1">
      <c r="D8924" s="32"/>
      <c r="G8924" s="32"/>
      <c r="I8924" s="7"/>
      <c r="J8924" s="7"/>
      <c r="K8924" s="7"/>
      <c r="N8924" s="7"/>
    </row>
    <row r="8925" spans="4:14" s="1" customFormat="1">
      <c r="D8925" s="32"/>
      <c r="G8925" s="32"/>
      <c r="I8925" s="7"/>
      <c r="J8925" s="7"/>
      <c r="K8925" s="7"/>
      <c r="N8925" s="7"/>
    </row>
    <row r="8926" spans="4:14" s="1" customFormat="1">
      <c r="D8926" s="32"/>
      <c r="G8926" s="32"/>
      <c r="I8926" s="7"/>
      <c r="J8926" s="7"/>
      <c r="K8926" s="7"/>
      <c r="N8926" s="7"/>
    </row>
    <row r="8927" spans="4:14" s="1" customFormat="1">
      <c r="D8927" s="32"/>
      <c r="G8927" s="32"/>
      <c r="I8927" s="7"/>
      <c r="J8927" s="7"/>
      <c r="K8927" s="7"/>
      <c r="N8927" s="7"/>
    </row>
    <row r="8928" spans="4:14" s="1" customFormat="1">
      <c r="D8928" s="32"/>
      <c r="G8928" s="32"/>
      <c r="I8928" s="7"/>
      <c r="J8928" s="7"/>
      <c r="K8928" s="7"/>
      <c r="N8928" s="7"/>
    </row>
    <row r="8929" spans="4:14" s="1" customFormat="1">
      <c r="D8929" s="32"/>
      <c r="G8929" s="32"/>
      <c r="I8929" s="7"/>
      <c r="J8929" s="7"/>
      <c r="K8929" s="7"/>
      <c r="N8929" s="7"/>
    </row>
    <row r="8930" spans="4:14" s="1" customFormat="1">
      <c r="D8930" s="32"/>
      <c r="G8930" s="32"/>
      <c r="I8930" s="7"/>
      <c r="J8930" s="7"/>
      <c r="K8930" s="7"/>
      <c r="N8930" s="7"/>
    </row>
    <row r="8931" spans="4:14" s="1" customFormat="1">
      <c r="D8931" s="32"/>
      <c r="G8931" s="32"/>
      <c r="I8931" s="7"/>
      <c r="J8931" s="7"/>
      <c r="K8931" s="7"/>
      <c r="N8931" s="7"/>
    </row>
    <row r="8932" spans="4:14" s="1" customFormat="1">
      <c r="D8932" s="32"/>
      <c r="G8932" s="32"/>
      <c r="I8932" s="7"/>
      <c r="J8932" s="7"/>
      <c r="K8932" s="7"/>
      <c r="N8932" s="7"/>
    </row>
    <row r="8933" spans="4:14" s="1" customFormat="1">
      <c r="D8933" s="32"/>
      <c r="G8933" s="32"/>
      <c r="I8933" s="7"/>
      <c r="J8933" s="7"/>
      <c r="K8933" s="7"/>
      <c r="N8933" s="7"/>
    </row>
    <row r="8934" spans="4:14" s="1" customFormat="1">
      <c r="D8934" s="32"/>
      <c r="G8934" s="32"/>
      <c r="I8934" s="7"/>
      <c r="J8934" s="7"/>
      <c r="K8934" s="7"/>
      <c r="N8934" s="7"/>
    </row>
    <row r="8935" spans="4:14" s="1" customFormat="1">
      <c r="D8935" s="32"/>
      <c r="G8935" s="32"/>
      <c r="I8935" s="7"/>
      <c r="J8935" s="7"/>
      <c r="K8935" s="7"/>
      <c r="N8935" s="7"/>
    </row>
    <row r="8936" spans="4:14" s="1" customFormat="1">
      <c r="D8936" s="32"/>
      <c r="G8936" s="32"/>
      <c r="I8936" s="7"/>
      <c r="J8936" s="7"/>
      <c r="K8936" s="7"/>
      <c r="N8936" s="7"/>
    </row>
    <row r="8937" spans="4:14" s="1" customFormat="1">
      <c r="D8937" s="32"/>
      <c r="G8937" s="32"/>
      <c r="I8937" s="7"/>
      <c r="J8937" s="7"/>
      <c r="K8937" s="7"/>
      <c r="N8937" s="7"/>
    </row>
    <row r="8938" spans="4:14" s="1" customFormat="1">
      <c r="D8938" s="32"/>
      <c r="G8938" s="32"/>
      <c r="I8938" s="7"/>
      <c r="J8938" s="7"/>
      <c r="K8938" s="7"/>
      <c r="N8938" s="7"/>
    </row>
    <row r="8939" spans="4:14" s="1" customFormat="1">
      <c r="D8939" s="32"/>
      <c r="G8939" s="32"/>
      <c r="I8939" s="7"/>
      <c r="J8939" s="7"/>
      <c r="K8939" s="7"/>
      <c r="N8939" s="7"/>
    </row>
    <row r="8940" spans="4:14" s="1" customFormat="1">
      <c r="D8940" s="32"/>
      <c r="G8940" s="32"/>
      <c r="I8940" s="7"/>
      <c r="J8940" s="7"/>
      <c r="K8940" s="7"/>
      <c r="N8940" s="7"/>
    </row>
    <row r="8941" spans="4:14" s="1" customFormat="1">
      <c r="D8941" s="32"/>
      <c r="G8941" s="32"/>
      <c r="I8941" s="7"/>
      <c r="J8941" s="7"/>
      <c r="K8941" s="7"/>
      <c r="N8941" s="7"/>
    </row>
    <row r="8942" spans="4:14" s="1" customFormat="1">
      <c r="D8942" s="32"/>
      <c r="G8942" s="32"/>
      <c r="I8942" s="7"/>
      <c r="J8942" s="7"/>
      <c r="K8942" s="7"/>
      <c r="N8942" s="7"/>
    </row>
    <row r="8943" spans="4:14" s="1" customFormat="1">
      <c r="D8943" s="32"/>
      <c r="G8943" s="32"/>
      <c r="I8943" s="7"/>
      <c r="J8943" s="7"/>
      <c r="K8943" s="7"/>
      <c r="N8943" s="7"/>
    </row>
    <row r="8944" spans="4:14" s="1" customFormat="1">
      <c r="D8944" s="32"/>
      <c r="G8944" s="32"/>
      <c r="I8944" s="7"/>
      <c r="J8944" s="7"/>
      <c r="K8944" s="7"/>
      <c r="N8944" s="7"/>
    </row>
    <row r="8945" spans="4:14" s="1" customFormat="1">
      <c r="D8945" s="32"/>
      <c r="G8945" s="32"/>
      <c r="I8945" s="7"/>
      <c r="J8945" s="7"/>
      <c r="K8945" s="7"/>
      <c r="N8945" s="7"/>
    </row>
    <row r="8946" spans="4:14" s="1" customFormat="1">
      <c r="D8946" s="32"/>
      <c r="G8946" s="32"/>
      <c r="I8946" s="7"/>
      <c r="J8946" s="7"/>
      <c r="K8946" s="7"/>
      <c r="N8946" s="7"/>
    </row>
    <row r="8947" spans="4:14" s="1" customFormat="1">
      <c r="D8947" s="32"/>
      <c r="G8947" s="32"/>
      <c r="I8947" s="7"/>
      <c r="J8947" s="7"/>
      <c r="K8947" s="7"/>
      <c r="N8947" s="7"/>
    </row>
    <row r="8948" spans="4:14" s="1" customFormat="1">
      <c r="D8948" s="32"/>
      <c r="G8948" s="32"/>
      <c r="I8948" s="7"/>
      <c r="J8948" s="7"/>
      <c r="K8948" s="7"/>
      <c r="N8948" s="7"/>
    </row>
    <row r="8949" spans="4:14" s="1" customFormat="1">
      <c r="D8949" s="32"/>
      <c r="G8949" s="32"/>
      <c r="I8949" s="7"/>
      <c r="J8949" s="7"/>
      <c r="K8949" s="7"/>
      <c r="N8949" s="7"/>
    </row>
    <row r="8950" spans="4:14" s="1" customFormat="1">
      <c r="D8950" s="32"/>
      <c r="G8950" s="32"/>
      <c r="I8950" s="7"/>
      <c r="J8950" s="7"/>
      <c r="K8950" s="7"/>
      <c r="N8950" s="7"/>
    </row>
    <row r="8951" spans="4:14" s="1" customFormat="1">
      <c r="D8951" s="32"/>
      <c r="G8951" s="32"/>
      <c r="I8951" s="7"/>
      <c r="J8951" s="7"/>
      <c r="K8951" s="7"/>
      <c r="N8951" s="7"/>
    </row>
    <row r="8952" spans="4:14" s="1" customFormat="1">
      <c r="D8952" s="32"/>
      <c r="G8952" s="32"/>
      <c r="I8952" s="7"/>
      <c r="J8952" s="7"/>
      <c r="K8952" s="7"/>
      <c r="N8952" s="7"/>
    </row>
    <row r="8953" spans="4:14" s="1" customFormat="1">
      <c r="D8953" s="32"/>
      <c r="G8953" s="32"/>
      <c r="I8953" s="7"/>
      <c r="J8953" s="7"/>
      <c r="K8953" s="7"/>
      <c r="N8953" s="7"/>
    </row>
    <row r="8954" spans="4:14" s="1" customFormat="1">
      <c r="D8954" s="32"/>
      <c r="G8954" s="32"/>
      <c r="I8954" s="7"/>
      <c r="J8954" s="7"/>
      <c r="K8954" s="7"/>
      <c r="N8954" s="7"/>
    </row>
    <row r="8955" spans="4:14" s="1" customFormat="1">
      <c r="D8955" s="32"/>
      <c r="G8955" s="32"/>
      <c r="I8955" s="7"/>
      <c r="J8955" s="7"/>
      <c r="K8955" s="7"/>
      <c r="N8955" s="7"/>
    </row>
    <row r="8956" spans="4:14" s="1" customFormat="1">
      <c r="D8956" s="32"/>
      <c r="G8956" s="32"/>
      <c r="I8956" s="7"/>
      <c r="J8956" s="7"/>
      <c r="K8956" s="7"/>
      <c r="N8956" s="7"/>
    </row>
    <row r="8957" spans="4:14" s="1" customFormat="1">
      <c r="D8957" s="32"/>
      <c r="G8957" s="32"/>
      <c r="I8957" s="7"/>
      <c r="J8957" s="7"/>
      <c r="K8957" s="7"/>
      <c r="N8957" s="7"/>
    </row>
    <row r="8958" spans="4:14" s="1" customFormat="1">
      <c r="D8958" s="32"/>
      <c r="G8958" s="32"/>
      <c r="I8958" s="7"/>
      <c r="J8958" s="7"/>
      <c r="K8958" s="7"/>
      <c r="N8958" s="7"/>
    </row>
    <row r="8959" spans="4:14" s="1" customFormat="1">
      <c r="D8959" s="32"/>
      <c r="G8959" s="32"/>
      <c r="I8959" s="7"/>
      <c r="J8959" s="7"/>
      <c r="K8959" s="7"/>
      <c r="N8959" s="7"/>
    </row>
    <row r="8960" spans="4:14" s="1" customFormat="1">
      <c r="D8960" s="32"/>
      <c r="G8960" s="32"/>
      <c r="I8960" s="7"/>
      <c r="J8960" s="7"/>
      <c r="K8960" s="7"/>
      <c r="N8960" s="7"/>
    </row>
    <row r="8961" spans="4:14" s="1" customFormat="1">
      <c r="D8961" s="32"/>
      <c r="G8961" s="32"/>
      <c r="I8961" s="7"/>
      <c r="J8961" s="7"/>
      <c r="K8961" s="7"/>
      <c r="N8961" s="7"/>
    </row>
    <row r="8962" spans="4:14" s="1" customFormat="1">
      <c r="D8962" s="32"/>
      <c r="G8962" s="32"/>
      <c r="I8962" s="7"/>
      <c r="J8962" s="7"/>
      <c r="K8962" s="7"/>
      <c r="N8962" s="7"/>
    </row>
    <row r="8963" spans="4:14" s="1" customFormat="1">
      <c r="D8963" s="32"/>
      <c r="G8963" s="32"/>
      <c r="I8963" s="7"/>
      <c r="J8963" s="7"/>
      <c r="K8963" s="7"/>
      <c r="N8963" s="7"/>
    </row>
    <row r="8964" spans="4:14" s="1" customFormat="1">
      <c r="D8964" s="32"/>
      <c r="G8964" s="32"/>
      <c r="I8964" s="7"/>
      <c r="J8964" s="7"/>
      <c r="K8964" s="7"/>
      <c r="N8964" s="7"/>
    </row>
    <row r="8965" spans="4:14" s="1" customFormat="1">
      <c r="D8965" s="32"/>
      <c r="G8965" s="32"/>
      <c r="I8965" s="7"/>
      <c r="J8965" s="7"/>
      <c r="K8965" s="7"/>
      <c r="N8965" s="7"/>
    </row>
    <row r="8966" spans="4:14" s="1" customFormat="1">
      <c r="D8966" s="32"/>
      <c r="G8966" s="32"/>
      <c r="I8966" s="7"/>
      <c r="J8966" s="7"/>
      <c r="K8966" s="7"/>
      <c r="N8966" s="7"/>
    </row>
    <row r="8967" spans="4:14" s="1" customFormat="1">
      <c r="D8967" s="32"/>
      <c r="G8967" s="32"/>
      <c r="I8967" s="7"/>
      <c r="J8967" s="7"/>
      <c r="K8967" s="7"/>
      <c r="N8967" s="7"/>
    </row>
    <row r="8968" spans="4:14" s="1" customFormat="1">
      <c r="D8968" s="32"/>
      <c r="G8968" s="32"/>
      <c r="I8968" s="7"/>
      <c r="J8968" s="7"/>
      <c r="K8968" s="7"/>
      <c r="N8968" s="7"/>
    </row>
    <row r="8969" spans="4:14" s="1" customFormat="1">
      <c r="D8969" s="32"/>
      <c r="G8969" s="32"/>
      <c r="I8969" s="7"/>
      <c r="J8969" s="7"/>
      <c r="K8969" s="7"/>
      <c r="N8969" s="7"/>
    </row>
    <row r="8970" spans="4:14" s="1" customFormat="1">
      <c r="D8970" s="32"/>
      <c r="G8970" s="32"/>
      <c r="I8970" s="7"/>
      <c r="J8970" s="7"/>
      <c r="K8970" s="7"/>
      <c r="N8970" s="7"/>
    </row>
    <row r="8971" spans="4:14" s="1" customFormat="1">
      <c r="D8971" s="32"/>
      <c r="G8971" s="32"/>
      <c r="I8971" s="7"/>
      <c r="J8971" s="7"/>
      <c r="K8971" s="7"/>
      <c r="N8971" s="7"/>
    </row>
    <row r="8972" spans="4:14" s="1" customFormat="1">
      <c r="D8972" s="32"/>
      <c r="G8972" s="32"/>
      <c r="I8972" s="7"/>
      <c r="J8972" s="7"/>
      <c r="K8972" s="7"/>
      <c r="N8972" s="7"/>
    </row>
    <row r="8973" spans="4:14" s="1" customFormat="1">
      <c r="D8973" s="32"/>
      <c r="G8973" s="32"/>
      <c r="I8973" s="7"/>
      <c r="J8973" s="7"/>
      <c r="K8973" s="7"/>
      <c r="N8973" s="7"/>
    </row>
    <row r="8974" spans="4:14" s="1" customFormat="1">
      <c r="D8974" s="32"/>
      <c r="G8974" s="32"/>
      <c r="I8974" s="7"/>
      <c r="J8974" s="7"/>
      <c r="K8974" s="7"/>
      <c r="N8974" s="7"/>
    </row>
    <row r="8975" spans="4:14" s="1" customFormat="1">
      <c r="D8975" s="32"/>
      <c r="G8975" s="32"/>
      <c r="I8975" s="7"/>
      <c r="J8975" s="7"/>
      <c r="K8975" s="7"/>
      <c r="N8975" s="7"/>
    </row>
    <row r="8976" spans="4:14" s="1" customFormat="1">
      <c r="D8976" s="32"/>
      <c r="G8976" s="32"/>
      <c r="I8976" s="7"/>
      <c r="J8976" s="7"/>
      <c r="K8976" s="7"/>
      <c r="N8976" s="7"/>
    </row>
    <row r="8977" spans="4:14" s="1" customFormat="1">
      <c r="D8977" s="32"/>
      <c r="G8977" s="32"/>
      <c r="I8977" s="7"/>
      <c r="J8977" s="7"/>
      <c r="K8977" s="7"/>
      <c r="N8977" s="7"/>
    </row>
    <row r="8978" spans="4:14" s="1" customFormat="1">
      <c r="D8978" s="32"/>
      <c r="G8978" s="32"/>
      <c r="I8978" s="7"/>
      <c r="J8978" s="7"/>
      <c r="K8978" s="7"/>
      <c r="N8978" s="7"/>
    </row>
    <row r="8979" spans="4:14" s="1" customFormat="1">
      <c r="D8979" s="32"/>
      <c r="G8979" s="32"/>
      <c r="I8979" s="7"/>
      <c r="J8979" s="7"/>
      <c r="K8979" s="7"/>
      <c r="N8979" s="7"/>
    </row>
    <row r="8980" spans="4:14" s="1" customFormat="1">
      <c r="D8980" s="32"/>
      <c r="G8980" s="32"/>
      <c r="I8980" s="7"/>
      <c r="J8980" s="7"/>
      <c r="K8980" s="7"/>
      <c r="N8980" s="7"/>
    </row>
    <row r="8981" spans="4:14" s="1" customFormat="1">
      <c r="D8981" s="32"/>
      <c r="G8981" s="32"/>
      <c r="I8981" s="7"/>
      <c r="J8981" s="7"/>
      <c r="K8981" s="7"/>
      <c r="N8981" s="7"/>
    </row>
    <row r="8982" spans="4:14" s="1" customFormat="1">
      <c r="D8982" s="32"/>
      <c r="G8982" s="32"/>
      <c r="I8982" s="7"/>
      <c r="J8982" s="7"/>
      <c r="K8982" s="7"/>
      <c r="N8982" s="7"/>
    </row>
    <row r="8983" spans="4:14" s="1" customFormat="1">
      <c r="D8983" s="32"/>
      <c r="G8983" s="32"/>
      <c r="I8983" s="7"/>
      <c r="J8983" s="7"/>
      <c r="K8983" s="7"/>
      <c r="N8983" s="7"/>
    </row>
    <row r="8984" spans="4:14" s="1" customFormat="1">
      <c r="D8984" s="32"/>
      <c r="G8984" s="32"/>
      <c r="I8984" s="7"/>
      <c r="J8984" s="7"/>
      <c r="K8984" s="7"/>
      <c r="N8984" s="7"/>
    </row>
    <row r="8985" spans="4:14" s="1" customFormat="1">
      <c r="D8985" s="32"/>
      <c r="G8985" s="32"/>
      <c r="I8985" s="7"/>
      <c r="J8985" s="7"/>
      <c r="K8985" s="7"/>
      <c r="N8985" s="7"/>
    </row>
    <row r="8986" spans="4:14" s="1" customFormat="1">
      <c r="D8986" s="32"/>
      <c r="G8986" s="32"/>
      <c r="I8986" s="7"/>
      <c r="J8986" s="7"/>
      <c r="K8986" s="7"/>
      <c r="N8986" s="7"/>
    </row>
    <row r="8987" spans="4:14" s="1" customFormat="1">
      <c r="D8987" s="32"/>
      <c r="G8987" s="32"/>
      <c r="I8987" s="7"/>
      <c r="J8987" s="7"/>
      <c r="K8987" s="7"/>
      <c r="N8987" s="7"/>
    </row>
    <row r="8988" spans="4:14" s="1" customFormat="1">
      <c r="D8988" s="32"/>
      <c r="G8988" s="32"/>
      <c r="I8988" s="7"/>
      <c r="J8988" s="7"/>
      <c r="K8988" s="7"/>
      <c r="N8988" s="7"/>
    </row>
    <row r="8989" spans="4:14" s="1" customFormat="1">
      <c r="D8989" s="32"/>
      <c r="G8989" s="32"/>
      <c r="I8989" s="7"/>
      <c r="J8989" s="7"/>
      <c r="K8989" s="7"/>
      <c r="N8989" s="7"/>
    </row>
    <row r="8990" spans="4:14" s="1" customFormat="1">
      <c r="D8990" s="32"/>
      <c r="G8990" s="32"/>
      <c r="I8990" s="7"/>
      <c r="J8990" s="7"/>
      <c r="K8990" s="7"/>
      <c r="N8990" s="7"/>
    </row>
    <row r="8991" spans="4:14" s="1" customFormat="1">
      <c r="D8991" s="32"/>
      <c r="G8991" s="32"/>
      <c r="I8991" s="7"/>
      <c r="J8991" s="7"/>
      <c r="K8991" s="7"/>
      <c r="N8991" s="7"/>
    </row>
    <row r="8992" spans="4:14" s="1" customFormat="1">
      <c r="D8992" s="32"/>
      <c r="G8992" s="32"/>
      <c r="I8992" s="7"/>
      <c r="J8992" s="7"/>
      <c r="K8992" s="7"/>
      <c r="N8992" s="7"/>
    </row>
    <row r="8993" spans="4:14" s="1" customFormat="1">
      <c r="D8993" s="32"/>
      <c r="G8993" s="32"/>
      <c r="I8993" s="7"/>
      <c r="J8993" s="7"/>
      <c r="K8993" s="7"/>
      <c r="N8993" s="7"/>
    </row>
    <row r="8994" spans="4:14" s="1" customFormat="1">
      <c r="D8994" s="32"/>
      <c r="G8994" s="32"/>
      <c r="I8994" s="7"/>
      <c r="J8994" s="7"/>
      <c r="K8994" s="7"/>
      <c r="N8994" s="7"/>
    </row>
    <row r="8995" spans="4:14" s="1" customFormat="1">
      <c r="D8995" s="32"/>
      <c r="G8995" s="32"/>
      <c r="I8995" s="7"/>
      <c r="J8995" s="7"/>
      <c r="K8995" s="7"/>
      <c r="N8995" s="7"/>
    </row>
    <row r="8996" spans="4:14" s="1" customFormat="1">
      <c r="D8996" s="32"/>
      <c r="G8996" s="32"/>
      <c r="I8996" s="7"/>
      <c r="J8996" s="7"/>
      <c r="K8996" s="7"/>
      <c r="N8996" s="7"/>
    </row>
    <row r="8997" spans="4:14" s="1" customFormat="1">
      <c r="D8997" s="32"/>
      <c r="G8997" s="32"/>
      <c r="I8997" s="7"/>
      <c r="J8997" s="7"/>
      <c r="K8997" s="7"/>
      <c r="N8997" s="7"/>
    </row>
    <row r="8998" spans="4:14" s="1" customFormat="1">
      <c r="D8998" s="32"/>
      <c r="G8998" s="32"/>
      <c r="I8998" s="7"/>
      <c r="J8998" s="7"/>
      <c r="K8998" s="7"/>
      <c r="N8998" s="7"/>
    </row>
    <row r="8999" spans="4:14" s="1" customFormat="1">
      <c r="D8999" s="32"/>
      <c r="G8999" s="32"/>
      <c r="I8999" s="7"/>
      <c r="J8999" s="7"/>
      <c r="K8999" s="7"/>
      <c r="N8999" s="7"/>
    </row>
    <row r="9000" spans="4:14" s="1" customFormat="1">
      <c r="D9000" s="32"/>
      <c r="G9000" s="32"/>
      <c r="I9000" s="7"/>
      <c r="J9000" s="7"/>
      <c r="K9000" s="7"/>
      <c r="N9000" s="7"/>
    </row>
    <row r="9001" spans="4:14" s="1" customFormat="1">
      <c r="D9001" s="32"/>
      <c r="G9001" s="32"/>
      <c r="I9001" s="7"/>
      <c r="J9001" s="7"/>
      <c r="K9001" s="7"/>
      <c r="N9001" s="7"/>
    </row>
    <row r="9002" spans="4:14" s="1" customFormat="1">
      <c r="D9002" s="32"/>
      <c r="G9002" s="32"/>
      <c r="I9002" s="7"/>
      <c r="J9002" s="7"/>
      <c r="K9002" s="7"/>
      <c r="N9002" s="7"/>
    </row>
    <row r="9003" spans="4:14" s="1" customFormat="1">
      <c r="D9003" s="32"/>
      <c r="G9003" s="32"/>
      <c r="I9003" s="7"/>
      <c r="J9003" s="7"/>
      <c r="K9003" s="7"/>
      <c r="N9003" s="7"/>
    </row>
    <row r="9004" spans="4:14" s="1" customFormat="1">
      <c r="D9004" s="32"/>
      <c r="G9004" s="32"/>
      <c r="I9004" s="7"/>
      <c r="J9004" s="7"/>
      <c r="K9004" s="7"/>
      <c r="N9004" s="7"/>
    </row>
    <row r="9005" spans="4:14" s="1" customFormat="1">
      <c r="D9005" s="32"/>
      <c r="G9005" s="32"/>
      <c r="I9005" s="7"/>
      <c r="J9005" s="7"/>
      <c r="K9005" s="7"/>
      <c r="N9005" s="7"/>
    </row>
    <row r="9006" spans="4:14" s="1" customFormat="1">
      <c r="D9006" s="32"/>
      <c r="G9006" s="32"/>
      <c r="I9006" s="7"/>
      <c r="J9006" s="7"/>
      <c r="K9006" s="7"/>
      <c r="N9006" s="7"/>
    </row>
    <row r="9007" spans="4:14" s="1" customFormat="1">
      <c r="D9007" s="32"/>
      <c r="G9007" s="32"/>
      <c r="I9007" s="7"/>
      <c r="J9007" s="7"/>
      <c r="K9007" s="7"/>
      <c r="N9007" s="7"/>
    </row>
    <row r="9008" spans="4:14" s="1" customFormat="1">
      <c r="D9008" s="32"/>
      <c r="G9008" s="32"/>
      <c r="I9008" s="7"/>
      <c r="J9008" s="7"/>
      <c r="K9008" s="7"/>
      <c r="N9008" s="7"/>
    </row>
    <row r="9009" spans="4:14" s="1" customFormat="1">
      <c r="D9009" s="32"/>
      <c r="G9009" s="32"/>
      <c r="I9009" s="7"/>
      <c r="J9009" s="7"/>
      <c r="K9009" s="7"/>
      <c r="N9009" s="7"/>
    </row>
    <row r="9010" spans="4:14" s="1" customFormat="1">
      <c r="D9010" s="32"/>
      <c r="G9010" s="32"/>
      <c r="I9010" s="7"/>
      <c r="J9010" s="7"/>
      <c r="K9010" s="7"/>
      <c r="N9010" s="7"/>
    </row>
    <row r="9011" spans="4:14" s="1" customFormat="1">
      <c r="D9011" s="32"/>
      <c r="G9011" s="32"/>
      <c r="I9011" s="7"/>
      <c r="J9011" s="7"/>
      <c r="K9011" s="7"/>
      <c r="N9011" s="7"/>
    </row>
    <row r="9012" spans="4:14" s="1" customFormat="1">
      <c r="D9012" s="32"/>
      <c r="G9012" s="32"/>
      <c r="I9012" s="7"/>
      <c r="J9012" s="7"/>
      <c r="K9012" s="7"/>
      <c r="N9012" s="7"/>
    </row>
    <row r="9013" spans="4:14" s="1" customFormat="1">
      <c r="D9013" s="32"/>
      <c r="G9013" s="32"/>
      <c r="I9013" s="7"/>
      <c r="J9013" s="7"/>
      <c r="K9013" s="7"/>
      <c r="N9013" s="7"/>
    </row>
    <row r="9014" spans="4:14" s="1" customFormat="1">
      <c r="D9014" s="32"/>
      <c r="G9014" s="32"/>
      <c r="I9014" s="7"/>
      <c r="J9014" s="7"/>
      <c r="K9014" s="7"/>
      <c r="N9014" s="7"/>
    </row>
    <row r="9015" spans="4:14" s="1" customFormat="1">
      <c r="D9015" s="32"/>
      <c r="G9015" s="32"/>
      <c r="I9015" s="7"/>
      <c r="J9015" s="7"/>
      <c r="K9015" s="7"/>
      <c r="N9015" s="7"/>
    </row>
    <row r="9016" spans="4:14" s="1" customFormat="1">
      <c r="D9016" s="32"/>
      <c r="G9016" s="32"/>
      <c r="I9016" s="7"/>
      <c r="J9016" s="7"/>
      <c r="K9016" s="7"/>
      <c r="N9016" s="7"/>
    </row>
    <row r="9017" spans="4:14" s="1" customFormat="1">
      <c r="D9017" s="32"/>
      <c r="G9017" s="32"/>
      <c r="I9017" s="7"/>
      <c r="J9017" s="7"/>
      <c r="K9017" s="7"/>
      <c r="N9017" s="7"/>
    </row>
    <row r="9018" spans="4:14" s="1" customFormat="1">
      <c r="D9018" s="32"/>
      <c r="G9018" s="32"/>
      <c r="I9018" s="7"/>
      <c r="J9018" s="7"/>
      <c r="K9018" s="7"/>
      <c r="N9018" s="7"/>
    </row>
    <row r="9019" spans="4:14" s="1" customFormat="1">
      <c r="D9019" s="32"/>
      <c r="G9019" s="32"/>
      <c r="I9019" s="7"/>
      <c r="J9019" s="7"/>
      <c r="K9019" s="7"/>
      <c r="N9019" s="7"/>
    </row>
    <row r="9020" spans="4:14" s="1" customFormat="1">
      <c r="D9020" s="32"/>
      <c r="G9020" s="32"/>
      <c r="I9020" s="7"/>
      <c r="J9020" s="7"/>
      <c r="K9020" s="7"/>
      <c r="N9020" s="7"/>
    </row>
    <row r="9021" spans="4:14" s="1" customFormat="1">
      <c r="D9021" s="32"/>
      <c r="G9021" s="32"/>
      <c r="I9021" s="7"/>
      <c r="J9021" s="7"/>
      <c r="K9021" s="7"/>
      <c r="N9021" s="7"/>
    </row>
    <row r="9022" spans="4:14" s="1" customFormat="1">
      <c r="D9022" s="32"/>
      <c r="G9022" s="32"/>
      <c r="I9022" s="7"/>
      <c r="J9022" s="7"/>
      <c r="K9022" s="7"/>
      <c r="N9022" s="7"/>
    </row>
    <row r="9023" spans="4:14" s="1" customFormat="1">
      <c r="D9023" s="32"/>
      <c r="G9023" s="32"/>
      <c r="I9023" s="7"/>
      <c r="J9023" s="7"/>
      <c r="K9023" s="7"/>
      <c r="N9023" s="7"/>
    </row>
    <row r="9024" spans="4:14" s="1" customFormat="1">
      <c r="D9024" s="32"/>
      <c r="G9024" s="32"/>
      <c r="I9024" s="7"/>
      <c r="J9024" s="7"/>
      <c r="K9024" s="7"/>
      <c r="N9024" s="7"/>
    </row>
    <row r="9025" spans="4:14" s="1" customFormat="1">
      <c r="D9025" s="32"/>
      <c r="G9025" s="32"/>
      <c r="I9025" s="7"/>
      <c r="J9025" s="7"/>
      <c r="K9025" s="7"/>
      <c r="N9025" s="7"/>
    </row>
    <row r="9026" spans="4:14" s="1" customFormat="1">
      <c r="D9026" s="32"/>
      <c r="G9026" s="32"/>
      <c r="I9026" s="7"/>
      <c r="J9026" s="7"/>
      <c r="K9026" s="7"/>
      <c r="N9026" s="7"/>
    </row>
    <row r="9027" spans="4:14" s="1" customFormat="1">
      <c r="D9027" s="32"/>
      <c r="G9027" s="32"/>
      <c r="I9027" s="7"/>
      <c r="J9027" s="7"/>
      <c r="K9027" s="7"/>
      <c r="N9027" s="7"/>
    </row>
    <row r="9028" spans="4:14" s="1" customFormat="1">
      <c r="D9028" s="32"/>
      <c r="G9028" s="32"/>
      <c r="I9028" s="7"/>
      <c r="J9028" s="7"/>
      <c r="K9028" s="7"/>
      <c r="N9028" s="7"/>
    </row>
    <row r="9029" spans="4:14" s="1" customFormat="1">
      <c r="D9029" s="32"/>
      <c r="G9029" s="32"/>
      <c r="I9029" s="7"/>
      <c r="J9029" s="7"/>
      <c r="K9029" s="7"/>
      <c r="N9029" s="7"/>
    </row>
    <row r="9030" spans="4:14" s="1" customFormat="1">
      <c r="D9030" s="32"/>
      <c r="G9030" s="32"/>
      <c r="I9030" s="7"/>
      <c r="J9030" s="7"/>
      <c r="K9030" s="7"/>
      <c r="N9030" s="7"/>
    </row>
    <row r="9031" spans="4:14" s="1" customFormat="1">
      <c r="D9031" s="32"/>
      <c r="G9031" s="32"/>
      <c r="I9031" s="7"/>
      <c r="J9031" s="7"/>
      <c r="K9031" s="7"/>
      <c r="N9031" s="7"/>
    </row>
    <row r="9032" spans="4:14" s="1" customFormat="1">
      <c r="D9032" s="32"/>
      <c r="G9032" s="32"/>
      <c r="I9032" s="7"/>
      <c r="J9032" s="7"/>
      <c r="K9032" s="7"/>
      <c r="N9032" s="7"/>
    </row>
    <row r="9033" spans="4:14" s="1" customFormat="1">
      <c r="D9033" s="32"/>
      <c r="G9033" s="32"/>
      <c r="I9033" s="7"/>
      <c r="J9033" s="7"/>
      <c r="K9033" s="7"/>
      <c r="N9033" s="7"/>
    </row>
    <row r="9034" spans="4:14" s="1" customFormat="1">
      <c r="D9034" s="32"/>
      <c r="G9034" s="32"/>
      <c r="I9034" s="7"/>
      <c r="J9034" s="7"/>
      <c r="K9034" s="7"/>
      <c r="N9034" s="7"/>
    </row>
    <row r="9035" spans="4:14" s="1" customFormat="1">
      <c r="D9035" s="32"/>
      <c r="G9035" s="32"/>
      <c r="I9035" s="7"/>
      <c r="J9035" s="7"/>
      <c r="K9035" s="7"/>
      <c r="N9035" s="7"/>
    </row>
    <row r="9036" spans="4:14" s="1" customFormat="1">
      <c r="D9036" s="32"/>
      <c r="G9036" s="32"/>
      <c r="I9036" s="7"/>
      <c r="J9036" s="7"/>
      <c r="K9036" s="7"/>
      <c r="N9036" s="7"/>
    </row>
    <row r="9037" spans="4:14" s="1" customFormat="1">
      <c r="D9037" s="32"/>
      <c r="G9037" s="32"/>
      <c r="I9037" s="7"/>
      <c r="J9037" s="7"/>
      <c r="K9037" s="7"/>
      <c r="N9037" s="7"/>
    </row>
    <row r="9038" spans="4:14" s="1" customFormat="1">
      <c r="D9038" s="32"/>
      <c r="G9038" s="32"/>
      <c r="I9038" s="7"/>
      <c r="J9038" s="7"/>
      <c r="K9038" s="7"/>
      <c r="N9038" s="7"/>
    </row>
    <row r="9039" spans="4:14" s="1" customFormat="1">
      <c r="D9039" s="32"/>
      <c r="G9039" s="32"/>
      <c r="I9039" s="7"/>
      <c r="J9039" s="7"/>
      <c r="K9039" s="7"/>
      <c r="N9039" s="7"/>
    </row>
    <row r="9040" spans="4:14" s="1" customFormat="1">
      <c r="D9040" s="32"/>
      <c r="G9040" s="32"/>
      <c r="I9040" s="7"/>
      <c r="J9040" s="7"/>
      <c r="K9040" s="7"/>
      <c r="N9040" s="7"/>
    </row>
    <row r="9041" spans="4:14" s="1" customFormat="1">
      <c r="D9041" s="32"/>
      <c r="G9041" s="32"/>
      <c r="I9041" s="7"/>
      <c r="J9041" s="7"/>
      <c r="K9041" s="7"/>
      <c r="N9041" s="7"/>
    </row>
    <row r="9042" spans="4:14" s="1" customFormat="1">
      <c r="D9042" s="32"/>
      <c r="G9042" s="32"/>
      <c r="I9042" s="7"/>
      <c r="J9042" s="7"/>
      <c r="K9042" s="7"/>
      <c r="N9042" s="7"/>
    </row>
    <row r="9043" spans="4:14" s="1" customFormat="1">
      <c r="D9043" s="32"/>
      <c r="G9043" s="32"/>
      <c r="I9043" s="7"/>
      <c r="J9043" s="7"/>
      <c r="K9043" s="7"/>
      <c r="N9043" s="7"/>
    </row>
    <row r="9044" spans="4:14" s="1" customFormat="1">
      <c r="D9044" s="32"/>
      <c r="G9044" s="32"/>
      <c r="I9044" s="7"/>
      <c r="J9044" s="7"/>
      <c r="K9044" s="7"/>
      <c r="N9044" s="7"/>
    </row>
    <row r="9045" spans="4:14" s="1" customFormat="1">
      <c r="D9045" s="32"/>
      <c r="G9045" s="32"/>
      <c r="I9045" s="7"/>
      <c r="J9045" s="7"/>
      <c r="K9045" s="7"/>
      <c r="N9045" s="7"/>
    </row>
    <row r="9046" spans="4:14" s="1" customFormat="1">
      <c r="D9046" s="32"/>
      <c r="G9046" s="32"/>
      <c r="I9046" s="7"/>
      <c r="J9046" s="7"/>
      <c r="K9046" s="7"/>
      <c r="N9046" s="7"/>
    </row>
    <row r="9047" spans="4:14" s="1" customFormat="1">
      <c r="D9047" s="32"/>
      <c r="G9047" s="32"/>
      <c r="I9047" s="7"/>
      <c r="J9047" s="7"/>
      <c r="K9047" s="7"/>
      <c r="N9047" s="7"/>
    </row>
    <row r="9048" spans="4:14" s="1" customFormat="1">
      <c r="D9048" s="32"/>
      <c r="G9048" s="32"/>
      <c r="I9048" s="7"/>
      <c r="J9048" s="7"/>
      <c r="K9048" s="7"/>
      <c r="N9048" s="7"/>
    </row>
    <row r="9049" spans="4:14" s="1" customFormat="1">
      <c r="D9049" s="32"/>
      <c r="G9049" s="32"/>
      <c r="I9049" s="7"/>
      <c r="J9049" s="7"/>
      <c r="K9049" s="7"/>
      <c r="N9049" s="7"/>
    </row>
    <row r="9050" spans="4:14" s="1" customFormat="1">
      <c r="D9050" s="32"/>
      <c r="G9050" s="32"/>
      <c r="I9050" s="7"/>
      <c r="J9050" s="7"/>
      <c r="K9050" s="7"/>
      <c r="N9050" s="7"/>
    </row>
    <row r="9051" spans="4:14" s="1" customFormat="1">
      <c r="D9051" s="32"/>
      <c r="G9051" s="32"/>
      <c r="I9051" s="7"/>
      <c r="J9051" s="7"/>
      <c r="K9051" s="7"/>
      <c r="N9051" s="7"/>
    </row>
    <row r="9052" spans="4:14" s="1" customFormat="1">
      <c r="D9052" s="32"/>
      <c r="G9052" s="32"/>
      <c r="I9052" s="7"/>
      <c r="J9052" s="7"/>
      <c r="K9052" s="7"/>
      <c r="N9052" s="7"/>
    </row>
    <row r="9053" spans="4:14" s="1" customFormat="1">
      <c r="D9053" s="32"/>
      <c r="G9053" s="32"/>
      <c r="I9053" s="7"/>
      <c r="J9053" s="7"/>
      <c r="K9053" s="7"/>
      <c r="N9053" s="7"/>
    </row>
    <row r="9054" spans="4:14" s="1" customFormat="1">
      <c r="D9054" s="32"/>
      <c r="G9054" s="32"/>
      <c r="I9054" s="7"/>
      <c r="J9054" s="7"/>
      <c r="K9054" s="7"/>
      <c r="N9054" s="7"/>
    </row>
    <row r="9055" spans="4:14" s="1" customFormat="1">
      <c r="D9055" s="32"/>
      <c r="G9055" s="32"/>
      <c r="I9055" s="7"/>
      <c r="J9055" s="7"/>
      <c r="K9055" s="7"/>
      <c r="N9055" s="7"/>
    </row>
    <row r="9056" spans="4:14" s="1" customFormat="1">
      <c r="D9056" s="32"/>
      <c r="G9056" s="32"/>
      <c r="I9056" s="7"/>
      <c r="J9056" s="7"/>
      <c r="K9056" s="7"/>
      <c r="N9056" s="7"/>
    </row>
    <row r="9057" spans="4:14" s="1" customFormat="1">
      <c r="D9057" s="32"/>
      <c r="G9057" s="32"/>
      <c r="I9057" s="7"/>
      <c r="J9057" s="7"/>
      <c r="K9057" s="7"/>
      <c r="N9057" s="7"/>
    </row>
    <row r="9058" spans="4:14" s="1" customFormat="1">
      <c r="D9058" s="32"/>
      <c r="G9058" s="32"/>
      <c r="I9058" s="7"/>
      <c r="J9058" s="7"/>
      <c r="K9058" s="7"/>
      <c r="N9058" s="7"/>
    </row>
    <row r="9059" spans="4:14" s="1" customFormat="1">
      <c r="D9059" s="32"/>
      <c r="G9059" s="32"/>
      <c r="I9059" s="7"/>
      <c r="J9059" s="7"/>
      <c r="K9059" s="7"/>
      <c r="N9059" s="7"/>
    </row>
    <row r="9060" spans="4:14" s="1" customFormat="1">
      <c r="D9060" s="32"/>
      <c r="G9060" s="32"/>
      <c r="I9060" s="7"/>
      <c r="J9060" s="7"/>
      <c r="K9060" s="7"/>
      <c r="N9060" s="7"/>
    </row>
    <row r="9061" spans="4:14" s="1" customFormat="1">
      <c r="D9061" s="32"/>
      <c r="G9061" s="32"/>
      <c r="I9061" s="7"/>
      <c r="J9061" s="7"/>
      <c r="K9061" s="7"/>
      <c r="N9061" s="7"/>
    </row>
    <row r="9062" spans="4:14" s="1" customFormat="1">
      <c r="D9062" s="32"/>
      <c r="G9062" s="32"/>
      <c r="I9062" s="7"/>
      <c r="J9062" s="7"/>
      <c r="K9062" s="7"/>
      <c r="N9062" s="7"/>
    </row>
    <row r="9063" spans="4:14" s="1" customFormat="1">
      <c r="D9063" s="32"/>
      <c r="G9063" s="32"/>
      <c r="I9063" s="7"/>
      <c r="J9063" s="7"/>
      <c r="K9063" s="7"/>
      <c r="N9063" s="7"/>
    </row>
    <row r="9064" spans="4:14" s="1" customFormat="1">
      <c r="D9064" s="32"/>
      <c r="G9064" s="32"/>
      <c r="I9064" s="7"/>
      <c r="J9064" s="7"/>
      <c r="K9064" s="7"/>
      <c r="N9064" s="7"/>
    </row>
    <row r="9065" spans="4:14" s="1" customFormat="1">
      <c r="D9065" s="32"/>
      <c r="G9065" s="32"/>
      <c r="I9065" s="7"/>
      <c r="J9065" s="7"/>
      <c r="K9065" s="7"/>
      <c r="N9065" s="7"/>
    </row>
    <row r="9066" spans="4:14" s="1" customFormat="1">
      <c r="D9066" s="32"/>
      <c r="G9066" s="32"/>
      <c r="I9066" s="7"/>
      <c r="J9066" s="7"/>
      <c r="K9066" s="7"/>
      <c r="N9066" s="7"/>
    </row>
    <row r="9067" spans="4:14" s="1" customFormat="1">
      <c r="D9067" s="32"/>
      <c r="G9067" s="32"/>
      <c r="I9067" s="7"/>
      <c r="J9067" s="7"/>
      <c r="K9067" s="7"/>
      <c r="N9067" s="7"/>
    </row>
    <row r="9068" spans="4:14" s="1" customFormat="1">
      <c r="D9068" s="32"/>
      <c r="G9068" s="32"/>
      <c r="I9068" s="7"/>
      <c r="J9068" s="7"/>
      <c r="K9068" s="7"/>
      <c r="N9068" s="7"/>
    </row>
    <row r="9069" spans="4:14" s="1" customFormat="1">
      <c r="D9069" s="32"/>
      <c r="G9069" s="32"/>
      <c r="I9069" s="7"/>
      <c r="J9069" s="7"/>
      <c r="K9069" s="7"/>
      <c r="N9069" s="7"/>
    </row>
    <row r="9070" spans="4:14" s="1" customFormat="1">
      <c r="D9070" s="32"/>
      <c r="G9070" s="32"/>
      <c r="I9070" s="7"/>
      <c r="J9070" s="7"/>
      <c r="K9070" s="7"/>
      <c r="N9070" s="7"/>
    </row>
    <row r="9071" spans="4:14" s="1" customFormat="1">
      <c r="D9071" s="32"/>
      <c r="G9071" s="32"/>
      <c r="I9071" s="7"/>
      <c r="J9071" s="7"/>
      <c r="K9071" s="7"/>
      <c r="N9071" s="7"/>
    </row>
    <row r="9072" spans="4:14" s="1" customFormat="1">
      <c r="D9072" s="32"/>
      <c r="G9072" s="32"/>
      <c r="I9072" s="7"/>
      <c r="J9072" s="7"/>
      <c r="K9072" s="7"/>
      <c r="N9072" s="7"/>
    </row>
    <row r="9073" spans="4:14" s="1" customFormat="1">
      <c r="D9073" s="32"/>
      <c r="G9073" s="32"/>
      <c r="I9073" s="7"/>
      <c r="J9073" s="7"/>
      <c r="K9073" s="7"/>
      <c r="N9073" s="7"/>
    </row>
    <row r="9074" spans="4:14" s="1" customFormat="1">
      <c r="D9074" s="32"/>
      <c r="G9074" s="32"/>
      <c r="I9074" s="7"/>
      <c r="J9074" s="7"/>
      <c r="K9074" s="7"/>
      <c r="N9074" s="7"/>
    </row>
    <row r="9075" spans="4:14" s="1" customFormat="1">
      <c r="D9075" s="32"/>
      <c r="G9075" s="32"/>
      <c r="I9075" s="7"/>
      <c r="J9075" s="7"/>
      <c r="K9075" s="7"/>
      <c r="N9075" s="7"/>
    </row>
    <row r="9076" spans="4:14" s="1" customFormat="1">
      <c r="D9076" s="32"/>
      <c r="G9076" s="32"/>
      <c r="I9076" s="7"/>
      <c r="J9076" s="7"/>
      <c r="K9076" s="7"/>
      <c r="N9076" s="7"/>
    </row>
    <row r="9077" spans="4:14" s="1" customFormat="1">
      <c r="D9077" s="32"/>
      <c r="G9077" s="32"/>
      <c r="I9077" s="7"/>
      <c r="J9077" s="7"/>
      <c r="K9077" s="7"/>
      <c r="N9077" s="7"/>
    </row>
    <row r="9078" spans="4:14" s="1" customFormat="1">
      <c r="D9078" s="32"/>
      <c r="G9078" s="32"/>
      <c r="I9078" s="7"/>
      <c r="J9078" s="7"/>
      <c r="K9078" s="7"/>
      <c r="N9078" s="7"/>
    </row>
    <row r="9079" spans="4:14" s="1" customFormat="1">
      <c r="D9079" s="32"/>
      <c r="G9079" s="32"/>
      <c r="I9079" s="7"/>
      <c r="J9079" s="7"/>
      <c r="K9079" s="7"/>
      <c r="N9079" s="7"/>
    </row>
    <row r="9080" spans="4:14" s="1" customFormat="1">
      <c r="D9080" s="32"/>
      <c r="G9080" s="32"/>
      <c r="I9080" s="7"/>
      <c r="J9080" s="7"/>
      <c r="K9080" s="7"/>
      <c r="N9080" s="7"/>
    </row>
    <row r="9081" spans="4:14" s="1" customFormat="1">
      <c r="D9081" s="32"/>
      <c r="G9081" s="32"/>
      <c r="I9081" s="7"/>
      <c r="J9081" s="7"/>
      <c r="K9081" s="7"/>
      <c r="N9081" s="7"/>
    </row>
    <row r="9082" spans="4:14" s="1" customFormat="1">
      <c r="D9082" s="32"/>
      <c r="G9082" s="32"/>
      <c r="I9082" s="7"/>
      <c r="J9082" s="7"/>
      <c r="K9082" s="7"/>
      <c r="N9082" s="7"/>
    </row>
    <row r="9083" spans="4:14" s="1" customFormat="1">
      <c r="D9083" s="32"/>
      <c r="G9083" s="32"/>
      <c r="I9083" s="7"/>
      <c r="J9083" s="7"/>
      <c r="K9083" s="7"/>
      <c r="N9083" s="7"/>
    </row>
    <row r="9084" spans="4:14" s="1" customFormat="1">
      <c r="D9084" s="32"/>
      <c r="G9084" s="32"/>
      <c r="I9084" s="7"/>
      <c r="J9084" s="7"/>
      <c r="K9084" s="7"/>
      <c r="N9084" s="7"/>
    </row>
    <row r="9085" spans="4:14" s="1" customFormat="1">
      <c r="D9085" s="32"/>
      <c r="G9085" s="32"/>
      <c r="I9085" s="7"/>
      <c r="J9085" s="7"/>
      <c r="K9085" s="7"/>
      <c r="N9085" s="7"/>
    </row>
    <row r="9086" spans="4:14" s="1" customFormat="1">
      <c r="D9086" s="32"/>
      <c r="G9086" s="32"/>
      <c r="I9086" s="7"/>
      <c r="J9086" s="7"/>
      <c r="K9086" s="7"/>
      <c r="N9086" s="7"/>
    </row>
    <row r="9087" spans="4:14" s="1" customFormat="1">
      <c r="D9087" s="32"/>
      <c r="G9087" s="32"/>
      <c r="I9087" s="7"/>
      <c r="J9087" s="7"/>
      <c r="K9087" s="7"/>
      <c r="N9087" s="7"/>
    </row>
    <row r="9088" spans="4:14" s="1" customFormat="1">
      <c r="D9088" s="32"/>
      <c r="G9088" s="32"/>
      <c r="I9088" s="7"/>
      <c r="J9088" s="7"/>
      <c r="K9088" s="7"/>
      <c r="N9088" s="7"/>
    </row>
    <row r="9089" spans="4:14" s="1" customFormat="1">
      <c r="D9089" s="32"/>
      <c r="G9089" s="32"/>
      <c r="I9089" s="7"/>
      <c r="J9089" s="7"/>
      <c r="K9089" s="7"/>
      <c r="N9089" s="7"/>
    </row>
    <row r="9090" spans="4:14" s="1" customFormat="1">
      <c r="D9090" s="32"/>
      <c r="G9090" s="32"/>
      <c r="I9090" s="7"/>
      <c r="J9090" s="7"/>
      <c r="K9090" s="7"/>
      <c r="N9090" s="7"/>
    </row>
    <row r="9091" spans="4:14" s="1" customFormat="1">
      <c r="D9091" s="32"/>
      <c r="G9091" s="32"/>
      <c r="I9091" s="7"/>
      <c r="J9091" s="7"/>
      <c r="K9091" s="7"/>
      <c r="N9091" s="7"/>
    </row>
    <row r="9092" spans="4:14" s="1" customFormat="1">
      <c r="D9092" s="32"/>
      <c r="G9092" s="32"/>
      <c r="I9092" s="7"/>
      <c r="J9092" s="7"/>
      <c r="K9092" s="7"/>
      <c r="N9092" s="7"/>
    </row>
    <row r="9093" spans="4:14" s="1" customFormat="1">
      <c r="D9093" s="32"/>
      <c r="G9093" s="32"/>
      <c r="I9093" s="7"/>
      <c r="J9093" s="7"/>
      <c r="K9093" s="7"/>
      <c r="N9093" s="7"/>
    </row>
    <row r="9094" spans="4:14" s="1" customFormat="1">
      <c r="D9094" s="32"/>
      <c r="G9094" s="32"/>
      <c r="I9094" s="7"/>
      <c r="J9094" s="7"/>
      <c r="K9094" s="7"/>
      <c r="N9094" s="7"/>
    </row>
    <row r="9095" spans="4:14" s="1" customFormat="1">
      <c r="D9095" s="32"/>
      <c r="G9095" s="32"/>
      <c r="I9095" s="7"/>
      <c r="J9095" s="7"/>
      <c r="K9095" s="7"/>
      <c r="N9095" s="7"/>
    </row>
    <row r="9096" spans="4:14" s="1" customFormat="1">
      <c r="D9096" s="32"/>
      <c r="G9096" s="32"/>
      <c r="I9096" s="7"/>
      <c r="J9096" s="7"/>
      <c r="K9096" s="7"/>
      <c r="N9096" s="7"/>
    </row>
    <row r="9097" spans="4:14" s="1" customFormat="1">
      <c r="D9097" s="32"/>
      <c r="G9097" s="32"/>
      <c r="I9097" s="7"/>
      <c r="J9097" s="7"/>
      <c r="K9097" s="7"/>
      <c r="N9097" s="7"/>
    </row>
    <row r="9098" spans="4:14" s="1" customFormat="1">
      <c r="D9098" s="32"/>
      <c r="G9098" s="32"/>
      <c r="I9098" s="7"/>
      <c r="J9098" s="7"/>
      <c r="K9098" s="7"/>
      <c r="N9098" s="7"/>
    </row>
    <row r="9099" spans="4:14" s="1" customFormat="1">
      <c r="D9099" s="32"/>
      <c r="G9099" s="32"/>
      <c r="I9099" s="7"/>
      <c r="J9099" s="7"/>
      <c r="K9099" s="7"/>
      <c r="N9099" s="7"/>
    </row>
    <row r="9100" spans="4:14" s="1" customFormat="1">
      <c r="D9100" s="32"/>
      <c r="G9100" s="32"/>
      <c r="I9100" s="7"/>
      <c r="J9100" s="7"/>
      <c r="K9100" s="7"/>
      <c r="N9100" s="7"/>
    </row>
    <row r="9101" spans="4:14" s="1" customFormat="1">
      <c r="D9101" s="32"/>
      <c r="G9101" s="32"/>
      <c r="I9101" s="7"/>
      <c r="J9101" s="7"/>
      <c r="K9101" s="7"/>
      <c r="N9101" s="7"/>
    </row>
    <row r="9102" spans="4:14" s="1" customFormat="1">
      <c r="D9102" s="32"/>
      <c r="G9102" s="32"/>
      <c r="I9102" s="7"/>
      <c r="J9102" s="7"/>
      <c r="K9102" s="7"/>
      <c r="N9102" s="7"/>
    </row>
    <row r="9103" spans="4:14" s="1" customFormat="1">
      <c r="D9103" s="32"/>
      <c r="G9103" s="32"/>
      <c r="I9103" s="7"/>
      <c r="J9103" s="7"/>
      <c r="K9103" s="7"/>
      <c r="N9103" s="7"/>
    </row>
    <row r="9104" spans="4:14" s="1" customFormat="1">
      <c r="D9104" s="32"/>
      <c r="G9104" s="32"/>
      <c r="I9104" s="7"/>
      <c r="J9104" s="7"/>
      <c r="K9104" s="7"/>
      <c r="N9104" s="7"/>
    </row>
    <row r="9105" spans="4:14" s="1" customFormat="1">
      <c r="D9105" s="32"/>
      <c r="G9105" s="32"/>
      <c r="I9105" s="7"/>
      <c r="J9105" s="7"/>
      <c r="K9105" s="7"/>
      <c r="N9105" s="7"/>
    </row>
    <row r="9106" spans="4:14" s="1" customFormat="1">
      <c r="D9106" s="32"/>
      <c r="G9106" s="32"/>
      <c r="I9106" s="7"/>
      <c r="J9106" s="7"/>
      <c r="K9106" s="7"/>
      <c r="N9106" s="7"/>
    </row>
    <row r="9107" spans="4:14" s="1" customFormat="1">
      <c r="D9107" s="32"/>
      <c r="G9107" s="32"/>
      <c r="I9107" s="7"/>
      <c r="J9107" s="7"/>
      <c r="K9107" s="7"/>
      <c r="N9107" s="7"/>
    </row>
    <row r="9108" spans="4:14" s="1" customFormat="1">
      <c r="D9108" s="32"/>
      <c r="G9108" s="32"/>
      <c r="I9108" s="7"/>
      <c r="J9108" s="7"/>
      <c r="K9108" s="7"/>
      <c r="N9108" s="7"/>
    </row>
    <row r="9109" spans="4:14" s="1" customFormat="1">
      <c r="D9109" s="32"/>
      <c r="G9109" s="32"/>
      <c r="I9109" s="7"/>
      <c r="J9109" s="7"/>
      <c r="K9109" s="7"/>
      <c r="N9109" s="7"/>
    </row>
    <row r="9110" spans="4:14" s="1" customFormat="1">
      <c r="D9110" s="32"/>
      <c r="G9110" s="32"/>
      <c r="I9110" s="7"/>
      <c r="J9110" s="7"/>
      <c r="K9110" s="7"/>
      <c r="N9110" s="7"/>
    </row>
    <row r="9111" spans="4:14" s="1" customFormat="1">
      <c r="D9111" s="32"/>
      <c r="G9111" s="32"/>
      <c r="I9111" s="7"/>
      <c r="J9111" s="7"/>
      <c r="K9111" s="7"/>
      <c r="N9111" s="7"/>
    </row>
    <row r="9112" spans="4:14" s="1" customFormat="1">
      <c r="D9112" s="32"/>
      <c r="G9112" s="32"/>
      <c r="I9112" s="7"/>
      <c r="J9112" s="7"/>
      <c r="K9112" s="7"/>
      <c r="N9112" s="7"/>
    </row>
    <row r="9113" spans="4:14" s="1" customFormat="1">
      <c r="D9113" s="32"/>
      <c r="G9113" s="32"/>
      <c r="I9113" s="7"/>
      <c r="J9113" s="7"/>
      <c r="K9113" s="7"/>
      <c r="N9113" s="7"/>
    </row>
    <row r="9114" spans="4:14" s="1" customFormat="1">
      <c r="D9114" s="32"/>
      <c r="G9114" s="32"/>
      <c r="I9114" s="7"/>
      <c r="J9114" s="7"/>
      <c r="K9114" s="7"/>
      <c r="N9114" s="7"/>
    </row>
    <row r="9115" spans="4:14" s="1" customFormat="1">
      <c r="D9115" s="32"/>
      <c r="G9115" s="32"/>
      <c r="I9115" s="7"/>
      <c r="J9115" s="7"/>
      <c r="K9115" s="7"/>
      <c r="N9115" s="7"/>
    </row>
    <row r="9116" spans="4:14" s="1" customFormat="1">
      <c r="D9116" s="32"/>
      <c r="G9116" s="32"/>
      <c r="I9116" s="7"/>
      <c r="J9116" s="7"/>
      <c r="K9116" s="7"/>
      <c r="N9116" s="7"/>
    </row>
    <row r="9117" spans="4:14" s="1" customFormat="1">
      <c r="D9117" s="32"/>
      <c r="G9117" s="32"/>
      <c r="I9117" s="7"/>
      <c r="J9117" s="7"/>
      <c r="K9117" s="7"/>
      <c r="N9117" s="7"/>
    </row>
    <row r="9118" spans="4:14" s="1" customFormat="1">
      <c r="D9118" s="32"/>
      <c r="G9118" s="32"/>
      <c r="I9118" s="7"/>
      <c r="J9118" s="7"/>
      <c r="K9118" s="7"/>
      <c r="N9118" s="7"/>
    </row>
    <row r="9119" spans="4:14" s="1" customFormat="1">
      <c r="D9119" s="32"/>
      <c r="G9119" s="32"/>
      <c r="I9119" s="7"/>
      <c r="J9119" s="7"/>
      <c r="K9119" s="7"/>
      <c r="N9119" s="7"/>
    </row>
    <row r="9120" spans="4:14" s="1" customFormat="1">
      <c r="D9120" s="32"/>
      <c r="G9120" s="32"/>
      <c r="I9120" s="7"/>
      <c r="J9120" s="7"/>
      <c r="K9120" s="7"/>
      <c r="N9120" s="7"/>
    </row>
    <row r="9121" spans="4:14" s="1" customFormat="1">
      <c r="D9121" s="32"/>
      <c r="G9121" s="32"/>
      <c r="I9121" s="7"/>
      <c r="J9121" s="7"/>
      <c r="K9121" s="7"/>
      <c r="N9121" s="7"/>
    </row>
    <row r="9122" spans="4:14" s="1" customFormat="1">
      <c r="D9122" s="32"/>
      <c r="G9122" s="32"/>
      <c r="I9122" s="7"/>
      <c r="J9122" s="7"/>
      <c r="K9122" s="7"/>
      <c r="N9122" s="7"/>
    </row>
    <row r="9123" spans="4:14" s="1" customFormat="1">
      <c r="D9123" s="32"/>
      <c r="G9123" s="32"/>
      <c r="I9123" s="7"/>
      <c r="J9123" s="7"/>
      <c r="K9123" s="7"/>
      <c r="N9123" s="7"/>
    </row>
    <row r="9124" spans="4:14" s="1" customFormat="1">
      <c r="D9124" s="32"/>
      <c r="G9124" s="32"/>
      <c r="I9124" s="7"/>
      <c r="J9124" s="7"/>
      <c r="K9124" s="7"/>
      <c r="N9124" s="7"/>
    </row>
    <row r="9125" spans="4:14" s="1" customFormat="1">
      <c r="D9125" s="32"/>
      <c r="G9125" s="32"/>
      <c r="I9125" s="7"/>
      <c r="J9125" s="7"/>
      <c r="K9125" s="7"/>
      <c r="N9125" s="7"/>
    </row>
    <row r="9126" spans="4:14" s="1" customFormat="1">
      <c r="D9126" s="32"/>
      <c r="G9126" s="32"/>
      <c r="I9126" s="7"/>
      <c r="J9126" s="7"/>
      <c r="K9126" s="7"/>
      <c r="N9126" s="7"/>
    </row>
    <row r="9127" spans="4:14" s="1" customFormat="1">
      <c r="D9127" s="32"/>
      <c r="G9127" s="32"/>
      <c r="I9127" s="7"/>
      <c r="J9127" s="7"/>
      <c r="K9127" s="7"/>
      <c r="N9127" s="7"/>
    </row>
    <row r="9128" spans="4:14" s="1" customFormat="1">
      <c r="D9128" s="32"/>
      <c r="G9128" s="32"/>
      <c r="I9128" s="7"/>
      <c r="J9128" s="7"/>
      <c r="K9128" s="7"/>
      <c r="N9128" s="7"/>
    </row>
    <row r="9129" spans="4:14" s="1" customFormat="1">
      <c r="D9129" s="32"/>
      <c r="G9129" s="32"/>
      <c r="I9129" s="7"/>
      <c r="J9129" s="7"/>
      <c r="K9129" s="7"/>
      <c r="N9129" s="7"/>
    </row>
    <row r="9130" spans="4:14" s="1" customFormat="1">
      <c r="D9130" s="32"/>
      <c r="G9130" s="32"/>
      <c r="I9130" s="7"/>
      <c r="J9130" s="7"/>
      <c r="K9130" s="7"/>
      <c r="N9130" s="7"/>
    </row>
    <row r="9131" spans="4:14" s="1" customFormat="1">
      <c r="D9131" s="32"/>
      <c r="G9131" s="32"/>
      <c r="I9131" s="7"/>
      <c r="J9131" s="7"/>
      <c r="K9131" s="7"/>
      <c r="N9131" s="7"/>
    </row>
    <row r="9132" spans="4:14" s="1" customFormat="1">
      <c r="D9132" s="32"/>
      <c r="G9132" s="32"/>
      <c r="I9132" s="7"/>
      <c r="J9132" s="7"/>
      <c r="K9132" s="7"/>
      <c r="N9132" s="7"/>
    </row>
    <row r="9133" spans="4:14" s="1" customFormat="1">
      <c r="D9133" s="32"/>
      <c r="G9133" s="32"/>
      <c r="I9133" s="7"/>
      <c r="J9133" s="7"/>
      <c r="K9133" s="7"/>
      <c r="N9133" s="7"/>
    </row>
    <row r="9134" spans="4:14" s="1" customFormat="1">
      <c r="D9134" s="32"/>
      <c r="G9134" s="32"/>
      <c r="I9134" s="7"/>
      <c r="J9134" s="7"/>
      <c r="K9134" s="7"/>
      <c r="N9134" s="7"/>
    </row>
    <row r="9135" spans="4:14" s="1" customFormat="1">
      <c r="D9135" s="32"/>
      <c r="G9135" s="32"/>
      <c r="I9135" s="7"/>
      <c r="J9135" s="7"/>
      <c r="K9135" s="7"/>
      <c r="N9135" s="7"/>
    </row>
    <row r="9136" spans="4:14" s="1" customFormat="1">
      <c r="D9136" s="32"/>
      <c r="G9136" s="32"/>
      <c r="I9136" s="7"/>
      <c r="J9136" s="7"/>
      <c r="K9136" s="7"/>
      <c r="N9136" s="7"/>
    </row>
    <row r="9137" spans="4:14" s="1" customFormat="1">
      <c r="D9137" s="32"/>
      <c r="G9137" s="32"/>
      <c r="I9137" s="7"/>
      <c r="J9137" s="7"/>
      <c r="K9137" s="7"/>
      <c r="N9137" s="7"/>
    </row>
    <row r="9138" spans="4:14" s="1" customFormat="1">
      <c r="D9138" s="32"/>
      <c r="G9138" s="32"/>
      <c r="I9138" s="7"/>
      <c r="J9138" s="7"/>
      <c r="K9138" s="7"/>
      <c r="N9138" s="7"/>
    </row>
    <row r="9139" spans="4:14" s="1" customFormat="1">
      <c r="D9139" s="32"/>
      <c r="G9139" s="32"/>
      <c r="I9139" s="7"/>
      <c r="J9139" s="7"/>
      <c r="K9139" s="7"/>
      <c r="N9139" s="7"/>
    </row>
    <row r="9140" spans="4:14" s="1" customFormat="1">
      <c r="D9140" s="32"/>
      <c r="G9140" s="32"/>
      <c r="I9140" s="7"/>
      <c r="J9140" s="7"/>
      <c r="K9140" s="7"/>
      <c r="N9140" s="7"/>
    </row>
    <row r="9141" spans="4:14" s="1" customFormat="1">
      <c r="D9141" s="32"/>
      <c r="G9141" s="32"/>
      <c r="I9141" s="7"/>
      <c r="J9141" s="7"/>
      <c r="K9141" s="7"/>
      <c r="N9141" s="7"/>
    </row>
    <row r="9142" spans="4:14" s="1" customFormat="1">
      <c r="D9142" s="32"/>
      <c r="G9142" s="32"/>
      <c r="I9142" s="7"/>
      <c r="J9142" s="7"/>
      <c r="K9142" s="7"/>
      <c r="N9142" s="7"/>
    </row>
    <row r="9143" spans="4:14" s="1" customFormat="1">
      <c r="D9143" s="32"/>
      <c r="G9143" s="32"/>
      <c r="I9143" s="7"/>
      <c r="J9143" s="7"/>
      <c r="K9143" s="7"/>
      <c r="N9143" s="7"/>
    </row>
    <row r="9144" spans="4:14" s="1" customFormat="1">
      <c r="D9144" s="32"/>
      <c r="G9144" s="32"/>
      <c r="I9144" s="7"/>
      <c r="J9144" s="7"/>
      <c r="K9144" s="7"/>
      <c r="N9144" s="7"/>
    </row>
    <row r="9145" spans="4:14" s="1" customFormat="1">
      <c r="D9145" s="32"/>
      <c r="G9145" s="32"/>
      <c r="I9145" s="7"/>
      <c r="J9145" s="7"/>
      <c r="K9145" s="7"/>
      <c r="N9145" s="7"/>
    </row>
    <row r="9146" spans="4:14" s="1" customFormat="1">
      <c r="D9146" s="32"/>
      <c r="G9146" s="32"/>
      <c r="I9146" s="7"/>
      <c r="J9146" s="7"/>
      <c r="K9146" s="7"/>
      <c r="N9146" s="7"/>
    </row>
    <row r="9147" spans="4:14" s="1" customFormat="1">
      <c r="D9147" s="32"/>
      <c r="G9147" s="32"/>
      <c r="I9147" s="7"/>
      <c r="J9147" s="7"/>
      <c r="K9147" s="7"/>
      <c r="N9147" s="7"/>
    </row>
    <row r="9148" spans="4:14" s="1" customFormat="1">
      <c r="D9148" s="32"/>
      <c r="G9148" s="32"/>
      <c r="I9148" s="7"/>
      <c r="J9148" s="7"/>
      <c r="K9148" s="7"/>
      <c r="N9148" s="7"/>
    </row>
    <row r="9149" spans="4:14" s="1" customFormat="1">
      <c r="D9149" s="32"/>
      <c r="G9149" s="32"/>
      <c r="I9149" s="7"/>
      <c r="J9149" s="7"/>
      <c r="K9149" s="7"/>
      <c r="N9149" s="7"/>
    </row>
    <row r="9150" spans="4:14" s="1" customFormat="1">
      <c r="D9150" s="32"/>
      <c r="G9150" s="32"/>
      <c r="I9150" s="7"/>
      <c r="J9150" s="7"/>
      <c r="K9150" s="7"/>
      <c r="N9150" s="7"/>
    </row>
    <row r="9151" spans="4:14" s="1" customFormat="1">
      <c r="D9151" s="32"/>
      <c r="G9151" s="32"/>
      <c r="I9151" s="7"/>
      <c r="J9151" s="7"/>
      <c r="K9151" s="7"/>
      <c r="N9151" s="7"/>
    </row>
    <row r="9152" spans="4:14" s="1" customFormat="1">
      <c r="D9152" s="32"/>
      <c r="G9152" s="32"/>
      <c r="I9152" s="7"/>
      <c r="J9152" s="7"/>
      <c r="K9152" s="7"/>
      <c r="N9152" s="7"/>
    </row>
    <row r="9153" spans="4:14" s="1" customFormat="1">
      <c r="D9153" s="32"/>
      <c r="G9153" s="32"/>
      <c r="I9153" s="7"/>
      <c r="J9153" s="7"/>
      <c r="K9153" s="7"/>
      <c r="N9153" s="7"/>
    </row>
    <row r="9154" spans="4:14" s="1" customFormat="1">
      <c r="D9154" s="32"/>
      <c r="G9154" s="32"/>
      <c r="I9154" s="7"/>
      <c r="J9154" s="7"/>
      <c r="K9154" s="7"/>
      <c r="N9154" s="7"/>
    </row>
    <row r="9155" spans="4:14" s="1" customFormat="1">
      <c r="D9155" s="32"/>
      <c r="G9155" s="32"/>
      <c r="I9155" s="7"/>
      <c r="J9155" s="7"/>
      <c r="K9155" s="7"/>
      <c r="N9155" s="7"/>
    </row>
    <row r="9156" spans="4:14" s="1" customFormat="1">
      <c r="D9156" s="32"/>
      <c r="G9156" s="32"/>
      <c r="I9156" s="7"/>
      <c r="J9156" s="7"/>
      <c r="K9156" s="7"/>
      <c r="N9156" s="7"/>
    </row>
    <row r="9157" spans="4:14" s="1" customFormat="1">
      <c r="D9157" s="32"/>
      <c r="G9157" s="32"/>
      <c r="I9157" s="7"/>
      <c r="J9157" s="7"/>
      <c r="K9157" s="7"/>
      <c r="N9157" s="7"/>
    </row>
    <row r="9158" spans="4:14" s="1" customFormat="1">
      <c r="D9158" s="32"/>
      <c r="G9158" s="32"/>
      <c r="I9158" s="7"/>
      <c r="J9158" s="7"/>
      <c r="K9158" s="7"/>
      <c r="N9158" s="7"/>
    </row>
    <row r="9159" spans="4:14" s="1" customFormat="1">
      <c r="D9159" s="32"/>
      <c r="G9159" s="32"/>
      <c r="I9159" s="7"/>
      <c r="J9159" s="7"/>
      <c r="K9159" s="7"/>
      <c r="N9159" s="7"/>
    </row>
    <row r="9160" spans="4:14" s="1" customFormat="1">
      <c r="D9160" s="32"/>
      <c r="G9160" s="32"/>
      <c r="I9160" s="7"/>
      <c r="J9160" s="7"/>
      <c r="K9160" s="7"/>
      <c r="N9160" s="7"/>
    </row>
    <row r="9161" spans="4:14" s="1" customFormat="1">
      <c r="D9161" s="32"/>
      <c r="G9161" s="32"/>
      <c r="I9161" s="7"/>
      <c r="J9161" s="7"/>
      <c r="K9161" s="7"/>
      <c r="N9161" s="7"/>
    </row>
    <row r="9162" spans="4:14" s="1" customFormat="1">
      <c r="D9162" s="32"/>
      <c r="G9162" s="32"/>
      <c r="I9162" s="7"/>
      <c r="J9162" s="7"/>
      <c r="K9162" s="7"/>
      <c r="N9162" s="7"/>
    </row>
    <row r="9163" spans="4:14" s="1" customFormat="1">
      <c r="D9163" s="32"/>
      <c r="G9163" s="32"/>
      <c r="I9163" s="7"/>
      <c r="J9163" s="7"/>
      <c r="K9163" s="7"/>
      <c r="N9163" s="7"/>
    </row>
    <row r="9164" spans="4:14" s="1" customFormat="1">
      <c r="D9164" s="32"/>
      <c r="G9164" s="32"/>
      <c r="I9164" s="7"/>
      <c r="J9164" s="7"/>
      <c r="K9164" s="7"/>
      <c r="N9164" s="7"/>
    </row>
    <row r="9165" spans="4:14" s="1" customFormat="1">
      <c r="D9165" s="32"/>
      <c r="G9165" s="32"/>
      <c r="I9165" s="7"/>
      <c r="J9165" s="7"/>
      <c r="K9165" s="7"/>
      <c r="N9165" s="7"/>
    </row>
    <row r="9166" spans="4:14" s="1" customFormat="1">
      <c r="D9166" s="32"/>
      <c r="G9166" s="32"/>
      <c r="I9166" s="7"/>
      <c r="J9166" s="7"/>
      <c r="K9166" s="7"/>
      <c r="N9166" s="7"/>
    </row>
    <row r="9167" spans="4:14" s="1" customFormat="1">
      <c r="D9167" s="32"/>
      <c r="G9167" s="32"/>
      <c r="I9167" s="7"/>
      <c r="J9167" s="7"/>
      <c r="K9167" s="7"/>
      <c r="N9167" s="7"/>
    </row>
    <row r="9168" spans="4:14" s="1" customFormat="1">
      <c r="D9168" s="32"/>
      <c r="G9168" s="32"/>
      <c r="I9168" s="7"/>
      <c r="J9168" s="7"/>
      <c r="K9168" s="7"/>
      <c r="N9168" s="7"/>
    </row>
    <row r="9169" spans="4:14" s="1" customFormat="1">
      <c r="D9169" s="32"/>
      <c r="G9169" s="32"/>
      <c r="I9169" s="7"/>
      <c r="J9169" s="7"/>
      <c r="K9169" s="7"/>
      <c r="N9169" s="7"/>
    </row>
    <row r="9170" spans="4:14" s="1" customFormat="1">
      <c r="D9170" s="32"/>
      <c r="G9170" s="32"/>
      <c r="I9170" s="7"/>
      <c r="J9170" s="7"/>
      <c r="K9170" s="7"/>
      <c r="N9170" s="7"/>
    </row>
    <row r="9171" spans="4:14" s="1" customFormat="1">
      <c r="D9171" s="32"/>
      <c r="G9171" s="32"/>
      <c r="I9171" s="7"/>
      <c r="J9171" s="7"/>
      <c r="K9171" s="7"/>
      <c r="N9171" s="7"/>
    </row>
    <row r="9172" spans="4:14" s="1" customFormat="1">
      <c r="D9172" s="32"/>
      <c r="G9172" s="32"/>
      <c r="I9172" s="7"/>
      <c r="J9172" s="7"/>
      <c r="K9172" s="7"/>
      <c r="N9172" s="7"/>
    </row>
    <row r="9173" spans="4:14" s="1" customFormat="1">
      <c r="D9173" s="32"/>
      <c r="G9173" s="32"/>
      <c r="I9173" s="7"/>
      <c r="J9173" s="7"/>
      <c r="K9173" s="7"/>
      <c r="N9173" s="7"/>
    </row>
    <row r="9174" spans="4:14" s="1" customFormat="1">
      <c r="D9174" s="32"/>
      <c r="G9174" s="32"/>
      <c r="I9174" s="7"/>
      <c r="J9174" s="7"/>
      <c r="K9174" s="7"/>
      <c r="N9174" s="7"/>
    </row>
    <row r="9175" spans="4:14" s="1" customFormat="1">
      <c r="D9175" s="32"/>
      <c r="G9175" s="32"/>
      <c r="I9175" s="7"/>
      <c r="J9175" s="7"/>
      <c r="K9175" s="7"/>
      <c r="N9175" s="7"/>
    </row>
    <row r="9176" spans="4:14" s="1" customFormat="1">
      <c r="D9176" s="32"/>
      <c r="G9176" s="32"/>
      <c r="I9176" s="7"/>
      <c r="J9176" s="7"/>
      <c r="K9176" s="7"/>
      <c r="N9176" s="7"/>
    </row>
    <row r="9177" spans="4:14" s="1" customFormat="1">
      <c r="D9177" s="32"/>
      <c r="G9177" s="32"/>
      <c r="I9177" s="7"/>
      <c r="J9177" s="7"/>
      <c r="K9177" s="7"/>
      <c r="N9177" s="7"/>
    </row>
    <row r="9178" spans="4:14" s="1" customFormat="1">
      <c r="D9178" s="32"/>
      <c r="G9178" s="32"/>
      <c r="I9178" s="7"/>
      <c r="J9178" s="7"/>
      <c r="K9178" s="7"/>
      <c r="N9178" s="7"/>
    </row>
    <row r="9179" spans="4:14" s="1" customFormat="1">
      <c r="D9179" s="32"/>
      <c r="G9179" s="32"/>
      <c r="I9179" s="7"/>
      <c r="J9179" s="7"/>
      <c r="K9179" s="7"/>
      <c r="N9179" s="7"/>
    </row>
    <row r="9180" spans="4:14" s="1" customFormat="1">
      <c r="D9180" s="32"/>
      <c r="G9180" s="32"/>
      <c r="I9180" s="7"/>
      <c r="J9180" s="7"/>
      <c r="K9180" s="7"/>
      <c r="N9180" s="7"/>
    </row>
    <row r="9181" spans="4:14" s="1" customFormat="1">
      <c r="D9181" s="32"/>
      <c r="G9181" s="32"/>
      <c r="I9181" s="7"/>
      <c r="J9181" s="7"/>
      <c r="K9181" s="7"/>
      <c r="N9181" s="7"/>
    </row>
    <row r="9182" spans="4:14" s="1" customFormat="1">
      <c r="D9182" s="32"/>
      <c r="G9182" s="32"/>
      <c r="I9182" s="7"/>
      <c r="J9182" s="7"/>
      <c r="K9182" s="7"/>
      <c r="N9182" s="7"/>
    </row>
    <row r="9183" spans="4:14" s="1" customFormat="1">
      <c r="D9183" s="32"/>
      <c r="G9183" s="32"/>
      <c r="I9183" s="7"/>
      <c r="J9183" s="7"/>
      <c r="K9183" s="7"/>
      <c r="N9183" s="7"/>
    </row>
    <row r="9184" spans="4:14" s="1" customFormat="1">
      <c r="D9184" s="32"/>
      <c r="G9184" s="32"/>
      <c r="I9184" s="7"/>
      <c r="J9184" s="7"/>
      <c r="K9184" s="7"/>
      <c r="N9184" s="7"/>
    </row>
    <row r="9185" spans="4:14" s="1" customFormat="1">
      <c r="D9185" s="32"/>
      <c r="G9185" s="32"/>
      <c r="I9185" s="7"/>
      <c r="J9185" s="7"/>
      <c r="K9185" s="7"/>
      <c r="N9185" s="7"/>
    </row>
    <row r="9186" spans="4:14" s="1" customFormat="1">
      <c r="D9186" s="32"/>
      <c r="G9186" s="32"/>
      <c r="I9186" s="7"/>
      <c r="J9186" s="7"/>
      <c r="K9186" s="7"/>
      <c r="N9186" s="7"/>
    </row>
    <row r="9187" spans="4:14" s="1" customFormat="1">
      <c r="D9187" s="32"/>
      <c r="G9187" s="32"/>
      <c r="I9187" s="7"/>
      <c r="J9187" s="7"/>
      <c r="K9187" s="7"/>
      <c r="N9187" s="7"/>
    </row>
    <row r="9188" spans="4:14" s="1" customFormat="1">
      <c r="D9188" s="32"/>
      <c r="G9188" s="32"/>
      <c r="I9188" s="7"/>
      <c r="J9188" s="7"/>
      <c r="K9188" s="7"/>
      <c r="N9188" s="7"/>
    </row>
    <row r="9189" spans="4:14" s="1" customFormat="1">
      <c r="D9189" s="32"/>
      <c r="G9189" s="32"/>
      <c r="I9189" s="7"/>
      <c r="J9189" s="7"/>
      <c r="K9189" s="7"/>
      <c r="N9189" s="7"/>
    </row>
    <row r="9190" spans="4:14" s="1" customFormat="1">
      <c r="D9190" s="32"/>
      <c r="G9190" s="32"/>
      <c r="I9190" s="7"/>
      <c r="J9190" s="7"/>
      <c r="K9190" s="7"/>
      <c r="N9190" s="7"/>
    </row>
    <row r="9191" spans="4:14" s="1" customFormat="1">
      <c r="D9191" s="32"/>
      <c r="G9191" s="32"/>
      <c r="I9191" s="7"/>
      <c r="J9191" s="7"/>
      <c r="K9191" s="7"/>
      <c r="N9191" s="7"/>
    </row>
    <row r="9192" spans="4:14" s="1" customFormat="1">
      <c r="D9192" s="32"/>
      <c r="G9192" s="32"/>
      <c r="I9192" s="7"/>
      <c r="J9192" s="7"/>
      <c r="K9192" s="7"/>
      <c r="N9192" s="7"/>
    </row>
    <row r="9193" spans="4:14" s="1" customFormat="1">
      <c r="D9193" s="32"/>
      <c r="G9193" s="32"/>
      <c r="I9193" s="7"/>
      <c r="J9193" s="7"/>
      <c r="K9193" s="7"/>
      <c r="N9193" s="7"/>
    </row>
    <row r="9194" spans="4:14" s="1" customFormat="1">
      <c r="D9194" s="32"/>
      <c r="G9194" s="32"/>
      <c r="I9194" s="7"/>
      <c r="J9194" s="7"/>
      <c r="K9194" s="7"/>
      <c r="N9194" s="7"/>
    </row>
    <row r="9195" spans="4:14" s="1" customFormat="1">
      <c r="D9195" s="32"/>
      <c r="G9195" s="32"/>
      <c r="I9195" s="7"/>
      <c r="J9195" s="7"/>
      <c r="K9195" s="7"/>
      <c r="N9195" s="7"/>
    </row>
    <row r="9196" spans="4:14" s="1" customFormat="1">
      <c r="D9196" s="32"/>
      <c r="G9196" s="32"/>
      <c r="I9196" s="7"/>
      <c r="J9196" s="7"/>
      <c r="K9196" s="7"/>
      <c r="N9196" s="7"/>
    </row>
    <row r="9197" spans="4:14" s="1" customFormat="1">
      <c r="D9197" s="32"/>
      <c r="G9197" s="32"/>
      <c r="I9197" s="7"/>
      <c r="J9197" s="7"/>
      <c r="K9197" s="7"/>
      <c r="N9197" s="7"/>
    </row>
    <row r="9198" spans="4:14" s="1" customFormat="1">
      <c r="D9198" s="32"/>
      <c r="G9198" s="32"/>
      <c r="I9198" s="7"/>
      <c r="J9198" s="7"/>
      <c r="K9198" s="7"/>
      <c r="N9198" s="7"/>
    </row>
    <row r="9199" spans="4:14" s="1" customFormat="1">
      <c r="D9199" s="32"/>
      <c r="G9199" s="32"/>
      <c r="I9199" s="7"/>
      <c r="J9199" s="7"/>
      <c r="K9199" s="7"/>
      <c r="N9199" s="7"/>
    </row>
    <row r="9200" spans="4:14" s="1" customFormat="1">
      <c r="D9200" s="32"/>
      <c r="G9200" s="32"/>
      <c r="I9200" s="7"/>
      <c r="J9200" s="7"/>
      <c r="K9200" s="7"/>
      <c r="N9200" s="7"/>
    </row>
    <row r="9201" spans="4:14" s="1" customFormat="1">
      <c r="D9201" s="32"/>
      <c r="G9201" s="32"/>
      <c r="I9201" s="7"/>
      <c r="J9201" s="7"/>
      <c r="K9201" s="7"/>
      <c r="N9201" s="7"/>
    </row>
    <row r="9202" spans="4:14" s="1" customFormat="1">
      <c r="D9202" s="32"/>
      <c r="G9202" s="32"/>
      <c r="I9202" s="7"/>
      <c r="J9202" s="7"/>
      <c r="K9202" s="7"/>
      <c r="N9202" s="7"/>
    </row>
    <row r="9203" spans="4:14" s="1" customFormat="1">
      <c r="D9203" s="32"/>
      <c r="G9203" s="32"/>
      <c r="I9203" s="7"/>
      <c r="J9203" s="7"/>
      <c r="K9203" s="7"/>
      <c r="N9203" s="7"/>
    </row>
    <row r="9204" spans="4:14" s="1" customFormat="1">
      <c r="D9204" s="32"/>
      <c r="G9204" s="32"/>
      <c r="I9204" s="7"/>
      <c r="J9204" s="7"/>
      <c r="K9204" s="7"/>
      <c r="N9204" s="7"/>
    </row>
    <row r="9205" spans="4:14" s="1" customFormat="1">
      <c r="D9205" s="32"/>
      <c r="G9205" s="32"/>
      <c r="I9205" s="7"/>
      <c r="J9205" s="7"/>
      <c r="K9205" s="7"/>
      <c r="N9205" s="7"/>
    </row>
    <row r="9206" spans="4:14" s="1" customFormat="1">
      <c r="D9206" s="32"/>
      <c r="G9206" s="32"/>
      <c r="I9206" s="7"/>
      <c r="J9206" s="7"/>
      <c r="K9206" s="7"/>
      <c r="N9206" s="7"/>
    </row>
    <row r="9207" spans="4:14" s="1" customFormat="1">
      <c r="D9207" s="32"/>
      <c r="G9207" s="32"/>
      <c r="I9207" s="7"/>
      <c r="J9207" s="7"/>
      <c r="K9207" s="7"/>
      <c r="N9207" s="7"/>
    </row>
    <row r="9208" spans="4:14" s="1" customFormat="1">
      <c r="D9208" s="32"/>
      <c r="G9208" s="32"/>
      <c r="I9208" s="7"/>
      <c r="J9208" s="7"/>
      <c r="K9208" s="7"/>
      <c r="N9208" s="7"/>
    </row>
    <row r="9209" spans="4:14" s="1" customFormat="1">
      <c r="D9209" s="32"/>
      <c r="G9209" s="32"/>
      <c r="I9209" s="7"/>
      <c r="J9209" s="7"/>
      <c r="K9209" s="7"/>
      <c r="N9209" s="7"/>
    </row>
    <row r="9210" spans="4:14" s="1" customFormat="1">
      <c r="D9210" s="32"/>
      <c r="G9210" s="32"/>
      <c r="I9210" s="7"/>
      <c r="J9210" s="7"/>
      <c r="K9210" s="7"/>
      <c r="N9210" s="7"/>
    </row>
    <row r="9211" spans="4:14" s="1" customFormat="1">
      <c r="D9211" s="32"/>
      <c r="G9211" s="32"/>
      <c r="I9211" s="7"/>
      <c r="J9211" s="7"/>
      <c r="K9211" s="7"/>
      <c r="N9211" s="7"/>
    </row>
    <row r="9212" spans="4:14" s="1" customFormat="1">
      <c r="D9212" s="32"/>
      <c r="G9212" s="32"/>
      <c r="I9212" s="7"/>
      <c r="J9212" s="7"/>
      <c r="K9212" s="7"/>
      <c r="N9212" s="7"/>
    </row>
    <row r="9213" spans="4:14" s="1" customFormat="1">
      <c r="D9213" s="32"/>
      <c r="G9213" s="32"/>
      <c r="I9213" s="7"/>
      <c r="J9213" s="7"/>
      <c r="K9213" s="7"/>
      <c r="N9213" s="7"/>
    </row>
    <row r="9214" spans="4:14" s="1" customFormat="1">
      <c r="D9214" s="32"/>
      <c r="G9214" s="32"/>
      <c r="I9214" s="7"/>
      <c r="J9214" s="7"/>
      <c r="K9214" s="7"/>
      <c r="N9214" s="7"/>
    </row>
    <row r="9215" spans="4:14" s="1" customFormat="1">
      <c r="D9215" s="32"/>
      <c r="G9215" s="32"/>
      <c r="I9215" s="7"/>
      <c r="J9215" s="7"/>
      <c r="K9215" s="7"/>
      <c r="N9215" s="7"/>
    </row>
    <row r="9216" spans="4:14" s="1" customFormat="1">
      <c r="D9216" s="32"/>
      <c r="G9216" s="32"/>
      <c r="I9216" s="7"/>
      <c r="J9216" s="7"/>
      <c r="K9216" s="7"/>
      <c r="N9216" s="7"/>
    </row>
    <row r="9217" spans="4:14" s="1" customFormat="1">
      <c r="D9217" s="32"/>
      <c r="G9217" s="32"/>
      <c r="I9217" s="7"/>
      <c r="J9217" s="7"/>
      <c r="K9217" s="7"/>
      <c r="N9217" s="7"/>
    </row>
    <row r="9218" spans="4:14" s="1" customFormat="1">
      <c r="D9218" s="32"/>
      <c r="G9218" s="32"/>
      <c r="I9218" s="7"/>
      <c r="J9218" s="7"/>
      <c r="K9218" s="7"/>
      <c r="N9218" s="7"/>
    </row>
    <row r="9219" spans="4:14" s="1" customFormat="1">
      <c r="D9219" s="32"/>
      <c r="G9219" s="32"/>
      <c r="I9219" s="7"/>
      <c r="J9219" s="7"/>
      <c r="K9219" s="7"/>
      <c r="N9219" s="7"/>
    </row>
    <row r="9220" spans="4:14" s="1" customFormat="1">
      <c r="D9220" s="32"/>
      <c r="G9220" s="32"/>
      <c r="I9220" s="7"/>
      <c r="J9220" s="7"/>
      <c r="K9220" s="7"/>
      <c r="N9220" s="7"/>
    </row>
    <row r="9221" spans="4:14" s="1" customFormat="1">
      <c r="D9221" s="32"/>
      <c r="G9221" s="32"/>
      <c r="I9221" s="7"/>
      <c r="J9221" s="7"/>
      <c r="K9221" s="7"/>
      <c r="N9221" s="7"/>
    </row>
    <row r="9222" spans="4:14" s="1" customFormat="1">
      <c r="D9222" s="32"/>
      <c r="G9222" s="32"/>
      <c r="I9222" s="7"/>
      <c r="J9222" s="7"/>
      <c r="K9222" s="7"/>
      <c r="N9222" s="7"/>
    </row>
    <row r="9223" spans="4:14" s="1" customFormat="1">
      <c r="D9223" s="32"/>
      <c r="G9223" s="32"/>
      <c r="I9223" s="7"/>
      <c r="J9223" s="7"/>
      <c r="K9223" s="7"/>
      <c r="N9223" s="7"/>
    </row>
    <row r="9224" spans="4:14" s="1" customFormat="1">
      <c r="D9224" s="32"/>
      <c r="G9224" s="32"/>
      <c r="I9224" s="7"/>
      <c r="J9224" s="7"/>
      <c r="K9224" s="7"/>
      <c r="N9224" s="7"/>
    </row>
    <row r="9225" spans="4:14" s="1" customFormat="1">
      <c r="D9225" s="32"/>
      <c r="G9225" s="32"/>
      <c r="I9225" s="7"/>
      <c r="J9225" s="7"/>
      <c r="K9225" s="7"/>
      <c r="N9225" s="7"/>
    </row>
    <row r="9226" spans="4:14" s="1" customFormat="1">
      <c r="D9226" s="32"/>
      <c r="G9226" s="32"/>
      <c r="I9226" s="7"/>
      <c r="J9226" s="7"/>
      <c r="K9226" s="7"/>
      <c r="N9226" s="7"/>
    </row>
    <row r="9227" spans="4:14" s="1" customFormat="1">
      <c r="D9227" s="32"/>
      <c r="G9227" s="32"/>
      <c r="I9227" s="7"/>
      <c r="J9227" s="7"/>
      <c r="K9227" s="7"/>
      <c r="N9227" s="7"/>
    </row>
    <row r="9228" spans="4:14" s="1" customFormat="1">
      <c r="D9228" s="32"/>
      <c r="G9228" s="32"/>
      <c r="I9228" s="7"/>
      <c r="J9228" s="7"/>
      <c r="K9228" s="7"/>
      <c r="N9228" s="7"/>
    </row>
    <row r="9229" spans="4:14" s="1" customFormat="1">
      <c r="D9229" s="32"/>
      <c r="G9229" s="32"/>
      <c r="I9229" s="7"/>
      <c r="J9229" s="7"/>
      <c r="K9229" s="7"/>
      <c r="N9229" s="7"/>
    </row>
    <row r="9230" spans="4:14" s="1" customFormat="1">
      <c r="D9230" s="32"/>
      <c r="G9230" s="32"/>
      <c r="I9230" s="7"/>
      <c r="J9230" s="7"/>
      <c r="K9230" s="7"/>
      <c r="N9230" s="7"/>
    </row>
    <row r="9231" spans="4:14" s="1" customFormat="1">
      <c r="D9231" s="32"/>
      <c r="G9231" s="32"/>
      <c r="I9231" s="7"/>
      <c r="J9231" s="7"/>
      <c r="K9231" s="7"/>
      <c r="N9231" s="7"/>
    </row>
    <row r="9232" spans="4:14" s="1" customFormat="1">
      <c r="D9232" s="32"/>
      <c r="G9232" s="32"/>
      <c r="I9232" s="7"/>
      <c r="J9232" s="7"/>
      <c r="K9232" s="7"/>
      <c r="N9232" s="7"/>
    </row>
    <row r="9233" spans="4:14" s="1" customFormat="1">
      <c r="D9233" s="32"/>
      <c r="G9233" s="32"/>
      <c r="I9233" s="7"/>
      <c r="J9233" s="7"/>
      <c r="K9233" s="7"/>
      <c r="N9233" s="7"/>
    </row>
    <row r="9234" spans="4:14" s="1" customFormat="1">
      <c r="D9234" s="32"/>
      <c r="G9234" s="32"/>
      <c r="I9234" s="7"/>
      <c r="J9234" s="7"/>
      <c r="K9234" s="7"/>
      <c r="N9234" s="7"/>
    </row>
    <row r="9235" spans="4:14" s="1" customFormat="1">
      <c r="D9235" s="32"/>
      <c r="G9235" s="32"/>
      <c r="I9235" s="7"/>
      <c r="J9235" s="7"/>
      <c r="K9235" s="7"/>
      <c r="N9235" s="7"/>
    </row>
    <row r="9236" spans="4:14" s="1" customFormat="1">
      <c r="D9236" s="32"/>
      <c r="G9236" s="32"/>
      <c r="I9236" s="7"/>
      <c r="J9236" s="7"/>
      <c r="K9236" s="7"/>
      <c r="N9236" s="7"/>
    </row>
    <row r="9237" spans="4:14" s="1" customFormat="1">
      <c r="D9237" s="32"/>
      <c r="G9237" s="32"/>
      <c r="I9237" s="7"/>
      <c r="J9237" s="7"/>
      <c r="K9237" s="7"/>
      <c r="N9237" s="7"/>
    </row>
    <row r="9238" spans="4:14" s="1" customFormat="1">
      <c r="D9238" s="32"/>
      <c r="G9238" s="32"/>
      <c r="I9238" s="7"/>
      <c r="J9238" s="7"/>
      <c r="K9238" s="7"/>
      <c r="N9238" s="7"/>
    </row>
    <row r="9239" spans="4:14" s="1" customFormat="1">
      <c r="D9239" s="32"/>
      <c r="G9239" s="32"/>
      <c r="I9239" s="7"/>
      <c r="J9239" s="7"/>
      <c r="K9239" s="7"/>
      <c r="N9239" s="7"/>
    </row>
    <row r="9240" spans="4:14" s="1" customFormat="1">
      <c r="D9240" s="32"/>
      <c r="G9240" s="32"/>
      <c r="I9240" s="7"/>
      <c r="J9240" s="7"/>
      <c r="K9240" s="7"/>
      <c r="N9240" s="7"/>
    </row>
    <row r="9241" spans="4:14" s="1" customFormat="1">
      <c r="D9241" s="32"/>
      <c r="G9241" s="32"/>
      <c r="I9241" s="7"/>
      <c r="J9241" s="7"/>
      <c r="K9241" s="7"/>
      <c r="N9241" s="7"/>
    </row>
    <row r="9242" spans="4:14" s="1" customFormat="1">
      <c r="D9242" s="32"/>
      <c r="G9242" s="32"/>
      <c r="I9242" s="7"/>
      <c r="J9242" s="7"/>
      <c r="K9242" s="7"/>
      <c r="N9242" s="7"/>
    </row>
    <row r="9243" spans="4:14" s="1" customFormat="1">
      <c r="D9243" s="32"/>
      <c r="G9243" s="32"/>
      <c r="I9243" s="7"/>
      <c r="J9243" s="7"/>
      <c r="K9243" s="7"/>
      <c r="N9243" s="7"/>
    </row>
    <row r="9244" spans="4:14" s="1" customFormat="1">
      <c r="D9244" s="32"/>
      <c r="G9244" s="32"/>
      <c r="I9244" s="7"/>
      <c r="J9244" s="7"/>
      <c r="K9244" s="7"/>
      <c r="N9244" s="7"/>
    </row>
    <row r="9245" spans="4:14" s="1" customFormat="1">
      <c r="D9245" s="32"/>
      <c r="G9245" s="32"/>
      <c r="I9245" s="7"/>
      <c r="J9245" s="7"/>
      <c r="K9245" s="7"/>
      <c r="N9245" s="7"/>
    </row>
    <row r="9246" spans="4:14" s="1" customFormat="1">
      <c r="D9246" s="32"/>
      <c r="G9246" s="32"/>
      <c r="I9246" s="7"/>
      <c r="J9246" s="7"/>
      <c r="K9246" s="7"/>
      <c r="N9246" s="7"/>
    </row>
    <row r="9247" spans="4:14" s="1" customFormat="1">
      <c r="D9247" s="32"/>
      <c r="G9247" s="32"/>
      <c r="I9247" s="7"/>
      <c r="J9247" s="7"/>
      <c r="K9247" s="7"/>
      <c r="N9247" s="7"/>
    </row>
    <row r="9248" spans="4:14" s="1" customFormat="1">
      <c r="D9248" s="32"/>
      <c r="G9248" s="32"/>
      <c r="I9248" s="7"/>
      <c r="J9248" s="7"/>
      <c r="K9248" s="7"/>
      <c r="N9248" s="7"/>
    </row>
    <row r="9249" spans="4:14" s="1" customFormat="1">
      <c r="D9249" s="32"/>
      <c r="G9249" s="32"/>
      <c r="I9249" s="7"/>
      <c r="J9249" s="7"/>
      <c r="K9249" s="7"/>
      <c r="N9249" s="7"/>
    </row>
    <row r="9250" spans="4:14" s="1" customFormat="1">
      <c r="D9250" s="32"/>
      <c r="G9250" s="32"/>
      <c r="I9250" s="7"/>
      <c r="J9250" s="7"/>
      <c r="K9250" s="7"/>
      <c r="N9250" s="7"/>
    </row>
    <row r="9251" spans="4:14" s="1" customFormat="1">
      <c r="D9251" s="32"/>
      <c r="G9251" s="32"/>
      <c r="I9251" s="7"/>
      <c r="J9251" s="7"/>
      <c r="K9251" s="7"/>
      <c r="N9251" s="7"/>
    </row>
    <row r="9252" spans="4:14" s="1" customFormat="1">
      <c r="D9252" s="32"/>
      <c r="G9252" s="32"/>
      <c r="I9252" s="7"/>
      <c r="J9252" s="7"/>
      <c r="K9252" s="7"/>
      <c r="N9252" s="7"/>
    </row>
    <row r="9253" spans="4:14" s="1" customFormat="1">
      <c r="D9253" s="32"/>
      <c r="G9253" s="32"/>
      <c r="I9253" s="7"/>
      <c r="J9253" s="7"/>
      <c r="K9253" s="7"/>
      <c r="N9253" s="7"/>
    </row>
    <row r="9254" spans="4:14" s="1" customFormat="1">
      <c r="D9254" s="32"/>
      <c r="G9254" s="32"/>
      <c r="I9254" s="7"/>
      <c r="J9254" s="7"/>
      <c r="K9254" s="7"/>
      <c r="N9254" s="7"/>
    </row>
    <row r="9255" spans="4:14" s="1" customFormat="1">
      <c r="D9255" s="32"/>
      <c r="G9255" s="32"/>
      <c r="I9255" s="7"/>
      <c r="J9255" s="7"/>
      <c r="K9255" s="7"/>
      <c r="N9255" s="7"/>
    </row>
    <row r="9256" spans="4:14" s="1" customFormat="1">
      <c r="D9256" s="32"/>
      <c r="G9256" s="32"/>
      <c r="I9256" s="7"/>
      <c r="J9256" s="7"/>
      <c r="K9256" s="7"/>
      <c r="N9256" s="7"/>
    </row>
    <row r="9257" spans="4:14" s="1" customFormat="1">
      <c r="D9257" s="32"/>
      <c r="G9257" s="32"/>
      <c r="I9257" s="7"/>
      <c r="J9257" s="7"/>
      <c r="K9257" s="7"/>
      <c r="N9257" s="7"/>
    </row>
    <row r="9258" spans="4:14" s="1" customFormat="1">
      <c r="D9258" s="32"/>
      <c r="G9258" s="32"/>
      <c r="I9258" s="7"/>
      <c r="J9258" s="7"/>
      <c r="K9258" s="7"/>
      <c r="N9258" s="7"/>
    </row>
    <row r="9259" spans="4:14" s="1" customFormat="1">
      <c r="D9259" s="32"/>
      <c r="G9259" s="32"/>
      <c r="I9259" s="7"/>
      <c r="J9259" s="7"/>
      <c r="K9259" s="7"/>
      <c r="N9259" s="7"/>
    </row>
    <row r="9260" spans="4:14" s="1" customFormat="1">
      <c r="D9260" s="32"/>
      <c r="G9260" s="32"/>
      <c r="I9260" s="7"/>
      <c r="J9260" s="7"/>
      <c r="K9260" s="7"/>
      <c r="N9260" s="7"/>
    </row>
    <row r="9261" spans="4:14" s="1" customFormat="1">
      <c r="D9261" s="32"/>
      <c r="G9261" s="32"/>
      <c r="I9261" s="7"/>
      <c r="J9261" s="7"/>
      <c r="K9261" s="7"/>
      <c r="N9261" s="7"/>
    </row>
    <row r="9262" spans="4:14" s="1" customFormat="1">
      <c r="D9262" s="32"/>
      <c r="G9262" s="32"/>
      <c r="I9262" s="7"/>
      <c r="J9262" s="7"/>
      <c r="K9262" s="7"/>
      <c r="N9262" s="7"/>
    </row>
    <row r="9263" spans="4:14" s="1" customFormat="1">
      <c r="D9263" s="32"/>
      <c r="G9263" s="32"/>
      <c r="I9263" s="7"/>
      <c r="J9263" s="7"/>
      <c r="K9263" s="7"/>
      <c r="N9263" s="7"/>
    </row>
    <row r="9264" spans="4:14" s="1" customFormat="1">
      <c r="D9264" s="32"/>
      <c r="G9264" s="32"/>
      <c r="I9264" s="7"/>
      <c r="J9264" s="7"/>
      <c r="K9264" s="7"/>
      <c r="N9264" s="7"/>
    </row>
    <row r="9265" spans="4:14" s="1" customFormat="1">
      <c r="D9265" s="32"/>
      <c r="G9265" s="32"/>
      <c r="I9265" s="7"/>
      <c r="J9265" s="7"/>
      <c r="K9265" s="7"/>
      <c r="N9265" s="7"/>
    </row>
    <row r="9266" spans="4:14" s="1" customFormat="1">
      <c r="D9266" s="32"/>
      <c r="G9266" s="32"/>
      <c r="I9266" s="7"/>
      <c r="J9266" s="7"/>
      <c r="K9266" s="7"/>
      <c r="N9266" s="7"/>
    </row>
    <row r="9267" spans="4:14" s="1" customFormat="1">
      <c r="D9267" s="32"/>
      <c r="G9267" s="32"/>
      <c r="I9267" s="7"/>
      <c r="J9267" s="7"/>
      <c r="K9267" s="7"/>
      <c r="N9267" s="7"/>
    </row>
    <row r="9268" spans="4:14" s="1" customFormat="1">
      <c r="D9268" s="32"/>
      <c r="G9268" s="32"/>
      <c r="I9268" s="7"/>
      <c r="J9268" s="7"/>
      <c r="K9268" s="7"/>
      <c r="N9268" s="7"/>
    </row>
    <row r="9269" spans="4:14" s="1" customFormat="1">
      <c r="D9269" s="32"/>
      <c r="G9269" s="32"/>
      <c r="I9269" s="7"/>
      <c r="J9269" s="7"/>
      <c r="K9269" s="7"/>
      <c r="N9269" s="7"/>
    </row>
    <row r="9270" spans="4:14" s="1" customFormat="1">
      <c r="D9270" s="32"/>
      <c r="G9270" s="32"/>
      <c r="I9270" s="7"/>
      <c r="J9270" s="7"/>
      <c r="K9270" s="7"/>
      <c r="N9270" s="7"/>
    </row>
    <row r="9271" spans="4:14" s="1" customFormat="1">
      <c r="D9271" s="32"/>
      <c r="G9271" s="32"/>
      <c r="I9271" s="7"/>
      <c r="J9271" s="7"/>
      <c r="K9271" s="7"/>
      <c r="N9271" s="7"/>
    </row>
    <row r="9272" spans="4:14" s="1" customFormat="1">
      <c r="D9272" s="32"/>
      <c r="G9272" s="32"/>
      <c r="I9272" s="7"/>
      <c r="J9272" s="7"/>
      <c r="K9272" s="7"/>
      <c r="N9272" s="7"/>
    </row>
    <row r="9273" spans="4:14" s="1" customFormat="1">
      <c r="D9273" s="32"/>
      <c r="G9273" s="32"/>
      <c r="I9273" s="7"/>
      <c r="J9273" s="7"/>
      <c r="K9273" s="7"/>
      <c r="N9273" s="7"/>
    </row>
    <row r="9274" spans="4:14" s="1" customFormat="1">
      <c r="D9274" s="32"/>
      <c r="G9274" s="32"/>
      <c r="I9274" s="7"/>
      <c r="J9274" s="7"/>
      <c r="K9274" s="7"/>
      <c r="N9274" s="7"/>
    </row>
    <row r="9275" spans="4:14" s="1" customFormat="1">
      <c r="D9275" s="32"/>
      <c r="G9275" s="32"/>
      <c r="I9275" s="7"/>
      <c r="J9275" s="7"/>
      <c r="K9275" s="7"/>
      <c r="N9275" s="7"/>
    </row>
    <row r="9276" spans="4:14" s="1" customFormat="1">
      <c r="D9276" s="32"/>
      <c r="G9276" s="32"/>
      <c r="I9276" s="7"/>
      <c r="J9276" s="7"/>
      <c r="K9276" s="7"/>
      <c r="N9276" s="7"/>
    </row>
    <row r="9277" spans="4:14" s="1" customFormat="1">
      <c r="D9277" s="32"/>
      <c r="G9277" s="32"/>
      <c r="I9277" s="7"/>
      <c r="J9277" s="7"/>
      <c r="K9277" s="7"/>
      <c r="N9277" s="7"/>
    </row>
    <row r="9278" spans="4:14" s="1" customFormat="1">
      <c r="D9278" s="32"/>
      <c r="G9278" s="32"/>
      <c r="I9278" s="7"/>
      <c r="J9278" s="7"/>
      <c r="K9278" s="7"/>
      <c r="N9278" s="7"/>
    </row>
    <row r="9279" spans="4:14" s="1" customFormat="1">
      <c r="D9279" s="32"/>
      <c r="G9279" s="32"/>
      <c r="I9279" s="7"/>
      <c r="J9279" s="7"/>
      <c r="K9279" s="7"/>
      <c r="N9279" s="7"/>
    </row>
    <row r="9280" spans="4:14" s="1" customFormat="1">
      <c r="D9280" s="32"/>
      <c r="G9280" s="32"/>
      <c r="I9280" s="7"/>
      <c r="J9280" s="7"/>
      <c r="K9280" s="7"/>
      <c r="N9280" s="7"/>
    </row>
    <row r="9281" spans="4:14" s="1" customFormat="1">
      <c r="D9281" s="32"/>
      <c r="G9281" s="32"/>
      <c r="I9281" s="7"/>
      <c r="J9281" s="7"/>
      <c r="K9281" s="7"/>
      <c r="N9281" s="7"/>
    </row>
    <row r="9282" spans="4:14" s="1" customFormat="1">
      <c r="D9282" s="32"/>
      <c r="G9282" s="32"/>
      <c r="I9282" s="7"/>
      <c r="J9282" s="7"/>
      <c r="K9282" s="7"/>
      <c r="N9282" s="7"/>
    </row>
    <row r="9283" spans="4:14" s="1" customFormat="1">
      <c r="D9283" s="32"/>
      <c r="G9283" s="32"/>
      <c r="I9283" s="7"/>
      <c r="J9283" s="7"/>
      <c r="K9283" s="7"/>
      <c r="N9283" s="7"/>
    </row>
    <row r="9284" spans="4:14" s="1" customFormat="1">
      <c r="D9284" s="32"/>
      <c r="G9284" s="32"/>
      <c r="I9284" s="7"/>
      <c r="J9284" s="7"/>
      <c r="K9284" s="7"/>
      <c r="N9284" s="7"/>
    </row>
    <row r="9285" spans="4:14" s="1" customFormat="1">
      <c r="D9285" s="32"/>
      <c r="G9285" s="32"/>
      <c r="I9285" s="7"/>
      <c r="J9285" s="7"/>
      <c r="K9285" s="7"/>
      <c r="N9285" s="7"/>
    </row>
    <row r="9286" spans="4:14" s="1" customFormat="1">
      <c r="D9286" s="32"/>
      <c r="G9286" s="32"/>
      <c r="I9286" s="7"/>
      <c r="J9286" s="7"/>
      <c r="K9286" s="7"/>
      <c r="N9286" s="7"/>
    </row>
    <row r="9287" spans="4:14" s="1" customFormat="1">
      <c r="D9287" s="32"/>
      <c r="G9287" s="32"/>
      <c r="I9287" s="7"/>
      <c r="J9287" s="7"/>
      <c r="K9287" s="7"/>
      <c r="N9287" s="7"/>
    </row>
    <row r="9288" spans="4:14" s="1" customFormat="1">
      <c r="D9288" s="32"/>
      <c r="G9288" s="32"/>
      <c r="I9288" s="7"/>
      <c r="J9288" s="7"/>
      <c r="K9288" s="7"/>
      <c r="N9288" s="7"/>
    </row>
    <row r="9289" spans="4:14" s="1" customFormat="1">
      <c r="D9289" s="32"/>
      <c r="G9289" s="32"/>
      <c r="I9289" s="7"/>
      <c r="J9289" s="7"/>
      <c r="K9289" s="7"/>
      <c r="N9289" s="7"/>
    </row>
    <row r="9290" spans="4:14" s="1" customFormat="1">
      <c r="D9290" s="32"/>
      <c r="G9290" s="32"/>
      <c r="I9290" s="7"/>
      <c r="J9290" s="7"/>
      <c r="K9290" s="7"/>
      <c r="N9290" s="7"/>
    </row>
    <row r="9291" spans="4:14" s="1" customFormat="1">
      <c r="D9291" s="32"/>
      <c r="G9291" s="32"/>
      <c r="I9291" s="7"/>
      <c r="J9291" s="7"/>
      <c r="K9291" s="7"/>
      <c r="N9291" s="7"/>
    </row>
    <row r="9292" spans="4:14" s="1" customFormat="1">
      <c r="D9292" s="32"/>
      <c r="G9292" s="32"/>
      <c r="I9292" s="7"/>
      <c r="J9292" s="7"/>
      <c r="K9292" s="7"/>
      <c r="N9292" s="7"/>
    </row>
    <row r="9293" spans="4:14" s="1" customFormat="1">
      <c r="D9293" s="32"/>
      <c r="G9293" s="32"/>
      <c r="I9293" s="7"/>
      <c r="J9293" s="7"/>
      <c r="K9293" s="7"/>
      <c r="N9293" s="7"/>
    </row>
    <row r="9294" spans="4:14" s="1" customFormat="1">
      <c r="D9294" s="32"/>
      <c r="G9294" s="32"/>
      <c r="I9294" s="7"/>
      <c r="J9294" s="7"/>
      <c r="K9294" s="7"/>
      <c r="N9294" s="7"/>
    </row>
    <row r="9295" spans="4:14" s="1" customFormat="1">
      <c r="D9295" s="32"/>
      <c r="G9295" s="32"/>
      <c r="I9295" s="7"/>
      <c r="J9295" s="7"/>
      <c r="K9295" s="7"/>
      <c r="N9295" s="7"/>
    </row>
    <row r="9296" spans="4:14" s="1" customFormat="1">
      <c r="D9296" s="32"/>
      <c r="G9296" s="32"/>
      <c r="I9296" s="7"/>
      <c r="J9296" s="7"/>
      <c r="K9296" s="7"/>
      <c r="N9296" s="7"/>
    </row>
    <row r="9297" spans="4:14" s="1" customFormat="1">
      <c r="D9297" s="32"/>
      <c r="G9297" s="32"/>
      <c r="I9297" s="7"/>
      <c r="J9297" s="7"/>
      <c r="K9297" s="7"/>
      <c r="N9297" s="7"/>
    </row>
    <row r="9298" spans="4:14" s="1" customFormat="1">
      <c r="D9298" s="32"/>
      <c r="G9298" s="32"/>
      <c r="I9298" s="7"/>
      <c r="J9298" s="7"/>
      <c r="K9298" s="7"/>
      <c r="N9298" s="7"/>
    </row>
    <row r="9299" spans="4:14" s="1" customFormat="1">
      <c r="D9299" s="32"/>
      <c r="G9299" s="32"/>
      <c r="I9299" s="7"/>
      <c r="J9299" s="7"/>
      <c r="K9299" s="7"/>
      <c r="N9299" s="7"/>
    </row>
    <row r="9300" spans="4:14" s="1" customFormat="1">
      <c r="D9300" s="32"/>
      <c r="G9300" s="32"/>
      <c r="I9300" s="7"/>
      <c r="J9300" s="7"/>
      <c r="K9300" s="7"/>
      <c r="N9300" s="7"/>
    </row>
    <row r="9301" spans="4:14" s="1" customFormat="1">
      <c r="D9301" s="32"/>
      <c r="G9301" s="32"/>
      <c r="I9301" s="7"/>
      <c r="J9301" s="7"/>
      <c r="K9301" s="7"/>
      <c r="N9301" s="7"/>
    </row>
    <row r="9302" spans="4:14" s="1" customFormat="1">
      <c r="D9302" s="32"/>
      <c r="G9302" s="32"/>
      <c r="I9302" s="7"/>
      <c r="J9302" s="7"/>
      <c r="K9302" s="7"/>
      <c r="N9302" s="7"/>
    </row>
    <row r="9303" spans="4:14" s="1" customFormat="1">
      <c r="D9303" s="32"/>
      <c r="G9303" s="32"/>
      <c r="I9303" s="7"/>
      <c r="J9303" s="7"/>
      <c r="K9303" s="7"/>
      <c r="N9303" s="7"/>
    </row>
    <row r="9304" spans="4:14" s="1" customFormat="1">
      <c r="D9304" s="32"/>
      <c r="G9304" s="32"/>
      <c r="I9304" s="7"/>
      <c r="J9304" s="7"/>
      <c r="K9304" s="7"/>
      <c r="N9304" s="7"/>
    </row>
    <row r="9305" spans="4:14" s="1" customFormat="1">
      <c r="D9305" s="32"/>
      <c r="G9305" s="32"/>
      <c r="I9305" s="7"/>
      <c r="J9305" s="7"/>
      <c r="K9305" s="7"/>
      <c r="N9305" s="7"/>
    </row>
    <row r="9306" spans="4:14" s="1" customFormat="1">
      <c r="D9306" s="32"/>
      <c r="G9306" s="32"/>
      <c r="I9306" s="7"/>
      <c r="J9306" s="7"/>
      <c r="K9306" s="7"/>
      <c r="N9306" s="7"/>
    </row>
    <row r="9307" spans="4:14" s="1" customFormat="1">
      <c r="D9307" s="32"/>
      <c r="G9307" s="32"/>
      <c r="I9307" s="7"/>
      <c r="J9307" s="7"/>
      <c r="K9307" s="7"/>
      <c r="N9307" s="7"/>
    </row>
    <row r="9308" spans="4:14" s="1" customFormat="1">
      <c r="D9308" s="32"/>
      <c r="G9308" s="32"/>
      <c r="I9308" s="7"/>
      <c r="J9308" s="7"/>
      <c r="K9308" s="7"/>
      <c r="N9308" s="7"/>
    </row>
    <row r="9309" spans="4:14" s="1" customFormat="1">
      <c r="D9309" s="32"/>
      <c r="G9309" s="32"/>
      <c r="I9309" s="7"/>
      <c r="J9309" s="7"/>
      <c r="K9309" s="7"/>
      <c r="N9309" s="7"/>
    </row>
    <row r="9310" spans="4:14" s="1" customFormat="1">
      <c r="D9310" s="32"/>
      <c r="G9310" s="32"/>
      <c r="I9310" s="7"/>
      <c r="J9310" s="7"/>
      <c r="K9310" s="7"/>
      <c r="N9310" s="7"/>
    </row>
    <row r="9311" spans="4:14" s="1" customFormat="1">
      <c r="D9311" s="32"/>
      <c r="G9311" s="32"/>
      <c r="I9311" s="7"/>
      <c r="J9311" s="7"/>
      <c r="K9311" s="7"/>
      <c r="N9311" s="7"/>
    </row>
    <row r="9312" spans="4:14" s="1" customFormat="1">
      <c r="D9312" s="32"/>
      <c r="G9312" s="32"/>
      <c r="I9312" s="7"/>
      <c r="J9312" s="7"/>
      <c r="K9312" s="7"/>
      <c r="N9312" s="7"/>
    </row>
    <row r="9313" spans="4:14" s="1" customFormat="1">
      <c r="D9313" s="32"/>
      <c r="G9313" s="32"/>
      <c r="I9313" s="7"/>
      <c r="J9313" s="7"/>
      <c r="K9313" s="7"/>
      <c r="N9313" s="7"/>
    </row>
    <row r="9314" spans="4:14" s="1" customFormat="1">
      <c r="D9314" s="32"/>
      <c r="G9314" s="32"/>
      <c r="I9314" s="7"/>
      <c r="J9314" s="7"/>
      <c r="K9314" s="7"/>
      <c r="N9314" s="7"/>
    </row>
    <row r="9315" spans="4:14" s="1" customFormat="1">
      <c r="D9315" s="32"/>
      <c r="G9315" s="32"/>
      <c r="I9315" s="7"/>
      <c r="J9315" s="7"/>
      <c r="K9315" s="7"/>
      <c r="N9315" s="7"/>
    </row>
    <row r="9316" spans="4:14" s="1" customFormat="1">
      <c r="D9316" s="32"/>
      <c r="G9316" s="32"/>
      <c r="I9316" s="7"/>
      <c r="J9316" s="7"/>
      <c r="K9316" s="7"/>
      <c r="N9316" s="7"/>
    </row>
    <row r="9317" spans="4:14" s="1" customFormat="1">
      <c r="D9317" s="32"/>
      <c r="G9317" s="32"/>
      <c r="I9317" s="7"/>
      <c r="J9317" s="7"/>
      <c r="K9317" s="7"/>
      <c r="N9317" s="7"/>
    </row>
    <row r="9318" spans="4:14" s="1" customFormat="1">
      <c r="D9318" s="32"/>
      <c r="G9318" s="32"/>
      <c r="I9318" s="7"/>
      <c r="J9318" s="7"/>
      <c r="K9318" s="7"/>
      <c r="N9318" s="7"/>
    </row>
    <row r="9319" spans="4:14" s="1" customFormat="1">
      <c r="D9319" s="32"/>
      <c r="G9319" s="32"/>
      <c r="I9319" s="7"/>
      <c r="J9319" s="7"/>
      <c r="K9319" s="7"/>
      <c r="N9319" s="7"/>
    </row>
    <row r="9320" spans="4:14" s="1" customFormat="1">
      <c r="D9320" s="32"/>
      <c r="G9320" s="32"/>
      <c r="I9320" s="7"/>
      <c r="J9320" s="7"/>
      <c r="K9320" s="7"/>
      <c r="N9320" s="7"/>
    </row>
    <row r="9321" spans="4:14" s="1" customFormat="1">
      <c r="D9321" s="32"/>
      <c r="G9321" s="32"/>
      <c r="I9321" s="7"/>
      <c r="J9321" s="7"/>
      <c r="K9321" s="7"/>
      <c r="N9321" s="7"/>
    </row>
    <row r="9322" spans="4:14" s="1" customFormat="1">
      <c r="D9322" s="32"/>
      <c r="G9322" s="32"/>
      <c r="I9322" s="7"/>
      <c r="J9322" s="7"/>
      <c r="K9322" s="7"/>
      <c r="N9322" s="7"/>
    </row>
    <row r="9323" spans="4:14" s="1" customFormat="1">
      <c r="D9323" s="32"/>
      <c r="G9323" s="32"/>
      <c r="I9323" s="7"/>
      <c r="J9323" s="7"/>
      <c r="K9323" s="7"/>
      <c r="N9323" s="7"/>
    </row>
    <row r="9324" spans="4:14" s="1" customFormat="1">
      <c r="D9324" s="32"/>
      <c r="G9324" s="32"/>
      <c r="I9324" s="7"/>
      <c r="J9324" s="7"/>
      <c r="K9324" s="7"/>
      <c r="N9324" s="7"/>
    </row>
    <row r="9325" spans="4:14" s="1" customFormat="1">
      <c r="D9325" s="32"/>
      <c r="G9325" s="32"/>
      <c r="I9325" s="7"/>
      <c r="J9325" s="7"/>
      <c r="K9325" s="7"/>
      <c r="N9325" s="7"/>
    </row>
    <row r="9326" spans="4:14" s="1" customFormat="1">
      <c r="D9326" s="32"/>
      <c r="G9326" s="32"/>
      <c r="I9326" s="7"/>
      <c r="J9326" s="7"/>
      <c r="K9326" s="7"/>
      <c r="N9326" s="7"/>
    </row>
    <row r="9327" spans="4:14" s="1" customFormat="1">
      <c r="D9327" s="32"/>
      <c r="G9327" s="32"/>
      <c r="I9327" s="7"/>
      <c r="J9327" s="7"/>
      <c r="K9327" s="7"/>
      <c r="N9327" s="7"/>
    </row>
    <row r="9328" spans="4:14" s="1" customFormat="1">
      <c r="D9328" s="32"/>
      <c r="G9328" s="32"/>
      <c r="I9328" s="7"/>
      <c r="J9328" s="7"/>
      <c r="K9328" s="7"/>
      <c r="N9328" s="7"/>
    </row>
    <row r="9329" spans="4:14" s="1" customFormat="1">
      <c r="D9329" s="32"/>
      <c r="G9329" s="32"/>
      <c r="I9329" s="7"/>
      <c r="J9329" s="7"/>
      <c r="K9329" s="7"/>
      <c r="N9329" s="7"/>
    </row>
    <row r="9330" spans="4:14" s="1" customFormat="1">
      <c r="D9330" s="32"/>
      <c r="G9330" s="32"/>
      <c r="I9330" s="7"/>
      <c r="J9330" s="7"/>
      <c r="K9330" s="7"/>
      <c r="N9330" s="7"/>
    </row>
    <row r="9331" spans="4:14" s="1" customFormat="1">
      <c r="D9331" s="32"/>
      <c r="G9331" s="32"/>
      <c r="I9331" s="7"/>
      <c r="J9331" s="7"/>
      <c r="K9331" s="7"/>
      <c r="N9331" s="7"/>
    </row>
    <row r="9332" spans="4:14" s="1" customFormat="1">
      <c r="D9332" s="32"/>
      <c r="G9332" s="32"/>
      <c r="I9332" s="7"/>
      <c r="J9332" s="7"/>
      <c r="K9332" s="7"/>
      <c r="N9332" s="7"/>
    </row>
    <row r="9333" spans="4:14" s="1" customFormat="1">
      <c r="D9333" s="32"/>
      <c r="G9333" s="32"/>
      <c r="I9333" s="7"/>
      <c r="J9333" s="7"/>
      <c r="K9333" s="7"/>
      <c r="N9333" s="7"/>
    </row>
    <row r="9334" spans="4:14" s="1" customFormat="1">
      <c r="D9334" s="32"/>
      <c r="G9334" s="32"/>
      <c r="I9334" s="7"/>
      <c r="J9334" s="7"/>
      <c r="K9334" s="7"/>
      <c r="N9334" s="7"/>
    </row>
    <row r="9335" spans="4:14" s="1" customFormat="1">
      <c r="D9335" s="32"/>
      <c r="G9335" s="32"/>
      <c r="I9335" s="7"/>
      <c r="J9335" s="7"/>
      <c r="K9335" s="7"/>
      <c r="N9335" s="7"/>
    </row>
    <row r="9336" spans="4:14" s="1" customFormat="1">
      <c r="D9336" s="32"/>
      <c r="G9336" s="32"/>
      <c r="I9336" s="7"/>
      <c r="J9336" s="7"/>
      <c r="K9336" s="7"/>
      <c r="N9336" s="7"/>
    </row>
    <row r="9337" spans="4:14" s="1" customFormat="1">
      <c r="D9337" s="32"/>
      <c r="G9337" s="32"/>
      <c r="I9337" s="7"/>
      <c r="J9337" s="7"/>
      <c r="K9337" s="7"/>
      <c r="N9337" s="7"/>
    </row>
    <row r="9338" spans="4:14" s="1" customFormat="1">
      <c r="D9338" s="32"/>
      <c r="G9338" s="32"/>
      <c r="I9338" s="7"/>
      <c r="J9338" s="7"/>
      <c r="K9338" s="7"/>
      <c r="N9338" s="7"/>
    </row>
    <row r="9339" spans="4:14" s="1" customFormat="1">
      <c r="D9339" s="32"/>
      <c r="G9339" s="32"/>
      <c r="I9339" s="7"/>
      <c r="J9339" s="7"/>
      <c r="K9339" s="7"/>
      <c r="N9339" s="7"/>
    </row>
    <row r="9340" spans="4:14" s="1" customFormat="1">
      <c r="D9340" s="32"/>
      <c r="G9340" s="32"/>
      <c r="I9340" s="7"/>
      <c r="J9340" s="7"/>
      <c r="K9340" s="7"/>
      <c r="N9340" s="7"/>
    </row>
    <row r="9341" spans="4:14" s="1" customFormat="1">
      <c r="D9341" s="32"/>
      <c r="G9341" s="32"/>
      <c r="I9341" s="7"/>
      <c r="J9341" s="7"/>
      <c r="K9341" s="7"/>
      <c r="N9341" s="7"/>
    </row>
    <row r="9342" spans="4:14" s="1" customFormat="1">
      <c r="D9342" s="32"/>
      <c r="G9342" s="32"/>
      <c r="I9342" s="7"/>
      <c r="J9342" s="7"/>
      <c r="K9342" s="7"/>
      <c r="N9342" s="7"/>
    </row>
    <row r="9343" spans="4:14" s="1" customFormat="1">
      <c r="D9343" s="32"/>
      <c r="G9343" s="32"/>
      <c r="I9343" s="7"/>
      <c r="J9343" s="7"/>
      <c r="K9343" s="7"/>
      <c r="N9343" s="7"/>
    </row>
    <row r="9344" spans="4:14" s="1" customFormat="1">
      <c r="D9344" s="32"/>
      <c r="G9344" s="32"/>
      <c r="I9344" s="7"/>
      <c r="J9344" s="7"/>
      <c r="K9344" s="7"/>
      <c r="N9344" s="7"/>
    </row>
    <row r="9345" spans="4:14" s="1" customFormat="1">
      <c r="D9345" s="32"/>
      <c r="G9345" s="32"/>
      <c r="I9345" s="7"/>
      <c r="J9345" s="7"/>
      <c r="K9345" s="7"/>
      <c r="N9345" s="7"/>
    </row>
    <row r="9346" spans="4:14" s="1" customFormat="1">
      <c r="D9346" s="32"/>
      <c r="G9346" s="32"/>
      <c r="I9346" s="7"/>
      <c r="J9346" s="7"/>
      <c r="K9346" s="7"/>
      <c r="N9346" s="7"/>
    </row>
    <row r="9347" spans="4:14" s="1" customFormat="1">
      <c r="D9347" s="32"/>
      <c r="G9347" s="32"/>
      <c r="I9347" s="7"/>
      <c r="J9347" s="7"/>
      <c r="K9347" s="7"/>
      <c r="N9347" s="7"/>
    </row>
    <row r="9348" spans="4:14" s="1" customFormat="1">
      <c r="D9348" s="32"/>
      <c r="G9348" s="32"/>
      <c r="I9348" s="7"/>
      <c r="J9348" s="7"/>
      <c r="K9348" s="7"/>
      <c r="N9348" s="7"/>
    </row>
    <row r="9349" spans="4:14" s="1" customFormat="1">
      <c r="D9349" s="32"/>
      <c r="G9349" s="32"/>
      <c r="I9349" s="7"/>
      <c r="J9349" s="7"/>
      <c r="K9349" s="7"/>
      <c r="N9349" s="7"/>
    </row>
    <row r="9350" spans="4:14" s="1" customFormat="1">
      <c r="D9350" s="32"/>
      <c r="G9350" s="32"/>
      <c r="I9350" s="7"/>
      <c r="J9350" s="7"/>
      <c r="K9350" s="7"/>
      <c r="N9350" s="7"/>
    </row>
    <row r="9351" spans="4:14" s="1" customFormat="1">
      <c r="D9351" s="32"/>
      <c r="G9351" s="32"/>
      <c r="I9351" s="7"/>
      <c r="J9351" s="7"/>
      <c r="K9351" s="7"/>
      <c r="N9351" s="7"/>
    </row>
    <row r="9352" spans="4:14" s="1" customFormat="1">
      <c r="D9352" s="32"/>
      <c r="G9352" s="32"/>
      <c r="I9352" s="7"/>
      <c r="J9352" s="7"/>
      <c r="K9352" s="7"/>
      <c r="N9352" s="7"/>
    </row>
    <row r="9353" spans="4:14" s="1" customFormat="1">
      <c r="D9353" s="32"/>
      <c r="G9353" s="32"/>
      <c r="I9353" s="7"/>
      <c r="J9353" s="7"/>
      <c r="K9353" s="7"/>
      <c r="N9353" s="7"/>
    </row>
    <row r="9354" spans="4:14" s="1" customFormat="1">
      <c r="D9354" s="32"/>
      <c r="G9354" s="32"/>
      <c r="I9354" s="7"/>
      <c r="J9354" s="7"/>
      <c r="K9354" s="7"/>
      <c r="N9354" s="7"/>
    </row>
    <row r="9355" spans="4:14" s="1" customFormat="1">
      <c r="D9355" s="32"/>
      <c r="G9355" s="32"/>
      <c r="I9355" s="7"/>
      <c r="J9355" s="7"/>
      <c r="K9355" s="7"/>
      <c r="N9355" s="7"/>
    </row>
    <row r="9356" spans="4:14" s="1" customFormat="1">
      <c r="D9356" s="32"/>
      <c r="G9356" s="32"/>
      <c r="I9356" s="7"/>
      <c r="J9356" s="7"/>
      <c r="K9356" s="7"/>
      <c r="N9356" s="7"/>
    </row>
    <row r="9357" spans="4:14" s="1" customFormat="1">
      <c r="D9357" s="32"/>
      <c r="G9357" s="32"/>
      <c r="I9357" s="7"/>
      <c r="J9357" s="7"/>
      <c r="K9357" s="7"/>
      <c r="N9357" s="7"/>
    </row>
    <row r="9358" spans="4:14" s="1" customFormat="1">
      <c r="D9358" s="32"/>
      <c r="G9358" s="32"/>
      <c r="I9358" s="7"/>
      <c r="J9358" s="7"/>
      <c r="K9358" s="7"/>
      <c r="N9358" s="7"/>
    </row>
    <row r="9359" spans="4:14" s="1" customFormat="1">
      <c r="D9359" s="32"/>
      <c r="G9359" s="32"/>
      <c r="I9359" s="7"/>
      <c r="J9359" s="7"/>
      <c r="K9359" s="7"/>
      <c r="N9359" s="7"/>
    </row>
    <row r="9360" spans="4:14" s="1" customFormat="1">
      <c r="D9360" s="32"/>
      <c r="G9360" s="32"/>
      <c r="I9360" s="7"/>
      <c r="J9360" s="7"/>
      <c r="K9360" s="7"/>
      <c r="N9360" s="7"/>
    </row>
    <row r="9361" spans="4:14" s="1" customFormat="1">
      <c r="D9361" s="32"/>
      <c r="G9361" s="32"/>
      <c r="I9361" s="7"/>
      <c r="J9361" s="7"/>
      <c r="K9361" s="7"/>
      <c r="N9361" s="7"/>
    </row>
    <row r="9362" spans="4:14" s="1" customFormat="1">
      <c r="D9362" s="32"/>
      <c r="G9362" s="32"/>
      <c r="I9362" s="7"/>
      <c r="J9362" s="7"/>
      <c r="K9362" s="7"/>
      <c r="N9362" s="7"/>
    </row>
    <row r="9363" spans="4:14" s="1" customFormat="1">
      <c r="D9363" s="32"/>
      <c r="G9363" s="32"/>
      <c r="I9363" s="7"/>
      <c r="J9363" s="7"/>
      <c r="K9363" s="7"/>
      <c r="N9363" s="7"/>
    </row>
    <row r="9364" spans="4:14" s="1" customFormat="1">
      <c r="D9364" s="32"/>
      <c r="G9364" s="32"/>
      <c r="I9364" s="7"/>
      <c r="J9364" s="7"/>
      <c r="K9364" s="7"/>
      <c r="N9364" s="7"/>
    </row>
    <row r="9365" spans="4:14" s="1" customFormat="1">
      <c r="D9365" s="32"/>
      <c r="G9365" s="32"/>
      <c r="I9365" s="7"/>
      <c r="J9365" s="7"/>
      <c r="K9365" s="7"/>
      <c r="N9365" s="7"/>
    </row>
    <row r="9366" spans="4:14" s="1" customFormat="1">
      <c r="D9366" s="32"/>
      <c r="G9366" s="32"/>
      <c r="I9366" s="7"/>
      <c r="J9366" s="7"/>
      <c r="K9366" s="7"/>
      <c r="N9366" s="7"/>
    </row>
    <row r="9367" spans="4:14" s="1" customFormat="1">
      <c r="D9367" s="32"/>
      <c r="G9367" s="32"/>
      <c r="I9367" s="7"/>
      <c r="J9367" s="7"/>
      <c r="K9367" s="7"/>
      <c r="N9367" s="7"/>
    </row>
    <row r="9368" spans="4:14" s="1" customFormat="1">
      <c r="D9368" s="32"/>
      <c r="G9368" s="32"/>
      <c r="I9368" s="7"/>
      <c r="J9368" s="7"/>
      <c r="K9368" s="7"/>
      <c r="N9368" s="7"/>
    </row>
    <row r="9369" spans="4:14" s="1" customFormat="1">
      <c r="D9369" s="32"/>
      <c r="G9369" s="32"/>
      <c r="I9369" s="7"/>
      <c r="J9369" s="7"/>
      <c r="K9369" s="7"/>
      <c r="N9369" s="7"/>
    </row>
    <row r="9370" spans="4:14" s="1" customFormat="1">
      <c r="D9370" s="32"/>
      <c r="G9370" s="32"/>
      <c r="I9370" s="7"/>
      <c r="J9370" s="7"/>
      <c r="K9370" s="7"/>
      <c r="N9370" s="7"/>
    </row>
    <row r="9371" spans="4:14" s="1" customFormat="1">
      <c r="D9371" s="32"/>
      <c r="G9371" s="32"/>
      <c r="I9371" s="7"/>
      <c r="J9371" s="7"/>
      <c r="K9371" s="7"/>
      <c r="N9371" s="7"/>
    </row>
    <row r="9372" spans="4:14" s="1" customFormat="1">
      <c r="D9372" s="32"/>
      <c r="G9372" s="32"/>
      <c r="I9372" s="7"/>
      <c r="J9372" s="7"/>
      <c r="K9372" s="7"/>
      <c r="N9372" s="7"/>
    </row>
    <row r="9373" spans="4:14" s="1" customFormat="1">
      <c r="D9373" s="32"/>
      <c r="G9373" s="32"/>
      <c r="I9373" s="7"/>
      <c r="J9373" s="7"/>
      <c r="K9373" s="7"/>
      <c r="N9373" s="7"/>
    </row>
    <row r="9374" spans="4:14" s="1" customFormat="1">
      <c r="D9374" s="32"/>
      <c r="G9374" s="32"/>
      <c r="I9374" s="7"/>
      <c r="J9374" s="7"/>
      <c r="K9374" s="7"/>
      <c r="N9374" s="7"/>
    </row>
    <row r="9375" spans="4:14" s="1" customFormat="1">
      <c r="D9375" s="32"/>
      <c r="G9375" s="32"/>
      <c r="I9375" s="7"/>
      <c r="J9375" s="7"/>
      <c r="K9375" s="7"/>
      <c r="N9375" s="7"/>
    </row>
    <row r="9376" spans="4:14" s="1" customFormat="1">
      <c r="D9376" s="32"/>
      <c r="G9376" s="32"/>
      <c r="I9376" s="7"/>
      <c r="J9376" s="7"/>
      <c r="K9376" s="7"/>
      <c r="N9376" s="7"/>
    </row>
    <row r="9377" spans="4:14" s="1" customFormat="1">
      <c r="D9377" s="32"/>
      <c r="G9377" s="32"/>
      <c r="I9377" s="7"/>
      <c r="J9377" s="7"/>
      <c r="K9377" s="7"/>
      <c r="N9377" s="7"/>
    </row>
    <row r="9378" spans="4:14" s="1" customFormat="1">
      <c r="D9378" s="32"/>
      <c r="G9378" s="32"/>
      <c r="I9378" s="7"/>
      <c r="J9378" s="7"/>
      <c r="K9378" s="7"/>
      <c r="N9378" s="7"/>
    </row>
    <row r="9379" spans="4:14" s="1" customFormat="1">
      <c r="D9379" s="32"/>
      <c r="G9379" s="32"/>
      <c r="I9379" s="7"/>
      <c r="J9379" s="7"/>
      <c r="K9379" s="7"/>
      <c r="N9379" s="7"/>
    </row>
    <row r="9380" spans="4:14" s="1" customFormat="1">
      <c r="D9380" s="32"/>
      <c r="G9380" s="32"/>
      <c r="I9380" s="7"/>
      <c r="J9380" s="7"/>
      <c r="K9380" s="7"/>
      <c r="N9380" s="7"/>
    </row>
    <row r="9381" spans="4:14" s="1" customFormat="1">
      <c r="D9381" s="32"/>
      <c r="G9381" s="32"/>
      <c r="I9381" s="7"/>
      <c r="J9381" s="7"/>
      <c r="K9381" s="7"/>
      <c r="N9381" s="7"/>
    </row>
    <row r="9382" spans="4:14" s="1" customFormat="1">
      <c r="D9382" s="32"/>
      <c r="G9382" s="32"/>
      <c r="I9382" s="7"/>
      <c r="J9382" s="7"/>
      <c r="K9382" s="7"/>
      <c r="N9382" s="7"/>
    </row>
    <row r="9383" spans="4:14" s="1" customFormat="1">
      <c r="D9383" s="32"/>
      <c r="G9383" s="32"/>
      <c r="I9383" s="7"/>
      <c r="J9383" s="7"/>
      <c r="K9383" s="7"/>
      <c r="N9383" s="7"/>
    </row>
    <row r="9384" spans="4:14" s="1" customFormat="1">
      <c r="D9384" s="32"/>
      <c r="G9384" s="32"/>
      <c r="I9384" s="7"/>
      <c r="J9384" s="7"/>
      <c r="K9384" s="7"/>
      <c r="N9384" s="7"/>
    </row>
    <row r="9385" spans="4:14" s="1" customFormat="1">
      <c r="D9385" s="32"/>
      <c r="G9385" s="32"/>
      <c r="I9385" s="7"/>
      <c r="J9385" s="7"/>
      <c r="K9385" s="7"/>
      <c r="N9385" s="7"/>
    </row>
    <row r="9386" spans="4:14" s="1" customFormat="1">
      <c r="D9386" s="32"/>
      <c r="G9386" s="32"/>
      <c r="I9386" s="7"/>
      <c r="J9386" s="7"/>
      <c r="K9386" s="7"/>
      <c r="N9386" s="7"/>
    </row>
    <row r="9387" spans="4:14" s="1" customFormat="1">
      <c r="D9387" s="32"/>
      <c r="G9387" s="32"/>
      <c r="I9387" s="7"/>
      <c r="J9387" s="7"/>
      <c r="K9387" s="7"/>
      <c r="N9387" s="7"/>
    </row>
    <row r="9388" spans="4:14" s="1" customFormat="1">
      <c r="D9388" s="32"/>
      <c r="G9388" s="32"/>
      <c r="I9388" s="7"/>
      <c r="J9388" s="7"/>
      <c r="K9388" s="7"/>
      <c r="N9388" s="7"/>
    </row>
    <row r="9389" spans="4:14" s="1" customFormat="1">
      <c r="D9389" s="32"/>
      <c r="G9389" s="32"/>
      <c r="I9389" s="7"/>
      <c r="J9389" s="7"/>
      <c r="K9389" s="7"/>
      <c r="N9389" s="7"/>
    </row>
    <row r="9390" spans="4:14" s="1" customFormat="1">
      <c r="D9390" s="32"/>
      <c r="G9390" s="32"/>
      <c r="I9390" s="7"/>
      <c r="J9390" s="7"/>
      <c r="K9390" s="7"/>
      <c r="N9390" s="7"/>
    </row>
    <row r="9391" spans="4:14" s="1" customFormat="1">
      <c r="D9391" s="32"/>
      <c r="G9391" s="32"/>
      <c r="I9391" s="7"/>
      <c r="J9391" s="7"/>
      <c r="K9391" s="7"/>
      <c r="N9391" s="7"/>
    </row>
    <row r="9392" spans="4:14" s="1" customFormat="1">
      <c r="D9392" s="32"/>
      <c r="G9392" s="32"/>
      <c r="I9392" s="7"/>
      <c r="J9392" s="7"/>
      <c r="K9392" s="7"/>
      <c r="N9392" s="7"/>
    </row>
    <row r="9393" spans="4:14" s="1" customFormat="1">
      <c r="D9393" s="32"/>
      <c r="G9393" s="32"/>
      <c r="I9393" s="7"/>
      <c r="J9393" s="7"/>
      <c r="K9393" s="7"/>
      <c r="N9393" s="7"/>
    </row>
    <row r="9394" spans="4:14" s="1" customFormat="1">
      <c r="D9394" s="32"/>
      <c r="G9394" s="32"/>
      <c r="I9394" s="7"/>
      <c r="J9394" s="7"/>
      <c r="K9394" s="7"/>
      <c r="N9394" s="7"/>
    </row>
    <row r="9395" spans="4:14" s="1" customFormat="1">
      <c r="D9395" s="32"/>
      <c r="G9395" s="32"/>
      <c r="I9395" s="7"/>
      <c r="J9395" s="7"/>
      <c r="K9395" s="7"/>
      <c r="N9395" s="7"/>
    </row>
    <row r="9396" spans="4:14" s="1" customFormat="1">
      <c r="D9396" s="32"/>
      <c r="G9396" s="32"/>
      <c r="I9396" s="7"/>
      <c r="J9396" s="7"/>
      <c r="K9396" s="7"/>
      <c r="N9396" s="7"/>
    </row>
    <row r="9397" spans="4:14" s="1" customFormat="1">
      <c r="D9397" s="32"/>
      <c r="G9397" s="32"/>
      <c r="I9397" s="7"/>
      <c r="J9397" s="7"/>
      <c r="K9397" s="7"/>
      <c r="N9397" s="7"/>
    </row>
    <row r="9398" spans="4:14" s="1" customFormat="1">
      <c r="D9398" s="32"/>
      <c r="G9398" s="32"/>
      <c r="I9398" s="7"/>
      <c r="J9398" s="7"/>
      <c r="K9398" s="7"/>
      <c r="N9398" s="7"/>
    </row>
    <row r="9399" spans="4:14" s="1" customFormat="1">
      <c r="D9399" s="32"/>
      <c r="G9399" s="32"/>
      <c r="I9399" s="7"/>
      <c r="J9399" s="7"/>
      <c r="K9399" s="7"/>
      <c r="N9399" s="7"/>
    </row>
    <row r="9400" spans="4:14" s="1" customFormat="1">
      <c r="D9400" s="32"/>
      <c r="G9400" s="32"/>
      <c r="I9400" s="7"/>
      <c r="J9400" s="7"/>
      <c r="K9400" s="7"/>
      <c r="N9400" s="7"/>
    </row>
    <row r="9401" spans="4:14" s="1" customFormat="1">
      <c r="D9401" s="32"/>
      <c r="G9401" s="32"/>
      <c r="I9401" s="7"/>
      <c r="J9401" s="7"/>
      <c r="K9401" s="7"/>
      <c r="N9401" s="7"/>
    </row>
    <row r="9402" spans="4:14" s="1" customFormat="1">
      <c r="D9402" s="32"/>
      <c r="G9402" s="32"/>
      <c r="I9402" s="7"/>
      <c r="J9402" s="7"/>
      <c r="K9402" s="7"/>
      <c r="N9402" s="7"/>
    </row>
    <row r="9403" spans="4:14" s="1" customFormat="1">
      <c r="D9403" s="32"/>
      <c r="G9403" s="32"/>
      <c r="I9403" s="7"/>
      <c r="J9403" s="7"/>
      <c r="K9403" s="7"/>
      <c r="N9403" s="7"/>
    </row>
    <row r="9404" spans="4:14" s="1" customFormat="1">
      <c r="D9404" s="32"/>
      <c r="G9404" s="32"/>
      <c r="I9404" s="7"/>
      <c r="J9404" s="7"/>
      <c r="K9404" s="7"/>
      <c r="N9404" s="7"/>
    </row>
    <row r="9405" spans="4:14" s="1" customFormat="1">
      <c r="D9405" s="32"/>
      <c r="G9405" s="32"/>
      <c r="I9405" s="7"/>
      <c r="J9405" s="7"/>
      <c r="K9405" s="7"/>
      <c r="N9405" s="7"/>
    </row>
    <row r="9406" spans="4:14" s="1" customFormat="1">
      <c r="D9406" s="32"/>
      <c r="G9406" s="32"/>
      <c r="I9406" s="7"/>
      <c r="J9406" s="7"/>
      <c r="K9406" s="7"/>
      <c r="N9406" s="7"/>
    </row>
    <row r="9407" spans="4:14" s="1" customFormat="1">
      <c r="D9407" s="32"/>
      <c r="G9407" s="32"/>
      <c r="I9407" s="7"/>
      <c r="J9407" s="7"/>
      <c r="K9407" s="7"/>
      <c r="N9407" s="7"/>
    </row>
    <row r="9408" spans="4:14" s="1" customFormat="1">
      <c r="D9408" s="32"/>
      <c r="G9408" s="32"/>
      <c r="I9408" s="7"/>
      <c r="J9408" s="7"/>
      <c r="K9408" s="7"/>
      <c r="N9408" s="7"/>
    </row>
    <row r="9409" spans="4:14" s="1" customFormat="1">
      <c r="D9409" s="32"/>
      <c r="G9409" s="32"/>
      <c r="I9409" s="7"/>
      <c r="J9409" s="7"/>
      <c r="K9409" s="7"/>
      <c r="N9409" s="7"/>
    </row>
    <row r="9410" spans="4:14" s="1" customFormat="1">
      <c r="D9410" s="32"/>
      <c r="G9410" s="32"/>
      <c r="I9410" s="7"/>
      <c r="J9410" s="7"/>
      <c r="K9410" s="7"/>
      <c r="N9410" s="7"/>
    </row>
    <row r="9411" spans="4:14" s="1" customFormat="1">
      <c r="D9411" s="32"/>
      <c r="G9411" s="32"/>
      <c r="I9411" s="7"/>
      <c r="J9411" s="7"/>
      <c r="K9411" s="7"/>
      <c r="N9411" s="7"/>
    </row>
    <row r="9412" spans="4:14" s="1" customFormat="1">
      <c r="D9412" s="32"/>
      <c r="G9412" s="32"/>
      <c r="I9412" s="7"/>
      <c r="J9412" s="7"/>
      <c r="K9412" s="7"/>
      <c r="N9412" s="7"/>
    </row>
    <row r="9413" spans="4:14" s="1" customFormat="1">
      <c r="D9413" s="32"/>
      <c r="G9413" s="32"/>
      <c r="I9413" s="7"/>
      <c r="J9413" s="7"/>
      <c r="K9413" s="7"/>
      <c r="N9413" s="7"/>
    </row>
    <row r="9414" spans="4:14" s="1" customFormat="1">
      <c r="D9414" s="32"/>
      <c r="G9414" s="32"/>
      <c r="I9414" s="7"/>
      <c r="J9414" s="7"/>
      <c r="K9414" s="7"/>
      <c r="N9414" s="7"/>
    </row>
    <row r="9415" spans="4:14" s="1" customFormat="1">
      <c r="D9415" s="32"/>
      <c r="G9415" s="32"/>
      <c r="I9415" s="7"/>
      <c r="J9415" s="7"/>
      <c r="K9415" s="7"/>
      <c r="N9415" s="7"/>
    </row>
    <row r="9416" spans="4:14" s="1" customFormat="1">
      <c r="D9416" s="32"/>
      <c r="G9416" s="32"/>
      <c r="I9416" s="7"/>
      <c r="J9416" s="7"/>
      <c r="K9416" s="7"/>
      <c r="N9416" s="7"/>
    </row>
    <row r="9417" spans="4:14" s="1" customFormat="1">
      <c r="D9417" s="32"/>
      <c r="G9417" s="32"/>
      <c r="I9417" s="7"/>
      <c r="J9417" s="7"/>
      <c r="K9417" s="7"/>
      <c r="N9417" s="7"/>
    </row>
    <row r="9418" spans="4:14" s="1" customFormat="1">
      <c r="D9418" s="32"/>
      <c r="G9418" s="32"/>
      <c r="I9418" s="7"/>
      <c r="J9418" s="7"/>
      <c r="K9418" s="7"/>
      <c r="N9418" s="7"/>
    </row>
    <row r="9419" spans="4:14" s="1" customFormat="1">
      <c r="D9419" s="32"/>
      <c r="G9419" s="32"/>
      <c r="I9419" s="7"/>
      <c r="J9419" s="7"/>
      <c r="K9419" s="7"/>
      <c r="N9419" s="7"/>
    </row>
    <row r="9420" spans="4:14" s="1" customFormat="1">
      <c r="D9420" s="32"/>
      <c r="G9420" s="32"/>
      <c r="I9420" s="7"/>
      <c r="J9420" s="7"/>
      <c r="K9420" s="7"/>
      <c r="N9420" s="7"/>
    </row>
    <row r="9421" spans="4:14" s="1" customFormat="1">
      <c r="D9421" s="32"/>
      <c r="G9421" s="32"/>
      <c r="I9421" s="7"/>
      <c r="J9421" s="7"/>
      <c r="K9421" s="7"/>
      <c r="N9421" s="7"/>
    </row>
    <row r="9422" spans="4:14" s="1" customFormat="1">
      <c r="D9422" s="32"/>
      <c r="G9422" s="32"/>
      <c r="I9422" s="7"/>
      <c r="J9422" s="7"/>
      <c r="K9422" s="7"/>
      <c r="N9422" s="7"/>
    </row>
    <row r="9423" spans="4:14" s="1" customFormat="1">
      <c r="D9423" s="32"/>
      <c r="G9423" s="32"/>
      <c r="I9423" s="7"/>
      <c r="J9423" s="7"/>
      <c r="K9423" s="7"/>
      <c r="N9423" s="7"/>
    </row>
    <row r="9424" spans="4:14" s="1" customFormat="1">
      <c r="D9424" s="32"/>
      <c r="G9424" s="32"/>
      <c r="I9424" s="7"/>
      <c r="J9424" s="7"/>
      <c r="K9424" s="7"/>
      <c r="N9424" s="7"/>
    </row>
    <row r="9425" spans="4:14" s="1" customFormat="1">
      <c r="D9425" s="32"/>
      <c r="G9425" s="32"/>
      <c r="I9425" s="7"/>
      <c r="J9425" s="7"/>
      <c r="K9425" s="7"/>
      <c r="N9425" s="7"/>
    </row>
    <row r="9426" spans="4:14" s="1" customFormat="1">
      <c r="D9426" s="32"/>
      <c r="G9426" s="32"/>
      <c r="I9426" s="7"/>
      <c r="J9426" s="7"/>
      <c r="K9426" s="7"/>
      <c r="N9426" s="7"/>
    </row>
    <row r="9427" spans="4:14" s="1" customFormat="1">
      <c r="D9427" s="32"/>
      <c r="G9427" s="32"/>
      <c r="I9427" s="7"/>
      <c r="J9427" s="7"/>
      <c r="K9427" s="7"/>
      <c r="N9427" s="7"/>
    </row>
    <row r="9428" spans="4:14" s="1" customFormat="1">
      <c r="D9428" s="32"/>
      <c r="G9428" s="32"/>
      <c r="I9428" s="7"/>
      <c r="J9428" s="7"/>
      <c r="K9428" s="7"/>
      <c r="N9428" s="7"/>
    </row>
    <row r="9429" spans="4:14" s="1" customFormat="1">
      <c r="D9429" s="32"/>
      <c r="G9429" s="32"/>
      <c r="I9429" s="7"/>
      <c r="J9429" s="7"/>
      <c r="K9429" s="7"/>
      <c r="N9429" s="7"/>
    </row>
    <row r="9430" spans="4:14" s="1" customFormat="1">
      <c r="D9430" s="32"/>
      <c r="G9430" s="32"/>
      <c r="I9430" s="7"/>
      <c r="J9430" s="7"/>
      <c r="K9430" s="7"/>
      <c r="N9430" s="7"/>
    </row>
    <row r="9431" spans="4:14" s="1" customFormat="1">
      <c r="D9431" s="32"/>
      <c r="G9431" s="32"/>
      <c r="I9431" s="7"/>
      <c r="J9431" s="7"/>
      <c r="K9431" s="7"/>
      <c r="N9431" s="7"/>
    </row>
    <row r="9432" spans="4:14" s="1" customFormat="1">
      <c r="D9432" s="32"/>
      <c r="G9432" s="32"/>
      <c r="I9432" s="7"/>
      <c r="J9432" s="7"/>
      <c r="K9432" s="7"/>
      <c r="N9432" s="7"/>
    </row>
    <row r="9433" spans="4:14" s="1" customFormat="1">
      <c r="D9433" s="32"/>
      <c r="G9433" s="32"/>
      <c r="I9433" s="7"/>
      <c r="J9433" s="7"/>
      <c r="K9433" s="7"/>
      <c r="N9433" s="7"/>
    </row>
    <row r="9434" spans="4:14" s="1" customFormat="1">
      <c r="D9434" s="32"/>
      <c r="G9434" s="32"/>
      <c r="I9434" s="7"/>
      <c r="J9434" s="7"/>
      <c r="K9434" s="7"/>
      <c r="N9434" s="7"/>
    </row>
    <row r="9435" spans="4:14" s="1" customFormat="1">
      <c r="D9435" s="32"/>
      <c r="G9435" s="32"/>
      <c r="I9435" s="7"/>
      <c r="J9435" s="7"/>
      <c r="K9435" s="7"/>
      <c r="N9435" s="7"/>
    </row>
    <row r="9436" spans="4:14" s="1" customFormat="1">
      <c r="D9436" s="32"/>
      <c r="G9436" s="32"/>
      <c r="I9436" s="7"/>
      <c r="J9436" s="7"/>
      <c r="K9436" s="7"/>
      <c r="N9436" s="7"/>
    </row>
    <row r="9437" spans="4:14" s="1" customFormat="1">
      <c r="D9437" s="32"/>
      <c r="G9437" s="32"/>
      <c r="I9437" s="7"/>
      <c r="J9437" s="7"/>
      <c r="K9437" s="7"/>
      <c r="N9437" s="7"/>
    </row>
    <row r="9438" spans="4:14" s="1" customFormat="1">
      <c r="D9438" s="32"/>
      <c r="G9438" s="32"/>
      <c r="I9438" s="7"/>
      <c r="J9438" s="7"/>
      <c r="K9438" s="7"/>
      <c r="N9438" s="7"/>
    </row>
    <row r="9439" spans="4:14" s="1" customFormat="1">
      <c r="D9439" s="32"/>
      <c r="G9439" s="32"/>
      <c r="I9439" s="7"/>
      <c r="J9439" s="7"/>
      <c r="K9439" s="7"/>
      <c r="N9439" s="7"/>
    </row>
    <row r="9440" spans="4:14" s="1" customFormat="1">
      <c r="D9440" s="32"/>
      <c r="G9440" s="32"/>
      <c r="I9440" s="7"/>
      <c r="J9440" s="7"/>
      <c r="K9440" s="7"/>
      <c r="N9440" s="7"/>
    </row>
    <row r="9441" spans="4:14" s="1" customFormat="1">
      <c r="D9441" s="32"/>
      <c r="G9441" s="32"/>
      <c r="I9441" s="7"/>
      <c r="J9441" s="7"/>
      <c r="K9441" s="7"/>
      <c r="N9441" s="7"/>
    </row>
    <row r="9442" spans="4:14" s="1" customFormat="1">
      <c r="D9442" s="32"/>
      <c r="G9442" s="32"/>
      <c r="I9442" s="7"/>
      <c r="J9442" s="7"/>
      <c r="K9442" s="7"/>
      <c r="N9442" s="7"/>
    </row>
    <row r="9443" spans="4:14" s="1" customFormat="1">
      <c r="D9443" s="32"/>
      <c r="G9443" s="32"/>
      <c r="I9443" s="7"/>
      <c r="J9443" s="7"/>
      <c r="K9443" s="7"/>
      <c r="N9443" s="7"/>
    </row>
    <row r="9444" spans="4:14" s="1" customFormat="1">
      <c r="D9444" s="32"/>
      <c r="G9444" s="32"/>
      <c r="I9444" s="7"/>
      <c r="J9444" s="7"/>
      <c r="K9444" s="7"/>
      <c r="N9444" s="7"/>
    </row>
    <row r="9445" spans="4:14" s="1" customFormat="1">
      <c r="D9445" s="32"/>
      <c r="G9445" s="32"/>
      <c r="I9445" s="7"/>
      <c r="J9445" s="7"/>
      <c r="K9445" s="7"/>
      <c r="N9445" s="7"/>
    </row>
    <row r="9446" spans="4:14" s="1" customFormat="1">
      <c r="D9446" s="32"/>
      <c r="G9446" s="32"/>
      <c r="I9446" s="7"/>
      <c r="J9446" s="7"/>
      <c r="K9446" s="7"/>
      <c r="N9446" s="7"/>
    </row>
    <row r="9447" spans="4:14" s="1" customFormat="1">
      <c r="D9447" s="32"/>
      <c r="G9447" s="32"/>
      <c r="I9447" s="7"/>
      <c r="J9447" s="7"/>
      <c r="K9447" s="7"/>
      <c r="N9447" s="7"/>
    </row>
    <row r="9448" spans="4:14" s="1" customFormat="1">
      <c r="D9448" s="32"/>
      <c r="G9448" s="32"/>
      <c r="I9448" s="7"/>
      <c r="J9448" s="7"/>
      <c r="K9448" s="7"/>
      <c r="N9448" s="7"/>
    </row>
    <row r="9449" spans="4:14" s="1" customFormat="1">
      <c r="D9449" s="32"/>
      <c r="G9449" s="32"/>
      <c r="I9449" s="7"/>
      <c r="J9449" s="7"/>
      <c r="K9449" s="7"/>
      <c r="N9449" s="7"/>
    </row>
    <row r="9450" spans="4:14" s="1" customFormat="1">
      <c r="D9450" s="32"/>
      <c r="G9450" s="32"/>
      <c r="I9450" s="7"/>
      <c r="J9450" s="7"/>
      <c r="K9450" s="7"/>
      <c r="N9450" s="7"/>
    </row>
    <row r="9451" spans="4:14" s="1" customFormat="1">
      <c r="D9451" s="32"/>
      <c r="G9451" s="32"/>
      <c r="I9451" s="7"/>
      <c r="J9451" s="7"/>
      <c r="K9451" s="7"/>
      <c r="N9451" s="7"/>
    </row>
    <row r="9452" spans="4:14" s="1" customFormat="1">
      <c r="D9452" s="32"/>
      <c r="G9452" s="32"/>
      <c r="I9452" s="7"/>
      <c r="J9452" s="7"/>
      <c r="K9452" s="7"/>
      <c r="N9452" s="7"/>
    </row>
    <row r="9453" spans="4:14" s="1" customFormat="1">
      <c r="D9453" s="32"/>
      <c r="G9453" s="32"/>
      <c r="I9453" s="7"/>
      <c r="J9453" s="7"/>
      <c r="K9453" s="7"/>
      <c r="N9453" s="7"/>
    </row>
    <row r="9454" spans="4:14" s="1" customFormat="1">
      <c r="D9454" s="32"/>
      <c r="G9454" s="32"/>
      <c r="I9454" s="7"/>
      <c r="J9454" s="7"/>
      <c r="K9454" s="7"/>
      <c r="N9454" s="7"/>
    </row>
    <row r="9455" spans="4:14" s="1" customFormat="1">
      <c r="D9455" s="32"/>
      <c r="G9455" s="32"/>
      <c r="I9455" s="7"/>
      <c r="J9455" s="7"/>
      <c r="K9455" s="7"/>
      <c r="N9455" s="7"/>
    </row>
    <row r="9456" spans="4:14" s="1" customFormat="1">
      <c r="D9456" s="32"/>
      <c r="G9456" s="32"/>
      <c r="I9456" s="7"/>
      <c r="J9456" s="7"/>
      <c r="K9456" s="7"/>
      <c r="N9456" s="7"/>
    </row>
    <row r="9457" spans="4:14" s="1" customFormat="1">
      <c r="D9457" s="32"/>
      <c r="G9457" s="32"/>
      <c r="I9457" s="7"/>
      <c r="J9457" s="7"/>
      <c r="K9457" s="7"/>
      <c r="N9457" s="7"/>
    </row>
    <row r="9458" spans="4:14" s="1" customFormat="1">
      <c r="D9458" s="32"/>
      <c r="G9458" s="32"/>
      <c r="I9458" s="7"/>
      <c r="J9458" s="7"/>
      <c r="K9458" s="7"/>
      <c r="N9458" s="7"/>
    </row>
    <row r="9459" spans="4:14" s="1" customFormat="1">
      <c r="D9459" s="32"/>
      <c r="G9459" s="32"/>
      <c r="I9459" s="7"/>
      <c r="J9459" s="7"/>
      <c r="K9459" s="7"/>
      <c r="N9459" s="7"/>
    </row>
    <row r="9460" spans="4:14" s="1" customFormat="1">
      <c r="D9460" s="32"/>
      <c r="G9460" s="32"/>
      <c r="I9460" s="7"/>
      <c r="J9460" s="7"/>
      <c r="K9460" s="7"/>
      <c r="N9460" s="7"/>
    </row>
    <row r="9461" spans="4:14" s="1" customFormat="1">
      <c r="D9461" s="32"/>
      <c r="G9461" s="32"/>
      <c r="I9461" s="7"/>
      <c r="J9461" s="7"/>
      <c r="K9461" s="7"/>
      <c r="N9461" s="7"/>
    </row>
    <row r="9462" spans="4:14" s="1" customFormat="1">
      <c r="D9462" s="32"/>
      <c r="G9462" s="32"/>
      <c r="I9462" s="7"/>
      <c r="J9462" s="7"/>
      <c r="K9462" s="7"/>
      <c r="N9462" s="7"/>
    </row>
    <row r="9463" spans="4:14" s="1" customFormat="1">
      <c r="D9463" s="32"/>
      <c r="G9463" s="32"/>
      <c r="I9463" s="7"/>
      <c r="J9463" s="7"/>
      <c r="K9463" s="7"/>
      <c r="N9463" s="7"/>
    </row>
    <row r="9464" spans="4:14" s="1" customFormat="1">
      <c r="D9464" s="32"/>
      <c r="G9464" s="32"/>
      <c r="I9464" s="7"/>
      <c r="J9464" s="7"/>
      <c r="K9464" s="7"/>
      <c r="N9464" s="7"/>
    </row>
    <row r="9465" spans="4:14" s="1" customFormat="1">
      <c r="D9465" s="32"/>
      <c r="G9465" s="32"/>
      <c r="I9465" s="7"/>
      <c r="J9465" s="7"/>
      <c r="K9465" s="7"/>
      <c r="N9465" s="7"/>
    </row>
    <row r="9466" spans="4:14" s="1" customFormat="1">
      <c r="D9466" s="32"/>
      <c r="G9466" s="32"/>
      <c r="I9466" s="7"/>
      <c r="J9466" s="7"/>
      <c r="K9466" s="7"/>
      <c r="N9466" s="7"/>
    </row>
    <row r="9467" spans="4:14" s="1" customFormat="1">
      <c r="D9467" s="32"/>
      <c r="G9467" s="32"/>
      <c r="I9467" s="7"/>
      <c r="J9467" s="7"/>
      <c r="K9467" s="7"/>
      <c r="N9467" s="7"/>
    </row>
    <row r="9468" spans="4:14" s="1" customFormat="1">
      <c r="D9468" s="32"/>
      <c r="G9468" s="32"/>
      <c r="I9468" s="7"/>
      <c r="J9468" s="7"/>
      <c r="K9468" s="7"/>
      <c r="N9468" s="7"/>
    </row>
    <row r="9469" spans="4:14" s="1" customFormat="1">
      <c r="D9469" s="32"/>
      <c r="G9469" s="32"/>
      <c r="I9469" s="7"/>
      <c r="J9469" s="7"/>
      <c r="K9469" s="7"/>
      <c r="N9469" s="7"/>
    </row>
    <row r="9470" spans="4:14" s="1" customFormat="1">
      <c r="D9470" s="32"/>
      <c r="G9470" s="32"/>
      <c r="I9470" s="7"/>
      <c r="J9470" s="7"/>
      <c r="K9470" s="7"/>
      <c r="N9470" s="7"/>
    </row>
    <row r="9471" spans="4:14" s="1" customFormat="1">
      <c r="D9471" s="32"/>
      <c r="G9471" s="32"/>
      <c r="I9471" s="7"/>
      <c r="J9471" s="7"/>
      <c r="K9471" s="7"/>
      <c r="N9471" s="7"/>
    </row>
    <row r="9472" spans="4:14" s="1" customFormat="1">
      <c r="D9472" s="32"/>
      <c r="G9472" s="32"/>
      <c r="I9472" s="7"/>
      <c r="J9472" s="7"/>
      <c r="K9472" s="7"/>
      <c r="N9472" s="7"/>
    </row>
    <row r="9473" spans="4:14" s="1" customFormat="1">
      <c r="D9473" s="32"/>
      <c r="G9473" s="32"/>
      <c r="I9473" s="7"/>
      <c r="J9473" s="7"/>
      <c r="K9473" s="7"/>
      <c r="N9473" s="7"/>
    </row>
    <row r="9474" spans="4:14" s="1" customFormat="1">
      <c r="D9474" s="32"/>
      <c r="G9474" s="32"/>
      <c r="I9474" s="7"/>
      <c r="J9474" s="7"/>
      <c r="K9474" s="7"/>
      <c r="N9474" s="7"/>
    </row>
    <row r="9475" spans="4:14" s="1" customFormat="1">
      <c r="D9475" s="32"/>
      <c r="G9475" s="32"/>
      <c r="I9475" s="7"/>
      <c r="J9475" s="7"/>
      <c r="K9475" s="7"/>
      <c r="N9475" s="7"/>
    </row>
    <row r="9476" spans="4:14" s="1" customFormat="1">
      <c r="D9476" s="32"/>
      <c r="G9476" s="32"/>
      <c r="I9476" s="7"/>
      <c r="J9476" s="7"/>
      <c r="K9476" s="7"/>
      <c r="N9476" s="7"/>
    </row>
    <row r="9477" spans="4:14" s="1" customFormat="1">
      <c r="D9477" s="32"/>
      <c r="G9477" s="32"/>
      <c r="I9477" s="7"/>
      <c r="J9477" s="7"/>
      <c r="K9477" s="7"/>
      <c r="N9477" s="7"/>
    </row>
    <row r="9478" spans="4:14" s="1" customFormat="1">
      <c r="D9478" s="32"/>
      <c r="G9478" s="32"/>
      <c r="I9478" s="7"/>
      <c r="J9478" s="7"/>
      <c r="K9478" s="7"/>
      <c r="N9478" s="7"/>
    </row>
    <row r="9479" spans="4:14" s="1" customFormat="1">
      <c r="D9479" s="32"/>
      <c r="G9479" s="32"/>
      <c r="I9479" s="7"/>
      <c r="J9479" s="7"/>
      <c r="K9479" s="7"/>
      <c r="N9479" s="7"/>
    </row>
    <row r="9480" spans="4:14" s="1" customFormat="1">
      <c r="D9480" s="32"/>
      <c r="G9480" s="32"/>
      <c r="I9480" s="7"/>
      <c r="J9480" s="7"/>
      <c r="K9480" s="7"/>
      <c r="N9480" s="7"/>
    </row>
    <row r="9481" spans="4:14" s="1" customFormat="1">
      <c r="D9481" s="32"/>
      <c r="G9481" s="32"/>
      <c r="I9481" s="7"/>
      <c r="J9481" s="7"/>
      <c r="K9481" s="7"/>
      <c r="N9481" s="7"/>
    </row>
    <row r="9482" spans="4:14" s="1" customFormat="1">
      <c r="D9482" s="32"/>
      <c r="G9482" s="32"/>
      <c r="I9482" s="7"/>
      <c r="J9482" s="7"/>
      <c r="K9482" s="7"/>
      <c r="N9482" s="7"/>
    </row>
    <row r="9483" spans="4:14" s="1" customFormat="1">
      <c r="D9483" s="32"/>
      <c r="G9483" s="32"/>
      <c r="I9483" s="7"/>
      <c r="J9483" s="7"/>
      <c r="K9483" s="7"/>
      <c r="N9483" s="7"/>
    </row>
    <row r="9484" spans="4:14" s="1" customFormat="1">
      <c r="D9484" s="32"/>
      <c r="G9484" s="32"/>
      <c r="I9484" s="7"/>
      <c r="J9484" s="7"/>
      <c r="K9484" s="7"/>
      <c r="N9484" s="7"/>
    </row>
    <row r="9485" spans="4:14" s="1" customFormat="1">
      <c r="D9485" s="32"/>
      <c r="G9485" s="32"/>
      <c r="I9485" s="7"/>
      <c r="J9485" s="7"/>
      <c r="K9485" s="7"/>
      <c r="N9485" s="7"/>
    </row>
    <row r="9486" spans="4:14" s="1" customFormat="1">
      <c r="D9486" s="32"/>
      <c r="G9486" s="32"/>
      <c r="I9486" s="7"/>
      <c r="J9486" s="7"/>
      <c r="K9486" s="7"/>
      <c r="N9486" s="7"/>
    </row>
    <row r="9487" spans="4:14" s="1" customFormat="1">
      <c r="D9487" s="32"/>
      <c r="G9487" s="32"/>
      <c r="I9487" s="7"/>
      <c r="J9487" s="7"/>
      <c r="K9487" s="7"/>
      <c r="N9487" s="7"/>
    </row>
    <row r="9488" spans="4:14" s="1" customFormat="1">
      <c r="D9488" s="32"/>
      <c r="G9488" s="32"/>
      <c r="I9488" s="7"/>
      <c r="J9488" s="7"/>
      <c r="K9488" s="7"/>
      <c r="N9488" s="7"/>
    </row>
    <row r="9489" spans="4:14" s="1" customFormat="1">
      <c r="D9489" s="32"/>
      <c r="G9489" s="32"/>
      <c r="I9489" s="7"/>
      <c r="J9489" s="7"/>
      <c r="K9489" s="7"/>
      <c r="N9489" s="7"/>
    </row>
    <row r="9490" spans="4:14" s="1" customFormat="1">
      <c r="D9490" s="32"/>
      <c r="G9490" s="32"/>
      <c r="I9490" s="7"/>
      <c r="J9490" s="7"/>
      <c r="K9490" s="7"/>
      <c r="N9490" s="7"/>
    </row>
    <row r="9491" spans="4:14" s="1" customFormat="1">
      <c r="D9491" s="32"/>
      <c r="G9491" s="32"/>
      <c r="I9491" s="7"/>
      <c r="J9491" s="7"/>
      <c r="K9491" s="7"/>
      <c r="N9491" s="7"/>
    </row>
    <row r="9492" spans="4:14" s="1" customFormat="1">
      <c r="D9492" s="32"/>
      <c r="G9492" s="32"/>
      <c r="I9492" s="7"/>
      <c r="J9492" s="7"/>
      <c r="K9492" s="7"/>
      <c r="N9492" s="7"/>
    </row>
    <row r="9493" spans="4:14" s="1" customFormat="1">
      <c r="D9493" s="32"/>
      <c r="G9493" s="32"/>
      <c r="I9493" s="7"/>
      <c r="J9493" s="7"/>
      <c r="K9493" s="7"/>
      <c r="N9493" s="7"/>
    </row>
    <row r="9494" spans="4:14" s="1" customFormat="1">
      <c r="D9494" s="32"/>
      <c r="G9494" s="32"/>
      <c r="I9494" s="7"/>
      <c r="J9494" s="7"/>
      <c r="K9494" s="7"/>
      <c r="N9494" s="7"/>
    </row>
    <row r="9495" spans="4:14" s="1" customFormat="1">
      <c r="D9495" s="32"/>
      <c r="G9495" s="32"/>
      <c r="I9495" s="7"/>
      <c r="J9495" s="7"/>
      <c r="K9495" s="7"/>
      <c r="N9495" s="7"/>
    </row>
    <row r="9496" spans="4:14" s="1" customFormat="1">
      <c r="D9496" s="32"/>
      <c r="G9496" s="32"/>
      <c r="I9496" s="7"/>
      <c r="J9496" s="7"/>
      <c r="K9496" s="7"/>
      <c r="N9496" s="7"/>
    </row>
    <row r="9497" spans="4:14" s="1" customFormat="1">
      <c r="D9497" s="32"/>
      <c r="G9497" s="32"/>
      <c r="I9497" s="7"/>
      <c r="J9497" s="7"/>
      <c r="K9497" s="7"/>
      <c r="N9497" s="7"/>
    </row>
    <row r="9498" spans="4:14" s="1" customFormat="1">
      <c r="D9498" s="32"/>
      <c r="G9498" s="32"/>
      <c r="I9498" s="7"/>
      <c r="J9498" s="7"/>
      <c r="K9498" s="7"/>
      <c r="N9498" s="7"/>
    </row>
    <row r="9499" spans="4:14" s="1" customFormat="1">
      <c r="D9499" s="32"/>
      <c r="G9499" s="32"/>
      <c r="I9499" s="7"/>
      <c r="J9499" s="7"/>
      <c r="K9499" s="7"/>
      <c r="N9499" s="7"/>
    </row>
    <row r="9500" spans="4:14" s="1" customFormat="1">
      <c r="D9500" s="32"/>
      <c r="G9500" s="32"/>
      <c r="I9500" s="7"/>
      <c r="J9500" s="7"/>
      <c r="K9500" s="7"/>
      <c r="N9500" s="7"/>
    </row>
    <row r="9501" spans="4:14" s="1" customFormat="1">
      <c r="D9501" s="32"/>
      <c r="G9501" s="32"/>
      <c r="I9501" s="7"/>
      <c r="J9501" s="7"/>
      <c r="K9501" s="7"/>
      <c r="N9501" s="7"/>
    </row>
    <row r="9502" spans="4:14" s="1" customFormat="1">
      <c r="D9502" s="32"/>
      <c r="G9502" s="32"/>
      <c r="I9502" s="7"/>
      <c r="J9502" s="7"/>
      <c r="K9502" s="7"/>
      <c r="N9502" s="7"/>
    </row>
    <row r="9503" spans="4:14" s="1" customFormat="1">
      <c r="D9503" s="32"/>
      <c r="G9503" s="32"/>
      <c r="I9503" s="7"/>
      <c r="J9503" s="7"/>
      <c r="K9503" s="7"/>
      <c r="N9503" s="7"/>
    </row>
    <row r="9504" spans="4:14" s="1" customFormat="1">
      <c r="D9504" s="32"/>
      <c r="G9504" s="32"/>
      <c r="I9504" s="7"/>
      <c r="J9504" s="7"/>
      <c r="K9504" s="7"/>
      <c r="N9504" s="7"/>
    </row>
    <row r="9505" spans="4:14" s="1" customFormat="1">
      <c r="D9505" s="32"/>
      <c r="G9505" s="32"/>
      <c r="I9505" s="7"/>
      <c r="J9505" s="7"/>
      <c r="K9505" s="7"/>
      <c r="N9505" s="7"/>
    </row>
    <row r="9506" spans="4:14" s="1" customFormat="1">
      <c r="D9506" s="32"/>
      <c r="G9506" s="32"/>
      <c r="I9506" s="7"/>
      <c r="J9506" s="7"/>
      <c r="K9506" s="7"/>
      <c r="N9506" s="7"/>
    </row>
    <row r="9507" spans="4:14" s="1" customFormat="1">
      <c r="D9507" s="32"/>
      <c r="G9507" s="32"/>
      <c r="I9507" s="7"/>
      <c r="J9507" s="7"/>
      <c r="K9507" s="7"/>
      <c r="N9507" s="7"/>
    </row>
    <row r="9508" spans="4:14" s="1" customFormat="1">
      <c r="D9508" s="32"/>
      <c r="G9508" s="32"/>
      <c r="I9508" s="7"/>
      <c r="J9508" s="7"/>
      <c r="K9508" s="7"/>
      <c r="N9508" s="7"/>
    </row>
    <row r="9509" spans="4:14" s="1" customFormat="1">
      <c r="D9509" s="32"/>
      <c r="G9509" s="32"/>
      <c r="I9509" s="7"/>
      <c r="J9509" s="7"/>
      <c r="K9509" s="7"/>
      <c r="N9509" s="7"/>
    </row>
    <row r="9510" spans="4:14" s="1" customFormat="1">
      <c r="D9510" s="32"/>
      <c r="G9510" s="32"/>
      <c r="I9510" s="7"/>
      <c r="J9510" s="7"/>
      <c r="K9510" s="7"/>
      <c r="N9510" s="7"/>
    </row>
    <row r="9511" spans="4:14" s="1" customFormat="1">
      <c r="D9511" s="32"/>
      <c r="G9511" s="32"/>
      <c r="I9511" s="7"/>
      <c r="J9511" s="7"/>
      <c r="K9511" s="7"/>
      <c r="N9511" s="7"/>
    </row>
    <row r="9512" spans="4:14" s="1" customFormat="1">
      <c r="D9512" s="32"/>
      <c r="G9512" s="32"/>
      <c r="I9512" s="7"/>
      <c r="J9512" s="7"/>
      <c r="K9512" s="7"/>
      <c r="N9512" s="7"/>
    </row>
    <row r="9513" spans="4:14" s="1" customFormat="1">
      <c r="D9513" s="32"/>
      <c r="G9513" s="32"/>
      <c r="I9513" s="7"/>
      <c r="J9513" s="7"/>
      <c r="K9513" s="7"/>
      <c r="N9513" s="7"/>
    </row>
    <row r="9514" spans="4:14" s="1" customFormat="1">
      <c r="D9514" s="32"/>
      <c r="G9514" s="32"/>
      <c r="I9514" s="7"/>
      <c r="J9514" s="7"/>
      <c r="K9514" s="7"/>
      <c r="N9514" s="7"/>
    </row>
    <row r="9515" spans="4:14" s="1" customFormat="1">
      <c r="D9515" s="32"/>
      <c r="G9515" s="32"/>
      <c r="I9515" s="7"/>
      <c r="J9515" s="7"/>
      <c r="K9515" s="7"/>
      <c r="N9515" s="7"/>
    </row>
    <row r="9516" spans="4:14" s="1" customFormat="1">
      <c r="D9516" s="32"/>
      <c r="G9516" s="32"/>
      <c r="I9516" s="7"/>
      <c r="J9516" s="7"/>
      <c r="K9516" s="7"/>
      <c r="N9516" s="7"/>
    </row>
    <row r="9517" spans="4:14" s="1" customFormat="1">
      <c r="D9517" s="32"/>
      <c r="G9517" s="32"/>
      <c r="I9517" s="7"/>
      <c r="J9517" s="7"/>
      <c r="K9517" s="7"/>
      <c r="N9517" s="7"/>
    </row>
    <row r="9518" spans="4:14" s="1" customFormat="1">
      <c r="D9518" s="32"/>
      <c r="G9518" s="32"/>
      <c r="I9518" s="7"/>
      <c r="J9518" s="7"/>
      <c r="K9518" s="7"/>
      <c r="N9518" s="7"/>
    </row>
    <row r="9519" spans="4:14" s="1" customFormat="1">
      <c r="D9519" s="32"/>
      <c r="G9519" s="32"/>
      <c r="I9519" s="7"/>
      <c r="J9519" s="7"/>
      <c r="K9519" s="7"/>
      <c r="N9519" s="7"/>
    </row>
    <row r="9520" spans="4:14" s="1" customFormat="1">
      <c r="D9520" s="32"/>
      <c r="G9520" s="32"/>
      <c r="I9520" s="7"/>
      <c r="J9520" s="7"/>
      <c r="K9520" s="7"/>
      <c r="N9520" s="7"/>
    </row>
    <row r="9521" spans="4:14" s="1" customFormat="1">
      <c r="D9521" s="32"/>
      <c r="G9521" s="32"/>
      <c r="I9521" s="7"/>
      <c r="J9521" s="7"/>
      <c r="K9521" s="7"/>
      <c r="N9521" s="7"/>
    </row>
    <row r="9522" spans="4:14" s="1" customFormat="1">
      <c r="D9522" s="32"/>
      <c r="G9522" s="32"/>
      <c r="I9522" s="7"/>
      <c r="J9522" s="7"/>
      <c r="K9522" s="7"/>
      <c r="N9522" s="7"/>
    </row>
    <row r="9523" spans="4:14" s="1" customFormat="1">
      <c r="D9523" s="32"/>
      <c r="G9523" s="32"/>
      <c r="I9523" s="7"/>
      <c r="J9523" s="7"/>
      <c r="K9523" s="7"/>
      <c r="N9523" s="7"/>
    </row>
    <row r="9524" spans="4:14" s="1" customFormat="1">
      <c r="D9524" s="32"/>
      <c r="G9524" s="32"/>
      <c r="I9524" s="7"/>
      <c r="J9524" s="7"/>
      <c r="K9524" s="7"/>
      <c r="N9524" s="7"/>
    </row>
    <row r="9525" spans="4:14" s="1" customFormat="1">
      <c r="D9525" s="32"/>
      <c r="G9525" s="32"/>
      <c r="I9525" s="7"/>
      <c r="J9525" s="7"/>
      <c r="K9525" s="7"/>
      <c r="N9525" s="7"/>
    </row>
    <row r="9526" spans="4:14" s="1" customFormat="1">
      <c r="D9526" s="32"/>
      <c r="G9526" s="32"/>
      <c r="I9526" s="7"/>
      <c r="J9526" s="7"/>
      <c r="K9526" s="7"/>
      <c r="N9526" s="7"/>
    </row>
    <row r="9527" spans="4:14" s="1" customFormat="1">
      <c r="D9527" s="32"/>
      <c r="G9527" s="32"/>
      <c r="I9527" s="7"/>
      <c r="J9527" s="7"/>
      <c r="K9527" s="7"/>
      <c r="N9527" s="7"/>
    </row>
    <row r="9528" spans="4:14" s="1" customFormat="1">
      <c r="D9528" s="32"/>
      <c r="G9528" s="32"/>
      <c r="I9528" s="7"/>
      <c r="J9528" s="7"/>
      <c r="K9528" s="7"/>
      <c r="N9528" s="7"/>
    </row>
    <row r="9529" spans="4:14" s="1" customFormat="1">
      <c r="D9529" s="32"/>
      <c r="G9529" s="32"/>
      <c r="I9529" s="7"/>
      <c r="J9529" s="7"/>
      <c r="K9529" s="7"/>
      <c r="N9529" s="7"/>
    </row>
    <row r="9530" spans="4:14" s="1" customFormat="1">
      <c r="D9530" s="32"/>
      <c r="G9530" s="32"/>
      <c r="I9530" s="7"/>
      <c r="J9530" s="7"/>
      <c r="K9530" s="7"/>
      <c r="N9530" s="7"/>
    </row>
    <row r="9531" spans="4:14" s="1" customFormat="1">
      <c r="D9531" s="32"/>
      <c r="G9531" s="32"/>
      <c r="I9531" s="7"/>
      <c r="J9531" s="7"/>
      <c r="K9531" s="7"/>
      <c r="N9531" s="7"/>
    </row>
    <row r="9532" spans="4:14" s="1" customFormat="1">
      <c r="D9532" s="32"/>
      <c r="G9532" s="32"/>
      <c r="I9532" s="7"/>
      <c r="J9532" s="7"/>
      <c r="K9532" s="7"/>
      <c r="N9532" s="7"/>
    </row>
    <row r="9533" spans="4:14" s="1" customFormat="1">
      <c r="D9533" s="32"/>
      <c r="G9533" s="32"/>
      <c r="I9533" s="7"/>
      <c r="J9533" s="7"/>
      <c r="K9533" s="7"/>
      <c r="N9533" s="7"/>
    </row>
    <row r="9534" spans="4:14" s="1" customFormat="1">
      <c r="D9534" s="32"/>
      <c r="G9534" s="32"/>
      <c r="I9534" s="7"/>
      <c r="J9534" s="7"/>
      <c r="K9534" s="7"/>
      <c r="N9534" s="7"/>
    </row>
    <row r="9535" spans="4:14" s="1" customFormat="1">
      <c r="D9535" s="32"/>
      <c r="G9535" s="32"/>
      <c r="I9535" s="7"/>
      <c r="J9535" s="7"/>
      <c r="K9535" s="7"/>
      <c r="N9535" s="7"/>
    </row>
    <row r="9536" spans="4:14" s="1" customFormat="1">
      <c r="D9536" s="32"/>
      <c r="G9536" s="32"/>
      <c r="I9536" s="7"/>
      <c r="J9536" s="7"/>
      <c r="K9536" s="7"/>
      <c r="N9536" s="7"/>
    </row>
    <row r="9537" spans="4:14" s="1" customFormat="1">
      <c r="D9537" s="32"/>
      <c r="G9537" s="32"/>
      <c r="I9537" s="7"/>
      <c r="J9537" s="7"/>
      <c r="K9537" s="7"/>
      <c r="N9537" s="7"/>
    </row>
    <row r="9538" spans="4:14" s="1" customFormat="1">
      <c r="D9538" s="32"/>
      <c r="G9538" s="32"/>
      <c r="I9538" s="7"/>
      <c r="J9538" s="7"/>
      <c r="K9538" s="7"/>
      <c r="N9538" s="7"/>
    </row>
    <row r="9539" spans="4:14" s="1" customFormat="1">
      <c r="D9539" s="32"/>
      <c r="G9539" s="32"/>
      <c r="I9539" s="7"/>
      <c r="J9539" s="7"/>
      <c r="K9539" s="7"/>
      <c r="N9539" s="7"/>
    </row>
    <row r="9540" spans="4:14" s="1" customFormat="1">
      <c r="D9540" s="32"/>
      <c r="G9540" s="32"/>
      <c r="I9540" s="7"/>
      <c r="J9540" s="7"/>
      <c r="K9540" s="7"/>
      <c r="N9540" s="7"/>
    </row>
    <row r="9541" spans="4:14" s="1" customFormat="1">
      <c r="D9541" s="32"/>
      <c r="G9541" s="32"/>
      <c r="I9541" s="7"/>
      <c r="J9541" s="7"/>
      <c r="K9541" s="7"/>
      <c r="N9541" s="7"/>
    </row>
    <row r="9542" spans="4:14" s="1" customFormat="1">
      <c r="D9542" s="32"/>
      <c r="G9542" s="32"/>
      <c r="I9542" s="7"/>
      <c r="J9542" s="7"/>
      <c r="K9542" s="7"/>
      <c r="N9542" s="7"/>
    </row>
    <row r="9543" spans="4:14" s="1" customFormat="1">
      <c r="D9543" s="32"/>
      <c r="G9543" s="32"/>
      <c r="I9543" s="7"/>
      <c r="J9543" s="7"/>
      <c r="K9543" s="7"/>
      <c r="N9543" s="7"/>
    </row>
    <row r="9544" spans="4:14" s="1" customFormat="1">
      <c r="D9544" s="32"/>
      <c r="G9544" s="32"/>
      <c r="I9544" s="7"/>
      <c r="J9544" s="7"/>
      <c r="K9544" s="7"/>
      <c r="N9544" s="7"/>
    </row>
    <row r="9545" spans="4:14" s="1" customFormat="1">
      <c r="D9545" s="32"/>
      <c r="G9545" s="32"/>
      <c r="I9545" s="7"/>
      <c r="J9545" s="7"/>
      <c r="K9545" s="7"/>
      <c r="N9545" s="7"/>
    </row>
    <row r="9546" spans="4:14" s="1" customFormat="1">
      <c r="D9546" s="32"/>
      <c r="G9546" s="32"/>
      <c r="I9546" s="7"/>
      <c r="J9546" s="7"/>
      <c r="K9546" s="7"/>
      <c r="N9546" s="7"/>
    </row>
    <row r="9547" spans="4:14" s="1" customFormat="1">
      <c r="D9547" s="32"/>
      <c r="G9547" s="32"/>
      <c r="I9547" s="7"/>
      <c r="J9547" s="7"/>
      <c r="K9547" s="7"/>
      <c r="N9547" s="7"/>
    </row>
    <row r="9548" spans="4:14" s="1" customFormat="1">
      <c r="D9548" s="32"/>
      <c r="G9548" s="32"/>
      <c r="I9548" s="7"/>
      <c r="J9548" s="7"/>
      <c r="K9548" s="7"/>
      <c r="N9548" s="7"/>
    </row>
    <row r="9549" spans="4:14" s="1" customFormat="1">
      <c r="D9549" s="32"/>
      <c r="G9549" s="32"/>
      <c r="I9549" s="7"/>
      <c r="J9549" s="7"/>
      <c r="K9549" s="7"/>
      <c r="N9549" s="7"/>
    </row>
    <row r="9550" spans="4:14" s="1" customFormat="1">
      <c r="D9550" s="32"/>
      <c r="G9550" s="32"/>
      <c r="I9550" s="7"/>
      <c r="J9550" s="7"/>
      <c r="K9550" s="7"/>
      <c r="N9550" s="7"/>
    </row>
    <row r="9551" spans="4:14" s="1" customFormat="1">
      <c r="D9551" s="32"/>
      <c r="G9551" s="32"/>
      <c r="I9551" s="7"/>
      <c r="J9551" s="7"/>
      <c r="K9551" s="7"/>
      <c r="N9551" s="7"/>
    </row>
    <row r="9552" spans="4:14" s="1" customFormat="1">
      <c r="D9552" s="32"/>
      <c r="G9552" s="32"/>
      <c r="I9552" s="7"/>
      <c r="J9552" s="7"/>
      <c r="K9552" s="7"/>
      <c r="N9552" s="7"/>
    </row>
    <row r="9553" spans="4:14" s="1" customFormat="1">
      <c r="D9553" s="32"/>
      <c r="G9553" s="32"/>
      <c r="I9553" s="7"/>
      <c r="J9553" s="7"/>
      <c r="K9553" s="7"/>
      <c r="N9553" s="7"/>
    </row>
    <row r="9554" spans="4:14" s="1" customFormat="1">
      <c r="D9554" s="32"/>
      <c r="G9554" s="32"/>
      <c r="I9554" s="7"/>
      <c r="J9554" s="7"/>
      <c r="K9554" s="7"/>
      <c r="N9554" s="7"/>
    </row>
    <row r="9555" spans="4:14" s="1" customFormat="1">
      <c r="D9555" s="32"/>
      <c r="G9555" s="32"/>
      <c r="I9555" s="7"/>
      <c r="J9555" s="7"/>
      <c r="K9555" s="7"/>
      <c r="N9555" s="7"/>
    </row>
    <row r="9556" spans="4:14" s="1" customFormat="1">
      <c r="D9556" s="32"/>
      <c r="G9556" s="32"/>
      <c r="I9556" s="7"/>
      <c r="J9556" s="7"/>
      <c r="K9556" s="7"/>
      <c r="N9556" s="7"/>
    </row>
    <row r="9557" spans="4:14" s="1" customFormat="1">
      <c r="D9557" s="32"/>
      <c r="G9557" s="32"/>
      <c r="I9557" s="7"/>
      <c r="J9557" s="7"/>
      <c r="K9557" s="7"/>
      <c r="N9557" s="7"/>
    </row>
    <row r="9558" spans="4:14" s="1" customFormat="1">
      <c r="D9558" s="32"/>
      <c r="G9558" s="32"/>
      <c r="I9558" s="7"/>
      <c r="J9558" s="7"/>
      <c r="K9558" s="7"/>
      <c r="N9558" s="7"/>
    </row>
    <row r="9559" spans="4:14" s="1" customFormat="1">
      <c r="D9559" s="32"/>
      <c r="G9559" s="32"/>
      <c r="I9559" s="7"/>
      <c r="J9559" s="7"/>
      <c r="K9559" s="7"/>
      <c r="N9559" s="7"/>
    </row>
    <row r="9560" spans="4:14" s="1" customFormat="1">
      <c r="D9560" s="32"/>
      <c r="G9560" s="32"/>
      <c r="I9560" s="7"/>
      <c r="J9560" s="7"/>
      <c r="K9560" s="7"/>
      <c r="N9560" s="7"/>
    </row>
    <row r="9561" spans="4:14" s="1" customFormat="1">
      <c r="D9561" s="32"/>
      <c r="G9561" s="32"/>
      <c r="I9561" s="7"/>
      <c r="J9561" s="7"/>
      <c r="K9561" s="7"/>
      <c r="N9561" s="7"/>
    </row>
    <row r="9562" spans="4:14" s="1" customFormat="1">
      <c r="D9562" s="32"/>
      <c r="G9562" s="32"/>
      <c r="I9562" s="7"/>
      <c r="J9562" s="7"/>
      <c r="K9562" s="7"/>
      <c r="N9562" s="7"/>
    </row>
    <row r="9563" spans="4:14" s="1" customFormat="1">
      <c r="D9563" s="32"/>
      <c r="G9563" s="32"/>
      <c r="I9563" s="7"/>
      <c r="J9563" s="7"/>
      <c r="K9563" s="7"/>
      <c r="N9563" s="7"/>
    </row>
    <row r="9564" spans="4:14" s="1" customFormat="1">
      <c r="D9564" s="32"/>
      <c r="G9564" s="32"/>
      <c r="I9564" s="7"/>
      <c r="J9564" s="7"/>
      <c r="K9564" s="7"/>
      <c r="N9564" s="7"/>
    </row>
    <row r="9565" spans="4:14" s="1" customFormat="1">
      <c r="D9565" s="32"/>
      <c r="G9565" s="32"/>
      <c r="I9565" s="7"/>
      <c r="J9565" s="7"/>
      <c r="K9565" s="7"/>
      <c r="N9565" s="7"/>
    </row>
    <row r="9566" spans="4:14" s="1" customFormat="1">
      <c r="D9566" s="32"/>
      <c r="G9566" s="32"/>
      <c r="I9566" s="7"/>
      <c r="J9566" s="7"/>
      <c r="K9566" s="7"/>
      <c r="N9566" s="7"/>
    </row>
    <row r="9567" spans="4:14" s="1" customFormat="1">
      <c r="D9567" s="32"/>
      <c r="G9567" s="32"/>
      <c r="I9567" s="7"/>
      <c r="J9567" s="7"/>
      <c r="K9567" s="7"/>
      <c r="N9567" s="7"/>
    </row>
    <row r="9568" spans="4:14" s="1" customFormat="1">
      <c r="D9568" s="32"/>
      <c r="G9568" s="32"/>
      <c r="I9568" s="7"/>
      <c r="J9568" s="7"/>
      <c r="K9568" s="7"/>
      <c r="N9568" s="7"/>
    </row>
    <row r="9569" spans="4:14" s="1" customFormat="1">
      <c r="D9569" s="32"/>
      <c r="G9569" s="32"/>
      <c r="I9569" s="7"/>
      <c r="J9569" s="7"/>
      <c r="K9569" s="7"/>
      <c r="N9569" s="7"/>
    </row>
    <row r="9570" spans="4:14" s="1" customFormat="1">
      <c r="D9570" s="32"/>
      <c r="G9570" s="32"/>
      <c r="I9570" s="7"/>
      <c r="J9570" s="7"/>
      <c r="K9570" s="7"/>
      <c r="N9570" s="7"/>
    </row>
    <row r="9571" spans="4:14" s="1" customFormat="1">
      <c r="D9571" s="32"/>
      <c r="G9571" s="32"/>
      <c r="I9571" s="7"/>
      <c r="J9571" s="7"/>
      <c r="K9571" s="7"/>
      <c r="N9571" s="7"/>
    </row>
    <row r="9572" spans="4:14" s="1" customFormat="1">
      <c r="D9572" s="32"/>
      <c r="G9572" s="32"/>
      <c r="I9572" s="7"/>
      <c r="J9572" s="7"/>
      <c r="K9572" s="7"/>
      <c r="N9572" s="7"/>
    </row>
    <row r="9573" spans="4:14" s="1" customFormat="1">
      <c r="D9573" s="32"/>
      <c r="G9573" s="32"/>
      <c r="I9573" s="7"/>
      <c r="J9573" s="7"/>
      <c r="K9573" s="7"/>
      <c r="N9573" s="7"/>
    </row>
    <row r="9574" spans="4:14" s="1" customFormat="1">
      <c r="D9574" s="32"/>
      <c r="G9574" s="32"/>
      <c r="I9574" s="7"/>
      <c r="J9574" s="7"/>
      <c r="K9574" s="7"/>
      <c r="N9574" s="7"/>
    </row>
    <row r="9575" spans="4:14" s="1" customFormat="1">
      <c r="D9575" s="32"/>
      <c r="G9575" s="32"/>
      <c r="I9575" s="7"/>
      <c r="J9575" s="7"/>
      <c r="K9575" s="7"/>
      <c r="N9575" s="7"/>
    </row>
    <row r="9576" spans="4:14" s="1" customFormat="1">
      <c r="D9576" s="32"/>
      <c r="G9576" s="32"/>
      <c r="I9576" s="7"/>
      <c r="J9576" s="7"/>
      <c r="K9576" s="7"/>
      <c r="N9576" s="7"/>
    </row>
    <row r="9577" spans="4:14" s="1" customFormat="1">
      <c r="D9577" s="32"/>
      <c r="G9577" s="32"/>
      <c r="I9577" s="7"/>
      <c r="J9577" s="7"/>
      <c r="K9577" s="7"/>
      <c r="N9577" s="7"/>
    </row>
    <row r="9578" spans="4:14" s="1" customFormat="1">
      <c r="D9578" s="32"/>
      <c r="G9578" s="32"/>
      <c r="I9578" s="7"/>
      <c r="J9578" s="7"/>
      <c r="K9578" s="7"/>
      <c r="N9578" s="7"/>
    </row>
    <row r="9579" spans="4:14" s="1" customFormat="1">
      <c r="D9579" s="32"/>
      <c r="G9579" s="32"/>
      <c r="I9579" s="7"/>
      <c r="J9579" s="7"/>
      <c r="K9579" s="7"/>
      <c r="N9579" s="7"/>
    </row>
    <row r="9580" spans="4:14" s="1" customFormat="1">
      <c r="D9580" s="32"/>
      <c r="G9580" s="32"/>
      <c r="I9580" s="7"/>
      <c r="J9580" s="7"/>
      <c r="K9580" s="7"/>
      <c r="N9580" s="7"/>
    </row>
    <row r="9581" spans="4:14" s="1" customFormat="1">
      <c r="D9581" s="32"/>
      <c r="G9581" s="32"/>
      <c r="I9581" s="7"/>
      <c r="J9581" s="7"/>
      <c r="K9581" s="7"/>
      <c r="N9581" s="7"/>
    </row>
    <row r="9582" spans="4:14" s="1" customFormat="1">
      <c r="D9582" s="32"/>
      <c r="G9582" s="32"/>
      <c r="I9582" s="7"/>
      <c r="J9582" s="7"/>
      <c r="K9582" s="7"/>
      <c r="N9582" s="7"/>
    </row>
    <row r="9583" spans="4:14" s="1" customFormat="1">
      <c r="D9583" s="32"/>
      <c r="G9583" s="32"/>
      <c r="I9583" s="7"/>
      <c r="J9583" s="7"/>
      <c r="K9583" s="7"/>
      <c r="N9583" s="7"/>
    </row>
    <row r="9584" spans="4:14" s="1" customFormat="1">
      <c r="D9584" s="32"/>
      <c r="G9584" s="32"/>
      <c r="I9584" s="7"/>
      <c r="J9584" s="7"/>
      <c r="K9584" s="7"/>
      <c r="N9584" s="7"/>
    </row>
    <row r="9585" spans="4:14" s="1" customFormat="1">
      <c r="D9585" s="32"/>
      <c r="G9585" s="32"/>
      <c r="I9585" s="7"/>
      <c r="J9585" s="7"/>
      <c r="K9585" s="7"/>
      <c r="N9585" s="7"/>
    </row>
    <row r="9586" spans="4:14" s="1" customFormat="1">
      <c r="D9586" s="32"/>
      <c r="G9586" s="32"/>
      <c r="I9586" s="7"/>
      <c r="J9586" s="7"/>
      <c r="K9586" s="7"/>
      <c r="N9586" s="7"/>
    </row>
    <row r="9587" spans="4:14" s="1" customFormat="1">
      <c r="D9587" s="32"/>
      <c r="G9587" s="32"/>
      <c r="I9587" s="7"/>
      <c r="J9587" s="7"/>
      <c r="K9587" s="7"/>
      <c r="N9587" s="7"/>
    </row>
    <row r="9588" spans="4:14" s="1" customFormat="1">
      <c r="D9588" s="32"/>
      <c r="G9588" s="32"/>
      <c r="I9588" s="7"/>
      <c r="J9588" s="7"/>
      <c r="K9588" s="7"/>
      <c r="N9588" s="7"/>
    </row>
    <row r="9589" spans="4:14" s="1" customFormat="1">
      <c r="D9589" s="32"/>
      <c r="G9589" s="32"/>
      <c r="I9589" s="7"/>
      <c r="J9589" s="7"/>
      <c r="K9589" s="7"/>
      <c r="N9589" s="7"/>
    </row>
    <row r="9590" spans="4:14" s="1" customFormat="1">
      <c r="D9590" s="32"/>
      <c r="G9590" s="32"/>
      <c r="I9590" s="7"/>
      <c r="J9590" s="7"/>
      <c r="K9590" s="7"/>
      <c r="N9590" s="7"/>
    </row>
    <row r="9591" spans="4:14" s="1" customFormat="1">
      <c r="D9591" s="32"/>
      <c r="G9591" s="32"/>
      <c r="I9591" s="7"/>
      <c r="J9591" s="7"/>
      <c r="K9591" s="7"/>
      <c r="N9591" s="7"/>
    </row>
    <row r="9592" spans="4:14" s="1" customFormat="1">
      <c r="D9592" s="32"/>
      <c r="G9592" s="32"/>
      <c r="I9592" s="7"/>
      <c r="J9592" s="7"/>
      <c r="K9592" s="7"/>
      <c r="N9592" s="7"/>
    </row>
    <row r="9593" spans="4:14" s="1" customFormat="1">
      <c r="D9593" s="32"/>
      <c r="G9593" s="32"/>
      <c r="I9593" s="7"/>
      <c r="J9593" s="7"/>
      <c r="K9593" s="7"/>
      <c r="N9593" s="7"/>
    </row>
    <row r="9594" spans="4:14" s="1" customFormat="1">
      <c r="D9594" s="32"/>
      <c r="G9594" s="32"/>
      <c r="I9594" s="7"/>
      <c r="J9594" s="7"/>
      <c r="K9594" s="7"/>
      <c r="N9594" s="7"/>
    </row>
    <row r="9595" spans="4:14" s="1" customFormat="1">
      <c r="D9595" s="32"/>
      <c r="G9595" s="32"/>
      <c r="I9595" s="7"/>
      <c r="J9595" s="7"/>
      <c r="K9595" s="7"/>
      <c r="N9595" s="7"/>
    </row>
    <row r="9596" spans="4:14" s="1" customFormat="1">
      <c r="D9596" s="32"/>
      <c r="G9596" s="32"/>
      <c r="I9596" s="7"/>
      <c r="J9596" s="7"/>
      <c r="K9596" s="7"/>
      <c r="N9596" s="7"/>
    </row>
    <row r="9597" spans="4:14" s="1" customFormat="1">
      <c r="D9597" s="32"/>
      <c r="G9597" s="32"/>
      <c r="I9597" s="7"/>
      <c r="J9597" s="7"/>
      <c r="K9597" s="7"/>
      <c r="N9597" s="7"/>
    </row>
    <row r="9598" spans="4:14" s="1" customFormat="1">
      <c r="D9598" s="32"/>
      <c r="G9598" s="32"/>
      <c r="I9598" s="7"/>
      <c r="J9598" s="7"/>
      <c r="K9598" s="7"/>
      <c r="N9598" s="7"/>
    </row>
    <row r="9599" spans="4:14" s="1" customFormat="1">
      <c r="D9599" s="32"/>
      <c r="G9599" s="32"/>
      <c r="I9599" s="7"/>
      <c r="J9599" s="7"/>
      <c r="K9599" s="7"/>
      <c r="N9599" s="7"/>
    </row>
    <row r="9600" spans="4:14" s="1" customFormat="1">
      <c r="D9600" s="32"/>
      <c r="G9600" s="32"/>
      <c r="I9600" s="7"/>
      <c r="J9600" s="7"/>
      <c r="K9600" s="7"/>
      <c r="N9600" s="7"/>
    </row>
    <row r="9601" spans="4:14" s="1" customFormat="1">
      <c r="D9601" s="32"/>
      <c r="G9601" s="32"/>
      <c r="I9601" s="7"/>
      <c r="J9601" s="7"/>
      <c r="K9601" s="7"/>
      <c r="N9601" s="7"/>
    </row>
    <row r="9602" spans="4:14" s="1" customFormat="1">
      <c r="D9602" s="32"/>
      <c r="G9602" s="32"/>
      <c r="I9602" s="7"/>
      <c r="J9602" s="7"/>
      <c r="K9602" s="7"/>
      <c r="N9602" s="7"/>
    </row>
    <row r="9603" spans="4:14" s="1" customFormat="1">
      <c r="D9603" s="32"/>
      <c r="G9603" s="32"/>
      <c r="I9603" s="7"/>
      <c r="J9603" s="7"/>
      <c r="K9603" s="7"/>
      <c r="N9603" s="7"/>
    </row>
    <row r="9604" spans="4:14" s="1" customFormat="1">
      <c r="D9604" s="32"/>
      <c r="G9604" s="32"/>
      <c r="I9604" s="7"/>
      <c r="J9604" s="7"/>
      <c r="K9604" s="7"/>
      <c r="N9604" s="7"/>
    </row>
    <row r="9605" spans="4:14" s="1" customFormat="1">
      <c r="D9605" s="32"/>
      <c r="G9605" s="32"/>
      <c r="I9605" s="7"/>
      <c r="J9605" s="7"/>
      <c r="K9605" s="7"/>
      <c r="N9605" s="7"/>
    </row>
    <row r="9606" spans="4:14" s="1" customFormat="1">
      <c r="D9606" s="32"/>
      <c r="G9606" s="32"/>
      <c r="I9606" s="7"/>
      <c r="J9606" s="7"/>
      <c r="K9606" s="7"/>
      <c r="N9606" s="7"/>
    </row>
    <row r="9607" spans="4:14" s="1" customFormat="1">
      <c r="D9607" s="32"/>
      <c r="G9607" s="32"/>
      <c r="I9607" s="7"/>
      <c r="J9607" s="7"/>
      <c r="K9607" s="7"/>
      <c r="N9607" s="7"/>
    </row>
    <row r="9608" spans="4:14" s="1" customFormat="1">
      <c r="D9608" s="32"/>
      <c r="G9608" s="32"/>
      <c r="I9608" s="7"/>
      <c r="J9608" s="7"/>
      <c r="K9608" s="7"/>
      <c r="N9608" s="7"/>
    </row>
    <row r="9609" spans="4:14" s="1" customFormat="1">
      <c r="D9609" s="32"/>
      <c r="G9609" s="32"/>
      <c r="I9609" s="7"/>
      <c r="J9609" s="7"/>
      <c r="K9609" s="7"/>
      <c r="N9609" s="7"/>
    </row>
    <row r="9610" spans="4:14" s="1" customFormat="1">
      <c r="D9610" s="32"/>
      <c r="G9610" s="32"/>
      <c r="I9610" s="7"/>
      <c r="J9610" s="7"/>
      <c r="K9610" s="7"/>
      <c r="N9610" s="7"/>
    </row>
    <row r="9611" spans="4:14" s="1" customFormat="1">
      <c r="D9611" s="32"/>
      <c r="G9611" s="32"/>
      <c r="I9611" s="7"/>
      <c r="J9611" s="7"/>
      <c r="K9611" s="7"/>
      <c r="N9611" s="7"/>
    </row>
    <row r="9612" spans="4:14" s="1" customFormat="1">
      <c r="D9612" s="32"/>
      <c r="G9612" s="32"/>
      <c r="I9612" s="7"/>
      <c r="J9612" s="7"/>
      <c r="K9612" s="7"/>
      <c r="N9612" s="7"/>
    </row>
    <row r="9613" spans="4:14" s="1" customFormat="1">
      <c r="D9613" s="32"/>
      <c r="G9613" s="32"/>
      <c r="I9613" s="7"/>
      <c r="J9613" s="7"/>
      <c r="K9613" s="7"/>
      <c r="N9613" s="7"/>
    </row>
    <row r="9614" spans="4:14" s="1" customFormat="1">
      <c r="D9614" s="32"/>
      <c r="G9614" s="32"/>
      <c r="I9614" s="7"/>
      <c r="J9614" s="7"/>
      <c r="K9614" s="7"/>
      <c r="N9614" s="7"/>
    </row>
    <row r="9615" spans="4:14" s="1" customFormat="1">
      <c r="D9615" s="32"/>
      <c r="G9615" s="32"/>
      <c r="I9615" s="7"/>
      <c r="J9615" s="7"/>
      <c r="K9615" s="7"/>
      <c r="N9615" s="7"/>
    </row>
    <row r="9616" spans="4:14" s="1" customFormat="1">
      <c r="D9616" s="32"/>
      <c r="G9616" s="32"/>
      <c r="I9616" s="7"/>
      <c r="J9616" s="7"/>
      <c r="K9616" s="7"/>
      <c r="N9616" s="7"/>
    </row>
    <row r="9617" spans="4:14" s="1" customFormat="1">
      <c r="D9617" s="32"/>
      <c r="G9617" s="32"/>
      <c r="I9617" s="7"/>
      <c r="J9617" s="7"/>
      <c r="K9617" s="7"/>
      <c r="N9617" s="7"/>
    </row>
    <row r="9618" spans="4:14" s="1" customFormat="1">
      <c r="D9618" s="32"/>
      <c r="G9618" s="32"/>
      <c r="I9618" s="7"/>
      <c r="J9618" s="7"/>
      <c r="K9618" s="7"/>
      <c r="N9618" s="7"/>
    </row>
    <row r="9619" spans="4:14" s="1" customFormat="1">
      <c r="D9619" s="32"/>
      <c r="G9619" s="32"/>
      <c r="I9619" s="7"/>
      <c r="J9619" s="7"/>
      <c r="K9619" s="7"/>
      <c r="N9619" s="7"/>
    </row>
    <row r="9620" spans="4:14" s="1" customFormat="1">
      <c r="D9620" s="32"/>
      <c r="G9620" s="32"/>
      <c r="I9620" s="7"/>
      <c r="J9620" s="7"/>
      <c r="K9620" s="7"/>
      <c r="N9620" s="7"/>
    </row>
    <row r="9621" spans="4:14" s="1" customFormat="1">
      <c r="D9621" s="32"/>
      <c r="G9621" s="32"/>
      <c r="I9621" s="7"/>
      <c r="J9621" s="7"/>
      <c r="K9621" s="7"/>
      <c r="N9621" s="7"/>
    </row>
    <row r="9622" spans="4:14" s="1" customFormat="1">
      <c r="D9622" s="32"/>
      <c r="G9622" s="32"/>
      <c r="I9622" s="7"/>
      <c r="J9622" s="7"/>
      <c r="K9622" s="7"/>
      <c r="N9622" s="7"/>
    </row>
    <row r="9623" spans="4:14" s="1" customFormat="1">
      <c r="D9623" s="32"/>
      <c r="G9623" s="32"/>
      <c r="I9623" s="7"/>
      <c r="J9623" s="7"/>
      <c r="K9623" s="7"/>
      <c r="N9623" s="7"/>
    </row>
    <row r="9624" spans="4:14" s="1" customFormat="1">
      <c r="D9624" s="32"/>
      <c r="G9624" s="32"/>
      <c r="I9624" s="7"/>
      <c r="J9624" s="7"/>
      <c r="K9624" s="7"/>
      <c r="N9624" s="7"/>
    </row>
    <row r="9625" spans="4:14" s="1" customFormat="1">
      <c r="D9625" s="32"/>
      <c r="G9625" s="32"/>
      <c r="I9625" s="7"/>
      <c r="J9625" s="7"/>
      <c r="K9625" s="7"/>
      <c r="N9625" s="7"/>
    </row>
    <row r="9626" spans="4:14" s="1" customFormat="1">
      <c r="D9626" s="32"/>
      <c r="G9626" s="32"/>
      <c r="I9626" s="7"/>
      <c r="J9626" s="7"/>
      <c r="K9626" s="7"/>
      <c r="N9626" s="7"/>
    </row>
    <row r="9627" spans="4:14" s="1" customFormat="1">
      <c r="D9627" s="32"/>
      <c r="G9627" s="32"/>
      <c r="I9627" s="7"/>
      <c r="J9627" s="7"/>
      <c r="K9627" s="7"/>
      <c r="N9627" s="7"/>
    </row>
    <row r="9628" spans="4:14" s="1" customFormat="1">
      <c r="D9628" s="32"/>
      <c r="G9628" s="32"/>
      <c r="I9628" s="7"/>
      <c r="J9628" s="7"/>
      <c r="K9628" s="7"/>
      <c r="N9628" s="7"/>
    </row>
    <row r="9629" spans="4:14" s="1" customFormat="1">
      <c r="D9629" s="32"/>
      <c r="G9629" s="32"/>
      <c r="I9629" s="7"/>
      <c r="J9629" s="7"/>
      <c r="K9629" s="7"/>
      <c r="N9629" s="7"/>
    </row>
    <row r="9630" spans="4:14" s="1" customFormat="1">
      <c r="D9630" s="32"/>
      <c r="G9630" s="32"/>
      <c r="I9630" s="7"/>
      <c r="J9630" s="7"/>
      <c r="K9630" s="7"/>
      <c r="N9630" s="7"/>
    </row>
    <row r="9631" spans="4:14" s="1" customFormat="1">
      <c r="D9631" s="32"/>
      <c r="G9631" s="32"/>
      <c r="I9631" s="7"/>
      <c r="J9631" s="7"/>
      <c r="K9631" s="7"/>
      <c r="N9631" s="7"/>
    </row>
    <row r="9632" spans="4:14" s="1" customFormat="1">
      <c r="D9632" s="32"/>
      <c r="G9632" s="32"/>
      <c r="I9632" s="7"/>
      <c r="J9632" s="7"/>
      <c r="K9632" s="7"/>
      <c r="N9632" s="7"/>
    </row>
    <row r="9633" spans="4:14" s="1" customFormat="1">
      <c r="D9633" s="32"/>
      <c r="G9633" s="32"/>
      <c r="I9633" s="7"/>
      <c r="J9633" s="7"/>
      <c r="K9633" s="7"/>
      <c r="N9633" s="7"/>
    </row>
    <row r="9634" spans="4:14" s="1" customFormat="1">
      <c r="D9634" s="32"/>
      <c r="G9634" s="32"/>
      <c r="I9634" s="7"/>
      <c r="J9634" s="7"/>
      <c r="K9634" s="7"/>
      <c r="N9634" s="7"/>
    </row>
    <row r="9635" spans="4:14" s="1" customFormat="1">
      <c r="D9635" s="32"/>
      <c r="G9635" s="32"/>
      <c r="I9635" s="7"/>
      <c r="J9635" s="7"/>
      <c r="K9635" s="7"/>
      <c r="N9635" s="7"/>
    </row>
    <row r="9636" spans="4:14" s="1" customFormat="1">
      <c r="D9636" s="32"/>
      <c r="G9636" s="32"/>
      <c r="I9636" s="7"/>
      <c r="J9636" s="7"/>
      <c r="K9636" s="7"/>
      <c r="N9636" s="7"/>
    </row>
    <row r="9637" spans="4:14" s="1" customFormat="1">
      <c r="D9637" s="32"/>
      <c r="G9637" s="32"/>
      <c r="I9637" s="7"/>
      <c r="J9637" s="7"/>
      <c r="K9637" s="7"/>
      <c r="N9637" s="7"/>
    </row>
    <row r="9638" spans="4:14" s="1" customFormat="1">
      <c r="D9638" s="32"/>
      <c r="G9638" s="32"/>
      <c r="I9638" s="7"/>
      <c r="J9638" s="7"/>
      <c r="K9638" s="7"/>
      <c r="N9638" s="7"/>
    </row>
    <row r="9639" spans="4:14" s="1" customFormat="1">
      <c r="D9639" s="32"/>
      <c r="G9639" s="32"/>
      <c r="I9639" s="7"/>
      <c r="J9639" s="7"/>
      <c r="K9639" s="7"/>
      <c r="N9639" s="7"/>
    </row>
    <row r="9640" spans="4:14" s="1" customFormat="1">
      <c r="D9640" s="32"/>
      <c r="G9640" s="32"/>
      <c r="I9640" s="7"/>
      <c r="J9640" s="7"/>
      <c r="K9640" s="7"/>
      <c r="N9640" s="7"/>
    </row>
    <row r="9641" spans="4:14" s="1" customFormat="1">
      <c r="D9641" s="32"/>
      <c r="G9641" s="32"/>
      <c r="I9641" s="7"/>
      <c r="J9641" s="7"/>
      <c r="K9641" s="7"/>
      <c r="N9641" s="7"/>
    </row>
    <row r="9642" spans="4:14" s="1" customFormat="1">
      <c r="D9642" s="32"/>
      <c r="G9642" s="32"/>
      <c r="I9642" s="7"/>
      <c r="J9642" s="7"/>
      <c r="K9642" s="7"/>
      <c r="N9642" s="7"/>
    </row>
    <row r="9643" spans="4:14" s="1" customFormat="1">
      <c r="D9643" s="32"/>
      <c r="G9643" s="32"/>
      <c r="I9643" s="7"/>
      <c r="J9643" s="7"/>
      <c r="K9643" s="7"/>
      <c r="N9643" s="7"/>
    </row>
    <row r="9644" spans="4:14" s="1" customFormat="1">
      <c r="D9644" s="32"/>
      <c r="G9644" s="32"/>
      <c r="I9644" s="7"/>
      <c r="J9644" s="7"/>
      <c r="K9644" s="7"/>
      <c r="N9644" s="7"/>
    </row>
    <row r="9645" spans="4:14" s="1" customFormat="1">
      <c r="D9645" s="32"/>
      <c r="G9645" s="32"/>
      <c r="I9645" s="7"/>
      <c r="J9645" s="7"/>
      <c r="K9645" s="7"/>
      <c r="N9645" s="7"/>
    </row>
    <row r="9646" spans="4:14" s="1" customFormat="1">
      <c r="D9646" s="32"/>
      <c r="G9646" s="32"/>
      <c r="I9646" s="7"/>
      <c r="J9646" s="7"/>
      <c r="K9646" s="7"/>
      <c r="N9646" s="7"/>
    </row>
    <row r="9647" spans="4:14" s="1" customFormat="1">
      <c r="D9647" s="32"/>
      <c r="G9647" s="32"/>
      <c r="I9647" s="7"/>
      <c r="J9647" s="7"/>
      <c r="K9647" s="7"/>
      <c r="N9647" s="7"/>
    </row>
    <row r="9648" spans="4:14" s="1" customFormat="1">
      <c r="D9648" s="32"/>
      <c r="G9648" s="32"/>
      <c r="I9648" s="7"/>
      <c r="J9648" s="7"/>
      <c r="K9648" s="7"/>
      <c r="N9648" s="7"/>
    </row>
    <row r="9649" spans="4:14" s="1" customFormat="1">
      <c r="D9649" s="32"/>
      <c r="G9649" s="32"/>
      <c r="I9649" s="7"/>
      <c r="J9649" s="7"/>
      <c r="K9649" s="7"/>
      <c r="N9649" s="7"/>
    </row>
    <row r="9650" spans="4:14" s="1" customFormat="1">
      <c r="D9650" s="32"/>
      <c r="G9650" s="32"/>
      <c r="I9650" s="7"/>
      <c r="J9650" s="7"/>
      <c r="K9650" s="7"/>
      <c r="N9650" s="7"/>
    </row>
    <row r="9651" spans="4:14" s="1" customFormat="1">
      <c r="D9651" s="32"/>
      <c r="G9651" s="32"/>
      <c r="I9651" s="7"/>
      <c r="J9651" s="7"/>
      <c r="K9651" s="7"/>
      <c r="N9651" s="7"/>
    </row>
    <row r="9652" spans="4:14" s="1" customFormat="1">
      <c r="D9652" s="32"/>
      <c r="G9652" s="32"/>
      <c r="I9652" s="7"/>
      <c r="J9652" s="7"/>
      <c r="K9652" s="7"/>
      <c r="N9652" s="7"/>
    </row>
    <row r="9653" spans="4:14" s="1" customFormat="1">
      <c r="D9653" s="32"/>
      <c r="G9653" s="32"/>
      <c r="I9653" s="7"/>
      <c r="J9653" s="7"/>
      <c r="K9653" s="7"/>
      <c r="N9653" s="7"/>
    </row>
    <row r="9654" spans="4:14" s="1" customFormat="1">
      <c r="D9654" s="32"/>
      <c r="G9654" s="32"/>
      <c r="I9654" s="7"/>
      <c r="J9654" s="7"/>
      <c r="K9654" s="7"/>
      <c r="N9654" s="7"/>
    </row>
    <row r="9655" spans="4:14" s="1" customFormat="1">
      <c r="D9655" s="32"/>
      <c r="G9655" s="32"/>
      <c r="I9655" s="7"/>
      <c r="J9655" s="7"/>
      <c r="K9655" s="7"/>
      <c r="N9655" s="7"/>
    </row>
    <row r="9656" spans="4:14" s="1" customFormat="1">
      <c r="D9656" s="32"/>
      <c r="G9656" s="32"/>
      <c r="I9656" s="7"/>
      <c r="J9656" s="7"/>
      <c r="K9656" s="7"/>
      <c r="N9656" s="7"/>
    </row>
    <row r="9657" spans="4:14" s="1" customFormat="1">
      <c r="D9657" s="32"/>
      <c r="G9657" s="32"/>
      <c r="I9657" s="7"/>
      <c r="J9657" s="7"/>
      <c r="K9657" s="7"/>
      <c r="N9657" s="7"/>
    </row>
    <row r="9658" spans="4:14" s="1" customFormat="1">
      <c r="D9658" s="32"/>
      <c r="G9658" s="32"/>
      <c r="I9658" s="7"/>
      <c r="J9658" s="7"/>
      <c r="K9658" s="7"/>
      <c r="N9658" s="7"/>
    </row>
    <row r="9659" spans="4:14" s="1" customFormat="1">
      <c r="D9659" s="32"/>
      <c r="G9659" s="32"/>
      <c r="I9659" s="7"/>
      <c r="J9659" s="7"/>
      <c r="K9659" s="7"/>
      <c r="N9659" s="7"/>
    </row>
    <row r="9660" spans="4:14" s="1" customFormat="1">
      <c r="D9660" s="32"/>
      <c r="G9660" s="32"/>
      <c r="I9660" s="7"/>
      <c r="J9660" s="7"/>
      <c r="K9660" s="7"/>
      <c r="N9660" s="7"/>
    </row>
    <row r="9661" spans="4:14" s="1" customFormat="1">
      <c r="D9661" s="32"/>
      <c r="G9661" s="32"/>
      <c r="I9661" s="7"/>
      <c r="J9661" s="7"/>
      <c r="K9661" s="7"/>
      <c r="N9661" s="7"/>
    </row>
    <row r="9662" spans="4:14" s="1" customFormat="1">
      <c r="D9662" s="32"/>
      <c r="G9662" s="32"/>
      <c r="I9662" s="7"/>
      <c r="J9662" s="7"/>
      <c r="K9662" s="7"/>
      <c r="N9662" s="7"/>
    </row>
    <row r="9663" spans="4:14" s="1" customFormat="1">
      <c r="D9663" s="32"/>
      <c r="G9663" s="32"/>
      <c r="I9663" s="7"/>
      <c r="J9663" s="7"/>
      <c r="K9663" s="7"/>
      <c r="N9663" s="7"/>
    </row>
    <row r="9664" spans="4:14" s="1" customFormat="1">
      <c r="D9664" s="32"/>
      <c r="G9664" s="32"/>
      <c r="I9664" s="7"/>
      <c r="J9664" s="7"/>
      <c r="K9664" s="7"/>
      <c r="N9664" s="7"/>
    </row>
    <row r="9665" spans="4:14" s="1" customFormat="1">
      <c r="D9665" s="32"/>
      <c r="G9665" s="32"/>
      <c r="I9665" s="7"/>
      <c r="J9665" s="7"/>
      <c r="K9665" s="7"/>
      <c r="N9665" s="7"/>
    </row>
    <row r="9666" spans="4:14" s="1" customFormat="1">
      <c r="D9666" s="32"/>
      <c r="G9666" s="32"/>
      <c r="I9666" s="7"/>
      <c r="J9666" s="7"/>
      <c r="K9666" s="7"/>
      <c r="N9666" s="7"/>
    </row>
    <row r="9667" spans="4:14" s="1" customFormat="1">
      <c r="D9667" s="32"/>
      <c r="G9667" s="32"/>
      <c r="I9667" s="7"/>
      <c r="J9667" s="7"/>
      <c r="K9667" s="7"/>
      <c r="N9667" s="7"/>
    </row>
    <row r="9668" spans="4:14" s="1" customFormat="1">
      <c r="D9668" s="32"/>
      <c r="G9668" s="32"/>
      <c r="I9668" s="7"/>
      <c r="J9668" s="7"/>
      <c r="K9668" s="7"/>
      <c r="N9668" s="7"/>
    </row>
    <row r="9669" spans="4:14" s="1" customFormat="1">
      <c r="D9669" s="32"/>
      <c r="G9669" s="32"/>
      <c r="I9669" s="7"/>
      <c r="J9669" s="7"/>
      <c r="K9669" s="7"/>
      <c r="N9669" s="7"/>
    </row>
    <row r="9670" spans="4:14" s="1" customFormat="1">
      <c r="D9670" s="32"/>
      <c r="G9670" s="32"/>
      <c r="I9670" s="7"/>
      <c r="J9670" s="7"/>
      <c r="K9670" s="7"/>
      <c r="N9670" s="7"/>
    </row>
    <row r="9671" spans="4:14" s="1" customFormat="1">
      <c r="D9671" s="32"/>
      <c r="G9671" s="32"/>
      <c r="I9671" s="7"/>
      <c r="J9671" s="7"/>
      <c r="K9671" s="7"/>
      <c r="N9671" s="7"/>
    </row>
    <row r="9672" spans="4:14" s="1" customFormat="1">
      <c r="D9672" s="32"/>
      <c r="G9672" s="32"/>
      <c r="I9672" s="7"/>
      <c r="J9672" s="7"/>
      <c r="K9672" s="7"/>
      <c r="N9672" s="7"/>
    </row>
    <row r="9673" spans="4:14" s="1" customFormat="1">
      <c r="D9673" s="32"/>
      <c r="G9673" s="32"/>
      <c r="I9673" s="7"/>
      <c r="J9673" s="7"/>
      <c r="K9673" s="7"/>
      <c r="N9673" s="7"/>
    </row>
    <row r="9674" spans="4:14" s="1" customFormat="1">
      <c r="D9674" s="32"/>
      <c r="G9674" s="32"/>
      <c r="I9674" s="7"/>
      <c r="J9674" s="7"/>
      <c r="K9674" s="7"/>
      <c r="N9674" s="7"/>
    </row>
    <row r="9675" spans="4:14" s="1" customFormat="1">
      <c r="D9675" s="32"/>
      <c r="G9675" s="32"/>
      <c r="I9675" s="7"/>
      <c r="J9675" s="7"/>
      <c r="K9675" s="7"/>
      <c r="N9675" s="7"/>
    </row>
    <row r="9676" spans="4:14" s="1" customFormat="1">
      <c r="D9676" s="32"/>
      <c r="G9676" s="32"/>
      <c r="I9676" s="7"/>
      <c r="J9676" s="7"/>
      <c r="K9676" s="7"/>
      <c r="N9676" s="7"/>
    </row>
    <row r="9677" spans="4:14" s="1" customFormat="1">
      <c r="D9677" s="32"/>
      <c r="G9677" s="32"/>
      <c r="I9677" s="7"/>
      <c r="J9677" s="7"/>
      <c r="K9677" s="7"/>
      <c r="N9677" s="7"/>
    </row>
    <row r="9678" spans="4:14" s="1" customFormat="1">
      <c r="D9678" s="32"/>
      <c r="G9678" s="32"/>
      <c r="I9678" s="7"/>
      <c r="J9678" s="7"/>
      <c r="K9678" s="7"/>
      <c r="N9678" s="7"/>
    </row>
    <row r="9679" spans="4:14" s="1" customFormat="1">
      <c r="D9679" s="32"/>
      <c r="G9679" s="32"/>
      <c r="I9679" s="7"/>
      <c r="J9679" s="7"/>
      <c r="K9679" s="7"/>
      <c r="N9679" s="7"/>
    </row>
    <row r="9680" spans="4:14" s="1" customFormat="1">
      <c r="D9680" s="32"/>
      <c r="G9680" s="32"/>
      <c r="I9680" s="7"/>
      <c r="J9680" s="7"/>
      <c r="K9680" s="7"/>
      <c r="N9680" s="7"/>
    </row>
    <row r="9681" spans="4:14" s="1" customFormat="1">
      <c r="D9681" s="32"/>
      <c r="G9681" s="32"/>
      <c r="I9681" s="7"/>
      <c r="J9681" s="7"/>
      <c r="K9681" s="7"/>
      <c r="N9681" s="7"/>
    </row>
    <row r="9682" spans="4:14" s="1" customFormat="1">
      <c r="D9682" s="32"/>
      <c r="G9682" s="32"/>
      <c r="I9682" s="7"/>
      <c r="J9682" s="7"/>
      <c r="K9682" s="7"/>
      <c r="N9682" s="7"/>
    </row>
    <row r="9683" spans="4:14" s="1" customFormat="1">
      <c r="D9683" s="32"/>
      <c r="G9683" s="32"/>
      <c r="I9683" s="7"/>
      <c r="J9683" s="7"/>
      <c r="K9683" s="7"/>
      <c r="N9683" s="7"/>
    </row>
    <row r="9684" spans="4:14" s="1" customFormat="1">
      <c r="D9684" s="32"/>
      <c r="G9684" s="32"/>
      <c r="I9684" s="7"/>
      <c r="J9684" s="7"/>
      <c r="K9684" s="7"/>
      <c r="N9684" s="7"/>
    </row>
    <row r="9685" spans="4:14" s="1" customFormat="1">
      <c r="D9685" s="32"/>
      <c r="G9685" s="32"/>
      <c r="I9685" s="7"/>
      <c r="J9685" s="7"/>
      <c r="K9685" s="7"/>
      <c r="N9685" s="7"/>
    </row>
    <row r="9686" spans="4:14" s="1" customFormat="1">
      <c r="D9686" s="32"/>
      <c r="G9686" s="32"/>
      <c r="I9686" s="7"/>
      <c r="J9686" s="7"/>
      <c r="K9686" s="7"/>
      <c r="N9686" s="7"/>
    </row>
    <row r="9687" spans="4:14" s="1" customFormat="1">
      <c r="D9687" s="32"/>
      <c r="G9687" s="32"/>
      <c r="I9687" s="7"/>
      <c r="J9687" s="7"/>
      <c r="K9687" s="7"/>
      <c r="N9687" s="7"/>
    </row>
    <row r="9688" spans="4:14" s="1" customFormat="1">
      <c r="D9688" s="32"/>
      <c r="G9688" s="32"/>
      <c r="I9688" s="7"/>
      <c r="J9688" s="7"/>
      <c r="K9688" s="7"/>
      <c r="N9688" s="7"/>
    </row>
    <row r="9689" spans="4:14" s="1" customFormat="1">
      <c r="D9689" s="32"/>
      <c r="G9689" s="32"/>
      <c r="I9689" s="7"/>
      <c r="J9689" s="7"/>
      <c r="K9689" s="7"/>
      <c r="N9689" s="7"/>
    </row>
    <row r="9690" spans="4:14" s="1" customFormat="1">
      <c r="D9690" s="32"/>
      <c r="G9690" s="32"/>
      <c r="I9690" s="7"/>
      <c r="J9690" s="7"/>
      <c r="K9690" s="7"/>
      <c r="N9690" s="7"/>
    </row>
    <row r="9691" spans="4:14" s="1" customFormat="1">
      <c r="D9691" s="32"/>
      <c r="G9691" s="32"/>
      <c r="I9691" s="7"/>
      <c r="J9691" s="7"/>
      <c r="K9691" s="7"/>
      <c r="N9691" s="7"/>
    </row>
    <row r="9692" spans="4:14" s="1" customFormat="1">
      <c r="D9692" s="32"/>
      <c r="G9692" s="32"/>
      <c r="I9692" s="7"/>
      <c r="J9692" s="7"/>
      <c r="K9692" s="7"/>
      <c r="N9692" s="7"/>
    </row>
    <row r="9693" spans="4:14" s="1" customFormat="1">
      <c r="D9693" s="32"/>
      <c r="G9693" s="32"/>
      <c r="I9693" s="7"/>
      <c r="J9693" s="7"/>
      <c r="K9693" s="7"/>
      <c r="N9693" s="7"/>
    </row>
    <row r="9694" spans="4:14" s="1" customFormat="1">
      <c r="D9694" s="32"/>
      <c r="G9694" s="32"/>
      <c r="I9694" s="7"/>
      <c r="J9694" s="7"/>
      <c r="K9694" s="7"/>
      <c r="N9694" s="7"/>
    </row>
    <row r="9695" spans="4:14" s="1" customFormat="1">
      <c r="D9695" s="32"/>
      <c r="G9695" s="32"/>
      <c r="I9695" s="7"/>
      <c r="J9695" s="7"/>
      <c r="K9695" s="7"/>
      <c r="N9695" s="7"/>
    </row>
    <row r="9696" spans="4:14" s="1" customFormat="1">
      <c r="D9696" s="32"/>
      <c r="G9696" s="32"/>
      <c r="I9696" s="7"/>
      <c r="J9696" s="7"/>
      <c r="K9696" s="7"/>
      <c r="N9696" s="7"/>
    </row>
    <row r="9697" spans="4:14" s="1" customFormat="1">
      <c r="D9697" s="32"/>
      <c r="G9697" s="32"/>
      <c r="I9697" s="7"/>
      <c r="J9697" s="7"/>
      <c r="K9697" s="7"/>
      <c r="N9697" s="7"/>
    </row>
    <row r="9698" spans="4:14" s="1" customFormat="1">
      <c r="D9698" s="32"/>
      <c r="G9698" s="32"/>
      <c r="I9698" s="7"/>
      <c r="J9698" s="7"/>
      <c r="K9698" s="7"/>
      <c r="N9698" s="7"/>
    </row>
    <row r="9699" spans="4:14" s="1" customFormat="1">
      <c r="D9699" s="32"/>
      <c r="G9699" s="32"/>
      <c r="I9699" s="7"/>
      <c r="J9699" s="7"/>
      <c r="K9699" s="7"/>
      <c r="N9699" s="7"/>
    </row>
    <row r="9700" spans="4:14" s="1" customFormat="1">
      <c r="D9700" s="32"/>
      <c r="G9700" s="32"/>
      <c r="I9700" s="7"/>
      <c r="J9700" s="7"/>
      <c r="K9700" s="7"/>
      <c r="N9700" s="7"/>
    </row>
    <row r="9701" spans="4:14" s="1" customFormat="1">
      <c r="D9701" s="32"/>
      <c r="G9701" s="32"/>
      <c r="I9701" s="7"/>
      <c r="J9701" s="7"/>
      <c r="K9701" s="7"/>
      <c r="N9701" s="7"/>
    </row>
    <row r="9702" spans="4:14" s="1" customFormat="1">
      <c r="D9702" s="32"/>
      <c r="G9702" s="32"/>
      <c r="I9702" s="7"/>
      <c r="J9702" s="7"/>
      <c r="K9702" s="7"/>
      <c r="N9702" s="7"/>
    </row>
    <row r="9703" spans="4:14" s="1" customFormat="1">
      <c r="D9703" s="32"/>
      <c r="G9703" s="32"/>
      <c r="I9703" s="7"/>
      <c r="J9703" s="7"/>
      <c r="K9703" s="7"/>
      <c r="N9703" s="7"/>
    </row>
    <row r="9704" spans="4:14" s="1" customFormat="1">
      <c r="D9704" s="32"/>
      <c r="G9704" s="32"/>
      <c r="I9704" s="7"/>
      <c r="J9704" s="7"/>
      <c r="K9704" s="7"/>
      <c r="N9704" s="7"/>
    </row>
    <row r="9705" spans="4:14" s="1" customFormat="1">
      <c r="D9705" s="32"/>
      <c r="G9705" s="32"/>
      <c r="I9705" s="7"/>
      <c r="J9705" s="7"/>
      <c r="K9705" s="7"/>
      <c r="N9705" s="7"/>
    </row>
    <row r="9706" spans="4:14" s="1" customFormat="1">
      <c r="D9706" s="32"/>
      <c r="G9706" s="32"/>
      <c r="I9706" s="7"/>
      <c r="J9706" s="7"/>
      <c r="K9706" s="7"/>
      <c r="N9706" s="7"/>
    </row>
    <row r="9707" spans="4:14" s="1" customFormat="1">
      <c r="D9707" s="32"/>
      <c r="G9707" s="32"/>
      <c r="I9707" s="7"/>
      <c r="J9707" s="7"/>
      <c r="K9707" s="7"/>
      <c r="N9707" s="7"/>
    </row>
    <row r="9708" spans="4:14" s="1" customFormat="1">
      <c r="D9708" s="32"/>
      <c r="G9708" s="32"/>
      <c r="I9708" s="7"/>
      <c r="J9708" s="7"/>
      <c r="K9708" s="7"/>
      <c r="N9708" s="7"/>
    </row>
    <row r="9709" spans="4:14" s="1" customFormat="1">
      <c r="D9709" s="32"/>
      <c r="G9709" s="32"/>
      <c r="I9709" s="7"/>
      <c r="J9709" s="7"/>
      <c r="K9709" s="7"/>
      <c r="N9709" s="7"/>
    </row>
    <row r="9710" spans="4:14" s="1" customFormat="1">
      <c r="D9710" s="32"/>
      <c r="G9710" s="32"/>
      <c r="I9710" s="7"/>
      <c r="J9710" s="7"/>
      <c r="K9710" s="7"/>
      <c r="N9710" s="7"/>
    </row>
    <row r="9711" spans="4:14" s="1" customFormat="1">
      <c r="D9711" s="32"/>
      <c r="G9711" s="32"/>
      <c r="I9711" s="7"/>
      <c r="J9711" s="7"/>
      <c r="K9711" s="7"/>
      <c r="N9711" s="7"/>
    </row>
    <row r="9712" spans="4:14" s="1" customFormat="1">
      <c r="D9712" s="32"/>
      <c r="G9712" s="32"/>
      <c r="I9712" s="7"/>
      <c r="J9712" s="7"/>
      <c r="K9712" s="7"/>
      <c r="N9712" s="7"/>
    </row>
    <row r="9713" spans="4:14" s="1" customFormat="1">
      <c r="D9713" s="32"/>
      <c r="G9713" s="32"/>
      <c r="I9713" s="7"/>
      <c r="J9713" s="7"/>
      <c r="K9713" s="7"/>
      <c r="N9713" s="7"/>
    </row>
    <row r="9714" spans="4:14" s="1" customFormat="1">
      <c r="D9714" s="32"/>
      <c r="G9714" s="32"/>
      <c r="I9714" s="7"/>
      <c r="J9714" s="7"/>
      <c r="K9714" s="7"/>
      <c r="N9714" s="7"/>
    </row>
    <row r="9715" spans="4:14" s="1" customFormat="1">
      <c r="D9715" s="32"/>
      <c r="G9715" s="32"/>
      <c r="I9715" s="7"/>
      <c r="J9715" s="7"/>
      <c r="K9715" s="7"/>
      <c r="N9715" s="7"/>
    </row>
    <row r="9716" spans="4:14" s="1" customFormat="1">
      <c r="D9716" s="32"/>
      <c r="G9716" s="32"/>
      <c r="I9716" s="7"/>
      <c r="J9716" s="7"/>
      <c r="K9716" s="7"/>
      <c r="N9716" s="7"/>
    </row>
    <row r="9717" spans="4:14" s="1" customFormat="1">
      <c r="D9717" s="32"/>
      <c r="G9717" s="32"/>
      <c r="I9717" s="7"/>
      <c r="J9717" s="7"/>
      <c r="K9717" s="7"/>
      <c r="N9717" s="7"/>
    </row>
    <row r="9718" spans="4:14" s="1" customFormat="1">
      <c r="D9718" s="32"/>
      <c r="G9718" s="32"/>
      <c r="I9718" s="7"/>
      <c r="J9718" s="7"/>
      <c r="K9718" s="7"/>
      <c r="N9718" s="7"/>
    </row>
    <row r="9719" spans="4:14" s="1" customFormat="1">
      <c r="D9719" s="32"/>
      <c r="G9719" s="32"/>
      <c r="I9719" s="7"/>
      <c r="J9719" s="7"/>
      <c r="K9719" s="7"/>
      <c r="N9719" s="7"/>
    </row>
    <row r="9720" spans="4:14" s="1" customFormat="1">
      <c r="D9720" s="32"/>
      <c r="G9720" s="32"/>
      <c r="I9720" s="7"/>
      <c r="J9720" s="7"/>
      <c r="K9720" s="7"/>
      <c r="N9720" s="7"/>
    </row>
    <row r="9721" spans="4:14" s="1" customFormat="1">
      <c r="D9721" s="32"/>
      <c r="G9721" s="32"/>
      <c r="I9721" s="7"/>
      <c r="J9721" s="7"/>
      <c r="K9721" s="7"/>
      <c r="N9721" s="7"/>
    </row>
    <row r="9722" spans="4:14" s="1" customFormat="1">
      <c r="D9722" s="32"/>
      <c r="G9722" s="32"/>
      <c r="I9722" s="7"/>
      <c r="J9722" s="7"/>
      <c r="K9722" s="7"/>
      <c r="N9722" s="7"/>
    </row>
    <row r="9723" spans="4:14" s="1" customFormat="1">
      <c r="D9723" s="32"/>
      <c r="G9723" s="32"/>
      <c r="I9723" s="7"/>
      <c r="J9723" s="7"/>
      <c r="K9723" s="7"/>
      <c r="N9723" s="7"/>
    </row>
    <row r="9724" spans="4:14" s="1" customFormat="1">
      <c r="D9724" s="32"/>
      <c r="G9724" s="32"/>
      <c r="I9724" s="7"/>
      <c r="J9724" s="7"/>
      <c r="K9724" s="7"/>
      <c r="N9724" s="7"/>
    </row>
    <row r="9725" spans="4:14" s="1" customFormat="1">
      <c r="D9725" s="32"/>
      <c r="G9725" s="32"/>
      <c r="I9725" s="7"/>
      <c r="J9725" s="7"/>
      <c r="K9725" s="7"/>
      <c r="N9725" s="7"/>
    </row>
    <row r="9726" spans="4:14" s="1" customFormat="1">
      <c r="D9726" s="32"/>
      <c r="G9726" s="32"/>
      <c r="I9726" s="7"/>
      <c r="J9726" s="7"/>
      <c r="K9726" s="7"/>
      <c r="N9726" s="7"/>
    </row>
    <row r="9727" spans="4:14" s="1" customFormat="1">
      <c r="D9727" s="32"/>
      <c r="G9727" s="32"/>
      <c r="I9727" s="7"/>
      <c r="J9727" s="7"/>
      <c r="K9727" s="7"/>
      <c r="N9727" s="7"/>
    </row>
    <row r="9728" spans="4:14" s="1" customFormat="1">
      <c r="D9728" s="32"/>
      <c r="G9728" s="32"/>
      <c r="I9728" s="7"/>
      <c r="J9728" s="7"/>
      <c r="K9728" s="7"/>
      <c r="N9728" s="7"/>
    </row>
    <row r="9729" spans="4:14" s="1" customFormat="1">
      <c r="D9729" s="32"/>
      <c r="G9729" s="32"/>
      <c r="I9729" s="7"/>
      <c r="J9729" s="7"/>
      <c r="K9729" s="7"/>
      <c r="N9729" s="7"/>
    </row>
    <row r="9730" spans="4:14" s="1" customFormat="1">
      <c r="D9730" s="32"/>
      <c r="G9730" s="32"/>
      <c r="I9730" s="7"/>
      <c r="J9730" s="7"/>
      <c r="K9730" s="7"/>
      <c r="N9730" s="7"/>
    </row>
    <row r="9731" spans="4:14" s="1" customFormat="1">
      <c r="D9731" s="32"/>
      <c r="G9731" s="32"/>
      <c r="I9731" s="7"/>
      <c r="J9731" s="7"/>
      <c r="K9731" s="7"/>
      <c r="N9731" s="7"/>
    </row>
    <row r="9732" spans="4:14" s="1" customFormat="1">
      <c r="D9732" s="32"/>
      <c r="G9732" s="32"/>
      <c r="I9732" s="7"/>
      <c r="J9732" s="7"/>
      <c r="K9732" s="7"/>
      <c r="N9732" s="7"/>
    </row>
    <row r="9733" spans="4:14" s="1" customFormat="1">
      <c r="D9733" s="32"/>
      <c r="G9733" s="32"/>
      <c r="I9733" s="7"/>
      <c r="J9733" s="7"/>
      <c r="K9733" s="7"/>
      <c r="N9733" s="7"/>
    </row>
    <row r="9734" spans="4:14" s="1" customFormat="1">
      <c r="D9734" s="32"/>
      <c r="G9734" s="32"/>
      <c r="I9734" s="7"/>
      <c r="J9734" s="7"/>
      <c r="K9734" s="7"/>
      <c r="N9734" s="7"/>
    </row>
    <row r="9735" spans="4:14" s="1" customFormat="1">
      <c r="D9735" s="32"/>
      <c r="G9735" s="32"/>
      <c r="I9735" s="7"/>
      <c r="J9735" s="7"/>
      <c r="K9735" s="7"/>
      <c r="N9735" s="7"/>
    </row>
    <row r="9736" spans="4:14" s="1" customFormat="1">
      <c r="D9736" s="32"/>
      <c r="G9736" s="32"/>
      <c r="I9736" s="7"/>
      <c r="J9736" s="7"/>
      <c r="K9736" s="7"/>
      <c r="N9736" s="7"/>
    </row>
    <row r="9737" spans="4:14" s="1" customFormat="1">
      <c r="D9737" s="32"/>
      <c r="G9737" s="32"/>
      <c r="I9737" s="7"/>
      <c r="J9737" s="7"/>
      <c r="K9737" s="7"/>
      <c r="N9737" s="7"/>
    </row>
    <row r="9738" spans="4:14" s="1" customFormat="1">
      <c r="D9738" s="32"/>
      <c r="G9738" s="32"/>
      <c r="I9738" s="7"/>
      <c r="J9738" s="7"/>
      <c r="K9738" s="7"/>
      <c r="N9738" s="7"/>
    </row>
    <row r="9739" spans="4:14" s="1" customFormat="1">
      <c r="D9739" s="32"/>
      <c r="G9739" s="32"/>
      <c r="I9739" s="7"/>
      <c r="J9739" s="7"/>
      <c r="K9739" s="7"/>
      <c r="N9739" s="7"/>
    </row>
    <row r="9740" spans="4:14" s="1" customFormat="1">
      <c r="D9740" s="32"/>
      <c r="G9740" s="32"/>
      <c r="I9740" s="7"/>
      <c r="J9740" s="7"/>
      <c r="K9740" s="7"/>
      <c r="N9740" s="7"/>
    </row>
    <row r="9741" spans="4:14" s="1" customFormat="1">
      <c r="D9741" s="32"/>
      <c r="G9741" s="32"/>
      <c r="I9741" s="7"/>
      <c r="J9741" s="7"/>
      <c r="K9741" s="7"/>
      <c r="N9741" s="7"/>
    </row>
    <row r="9742" spans="4:14" s="1" customFormat="1">
      <c r="D9742" s="32"/>
      <c r="G9742" s="32"/>
      <c r="I9742" s="7"/>
      <c r="J9742" s="7"/>
      <c r="K9742" s="7"/>
      <c r="N9742" s="7"/>
    </row>
    <row r="9743" spans="4:14" s="1" customFormat="1">
      <c r="D9743" s="32"/>
      <c r="G9743" s="32"/>
      <c r="I9743" s="7"/>
      <c r="J9743" s="7"/>
      <c r="K9743" s="7"/>
      <c r="N9743" s="7"/>
    </row>
    <row r="9744" spans="4:14" s="1" customFormat="1">
      <c r="D9744" s="32"/>
      <c r="G9744" s="32"/>
      <c r="I9744" s="7"/>
      <c r="J9744" s="7"/>
      <c r="K9744" s="7"/>
      <c r="N9744" s="7"/>
    </row>
    <row r="9745" spans="4:14" s="1" customFormat="1">
      <c r="D9745" s="32"/>
      <c r="G9745" s="32"/>
      <c r="I9745" s="7"/>
      <c r="J9745" s="7"/>
      <c r="K9745" s="7"/>
      <c r="N9745" s="7"/>
    </row>
    <row r="9746" spans="4:14" s="1" customFormat="1">
      <c r="D9746" s="32"/>
      <c r="G9746" s="32"/>
      <c r="I9746" s="7"/>
      <c r="J9746" s="7"/>
      <c r="K9746" s="7"/>
      <c r="N9746" s="7"/>
    </row>
    <row r="9747" spans="4:14" s="1" customFormat="1">
      <c r="D9747" s="32"/>
      <c r="G9747" s="32"/>
      <c r="I9747" s="7"/>
      <c r="J9747" s="7"/>
      <c r="K9747" s="7"/>
      <c r="N9747" s="7"/>
    </row>
    <row r="9748" spans="4:14" s="1" customFormat="1">
      <c r="D9748" s="32"/>
      <c r="G9748" s="32"/>
      <c r="I9748" s="7"/>
      <c r="J9748" s="7"/>
      <c r="K9748" s="7"/>
      <c r="N9748" s="7"/>
    </row>
    <row r="9749" spans="4:14" s="1" customFormat="1">
      <c r="D9749" s="32"/>
      <c r="G9749" s="32"/>
      <c r="I9749" s="7"/>
      <c r="J9749" s="7"/>
      <c r="K9749" s="7"/>
      <c r="N9749" s="7"/>
    </row>
    <row r="9750" spans="4:14" s="1" customFormat="1">
      <c r="D9750" s="32"/>
      <c r="G9750" s="32"/>
      <c r="I9750" s="7"/>
      <c r="J9750" s="7"/>
      <c r="K9750" s="7"/>
      <c r="N9750" s="7"/>
    </row>
    <row r="9751" spans="4:14" s="1" customFormat="1">
      <c r="D9751" s="32"/>
      <c r="G9751" s="32"/>
      <c r="I9751" s="7"/>
      <c r="J9751" s="7"/>
      <c r="K9751" s="7"/>
      <c r="N9751" s="7"/>
    </row>
    <row r="9752" spans="4:14" s="1" customFormat="1">
      <c r="D9752" s="32"/>
      <c r="G9752" s="32"/>
      <c r="I9752" s="7"/>
      <c r="J9752" s="7"/>
      <c r="K9752" s="7"/>
      <c r="N9752" s="7"/>
    </row>
    <row r="9753" spans="4:14" s="1" customFormat="1">
      <c r="D9753" s="32"/>
      <c r="G9753" s="32"/>
      <c r="I9753" s="7"/>
      <c r="J9753" s="7"/>
      <c r="K9753" s="7"/>
      <c r="N9753" s="7"/>
    </row>
    <row r="9754" spans="4:14" s="1" customFormat="1">
      <c r="D9754" s="32"/>
      <c r="G9754" s="32"/>
      <c r="I9754" s="7"/>
      <c r="J9754" s="7"/>
      <c r="K9754" s="7"/>
      <c r="N9754" s="7"/>
    </row>
    <row r="9755" spans="4:14" s="1" customFormat="1">
      <c r="D9755" s="32"/>
      <c r="G9755" s="32"/>
      <c r="I9755" s="7"/>
      <c r="J9755" s="7"/>
      <c r="K9755" s="7"/>
      <c r="N9755" s="7"/>
    </row>
    <row r="9756" spans="4:14" s="1" customFormat="1">
      <c r="D9756" s="32"/>
      <c r="G9756" s="32"/>
      <c r="I9756" s="7"/>
      <c r="J9756" s="7"/>
      <c r="K9756" s="7"/>
      <c r="N9756" s="7"/>
    </row>
    <row r="9757" spans="4:14" s="1" customFormat="1">
      <c r="D9757" s="32"/>
      <c r="G9757" s="32"/>
      <c r="I9757" s="7"/>
      <c r="J9757" s="7"/>
      <c r="K9757" s="7"/>
      <c r="N9757" s="7"/>
    </row>
    <row r="9758" spans="4:14" s="1" customFormat="1">
      <c r="D9758" s="32"/>
      <c r="G9758" s="32"/>
      <c r="I9758" s="7"/>
      <c r="J9758" s="7"/>
      <c r="K9758" s="7"/>
      <c r="N9758" s="7"/>
    </row>
    <row r="9759" spans="4:14" s="1" customFormat="1">
      <c r="D9759" s="32"/>
      <c r="G9759" s="32"/>
      <c r="I9759" s="7"/>
      <c r="J9759" s="7"/>
      <c r="K9759" s="7"/>
      <c r="N9759" s="7"/>
    </row>
    <row r="9760" spans="4:14" s="1" customFormat="1">
      <c r="D9760" s="32"/>
      <c r="G9760" s="32"/>
      <c r="I9760" s="7"/>
      <c r="J9760" s="7"/>
      <c r="K9760" s="7"/>
      <c r="N9760" s="7"/>
    </row>
    <row r="9761" spans="4:14" s="1" customFormat="1">
      <c r="D9761" s="32"/>
      <c r="G9761" s="32"/>
      <c r="I9761" s="7"/>
      <c r="J9761" s="7"/>
      <c r="K9761" s="7"/>
      <c r="N9761" s="7"/>
    </row>
    <row r="9762" spans="4:14" s="1" customFormat="1">
      <c r="D9762" s="32"/>
      <c r="G9762" s="32"/>
      <c r="I9762" s="7"/>
      <c r="J9762" s="7"/>
      <c r="K9762" s="7"/>
      <c r="N9762" s="7"/>
    </row>
    <row r="9763" spans="4:14" s="1" customFormat="1">
      <c r="D9763" s="32"/>
      <c r="G9763" s="32"/>
      <c r="I9763" s="7"/>
      <c r="J9763" s="7"/>
      <c r="K9763" s="7"/>
      <c r="N9763" s="7"/>
    </row>
    <row r="9764" spans="4:14" s="1" customFormat="1">
      <c r="D9764" s="32"/>
      <c r="G9764" s="32"/>
      <c r="I9764" s="7"/>
      <c r="J9764" s="7"/>
      <c r="K9764" s="7"/>
      <c r="N9764" s="7"/>
    </row>
    <row r="9765" spans="4:14" s="1" customFormat="1">
      <c r="D9765" s="32"/>
      <c r="G9765" s="32"/>
      <c r="I9765" s="7"/>
      <c r="J9765" s="7"/>
      <c r="K9765" s="7"/>
      <c r="N9765" s="7"/>
    </row>
    <row r="9766" spans="4:14" s="1" customFormat="1">
      <c r="D9766" s="32"/>
      <c r="G9766" s="32"/>
      <c r="I9766" s="7"/>
      <c r="J9766" s="7"/>
      <c r="K9766" s="7"/>
      <c r="N9766" s="7"/>
    </row>
    <row r="9767" spans="4:14" s="1" customFormat="1">
      <c r="D9767" s="32"/>
      <c r="G9767" s="32"/>
      <c r="I9767" s="7"/>
      <c r="J9767" s="7"/>
      <c r="K9767" s="7"/>
      <c r="N9767" s="7"/>
    </row>
    <row r="9768" spans="4:14" s="1" customFormat="1">
      <c r="D9768" s="32"/>
      <c r="G9768" s="32"/>
      <c r="I9768" s="7"/>
      <c r="J9768" s="7"/>
      <c r="K9768" s="7"/>
      <c r="N9768" s="7"/>
    </row>
    <row r="9769" spans="4:14" s="1" customFormat="1">
      <c r="D9769" s="32"/>
      <c r="G9769" s="32"/>
      <c r="I9769" s="7"/>
      <c r="J9769" s="7"/>
      <c r="K9769" s="7"/>
      <c r="N9769" s="7"/>
    </row>
    <row r="9770" spans="4:14" s="1" customFormat="1">
      <c r="D9770" s="32"/>
      <c r="G9770" s="32"/>
      <c r="I9770" s="7"/>
      <c r="J9770" s="7"/>
      <c r="K9770" s="7"/>
      <c r="N9770" s="7"/>
    </row>
    <row r="9771" spans="4:14" s="1" customFormat="1">
      <c r="D9771" s="32"/>
      <c r="G9771" s="32"/>
      <c r="I9771" s="7"/>
      <c r="J9771" s="7"/>
      <c r="K9771" s="7"/>
      <c r="N9771" s="7"/>
    </row>
    <row r="9772" spans="4:14" s="1" customFormat="1">
      <c r="D9772" s="32"/>
      <c r="G9772" s="32"/>
      <c r="I9772" s="7"/>
      <c r="J9772" s="7"/>
      <c r="K9772" s="7"/>
      <c r="N9772" s="7"/>
    </row>
    <row r="9773" spans="4:14" s="1" customFormat="1">
      <c r="D9773" s="32"/>
      <c r="G9773" s="32"/>
      <c r="I9773" s="7"/>
      <c r="J9773" s="7"/>
      <c r="K9773" s="7"/>
      <c r="N9773" s="7"/>
    </row>
    <row r="9774" spans="4:14" s="1" customFormat="1">
      <c r="D9774" s="32"/>
      <c r="G9774" s="32"/>
      <c r="I9774" s="7"/>
      <c r="J9774" s="7"/>
      <c r="K9774" s="7"/>
      <c r="N9774" s="7"/>
    </row>
    <row r="9775" spans="4:14" s="1" customFormat="1">
      <c r="D9775" s="32"/>
      <c r="G9775" s="32"/>
      <c r="I9775" s="7"/>
      <c r="J9775" s="7"/>
      <c r="K9775" s="7"/>
      <c r="N9775" s="7"/>
    </row>
    <row r="9776" spans="4:14" s="1" customFormat="1">
      <c r="D9776" s="32"/>
      <c r="G9776" s="32"/>
      <c r="I9776" s="7"/>
      <c r="J9776" s="7"/>
      <c r="K9776" s="7"/>
      <c r="N9776" s="7"/>
    </row>
    <row r="9777" spans="4:14" s="1" customFormat="1">
      <c r="D9777" s="32"/>
      <c r="G9777" s="32"/>
      <c r="I9777" s="7"/>
      <c r="J9777" s="7"/>
      <c r="K9777" s="7"/>
      <c r="N9777" s="7"/>
    </row>
    <row r="9778" spans="4:14" s="1" customFormat="1">
      <c r="D9778" s="32"/>
      <c r="G9778" s="32"/>
      <c r="I9778" s="7"/>
      <c r="J9778" s="7"/>
      <c r="K9778" s="7"/>
      <c r="N9778" s="7"/>
    </row>
    <row r="9779" spans="4:14" s="1" customFormat="1">
      <c r="D9779" s="32"/>
      <c r="G9779" s="32"/>
      <c r="I9779" s="7"/>
      <c r="J9779" s="7"/>
      <c r="K9779" s="7"/>
      <c r="N9779" s="7"/>
    </row>
    <row r="9780" spans="4:14" s="1" customFormat="1">
      <c r="D9780" s="32"/>
      <c r="G9780" s="32"/>
      <c r="I9780" s="7"/>
      <c r="J9780" s="7"/>
      <c r="K9780" s="7"/>
      <c r="N9780" s="7"/>
    </row>
    <row r="9781" spans="4:14" s="1" customFormat="1">
      <c r="D9781" s="32"/>
      <c r="G9781" s="32"/>
      <c r="I9781" s="7"/>
      <c r="J9781" s="7"/>
      <c r="K9781" s="7"/>
      <c r="N9781" s="7"/>
    </row>
    <row r="9782" spans="4:14" s="1" customFormat="1">
      <c r="D9782" s="32"/>
      <c r="G9782" s="32"/>
      <c r="I9782" s="7"/>
      <c r="J9782" s="7"/>
      <c r="K9782" s="7"/>
      <c r="N9782" s="7"/>
    </row>
    <row r="9783" spans="4:14" s="1" customFormat="1">
      <c r="D9783" s="32"/>
      <c r="G9783" s="32"/>
      <c r="I9783" s="7"/>
      <c r="J9783" s="7"/>
      <c r="K9783" s="7"/>
      <c r="N9783" s="7"/>
    </row>
    <row r="9784" spans="4:14" s="1" customFormat="1">
      <c r="D9784" s="32"/>
      <c r="G9784" s="32"/>
      <c r="I9784" s="7"/>
      <c r="J9784" s="7"/>
      <c r="K9784" s="7"/>
      <c r="N9784" s="7"/>
    </row>
    <row r="9785" spans="4:14" s="1" customFormat="1">
      <c r="D9785" s="32"/>
      <c r="G9785" s="32"/>
      <c r="I9785" s="7"/>
      <c r="J9785" s="7"/>
      <c r="K9785" s="7"/>
      <c r="N9785" s="7"/>
    </row>
    <row r="9786" spans="4:14" s="1" customFormat="1">
      <c r="D9786" s="32"/>
      <c r="G9786" s="32"/>
      <c r="I9786" s="7"/>
      <c r="J9786" s="7"/>
      <c r="K9786" s="7"/>
      <c r="N9786" s="7"/>
    </row>
    <row r="9787" spans="4:14" s="1" customFormat="1">
      <c r="D9787" s="32"/>
      <c r="G9787" s="32"/>
      <c r="I9787" s="7"/>
      <c r="J9787" s="7"/>
      <c r="K9787" s="7"/>
      <c r="N9787" s="7"/>
    </row>
    <row r="9788" spans="4:14" s="1" customFormat="1">
      <c r="D9788" s="32"/>
      <c r="G9788" s="32"/>
      <c r="I9788" s="7"/>
      <c r="J9788" s="7"/>
      <c r="K9788" s="7"/>
      <c r="N9788" s="7"/>
    </row>
    <row r="9789" spans="4:14" s="1" customFormat="1">
      <c r="D9789" s="32"/>
      <c r="G9789" s="32"/>
      <c r="I9789" s="7"/>
      <c r="J9789" s="7"/>
      <c r="K9789" s="7"/>
      <c r="N9789" s="7"/>
    </row>
    <row r="9790" spans="4:14" s="1" customFormat="1">
      <c r="D9790" s="32"/>
      <c r="G9790" s="32"/>
      <c r="I9790" s="7"/>
      <c r="J9790" s="7"/>
      <c r="K9790" s="7"/>
      <c r="N9790" s="7"/>
    </row>
    <row r="9791" spans="4:14" s="1" customFormat="1">
      <c r="D9791" s="32"/>
      <c r="G9791" s="32"/>
      <c r="I9791" s="7"/>
      <c r="J9791" s="7"/>
      <c r="K9791" s="7"/>
      <c r="N9791" s="7"/>
    </row>
    <row r="9792" spans="4:14" s="1" customFormat="1">
      <c r="D9792" s="32"/>
      <c r="G9792" s="32"/>
      <c r="I9792" s="7"/>
      <c r="J9792" s="7"/>
      <c r="K9792" s="7"/>
      <c r="N9792" s="7"/>
    </row>
    <row r="9793" spans="4:14" s="1" customFormat="1">
      <c r="D9793" s="32"/>
      <c r="G9793" s="32"/>
      <c r="I9793" s="7"/>
      <c r="J9793" s="7"/>
      <c r="K9793" s="7"/>
      <c r="N9793" s="7"/>
    </row>
    <row r="9794" spans="4:14" s="1" customFormat="1">
      <c r="D9794" s="32"/>
      <c r="G9794" s="32"/>
      <c r="I9794" s="7"/>
      <c r="J9794" s="7"/>
      <c r="K9794" s="7"/>
      <c r="N9794" s="7"/>
    </row>
    <row r="9795" spans="4:14" s="1" customFormat="1">
      <c r="D9795" s="32"/>
      <c r="G9795" s="32"/>
      <c r="I9795" s="7"/>
      <c r="J9795" s="7"/>
      <c r="K9795" s="7"/>
      <c r="N9795" s="7"/>
    </row>
    <row r="9796" spans="4:14" s="1" customFormat="1">
      <c r="D9796" s="32"/>
      <c r="G9796" s="32"/>
      <c r="I9796" s="7"/>
      <c r="J9796" s="7"/>
      <c r="K9796" s="7"/>
      <c r="N9796" s="7"/>
    </row>
    <row r="9797" spans="4:14" s="1" customFormat="1">
      <c r="D9797" s="32"/>
      <c r="G9797" s="32"/>
      <c r="I9797" s="7"/>
      <c r="J9797" s="7"/>
      <c r="K9797" s="7"/>
      <c r="N9797" s="7"/>
    </row>
    <row r="9798" spans="4:14" s="1" customFormat="1">
      <c r="D9798" s="32"/>
      <c r="G9798" s="32"/>
      <c r="I9798" s="7"/>
      <c r="J9798" s="7"/>
      <c r="K9798" s="7"/>
      <c r="N9798" s="7"/>
    </row>
    <row r="9799" spans="4:14" s="1" customFormat="1">
      <c r="D9799" s="32"/>
      <c r="G9799" s="32"/>
      <c r="I9799" s="7"/>
      <c r="J9799" s="7"/>
      <c r="K9799" s="7"/>
      <c r="N9799" s="7"/>
    </row>
    <row r="9800" spans="4:14" s="1" customFormat="1">
      <c r="D9800" s="32"/>
      <c r="G9800" s="32"/>
      <c r="I9800" s="7"/>
      <c r="J9800" s="7"/>
      <c r="K9800" s="7"/>
      <c r="N9800" s="7"/>
    </row>
    <row r="9801" spans="4:14" s="1" customFormat="1">
      <c r="D9801" s="32"/>
      <c r="G9801" s="32"/>
      <c r="I9801" s="7"/>
      <c r="J9801" s="7"/>
      <c r="K9801" s="7"/>
      <c r="N9801" s="7"/>
    </row>
    <row r="9802" spans="4:14" s="1" customFormat="1">
      <c r="D9802" s="32"/>
      <c r="G9802" s="32"/>
      <c r="I9802" s="7"/>
      <c r="J9802" s="7"/>
      <c r="K9802" s="7"/>
      <c r="N9802" s="7"/>
    </row>
    <row r="9803" spans="4:14" s="1" customFormat="1">
      <c r="D9803" s="32"/>
      <c r="G9803" s="32"/>
      <c r="I9803" s="7"/>
      <c r="J9803" s="7"/>
      <c r="K9803" s="7"/>
      <c r="N9803" s="7"/>
    </row>
    <row r="9804" spans="4:14" s="1" customFormat="1">
      <c r="D9804" s="32"/>
      <c r="G9804" s="32"/>
      <c r="I9804" s="7"/>
      <c r="J9804" s="7"/>
      <c r="K9804" s="7"/>
      <c r="N9804" s="7"/>
    </row>
    <row r="9805" spans="4:14" s="1" customFormat="1">
      <c r="D9805" s="32"/>
      <c r="G9805" s="32"/>
      <c r="I9805" s="7"/>
      <c r="J9805" s="7"/>
      <c r="K9805" s="7"/>
      <c r="N9805" s="7"/>
    </row>
    <row r="9806" spans="4:14" s="1" customFormat="1">
      <c r="D9806" s="32"/>
      <c r="G9806" s="32"/>
      <c r="I9806" s="7"/>
      <c r="J9806" s="7"/>
      <c r="K9806" s="7"/>
      <c r="N9806" s="7"/>
    </row>
    <row r="9807" spans="4:14" s="1" customFormat="1">
      <c r="D9807" s="32"/>
      <c r="G9807" s="32"/>
      <c r="I9807" s="7"/>
      <c r="J9807" s="7"/>
      <c r="K9807" s="7"/>
      <c r="N9807" s="7"/>
    </row>
    <row r="9808" spans="4:14" s="1" customFormat="1">
      <c r="D9808" s="32"/>
      <c r="G9808" s="32"/>
      <c r="I9808" s="7"/>
      <c r="J9808" s="7"/>
      <c r="K9808" s="7"/>
      <c r="N9808" s="7"/>
    </row>
    <row r="9809" spans="4:14" s="1" customFormat="1">
      <c r="D9809" s="32"/>
      <c r="G9809" s="32"/>
      <c r="I9809" s="7"/>
      <c r="J9809" s="7"/>
      <c r="K9809" s="7"/>
      <c r="N9809" s="7"/>
    </row>
    <row r="9810" spans="4:14" s="1" customFormat="1">
      <c r="D9810" s="32"/>
      <c r="G9810" s="32"/>
      <c r="I9810" s="7"/>
      <c r="J9810" s="7"/>
      <c r="K9810" s="7"/>
      <c r="N9810" s="7"/>
    </row>
    <row r="9811" spans="4:14" s="1" customFormat="1">
      <c r="D9811" s="32"/>
      <c r="G9811" s="32"/>
      <c r="I9811" s="7"/>
      <c r="J9811" s="7"/>
      <c r="K9811" s="7"/>
      <c r="N9811" s="7"/>
    </row>
    <row r="9812" spans="4:14" s="1" customFormat="1">
      <c r="D9812" s="32"/>
      <c r="G9812" s="32"/>
      <c r="I9812" s="7"/>
      <c r="J9812" s="7"/>
      <c r="K9812" s="7"/>
      <c r="N9812" s="7"/>
    </row>
    <row r="9813" spans="4:14" s="1" customFormat="1">
      <c r="D9813" s="32"/>
      <c r="G9813" s="32"/>
      <c r="I9813" s="7"/>
      <c r="J9813" s="7"/>
      <c r="K9813" s="7"/>
      <c r="N9813" s="7"/>
    </row>
    <row r="9814" spans="4:14" s="1" customFormat="1">
      <c r="D9814" s="32"/>
      <c r="G9814" s="32"/>
      <c r="I9814" s="7"/>
      <c r="J9814" s="7"/>
      <c r="K9814" s="7"/>
      <c r="N9814" s="7"/>
    </row>
    <row r="9815" spans="4:14" s="1" customFormat="1">
      <c r="D9815" s="32"/>
      <c r="G9815" s="32"/>
      <c r="I9815" s="7"/>
      <c r="J9815" s="7"/>
      <c r="K9815" s="7"/>
      <c r="N9815" s="7"/>
    </row>
    <row r="9816" spans="4:14" s="1" customFormat="1">
      <c r="D9816" s="32"/>
      <c r="G9816" s="32"/>
      <c r="I9816" s="7"/>
      <c r="J9816" s="7"/>
      <c r="K9816" s="7"/>
      <c r="N9816" s="7"/>
    </row>
    <row r="9817" spans="4:14" s="1" customFormat="1">
      <c r="D9817" s="32"/>
      <c r="G9817" s="32"/>
      <c r="I9817" s="7"/>
      <c r="J9817" s="7"/>
      <c r="K9817" s="7"/>
      <c r="N9817" s="7"/>
    </row>
    <row r="9818" spans="4:14" s="1" customFormat="1">
      <c r="D9818" s="32"/>
      <c r="G9818" s="32"/>
      <c r="I9818" s="7"/>
      <c r="J9818" s="7"/>
      <c r="K9818" s="7"/>
      <c r="N9818" s="7"/>
    </row>
    <row r="9819" spans="4:14" s="1" customFormat="1">
      <c r="D9819" s="32"/>
      <c r="G9819" s="32"/>
      <c r="I9819" s="7"/>
      <c r="J9819" s="7"/>
      <c r="K9819" s="7"/>
      <c r="N9819" s="7"/>
    </row>
    <row r="9820" spans="4:14" s="1" customFormat="1">
      <c r="D9820" s="32"/>
      <c r="G9820" s="32"/>
      <c r="I9820" s="7"/>
      <c r="J9820" s="7"/>
      <c r="K9820" s="7"/>
      <c r="N9820" s="7"/>
    </row>
    <row r="9821" spans="4:14" s="1" customFormat="1">
      <c r="D9821" s="32"/>
      <c r="G9821" s="32"/>
      <c r="I9821" s="7"/>
      <c r="J9821" s="7"/>
      <c r="K9821" s="7"/>
      <c r="N9821" s="7"/>
    </row>
    <row r="9822" spans="4:14" s="1" customFormat="1">
      <c r="D9822" s="32"/>
      <c r="G9822" s="32"/>
      <c r="I9822" s="7"/>
      <c r="J9822" s="7"/>
      <c r="K9822" s="7"/>
      <c r="N9822" s="7"/>
    </row>
    <row r="9823" spans="4:14" s="1" customFormat="1">
      <c r="D9823" s="32"/>
      <c r="G9823" s="32"/>
      <c r="I9823" s="7"/>
      <c r="J9823" s="7"/>
      <c r="K9823" s="7"/>
      <c r="N9823" s="7"/>
    </row>
    <row r="9824" spans="4:14" s="1" customFormat="1">
      <c r="D9824" s="32"/>
      <c r="G9824" s="32"/>
      <c r="I9824" s="7"/>
      <c r="J9824" s="7"/>
      <c r="K9824" s="7"/>
      <c r="N9824" s="7"/>
    </row>
    <row r="9825" spans="4:14" s="1" customFormat="1">
      <c r="D9825" s="32"/>
      <c r="G9825" s="32"/>
      <c r="I9825" s="7"/>
      <c r="J9825" s="7"/>
      <c r="K9825" s="7"/>
      <c r="N9825" s="7"/>
    </row>
    <row r="9826" spans="4:14" s="1" customFormat="1">
      <c r="D9826" s="32"/>
      <c r="G9826" s="32"/>
      <c r="I9826" s="7"/>
      <c r="J9826" s="7"/>
      <c r="K9826" s="7"/>
      <c r="N9826" s="7"/>
    </row>
    <row r="9827" spans="4:14" s="1" customFormat="1">
      <c r="D9827" s="32"/>
      <c r="G9827" s="32"/>
      <c r="I9827" s="7"/>
      <c r="J9827" s="7"/>
      <c r="K9827" s="7"/>
      <c r="N9827" s="7"/>
    </row>
    <row r="9828" spans="4:14" s="1" customFormat="1">
      <c r="D9828" s="32"/>
      <c r="G9828" s="32"/>
      <c r="I9828" s="7"/>
      <c r="J9828" s="7"/>
      <c r="K9828" s="7"/>
      <c r="N9828" s="7"/>
    </row>
    <row r="9829" spans="4:14" s="1" customFormat="1">
      <c r="D9829" s="32"/>
      <c r="G9829" s="32"/>
      <c r="I9829" s="7"/>
      <c r="J9829" s="7"/>
      <c r="K9829" s="7"/>
      <c r="N9829" s="7"/>
    </row>
    <row r="9830" spans="4:14" s="1" customFormat="1">
      <c r="D9830" s="32"/>
      <c r="G9830" s="32"/>
      <c r="I9830" s="7"/>
      <c r="J9830" s="7"/>
      <c r="K9830" s="7"/>
      <c r="N9830" s="7"/>
    </row>
    <row r="9831" spans="4:14" s="1" customFormat="1">
      <c r="D9831" s="32"/>
      <c r="G9831" s="32"/>
      <c r="I9831" s="7"/>
      <c r="J9831" s="7"/>
      <c r="K9831" s="7"/>
      <c r="N9831" s="7"/>
    </row>
    <row r="9832" spans="4:14" s="1" customFormat="1">
      <c r="D9832" s="32"/>
      <c r="G9832" s="32"/>
      <c r="I9832" s="7"/>
      <c r="J9832" s="7"/>
      <c r="K9832" s="7"/>
      <c r="N9832" s="7"/>
    </row>
    <row r="9833" spans="4:14" s="1" customFormat="1">
      <c r="D9833" s="32"/>
      <c r="G9833" s="32"/>
      <c r="I9833" s="7"/>
      <c r="J9833" s="7"/>
      <c r="K9833" s="7"/>
      <c r="N9833" s="7"/>
    </row>
    <row r="9834" spans="4:14" s="1" customFormat="1">
      <c r="D9834" s="32"/>
      <c r="G9834" s="32"/>
      <c r="I9834" s="7"/>
      <c r="J9834" s="7"/>
      <c r="K9834" s="7"/>
      <c r="N9834" s="7"/>
    </row>
    <row r="9835" spans="4:14" s="1" customFormat="1">
      <c r="D9835" s="32"/>
      <c r="G9835" s="32"/>
      <c r="I9835" s="7"/>
      <c r="J9835" s="7"/>
      <c r="K9835" s="7"/>
      <c r="N9835" s="7"/>
    </row>
    <row r="9836" spans="4:14" s="1" customFormat="1">
      <c r="D9836" s="32"/>
      <c r="G9836" s="32"/>
      <c r="I9836" s="7"/>
      <c r="J9836" s="7"/>
      <c r="K9836" s="7"/>
      <c r="N9836" s="7"/>
    </row>
    <row r="9837" spans="4:14" s="1" customFormat="1">
      <c r="D9837" s="32"/>
      <c r="G9837" s="32"/>
      <c r="I9837" s="7"/>
      <c r="J9837" s="7"/>
      <c r="K9837" s="7"/>
      <c r="N9837" s="7"/>
    </row>
    <row r="9838" spans="4:14" s="1" customFormat="1">
      <c r="D9838" s="32"/>
      <c r="G9838" s="32"/>
      <c r="I9838" s="7"/>
      <c r="J9838" s="7"/>
      <c r="K9838" s="7"/>
      <c r="N9838" s="7"/>
    </row>
    <row r="9839" spans="4:14" s="1" customFormat="1">
      <c r="D9839" s="32"/>
      <c r="G9839" s="32"/>
      <c r="I9839" s="7"/>
      <c r="J9839" s="7"/>
      <c r="K9839" s="7"/>
      <c r="N9839" s="7"/>
    </row>
    <row r="9840" spans="4:14" s="1" customFormat="1">
      <c r="D9840" s="32"/>
      <c r="G9840" s="32"/>
      <c r="I9840" s="7"/>
      <c r="J9840" s="7"/>
      <c r="K9840" s="7"/>
      <c r="N9840" s="7"/>
    </row>
    <row r="9841" spans="4:14" s="1" customFormat="1">
      <c r="D9841" s="32"/>
      <c r="G9841" s="32"/>
      <c r="I9841" s="7"/>
      <c r="J9841" s="7"/>
      <c r="K9841" s="7"/>
      <c r="N9841" s="7"/>
    </row>
    <row r="9842" spans="4:14" s="1" customFormat="1">
      <c r="D9842" s="32"/>
      <c r="G9842" s="32"/>
      <c r="I9842" s="7"/>
      <c r="J9842" s="7"/>
      <c r="K9842" s="7"/>
      <c r="N9842" s="7"/>
    </row>
    <row r="9843" spans="4:14" s="1" customFormat="1">
      <c r="D9843" s="32"/>
      <c r="G9843" s="32"/>
      <c r="I9843" s="7"/>
      <c r="J9843" s="7"/>
      <c r="K9843" s="7"/>
      <c r="N9843" s="7"/>
    </row>
    <row r="9844" spans="4:14" s="1" customFormat="1">
      <c r="D9844" s="32"/>
      <c r="G9844" s="32"/>
      <c r="I9844" s="7"/>
      <c r="J9844" s="7"/>
      <c r="K9844" s="7"/>
      <c r="N9844" s="7"/>
    </row>
    <row r="9845" spans="4:14" s="1" customFormat="1">
      <c r="D9845" s="32"/>
      <c r="G9845" s="32"/>
      <c r="I9845" s="7"/>
      <c r="J9845" s="7"/>
      <c r="K9845" s="7"/>
      <c r="N9845" s="7"/>
    </row>
    <row r="9846" spans="4:14" s="1" customFormat="1">
      <c r="D9846" s="32"/>
      <c r="G9846" s="32"/>
      <c r="I9846" s="7"/>
      <c r="J9846" s="7"/>
      <c r="K9846" s="7"/>
      <c r="N9846" s="7"/>
    </row>
    <row r="9847" spans="4:14" s="1" customFormat="1">
      <c r="D9847" s="32"/>
      <c r="G9847" s="32"/>
      <c r="I9847" s="7"/>
      <c r="J9847" s="7"/>
      <c r="K9847" s="7"/>
      <c r="N9847" s="7"/>
    </row>
    <row r="9848" spans="4:14" s="1" customFormat="1">
      <c r="D9848" s="32"/>
      <c r="G9848" s="32"/>
      <c r="I9848" s="7"/>
      <c r="J9848" s="7"/>
      <c r="K9848" s="7"/>
      <c r="N9848" s="7"/>
    </row>
    <row r="9849" spans="4:14" s="1" customFormat="1">
      <c r="D9849" s="32"/>
      <c r="G9849" s="32"/>
      <c r="I9849" s="7"/>
      <c r="J9849" s="7"/>
      <c r="K9849" s="7"/>
      <c r="N9849" s="7"/>
    </row>
    <row r="9850" spans="4:14" s="1" customFormat="1">
      <c r="D9850" s="32"/>
      <c r="G9850" s="32"/>
      <c r="I9850" s="7"/>
      <c r="J9850" s="7"/>
      <c r="K9850" s="7"/>
      <c r="N9850" s="7"/>
    </row>
    <row r="9851" spans="4:14" s="1" customFormat="1">
      <c r="D9851" s="32"/>
      <c r="G9851" s="32"/>
      <c r="I9851" s="7"/>
      <c r="J9851" s="7"/>
      <c r="K9851" s="7"/>
      <c r="N9851" s="7"/>
    </row>
    <row r="9852" spans="4:14" s="1" customFormat="1">
      <c r="D9852" s="32"/>
      <c r="G9852" s="32"/>
      <c r="I9852" s="7"/>
      <c r="J9852" s="7"/>
      <c r="K9852" s="7"/>
      <c r="N9852" s="7"/>
    </row>
    <row r="9853" spans="4:14" s="1" customFormat="1">
      <c r="D9853" s="32"/>
      <c r="G9853" s="32"/>
      <c r="I9853" s="7"/>
      <c r="J9853" s="7"/>
      <c r="K9853" s="7"/>
      <c r="N9853" s="7"/>
    </row>
    <row r="9854" spans="4:14" s="1" customFormat="1">
      <c r="D9854" s="32"/>
      <c r="G9854" s="32"/>
      <c r="I9854" s="7"/>
      <c r="J9854" s="7"/>
      <c r="K9854" s="7"/>
      <c r="N9854" s="7"/>
    </row>
    <row r="9855" spans="4:14" s="1" customFormat="1">
      <c r="D9855" s="32"/>
      <c r="G9855" s="32"/>
      <c r="I9855" s="7"/>
      <c r="J9855" s="7"/>
      <c r="K9855" s="7"/>
      <c r="N9855" s="7"/>
    </row>
    <row r="9856" spans="4:14" s="1" customFormat="1">
      <c r="D9856" s="32"/>
      <c r="G9856" s="32"/>
      <c r="I9856" s="7"/>
      <c r="J9856" s="7"/>
      <c r="K9856" s="7"/>
      <c r="N9856" s="7"/>
    </row>
    <row r="9857" spans="4:14" s="1" customFormat="1">
      <c r="D9857" s="32"/>
      <c r="G9857" s="32"/>
      <c r="I9857" s="7"/>
      <c r="J9857" s="7"/>
      <c r="K9857" s="7"/>
      <c r="N9857" s="7"/>
    </row>
    <row r="9858" spans="4:14" s="1" customFormat="1">
      <c r="D9858" s="32"/>
      <c r="G9858" s="32"/>
      <c r="I9858" s="7"/>
      <c r="J9858" s="7"/>
      <c r="K9858" s="7"/>
      <c r="N9858" s="7"/>
    </row>
    <row r="9859" spans="4:14" s="1" customFormat="1">
      <c r="D9859" s="32"/>
      <c r="G9859" s="32"/>
      <c r="I9859" s="7"/>
      <c r="J9859" s="7"/>
      <c r="K9859" s="7"/>
      <c r="N9859" s="7"/>
    </row>
    <row r="9860" spans="4:14" s="1" customFormat="1">
      <c r="D9860" s="32"/>
      <c r="G9860" s="32"/>
      <c r="I9860" s="7"/>
      <c r="J9860" s="7"/>
      <c r="K9860" s="7"/>
      <c r="N9860" s="7"/>
    </row>
    <row r="9861" spans="4:14" s="1" customFormat="1">
      <c r="D9861" s="32"/>
      <c r="G9861" s="32"/>
      <c r="I9861" s="7"/>
      <c r="J9861" s="7"/>
      <c r="K9861" s="7"/>
      <c r="N9861" s="7"/>
    </row>
    <row r="9862" spans="4:14" s="1" customFormat="1">
      <c r="D9862" s="32"/>
      <c r="G9862" s="32"/>
      <c r="I9862" s="7"/>
      <c r="J9862" s="7"/>
      <c r="K9862" s="7"/>
      <c r="N9862" s="7"/>
    </row>
    <row r="9863" spans="4:14" s="1" customFormat="1">
      <c r="D9863" s="32"/>
      <c r="G9863" s="32"/>
      <c r="I9863" s="7"/>
      <c r="J9863" s="7"/>
      <c r="K9863" s="7"/>
      <c r="N9863" s="7"/>
    </row>
    <row r="9864" spans="4:14" s="1" customFormat="1">
      <c r="D9864" s="32"/>
      <c r="G9864" s="32"/>
      <c r="I9864" s="7"/>
      <c r="J9864" s="7"/>
      <c r="K9864" s="7"/>
      <c r="N9864" s="7"/>
    </row>
    <row r="9865" spans="4:14" s="1" customFormat="1">
      <c r="D9865" s="32"/>
      <c r="G9865" s="32"/>
      <c r="I9865" s="7"/>
      <c r="J9865" s="7"/>
      <c r="K9865" s="7"/>
      <c r="N9865" s="7"/>
    </row>
    <row r="9866" spans="4:14" s="1" customFormat="1">
      <c r="D9866" s="32"/>
      <c r="G9866" s="32"/>
      <c r="I9866" s="7"/>
      <c r="J9866" s="7"/>
      <c r="K9866" s="7"/>
      <c r="N9866" s="7"/>
    </row>
    <row r="9867" spans="4:14" s="1" customFormat="1">
      <c r="D9867" s="32"/>
      <c r="G9867" s="32"/>
      <c r="I9867" s="7"/>
      <c r="J9867" s="7"/>
      <c r="K9867" s="7"/>
      <c r="N9867" s="7"/>
    </row>
    <row r="9868" spans="4:14" s="1" customFormat="1">
      <c r="D9868" s="32"/>
      <c r="G9868" s="32"/>
      <c r="I9868" s="7"/>
      <c r="J9868" s="7"/>
      <c r="K9868" s="7"/>
      <c r="N9868" s="7"/>
    </row>
    <row r="9869" spans="4:14" s="1" customFormat="1">
      <c r="D9869" s="32"/>
      <c r="G9869" s="32"/>
      <c r="I9869" s="7"/>
      <c r="J9869" s="7"/>
      <c r="K9869" s="7"/>
      <c r="N9869" s="7"/>
    </row>
    <row r="9870" spans="4:14" s="1" customFormat="1">
      <c r="D9870" s="32"/>
      <c r="G9870" s="32"/>
      <c r="I9870" s="7"/>
      <c r="J9870" s="7"/>
      <c r="K9870" s="7"/>
      <c r="N9870" s="7"/>
    </row>
    <row r="9871" spans="4:14" s="1" customFormat="1">
      <c r="D9871" s="32"/>
      <c r="G9871" s="32"/>
      <c r="I9871" s="7"/>
      <c r="J9871" s="7"/>
      <c r="K9871" s="7"/>
      <c r="N9871" s="7"/>
    </row>
    <row r="9872" spans="4:14" s="1" customFormat="1">
      <c r="D9872" s="32"/>
      <c r="G9872" s="32"/>
      <c r="I9872" s="7"/>
      <c r="J9872" s="7"/>
      <c r="K9872" s="7"/>
      <c r="N9872" s="7"/>
    </row>
    <row r="9873" spans="4:14" s="1" customFormat="1">
      <c r="D9873" s="32"/>
      <c r="G9873" s="32"/>
      <c r="I9873" s="7"/>
      <c r="J9873" s="7"/>
      <c r="K9873" s="7"/>
      <c r="N9873" s="7"/>
    </row>
    <row r="9874" spans="4:14" s="1" customFormat="1">
      <c r="D9874" s="32"/>
      <c r="G9874" s="32"/>
      <c r="I9874" s="7"/>
      <c r="J9874" s="7"/>
      <c r="K9874" s="7"/>
      <c r="N9874" s="7"/>
    </row>
    <row r="9875" spans="4:14" s="1" customFormat="1">
      <c r="D9875" s="32"/>
      <c r="G9875" s="32"/>
      <c r="I9875" s="7"/>
      <c r="J9875" s="7"/>
      <c r="K9875" s="7"/>
      <c r="N9875" s="7"/>
    </row>
    <row r="9876" spans="4:14" s="1" customFormat="1">
      <c r="D9876" s="32"/>
      <c r="G9876" s="32"/>
      <c r="I9876" s="7"/>
      <c r="J9876" s="7"/>
      <c r="K9876" s="7"/>
      <c r="N9876" s="7"/>
    </row>
    <row r="9877" spans="4:14" s="1" customFormat="1">
      <c r="D9877" s="32"/>
      <c r="G9877" s="32"/>
      <c r="I9877" s="7"/>
      <c r="J9877" s="7"/>
      <c r="K9877" s="7"/>
      <c r="N9877" s="7"/>
    </row>
    <row r="9878" spans="4:14" s="1" customFormat="1">
      <c r="D9878" s="32"/>
      <c r="G9878" s="32"/>
      <c r="I9878" s="7"/>
      <c r="J9878" s="7"/>
      <c r="K9878" s="7"/>
      <c r="N9878" s="7"/>
    </row>
    <row r="9879" spans="4:14" s="1" customFormat="1">
      <c r="D9879" s="32"/>
      <c r="G9879" s="32"/>
      <c r="I9879" s="7"/>
      <c r="J9879" s="7"/>
      <c r="K9879" s="7"/>
      <c r="N9879" s="7"/>
    </row>
    <row r="9880" spans="4:14" s="1" customFormat="1">
      <c r="D9880" s="32"/>
      <c r="G9880" s="32"/>
      <c r="I9880" s="7"/>
      <c r="J9880" s="7"/>
      <c r="K9880" s="7"/>
      <c r="N9880" s="7"/>
    </row>
    <row r="9881" spans="4:14" s="1" customFormat="1">
      <c r="D9881" s="32"/>
      <c r="G9881" s="32"/>
      <c r="I9881" s="7"/>
      <c r="J9881" s="7"/>
      <c r="K9881" s="7"/>
      <c r="N9881" s="7"/>
    </row>
    <row r="9882" spans="4:14" s="1" customFormat="1">
      <c r="D9882" s="32"/>
      <c r="G9882" s="32"/>
      <c r="I9882" s="7"/>
      <c r="J9882" s="7"/>
      <c r="K9882" s="7"/>
      <c r="N9882" s="7"/>
    </row>
    <row r="9883" spans="4:14" s="1" customFormat="1">
      <c r="D9883" s="32"/>
      <c r="G9883" s="32"/>
      <c r="I9883" s="7"/>
      <c r="J9883" s="7"/>
      <c r="K9883" s="7"/>
      <c r="N9883" s="7"/>
    </row>
    <row r="9884" spans="4:14" s="1" customFormat="1">
      <c r="D9884" s="32"/>
      <c r="G9884" s="32"/>
      <c r="I9884" s="7"/>
      <c r="J9884" s="7"/>
      <c r="K9884" s="7"/>
      <c r="N9884" s="7"/>
    </row>
    <row r="9885" spans="4:14" s="1" customFormat="1">
      <c r="D9885" s="32"/>
      <c r="G9885" s="32"/>
      <c r="I9885" s="7"/>
      <c r="J9885" s="7"/>
      <c r="K9885" s="7"/>
      <c r="N9885" s="7"/>
    </row>
    <row r="9886" spans="4:14" s="1" customFormat="1">
      <c r="D9886" s="32"/>
      <c r="G9886" s="32"/>
      <c r="I9886" s="7"/>
      <c r="J9886" s="7"/>
      <c r="K9886" s="7"/>
      <c r="N9886" s="7"/>
    </row>
    <row r="9887" spans="4:14" s="1" customFormat="1">
      <c r="D9887" s="32"/>
      <c r="G9887" s="32"/>
      <c r="I9887" s="7"/>
      <c r="J9887" s="7"/>
      <c r="K9887" s="7"/>
      <c r="N9887" s="7"/>
    </row>
    <row r="9888" spans="4:14" s="1" customFormat="1">
      <c r="D9888" s="32"/>
      <c r="G9888" s="32"/>
      <c r="I9888" s="7"/>
      <c r="J9888" s="7"/>
      <c r="K9888" s="7"/>
      <c r="N9888" s="7"/>
    </row>
    <row r="9889" spans="4:14" s="1" customFormat="1">
      <c r="D9889" s="32"/>
      <c r="G9889" s="32"/>
      <c r="I9889" s="7"/>
      <c r="J9889" s="7"/>
      <c r="K9889" s="7"/>
      <c r="N9889" s="7"/>
    </row>
    <row r="9890" spans="4:14" s="1" customFormat="1">
      <c r="D9890" s="32"/>
      <c r="G9890" s="32"/>
      <c r="I9890" s="7"/>
      <c r="J9890" s="7"/>
      <c r="K9890" s="7"/>
      <c r="N9890" s="7"/>
    </row>
    <row r="9891" spans="4:14" s="1" customFormat="1">
      <c r="D9891" s="32"/>
      <c r="G9891" s="32"/>
      <c r="I9891" s="7"/>
      <c r="J9891" s="7"/>
      <c r="K9891" s="7"/>
      <c r="N9891" s="7"/>
    </row>
    <row r="9892" spans="4:14" s="1" customFormat="1">
      <c r="D9892" s="32"/>
      <c r="G9892" s="32"/>
      <c r="I9892" s="7"/>
      <c r="J9892" s="7"/>
      <c r="K9892" s="7"/>
      <c r="N9892" s="7"/>
    </row>
    <row r="9893" spans="4:14" s="1" customFormat="1">
      <c r="D9893" s="32"/>
      <c r="G9893" s="32"/>
      <c r="I9893" s="7"/>
      <c r="J9893" s="7"/>
      <c r="K9893" s="7"/>
      <c r="N9893" s="7"/>
    </row>
    <row r="9894" spans="4:14" s="1" customFormat="1">
      <c r="D9894" s="32"/>
      <c r="G9894" s="32"/>
      <c r="I9894" s="7"/>
      <c r="J9894" s="7"/>
      <c r="K9894" s="7"/>
      <c r="N9894" s="7"/>
    </row>
    <row r="9895" spans="4:14" s="1" customFormat="1">
      <c r="D9895" s="32"/>
      <c r="G9895" s="32"/>
      <c r="I9895" s="7"/>
      <c r="J9895" s="7"/>
      <c r="K9895" s="7"/>
      <c r="N9895" s="7"/>
    </row>
    <row r="9896" spans="4:14" s="1" customFormat="1">
      <c r="D9896" s="32"/>
      <c r="G9896" s="32"/>
      <c r="I9896" s="7"/>
      <c r="J9896" s="7"/>
      <c r="K9896" s="7"/>
      <c r="N9896" s="7"/>
    </row>
    <row r="9897" spans="4:14" s="1" customFormat="1">
      <c r="D9897" s="32"/>
      <c r="G9897" s="32"/>
      <c r="I9897" s="7"/>
      <c r="J9897" s="7"/>
      <c r="K9897" s="7"/>
      <c r="N9897" s="7"/>
    </row>
    <row r="9898" spans="4:14" s="1" customFormat="1">
      <c r="D9898" s="32"/>
      <c r="G9898" s="32"/>
      <c r="I9898" s="7"/>
      <c r="J9898" s="7"/>
      <c r="K9898" s="7"/>
      <c r="N9898" s="7"/>
    </row>
    <row r="9899" spans="4:14" s="1" customFormat="1">
      <c r="D9899" s="32"/>
      <c r="G9899" s="32"/>
      <c r="I9899" s="7"/>
      <c r="J9899" s="7"/>
      <c r="K9899" s="7"/>
      <c r="N9899" s="7"/>
    </row>
    <row r="9900" spans="4:14" s="1" customFormat="1">
      <c r="D9900" s="32"/>
      <c r="G9900" s="32"/>
      <c r="I9900" s="7"/>
      <c r="J9900" s="7"/>
      <c r="K9900" s="7"/>
      <c r="N9900" s="7"/>
    </row>
    <row r="9901" spans="4:14" s="1" customFormat="1">
      <c r="D9901" s="32"/>
      <c r="G9901" s="32"/>
      <c r="I9901" s="7"/>
      <c r="J9901" s="7"/>
      <c r="K9901" s="7"/>
      <c r="N9901" s="7"/>
    </row>
    <row r="9902" spans="4:14" s="1" customFormat="1">
      <c r="D9902" s="32"/>
      <c r="G9902" s="32"/>
      <c r="I9902" s="7"/>
      <c r="J9902" s="7"/>
      <c r="K9902" s="7"/>
      <c r="N9902" s="7"/>
    </row>
    <row r="9903" spans="4:14" s="1" customFormat="1">
      <c r="D9903" s="32"/>
      <c r="G9903" s="32"/>
      <c r="I9903" s="7"/>
      <c r="J9903" s="7"/>
      <c r="K9903" s="7"/>
      <c r="N9903" s="7"/>
    </row>
    <row r="9904" spans="4:14" s="1" customFormat="1">
      <c r="D9904" s="32"/>
      <c r="G9904" s="32"/>
      <c r="I9904" s="7"/>
      <c r="J9904" s="7"/>
      <c r="K9904" s="7"/>
      <c r="N9904" s="7"/>
    </row>
    <row r="9905" spans="4:14" s="1" customFormat="1">
      <c r="D9905" s="32"/>
      <c r="G9905" s="32"/>
      <c r="I9905" s="7"/>
      <c r="J9905" s="7"/>
      <c r="K9905" s="7"/>
      <c r="N9905" s="7"/>
    </row>
    <row r="9906" spans="4:14" s="1" customFormat="1">
      <c r="D9906" s="32"/>
      <c r="G9906" s="32"/>
      <c r="I9906" s="7"/>
      <c r="J9906" s="7"/>
      <c r="K9906" s="7"/>
      <c r="N9906" s="7"/>
    </row>
    <row r="9907" spans="4:14" s="1" customFormat="1">
      <c r="D9907" s="32"/>
      <c r="G9907" s="32"/>
      <c r="I9907" s="7"/>
      <c r="J9907" s="7"/>
      <c r="K9907" s="7"/>
      <c r="N9907" s="7"/>
    </row>
    <row r="9908" spans="4:14" s="1" customFormat="1">
      <c r="D9908" s="32"/>
      <c r="G9908" s="32"/>
      <c r="I9908" s="7"/>
      <c r="J9908" s="7"/>
      <c r="K9908" s="7"/>
      <c r="N9908" s="7"/>
    </row>
    <row r="9909" spans="4:14" s="1" customFormat="1">
      <c r="D9909" s="32"/>
      <c r="G9909" s="32"/>
      <c r="I9909" s="7"/>
      <c r="J9909" s="7"/>
      <c r="K9909" s="7"/>
      <c r="N9909" s="7"/>
    </row>
    <row r="9910" spans="4:14" s="1" customFormat="1">
      <c r="D9910" s="32"/>
      <c r="G9910" s="32"/>
      <c r="I9910" s="7"/>
      <c r="J9910" s="7"/>
      <c r="K9910" s="7"/>
      <c r="N9910" s="7"/>
    </row>
    <row r="9911" spans="4:14" s="1" customFormat="1">
      <c r="D9911" s="32"/>
      <c r="G9911" s="32"/>
      <c r="I9911" s="7"/>
      <c r="J9911" s="7"/>
      <c r="K9911" s="7"/>
      <c r="N9911" s="7"/>
    </row>
    <row r="9912" spans="4:14" s="1" customFormat="1">
      <c r="D9912" s="32"/>
      <c r="G9912" s="32"/>
      <c r="I9912" s="7"/>
      <c r="J9912" s="7"/>
      <c r="K9912" s="7"/>
      <c r="N9912" s="7"/>
    </row>
    <row r="9913" spans="4:14" s="1" customFormat="1">
      <c r="D9913" s="32"/>
      <c r="G9913" s="32"/>
      <c r="I9913" s="7"/>
      <c r="J9913" s="7"/>
      <c r="K9913" s="7"/>
      <c r="N9913" s="7"/>
    </row>
    <row r="9914" spans="4:14" s="1" customFormat="1">
      <c r="D9914" s="32"/>
      <c r="G9914" s="32"/>
      <c r="I9914" s="7"/>
      <c r="J9914" s="7"/>
      <c r="K9914" s="7"/>
      <c r="N9914" s="7"/>
    </row>
    <row r="9915" spans="4:14" s="1" customFormat="1">
      <c r="D9915" s="32"/>
      <c r="G9915" s="32"/>
      <c r="I9915" s="7"/>
      <c r="J9915" s="7"/>
      <c r="K9915" s="7"/>
      <c r="N9915" s="7"/>
    </row>
    <row r="9916" spans="4:14" s="1" customFormat="1">
      <c r="D9916" s="32"/>
      <c r="G9916" s="32"/>
      <c r="I9916" s="7"/>
      <c r="J9916" s="7"/>
      <c r="K9916" s="7"/>
      <c r="N9916" s="7"/>
    </row>
    <row r="9917" spans="4:14" s="1" customFormat="1">
      <c r="D9917" s="32"/>
      <c r="G9917" s="32"/>
      <c r="I9917" s="7"/>
      <c r="J9917" s="7"/>
      <c r="K9917" s="7"/>
      <c r="N9917" s="7"/>
    </row>
    <row r="9918" spans="4:14" s="1" customFormat="1">
      <c r="D9918" s="32"/>
      <c r="G9918" s="32"/>
      <c r="I9918" s="7"/>
      <c r="J9918" s="7"/>
      <c r="K9918" s="7"/>
      <c r="N9918" s="7"/>
    </row>
    <row r="9919" spans="4:14" s="1" customFormat="1">
      <c r="D9919" s="32"/>
      <c r="G9919" s="32"/>
      <c r="I9919" s="7"/>
      <c r="J9919" s="7"/>
      <c r="K9919" s="7"/>
      <c r="N9919" s="7"/>
    </row>
    <row r="9920" spans="4:14" s="1" customFormat="1">
      <c r="D9920" s="32"/>
      <c r="G9920" s="32"/>
      <c r="I9920" s="7"/>
      <c r="J9920" s="7"/>
      <c r="K9920" s="7"/>
      <c r="N9920" s="7"/>
    </row>
    <row r="9921" spans="4:14" s="1" customFormat="1">
      <c r="D9921" s="32"/>
      <c r="G9921" s="32"/>
      <c r="I9921" s="7"/>
      <c r="J9921" s="7"/>
      <c r="K9921" s="7"/>
      <c r="N9921" s="7"/>
    </row>
    <row r="9922" spans="4:14" s="1" customFormat="1">
      <c r="D9922" s="32"/>
      <c r="G9922" s="32"/>
      <c r="I9922" s="7"/>
      <c r="J9922" s="7"/>
      <c r="K9922" s="7"/>
      <c r="N9922" s="7"/>
    </row>
    <row r="9923" spans="4:14" s="1" customFormat="1">
      <c r="D9923" s="32"/>
      <c r="G9923" s="32"/>
      <c r="I9923" s="7"/>
      <c r="J9923" s="7"/>
      <c r="K9923" s="7"/>
      <c r="N9923" s="7"/>
    </row>
    <row r="9924" spans="4:14" s="1" customFormat="1">
      <c r="D9924" s="32"/>
      <c r="G9924" s="32"/>
      <c r="I9924" s="7"/>
      <c r="J9924" s="7"/>
      <c r="K9924" s="7"/>
      <c r="N9924" s="7"/>
    </row>
    <row r="9925" spans="4:14" s="1" customFormat="1">
      <c r="D9925" s="32"/>
      <c r="G9925" s="32"/>
      <c r="I9925" s="7"/>
      <c r="J9925" s="7"/>
      <c r="K9925" s="7"/>
      <c r="N9925" s="7"/>
    </row>
    <row r="9926" spans="4:14" s="1" customFormat="1">
      <c r="D9926" s="32"/>
      <c r="G9926" s="32"/>
      <c r="I9926" s="7"/>
      <c r="J9926" s="7"/>
      <c r="K9926" s="7"/>
      <c r="N9926" s="7"/>
    </row>
    <row r="9927" spans="4:14" s="1" customFormat="1">
      <c r="D9927" s="32"/>
      <c r="G9927" s="32"/>
      <c r="I9927" s="7"/>
      <c r="J9927" s="7"/>
      <c r="K9927" s="7"/>
      <c r="N9927" s="7"/>
    </row>
    <row r="9928" spans="4:14" s="1" customFormat="1">
      <c r="D9928" s="32"/>
      <c r="G9928" s="32"/>
      <c r="I9928" s="7"/>
      <c r="J9928" s="7"/>
      <c r="K9928" s="7"/>
      <c r="N9928" s="7"/>
    </row>
    <row r="9929" spans="4:14" s="1" customFormat="1">
      <c r="D9929" s="32"/>
      <c r="G9929" s="32"/>
      <c r="I9929" s="7"/>
      <c r="J9929" s="7"/>
      <c r="K9929" s="7"/>
      <c r="N9929" s="7"/>
    </row>
    <row r="9930" spans="4:14" s="1" customFormat="1">
      <c r="D9930" s="32"/>
      <c r="G9930" s="32"/>
      <c r="I9930" s="7"/>
      <c r="J9930" s="7"/>
      <c r="K9930" s="7"/>
      <c r="N9930" s="7"/>
    </row>
    <row r="9931" spans="4:14" s="1" customFormat="1">
      <c r="D9931" s="32"/>
      <c r="G9931" s="32"/>
      <c r="I9931" s="7"/>
      <c r="J9931" s="7"/>
      <c r="K9931" s="7"/>
      <c r="N9931" s="7"/>
    </row>
    <row r="9932" spans="4:14" s="1" customFormat="1">
      <c r="D9932" s="32"/>
      <c r="G9932" s="32"/>
      <c r="I9932" s="7"/>
      <c r="J9932" s="7"/>
      <c r="K9932" s="7"/>
      <c r="N9932" s="7"/>
    </row>
    <row r="9933" spans="4:14" s="1" customFormat="1">
      <c r="D9933" s="32"/>
      <c r="G9933" s="32"/>
      <c r="I9933" s="7"/>
      <c r="J9933" s="7"/>
      <c r="K9933" s="7"/>
      <c r="N9933" s="7"/>
    </row>
    <row r="9934" spans="4:14" s="1" customFormat="1">
      <c r="D9934" s="32"/>
      <c r="G9934" s="32"/>
      <c r="I9934" s="7"/>
      <c r="J9934" s="7"/>
      <c r="K9934" s="7"/>
      <c r="N9934" s="7"/>
    </row>
    <row r="9935" spans="4:14" s="1" customFormat="1">
      <c r="D9935" s="32"/>
      <c r="G9935" s="32"/>
      <c r="I9935" s="7"/>
      <c r="J9935" s="7"/>
      <c r="K9935" s="7"/>
      <c r="N9935" s="7"/>
    </row>
    <row r="9936" spans="4:14" s="1" customFormat="1">
      <c r="D9936" s="32"/>
      <c r="G9936" s="32"/>
      <c r="I9936" s="7"/>
      <c r="J9936" s="7"/>
      <c r="K9936" s="7"/>
      <c r="N9936" s="7"/>
    </row>
    <row r="9937" spans="4:14" s="1" customFormat="1">
      <c r="D9937" s="32"/>
      <c r="G9937" s="32"/>
      <c r="I9937" s="7"/>
      <c r="J9937" s="7"/>
      <c r="K9937" s="7"/>
      <c r="N9937" s="7"/>
    </row>
    <row r="9938" spans="4:14" s="1" customFormat="1">
      <c r="D9938" s="32"/>
      <c r="G9938" s="32"/>
      <c r="I9938" s="7"/>
      <c r="J9938" s="7"/>
      <c r="K9938" s="7"/>
      <c r="N9938" s="7"/>
    </row>
    <row r="9939" spans="4:14" s="1" customFormat="1">
      <c r="D9939" s="32"/>
      <c r="G9939" s="32"/>
      <c r="I9939" s="7"/>
      <c r="J9939" s="7"/>
      <c r="K9939" s="7"/>
      <c r="N9939" s="7"/>
    </row>
    <row r="9940" spans="4:14" s="1" customFormat="1">
      <c r="D9940" s="32"/>
      <c r="G9940" s="32"/>
      <c r="I9940" s="7"/>
      <c r="J9940" s="7"/>
      <c r="K9940" s="7"/>
      <c r="N9940" s="7"/>
    </row>
    <row r="9941" spans="4:14" s="1" customFormat="1">
      <c r="D9941" s="32"/>
      <c r="G9941" s="32"/>
      <c r="I9941" s="7"/>
      <c r="J9941" s="7"/>
      <c r="K9941" s="7"/>
      <c r="N9941" s="7"/>
    </row>
    <row r="9942" spans="4:14" s="1" customFormat="1">
      <c r="D9942" s="32"/>
      <c r="G9942" s="32"/>
      <c r="I9942" s="7"/>
      <c r="J9942" s="7"/>
      <c r="K9942" s="7"/>
      <c r="N9942" s="7"/>
    </row>
    <row r="9943" spans="4:14" s="1" customFormat="1">
      <c r="D9943" s="32"/>
      <c r="G9943" s="32"/>
      <c r="I9943" s="7"/>
      <c r="J9943" s="7"/>
      <c r="K9943" s="7"/>
      <c r="N9943" s="7"/>
    </row>
    <row r="9944" spans="4:14" s="1" customFormat="1">
      <c r="D9944" s="32"/>
      <c r="G9944" s="32"/>
      <c r="I9944" s="7"/>
      <c r="J9944" s="7"/>
      <c r="K9944" s="7"/>
      <c r="N9944" s="7"/>
    </row>
    <row r="9945" spans="4:14" s="1" customFormat="1">
      <c r="D9945" s="32"/>
      <c r="G9945" s="32"/>
      <c r="I9945" s="7"/>
      <c r="J9945" s="7"/>
      <c r="K9945" s="7"/>
      <c r="N9945" s="7"/>
    </row>
    <row r="9946" spans="4:14" s="1" customFormat="1">
      <c r="D9946" s="32"/>
      <c r="G9946" s="32"/>
      <c r="I9946" s="7"/>
      <c r="J9946" s="7"/>
      <c r="K9946" s="7"/>
      <c r="N9946" s="7"/>
    </row>
    <row r="9947" spans="4:14" s="1" customFormat="1">
      <c r="D9947" s="32"/>
      <c r="G9947" s="32"/>
      <c r="I9947" s="7"/>
      <c r="J9947" s="7"/>
      <c r="K9947" s="7"/>
      <c r="N9947" s="7"/>
    </row>
    <row r="9948" spans="4:14" s="1" customFormat="1">
      <c r="D9948" s="32"/>
      <c r="G9948" s="32"/>
      <c r="I9948" s="7"/>
      <c r="J9948" s="7"/>
      <c r="K9948" s="7"/>
      <c r="N9948" s="7"/>
    </row>
    <row r="9949" spans="4:14" s="1" customFormat="1">
      <c r="D9949" s="32"/>
      <c r="G9949" s="32"/>
      <c r="I9949" s="7"/>
      <c r="J9949" s="7"/>
      <c r="K9949" s="7"/>
      <c r="N9949" s="7"/>
    </row>
    <row r="9950" spans="4:14" s="1" customFormat="1">
      <c r="D9950" s="32"/>
      <c r="G9950" s="32"/>
      <c r="I9950" s="7"/>
      <c r="J9950" s="7"/>
      <c r="K9950" s="7"/>
      <c r="N9950" s="7"/>
    </row>
    <row r="9951" spans="4:14" s="1" customFormat="1">
      <c r="D9951" s="32"/>
      <c r="G9951" s="32"/>
      <c r="I9951" s="7"/>
      <c r="J9951" s="7"/>
      <c r="K9951" s="7"/>
      <c r="N9951" s="7"/>
    </row>
    <row r="9952" spans="4:14" s="1" customFormat="1">
      <c r="D9952" s="32"/>
      <c r="G9952" s="32"/>
      <c r="I9952" s="7"/>
      <c r="J9952" s="7"/>
      <c r="K9952" s="7"/>
      <c r="N9952" s="7"/>
    </row>
    <row r="9953" spans="4:14" s="1" customFormat="1">
      <c r="D9953" s="32"/>
      <c r="G9953" s="32"/>
      <c r="I9953" s="7"/>
      <c r="J9953" s="7"/>
      <c r="K9953" s="7"/>
      <c r="N9953" s="7"/>
    </row>
    <row r="9954" spans="4:14" s="1" customFormat="1">
      <c r="D9954" s="32"/>
      <c r="G9954" s="32"/>
      <c r="I9954" s="7"/>
      <c r="J9954" s="7"/>
      <c r="K9954" s="7"/>
      <c r="N9954" s="7"/>
    </row>
    <row r="9955" spans="4:14" s="1" customFormat="1">
      <c r="D9955" s="32"/>
      <c r="G9955" s="32"/>
      <c r="I9955" s="7"/>
      <c r="J9955" s="7"/>
      <c r="K9955" s="7"/>
      <c r="N9955" s="7"/>
    </row>
    <row r="9956" spans="4:14" s="1" customFormat="1">
      <c r="D9956" s="32"/>
      <c r="G9956" s="32"/>
      <c r="I9956" s="7"/>
      <c r="J9956" s="7"/>
      <c r="K9956" s="7"/>
      <c r="N9956" s="7"/>
    </row>
    <row r="9957" spans="4:14" s="1" customFormat="1">
      <c r="D9957" s="32"/>
      <c r="G9957" s="32"/>
      <c r="I9957" s="7"/>
      <c r="J9957" s="7"/>
      <c r="K9957" s="7"/>
      <c r="N9957" s="7"/>
    </row>
    <row r="9958" spans="4:14" s="1" customFormat="1">
      <c r="D9958" s="32"/>
      <c r="G9958" s="32"/>
      <c r="I9958" s="7"/>
      <c r="J9958" s="7"/>
      <c r="K9958" s="7"/>
      <c r="N9958" s="7"/>
    </row>
    <row r="9959" spans="4:14" s="1" customFormat="1">
      <c r="D9959" s="32"/>
      <c r="G9959" s="32"/>
      <c r="I9959" s="7"/>
      <c r="J9959" s="7"/>
      <c r="K9959" s="7"/>
      <c r="N9959" s="7"/>
    </row>
    <row r="9960" spans="4:14" s="1" customFormat="1">
      <c r="D9960" s="32"/>
      <c r="G9960" s="32"/>
      <c r="I9960" s="7"/>
      <c r="J9960" s="7"/>
      <c r="K9960" s="7"/>
      <c r="N9960" s="7"/>
    </row>
    <row r="9961" spans="4:14" s="1" customFormat="1">
      <c r="D9961" s="32"/>
      <c r="G9961" s="32"/>
      <c r="I9961" s="7"/>
      <c r="J9961" s="7"/>
      <c r="K9961" s="7"/>
      <c r="N9961" s="7"/>
    </row>
    <row r="9962" spans="4:14" s="1" customFormat="1">
      <c r="D9962" s="32"/>
      <c r="G9962" s="32"/>
      <c r="I9962" s="7"/>
      <c r="J9962" s="7"/>
      <c r="K9962" s="7"/>
      <c r="N9962" s="7"/>
    </row>
    <row r="9963" spans="4:14" s="1" customFormat="1">
      <c r="D9963" s="32"/>
      <c r="G9963" s="32"/>
      <c r="I9963" s="7"/>
      <c r="J9963" s="7"/>
      <c r="K9963" s="7"/>
      <c r="N9963" s="7"/>
    </row>
    <row r="9964" spans="4:14" s="1" customFormat="1">
      <c r="D9964" s="32"/>
      <c r="G9964" s="32"/>
      <c r="I9964" s="7"/>
      <c r="J9964" s="7"/>
      <c r="K9964" s="7"/>
      <c r="N9964" s="7"/>
    </row>
    <row r="9965" spans="4:14" s="1" customFormat="1">
      <c r="D9965" s="32"/>
      <c r="G9965" s="32"/>
      <c r="I9965" s="7"/>
      <c r="J9965" s="7"/>
      <c r="K9965" s="7"/>
      <c r="N9965" s="7"/>
    </row>
    <row r="9966" spans="4:14" s="1" customFormat="1">
      <c r="D9966" s="32"/>
      <c r="G9966" s="32"/>
      <c r="I9966" s="7"/>
      <c r="J9966" s="7"/>
      <c r="K9966" s="7"/>
      <c r="N9966" s="7"/>
    </row>
    <row r="9967" spans="4:14" s="1" customFormat="1">
      <c r="D9967" s="32"/>
      <c r="G9967" s="32"/>
      <c r="I9967" s="7"/>
      <c r="J9967" s="7"/>
      <c r="K9967" s="7"/>
      <c r="N9967" s="7"/>
    </row>
    <row r="9968" spans="4:14" s="1" customFormat="1">
      <c r="D9968" s="32"/>
      <c r="G9968" s="32"/>
      <c r="I9968" s="7"/>
      <c r="J9968" s="7"/>
      <c r="K9968" s="7"/>
      <c r="N9968" s="7"/>
    </row>
    <row r="9969" spans="4:14" s="1" customFormat="1">
      <c r="D9969" s="32"/>
      <c r="G9969" s="32"/>
      <c r="I9969" s="7"/>
      <c r="J9969" s="7"/>
      <c r="K9969" s="7"/>
      <c r="N9969" s="7"/>
    </row>
    <row r="9970" spans="4:14" s="1" customFormat="1">
      <c r="D9970" s="32"/>
      <c r="G9970" s="32"/>
      <c r="I9970" s="7"/>
      <c r="J9970" s="7"/>
      <c r="K9970" s="7"/>
      <c r="N9970" s="7"/>
    </row>
    <row r="9971" spans="4:14" s="1" customFormat="1">
      <c r="D9971" s="32"/>
      <c r="G9971" s="32"/>
      <c r="I9971" s="7"/>
      <c r="J9971" s="7"/>
      <c r="K9971" s="7"/>
      <c r="N9971" s="7"/>
    </row>
    <row r="9972" spans="4:14" s="1" customFormat="1">
      <c r="D9972" s="32"/>
      <c r="G9972" s="32"/>
      <c r="I9972" s="7"/>
      <c r="J9972" s="7"/>
      <c r="K9972" s="7"/>
      <c r="N9972" s="7"/>
    </row>
    <row r="9973" spans="4:14" s="1" customFormat="1">
      <c r="D9973" s="32"/>
      <c r="G9973" s="32"/>
      <c r="I9973" s="7"/>
      <c r="J9973" s="7"/>
      <c r="K9973" s="7"/>
      <c r="N9973" s="7"/>
    </row>
    <row r="9974" spans="4:14" s="1" customFormat="1">
      <c r="D9974" s="32"/>
      <c r="G9974" s="32"/>
      <c r="I9974" s="7"/>
      <c r="J9974" s="7"/>
      <c r="K9974" s="7"/>
      <c r="N9974" s="7"/>
    </row>
    <row r="9975" spans="4:14" s="1" customFormat="1">
      <c r="D9975" s="32"/>
      <c r="G9975" s="32"/>
      <c r="I9975" s="7"/>
      <c r="J9975" s="7"/>
      <c r="K9975" s="7"/>
      <c r="N9975" s="7"/>
    </row>
    <row r="9976" spans="4:14" s="1" customFormat="1">
      <c r="D9976" s="32"/>
      <c r="G9976" s="32"/>
      <c r="I9976" s="7"/>
      <c r="J9976" s="7"/>
      <c r="K9976" s="7"/>
      <c r="N9976" s="7"/>
    </row>
    <row r="9977" spans="4:14" s="1" customFormat="1">
      <c r="D9977" s="32"/>
      <c r="G9977" s="32"/>
      <c r="I9977" s="7"/>
      <c r="J9977" s="7"/>
      <c r="K9977" s="7"/>
      <c r="N9977" s="7"/>
    </row>
    <row r="9978" spans="4:14" s="1" customFormat="1">
      <c r="D9978" s="32"/>
      <c r="G9978" s="32"/>
      <c r="I9978" s="7"/>
      <c r="J9978" s="7"/>
      <c r="K9978" s="7"/>
      <c r="N9978" s="7"/>
    </row>
    <row r="9979" spans="4:14" s="1" customFormat="1">
      <c r="D9979" s="32"/>
      <c r="G9979" s="32"/>
      <c r="I9979" s="7"/>
      <c r="J9979" s="7"/>
      <c r="K9979" s="7"/>
      <c r="N9979" s="7"/>
    </row>
    <row r="9980" spans="4:14" s="1" customFormat="1">
      <c r="D9980" s="32"/>
      <c r="G9980" s="32"/>
      <c r="I9980" s="7"/>
      <c r="J9980" s="7"/>
      <c r="K9980" s="7"/>
      <c r="N9980" s="7"/>
    </row>
    <row r="9981" spans="4:14" s="1" customFormat="1">
      <c r="D9981" s="32"/>
      <c r="G9981" s="32"/>
      <c r="I9981" s="7"/>
      <c r="J9981" s="7"/>
      <c r="K9981" s="7"/>
      <c r="N9981" s="7"/>
    </row>
    <row r="9982" spans="4:14" s="1" customFormat="1">
      <c r="D9982" s="32"/>
      <c r="G9982" s="32"/>
      <c r="I9982" s="7"/>
      <c r="J9982" s="7"/>
      <c r="K9982" s="7"/>
      <c r="N9982" s="7"/>
    </row>
    <row r="9983" spans="4:14" s="1" customFormat="1">
      <c r="D9983" s="32"/>
      <c r="G9983" s="32"/>
      <c r="I9983" s="7"/>
      <c r="J9983" s="7"/>
      <c r="K9983" s="7"/>
      <c r="N9983" s="7"/>
    </row>
    <row r="9984" spans="4:14" s="1" customFormat="1">
      <c r="D9984" s="32"/>
      <c r="G9984" s="32"/>
      <c r="I9984" s="7"/>
      <c r="J9984" s="7"/>
      <c r="K9984" s="7"/>
      <c r="N9984" s="7"/>
    </row>
    <row r="9985" spans="4:14" s="1" customFormat="1">
      <c r="D9985" s="32"/>
      <c r="G9985" s="32"/>
      <c r="I9985" s="7"/>
      <c r="J9985" s="7"/>
      <c r="K9985" s="7"/>
      <c r="N9985" s="7"/>
    </row>
    <row r="9986" spans="4:14" s="1" customFormat="1">
      <c r="D9986" s="32"/>
      <c r="G9986" s="32"/>
      <c r="I9986" s="7"/>
      <c r="J9986" s="7"/>
      <c r="K9986" s="7"/>
      <c r="N9986" s="7"/>
    </row>
    <row r="9987" spans="4:14" s="1" customFormat="1">
      <c r="D9987" s="32"/>
      <c r="G9987" s="32"/>
      <c r="I9987" s="7"/>
      <c r="J9987" s="7"/>
      <c r="K9987" s="7"/>
      <c r="N9987" s="7"/>
    </row>
    <row r="9988" spans="4:14" s="1" customFormat="1">
      <c r="D9988" s="32"/>
      <c r="G9988" s="32"/>
      <c r="I9988" s="7"/>
      <c r="J9988" s="7"/>
      <c r="K9988" s="7"/>
      <c r="N9988" s="7"/>
    </row>
    <row r="9989" spans="4:14" s="1" customFormat="1">
      <c r="D9989" s="32"/>
      <c r="G9989" s="32"/>
      <c r="I9989" s="7"/>
      <c r="J9989" s="7"/>
      <c r="K9989" s="7"/>
      <c r="N9989" s="7"/>
    </row>
    <row r="9990" spans="4:14" s="1" customFormat="1">
      <c r="D9990" s="32"/>
      <c r="G9990" s="32"/>
      <c r="I9990" s="7"/>
      <c r="J9990" s="7"/>
      <c r="K9990" s="7"/>
      <c r="N9990" s="7"/>
    </row>
    <row r="9991" spans="4:14" s="1" customFormat="1">
      <c r="D9991" s="32"/>
      <c r="G9991" s="32"/>
      <c r="I9991" s="7"/>
      <c r="J9991" s="7"/>
      <c r="K9991" s="7"/>
      <c r="N9991" s="7"/>
    </row>
    <row r="9992" spans="4:14" s="1" customFormat="1">
      <c r="D9992" s="32"/>
      <c r="G9992" s="32"/>
      <c r="I9992" s="7"/>
      <c r="J9992" s="7"/>
      <c r="K9992" s="7"/>
      <c r="N9992" s="7"/>
    </row>
    <row r="9993" spans="4:14" s="1" customFormat="1">
      <c r="D9993" s="32"/>
      <c r="G9993" s="32"/>
      <c r="I9993" s="7"/>
      <c r="J9993" s="7"/>
      <c r="K9993" s="7"/>
      <c r="N9993" s="7"/>
    </row>
    <row r="9994" spans="4:14" s="1" customFormat="1">
      <c r="D9994" s="32"/>
      <c r="G9994" s="32"/>
      <c r="I9994" s="7"/>
      <c r="J9994" s="7"/>
      <c r="K9994" s="7"/>
      <c r="N9994" s="7"/>
    </row>
    <row r="9995" spans="4:14" s="1" customFormat="1">
      <c r="D9995" s="32"/>
      <c r="G9995" s="32"/>
      <c r="I9995" s="7"/>
      <c r="J9995" s="7"/>
      <c r="K9995" s="7"/>
      <c r="N9995" s="7"/>
    </row>
    <row r="9996" spans="4:14" s="1" customFormat="1">
      <c r="D9996" s="32"/>
      <c r="G9996" s="32"/>
      <c r="I9996" s="7"/>
      <c r="J9996" s="7"/>
      <c r="K9996" s="7"/>
      <c r="N9996" s="7"/>
    </row>
    <row r="9997" spans="4:14" s="1" customFormat="1">
      <c r="D9997" s="32"/>
      <c r="G9997" s="32"/>
      <c r="I9997" s="7"/>
      <c r="J9997" s="7"/>
      <c r="K9997" s="7"/>
      <c r="N9997" s="7"/>
    </row>
    <row r="9998" spans="4:14" s="1" customFormat="1">
      <c r="D9998" s="32"/>
      <c r="G9998" s="32"/>
      <c r="I9998" s="7"/>
      <c r="J9998" s="7"/>
      <c r="K9998" s="7"/>
      <c r="N9998" s="7"/>
    </row>
    <row r="9999" spans="4:14" s="1" customFormat="1">
      <c r="D9999" s="32"/>
      <c r="G9999" s="32"/>
      <c r="I9999" s="7"/>
      <c r="J9999" s="7"/>
      <c r="K9999" s="7"/>
      <c r="N9999" s="7"/>
    </row>
    <row r="10000" spans="4:14" s="1" customFormat="1">
      <c r="D10000" s="32"/>
      <c r="G10000" s="32"/>
      <c r="I10000" s="7"/>
      <c r="J10000" s="7"/>
      <c r="K10000" s="7"/>
      <c r="N10000" s="7"/>
    </row>
    <row r="10001" spans="4:14" s="1" customFormat="1">
      <c r="D10001" s="32"/>
      <c r="G10001" s="32"/>
      <c r="I10001" s="7"/>
      <c r="J10001" s="7"/>
      <c r="K10001" s="7"/>
      <c r="N10001" s="7"/>
    </row>
    <row r="10002" spans="4:14" s="1" customFormat="1">
      <c r="D10002" s="32"/>
      <c r="G10002" s="32"/>
      <c r="I10002" s="7"/>
      <c r="J10002" s="7"/>
      <c r="K10002" s="7"/>
      <c r="N10002" s="7"/>
    </row>
    <row r="10003" spans="4:14" s="1" customFormat="1">
      <c r="D10003" s="32"/>
      <c r="G10003" s="32"/>
      <c r="I10003" s="7"/>
      <c r="J10003" s="7"/>
      <c r="K10003" s="7"/>
      <c r="N10003" s="7"/>
    </row>
    <row r="10004" spans="4:14" s="1" customFormat="1">
      <c r="D10004" s="32"/>
      <c r="G10004" s="32"/>
      <c r="I10004" s="7"/>
      <c r="J10004" s="7"/>
      <c r="K10004" s="7"/>
      <c r="N10004" s="7"/>
    </row>
    <row r="10005" spans="4:14" s="1" customFormat="1">
      <c r="D10005" s="32"/>
      <c r="G10005" s="32"/>
      <c r="I10005" s="7"/>
      <c r="J10005" s="7"/>
      <c r="K10005" s="7"/>
      <c r="N10005" s="7"/>
    </row>
    <row r="10006" spans="4:14" s="1" customFormat="1">
      <c r="D10006" s="32"/>
      <c r="G10006" s="32"/>
      <c r="I10006" s="7"/>
      <c r="J10006" s="7"/>
      <c r="K10006" s="7"/>
      <c r="N10006" s="7"/>
    </row>
    <row r="10007" spans="4:14" s="1" customFormat="1">
      <c r="D10007" s="32"/>
      <c r="G10007" s="32"/>
      <c r="I10007" s="7"/>
      <c r="J10007" s="7"/>
      <c r="K10007" s="7"/>
      <c r="N10007" s="7"/>
    </row>
    <row r="10008" spans="4:14" s="1" customFormat="1">
      <c r="D10008" s="32"/>
      <c r="G10008" s="32"/>
      <c r="I10008" s="7"/>
      <c r="J10008" s="7"/>
      <c r="K10008" s="7"/>
      <c r="N10008" s="7"/>
    </row>
    <row r="10009" spans="4:14" s="1" customFormat="1">
      <c r="D10009" s="32"/>
      <c r="G10009" s="32"/>
      <c r="I10009" s="7"/>
      <c r="J10009" s="7"/>
      <c r="K10009" s="7"/>
      <c r="N10009" s="7"/>
    </row>
    <row r="10010" spans="4:14" s="1" customFormat="1">
      <c r="D10010" s="32"/>
      <c r="G10010" s="32"/>
      <c r="I10010" s="7"/>
      <c r="J10010" s="7"/>
      <c r="K10010" s="7"/>
      <c r="N10010" s="7"/>
    </row>
    <row r="10011" spans="4:14" s="1" customFormat="1">
      <c r="D10011" s="32"/>
      <c r="G10011" s="32"/>
      <c r="I10011" s="7"/>
      <c r="J10011" s="7"/>
      <c r="K10011" s="7"/>
      <c r="N10011" s="7"/>
    </row>
    <row r="10012" spans="4:14" s="1" customFormat="1">
      <c r="D10012" s="32"/>
      <c r="G10012" s="32"/>
      <c r="I10012" s="7"/>
      <c r="J10012" s="7"/>
      <c r="K10012" s="7"/>
      <c r="N10012" s="7"/>
    </row>
    <row r="10013" spans="4:14" s="1" customFormat="1">
      <c r="D10013" s="32"/>
      <c r="G10013" s="32"/>
      <c r="I10013" s="7"/>
      <c r="J10013" s="7"/>
      <c r="K10013" s="7"/>
      <c r="N10013" s="7"/>
    </row>
    <row r="10014" spans="4:14" s="1" customFormat="1">
      <c r="D10014" s="32"/>
      <c r="G10014" s="32"/>
      <c r="I10014" s="7"/>
      <c r="J10014" s="7"/>
      <c r="K10014" s="7"/>
      <c r="N10014" s="7"/>
    </row>
    <row r="10015" spans="4:14" s="1" customFormat="1">
      <c r="D10015" s="32"/>
      <c r="G10015" s="32"/>
      <c r="I10015" s="7"/>
      <c r="J10015" s="7"/>
      <c r="K10015" s="7"/>
      <c r="N10015" s="7"/>
    </row>
    <row r="10016" spans="4:14" s="1" customFormat="1">
      <c r="D10016" s="32"/>
      <c r="G10016" s="32"/>
      <c r="I10016" s="7"/>
      <c r="J10016" s="7"/>
      <c r="K10016" s="7"/>
      <c r="N10016" s="7"/>
    </row>
    <row r="10017" spans="4:14" s="1" customFormat="1">
      <c r="D10017" s="32"/>
      <c r="G10017" s="32"/>
      <c r="I10017" s="7"/>
      <c r="J10017" s="7"/>
      <c r="K10017" s="7"/>
      <c r="N10017" s="7"/>
    </row>
    <row r="10018" spans="4:14" s="1" customFormat="1">
      <c r="D10018" s="32"/>
      <c r="G10018" s="32"/>
      <c r="I10018" s="7"/>
      <c r="J10018" s="7"/>
      <c r="K10018" s="7"/>
      <c r="N10018" s="7"/>
    </row>
    <row r="10019" spans="4:14" s="1" customFormat="1">
      <c r="D10019" s="32"/>
      <c r="G10019" s="32"/>
      <c r="I10019" s="7"/>
      <c r="J10019" s="7"/>
      <c r="K10019" s="7"/>
      <c r="N10019" s="7"/>
    </row>
    <row r="10020" spans="4:14" s="1" customFormat="1">
      <c r="D10020" s="32"/>
      <c r="G10020" s="32"/>
      <c r="I10020" s="7"/>
      <c r="J10020" s="7"/>
      <c r="K10020" s="7"/>
      <c r="N10020" s="7"/>
    </row>
    <row r="10021" spans="4:14" s="1" customFormat="1">
      <c r="D10021" s="32"/>
      <c r="G10021" s="32"/>
      <c r="I10021" s="7"/>
      <c r="J10021" s="7"/>
      <c r="K10021" s="7"/>
      <c r="N10021" s="7"/>
    </row>
    <row r="10022" spans="4:14" s="1" customFormat="1">
      <c r="D10022" s="32"/>
      <c r="G10022" s="32"/>
      <c r="I10022" s="7"/>
      <c r="J10022" s="7"/>
      <c r="K10022" s="7"/>
      <c r="N10022" s="7"/>
    </row>
    <row r="10023" spans="4:14" s="1" customFormat="1">
      <c r="D10023" s="32"/>
      <c r="G10023" s="32"/>
      <c r="I10023" s="7"/>
      <c r="J10023" s="7"/>
      <c r="K10023" s="7"/>
      <c r="N10023" s="7"/>
    </row>
    <row r="10024" spans="4:14" s="1" customFormat="1">
      <c r="D10024" s="32"/>
      <c r="G10024" s="32"/>
      <c r="I10024" s="7"/>
      <c r="J10024" s="7"/>
      <c r="K10024" s="7"/>
      <c r="N10024" s="7"/>
    </row>
    <row r="10025" spans="4:14" s="1" customFormat="1">
      <c r="D10025" s="32"/>
      <c r="G10025" s="32"/>
      <c r="I10025" s="7"/>
      <c r="J10025" s="7"/>
      <c r="K10025" s="7"/>
      <c r="N10025" s="7"/>
    </row>
    <row r="10026" spans="4:14" s="1" customFormat="1">
      <c r="D10026" s="32"/>
      <c r="G10026" s="32"/>
      <c r="I10026" s="7"/>
      <c r="J10026" s="7"/>
      <c r="K10026" s="7"/>
      <c r="N10026" s="7"/>
    </row>
    <row r="10027" spans="4:14" s="1" customFormat="1">
      <c r="D10027" s="32"/>
      <c r="G10027" s="32"/>
      <c r="I10027" s="7"/>
      <c r="J10027" s="7"/>
      <c r="K10027" s="7"/>
      <c r="N10027" s="7"/>
    </row>
    <row r="10028" spans="4:14" s="1" customFormat="1">
      <c r="D10028" s="32"/>
      <c r="G10028" s="32"/>
      <c r="I10028" s="7"/>
      <c r="J10028" s="7"/>
      <c r="K10028" s="7"/>
      <c r="N10028" s="7"/>
    </row>
    <row r="10029" spans="4:14" s="1" customFormat="1">
      <c r="D10029" s="32"/>
      <c r="G10029" s="32"/>
      <c r="I10029" s="7"/>
      <c r="J10029" s="7"/>
      <c r="K10029" s="7"/>
      <c r="N10029" s="7"/>
    </row>
    <row r="10030" spans="4:14" s="1" customFormat="1">
      <c r="D10030" s="32"/>
      <c r="G10030" s="32"/>
      <c r="I10030" s="7"/>
      <c r="J10030" s="7"/>
      <c r="K10030" s="7"/>
      <c r="N10030" s="7"/>
    </row>
    <row r="10031" spans="4:14" s="1" customFormat="1">
      <c r="D10031" s="32"/>
      <c r="G10031" s="32"/>
      <c r="I10031" s="7"/>
      <c r="J10031" s="7"/>
      <c r="K10031" s="7"/>
      <c r="N10031" s="7"/>
    </row>
    <row r="10032" spans="4:14" s="1" customFormat="1">
      <c r="D10032" s="32"/>
      <c r="G10032" s="32"/>
      <c r="I10032" s="7"/>
      <c r="J10032" s="7"/>
      <c r="K10032" s="7"/>
      <c r="N10032" s="7"/>
    </row>
    <row r="10033" spans="4:14" s="1" customFormat="1">
      <c r="D10033" s="32"/>
      <c r="G10033" s="32"/>
      <c r="I10033" s="7"/>
      <c r="J10033" s="7"/>
      <c r="K10033" s="7"/>
      <c r="N10033" s="7"/>
    </row>
    <row r="10034" spans="4:14" s="1" customFormat="1">
      <c r="D10034" s="32"/>
      <c r="G10034" s="32"/>
      <c r="I10034" s="7"/>
      <c r="J10034" s="7"/>
      <c r="K10034" s="7"/>
      <c r="N10034" s="7"/>
    </row>
    <row r="10035" spans="4:14" s="1" customFormat="1">
      <c r="D10035" s="32"/>
      <c r="G10035" s="32"/>
      <c r="I10035" s="7"/>
      <c r="J10035" s="7"/>
      <c r="K10035" s="7"/>
      <c r="N10035" s="7"/>
    </row>
    <row r="10036" spans="4:14" s="1" customFormat="1">
      <c r="D10036" s="32"/>
      <c r="G10036" s="32"/>
      <c r="I10036" s="7"/>
      <c r="J10036" s="7"/>
      <c r="K10036" s="7"/>
      <c r="N10036" s="7"/>
    </row>
    <row r="10037" spans="4:14" s="1" customFormat="1">
      <c r="D10037" s="32"/>
      <c r="G10037" s="32"/>
      <c r="I10037" s="7"/>
      <c r="J10037" s="7"/>
      <c r="K10037" s="7"/>
      <c r="N10037" s="7"/>
    </row>
    <row r="10038" spans="4:14" s="1" customFormat="1">
      <c r="D10038" s="32"/>
      <c r="G10038" s="32"/>
      <c r="I10038" s="7"/>
      <c r="J10038" s="7"/>
      <c r="K10038" s="7"/>
      <c r="N10038" s="7"/>
    </row>
    <row r="10039" spans="4:14" s="1" customFormat="1">
      <c r="D10039" s="32"/>
      <c r="G10039" s="32"/>
      <c r="I10039" s="7"/>
      <c r="J10039" s="7"/>
      <c r="K10039" s="7"/>
      <c r="N10039" s="7"/>
    </row>
    <row r="10040" spans="4:14" s="1" customFormat="1">
      <c r="D10040" s="32"/>
      <c r="G10040" s="32"/>
      <c r="I10040" s="7"/>
      <c r="J10040" s="7"/>
      <c r="K10040" s="7"/>
      <c r="N10040" s="7"/>
    </row>
    <row r="10041" spans="4:14" s="1" customFormat="1">
      <c r="D10041" s="32"/>
      <c r="G10041" s="32"/>
      <c r="I10041" s="7"/>
      <c r="J10041" s="7"/>
      <c r="K10041" s="7"/>
      <c r="N10041" s="7"/>
    </row>
    <row r="10042" spans="4:14" s="1" customFormat="1">
      <c r="D10042" s="32"/>
      <c r="G10042" s="32"/>
      <c r="I10042" s="7"/>
      <c r="J10042" s="7"/>
      <c r="K10042" s="7"/>
      <c r="N10042" s="7"/>
    </row>
    <row r="10043" spans="4:14" s="1" customFormat="1">
      <c r="D10043" s="32"/>
      <c r="G10043" s="32"/>
      <c r="I10043" s="7"/>
      <c r="J10043" s="7"/>
      <c r="K10043" s="7"/>
      <c r="N10043" s="7"/>
    </row>
    <row r="10044" spans="4:14" s="1" customFormat="1">
      <c r="D10044" s="32"/>
      <c r="G10044" s="32"/>
      <c r="I10044" s="7"/>
      <c r="J10044" s="7"/>
      <c r="K10044" s="7"/>
      <c r="N10044" s="7"/>
    </row>
    <row r="10045" spans="4:14" s="1" customFormat="1">
      <c r="D10045" s="32"/>
      <c r="G10045" s="32"/>
      <c r="I10045" s="7"/>
      <c r="J10045" s="7"/>
      <c r="K10045" s="7"/>
      <c r="N10045" s="7"/>
    </row>
    <row r="10046" spans="4:14" s="1" customFormat="1">
      <c r="D10046" s="32"/>
      <c r="G10046" s="32"/>
      <c r="I10046" s="7"/>
      <c r="J10046" s="7"/>
      <c r="K10046" s="7"/>
      <c r="N10046" s="7"/>
    </row>
    <row r="10047" spans="4:14" s="1" customFormat="1">
      <c r="D10047" s="32"/>
      <c r="G10047" s="32"/>
      <c r="I10047" s="7"/>
      <c r="J10047" s="7"/>
      <c r="K10047" s="7"/>
      <c r="N10047" s="7"/>
    </row>
    <row r="10048" spans="4:14" s="1" customFormat="1">
      <c r="D10048" s="32"/>
      <c r="G10048" s="32"/>
      <c r="I10048" s="7"/>
      <c r="J10048" s="7"/>
      <c r="K10048" s="7"/>
      <c r="N10048" s="7"/>
    </row>
    <row r="10049" spans="4:14" s="1" customFormat="1">
      <c r="D10049" s="32"/>
      <c r="G10049" s="32"/>
      <c r="I10049" s="7"/>
      <c r="J10049" s="7"/>
      <c r="K10049" s="7"/>
      <c r="N10049" s="7"/>
    </row>
    <row r="10050" spans="4:14" s="1" customFormat="1">
      <c r="D10050" s="32"/>
      <c r="G10050" s="32"/>
      <c r="I10050" s="7"/>
      <c r="J10050" s="7"/>
      <c r="K10050" s="7"/>
      <c r="N10050" s="7"/>
    </row>
    <row r="10051" spans="4:14" s="1" customFormat="1">
      <c r="D10051" s="32"/>
      <c r="G10051" s="32"/>
      <c r="I10051" s="7"/>
      <c r="J10051" s="7"/>
      <c r="K10051" s="7"/>
      <c r="N10051" s="7"/>
    </row>
    <row r="10052" spans="4:14" s="1" customFormat="1">
      <c r="D10052" s="32"/>
      <c r="G10052" s="32"/>
      <c r="I10052" s="7"/>
      <c r="J10052" s="7"/>
      <c r="K10052" s="7"/>
      <c r="N10052" s="7"/>
    </row>
    <row r="10053" spans="4:14" s="1" customFormat="1">
      <c r="D10053" s="32"/>
      <c r="G10053" s="32"/>
      <c r="I10053" s="7"/>
      <c r="J10053" s="7"/>
      <c r="K10053" s="7"/>
      <c r="N10053" s="7"/>
    </row>
    <row r="10054" spans="4:14" s="1" customFormat="1">
      <c r="D10054" s="32"/>
      <c r="G10054" s="32"/>
      <c r="I10054" s="7"/>
      <c r="J10054" s="7"/>
      <c r="K10054" s="7"/>
      <c r="N10054" s="7"/>
    </row>
    <row r="10055" spans="4:14" s="1" customFormat="1">
      <c r="D10055" s="32"/>
      <c r="G10055" s="32"/>
      <c r="I10055" s="7"/>
      <c r="J10055" s="7"/>
      <c r="K10055" s="7"/>
      <c r="N10055" s="7"/>
    </row>
    <row r="10056" spans="4:14" s="1" customFormat="1">
      <c r="D10056" s="32"/>
      <c r="G10056" s="32"/>
      <c r="I10056" s="7"/>
      <c r="J10056" s="7"/>
      <c r="K10056" s="7"/>
      <c r="N10056" s="7"/>
    </row>
    <row r="10057" spans="4:14" s="1" customFormat="1">
      <c r="D10057" s="32"/>
      <c r="G10057" s="32"/>
      <c r="I10057" s="7"/>
      <c r="J10057" s="7"/>
      <c r="K10057" s="7"/>
      <c r="N10057" s="7"/>
    </row>
    <row r="10058" spans="4:14" s="1" customFormat="1">
      <c r="D10058" s="32"/>
      <c r="G10058" s="32"/>
      <c r="I10058" s="7"/>
      <c r="J10058" s="7"/>
      <c r="K10058" s="7"/>
      <c r="N10058" s="7"/>
    </row>
    <row r="10059" spans="4:14" s="1" customFormat="1">
      <c r="D10059" s="32"/>
      <c r="G10059" s="32"/>
      <c r="I10059" s="7"/>
      <c r="J10059" s="7"/>
      <c r="K10059" s="7"/>
      <c r="N10059" s="7"/>
    </row>
    <row r="10060" spans="4:14" s="1" customFormat="1">
      <c r="D10060" s="32"/>
      <c r="G10060" s="32"/>
      <c r="I10060" s="7"/>
      <c r="J10060" s="7"/>
      <c r="K10060" s="7"/>
      <c r="N10060" s="7"/>
    </row>
    <row r="10061" spans="4:14" s="1" customFormat="1">
      <c r="D10061" s="32"/>
      <c r="G10061" s="32"/>
      <c r="I10061" s="7"/>
      <c r="J10061" s="7"/>
      <c r="K10061" s="7"/>
      <c r="N10061" s="7"/>
    </row>
    <row r="10062" spans="4:14" s="1" customFormat="1">
      <c r="D10062" s="32"/>
      <c r="G10062" s="32"/>
      <c r="I10062" s="7"/>
      <c r="J10062" s="7"/>
      <c r="K10062" s="7"/>
      <c r="N10062" s="7"/>
    </row>
    <row r="10063" spans="4:14" s="1" customFormat="1">
      <c r="D10063" s="32"/>
      <c r="G10063" s="32"/>
      <c r="I10063" s="7"/>
      <c r="J10063" s="7"/>
      <c r="K10063" s="7"/>
      <c r="N10063" s="7"/>
    </row>
    <row r="10064" spans="4:14" s="1" customFormat="1">
      <c r="D10064" s="32"/>
      <c r="G10064" s="32"/>
      <c r="I10064" s="7"/>
      <c r="J10064" s="7"/>
      <c r="K10064" s="7"/>
      <c r="N10064" s="7"/>
    </row>
    <row r="10065" spans="4:14" s="1" customFormat="1">
      <c r="D10065" s="32"/>
      <c r="G10065" s="32"/>
      <c r="I10065" s="7"/>
      <c r="J10065" s="7"/>
      <c r="K10065" s="7"/>
      <c r="N10065" s="7"/>
    </row>
    <row r="10066" spans="4:14" s="1" customFormat="1">
      <c r="D10066" s="32"/>
      <c r="G10066" s="32"/>
      <c r="I10066" s="7"/>
      <c r="J10066" s="7"/>
      <c r="K10066" s="7"/>
      <c r="N10066" s="7"/>
    </row>
    <row r="10067" spans="4:14" s="1" customFormat="1">
      <c r="D10067" s="32"/>
      <c r="G10067" s="32"/>
      <c r="I10067" s="7"/>
      <c r="J10067" s="7"/>
      <c r="K10067" s="7"/>
      <c r="N10067" s="7"/>
    </row>
    <row r="10068" spans="4:14" s="1" customFormat="1">
      <c r="D10068" s="32"/>
      <c r="G10068" s="32"/>
      <c r="I10068" s="7"/>
      <c r="J10068" s="7"/>
      <c r="K10068" s="7"/>
      <c r="N10068" s="7"/>
    </row>
    <row r="10069" spans="4:14" s="1" customFormat="1">
      <c r="D10069" s="32"/>
      <c r="G10069" s="32"/>
      <c r="I10069" s="7"/>
      <c r="J10069" s="7"/>
      <c r="K10069" s="7"/>
      <c r="N10069" s="7"/>
    </row>
    <row r="10070" spans="4:14" s="1" customFormat="1">
      <c r="D10070" s="32"/>
      <c r="G10070" s="32"/>
      <c r="I10070" s="7"/>
      <c r="J10070" s="7"/>
      <c r="K10070" s="7"/>
      <c r="N10070" s="7"/>
    </row>
    <row r="10071" spans="4:14" s="1" customFormat="1">
      <c r="D10071" s="32"/>
      <c r="G10071" s="32"/>
      <c r="I10071" s="7"/>
      <c r="J10071" s="7"/>
      <c r="K10071" s="7"/>
      <c r="N10071" s="7"/>
    </row>
    <row r="10072" spans="4:14" s="1" customFormat="1">
      <c r="D10072" s="32"/>
      <c r="G10072" s="32"/>
      <c r="I10072" s="7"/>
      <c r="J10072" s="7"/>
      <c r="K10072" s="7"/>
      <c r="N10072" s="7"/>
    </row>
    <row r="10073" spans="4:14" s="1" customFormat="1">
      <c r="D10073" s="32"/>
      <c r="G10073" s="32"/>
      <c r="I10073" s="7"/>
      <c r="J10073" s="7"/>
      <c r="K10073" s="7"/>
      <c r="N10073" s="7"/>
    </row>
    <row r="10074" spans="4:14" s="1" customFormat="1">
      <c r="D10074" s="32"/>
      <c r="G10074" s="32"/>
      <c r="I10074" s="7"/>
      <c r="J10074" s="7"/>
      <c r="K10074" s="7"/>
      <c r="N10074" s="7"/>
    </row>
    <row r="10075" spans="4:14" s="1" customFormat="1">
      <c r="D10075" s="32"/>
      <c r="G10075" s="32"/>
      <c r="I10075" s="7"/>
      <c r="J10075" s="7"/>
      <c r="K10075" s="7"/>
      <c r="N10075" s="7"/>
    </row>
    <row r="10076" spans="4:14" s="1" customFormat="1">
      <c r="D10076" s="32"/>
      <c r="G10076" s="32"/>
      <c r="I10076" s="7"/>
      <c r="J10076" s="7"/>
      <c r="K10076" s="7"/>
      <c r="N10076" s="7"/>
    </row>
    <row r="10077" spans="4:14" s="1" customFormat="1">
      <c r="D10077" s="32"/>
      <c r="G10077" s="32"/>
      <c r="I10077" s="7"/>
      <c r="J10077" s="7"/>
      <c r="K10077" s="7"/>
      <c r="N10077" s="7"/>
    </row>
    <row r="10078" spans="4:14" s="1" customFormat="1">
      <c r="D10078" s="32"/>
      <c r="G10078" s="32"/>
      <c r="I10078" s="7"/>
      <c r="J10078" s="7"/>
      <c r="K10078" s="7"/>
      <c r="N10078" s="7"/>
    </row>
    <row r="10079" spans="4:14" s="1" customFormat="1">
      <c r="D10079" s="32"/>
      <c r="G10079" s="32"/>
      <c r="I10079" s="7"/>
      <c r="J10079" s="7"/>
      <c r="K10079" s="7"/>
      <c r="N10079" s="7"/>
    </row>
    <row r="10080" spans="4:14" s="1" customFormat="1">
      <c r="D10080" s="32"/>
      <c r="G10080" s="32"/>
      <c r="I10080" s="7"/>
      <c r="J10080" s="7"/>
      <c r="K10080" s="7"/>
      <c r="N10080" s="7"/>
    </row>
    <row r="10081" spans="4:14" s="1" customFormat="1">
      <c r="D10081" s="32"/>
      <c r="G10081" s="32"/>
      <c r="I10081" s="7"/>
      <c r="J10081" s="7"/>
      <c r="K10081" s="7"/>
      <c r="N10081" s="7"/>
    </row>
    <row r="10082" spans="4:14" s="1" customFormat="1">
      <c r="D10082" s="32"/>
      <c r="G10082" s="32"/>
      <c r="I10082" s="7"/>
      <c r="J10082" s="7"/>
      <c r="K10082" s="7"/>
      <c r="N10082" s="7"/>
    </row>
    <row r="10083" spans="4:14" s="1" customFormat="1">
      <c r="D10083" s="32"/>
      <c r="G10083" s="32"/>
      <c r="I10083" s="7"/>
      <c r="J10083" s="7"/>
      <c r="K10083" s="7"/>
      <c r="N10083" s="7"/>
    </row>
    <row r="10084" spans="4:14" s="1" customFormat="1">
      <c r="D10084" s="32"/>
      <c r="G10084" s="32"/>
      <c r="I10084" s="7"/>
      <c r="J10084" s="7"/>
      <c r="K10084" s="7"/>
      <c r="N10084" s="7"/>
    </row>
    <row r="10085" spans="4:14" s="1" customFormat="1">
      <c r="D10085" s="32"/>
      <c r="G10085" s="32"/>
      <c r="I10085" s="7"/>
      <c r="J10085" s="7"/>
      <c r="K10085" s="7"/>
      <c r="N10085" s="7"/>
    </row>
    <row r="10086" spans="4:14" s="1" customFormat="1">
      <c r="D10086" s="32"/>
      <c r="G10086" s="32"/>
      <c r="I10086" s="7"/>
      <c r="J10086" s="7"/>
      <c r="K10086" s="7"/>
      <c r="N10086" s="7"/>
    </row>
    <row r="10087" spans="4:14" s="1" customFormat="1">
      <c r="D10087" s="32"/>
      <c r="G10087" s="32"/>
      <c r="I10087" s="7"/>
      <c r="J10087" s="7"/>
      <c r="K10087" s="7"/>
      <c r="N10087" s="7"/>
    </row>
    <row r="10088" spans="4:14" s="1" customFormat="1">
      <c r="D10088" s="32"/>
      <c r="G10088" s="32"/>
      <c r="I10088" s="7"/>
      <c r="J10088" s="7"/>
      <c r="K10088" s="7"/>
      <c r="N10088" s="7"/>
    </row>
    <row r="10089" spans="4:14" s="1" customFormat="1">
      <c r="D10089" s="32"/>
      <c r="G10089" s="32"/>
      <c r="I10089" s="7"/>
      <c r="J10089" s="7"/>
      <c r="K10089" s="7"/>
      <c r="N10089" s="7"/>
    </row>
    <row r="10090" spans="4:14" s="1" customFormat="1">
      <c r="D10090" s="32"/>
      <c r="G10090" s="32"/>
      <c r="I10090" s="7"/>
      <c r="J10090" s="7"/>
      <c r="K10090" s="7"/>
      <c r="N10090" s="7"/>
    </row>
    <row r="10091" spans="4:14" s="1" customFormat="1">
      <c r="D10091" s="32"/>
      <c r="G10091" s="32"/>
      <c r="I10091" s="7"/>
      <c r="J10091" s="7"/>
      <c r="K10091" s="7"/>
      <c r="N10091" s="7"/>
    </row>
    <row r="10092" spans="4:14" s="1" customFormat="1">
      <c r="D10092" s="32"/>
      <c r="G10092" s="32"/>
      <c r="I10092" s="7"/>
      <c r="J10092" s="7"/>
      <c r="K10092" s="7"/>
      <c r="N10092" s="7"/>
    </row>
    <row r="10093" spans="4:14" s="1" customFormat="1">
      <c r="D10093" s="32"/>
      <c r="G10093" s="32"/>
      <c r="I10093" s="7"/>
      <c r="J10093" s="7"/>
      <c r="K10093" s="7"/>
      <c r="N10093" s="7"/>
    </row>
    <row r="10094" spans="4:14" s="1" customFormat="1">
      <c r="D10094" s="32"/>
      <c r="G10094" s="32"/>
      <c r="I10094" s="7"/>
      <c r="J10094" s="7"/>
      <c r="K10094" s="7"/>
      <c r="N10094" s="7"/>
    </row>
    <row r="10095" spans="4:14" s="1" customFormat="1">
      <c r="D10095" s="32"/>
      <c r="G10095" s="32"/>
      <c r="I10095" s="7"/>
      <c r="J10095" s="7"/>
      <c r="K10095" s="7"/>
      <c r="N10095" s="7"/>
    </row>
    <row r="10096" spans="4:14" s="1" customFormat="1">
      <c r="D10096" s="32"/>
      <c r="G10096" s="32"/>
      <c r="I10096" s="7"/>
      <c r="J10096" s="7"/>
      <c r="K10096" s="7"/>
      <c r="N10096" s="7"/>
    </row>
    <row r="10097" spans="4:14" s="1" customFormat="1">
      <c r="D10097" s="32"/>
      <c r="G10097" s="32"/>
      <c r="I10097" s="7"/>
      <c r="J10097" s="7"/>
      <c r="K10097" s="7"/>
      <c r="N10097" s="7"/>
    </row>
    <row r="10098" spans="4:14" s="1" customFormat="1">
      <c r="D10098" s="32"/>
      <c r="G10098" s="32"/>
      <c r="I10098" s="7"/>
      <c r="J10098" s="7"/>
      <c r="K10098" s="7"/>
      <c r="N10098" s="7"/>
    </row>
    <row r="10099" spans="4:14" s="1" customFormat="1">
      <c r="D10099" s="32"/>
      <c r="G10099" s="32"/>
      <c r="I10099" s="7"/>
      <c r="J10099" s="7"/>
      <c r="K10099" s="7"/>
      <c r="N10099" s="7"/>
    </row>
    <row r="10100" spans="4:14" s="1" customFormat="1">
      <c r="D10100" s="32"/>
      <c r="G10100" s="32"/>
      <c r="I10100" s="7"/>
      <c r="J10100" s="7"/>
      <c r="K10100" s="7"/>
      <c r="N10100" s="7"/>
    </row>
    <row r="10101" spans="4:14" s="1" customFormat="1">
      <c r="D10101" s="32"/>
      <c r="G10101" s="32"/>
      <c r="I10101" s="7"/>
      <c r="J10101" s="7"/>
      <c r="K10101" s="7"/>
      <c r="N10101" s="7"/>
    </row>
    <row r="10102" spans="4:14" s="1" customFormat="1">
      <c r="D10102" s="32"/>
      <c r="G10102" s="32"/>
      <c r="I10102" s="7"/>
      <c r="J10102" s="7"/>
      <c r="K10102" s="7"/>
      <c r="N10102" s="7"/>
    </row>
    <row r="10103" spans="4:14" s="1" customFormat="1">
      <c r="D10103" s="32"/>
      <c r="G10103" s="32"/>
      <c r="I10103" s="7"/>
      <c r="J10103" s="7"/>
      <c r="K10103" s="7"/>
      <c r="N10103" s="7"/>
    </row>
    <row r="10104" spans="4:14" s="1" customFormat="1">
      <c r="D10104" s="32"/>
      <c r="G10104" s="32"/>
      <c r="I10104" s="7"/>
      <c r="J10104" s="7"/>
      <c r="K10104" s="7"/>
      <c r="N10104" s="7"/>
    </row>
    <row r="10105" spans="4:14" s="1" customFormat="1">
      <c r="D10105" s="32"/>
      <c r="G10105" s="32"/>
      <c r="I10105" s="7"/>
      <c r="J10105" s="7"/>
      <c r="K10105" s="7"/>
      <c r="N10105" s="7"/>
    </row>
    <row r="10106" spans="4:14" s="1" customFormat="1">
      <c r="D10106" s="32"/>
      <c r="G10106" s="32"/>
      <c r="I10106" s="7"/>
      <c r="J10106" s="7"/>
      <c r="K10106" s="7"/>
      <c r="N10106" s="7"/>
    </row>
    <row r="10107" spans="4:14" s="1" customFormat="1">
      <c r="D10107" s="32"/>
      <c r="G10107" s="32"/>
      <c r="I10107" s="7"/>
      <c r="J10107" s="7"/>
      <c r="K10107" s="7"/>
      <c r="N10107" s="7"/>
    </row>
    <row r="10108" spans="4:14" s="1" customFormat="1">
      <c r="D10108" s="32"/>
      <c r="G10108" s="32"/>
      <c r="I10108" s="7"/>
      <c r="J10108" s="7"/>
      <c r="K10108" s="7"/>
      <c r="N10108" s="7"/>
    </row>
    <row r="10109" spans="4:14" s="1" customFormat="1">
      <c r="D10109" s="32"/>
      <c r="G10109" s="32"/>
      <c r="I10109" s="7"/>
      <c r="J10109" s="7"/>
      <c r="K10109" s="7"/>
      <c r="N10109" s="7"/>
    </row>
    <row r="10110" spans="4:14" s="1" customFormat="1">
      <c r="D10110" s="32"/>
      <c r="G10110" s="32"/>
      <c r="I10110" s="7"/>
      <c r="J10110" s="7"/>
      <c r="K10110" s="7"/>
      <c r="N10110" s="7"/>
    </row>
    <row r="10111" spans="4:14" s="1" customFormat="1">
      <c r="D10111" s="32"/>
      <c r="G10111" s="32"/>
      <c r="I10111" s="7"/>
      <c r="J10111" s="7"/>
      <c r="K10111" s="7"/>
      <c r="N10111" s="7"/>
    </row>
    <row r="10112" spans="4:14" s="1" customFormat="1">
      <c r="D10112" s="32"/>
      <c r="G10112" s="32"/>
      <c r="I10112" s="7"/>
      <c r="J10112" s="7"/>
      <c r="K10112" s="7"/>
      <c r="N10112" s="7"/>
    </row>
    <row r="10113" spans="4:14" s="1" customFormat="1">
      <c r="D10113" s="32"/>
      <c r="G10113" s="32"/>
      <c r="I10113" s="7"/>
      <c r="J10113" s="7"/>
      <c r="K10113" s="7"/>
      <c r="N10113" s="7"/>
    </row>
    <row r="10114" spans="4:14" s="1" customFormat="1">
      <c r="D10114" s="32"/>
      <c r="G10114" s="32"/>
      <c r="I10114" s="7"/>
      <c r="J10114" s="7"/>
      <c r="K10114" s="7"/>
      <c r="N10114" s="7"/>
    </row>
    <row r="10115" spans="4:14" s="1" customFormat="1">
      <c r="D10115" s="32"/>
      <c r="G10115" s="32"/>
      <c r="I10115" s="7"/>
      <c r="J10115" s="7"/>
      <c r="K10115" s="7"/>
      <c r="N10115" s="7"/>
    </row>
    <row r="10116" spans="4:14" s="1" customFormat="1">
      <c r="D10116" s="32"/>
      <c r="G10116" s="32"/>
      <c r="I10116" s="7"/>
      <c r="J10116" s="7"/>
      <c r="K10116" s="7"/>
      <c r="N10116" s="7"/>
    </row>
    <row r="10117" spans="4:14" s="1" customFormat="1">
      <c r="D10117" s="32"/>
      <c r="G10117" s="32"/>
      <c r="I10117" s="7"/>
      <c r="J10117" s="7"/>
      <c r="K10117" s="7"/>
      <c r="N10117" s="7"/>
    </row>
    <row r="10118" spans="4:14" s="1" customFormat="1">
      <c r="D10118" s="32"/>
      <c r="G10118" s="32"/>
      <c r="I10118" s="7"/>
      <c r="J10118" s="7"/>
      <c r="K10118" s="7"/>
      <c r="N10118" s="7"/>
    </row>
    <row r="10119" spans="4:14" s="1" customFormat="1">
      <c r="D10119" s="32"/>
      <c r="G10119" s="32"/>
      <c r="I10119" s="7"/>
      <c r="J10119" s="7"/>
      <c r="K10119" s="7"/>
      <c r="N10119" s="7"/>
    </row>
    <row r="10120" spans="4:14" s="1" customFormat="1">
      <c r="D10120" s="32"/>
      <c r="G10120" s="32"/>
      <c r="I10120" s="7"/>
      <c r="J10120" s="7"/>
      <c r="K10120" s="7"/>
      <c r="N10120" s="7"/>
    </row>
    <row r="10121" spans="4:14" s="1" customFormat="1">
      <c r="D10121" s="32"/>
      <c r="G10121" s="32"/>
      <c r="I10121" s="7"/>
      <c r="J10121" s="7"/>
      <c r="K10121" s="7"/>
      <c r="N10121" s="7"/>
    </row>
    <row r="10122" spans="4:14" s="1" customFormat="1">
      <c r="D10122" s="32"/>
      <c r="G10122" s="32"/>
      <c r="I10122" s="7"/>
      <c r="J10122" s="7"/>
      <c r="K10122" s="7"/>
      <c r="N10122" s="7"/>
    </row>
    <row r="10123" spans="4:14" s="1" customFormat="1">
      <c r="D10123" s="32"/>
      <c r="G10123" s="32"/>
      <c r="I10123" s="7"/>
      <c r="J10123" s="7"/>
      <c r="K10123" s="7"/>
      <c r="N10123" s="7"/>
    </row>
    <row r="10124" spans="4:14" s="1" customFormat="1">
      <c r="D10124" s="32"/>
      <c r="G10124" s="32"/>
      <c r="I10124" s="7"/>
      <c r="J10124" s="7"/>
      <c r="K10124" s="7"/>
      <c r="N10124" s="7"/>
    </row>
    <row r="10125" spans="4:14" s="1" customFormat="1">
      <c r="D10125" s="32"/>
      <c r="G10125" s="32"/>
      <c r="I10125" s="7"/>
      <c r="J10125" s="7"/>
      <c r="K10125" s="7"/>
      <c r="N10125" s="7"/>
    </row>
    <row r="10126" spans="4:14" s="1" customFormat="1">
      <c r="D10126" s="32"/>
      <c r="G10126" s="32"/>
      <c r="I10126" s="7"/>
      <c r="J10126" s="7"/>
      <c r="K10126" s="7"/>
      <c r="N10126" s="7"/>
    </row>
    <row r="10127" spans="4:14" s="1" customFormat="1">
      <c r="D10127" s="32"/>
      <c r="G10127" s="32"/>
      <c r="I10127" s="7"/>
      <c r="J10127" s="7"/>
      <c r="K10127" s="7"/>
      <c r="N10127" s="7"/>
    </row>
    <row r="10128" spans="4:14" s="1" customFormat="1">
      <c r="D10128" s="32"/>
      <c r="G10128" s="32"/>
      <c r="I10128" s="7"/>
      <c r="J10128" s="7"/>
      <c r="K10128" s="7"/>
      <c r="N10128" s="7"/>
    </row>
    <row r="10129" spans="4:14" s="1" customFormat="1">
      <c r="D10129" s="32"/>
      <c r="G10129" s="32"/>
      <c r="I10129" s="7"/>
      <c r="J10129" s="7"/>
      <c r="K10129" s="7"/>
      <c r="N10129" s="7"/>
    </row>
    <row r="10130" spans="4:14" s="1" customFormat="1">
      <c r="D10130" s="32"/>
      <c r="G10130" s="32"/>
      <c r="I10130" s="7"/>
      <c r="J10130" s="7"/>
      <c r="K10130" s="7"/>
      <c r="N10130" s="7"/>
    </row>
    <row r="10131" spans="4:14" s="1" customFormat="1">
      <c r="D10131" s="32"/>
      <c r="G10131" s="32"/>
      <c r="I10131" s="7"/>
      <c r="J10131" s="7"/>
      <c r="K10131" s="7"/>
      <c r="N10131" s="7"/>
    </row>
    <row r="10132" spans="4:14" s="1" customFormat="1">
      <c r="D10132" s="32"/>
      <c r="G10132" s="32"/>
      <c r="I10132" s="7"/>
      <c r="J10132" s="7"/>
      <c r="K10132" s="7"/>
      <c r="N10132" s="7"/>
    </row>
    <row r="10133" spans="4:14" s="1" customFormat="1">
      <c r="D10133" s="32"/>
      <c r="G10133" s="32"/>
      <c r="I10133" s="7"/>
      <c r="J10133" s="7"/>
      <c r="K10133" s="7"/>
      <c r="N10133" s="7"/>
    </row>
    <row r="10134" spans="4:14" s="1" customFormat="1">
      <c r="D10134" s="32"/>
      <c r="G10134" s="32"/>
      <c r="I10134" s="7"/>
      <c r="J10134" s="7"/>
      <c r="K10134" s="7"/>
      <c r="N10134" s="7"/>
    </row>
    <row r="10135" spans="4:14" s="1" customFormat="1">
      <c r="D10135" s="32"/>
      <c r="G10135" s="32"/>
      <c r="I10135" s="7"/>
      <c r="J10135" s="7"/>
      <c r="K10135" s="7"/>
      <c r="N10135" s="7"/>
    </row>
    <row r="10136" spans="4:14" s="1" customFormat="1">
      <c r="D10136" s="32"/>
      <c r="G10136" s="32"/>
      <c r="I10136" s="7"/>
      <c r="J10136" s="7"/>
      <c r="K10136" s="7"/>
      <c r="N10136" s="7"/>
    </row>
    <row r="10137" spans="4:14" s="1" customFormat="1">
      <c r="D10137" s="32"/>
      <c r="G10137" s="32"/>
      <c r="I10137" s="7"/>
      <c r="J10137" s="7"/>
      <c r="K10137" s="7"/>
      <c r="N10137" s="7"/>
    </row>
    <row r="10138" spans="4:14" s="1" customFormat="1">
      <c r="D10138" s="32"/>
      <c r="G10138" s="32"/>
      <c r="I10138" s="7"/>
      <c r="J10138" s="7"/>
      <c r="K10138" s="7"/>
      <c r="N10138" s="7"/>
    </row>
    <row r="10139" spans="4:14" s="1" customFormat="1">
      <c r="D10139" s="32"/>
      <c r="G10139" s="32"/>
      <c r="I10139" s="7"/>
      <c r="J10139" s="7"/>
      <c r="K10139" s="7"/>
      <c r="N10139" s="7"/>
    </row>
    <row r="10140" spans="4:14" s="1" customFormat="1">
      <c r="D10140" s="32"/>
      <c r="G10140" s="32"/>
      <c r="I10140" s="7"/>
      <c r="J10140" s="7"/>
      <c r="K10140" s="7"/>
      <c r="N10140" s="7"/>
    </row>
    <row r="10141" spans="4:14" s="1" customFormat="1">
      <c r="D10141" s="32"/>
      <c r="G10141" s="32"/>
      <c r="I10141" s="7"/>
      <c r="J10141" s="7"/>
      <c r="K10141" s="7"/>
      <c r="N10141" s="7"/>
    </row>
    <row r="10142" spans="4:14" s="1" customFormat="1">
      <c r="D10142" s="32"/>
      <c r="G10142" s="32"/>
      <c r="I10142" s="7"/>
      <c r="J10142" s="7"/>
      <c r="K10142" s="7"/>
      <c r="N10142" s="7"/>
    </row>
    <row r="10143" spans="4:14" s="1" customFormat="1">
      <c r="D10143" s="32"/>
      <c r="G10143" s="32"/>
      <c r="I10143" s="7"/>
      <c r="J10143" s="7"/>
      <c r="K10143" s="7"/>
      <c r="N10143" s="7"/>
    </row>
    <row r="10144" spans="4:14" s="1" customFormat="1">
      <c r="D10144" s="32"/>
      <c r="G10144" s="32"/>
      <c r="I10144" s="7"/>
      <c r="J10144" s="7"/>
      <c r="K10144" s="7"/>
      <c r="N10144" s="7"/>
    </row>
    <row r="10145" spans="4:14" s="1" customFormat="1">
      <c r="D10145" s="32"/>
      <c r="G10145" s="32"/>
      <c r="I10145" s="7"/>
      <c r="J10145" s="7"/>
      <c r="K10145" s="7"/>
      <c r="N10145" s="7"/>
    </row>
    <row r="10146" spans="4:14" s="1" customFormat="1">
      <c r="D10146" s="32"/>
      <c r="G10146" s="32"/>
      <c r="I10146" s="7"/>
      <c r="J10146" s="7"/>
      <c r="K10146" s="7"/>
      <c r="N10146" s="7"/>
    </row>
    <row r="10147" spans="4:14" s="1" customFormat="1">
      <c r="D10147" s="32"/>
      <c r="G10147" s="32"/>
      <c r="I10147" s="7"/>
      <c r="J10147" s="7"/>
      <c r="K10147" s="7"/>
      <c r="N10147" s="7"/>
    </row>
    <row r="10148" spans="4:14" s="1" customFormat="1">
      <c r="D10148" s="32"/>
      <c r="G10148" s="32"/>
      <c r="I10148" s="7"/>
      <c r="J10148" s="7"/>
      <c r="K10148" s="7"/>
      <c r="N10148" s="7"/>
    </row>
    <row r="10149" spans="4:14" s="1" customFormat="1">
      <c r="D10149" s="32"/>
      <c r="G10149" s="32"/>
      <c r="I10149" s="7"/>
      <c r="J10149" s="7"/>
      <c r="K10149" s="7"/>
      <c r="N10149" s="7"/>
    </row>
    <row r="10150" spans="4:14" s="1" customFormat="1">
      <c r="D10150" s="32"/>
      <c r="G10150" s="32"/>
      <c r="I10150" s="7"/>
      <c r="J10150" s="7"/>
      <c r="K10150" s="7"/>
      <c r="N10150" s="7"/>
    </row>
    <row r="10151" spans="4:14" s="1" customFormat="1">
      <c r="D10151" s="32"/>
      <c r="G10151" s="32"/>
      <c r="I10151" s="7"/>
      <c r="J10151" s="7"/>
      <c r="K10151" s="7"/>
      <c r="N10151" s="7"/>
    </row>
    <row r="10152" spans="4:14" s="1" customFormat="1">
      <c r="D10152" s="32"/>
      <c r="G10152" s="32"/>
      <c r="I10152" s="7"/>
      <c r="J10152" s="7"/>
      <c r="K10152" s="7"/>
      <c r="N10152" s="7"/>
    </row>
    <row r="10153" spans="4:14" s="1" customFormat="1">
      <c r="D10153" s="32"/>
      <c r="G10153" s="32"/>
      <c r="I10153" s="7"/>
      <c r="J10153" s="7"/>
      <c r="K10153" s="7"/>
      <c r="N10153" s="7"/>
    </row>
    <row r="10154" spans="4:14" s="1" customFormat="1">
      <c r="D10154" s="32"/>
      <c r="G10154" s="32"/>
      <c r="I10154" s="7"/>
      <c r="J10154" s="7"/>
      <c r="K10154" s="7"/>
      <c r="N10154" s="7"/>
    </row>
    <row r="10155" spans="4:14" s="1" customFormat="1">
      <c r="D10155" s="32"/>
      <c r="G10155" s="32"/>
      <c r="I10155" s="7"/>
      <c r="J10155" s="7"/>
      <c r="K10155" s="7"/>
      <c r="N10155" s="7"/>
    </row>
    <row r="10156" spans="4:14" s="1" customFormat="1">
      <c r="D10156" s="32"/>
      <c r="G10156" s="32"/>
      <c r="I10156" s="7"/>
      <c r="J10156" s="7"/>
      <c r="K10156" s="7"/>
      <c r="N10156" s="7"/>
    </row>
    <row r="10157" spans="4:14" s="1" customFormat="1">
      <c r="D10157" s="32"/>
      <c r="G10157" s="32"/>
      <c r="I10157" s="7"/>
      <c r="J10157" s="7"/>
      <c r="K10157" s="7"/>
      <c r="N10157" s="7"/>
    </row>
    <row r="10158" spans="4:14" s="1" customFormat="1">
      <c r="D10158" s="32"/>
      <c r="G10158" s="32"/>
      <c r="I10158" s="7"/>
      <c r="J10158" s="7"/>
      <c r="K10158" s="7"/>
      <c r="N10158" s="7"/>
    </row>
    <row r="10159" spans="4:14" s="1" customFormat="1">
      <c r="D10159" s="32"/>
      <c r="G10159" s="32"/>
      <c r="I10159" s="7"/>
      <c r="J10159" s="7"/>
      <c r="K10159" s="7"/>
      <c r="N10159" s="7"/>
    </row>
    <row r="10160" spans="4:14" s="1" customFormat="1">
      <c r="D10160" s="32"/>
      <c r="G10160" s="32"/>
      <c r="I10160" s="7"/>
      <c r="J10160" s="7"/>
      <c r="K10160" s="7"/>
      <c r="N10160" s="7"/>
    </row>
    <row r="10161" spans="4:14" s="1" customFormat="1">
      <c r="D10161" s="32"/>
      <c r="G10161" s="32"/>
      <c r="I10161" s="7"/>
      <c r="J10161" s="7"/>
      <c r="K10161" s="7"/>
      <c r="N10161" s="7"/>
    </row>
    <row r="10162" spans="4:14" s="1" customFormat="1">
      <c r="D10162" s="32"/>
      <c r="G10162" s="32"/>
      <c r="I10162" s="7"/>
      <c r="J10162" s="7"/>
      <c r="K10162" s="7"/>
      <c r="N10162" s="7"/>
    </row>
    <row r="10163" spans="4:14" s="1" customFormat="1">
      <c r="D10163" s="32"/>
      <c r="G10163" s="32"/>
      <c r="I10163" s="7"/>
      <c r="J10163" s="7"/>
      <c r="K10163" s="7"/>
      <c r="N10163" s="7"/>
    </row>
    <row r="10164" spans="4:14" s="1" customFormat="1">
      <c r="D10164" s="32"/>
      <c r="G10164" s="32"/>
      <c r="I10164" s="7"/>
      <c r="J10164" s="7"/>
      <c r="K10164" s="7"/>
      <c r="N10164" s="7"/>
    </row>
    <row r="10165" spans="4:14" s="1" customFormat="1">
      <c r="D10165" s="32"/>
      <c r="G10165" s="32"/>
      <c r="I10165" s="7"/>
      <c r="J10165" s="7"/>
      <c r="K10165" s="7"/>
      <c r="N10165" s="7"/>
    </row>
    <row r="10166" spans="4:14" s="1" customFormat="1">
      <c r="D10166" s="32"/>
      <c r="G10166" s="32"/>
      <c r="I10166" s="7"/>
      <c r="J10166" s="7"/>
      <c r="K10166" s="7"/>
      <c r="N10166" s="7"/>
    </row>
    <row r="10167" spans="4:14" s="1" customFormat="1">
      <c r="D10167" s="32"/>
      <c r="G10167" s="32"/>
      <c r="I10167" s="7"/>
      <c r="J10167" s="7"/>
      <c r="K10167" s="7"/>
      <c r="N10167" s="7"/>
    </row>
    <row r="10168" spans="4:14" s="1" customFormat="1">
      <c r="D10168" s="32"/>
      <c r="G10168" s="32"/>
      <c r="I10168" s="7"/>
      <c r="J10168" s="7"/>
      <c r="K10168" s="7"/>
      <c r="N10168" s="7"/>
    </row>
    <row r="10169" spans="4:14" s="1" customFormat="1">
      <c r="D10169" s="32"/>
      <c r="G10169" s="32"/>
      <c r="I10169" s="7"/>
      <c r="J10169" s="7"/>
      <c r="K10169" s="7"/>
      <c r="N10169" s="7"/>
    </row>
    <row r="10170" spans="4:14" s="1" customFormat="1">
      <c r="D10170" s="32"/>
      <c r="G10170" s="32"/>
      <c r="I10170" s="7"/>
      <c r="J10170" s="7"/>
      <c r="K10170" s="7"/>
      <c r="N10170" s="7"/>
    </row>
    <row r="10171" spans="4:14" s="1" customFormat="1">
      <c r="D10171" s="32"/>
      <c r="G10171" s="32"/>
      <c r="I10171" s="7"/>
      <c r="J10171" s="7"/>
      <c r="K10171" s="7"/>
      <c r="N10171" s="7"/>
    </row>
    <row r="10172" spans="4:14" s="1" customFormat="1">
      <c r="D10172" s="32"/>
      <c r="G10172" s="32"/>
      <c r="I10172" s="7"/>
      <c r="J10172" s="7"/>
      <c r="K10172" s="7"/>
      <c r="N10172" s="7"/>
    </row>
    <row r="10173" spans="4:14" s="1" customFormat="1">
      <c r="D10173" s="32"/>
      <c r="G10173" s="32"/>
      <c r="I10173" s="7"/>
      <c r="J10173" s="7"/>
      <c r="K10173" s="7"/>
      <c r="N10173" s="7"/>
    </row>
    <row r="10174" spans="4:14" s="1" customFormat="1">
      <c r="D10174" s="32"/>
      <c r="G10174" s="32"/>
      <c r="I10174" s="7"/>
      <c r="J10174" s="7"/>
      <c r="K10174" s="7"/>
      <c r="N10174" s="7"/>
    </row>
    <row r="10175" spans="4:14" s="1" customFormat="1">
      <c r="D10175" s="32"/>
      <c r="G10175" s="32"/>
      <c r="I10175" s="7"/>
      <c r="J10175" s="7"/>
      <c r="K10175" s="7"/>
      <c r="N10175" s="7"/>
    </row>
    <row r="10176" spans="4:14" s="1" customFormat="1">
      <c r="D10176" s="32"/>
      <c r="G10176" s="32"/>
      <c r="I10176" s="7"/>
      <c r="J10176" s="7"/>
      <c r="K10176" s="7"/>
      <c r="N10176" s="7"/>
    </row>
    <row r="10177" spans="4:14" s="1" customFormat="1">
      <c r="D10177" s="32"/>
      <c r="G10177" s="32"/>
      <c r="I10177" s="7"/>
      <c r="J10177" s="7"/>
      <c r="K10177" s="7"/>
      <c r="N10177" s="7"/>
    </row>
    <row r="10178" spans="4:14" s="1" customFormat="1">
      <c r="D10178" s="32"/>
      <c r="G10178" s="32"/>
      <c r="I10178" s="7"/>
      <c r="J10178" s="7"/>
      <c r="K10178" s="7"/>
      <c r="N10178" s="7"/>
    </row>
    <row r="10179" spans="4:14" s="1" customFormat="1">
      <c r="D10179" s="32"/>
      <c r="G10179" s="32"/>
      <c r="I10179" s="7"/>
      <c r="J10179" s="7"/>
      <c r="K10179" s="7"/>
      <c r="N10179" s="7"/>
    </row>
    <row r="10180" spans="4:14" s="1" customFormat="1">
      <c r="D10180" s="32"/>
      <c r="G10180" s="32"/>
      <c r="I10180" s="7"/>
      <c r="J10180" s="7"/>
      <c r="K10180" s="7"/>
      <c r="N10180" s="7"/>
    </row>
    <row r="10181" spans="4:14" s="1" customFormat="1">
      <c r="D10181" s="32"/>
      <c r="G10181" s="32"/>
      <c r="I10181" s="7"/>
      <c r="J10181" s="7"/>
      <c r="K10181" s="7"/>
      <c r="N10181" s="7"/>
    </row>
    <row r="10182" spans="4:14" s="1" customFormat="1">
      <c r="D10182" s="32"/>
      <c r="G10182" s="32"/>
      <c r="I10182" s="7"/>
      <c r="J10182" s="7"/>
      <c r="K10182" s="7"/>
      <c r="N10182" s="7"/>
    </row>
    <row r="10183" spans="4:14" s="1" customFormat="1">
      <c r="D10183" s="32"/>
      <c r="G10183" s="32"/>
      <c r="I10183" s="7"/>
      <c r="J10183" s="7"/>
      <c r="K10183" s="7"/>
      <c r="N10183" s="7"/>
    </row>
    <row r="10184" spans="4:14" s="1" customFormat="1">
      <c r="D10184" s="32"/>
      <c r="G10184" s="32"/>
      <c r="I10184" s="7"/>
      <c r="J10184" s="7"/>
      <c r="K10184" s="7"/>
      <c r="N10184" s="7"/>
    </row>
    <row r="10185" spans="4:14" s="1" customFormat="1">
      <c r="D10185" s="32"/>
      <c r="G10185" s="32"/>
      <c r="I10185" s="7"/>
      <c r="J10185" s="7"/>
      <c r="K10185" s="7"/>
      <c r="N10185" s="7"/>
    </row>
    <row r="10186" spans="4:14" s="1" customFormat="1">
      <c r="D10186" s="32"/>
      <c r="G10186" s="32"/>
      <c r="I10186" s="7"/>
      <c r="J10186" s="7"/>
      <c r="K10186" s="7"/>
      <c r="N10186" s="7"/>
    </row>
    <row r="10187" spans="4:14" s="1" customFormat="1">
      <c r="D10187" s="32"/>
      <c r="G10187" s="32"/>
      <c r="I10187" s="7"/>
      <c r="J10187" s="7"/>
      <c r="K10187" s="7"/>
      <c r="N10187" s="7"/>
    </row>
    <row r="10188" spans="4:14" s="1" customFormat="1">
      <c r="D10188" s="32"/>
      <c r="G10188" s="32"/>
      <c r="I10188" s="7"/>
      <c r="J10188" s="7"/>
      <c r="K10188" s="7"/>
      <c r="N10188" s="7"/>
    </row>
    <row r="10189" spans="4:14" s="1" customFormat="1">
      <c r="D10189" s="32"/>
      <c r="G10189" s="32"/>
      <c r="I10189" s="7"/>
      <c r="J10189" s="7"/>
      <c r="K10189" s="7"/>
      <c r="N10189" s="7"/>
    </row>
    <row r="10190" spans="4:14" s="1" customFormat="1">
      <c r="D10190" s="32"/>
      <c r="G10190" s="32"/>
      <c r="I10190" s="7"/>
      <c r="J10190" s="7"/>
      <c r="K10190" s="7"/>
      <c r="N10190" s="7"/>
    </row>
    <row r="10191" spans="4:14" s="1" customFormat="1">
      <c r="D10191" s="32"/>
      <c r="G10191" s="32"/>
      <c r="I10191" s="7"/>
      <c r="J10191" s="7"/>
      <c r="K10191" s="7"/>
      <c r="N10191" s="7"/>
    </row>
    <row r="10192" spans="4:14" s="1" customFormat="1">
      <c r="D10192" s="32"/>
      <c r="G10192" s="32"/>
      <c r="I10192" s="7"/>
      <c r="J10192" s="7"/>
      <c r="K10192" s="7"/>
      <c r="N10192" s="7"/>
    </row>
    <row r="10193" spans="4:14" s="1" customFormat="1">
      <c r="D10193" s="32"/>
      <c r="G10193" s="32"/>
      <c r="I10193" s="7"/>
      <c r="J10193" s="7"/>
      <c r="K10193" s="7"/>
      <c r="N10193" s="7"/>
    </row>
    <row r="10194" spans="4:14" s="1" customFormat="1">
      <c r="D10194" s="32"/>
      <c r="G10194" s="32"/>
      <c r="I10194" s="7"/>
      <c r="J10194" s="7"/>
      <c r="K10194" s="7"/>
      <c r="N10194" s="7"/>
    </row>
    <row r="10195" spans="4:14" s="1" customFormat="1">
      <c r="D10195" s="32"/>
      <c r="G10195" s="32"/>
      <c r="I10195" s="7"/>
      <c r="J10195" s="7"/>
      <c r="K10195" s="7"/>
      <c r="N10195" s="7"/>
    </row>
    <row r="10196" spans="4:14" s="1" customFormat="1">
      <c r="D10196" s="32"/>
      <c r="G10196" s="32"/>
      <c r="I10196" s="7"/>
      <c r="J10196" s="7"/>
      <c r="K10196" s="7"/>
      <c r="N10196" s="7"/>
    </row>
    <row r="10197" spans="4:14" s="1" customFormat="1">
      <c r="D10197" s="32"/>
      <c r="G10197" s="32"/>
      <c r="I10197" s="7"/>
      <c r="J10197" s="7"/>
      <c r="K10197" s="7"/>
      <c r="N10197" s="7"/>
    </row>
    <row r="10198" spans="4:14" s="1" customFormat="1">
      <c r="D10198" s="32"/>
      <c r="G10198" s="32"/>
      <c r="I10198" s="7"/>
      <c r="J10198" s="7"/>
      <c r="K10198" s="7"/>
      <c r="N10198" s="7"/>
    </row>
    <row r="10199" spans="4:14" s="1" customFormat="1">
      <c r="D10199" s="32"/>
      <c r="G10199" s="32"/>
      <c r="I10199" s="7"/>
      <c r="J10199" s="7"/>
      <c r="K10199" s="7"/>
      <c r="N10199" s="7"/>
    </row>
    <row r="10200" spans="4:14" s="1" customFormat="1">
      <c r="D10200" s="32"/>
      <c r="G10200" s="32"/>
      <c r="I10200" s="7"/>
      <c r="J10200" s="7"/>
      <c r="K10200" s="7"/>
      <c r="N10200" s="7"/>
    </row>
    <row r="10201" spans="4:14" s="1" customFormat="1">
      <c r="D10201" s="32"/>
      <c r="G10201" s="32"/>
      <c r="I10201" s="7"/>
      <c r="J10201" s="7"/>
      <c r="K10201" s="7"/>
      <c r="N10201" s="7"/>
    </row>
    <row r="10202" spans="4:14" s="1" customFormat="1">
      <c r="D10202" s="32"/>
      <c r="G10202" s="32"/>
      <c r="I10202" s="7"/>
      <c r="J10202" s="7"/>
      <c r="K10202" s="7"/>
      <c r="N10202" s="7"/>
    </row>
    <row r="10203" spans="4:14" s="1" customFormat="1">
      <c r="D10203" s="32"/>
      <c r="G10203" s="32"/>
      <c r="I10203" s="7"/>
      <c r="J10203" s="7"/>
      <c r="K10203" s="7"/>
      <c r="N10203" s="7"/>
    </row>
    <row r="10204" spans="4:14" s="1" customFormat="1">
      <c r="D10204" s="32"/>
      <c r="G10204" s="32"/>
      <c r="I10204" s="7"/>
      <c r="J10204" s="7"/>
      <c r="K10204" s="7"/>
      <c r="N10204" s="7"/>
    </row>
    <row r="10205" spans="4:14" s="1" customFormat="1">
      <c r="D10205" s="32"/>
      <c r="G10205" s="32"/>
      <c r="I10205" s="7"/>
      <c r="J10205" s="7"/>
      <c r="K10205" s="7"/>
      <c r="N10205" s="7"/>
    </row>
    <row r="10206" spans="4:14" s="1" customFormat="1">
      <c r="D10206" s="32"/>
      <c r="G10206" s="32"/>
      <c r="I10206" s="7"/>
      <c r="J10206" s="7"/>
      <c r="K10206" s="7"/>
      <c r="N10206" s="7"/>
    </row>
    <row r="10207" spans="4:14" s="1" customFormat="1">
      <c r="D10207" s="32"/>
      <c r="G10207" s="32"/>
      <c r="I10207" s="7"/>
      <c r="J10207" s="7"/>
      <c r="K10207" s="7"/>
      <c r="N10207" s="7"/>
    </row>
    <row r="10208" spans="4:14" s="1" customFormat="1">
      <c r="D10208" s="32"/>
      <c r="G10208" s="32"/>
      <c r="I10208" s="7"/>
      <c r="J10208" s="7"/>
      <c r="K10208" s="7"/>
      <c r="N10208" s="7"/>
    </row>
    <row r="10209" spans="4:14" s="1" customFormat="1">
      <c r="D10209" s="32"/>
      <c r="G10209" s="32"/>
      <c r="I10209" s="7"/>
      <c r="J10209" s="7"/>
      <c r="K10209" s="7"/>
      <c r="N10209" s="7"/>
    </row>
    <row r="10210" spans="4:14" s="1" customFormat="1">
      <c r="D10210" s="32"/>
      <c r="G10210" s="32"/>
      <c r="I10210" s="7"/>
      <c r="J10210" s="7"/>
      <c r="K10210" s="7"/>
      <c r="N10210" s="7"/>
    </row>
    <row r="10211" spans="4:14" s="1" customFormat="1">
      <c r="D10211" s="32"/>
      <c r="G10211" s="32"/>
      <c r="I10211" s="7"/>
      <c r="J10211" s="7"/>
      <c r="K10211" s="7"/>
      <c r="N10211" s="7"/>
    </row>
    <row r="10212" spans="4:14" s="1" customFormat="1">
      <c r="D10212" s="32"/>
      <c r="G10212" s="32"/>
      <c r="I10212" s="7"/>
      <c r="J10212" s="7"/>
      <c r="K10212" s="7"/>
      <c r="N10212" s="7"/>
    </row>
    <row r="10213" spans="4:14" s="1" customFormat="1">
      <c r="D10213" s="32"/>
      <c r="G10213" s="32"/>
      <c r="I10213" s="7"/>
      <c r="J10213" s="7"/>
      <c r="K10213" s="7"/>
      <c r="N10213" s="7"/>
    </row>
    <row r="10214" spans="4:14" s="1" customFormat="1">
      <c r="D10214" s="32"/>
      <c r="G10214" s="32"/>
      <c r="I10214" s="7"/>
      <c r="J10214" s="7"/>
      <c r="K10214" s="7"/>
      <c r="N10214" s="7"/>
    </row>
    <row r="10215" spans="4:14" s="1" customFormat="1">
      <c r="D10215" s="32"/>
      <c r="G10215" s="32"/>
      <c r="I10215" s="7"/>
      <c r="J10215" s="7"/>
      <c r="K10215" s="7"/>
      <c r="N10215" s="7"/>
    </row>
    <row r="10216" spans="4:14" s="1" customFormat="1">
      <c r="D10216" s="32"/>
      <c r="G10216" s="32"/>
      <c r="I10216" s="7"/>
      <c r="J10216" s="7"/>
      <c r="K10216" s="7"/>
      <c r="N10216" s="7"/>
    </row>
    <row r="10217" spans="4:14" s="1" customFormat="1">
      <c r="D10217" s="32"/>
      <c r="G10217" s="32"/>
      <c r="I10217" s="7"/>
      <c r="J10217" s="7"/>
      <c r="K10217" s="7"/>
      <c r="N10217" s="7"/>
    </row>
    <row r="10218" spans="4:14" s="1" customFormat="1">
      <c r="D10218" s="32"/>
      <c r="G10218" s="32"/>
      <c r="I10218" s="7"/>
      <c r="J10218" s="7"/>
      <c r="K10218" s="7"/>
      <c r="N10218" s="7"/>
    </row>
    <row r="10219" spans="4:14" s="1" customFormat="1">
      <c r="D10219" s="32"/>
      <c r="G10219" s="32"/>
      <c r="I10219" s="7"/>
      <c r="J10219" s="7"/>
      <c r="K10219" s="7"/>
      <c r="N10219" s="7"/>
    </row>
    <row r="10220" spans="4:14" s="1" customFormat="1">
      <c r="D10220" s="32"/>
      <c r="G10220" s="32"/>
      <c r="I10220" s="7"/>
      <c r="J10220" s="7"/>
      <c r="K10220" s="7"/>
      <c r="N10220" s="7"/>
    </row>
    <row r="10221" spans="4:14" s="1" customFormat="1">
      <c r="D10221" s="32"/>
      <c r="G10221" s="32"/>
      <c r="I10221" s="7"/>
      <c r="J10221" s="7"/>
      <c r="K10221" s="7"/>
      <c r="N10221" s="7"/>
    </row>
    <row r="10222" spans="4:14" s="1" customFormat="1">
      <c r="D10222" s="32"/>
      <c r="G10222" s="32"/>
      <c r="I10222" s="7"/>
      <c r="J10222" s="7"/>
      <c r="K10222" s="7"/>
      <c r="N10222" s="7"/>
    </row>
    <row r="10223" spans="4:14" s="1" customFormat="1">
      <c r="D10223" s="32"/>
      <c r="G10223" s="32"/>
      <c r="I10223" s="7"/>
      <c r="J10223" s="7"/>
      <c r="K10223" s="7"/>
      <c r="N10223" s="7"/>
    </row>
    <row r="10224" spans="4:14" s="1" customFormat="1">
      <c r="D10224" s="32"/>
      <c r="G10224" s="32"/>
      <c r="I10224" s="7"/>
      <c r="J10224" s="7"/>
      <c r="K10224" s="7"/>
      <c r="N10224" s="7"/>
    </row>
    <row r="10225" spans="4:14" s="1" customFormat="1">
      <c r="D10225" s="32"/>
      <c r="G10225" s="32"/>
      <c r="I10225" s="7"/>
      <c r="J10225" s="7"/>
      <c r="K10225" s="7"/>
      <c r="N10225" s="7"/>
    </row>
    <row r="10226" spans="4:14" s="1" customFormat="1">
      <c r="D10226" s="32"/>
      <c r="G10226" s="32"/>
      <c r="I10226" s="7"/>
      <c r="J10226" s="7"/>
      <c r="K10226" s="7"/>
      <c r="N10226" s="7"/>
    </row>
    <row r="10227" spans="4:14" s="1" customFormat="1">
      <c r="D10227" s="32"/>
      <c r="G10227" s="32"/>
      <c r="I10227" s="7"/>
      <c r="J10227" s="7"/>
      <c r="K10227" s="7"/>
      <c r="N10227" s="7"/>
    </row>
    <row r="10228" spans="4:14" s="1" customFormat="1">
      <c r="D10228" s="32"/>
      <c r="G10228" s="32"/>
      <c r="I10228" s="7"/>
      <c r="J10228" s="7"/>
      <c r="K10228" s="7"/>
      <c r="N10228" s="7"/>
    </row>
    <row r="10229" spans="4:14" s="1" customFormat="1">
      <c r="D10229" s="32"/>
      <c r="G10229" s="32"/>
      <c r="I10229" s="7"/>
      <c r="J10229" s="7"/>
      <c r="K10229" s="7"/>
      <c r="N10229" s="7"/>
    </row>
    <row r="10230" spans="4:14" s="1" customFormat="1">
      <c r="D10230" s="32"/>
      <c r="G10230" s="32"/>
      <c r="I10230" s="7"/>
      <c r="J10230" s="7"/>
      <c r="K10230" s="7"/>
      <c r="N10230" s="7"/>
    </row>
    <row r="10231" spans="4:14" s="1" customFormat="1">
      <c r="D10231" s="32"/>
      <c r="G10231" s="32"/>
      <c r="I10231" s="7"/>
      <c r="J10231" s="7"/>
      <c r="K10231" s="7"/>
      <c r="N10231" s="7"/>
    </row>
    <row r="10232" spans="4:14" s="1" customFormat="1">
      <c r="D10232" s="32"/>
      <c r="G10232" s="32"/>
      <c r="I10232" s="7"/>
      <c r="J10232" s="7"/>
      <c r="K10232" s="7"/>
      <c r="N10232" s="7"/>
    </row>
    <row r="10233" spans="4:14" s="1" customFormat="1">
      <c r="D10233" s="32"/>
      <c r="G10233" s="32"/>
      <c r="I10233" s="7"/>
      <c r="J10233" s="7"/>
      <c r="K10233" s="7"/>
      <c r="N10233" s="7"/>
    </row>
    <row r="10234" spans="4:14" s="1" customFormat="1">
      <c r="D10234" s="32"/>
      <c r="G10234" s="32"/>
      <c r="I10234" s="7"/>
      <c r="J10234" s="7"/>
      <c r="K10234" s="7"/>
      <c r="N10234" s="7"/>
    </row>
    <row r="10235" spans="4:14" s="1" customFormat="1">
      <c r="D10235" s="32"/>
      <c r="G10235" s="32"/>
      <c r="I10235" s="7"/>
      <c r="J10235" s="7"/>
      <c r="K10235" s="7"/>
      <c r="N10235" s="7"/>
    </row>
    <row r="10236" spans="4:14" s="1" customFormat="1">
      <c r="D10236" s="32"/>
      <c r="G10236" s="32"/>
      <c r="I10236" s="7"/>
      <c r="J10236" s="7"/>
      <c r="K10236" s="7"/>
      <c r="N10236" s="7"/>
    </row>
    <row r="10237" spans="4:14" s="1" customFormat="1">
      <c r="D10237" s="32"/>
      <c r="G10237" s="32"/>
      <c r="I10237" s="7"/>
      <c r="J10237" s="7"/>
      <c r="K10237" s="7"/>
      <c r="N10237" s="7"/>
    </row>
    <row r="10238" spans="4:14" s="1" customFormat="1">
      <c r="D10238" s="32"/>
      <c r="G10238" s="32"/>
      <c r="I10238" s="7"/>
      <c r="J10238" s="7"/>
      <c r="K10238" s="7"/>
      <c r="N10238" s="7"/>
    </row>
    <row r="10239" spans="4:14" s="1" customFormat="1">
      <c r="D10239" s="32"/>
      <c r="G10239" s="32"/>
      <c r="I10239" s="7"/>
      <c r="J10239" s="7"/>
      <c r="K10239" s="7"/>
      <c r="N10239" s="7"/>
    </row>
    <row r="10240" spans="4:14" s="1" customFormat="1">
      <c r="D10240" s="32"/>
      <c r="G10240" s="32"/>
      <c r="I10240" s="7"/>
      <c r="J10240" s="7"/>
      <c r="K10240" s="7"/>
      <c r="N10240" s="7"/>
    </row>
    <row r="10241" spans="4:14" s="1" customFormat="1">
      <c r="D10241" s="32"/>
      <c r="G10241" s="32"/>
      <c r="I10241" s="7"/>
      <c r="J10241" s="7"/>
      <c r="K10241" s="7"/>
      <c r="N10241" s="7"/>
    </row>
    <row r="10242" spans="4:14" s="1" customFormat="1">
      <c r="D10242" s="32"/>
      <c r="G10242" s="32"/>
      <c r="I10242" s="7"/>
      <c r="J10242" s="7"/>
      <c r="K10242" s="7"/>
      <c r="N10242" s="7"/>
    </row>
    <row r="10243" spans="4:14" s="1" customFormat="1">
      <c r="D10243" s="32"/>
      <c r="G10243" s="32"/>
      <c r="I10243" s="7"/>
      <c r="J10243" s="7"/>
      <c r="K10243" s="7"/>
      <c r="N10243" s="7"/>
    </row>
    <row r="10244" spans="4:14" s="1" customFormat="1">
      <c r="D10244" s="32"/>
      <c r="G10244" s="32"/>
      <c r="I10244" s="7"/>
      <c r="J10244" s="7"/>
      <c r="K10244" s="7"/>
      <c r="N10244" s="7"/>
    </row>
    <row r="10245" spans="4:14" s="1" customFormat="1">
      <c r="D10245" s="32"/>
      <c r="G10245" s="32"/>
      <c r="I10245" s="7"/>
      <c r="J10245" s="7"/>
      <c r="K10245" s="7"/>
      <c r="N10245" s="7"/>
    </row>
    <row r="10246" spans="4:14" s="1" customFormat="1">
      <c r="D10246" s="32"/>
      <c r="G10246" s="32"/>
      <c r="I10246" s="7"/>
      <c r="J10246" s="7"/>
      <c r="K10246" s="7"/>
      <c r="N10246" s="7"/>
    </row>
    <row r="10247" spans="4:14" s="1" customFormat="1">
      <c r="D10247" s="32"/>
      <c r="G10247" s="32"/>
      <c r="I10247" s="7"/>
      <c r="J10247" s="7"/>
      <c r="K10247" s="7"/>
      <c r="N10247" s="7"/>
    </row>
    <row r="10248" spans="4:14" s="1" customFormat="1">
      <c r="D10248" s="32"/>
      <c r="G10248" s="32"/>
      <c r="I10248" s="7"/>
      <c r="J10248" s="7"/>
      <c r="K10248" s="7"/>
      <c r="N10248" s="7"/>
    </row>
    <row r="10249" spans="4:14" s="1" customFormat="1">
      <c r="D10249" s="32"/>
      <c r="G10249" s="32"/>
      <c r="I10249" s="7"/>
      <c r="J10249" s="7"/>
      <c r="K10249" s="7"/>
      <c r="N10249" s="7"/>
    </row>
    <row r="10250" spans="4:14" s="1" customFormat="1">
      <c r="D10250" s="32"/>
      <c r="G10250" s="32"/>
      <c r="I10250" s="7"/>
      <c r="J10250" s="7"/>
      <c r="K10250" s="7"/>
      <c r="N10250" s="7"/>
    </row>
    <row r="10251" spans="4:14" s="1" customFormat="1">
      <c r="D10251" s="32"/>
      <c r="G10251" s="32"/>
      <c r="I10251" s="7"/>
      <c r="J10251" s="7"/>
      <c r="K10251" s="7"/>
      <c r="N10251" s="7"/>
    </row>
    <row r="10252" spans="4:14" s="1" customFormat="1">
      <c r="D10252" s="32"/>
      <c r="G10252" s="32"/>
      <c r="I10252" s="7"/>
      <c r="J10252" s="7"/>
      <c r="K10252" s="7"/>
      <c r="N10252" s="7"/>
    </row>
    <row r="10253" spans="4:14" s="1" customFormat="1">
      <c r="D10253" s="32"/>
      <c r="G10253" s="32"/>
      <c r="I10253" s="7"/>
      <c r="J10253" s="7"/>
      <c r="K10253" s="7"/>
      <c r="N10253" s="7"/>
    </row>
    <row r="10254" spans="4:14" s="1" customFormat="1">
      <c r="D10254" s="32"/>
      <c r="G10254" s="32"/>
      <c r="I10254" s="7"/>
      <c r="J10254" s="7"/>
      <c r="K10254" s="7"/>
      <c r="N10254" s="7"/>
    </row>
    <row r="10255" spans="4:14" s="1" customFormat="1">
      <c r="D10255" s="32"/>
      <c r="G10255" s="32"/>
      <c r="I10255" s="7"/>
      <c r="J10255" s="7"/>
      <c r="K10255" s="7"/>
      <c r="N10255" s="7"/>
    </row>
    <row r="10256" spans="4:14" s="1" customFormat="1">
      <c r="D10256" s="32"/>
      <c r="G10256" s="32"/>
      <c r="I10256" s="7"/>
      <c r="J10256" s="7"/>
      <c r="K10256" s="7"/>
      <c r="N10256" s="7"/>
    </row>
    <row r="10257" spans="4:14" s="1" customFormat="1">
      <c r="D10257" s="32"/>
      <c r="G10257" s="32"/>
      <c r="I10257" s="7"/>
      <c r="J10257" s="7"/>
      <c r="K10257" s="7"/>
      <c r="N10257" s="7"/>
    </row>
    <row r="10258" spans="4:14" s="1" customFormat="1">
      <c r="D10258" s="32"/>
      <c r="G10258" s="32"/>
      <c r="I10258" s="7"/>
      <c r="J10258" s="7"/>
      <c r="K10258" s="7"/>
      <c r="N10258" s="7"/>
    </row>
    <row r="10259" spans="4:14" s="1" customFormat="1">
      <c r="D10259" s="32"/>
      <c r="G10259" s="32"/>
      <c r="I10259" s="7"/>
      <c r="J10259" s="7"/>
      <c r="K10259" s="7"/>
      <c r="N10259" s="7"/>
    </row>
    <row r="10260" spans="4:14" s="1" customFormat="1">
      <c r="D10260" s="32"/>
      <c r="G10260" s="32"/>
      <c r="I10260" s="7"/>
      <c r="J10260" s="7"/>
      <c r="K10260" s="7"/>
      <c r="N10260" s="7"/>
    </row>
    <row r="10261" spans="4:14" s="1" customFormat="1">
      <c r="D10261" s="32"/>
      <c r="G10261" s="32"/>
      <c r="I10261" s="7"/>
      <c r="J10261" s="7"/>
      <c r="K10261" s="7"/>
      <c r="N10261" s="7"/>
    </row>
    <row r="10262" spans="4:14" s="1" customFormat="1">
      <c r="D10262" s="32"/>
      <c r="G10262" s="32"/>
      <c r="I10262" s="7"/>
      <c r="J10262" s="7"/>
      <c r="K10262" s="7"/>
      <c r="N10262" s="7"/>
    </row>
    <row r="10263" spans="4:14" s="1" customFormat="1">
      <c r="D10263" s="32"/>
      <c r="G10263" s="32"/>
      <c r="I10263" s="7"/>
      <c r="J10263" s="7"/>
      <c r="K10263" s="7"/>
      <c r="N10263" s="7"/>
    </row>
    <row r="10264" spans="4:14" s="1" customFormat="1">
      <c r="D10264" s="32"/>
      <c r="G10264" s="32"/>
      <c r="I10264" s="7"/>
      <c r="J10264" s="7"/>
      <c r="K10264" s="7"/>
      <c r="N10264" s="7"/>
    </row>
    <row r="10265" spans="4:14" s="1" customFormat="1">
      <c r="D10265" s="32"/>
      <c r="G10265" s="32"/>
      <c r="I10265" s="7"/>
      <c r="J10265" s="7"/>
      <c r="K10265" s="7"/>
      <c r="N10265" s="7"/>
    </row>
    <row r="10266" spans="4:14" s="1" customFormat="1">
      <c r="D10266" s="32"/>
      <c r="G10266" s="32"/>
      <c r="I10266" s="7"/>
      <c r="J10266" s="7"/>
      <c r="K10266" s="7"/>
      <c r="N10266" s="7"/>
    </row>
    <row r="10267" spans="4:14" s="1" customFormat="1">
      <c r="D10267" s="32"/>
      <c r="G10267" s="32"/>
      <c r="I10267" s="7"/>
      <c r="J10267" s="7"/>
      <c r="K10267" s="7"/>
      <c r="N10267" s="7"/>
    </row>
    <row r="10268" spans="4:14" s="1" customFormat="1">
      <c r="D10268" s="32"/>
      <c r="G10268" s="32"/>
      <c r="I10268" s="7"/>
      <c r="J10268" s="7"/>
      <c r="K10268" s="7"/>
      <c r="N10268" s="7"/>
    </row>
    <row r="10269" spans="4:14" s="1" customFormat="1">
      <c r="D10269" s="32"/>
      <c r="G10269" s="32"/>
      <c r="I10269" s="7"/>
      <c r="J10269" s="7"/>
      <c r="K10269" s="7"/>
      <c r="N10269" s="7"/>
    </row>
    <row r="10270" spans="4:14" s="1" customFormat="1">
      <c r="D10270" s="32"/>
      <c r="G10270" s="32"/>
      <c r="I10270" s="7"/>
      <c r="J10270" s="7"/>
      <c r="K10270" s="7"/>
      <c r="N10270" s="7"/>
    </row>
    <row r="10271" spans="4:14" s="1" customFormat="1">
      <c r="D10271" s="32"/>
      <c r="G10271" s="32"/>
      <c r="I10271" s="7"/>
      <c r="J10271" s="7"/>
      <c r="K10271" s="7"/>
      <c r="N10271" s="7"/>
    </row>
    <row r="10272" spans="4:14" s="1" customFormat="1">
      <c r="D10272" s="32"/>
      <c r="G10272" s="32"/>
      <c r="I10272" s="7"/>
      <c r="J10272" s="7"/>
      <c r="K10272" s="7"/>
      <c r="N10272" s="7"/>
    </row>
    <row r="10273" spans="4:14" s="1" customFormat="1">
      <c r="D10273" s="32"/>
      <c r="G10273" s="32"/>
      <c r="I10273" s="7"/>
      <c r="J10273" s="7"/>
      <c r="K10273" s="7"/>
      <c r="N10273" s="7"/>
    </row>
    <row r="10274" spans="4:14" s="1" customFormat="1">
      <c r="D10274" s="32"/>
      <c r="G10274" s="32"/>
      <c r="I10274" s="7"/>
      <c r="J10274" s="7"/>
      <c r="K10274" s="7"/>
      <c r="N10274" s="7"/>
    </row>
    <row r="10275" spans="4:14" s="1" customFormat="1">
      <c r="D10275" s="32"/>
      <c r="G10275" s="32"/>
      <c r="I10275" s="7"/>
      <c r="J10275" s="7"/>
      <c r="K10275" s="7"/>
      <c r="N10275" s="7"/>
    </row>
    <row r="10276" spans="4:14" s="1" customFormat="1">
      <c r="D10276" s="32"/>
      <c r="G10276" s="32"/>
      <c r="I10276" s="7"/>
      <c r="J10276" s="7"/>
      <c r="K10276" s="7"/>
      <c r="N10276" s="7"/>
    </row>
    <row r="10277" spans="4:14" s="1" customFormat="1">
      <c r="D10277" s="32"/>
      <c r="G10277" s="32"/>
      <c r="I10277" s="7"/>
      <c r="J10277" s="7"/>
      <c r="K10277" s="7"/>
      <c r="N10277" s="7"/>
    </row>
    <row r="10278" spans="4:14" s="1" customFormat="1">
      <c r="D10278" s="32"/>
      <c r="G10278" s="32"/>
      <c r="I10278" s="7"/>
      <c r="J10278" s="7"/>
      <c r="K10278" s="7"/>
      <c r="N10278" s="7"/>
    </row>
    <row r="10279" spans="4:14" s="1" customFormat="1">
      <c r="D10279" s="32"/>
      <c r="G10279" s="32"/>
      <c r="I10279" s="7"/>
      <c r="J10279" s="7"/>
      <c r="K10279" s="7"/>
      <c r="N10279" s="7"/>
    </row>
    <row r="10280" spans="4:14" s="1" customFormat="1">
      <c r="D10280" s="32"/>
      <c r="G10280" s="32"/>
      <c r="I10280" s="7"/>
      <c r="J10280" s="7"/>
      <c r="K10280" s="7"/>
      <c r="N10280" s="7"/>
    </row>
    <row r="10281" spans="4:14" s="1" customFormat="1">
      <c r="D10281" s="32"/>
      <c r="G10281" s="32"/>
      <c r="I10281" s="7"/>
      <c r="J10281" s="7"/>
      <c r="K10281" s="7"/>
      <c r="N10281" s="7"/>
    </row>
    <row r="10282" spans="4:14" s="1" customFormat="1">
      <c r="D10282" s="32"/>
      <c r="G10282" s="32"/>
      <c r="I10282" s="7"/>
      <c r="J10282" s="7"/>
      <c r="K10282" s="7"/>
      <c r="N10282" s="7"/>
    </row>
    <row r="10283" spans="4:14" s="1" customFormat="1">
      <c r="D10283" s="32"/>
      <c r="G10283" s="32"/>
      <c r="I10283" s="7"/>
      <c r="J10283" s="7"/>
      <c r="K10283" s="7"/>
      <c r="N10283" s="7"/>
    </row>
    <row r="10284" spans="4:14" s="1" customFormat="1">
      <c r="D10284" s="32"/>
      <c r="G10284" s="32"/>
      <c r="I10284" s="7"/>
      <c r="J10284" s="7"/>
      <c r="K10284" s="7"/>
      <c r="N10284" s="7"/>
    </row>
    <row r="10285" spans="4:14" s="1" customFormat="1">
      <c r="D10285" s="32"/>
      <c r="G10285" s="32"/>
      <c r="I10285" s="7"/>
      <c r="J10285" s="7"/>
      <c r="K10285" s="7"/>
      <c r="N10285" s="7"/>
    </row>
    <row r="10286" spans="4:14" s="1" customFormat="1">
      <c r="D10286" s="32"/>
      <c r="G10286" s="32"/>
      <c r="I10286" s="7"/>
      <c r="J10286" s="7"/>
      <c r="K10286" s="7"/>
      <c r="N10286" s="7"/>
    </row>
    <row r="10287" spans="4:14" s="1" customFormat="1">
      <c r="D10287" s="32"/>
      <c r="G10287" s="32"/>
      <c r="I10287" s="7"/>
      <c r="J10287" s="7"/>
      <c r="K10287" s="7"/>
      <c r="N10287" s="7"/>
    </row>
    <row r="10288" spans="4:14" s="1" customFormat="1">
      <c r="D10288" s="32"/>
      <c r="G10288" s="32"/>
      <c r="I10288" s="7"/>
      <c r="J10288" s="7"/>
      <c r="K10288" s="7"/>
      <c r="N10288" s="7"/>
    </row>
    <row r="10289" spans="4:14" s="1" customFormat="1">
      <c r="D10289" s="32"/>
      <c r="G10289" s="32"/>
      <c r="I10289" s="7"/>
      <c r="J10289" s="7"/>
      <c r="K10289" s="7"/>
      <c r="N10289" s="7"/>
    </row>
    <row r="10290" spans="4:14" s="1" customFormat="1">
      <c r="D10290" s="32"/>
      <c r="G10290" s="32"/>
      <c r="I10290" s="7"/>
      <c r="J10290" s="7"/>
      <c r="K10290" s="7"/>
      <c r="N10290" s="7"/>
    </row>
    <row r="10291" spans="4:14" s="1" customFormat="1">
      <c r="D10291" s="32"/>
      <c r="G10291" s="32"/>
      <c r="I10291" s="7"/>
      <c r="J10291" s="7"/>
      <c r="K10291" s="7"/>
      <c r="N10291" s="7"/>
    </row>
    <row r="10292" spans="4:14" s="1" customFormat="1">
      <c r="D10292" s="32"/>
      <c r="G10292" s="32"/>
      <c r="I10292" s="7"/>
      <c r="J10292" s="7"/>
      <c r="K10292" s="7"/>
      <c r="N10292" s="7"/>
    </row>
    <row r="10293" spans="4:14" s="1" customFormat="1">
      <c r="D10293" s="32"/>
      <c r="G10293" s="32"/>
      <c r="I10293" s="7"/>
      <c r="J10293" s="7"/>
      <c r="K10293" s="7"/>
      <c r="N10293" s="7"/>
    </row>
    <row r="10294" spans="4:14" s="1" customFormat="1">
      <c r="D10294" s="32"/>
      <c r="G10294" s="32"/>
      <c r="I10294" s="7"/>
      <c r="J10294" s="7"/>
      <c r="K10294" s="7"/>
      <c r="N10294" s="7"/>
    </row>
    <row r="10295" spans="4:14" s="1" customFormat="1">
      <c r="D10295" s="32"/>
      <c r="G10295" s="32"/>
      <c r="I10295" s="7"/>
      <c r="J10295" s="7"/>
      <c r="K10295" s="7"/>
      <c r="N10295" s="7"/>
    </row>
    <row r="10296" spans="4:14" s="1" customFormat="1">
      <c r="D10296" s="32"/>
      <c r="G10296" s="32"/>
      <c r="I10296" s="7"/>
      <c r="J10296" s="7"/>
      <c r="K10296" s="7"/>
      <c r="N10296" s="7"/>
    </row>
    <row r="10297" spans="4:14" s="1" customFormat="1">
      <c r="D10297" s="32"/>
      <c r="G10297" s="32"/>
      <c r="I10297" s="7"/>
      <c r="J10297" s="7"/>
      <c r="K10297" s="7"/>
      <c r="N10297" s="7"/>
    </row>
    <row r="10298" spans="4:14" s="1" customFormat="1">
      <c r="D10298" s="32"/>
      <c r="G10298" s="32"/>
      <c r="I10298" s="7"/>
      <c r="J10298" s="7"/>
      <c r="K10298" s="7"/>
      <c r="N10298" s="7"/>
    </row>
    <row r="10299" spans="4:14" s="1" customFormat="1">
      <c r="D10299" s="32"/>
      <c r="G10299" s="32"/>
      <c r="I10299" s="7"/>
      <c r="J10299" s="7"/>
      <c r="K10299" s="7"/>
      <c r="N10299" s="7"/>
    </row>
    <row r="10300" spans="4:14" s="1" customFormat="1">
      <c r="D10300" s="32"/>
      <c r="G10300" s="32"/>
      <c r="I10300" s="7"/>
      <c r="J10300" s="7"/>
      <c r="K10300" s="7"/>
      <c r="N10300" s="7"/>
    </row>
    <row r="10301" spans="4:14" s="1" customFormat="1">
      <c r="D10301" s="32"/>
      <c r="G10301" s="32"/>
      <c r="I10301" s="7"/>
      <c r="J10301" s="7"/>
      <c r="K10301" s="7"/>
      <c r="N10301" s="7"/>
    </row>
    <row r="10302" spans="4:14" s="1" customFormat="1">
      <c r="D10302" s="32"/>
      <c r="G10302" s="32"/>
      <c r="I10302" s="7"/>
      <c r="J10302" s="7"/>
      <c r="K10302" s="7"/>
      <c r="N10302" s="7"/>
    </row>
    <row r="10303" spans="4:14" s="1" customFormat="1">
      <c r="D10303" s="32"/>
      <c r="G10303" s="32"/>
      <c r="I10303" s="7"/>
      <c r="J10303" s="7"/>
      <c r="K10303" s="7"/>
      <c r="N10303" s="7"/>
    </row>
    <row r="10304" spans="4:14" s="1" customFormat="1">
      <c r="D10304" s="32"/>
      <c r="G10304" s="32"/>
      <c r="I10304" s="7"/>
      <c r="J10304" s="7"/>
      <c r="K10304" s="7"/>
      <c r="N10304" s="7"/>
    </row>
    <row r="10305" spans="4:14" s="1" customFormat="1">
      <c r="D10305" s="32"/>
      <c r="G10305" s="32"/>
      <c r="I10305" s="7"/>
      <c r="J10305" s="7"/>
      <c r="K10305" s="7"/>
      <c r="N10305" s="7"/>
    </row>
    <row r="10306" spans="4:14" s="1" customFormat="1">
      <c r="D10306" s="32"/>
      <c r="G10306" s="32"/>
      <c r="I10306" s="7"/>
      <c r="J10306" s="7"/>
      <c r="K10306" s="7"/>
      <c r="N10306" s="7"/>
    </row>
    <row r="10307" spans="4:14" s="1" customFormat="1">
      <c r="D10307" s="32"/>
      <c r="G10307" s="32"/>
      <c r="I10307" s="7"/>
      <c r="J10307" s="7"/>
      <c r="K10307" s="7"/>
      <c r="N10307" s="7"/>
    </row>
    <row r="10308" spans="4:14" s="1" customFormat="1">
      <c r="D10308" s="32"/>
      <c r="G10308" s="32"/>
      <c r="I10308" s="7"/>
      <c r="J10308" s="7"/>
      <c r="K10308" s="7"/>
      <c r="N10308" s="7"/>
    </row>
    <row r="10309" spans="4:14" s="1" customFormat="1">
      <c r="D10309" s="32"/>
      <c r="G10309" s="32"/>
      <c r="I10309" s="7"/>
      <c r="J10309" s="7"/>
      <c r="K10309" s="7"/>
      <c r="N10309" s="7"/>
    </row>
    <row r="10310" spans="4:14" s="1" customFormat="1">
      <c r="D10310" s="32"/>
      <c r="G10310" s="32"/>
      <c r="I10310" s="7"/>
      <c r="J10310" s="7"/>
      <c r="K10310" s="7"/>
      <c r="N10310" s="7"/>
    </row>
    <row r="10311" spans="4:14" s="1" customFormat="1">
      <c r="D10311" s="32"/>
      <c r="G10311" s="32"/>
      <c r="I10311" s="7"/>
      <c r="J10311" s="7"/>
      <c r="K10311" s="7"/>
      <c r="N10311" s="7"/>
    </row>
    <row r="10312" spans="4:14" s="1" customFormat="1">
      <c r="D10312" s="32"/>
      <c r="G10312" s="32"/>
      <c r="I10312" s="7"/>
      <c r="J10312" s="7"/>
      <c r="K10312" s="7"/>
      <c r="N10312" s="7"/>
    </row>
    <row r="10313" spans="4:14" s="1" customFormat="1">
      <c r="D10313" s="32"/>
      <c r="G10313" s="32"/>
      <c r="I10313" s="7"/>
      <c r="J10313" s="7"/>
      <c r="K10313" s="7"/>
      <c r="N10313" s="7"/>
    </row>
    <row r="10314" spans="4:14" s="1" customFormat="1">
      <c r="D10314" s="32"/>
      <c r="G10314" s="32"/>
      <c r="I10314" s="7"/>
      <c r="J10314" s="7"/>
      <c r="K10314" s="7"/>
      <c r="N10314" s="7"/>
    </row>
    <row r="10315" spans="4:14" s="1" customFormat="1">
      <c r="D10315" s="32"/>
      <c r="G10315" s="32"/>
      <c r="I10315" s="7"/>
      <c r="J10315" s="7"/>
      <c r="K10315" s="7"/>
      <c r="N10315" s="7"/>
    </row>
    <row r="10316" spans="4:14" s="1" customFormat="1">
      <c r="D10316" s="32"/>
      <c r="G10316" s="32"/>
      <c r="I10316" s="7"/>
      <c r="J10316" s="7"/>
      <c r="K10316" s="7"/>
      <c r="N10316" s="7"/>
    </row>
    <row r="10317" spans="4:14" s="1" customFormat="1">
      <c r="D10317" s="32"/>
      <c r="G10317" s="32"/>
      <c r="I10317" s="7"/>
      <c r="J10317" s="7"/>
      <c r="K10317" s="7"/>
      <c r="N10317" s="7"/>
    </row>
    <row r="10318" spans="4:14" s="1" customFormat="1">
      <c r="D10318" s="32"/>
      <c r="G10318" s="32"/>
      <c r="I10318" s="7"/>
      <c r="J10318" s="7"/>
      <c r="K10318" s="7"/>
      <c r="N10318" s="7"/>
    </row>
    <row r="10319" spans="4:14" s="1" customFormat="1">
      <c r="D10319" s="32"/>
      <c r="G10319" s="32"/>
      <c r="I10319" s="7"/>
      <c r="J10319" s="7"/>
      <c r="K10319" s="7"/>
      <c r="N10319" s="7"/>
    </row>
    <row r="10320" spans="4:14" s="1" customFormat="1">
      <c r="D10320" s="32"/>
      <c r="G10320" s="32"/>
      <c r="I10320" s="7"/>
      <c r="J10320" s="7"/>
      <c r="K10320" s="7"/>
      <c r="N10320" s="7"/>
    </row>
    <row r="10321" spans="4:14" s="1" customFormat="1">
      <c r="D10321" s="32"/>
      <c r="G10321" s="32"/>
      <c r="I10321" s="7"/>
      <c r="J10321" s="7"/>
      <c r="K10321" s="7"/>
      <c r="N10321" s="7"/>
    </row>
    <row r="10322" spans="4:14" s="1" customFormat="1">
      <c r="D10322" s="32"/>
      <c r="G10322" s="32"/>
      <c r="I10322" s="7"/>
      <c r="J10322" s="7"/>
      <c r="K10322" s="7"/>
      <c r="N10322" s="7"/>
    </row>
    <row r="10323" spans="4:14" s="1" customFormat="1">
      <c r="D10323" s="32"/>
      <c r="G10323" s="32"/>
      <c r="I10323" s="7"/>
      <c r="J10323" s="7"/>
      <c r="K10323" s="7"/>
      <c r="N10323" s="7"/>
    </row>
    <row r="10324" spans="4:14" s="1" customFormat="1">
      <c r="D10324" s="32"/>
      <c r="G10324" s="32"/>
      <c r="I10324" s="7"/>
      <c r="J10324" s="7"/>
      <c r="K10324" s="7"/>
      <c r="N10324" s="7"/>
    </row>
    <row r="10325" spans="4:14" s="1" customFormat="1">
      <c r="D10325" s="32"/>
      <c r="G10325" s="32"/>
      <c r="I10325" s="7"/>
      <c r="J10325" s="7"/>
      <c r="K10325" s="7"/>
      <c r="N10325" s="7"/>
    </row>
    <row r="10326" spans="4:14" s="1" customFormat="1">
      <c r="D10326" s="32"/>
      <c r="G10326" s="32"/>
      <c r="I10326" s="7"/>
      <c r="J10326" s="7"/>
      <c r="K10326" s="7"/>
      <c r="N10326" s="7"/>
    </row>
    <row r="10327" spans="4:14" s="1" customFormat="1">
      <c r="D10327" s="32"/>
      <c r="G10327" s="32"/>
      <c r="I10327" s="7"/>
      <c r="J10327" s="7"/>
      <c r="K10327" s="7"/>
      <c r="N10327" s="7"/>
    </row>
    <row r="10328" spans="4:14" s="1" customFormat="1">
      <c r="D10328" s="32"/>
      <c r="G10328" s="32"/>
      <c r="I10328" s="7"/>
      <c r="J10328" s="7"/>
      <c r="K10328" s="7"/>
      <c r="N10328" s="7"/>
    </row>
    <row r="10329" spans="4:14" s="1" customFormat="1">
      <c r="D10329" s="32"/>
      <c r="G10329" s="32"/>
      <c r="I10329" s="7"/>
      <c r="J10329" s="7"/>
      <c r="K10329" s="7"/>
      <c r="N10329" s="7"/>
    </row>
    <row r="10330" spans="4:14" s="1" customFormat="1">
      <c r="D10330" s="32"/>
      <c r="G10330" s="32"/>
      <c r="I10330" s="7"/>
      <c r="J10330" s="7"/>
      <c r="K10330" s="7"/>
      <c r="N10330" s="7"/>
    </row>
    <row r="10331" spans="4:14" s="1" customFormat="1">
      <c r="D10331" s="32"/>
      <c r="G10331" s="32"/>
      <c r="I10331" s="7"/>
      <c r="J10331" s="7"/>
      <c r="K10331" s="7"/>
      <c r="N10331" s="7"/>
    </row>
    <row r="10332" spans="4:14" s="1" customFormat="1">
      <c r="D10332" s="32"/>
      <c r="G10332" s="32"/>
      <c r="I10332" s="7"/>
      <c r="J10332" s="7"/>
      <c r="K10332" s="7"/>
      <c r="N10332" s="7"/>
    </row>
    <row r="10333" spans="4:14" s="1" customFormat="1">
      <c r="D10333" s="32"/>
      <c r="G10333" s="32"/>
      <c r="I10333" s="7"/>
      <c r="J10333" s="7"/>
      <c r="K10333" s="7"/>
      <c r="N10333" s="7"/>
    </row>
    <row r="10334" spans="4:14" s="1" customFormat="1">
      <c r="D10334" s="32"/>
      <c r="G10334" s="32"/>
      <c r="I10334" s="7"/>
      <c r="J10334" s="7"/>
      <c r="K10334" s="7"/>
      <c r="N10334" s="7"/>
    </row>
    <row r="10335" spans="4:14" s="1" customFormat="1">
      <c r="D10335" s="32"/>
      <c r="G10335" s="32"/>
      <c r="I10335" s="7"/>
      <c r="J10335" s="7"/>
      <c r="K10335" s="7"/>
      <c r="N10335" s="7"/>
    </row>
    <row r="10336" spans="4:14" s="1" customFormat="1">
      <c r="D10336" s="32"/>
      <c r="G10336" s="32"/>
      <c r="I10336" s="7"/>
      <c r="J10336" s="7"/>
      <c r="K10336" s="7"/>
      <c r="N10336" s="7"/>
    </row>
    <row r="10337" spans="4:14" s="1" customFormat="1">
      <c r="D10337" s="32"/>
      <c r="G10337" s="32"/>
      <c r="I10337" s="7"/>
      <c r="J10337" s="7"/>
      <c r="K10337" s="7"/>
      <c r="N10337" s="7"/>
    </row>
    <row r="10338" spans="4:14" s="1" customFormat="1">
      <c r="D10338" s="32"/>
      <c r="G10338" s="32"/>
      <c r="I10338" s="7"/>
      <c r="J10338" s="7"/>
      <c r="K10338" s="7"/>
      <c r="N10338" s="7"/>
    </row>
    <row r="10339" spans="4:14" s="1" customFormat="1">
      <c r="D10339" s="32"/>
      <c r="G10339" s="32"/>
      <c r="I10339" s="7"/>
      <c r="J10339" s="7"/>
      <c r="K10339" s="7"/>
      <c r="N10339" s="7"/>
    </row>
    <row r="10340" spans="4:14" s="1" customFormat="1">
      <c r="D10340" s="32"/>
      <c r="G10340" s="32"/>
      <c r="I10340" s="7"/>
      <c r="J10340" s="7"/>
      <c r="K10340" s="7"/>
      <c r="N10340" s="7"/>
    </row>
    <row r="10341" spans="4:14" s="1" customFormat="1">
      <c r="D10341" s="32"/>
      <c r="G10341" s="32"/>
      <c r="I10341" s="7"/>
      <c r="J10341" s="7"/>
      <c r="K10341" s="7"/>
      <c r="N10341" s="7"/>
    </row>
    <row r="10342" spans="4:14" s="1" customFormat="1">
      <c r="D10342" s="32"/>
      <c r="G10342" s="32"/>
      <c r="I10342" s="7"/>
      <c r="J10342" s="7"/>
      <c r="K10342" s="7"/>
      <c r="N10342" s="7"/>
    </row>
    <row r="10343" spans="4:14" s="1" customFormat="1">
      <c r="D10343" s="32"/>
      <c r="G10343" s="32"/>
      <c r="I10343" s="7"/>
      <c r="J10343" s="7"/>
      <c r="K10343" s="7"/>
      <c r="N10343" s="7"/>
    </row>
    <row r="10344" spans="4:14" s="1" customFormat="1">
      <c r="D10344" s="32"/>
      <c r="G10344" s="32"/>
      <c r="I10344" s="7"/>
      <c r="J10344" s="7"/>
      <c r="K10344" s="7"/>
      <c r="N10344" s="7"/>
    </row>
    <row r="10345" spans="4:14" s="1" customFormat="1">
      <c r="D10345" s="32"/>
      <c r="G10345" s="32"/>
      <c r="I10345" s="7"/>
      <c r="J10345" s="7"/>
      <c r="K10345" s="7"/>
      <c r="N10345" s="7"/>
    </row>
    <row r="10346" spans="4:14" s="1" customFormat="1">
      <c r="D10346" s="32"/>
      <c r="G10346" s="32"/>
      <c r="I10346" s="7"/>
      <c r="J10346" s="7"/>
      <c r="K10346" s="7"/>
      <c r="N10346" s="7"/>
    </row>
    <row r="10347" spans="4:14" s="1" customFormat="1">
      <c r="D10347" s="32"/>
      <c r="G10347" s="32"/>
      <c r="I10347" s="7"/>
      <c r="J10347" s="7"/>
      <c r="K10347" s="7"/>
      <c r="N10347" s="7"/>
    </row>
    <row r="10348" spans="4:14" s="1" customFormat="1">
      <c r="D10348" s="32"/>
      <c r="G10348" s="32"/>
      <c r="I10348" s="7"/>
      <c r="J10348" s="7"/>
      <c r="K10348" s="7"/>
      <c r="N10348" s="7"/>
    </row>
    <row r="10349" spans="4:14" s="1" customFormat="1">
      <c r="D10349" s="32"/>
      <c r="G10349" s="32"/>
      <c r="I10349" s="7"/>
      <c r="J10349" s="7"/>
      <c r="K10349" s="7"/>
      <c r="N10349" s="7"/>
    </row>
    <row r="10350" spans="4:14" s="1" customFormat="1">
      <c r="D10350" s="32"/>
      <c r="G10350" s="32"/>
      <c r="I10350" s="7"/>
      <c r="J10350" s="7"/>
      <c r="K10350" s="7"/>
      <c r="N10350" s="7"/>
    </row>
    <row r="10351" spans="4:14" s="1" customFormat="1">
      <c r="D10351" s="32"/>
      <c r="G10351" s="32"/>
      <c r="I10351" s="7"/>
      <c r="J10351" s="7"/>
      <c r="K10351" s="7"/>
      <c r="N10351" s="7"/>
    </row>
    <row r="10352" spans="4:14" s="1" customFormat="1">
      <c r="D10352" s="32"/>
      <c r="G10352" s="32"/>
      <c r="I10352" s="7"/>
      <c r="J10352" s="7"/>
      <c r="K10352" s="7"/>
      <c r="N10352" s="7"/>
    </row>
    <row r="10353" spans="4:14" s="1" customFormat="1">
      <c r="D10353" s="32"/>
      <c r="G10353" s="32"/>
      <c r="I10353" s="7"/>
      <c r="J10353" s="7"/>
      <c r="K10353" s="7"/>
      <c r="N10353" s="7"/>
    </row>
    <row r="10354" spans="4:14" s="1" customFormat="1">
      <c r="D10354" s="32"/>
      <c r="G10354" s="32"/>
      <c r="I10354" s="7"/>
      <c r="J10354" s="7"/>
      <c r="K10354" s="7"/>
      <c r="N10354" s="7"/>
    </row>
    <row r="10355" spans="4:14" s="1" customFormat="1">
      <c r="D10355" s="32"/>
      <c r="G10355" s="32"/>
      <c r="I10355" s="7"/>
      <c r="J10355" s="7"/>
      <c r="K10355" s="7"/>
      <c r="N10355" s="7"/>
    </row>
    <row r="10356" spans="4:14" s="1" customFormat="1">
      <c r="D10356" s="32"/>
      <c r="G10356" s="32"/>
      <c r="I10356" s="7"/>
      <c r="J10356" s="7"/>
      <c r="K10356" s="7"/>
      <c r="N10356" s="7"/>
    </row>
    <row r="10357" spans="4:14" s="1" customFormat="1">
      <c r="D10357" s="32"/>
      <c r="G10357" s="32"/>
      <c r="I10357" s="7"/>
      <c r="J10357" s="7"/>
      <c r="K10357" s="7"/>
      <c r="N10357" s="7"/>
    </row>
    <row r="10358" spans="4:14" s="1" customFormat="1">
      <c r="D10358" s="32"/>
      <c r="G10358" s="32"/>
      <c r="I10358" s="7"/>
      <c r="J10358" s="7"/>
      <c r="K10358" s="7"/>
      <c r="N10358" s="7"/>
    </row>
    <row r="10359" spans="4:14" s="1" customFormat="1">
      <c r="D10359" s="32"/>
      <c r="G10359" s="32"/>
      <c r="I10359" s="7"/>
      <c r="J10359" s="7"/>
      <c r="K10359" s="7"/>
      <c r="N10359" s="7"/>
    </row>
    <row r="10360" spans="4:14" s="1" customFormat="1">
      <c r="D10360" s="32"/>
      <c r="G10360" s="32"/>
      <c r="I10360" s="7"/>
      <c r="J10360" s="7"/>
      <c r="K10360" s="7"/>
      <c r="N10360" s="7"/>
    </row>
    <row r="10361" spans="4:14" s="1" customFormat="1">
      <c r="D10361" s="32"/>
      <c r="G10361" s="32"/>
      <c r="I10361" s="7"/>
      <c r="J10361" s="7"/>
      <c r="K10361" s="7"/>
      <c r="N10361" s="7"/>
    </row>
    <row r="10362" spans="4:14" s="1" customFormat="1">
      <c r="D10362" s="32"/>
      <c r="G10362" s="32"/>
      <c r="I10362" s="7"/>
      <c r="J10362" s="7"/>
      <c r="K10362" s="7"/>
      <c r="N10362" s="7"/>
    </row>
    <row r="10363" spans="4:14" s="1" customFormat="1">
      <c r="D10363" s="32"/>
      <c r="G10363" s="32"/>
      <c r="I10363" s="7"/>
      <c r="J10363" s="7"/>
      <c r="K10363" s="7"/>
      <c r="N10363" s="7"/>
    </row>
    <row r="10364" spans="4:14" s="1" customFormat="1">
      <c r="D10364" s="32"/>
      <c r="G10364" s="32"/>
      <c r="I10364" s="7"/>
      <c r="J10364" s="7"/>
      <c r="K10364" s="7"/>
      <c r="N10364" s="7"/>
    </row>
    <row r="10365" spans="4:14" s="1" customFormat="1">
      <c r="D10365" s="32"/>
      <c r="G10365" s="32"/>
      <c r="I10365" s="7"/>
      <c r="J10365" s="7"/>
      <c r="K10365" s="7"/>
      <c r="N10365" s="7"/>
    </row>
    <row r="10366" spans="4:14" s="1" customFormat="1">
      <c r="D10366" s="32"/>
      <c r="G10366" s="32"/>
      <c r="I10366" s="7"/>
      <c r="J10366" s="7"/>
      <c r="K10366" s="7"/>
      <c r="N10366" s="7"/>
    </row>
    <row r="10367" spans="4:14" s="1" customFormat="1">
      <c r="D10367" s="32"/>
      <c r="G10367" s="32"/>
      <c r="I10367" s="7"/>
      <c r="J10367" s="7"/>
      <c r="K10367" s="7"/>
      <c r="N10367" s="7"/>
    </row>
    <row r="10368" spans="4:14" s="1" customFormat="1">
      <c r="D10368" s="32"/>
      <c r="G10368" s="32"/>
      <c r="I10368" s="7"/>
      <c r="J10368" s="7"/>
      <c r="K10368" s="7"/>
      <c r="N10368" s="7"/>
    </row>
    <row r="10369" spans="4:14" s="1" customFormat="1">
      <c r="D10369" s="32"/>
      <c r="G10369" s="32"/>
      <c r="I10369" s="7"/>
      <c r="J10369" s="7"/>
      <c r="K10369" s="7"/>
      <c r="N10369" s="7"/>
    </row>
    <row r="10370" spans="4:14" s="1" customFormat="1">
      <c r="D10370" s="32"/>
      <c r="G10370" s="32"/>
      <c r="I10370" s="7"/>
      <c r="J10370" s="7"/>
      <c r="K10370" s="7"/>
      <c r="N10370" s="7"/>
    </row>
    <row r="10371" spans="4:14" s="1" customFormat="1">
      <c r="D10371" s="32"/>
      <c r="G10371" s="32"/>
      <c r="I10371" s="7"/>
      <c r="J10371" s="7"/>
      <c r="K10371" s="7"/>
      <c r="N10371" s="7"/>
    </row>
    <row r="10372" spans="4:14" s="1" customFormat="1">
      <c r="D10372" s="32"/>
      <c r="G10372" s="32"/>
      <c r="I10372" s="7"/>
      <c r="J10372" s="7"/>
      <c r="K10372" s="7"/>
      <c r="N10372" s="7"/>
    </row>
    <row r="10373" spans="4:14" s="1" customFormat="1">
      <c r="D10373" s="32"/>
      <c r="G10373" s="32"/>
      <c r="I10373" s="7"/>
      <c r="J10373" s="7"/>
      <c r="K10373" s="7"/>
      <c r="N10373" s="7"/>
    </row>
    <row r="10374" spans="4:14" s="1" customFormat="1">
      <c r="D10374" s="32"/>
      <c r="G10374" s="32"/>
      <c r="I10374" s="7"/>
      <c r="J10374" s="7"/>
      <c r="K10374" s="7"/>
      <c r="N10374" s="7"/>
    </row>
    <row r="10375" spans="4:14" s="1" customFormat="1">
      <c r="D10375" s="32"/>
      <c r="G10375" s="32"/>
      <c r="I10375" s="7"/>
      <c r="J10375" s="7"/>
      <c r="K10375" s="7"/>
      <c r="N10375" s="7"/>
    </row>
    <row r="10376" spans="4:14" s="1" customFormat="1">
      <c r="D10376" s="32"/>
      <c r="G10376" s="32"/>
      <c r="I10376" s="7"/>
      <c r="J10376" s="7"/>
      <c r="K10376" s="7"/>
      <c r="N10376" s="7"/>
    </row>
    <row r="10377" spans="4:14" s="1" customFormat="1">
      <c r="D10377" s="32"/>
      <c r="G10377" s="32"/>
      <c r="I10377" s="7"/>
      <c r="J10377" s="7"/>
      <c r="K10377" s="7"/>
      <c r="N10377" s="7"/>
    </row>
    <row r="10378" spans="4:14" s="1" customFormat="1">
      <c r="D10378" s="32"/>
      <c r="G10378" s="32"/>
      <c r="I10378" s="7"/>
      <c r="J10378" s="7"/>
      <c r="K10378" s="7"/>
      <c r="N10378" s="7"/>
    </row>
    <row r="10379" spans="4:14" s="1" customFormat="1">
      <c r="D10379" s="32"/>
      <c r="G10379" s="32"/>
      <c r="I10379" s="7"/>
      <c r="J10379" s="7"/>
      <c r="K10379" s="7"/>
      <c r="N10379" s="7"/>
    </row>
    <row r="10380" spans="4:14" s="1" customFormat="1">
      <c r="D10380" s="32"/>
      <c r="G10380" s="32"/>
      <c r="I10380" s="7"/>
      <c r="J10380" s="7"/>
      <c r="K10380" s="7"/>
      <c r="N10380" s="7"/>
    </row>
    <row r="10381" spans="4:14" s="1" customFormat="1">
      <c r="D10381" s="32"/>
      <c r="G10381" s="32"/>
      <c r="I10381" s="7"/>
      <c r="J10381" s="7"/>
      <c r="K10381" s="7"/>
      <c r="N10381" s="7"/>
    </row>
    <row r="10382" spans="4:14" s="1" customFormat="1">
      <c r="D10382" s="32"/>
      <c r="G10382" s="32"/>
      <c r="I10382" s="7"/>
      <c r="J10382" s="7"/>
      <c r="K10382" s="7"/>
      <c r="N10382" s="7"/>
    </row>
    <row r="10383" spans="4:14" s="1" customFormat="1">
      <c r="D10383" s="32"/>
      <c r="G10383" s="32"/>
      <c r="I10383" s="7"/>
      <c r="J10383" s="7"/>
      <c r="K10383" s="7"/>
      <c r="N10383" s="7"/>
    </row>
    <row r="10384" spans="4:14" s="1" customFormat="1">
      <c r="D10384" s="32"/>
      <c r="G10384" s="32"/>
      <c r="I10384" s="7"/>
      <c r="J10384" s="7"/>
      <c r="K10384" s="7"/>
      <c r="N10384" s="7"/>
    </row>
    <row r="10385" spans="4:14" s="1" customFormat="1">
      <c r="D10385" s="32"/>
      <c r="G10385" s="32"/>
      <c r="I10385" s="7"/>
      <c r="J10385" s="7"/>
      <c r="K10385" s="7"/>
      <c r="N10385" s="7"/>
    </row>
    <row r="10386" spans="4:14" s="1" customFormat="1">
      <c r="D10386" s="32"/>
      <c r="G10386" s="32"/>
      <c r="I10386" s="7"/>
      <c r="J10386" s="7"/>
      <c r="K10386" s="7"/>
      <c r="N10386" s="7"/>
    </row>
    <row r="10387" spans="4:14" s="1" customFormat="1">
      <c r="D10387" s="32"/>
      <c r="G10387" s="32"/>
      <c r="I10387" s="7"/>
      <c r="J10387" s="7"/>
      <c r="K10387" s="7"/>
      <c r="N10387" s="7"/>
    </row>
    <row r="10388" spans="4:14" s="1" customFormat="1">
      <c r="D10388" s="32"/>
      <c r="G10388" s="32"/>
      <c r="I10388" s="7"/>
      <c r="J10388" s="7"/>
      <c r="K10388" s="7"/>
      <c r="N10388" s="7"/>
    </row>
    <row r="10389" spans="4:14" s="1" customFormat="1">
      <c r="D10389" s="32"/>
      <c r="G10389" s="32"/>
      <c r="I10389" s="7"/>
      <c r="J10389" s="7"/>
      <c r="K10389" s="7"/>
      <c r="N10389" s="7"/>
    </row>
    <row r="10390" spans="4:14" s="1" customFormat="1">
      <c r="D10390" s="32"/>
      <c r="G10390" s="32"/>
      <c r="I10390" s="7"/>
      <c r="J10390" s="7"/>
      <c r="K10390" s="7"/>
      <c r="N10390" s="7"/>
    </row>
    <row r="10391" spans="4:14" s="1" customFormat="1">
      <c r="D10391" s="32"/>
      <c r="G10391" s="32"/>
      <c r="I10391" s="7"/>
      <c r="J10391" s="7"/>
      <c r="K10391" s="7"/>
      <c r="N10391" s="7"/>
    </row>
    <row r="10392" spans="4:14" s="1" customFormat="1">
      <c r="D10392" s="32"/>
      <c r="G10392" s="32"/>
      <c r="I10392" s="7"/>
      <c r="J10392" s="7"/>
      <c r="K10392" s="7"/>
      <c r="N10392" s="7"/>
    </row>
    <row r="10393" spans="4:14" s="1" customFormat="1">
      <c r="D10393" s="32"/>
      <c r="G10393" s="32"/>
      <c r="I10393" s="7"/>
      <c r="J10393" s="7"/>
      <c r="K10393" s="7"/>
      <c r="N10393" s="7"/>
    </row>
    <row r="10394" spans="4:14" s="1" customFormat="1">
      <c r="D10394" s="32"/>
      <c r="G10394" s="32"/>
      <c r="I10394" s="7"/>
      <c r="J10394" s="7"/>
      <c r="K10394" s="7"/>
      <c r="N10394" s="7"/>
    </row>
    <row r="10395" spans="4:14" s="1" customFormat="1">
      <c r="D10395" s="32"/>
      <c r="G10395" s="32"/>
      <c r="I10395" s="7"/>
      <c r="J10395" s="7"/>
      <c r="K10395" s="7"/>
      <c r="N10395" s="7"/>
    </row>
    <row r="10396" spans="4:14" s="1" customFormat="1">
      <c r="D10396" s="32"/>
      <c r="G10396" s="32"/>
      <c r="I10396" s="7"/>
      <c r="J10396" s="7"/>
      <c r="K10396" s="7"/>
      <c r="N10396" s="7"/>
    </row>
    <row r="10397" spans="4:14" s="1" customFormat="1">
      <c r="D10397" s="32"/>
      <c r="G10397" s="32"/>
      <c r="I10397" s="7"/>
      <c r="J10397" s="7"/>
      <c r="K10397" s="7"/>
      <c r="N10397" s="7"/>
    </row>
    <row r="10398" spans="4:14" s="1" customFormat="1">
      <c r="D10398" s="32"/>
      <c r="G10398" s="32"/>
      <c r="I10398" s="7"/>
      <c r="J10398" s="7"/>
      <c r="K10398" s="7"/>
      <c r="N10398" s="7"/>
    </row>
    <row r="10399" spans="4:14" s="1" customFormat="1">
      <c r="D10399" s="32"/>
      <c r="G10399" s="32"/>
      <c r="I10399" s="7"/>
      <c r="J10399" s="7"/>
      <c r="K10399" s="7"/>
      <c r="N10399" s="7"/>
    </row>
    <row r="10400" spans="4:14" s="1" customFormat="1">
      <c r="D10400" s="32"/>
      <c r="G10400" s="32"/>
      <c r="I10400" s="7"/>
      <c r="J10400" s="7"/>
      <c r="K10400" s="7"/>
      <c r="N10400" s="7"/>
    </row>
    <row r="10401" spans="4:14" s="1" customFormat="1">
      <c r="D10401" s="32"/>
      <c r="G10401" s="32"/>
      <c r="I10401" s="7"/>
      <c r="J10401" s="7"/>
      <c r="K10401" s="7"/>
      <c r="N10401" s="7"/>
    </row>
    <row r="10402" spans="4:14" s="1" customFormat="1">
      <c r="D10402" s="32"/>
      <c r="G10402" s="32"/>
      <c r="I10402" s="7"/>
      <c r="J10402" s="7"/>
      <c r="K10402" s="7"/>
      <c r="N10402" s="7"/>
    </row>
    <row r="10403" spans="4:14" s="1" customFormat="1">
      <c r="D10403" s="32"/>
      <c r="G10403" s="32"/>
      <c r="I10403" s="7"/>
      <c r="J10403" s="7"/>
      <c r="K10403" s="7"/>
      <c r="N10403" s="7"/>
    </row>
    <row r="10404" spans="4:14" s="1" customFormat="1">
      <c r="D10404" s="32"/>
      <c r="G10404" s="32"/>
      <c r="I10404" s="7"/>
      <c r="J10404" s="7"/>
      <c r="K10404" s="7"/>
      <c r="N10404" s="7"/>
    </row>
    <row r="10405" spans="4:14" s="1" customFormat="1">
      <c r="D10405" s="32"/>
      <c r="G10405" s="32"/>
      <c r="I10405" s="7"/>
      <c r="J10405" s="7"/>
      <c r="K10405" s="7"/>
      <c r="N10405" s="7"/>
    </row>
    <row r="10406" spans="4:14" s="1" customFormat="1">
      <c r="D10406" s="32"/>
      <c r="G10406" s="32"/>
      <c r="I10406" s="7"/>
      <c r="J10406" s="7"/>
      <c r="K10406" s="7"/>
      <c r="N10406" s="7"/>
    </row>
    <row r="10407" spans="4:14" s="1" customFormat="1">
      <c r="D10407" s="32"/>
      <c r="G10407" s="32"/>
      <c r="I10407" s="7"/>
      <c r="J10407" s="7"/>
      <c r="K10407" s="7"/>
      <c r="N10407" s="7"/>
    </row>
    <row r="10408" spans="4:14" s="1" customFormat="1">
      <c r="D10408" s="32"/>
      <c r="G10408" s="32"/>
      <c r="I10408" s="7"/>
      <c r="J10408" s="7"/>
      <c r="K10408" s="7"/>
      <c r="N10408" s="7"/>
    </row>
    <row r="10409" spans="4:14" s="1" customFormat="1">
      <c r="D10409" s="32"/>
      <c r="G10409" s="32"/>
      <c r="I10409" s="7"/>
      <c r="J10409" s="7"/>
      <c r="K10409" s="7"/>
      <c r="N10409" s="7"/>
    </row>
    <row r="10410" spans="4:14" s="1" customFormat="1">
      <c r="D10410" s="32"/>
      <c r="G10410" s="32"/>
      <c r="I10410" s="7"/>
      <c r="J10410" s="7"/>
      <c r="K10410" s="7"/>
      <c r="N10410" s="7"/>
    </row>
    <row r="10411" spans="4:14" s="1" customFormat="1">
      <c r="D10411" s="32"/>
      <c r="G10411" s="32"/>
      <c r="I10411" s="7"/>
      <c r="J10411" s="7"/>
      <c r="K10411" s="7"/>
      <c r="N10411" s="7"/>
    </row>
    <row r="10412" spans="4:14" s="1" customFormat="1">
      <c r="D10412" s="32"/>
      <c r="G10412" s="32"/>
      <c r="I10412" s="7"/>
      <c r="J10412" s="7"/>
      <c r="K10412" s="7"/>
      <c r="N10412" s="7"/>
    </row>
    <row r="10413" spans="4:14" s="1" customFormat="1">
      <c r="D10413" s="32"/>
      <c r="G10413" s="32"/>
      <c r="I10413" s="7"/>
      <c r="J10413" s="7"/>
      <c r="K10413" s="7"/>
      <c r="N10413" s="7"/>
    </row>
    <row r="10414" spans="4:14" s="1" customFormat="1">
      <c r="D10414" s="32"/>
      <c r="G10414" s="32"/>
      <c r="I10414" s="7"/>
      <c r="J10414" s="7"/>
      <c r="K10414" s="7"/>
      <c r="N10414" s="7"/>
    </row>
    <row r="10415" spans="4:14" s="1" customFormat="1">
      <c r="D10415" s="32"/>
      <c r="G10415" s="32"/>
      <c r="I10415" s="7"/>
      <c r="J10415" s="7"/>
      <c r="K10415" s="7"/>
      <c r="N10415" s="7"/>
    </row>
    <row r="10416" spans="4:14" s="1" customFormat="1">
      <c r="D10416" s="32"/>
      <c r="G10416" s="32"/>
      <c r="I10416" s="7"/>
      <c r="J10416" s="7"/>
      <c r="K10416" s="7"/>
      <c r="N10416" s="7"/>
    </row>
    <row r="10417" spans="4:14" s="1" customFormat="1">
      <c r="D10417" s="32"/>
      <c r="G10417" s="32"/>
      <c r="I10417" s="7"/>
      <c r="J10417" s="7"/>
      <c r="K10417" s="7"/>
      <c r="N10417" s="7"/>
    </row>
    <row r="10418" spans="4:14" s="1" customFormat="1">
      <c r="D10418" s="32"/>
      <c r="G10418" s="32"/>
      <c r="I10418" s="7"/>
      <c r="J10418" s="7"/>
      <c r="K10418" s="7"/>
      <c r="N10418" s="7"/>
    </row>
    <row r="10419" spans="4:14" s="1" customFormat="1">
      <c r="D10419" s="32"/>
      <c r="G10419" s="32"/>
      <c r="I10419" s="7"/>
      <c r="J10419" s="7"/>
      <c r="K10419" s="7"/>
      <c r="N10419" s="7"/>
    </row>
    <row r="10420" spans="4:14" s="1" customFormat="1">
      <c r="D10420" s="32"/>
      <c r="G10420" s="32"/>
      <c r="I10420" s="7"/>
      <c r="J10420" s="7"/>
      <c r="K10420" s="7"/>
      <c r="N10420" s="7"/>
    </row>
    <row r="10421" spans="4:14" s="1" customFormat="1">
      <c r="D10421" s="32"/>
      <c r="G10421" s="32"/>
      <c r="I10421" s="7"/>
      <c r="J10421" s="7"/>
      <c r="K10421" s="7"/>
      <c r="N10421" s="7"/>
    </row>
    <row r="10422" spans="4:14" s="1" customFormat="1">
      <c r="D10422" s="32"/>
      <c r="G10422" s="32"/>
      <c r="I10422" s="7"/>
      <c r="J10422" s="7"/>
      <c r="K10422" s="7"/>
      <c r="N10422" s="7"/>
    </row>
    <row r="10423" spans="4:14" s="1" customFormat="1">
      <c r="D10423" s="32"/>
      <c r="G10423" s="32"/>
      <c r="I10423" s="7"/>
      <c r="J10423" s="7"/>
      <c r="K10423" s="7"/>
      <c r="N10423" s="7"/>
    </row>
    <row r="10424" spans="4:14" s="1" customFormat="1">
      <c r="D10424" s="32"/>
      <c r="G10424" s="32"/>
      <c r="I10424" s="7"/>
      <c r="J10424" s="7"/>
      <c r="K10424" s="7"/>
      <c r="N10424" s="7"/>
    </row>
    <row r="10425" spans="4:14" s="1" customFormat="1">
      <c r="D10425" s="32"/>
      <c r="G10425" s="32"/>
      <c r="I10425" s="7"/>
      <c r="J10425" s="7"/>
      <c r="K10425" s="7"/>
      <c r="N10425" s="7"/>
    </row>
    <row r="10426" spans="4:14" s="1" customFormat="1">
      <c r="D10426" s="32"/>
      <c r="G10426" s="32"/>
      <c r="I10426" s="7"/>
      <c r="J10426" s="7"/>
      <c r="K10426" s="7"/>
      <c r="N10426" s="7"/>
    </row>
    <row r="10427" spans="4:14" s="1" customFormat="1">
      <c r="D10427" s="32"/>
      <c r="G10427" s="32"/>
      <c r="I10427" s="7"/>
      <c r="J10427" s="7"/>
      <c r="K10427" s="7"/>
      <c r="N10427" s="7"/>
    </row>
    <row r="10428" spans="4:14" s="1" customFormat="1">
      <c r="D10428" s="32"/>
      <c r="G10428" s="32"/>
      <c r="I10428" s="7"/>
      <c r="J10428" s="7"/>
      <c r="K10428" s="7"/>
      <c r="N10428" s="7"/>
    </row>
    <row r="10429" spans="4:14" s="1" customFormat="1">
      <c r="D10429" s="32"/>
      <c r="G10429" s="32"/>
      <c r="I10429" s="7"/>
      <c r="J10429" s="7"/>
      <c r="K10429" s="7"/>
      <c r="N10429" s="7"/>
    </row>
    <row r="10430" spans="4:14" s="1" customFormat="1">
      <c r="D10430" s="32"/>
      <c r="G10430" s="32"/>
      <c r="I10430" s="7"/>
      <c r="J10430" s="7"/>
      <c r="K10430" s="7"/>
      <c r="N10430" s="7"/>
    </row>
    <row r="10431" spans="4:14" s="1" customFormat="1">
      <c r="D10431" s="32"/>
      <c r="G10431" s="32"/>
      <c r="I10431" s="7"/>
      <c r="J10431" s="7"/>
      <c r="K10431" s="7"/>
      <c r="N10431" s="7"/>
    </row>
    <row r="10432" spans="4:14" s="1" customFormat="1">
      <c r="D10432" s="32"/>
      <c r="G10432" s="32"/>
      <c r="I10432" s="7"/>
      <c r="J10432" s="7"/>
      <c r="K10432" s="7"/>
      <c r="N10432" s="7"/>
    </row>
    <row r="10433" spans="4:14" s="1" customFormat="1">
      <c r="D10433" s="32"/>
      <c r="G10433" s="32"/>
      <c r="I10433" s="7"/>
      <c r="J10433" s="7"/>
      <c r="K10433" s="7"/>
      <c r="N10433" s="7"/>
    </row>
    <row r="10434" spans="4:14" s="1" customFormat="1">
      <c r="D10434" s="32"/>
      <c r="G10434" s="32"/>
      <c r="I10434" s="7"/>
      <c r="J10434" s="7"/>
      <c r="K10434" s="7"/>
      <c r="N10434" s="7"/>
    </row>
    <row r="10435" spans="4:14" s="1" customFormat="1">
      <c r="D10435" s="32"/>
      <c r="G10435" s="32"/>
      <c r="I10435" s="7"/>
      <c r="J10435" s="7"/>
      <c r="K10435" s="7"/>
      <c r="N10435" s="7"/>
    </row>
    <row r="10436" spans="4:14" s="1" customFormat="1">
      <c r="D10436" s="32"/>
      <c r="G10436" s="32"/>
      <c r="I10436" s="7"/>
      <c r="J10436" s="7"/>
      <c r="K10436" s="7"/>
      <c r="N10436" s="7"/>
    </row>
    <row r="10437" spans="4:14" s="1" customFormat="1">
      <c r="D10437" s="32"/>
      <c r="G10437" s="32"/>
      <c r="I10437" s="7"/>
      <c r="J10437" s="7"/>
      <c r="K10437" s="7"/>
      <c r="N10437" s="7"/>
    </row>
    <row r="10438" spans="4:14" s="1" customFormat="1">
      <c r="D10438" s="32"/>
      <c r="G10438" s="32"/>
      <c r="I10438" s="7"/>
      <c r="J10438" s="7"/>
      <c r="K10438" s="7"/>
      <c r="N10438" s="7"/>
    </row>
    <row r="10439" spans="4:14" s="1" customFormat="1">
      <c r="D10439" s="32"/>
      <c r="G10439" s="32"/>
      <c r="I10439" s="7"/>
      <c r="J10439" s="7"/>
      <c r="K10439" s="7"/>
      <c r="N10439" s="7"/>
    </row>
    <row r="10440" spans="4:14" s="1" customFormat="1">
      <c r="D10440" s="32"/>
      <c r="G10440" s="32"/>
      <c r="I10440" s="7"/>
      <c r="J10440" s="7"/>
      <c r="K10440" s="7"/>
      <c r="N10440" s="7"/>
    </row>
    <row r="10441" spans="4:14" s="1" customFormat="1">
      <c r="D10441" s="32"/>
      <c r="G10441" s="32"/>
      <c r="I10441" s="7"/>
      <c r="J10441" s="7"/>
      <c r="K10441" s="7"/>
      <c r="N10441" s="7"/>
    </row>
    <row r="10442" spans="4:14" s="1" customFormat="1">
      <c r="D10442" s="32"/>
      <c r="G10442" s="32"/>
      <c r="I10442" s="7"/>
      <c r="J10442" s="7"/>
      <c r="K10442" s="7"/>
      <c r="N10442" s="7"/>
    </row>
    <row r="10443" spans="4:14" s="1" customFormat="1">
      <c r="D10443" s="32"/>
      <c r="G10443" s="32"/>
      <c r="I10443" s="7"/>
      <c r="J10443" s="7"/>
      <c r="K10443" s="7"/>
      <c r="N10443" s="7"/>
    </row>
    <row r="10444" spans="4:14" s="1" customFormat="1">
      <c r="D10444" s="32"/>
      <c r="G10444" s="32"/>
      <c r="I10444" s="7"/>
      <c r="J10444" s="7"/>
      <c r="K10444" s="7"/>
      <c r="N10444" s="7"/>
    </row>
    <row r="10445" spans="4:14" s="1" customFormat="1">
      <c r="D10445" s="32"/>
      <c r="G10445" s="32"/>
      <c r="I10445" s="7"/>
      <c r="J10445" s="7"/>
      <c r="K10445" s="7"/>
      <c r="N10445" s="7"/>
    </row>
    <row r="10446" spans="4:14" s="1" customFormat="1">
      <c r="D10446" s="32"/>
      <c r="G10446" s="32"/>
      <c r="I10446" s="7"/>
      <c r="J10446" s="7"/>
      <c r="K10446" s="7"/>
      <c r="N10446" s="7"/>
    </row>
    <row r="10447" spans="4:14" s="1" customFormat="1">
      <c r="D10447" s="32"/>
      <c r="G10447" s="32"/>
      <c r="I10447" s="7"/>
      <c r="J10447" s="7"/>
      <c r="K10447" s="7"/>
      <c r="N10447" s="7"/>
    </row>
    <row r="10448" spans="4:14" s="1" customFormat="1">
      <c r="D10448" s="32"/>
      <c r="G10448" s="32"/>
      <c r="I10448" s="7"/>
      <c r="J10448" s="7"/>
      <c r="K10448" s="7"/>
      <c r="N10448" s="7"/>
    </row>
    <row r="10449" spans="4:14" s="1" customFormat="1">
      <c r="D10449" s="32"/>
      <c r="G10449" s="32"/>
      <c r="I10449" s="7"/>
      <c r="J10449" s="7"/>
      <c r="K10449" s="7"/>
      <c r="N10449" s="7"/>
    </row>
    <row r="10450" spans="4:14" s="1" customFormat="1">
      <c r="D10450" s="32"/>
      <c r="G10450" s="32"/>
      <c r="I10450" s="7"/>
      <c r="J10450" s="7"/>
      <c r="K10450" s="7"/>
      <c r="N10450" s="7"/>
    </row>
    <row r="10451" spans="4:14" s="1" customFormat="1">
      <c r="D10451" s="32"/>
      <c r="G10451" s="32"/>
      <c r="I10451" s="7"/>
      <c r="J10451" s="7"/>
      <c r="K10451" s="7"/>
      <c r="N10451" s="7"/>
    </row>
    <row r="10452" spans="4:14" s="1" customFormat="1">
      <c r="D10452" s="32"/>
      <c r="G10452" s="32"/>
      <c r="I10452" s="7"/>
      <c r="J10452" s="7"/>
      <c r="K10452" s="7"/>
      <c r="N10452" s="7"/>
    </row>
    <row r="10453" spans="4:14" s="1" customFormat="1">
      <c r="D10453" s="32"/>
      <c r="G10453" s="32"/>
      <c r="I10453" s="7"/>
      <c r="J10453" s="7"/>
      <c r="K10453" s="7"/>
      <c r="N10453" s="7"/>
    </row>
    <row r="10454" spans="4:14" s="1" customFormat="1">
      <c r="D10454" s="32"/>
      <c r="G10454" s="32"/>
      <c r="I10454" s="7"/>
      <c r="J10454" s="7"/>
      <c r="K10454" s="7"/>
      <c r="N10454" s="7"/>
    </row>
    <row r="10455" spans="4:14" s="1" customFormat="1">
      <c r="D10455" s="32"/>
      <c r="G10455" s="32"/>
      <c r="I10455" s="7"/>
      <c r="J10455" s="7"/>
      <c r="K10455" s="7"/>
      <c r="N10455" s="7"/>
    </row>
    <row r="10456" spans="4:14" s="1" customFormat="1">
      <c r="D10456" s="32"/>
      <c r="G10456" s="32"/>
      <c r="I10456" s="7"/>
      <c r="J10456" s="7"/>
      <c r="K10456" s="7"/>
      <c r="N10456" s="7"/>
    </row>
    <row r="10457" spans="4:14" s="1" customFormat="1">
      <c r="D10457" s="32"/>
      <c r="G10457" s="32"/>
      <c r="I10457" s="7"/>
      <c r="J10457" s="7"/>
      <c r="K10457" s="7"/>
      <c r="N10457" s="7"/>
    </row>
    <row r="10458" spans="4:14" s="1" customFormat="1">
      <c r="D10458" s="32"/>
      <c r="G10458" s="32"/>
      <c r="I10458" s="7"/>
      <c r="J10458" s="7"/>
      <c r="K10458" s="7"/>
      <c r="N10458" s="7"/>
    </row>
    <row r="10459" spans="4:14" s="1" customFormat="1">
      <c r="D10459" s="32"/>
      <c r="G10459" s="32"/>
      <c r="I10459" s="7"/>
      <c r="J10459" s="7"/>
      <c r="K10459" s="7"/>
      <c r="N10459" s="7"/>
    </row>
    <row r="10460" spans="4:14" s="1" customFormat="1">
      <c r="D10460" s="32"/>
      <c r="G10460" s="32"/>
      <c r="I10460" s="7"/>
      <c r="J10460" s="7"/>
      <c r="K10460" s="7"/>
      <c r="N10460" s="7"/>
    </row>
    <row r="10461" spans="4:14" s="1" customFormat="1">
      <c r="D10461" s="32"/>
      <c r="G10461" s="32"/>
      <c r="I10461" s="7"/>
      <c r="J10461" s="7"/>
      <c r="K10461" s="7"/>
      <c r="N10461" s="7"/>
    </row>
    <row r="10462" spans="4:14" s="1" customFormat="1">
      <c r="D10462" s="32"/>
      <c r="G10462" s="32"/>
      <c r="I10462" s="7"/>
      <c r="J10462" s="7"/>
      <c r="K10462" s="7"/>
      <c r="N10462" s="7"/>
    </row>
    <row r="10463" spans="4:14" s="1" customFormat="1">
      <c r="D10463" s="32"/>
      <c r="G10463" s="32"/>
      <c r="I10463" s="7"/>
      <c r="J10463" s="7"/>
      <c r="K10463" s="7"/>
      <c r="N10463" s="7"/>
    </row>
    <row r="10464" spans="4:14" s="1" customFormat="1">
      <c r="D10464" s="32"/>
      <c r="G10464" s="32"/>
      <c r="I10464" s="7"/>
      <c r="J10464" s="7"/>
      <c r="K10464" s="7"/>
      <c r="N10464" s="7"/>
    </row>
    <row r="10465" spans="4:14" s="1" customFormat="1">
      <c r="D10465" s="32"/>
      <c r="G10465" s="32"/>
      <c r="I10465" s="7"/>
      <c r="J10465" s="7"/>
      <c r="K10465" s="7"/>
      <c r="N10465" s="7"/>
    </row>
    <row r="10466" spans="4:14" s="1" customFormat="1">
      <c r="D10466" s="32"/>
      <c r="G10466" s="32"/>
      <c r="I10466" s="7"/>
      <c r="J10466" s="7"/>
      <c r="K10466" s="7"/>
      <c r="N10466" s="7"/>
    </row>
    <row r="10467" spans="4:14" s="1" customFormat="1">
      <c r="D10467" s="32"/>
      <c r="G10467" s="32"/>
      <c r="I10467" s="7"/>
      <c r="J10467" s="7"/>
      <c r="K10467" s="7"/>
      <c r="N10467" s="7"/>
    </row>
    <row r="10468" spans="4:14" s="1" customFormat="1">
      <c r="D10468" s="32"/>
      <c r="G10468" s="32"/>
      <c r="I10468" s="7"/>
      <c r="J10468" s="7"/>
      <c r="K10468" s="7"/>
      <c r="N10468" s="7"/>
    </row>
    <row r="10469" spans="4:14" s="1" customFormat="1">
      <c r="D10469" s="32"/>
      <c r="G10469" s="32"/>
      <c r="I10469" s="7"/>
      <c r="J10469" s="7"/>
      <c r="K10469" s="7"/>
      <c r="N10469" s="7"/>
    </row>
    <row r="10470" spans="4:14" s="1" customFormat="1">
      <c r="D10470" s="32"/>
      <c r="G10470" s="32"/>
      <c r="I10470" s="7"/>
      <c r="J10470" s="7"/>
      <c r="K10470" s="7"/>
      <c r="N10470" s="7"/>
    </row>
    <row r="10471" spans="4:14" s="1" customFormat="1">
      <c r="D10471" s="32"/>
      <c r="G10471" s="32"/>
      <c r="I10471" s="7"/>
      <c r="J10471" s="7"/>
      <c r="K10471" s="7"/>
      <c r="N10471" s="7"/>
    </row>
    <row r="10472" spans="4:14" s="1" customFormat="1">
      <c r="D10472" s="32"/>
      <c r="G10472" s="32"/>
      <c r="I10472" s="7"/>
      <c r="J10472" s="7"/>
      <c r="K10472" s="7"/>
      <c r="N10472" s="7"/>
    </row>
    <row r="10473" spans="4:14" s="1" customFormat="1">
      <c r="D10473" s="32"/>
      <c r="G10473" s="32"/>
      <c r="I10473" s="7"/>
      <c r="J10473" s="7"/>
      <c r="K10473" s="7"/>
      <c r="N10473" s="7"/>
    </row>
    <row r="10474" spans="4:14" s="1" customFormat="1">
      <c r="D10474" s="32"/>
      <c r="G10474" s="32"/>
      <c r="I10474" s="7"/>
      <c r="J10474" s="7"/>
      <c r="K10474" s="7"/>
      <c r="N10474" s="7"/>
    </row>
    <row r="10475" spans="4:14" s="1" customFormat="1">
      <c r="D10475" s="32"/>
      <c r="G10475" s="32"/>
      <c r="I10475" s="7"/>
      <c r="J10475" s="7"/>
      <c r="K10475" s="7"/>
      <c r="N10475" s="7"/>
    </row>
    <row r="10476" spans="4:14" s="1" customFormat="1">
      <c r="D10476" s="32"/>
      <c r="G10476" s="32"/>
      <c r="I10476" s="7"/>
      <c r="J10476" s="7"/>
      <c r="K10476" s="7"/>
      <c r="N10476" s="7"/>
    </row>
    <row r="10477" spans="4:14" s="1" customFormat="1">
      <c r="D10477" s="32"/>
      <c r="G10477" s="32"/>
      <c r="I10477" s="7"/>
      <c r="J10477" s="7"/>
      <c r="K10477" s="7"/>
      <c r="N10477" s="7"/>
    </row>
    <row r="10478" spans="4:14" s="1" customFormat="1">
      <c r="D10478" s="32"/>
      <c r="G10478" s="32"/>
      <c r="I10478" s="7"/>
      <c r="J10478" s="7"/>
      <c r="K10478" s="7"/>
      <c r="N10478" s="7"/>
    </row>
    <row r="10479" spans="4:14" s="1" customFormat="1">
      <c r="D10479" s="32"/>
      <c r="G10479" s="32"/>
      <c r="I10479" s="7"/>
      <c r="J10479" s="7"/>
      <c r="K10479" s="7"/>
      <c r="N10479" s="7"/>
    </row>
    <row r="10480" spans="4:14" s="1" customFormat="1">
      <c r="D10480" s="32"/>
      <c r="G10480" s="32"/>
      <c r="I10480" s="7"/>
      <c r="J10480" s="7"/>
      <c r="K10480" s="7"/>
      <c r="N10480" s="7"/>
    </row>
    <row r="10481" spans="4:14" s="1" customFormat="1">
      <c r="D10481" s="32"/>
      <c r="G10481" s="32"/>
      <c r="I10481" s="7"/>
      <c r="J10481" s="7"/>
      <c r="K10481" s="7"/>
      <c r="N10481" s="7"/>
    </row>
    <row r="10482" spans="4:14" s="1" customFormat="1">
      <c r="D10482" s="32"/>
      <c r="G10482" s="32"/>
      <c r="I10482" s="7"/>
      <c r="J10482" s="7"/>
      <c r="K10482" s="7"/>
      <c r="N10482" s="7"/>
    </row>
    <row r="10483" spans="4:14" s="1" customFormat="1">
      <c r="D10483" s="32"/>
      <c r="G10483" s="32"/>
      <c r="I10483" s="7"/>
      <c r="J10483" s="7"/>
      <c r="K10483" s="7"/>
      <c r="N10483" s="7"/>
    </row>
    <row r="10484" spans="4:14" s="1" customFormat="1">
      <c r="D10484" s="32"/>
      <c r="G10484" s="32"/>
      <c r="I10484" s="7"/>
      <c r="J10484" s="7"/>
      <c r="K10484" s="7"/>
      <c r="N10484" s="7"/>
    </row>
    <row r="10485" spans="4:14" s="1" customFormat="1">
      <c r="D10485" s="32"/>
      <c r="G10485" s="32"/>
      <c r="I10485" s="7"/>
      <c r="J10485" s="7"/>
      <c r="K10485" s="7"/>
      <c r="N10485" s="7"/>
    </row>
    <row r="10486" spans="4:14" s="1" customFormat="1">
      <c r="D10486" s="32"/>
      <c r="G10486" s="32"/>
      <c r="I10486" s="7"/>
      <c r="J10486" s="7"/>
      <c r="K10486" s="7"/>
      <c r="N10486" s="7"/>
    </row>
    <row r="10487" spans="4:14" s="1" customFormat="1">
      <c r="D10487" s="32"/>
      <c r="G10487" s="32"/>
      <c r="I10487" s="7"/>
      <c r="J10487" s="7"/>
      <c r="K10487" s="7"/>
      <c r="N10487" s="7"/>
    </row>
    <row r="10488" spans="4:14" s="1" customFormat="1">
      <c r="D10488" s="32"/>
      <c r="G10488" s="32"/>
      <c r="I10488" s="7"/>
      <c r="J10488" s="7"/>
      <c r="K10488" s="7"/>
      <c r="N10488" s="7"/>
    </row>
    <row r="10489" spans="4:14" s="1" customFormat="1">
      <c r="D10489" s="32"/>
      <c r="G10489" s="32"/>
      <c r="I10489" s="7"/>
      <c r="J10489" s="7"/>
      <c r="K10489" s="7"/>
      <c r="N10489" s="7"/>
    </row>
    <row r="10490" spans="4:14" s="1" customFormat="1">
      <c r="D10490" s="32"/>
      <c r="G10490" s="32"/>
      <c r="I10490" s="7"/>
      <c r="J10490" s="7"/>
      <c r="K10490" s="7"/>
      <c r="N10490" s="7"/>
    </row>
    <row r="10491" spans="4:14" s="1" customFormat="1">
      <c r="D10491" s="32"/>
      <c r="G10491" s="32"/>
      <c r="I10491" s="7"/>
      <c r="J10491" s="7"/>
      <c r="K10491" s="7"/>
      <c r="N10491" s="7"/>
    </row>
    <row r="10492" spans="4:14" s="1" customFormat="1">
      <c r="D10492" s="32"/>
      <c r="G10492" s="32"/>
      <c r="I10492" s="7"/>
      <c r="J10492" s="7"/>
      <c r="K10492" s="7"/>
      <c r="N10492" s="7"/>
    </row>
    <row r="10493" spans="4:14" s="1" customFormat="1">
      <c r="D10493" s="32"/>
      <c r="G10493" s="32"/>
      <c r="I10493" s="7"/>
      <c r="J10493" s="7"/>
      <c r="K10493" s="7"/>
      <c r="N10493" s="7"/>
    </row>
    <row r="10494" spans="4:14" s="1" customFormat="1">
      <c r="D10494" s="32"/>
      <c r="G10494" s="32"/>
      <c r="I10494" s="7"/>
      <c r="J10494" s="7"/>
      <c r="K10494" s="7"/>
      <c r="N10494" s="7"/>
    </row>
    <row r="10495" spans="4:14" s="1" customFormat="1">
      <c r="D10495" s="32"/>
      <c r="G10495" s="32"/>
      <c r="I10495" s="7"/>
      <c r="J10495" s="7"/>
      <c r="K10495" s="7"/>
      <c r="N10495" s="7"/>
    </row>
    <row r="10496" spans="4:14" s="1" customFormat="1">
      <c r="D10496" s="32"/>
      <c r="G10496" s="32"/>
      <c r="I10496" s="7"/>
      <c r="J10496" s="7"/>
      <c r="K10496" s="7"/>
      <c r="N10496" s="7"/>
    </row>
    <row r="10497" spans="4:14" s="1" customFormat="1">
      <c r="D10497" s="32"/>
      <c r="G10497" s="32"/>
      <c r="I10497" s="7"/>
      <c r="J10497" s="7"/>
      <c r="K10497" s="7"/>
      <c r="N10497" s="7"/>
    </row>
    <row r="10498" spans="4:14" s="1" customFormat="1">
      <c r="D10498" s="32"/>
      <c r="G10498" s="32"/>
      <c r="I10498" s="7"/>
      <c r="J10498" s="7"/>
      <c r="K10498" s="7"/>
      <c r="N10498" s="7"/>
    </row>
    <row r="10499" spans="4:14" s="1" customFormat="1">
      <c r="D10499" s="32"/>
      <c r="G10499" s="32"/>
      <c r="I10499" s="7"/>
      <c r="J10499" s="7"/>
      <c r="K10499" s="7"/>
      <c r="N10499" s="7"/>
    </row>
    <row r="10500" spans="4:14" s="1" customFormat="1">
      <c r="D10500" s="32"/>
      <c r="G10500" s="32"/>
      <c r="I10500" s="7"/>
      <c r="J10500" s="7"/>
      <c r="K10500" s="7"/>
      <c r="N10500" s="7"/>
    </row>
    <row r="10501" spans="4:14" s="1" customFormat="1">
      <c r="D10501" s="32"/>
      <c r="G10501" s="32"/>
      <c r="I10501" s="7"/>
      <c r="J10501" s="7"/>
      <c r="K10501" s="7"/>
      <c r="N10501" s="7"/>
    </row>
    <row r="10502" spans="4:14" s="1" customFormat="1">
      <c r="D10502" s="32"/>
      <c r="G10502" s="32"/>
      <c r="I10502" s="7"/>
      <c r="J10502" s="7"/>
      <c r="K10502" s="7"/>
      <c r="N10502" s="7"/>
    </row>
    <row r="10503" spans="4:14" s="1" customFormat="1">
      <c r="D10503" s="32"/>
      <c r="G10503" s="32"/>
      <c r="I10503" s="7"/>
      <c r="J10503" s="7"/>
      <c r="K10503" s="7"/>
      <c r="N10503" s="7"/>
    </row>
    <row r="10504" spans="4:14" s="1" customFormat="1">
      <c r="D10504" s="32"/>
      <c r="G10504" s="32"/>
      <c r="I10504" s="7"/>
      <c r="J10504" s="7"/>
      <c r="K10504" s="7"/>
      <c r="N10504" s="7"/>
    </row>
    <row r="10505" spans="4:14" s="1" customFormat="1">
      <c r="D10505" s="32"/>
      <c r="G10505" s="32"/>
      <c r="I10505" s="7"/>
      <c r="J10505" s="7"/>
      <c r="K10505" s="7"/>
      <c r="N10505" s="7"/>
    </row>
    <row r="10506" spans="4:14" s="1" customFormat="1">
      <c r="D10506" s="32"/>
      <c r="G10506" s="32"/>
      <c r="I10506" s="7"/>
      <c r="J10506" s="7"/>
      <c r="K10506" s="7"/>
      <c r="N10506" s="7"/>
    </row>
    <row r="10507" spans="4:14" s="1" customFormat="1">
      <c r="D10507" s="32"/>
      <c r="G10507" s="32"/>
      <c r="I10507" s="7"/>
      <c r="J10507" s="7"/>
      <c r="K10507" s="7"/>
      <c r="N10507" s="7"/>
    </row>
    <row r="10508" spans="4:14" s="1" customFormat="1">
      <c r="D10508" s="32"/>
      <c r="G10508" s="32"/>
      <c r="I10508" s="7"/>
      <c r="J10508" s="7"/>
      <c r="K10508" s="7"/>
      <c r="N10508" s="7"/>
    </row>
    <row r="10509" spans="4:14" s="1" customFormat="1">
      <c r="D10509" s="32"/>
      <c r="G10509" s="32"/>
      <c r="I10509" s="7"/>
      <c r="J10509" s="7"/>
      <c r="K10509" s="7"/>
      <c r="N10509" s="7"/>
    </row>
    <row r="10510" spans="4:14" s="1" customFormat="1">
      <c r="D10510" s="32"/>
      <c r="G10510" s="32"/>
      <c r="I10510" s="7"/>
      <c r="J10510" s="7"/>
      <c r="K10510" s="7"/>
      <c r="N10510" s="7"/>
    </row>
    <row r="10511" spans="4:14" s="1" customFormat="1">
      <c r="D10511" s="32"/>
      <c r="G10511" s="32"/>
      <c r="I10511" s="7"/>
      <c r="J10511" s="7"/>
      <c r="K10511" s="7"/>
      <c r="N10511" s="7"/>
    </row>
    <row r="10512" spans="4:14" s="1" customFormat="1">
      <c r="D10512" s="32"/>
      <c r="G10512" s="32"/>
      <c r="I10512" s="7"/>
      <c r="J10512" s="7"/>
      <c r="K10512" s="7"/>
      <c r="N10512" s="7"/>
    </row>
    <row r="10513" spans="4:14" s="1" customFormat="1">
      <c r="D10513" s="32"/>
      <c r="G10513" s="32"/>
      <c r="I10513" s="7"/>
      <c r="J10513" s="7"/>
      <c r="K10513" s="7"/>
      <c r="N10513" s="7"/>
    </row>
    <row r="10514" spans="4:14" s="1" customFormat="1">
      <c r="D10514" s="32"/>
      <c r="G10514" s="32"/>
      <c r="I10514" s="7"/>
      <c r="J10514" s="7"/>
      <c r="K10514" s="7"/>
      <c r="N10514" s="7"/>
    </row>
    <row r="10515" spans="4:14" s="1" customFormat="1">
      <c r="D10515" s="32"/>
      <c r="G10515" s="32"/>
      <c r="I10515" s="7"/>
      <c r="J10515" s="7"/>
      <c r="K10515" s="7"/>
      <c r="N10515" s="7"/>
    </row>
    <row r="10516" spans="4:14" s="1" customFormat="1">
      <c r="D10516" s="32"/>
      <c r="G10516" s="32"/>
      <c r="I10516" s="7"/>
      <c r="J10516" s="7"/>
      <c r="K10516" s="7"/>
      <c r="N10516" s="7"/>
    </row>
    <row r="10517" spans="4:14" s="1" customFormat="1">
      <c r="D10517" s="32"/>
      <c r="G10517" s="32"/>
      <c r="I10517" s="7"/>
      <c r="J10517" s="7"/>
      <c r="K10517" s="7"/>
      <c r="N10517" s="7"/>
    </row>
    <row r="10518" spans="4:14" s="1" customFormat="1">
      <c r="D10518" s="32"/>
      <c r="G10518" s="32"/>
      <c r="I10518" s="7"/>
      <c r="J10518" s="7"/>
      <c r="K10518" s="7"/>
      <c r="N10518" s="7"/>
    </row>
    <row r="10519" spans="4:14" s="1" customFormat="1">
      <c r="D10519" s="32"/>
      <c r="G10519" s="32"/>
      <c r="I10519" s="7"/>
      <c r="J10519" s="7"/>
      <c r="K10519" s="7"/>
      <c r="N10519" s="7"/>
    </row>
    <row r="10520" spans="4:14" s="1" customFormat="1">
      <c r="D10520" s="32"/>
      <c r="G10520" s="32"/>
      <c r="I10520" s="7"/>
      <c r="J10520" s="7"/>
      <c r="K10520" s="7"/>
      <c r="N10520" s="7"/>
    </row>
    <row r="10521" spans="4:14" s="1" customFormat="1">
      <c r="D10521" s="32"/>
      <c r="G10521" s="32"/>
      <c r="I10521" s="7"/>
      <c r="J10521" s="7"/>
      <c r="K10521" s="7"/>
      <c r="N10521" s="7"/>
    </row>
    <row r="10522" spans="4:14" s="1" customFormat="1">
      <c r="D10522" s="32"/>
      <c r="G10522" s="32"/>
      <c r="I10522" s="7"/>
      <c r="J10522" s="7"/>
      <c r="K10522" s="7"/>
      <c r="N10522" s="7"/>
    </row>
    <row r="10523" spans="4:14" s="1" customFormat="1">
      <c r="D10523" s="32"/>
      <c r="G10523" s="32"/>
      <c r="I10523" s="7"/>
      <c r="J10523" s="7"/>
      <c r="K10523" s="7"/>
      <c r="N10523" s="7"/>
    </row>
    <row r="10524" spans="4:14" s="1" customFormat="1">
      <c r="D10524" s="32"/>
      <c r="G10524" s="32"/>
      <c r="I10524" s="7"/>
      <c r="J10524" s="7"/>
      <c r="K10524" s="7"/>
      <c r="N10524" s="7"/>
    </row>
    <row r="10525" spans="4:14" s="1" customFormat="1">
      <c r="D10525" s="32"/>
      <c r="G10525" s="32"/>
      <c r="I10525" s="7"/>
      <c r="J10525" s="7"/>
      <c r="K10525" s="7"/>
      <c r="N10525" s="7"/>
    </row>
    <row r="10526" spans="4:14" s="1" customFormat="1">
      <c r="D10526" s="32"/>
      <c r="G10526" s="32"/>
      <c r="I10526" s="7"/>
      <c r="J10526" s="7"/>
      <c r="K10526" s="7"/>
      <c r="N10526" s="7"/>
    </row>
    <row r="10527" spans="4:14" s="1" customFormat="1">
      <c r="D10527" s="32"/>
      <c r="G10527" s="32"/>
      <c r="I10527" s="7"/>
      <c r="J10527" s="7"/>
      <c r="K10527" s="7"/>
      <c r="N10527" s="7"/>
    </row>
    <row r="10528" spans="4:14" s="1" customFormat="1">
      <c r="D10528" s="32"/>
      <c r="G10528" s="32"/>
      <c r="I10528" s="7"/>
      <c r="J10528" s="7"/>
      <c r="K10528" s="7"/>
      <c r="N10528" s="7"/>
    </row>
    <row r="10529" spans="4:14" s="1" customFormat="1">
      <c r="D10529" s="32"/>
      <c r="G10529" s="32"/>
      <c r="I10529" s="7"/>
      <c r="J10529" s="7"/>
      <c r="K10529" s="7"/>
      <c r="N10529" s="7"/>
    </row>
    <row r="10530" spans="4:14" s="1" customFormat="1">
      <c r="D10530" s="32"/>
      <c r="G10530" s="32"/>
      <c r="I10530" s="7"/>
      <c r="J10530" s="7"/>
      <c r="K10530" s="7"/>
      <c r="N10530" s="7"/>
    </row>
    <row r="10531" spans="4:14" s="1" customFormat="1">
      <c r="D10531" s="32"/>
      <c r="G10531" s="32"/>
      <c r="I10531" s="7"/>
      <c r="J10531" s="7"/>
      <c r="K10531" s="7"/>
      <c r="N10531" s="7"/>
    </row>
    <row r="10532" spans="4:14" s="1" customFormat="1">
      <c r="D10532" s="32"/>
      <c r="G10532" s="32"/>
      <c r="I10532" s="7"/>
      <c r="J10532" s="7"/>
      <c r="K10532" s="7"/>
      <c r="N10532" s="7"/>
    </row>
    <row r="10533" spans="4:14" s="1" customFormat="1">
      <c r="D10533" s="32"/>
      <c r="G10533" s="32"/>
      <c r="I10533" s="7"/>
      <c r="J10533" s="7"/>
      <c r="K10533" s="7"/>
      <c r="N10533" s="7"/>
    </row>
    <row r="10534" spans="4:14" s="1" customFormat="1">
      <c r="D10534" s="32"/>
      <c r="G10534" s="32"/>
      <c r="I10534" s="7"/>
      <c r="J10534" s="7"/>
      <c r="K10534" s="7"/>
      <c r="N10534" s="7"/>
    </row>
    <row r="10535" spans="4:14" s="1" customFormat="1">
      <c r="D10535" s="32"/>
      <c r="G10535" s="32"/>
      <c r="I10535" s="7"/>
      <c r="J10535" s="7"/>
      <c r="K10535" s="7"/>
      <c r="N10535" s="7"/>
    </row>
    <row r="10536" spans="4:14" s="1" customFormat="1">
      <c r="D10536" s="32"/>
      <c r="G10536" s="32"/>
      <c r="I10536" s="7"/>
      <c r="J10536" s="7"/>
      <c r="K10536" s="7"/>
      <c r="N10536" s="7"/>
    </row>
    <row r="10537" spans="4:14" s="1" customFormat="1">
      <c r="D10537" s="32"/>
      <c r="G10537" s="32"/>
      <c r="I10537" s="7"/>
      <c r="J10537" s="7"/>
      <c r="K10537" s="7"/>
      <c r="N10537" s="7"/>
    </row>
    <row r="10538" spans="4:14" s="1" customFormat="1">
      <c r="D10538" s="32"/>
      <c r="G10538" s="32"/>
      <c r="I10538" s="7"/>
      <c r="J10538" s="7"/>
      <c r="K10538" s="7"/>
      <c r="N10538" s="7"/>
    </row>
    <row r="10539" spans="4:14" s="1" customFormat="1">
      <c r="D10539" s="32"/>
      <c r="G10539" s="32"/>
      <c r="I10539" s="7"/>
      <c r="J10539" s="7"/>
      <c r="K10539" s="7"/>
      <c r="N10539" s="7"/>
    </row>
    <row r="10540" spans="4:14" s="1" customFormat="1">
      <c r="D10540" s="32"/>
      <c r="G10540" s="32"/>
      <c r="I10540" s="7"/>
      <c r="J10540" s="7"/>
      <c r="K10540" s="7"/>
      <c r="N10540" s="7"/>
    </row>
    <row r="10541" spans="4:14" s="1" customFormat="1">
      <c r="D10541" s="32"/>
      <c r="G10541" s="32"/>
      <c r="I10541" s="7"/>
      <c r="J10541" s="7"/>
      <c r="K10541" s="7"/>
      <c r="N10541" s="7"/>
    </row>
    <row r="10542" spans="4:14" s="1" customFormat="1">
      <c r="D10542" s="32"/>
      <c r="G10542" s="32"/>
      <c r="I10542" s="7"/>
      <c r="J10542" s="7"/>
      <c r="K10542" s="7"/>
      <c r="N10542" s="7"/>
    </row>
    <row r="10543" spans="4:14" s="1" customFormat="1">
      <c r="D10543" s="32"/>
      <c r="G10543" s="32"/>
      <c r="I10543" s="7"/>
      <c r="J10543" s="7"/>
      <c r="K10543" s="7"/>
      <c r="N10543" s="7"/>
    </row>
    <row r="10544" spans="4:14" s="1" customFormat="1">
      <c r="D10544" s="32"/>
      <c r="G10544" s="32"/>
      <c r="I10544" s="7"/>
      <c r="J10544" s="7"/>
      <c r="K10544" s="7"/>
      <c r="N10544" s="7"/>
    </row>
    <row r="10545" spans="4:14" s="1" customFormat="1">
      <c r="D10545" s="32"/>
      <c r="G10545" s="32"/>
      <c r="I10545" s="7"/>
      <c r="J10545" s="7"/>
      <c r="K10545" s="7"/>
      <c r="N10545" s="7"/>
    </row>
    <row r="10546" spans="4:14" s="1" customFormat="1">
      <c r="D10546" s="32"/>
      <c r="G10546" s="32"/>
      <c r="I10546" s="7"/>
      <c r="J10546" s="7"/>
      <c r="K10546" s="7"/>
      <c r="N10546" s="7"/>
    </row>
    <row r="10547" spans="4:14" s="1" customFormat="1">
      <c r="D10547" s="32"/>
      <c r="G10547" s="32"/>
      <c r="I10547" s="7"/>
      <c r="J10547" s="7"/>
      <c r="K10547" s="7"/>
      <c r="N10547" s="7"/>
    </row>
    <row r="10548" spans="4:14" s="1" customFormat="1">
      <c r="D10548" s="32"/>
      <c r="G10548" s="32"/>
      <c r="I10548" s="7"/>
      <c r="J10548" s="7"/>
      <c r="K10548" s="7"/>
      <c r="N10548" s="7"/>
    </row>
    <row r="10549" spans="4:14" s="1" customFormat="1">
      <c r="D10549" s="32"/>
      <c r="G10549" s="32"/>
      <c r="I10549" s="7"/>
      <c r="J10549" s="7"/>
      <c r="K10549" s="7"/>
      <c r="N10549" s="7"/>
    </row>
    <row r="10550" spans="4:14" s="1" customFormat="1">
      <c r="D10550" s="32"/>
      <c r="G10550" s="32"/>
      <c r="I10550" s="7"/>
      <c r="J10550" s="7"/>
      <c r="K10550" s="7"/>
      <c r="N10550" s="7"/>
    </row>
    <row r="10551" spans="4:14" s="1" customFormat="1">
      <c r="D10551" s="32"/>
      <c r="G10551" s="32"/>
      <c r="I10551" s="7"/>
      <c r="J10551" s="7"/>
      <c r="K10551" s="7"/>
      <c r="N10551" s="7"/>
    </row>
    <row r="10552" spans="4:14" s="1" customFormat="1">
      <c r="D10552" s="32"/>
      <c r="G10552" s="32"/>
      <c r="I10552" s="7"/>
      <c r="J10552" s="7"/>
      <c r="K10552" s="7"/>
      <c r="N10552" s="7"/>
    </row>
    <row r="10553" spans="4:14" s="1" customFormat="1">
      <c r="D10553" s="32"/>
      <c r="G10553" s="32"/>
      <c r="I10553" s="7"/>
      <c r="J10553" s="7"/>
      <c r="K10553" s="7"/>
      <c r="N10553" s="7"/>
    </row>
    <row r="10554" spans="4:14" s="1" customFormat="1">
      <c r="D10554" s="32"/>
      <c r="G10554" s="32"/>
      <c r="I10554" s="7"/>
      <c r="J10554" s="7"/>
      <c r="K10554" s="7"/>
      <c r="N10554" s="7"/>
    </row>
    <row r="10555" spans="4:14" s="1" customFormat="1">
      <c r="D10555" s="32"/>
      <c r="G10555" s="32"/>
      <c r="I10555" s="7"/>
      <c r="J10555" s="7"/>
      <c r="K10555" s="7"/>
      <c r="N10555" s="7"/>
    </row>
    <row r="10556" spans="4:14" s="1" customFormat="1">
      <c r="D10556" s="32"/>
      <c r="G10556" s="32"/>
      <c r="I10556" s="7"/>
      <c r="J10556" s="7"/>
      <c r="K10556" s="7"/>
      <c r="N10556" s="7"/>
    </row>
    <row r="10557" spans="4:14" s="1" customFormat="1">
      <c r="D10557" s="32"/>
      <c r="G10557" s="32"/>
      <c r="I10557" s="7"/>
      <c r="J10557" s="7"/>
      <c r="K10557" s="7"/>
      <c r="N10557" s="7"/>
    </row>
    <row r="10558" spans="4:14" s="1" customFormat="1">
      <c r="D10558" s="32"/>
      <c r="G10558" s="32"/>
      <c r="I10558" s="7"/>
      <c r="J10558" s="7"/>
      <c r="K10558" s="7"/>
      <c r="N10558" s="7"/>
    </row>
    <row r="10559" spans="4:14" s="1" customFormat="1">
      <c r="D10559" s="32"/>
      <c r="G10559" s="32"/>
      <c r="I10559" s="7"/>
      <c r="J10559" s="7"/>
      <c r="K10559" s="7"/>
      <c r="N10559" s="7"/>
    </row>
    <row r="10560" spans="4:14" s="1" customFormat="1">
      <c r="D10560" s="32"/>
      <c r="G10560" s="32"/>
      <c r="I10560" s="7"/>
      <c r="J10560" s="7"/>
      <c r="K10560" s="7"/>
      <c r="N10560" s="7"/>
    </row>
    <row r="10561" spans="4:14" s="1" customFormat="1">
      <c r="D10561" s="32"/>
      <c r="G10561" s="32"/>
      <c r="I10561" s="7"/>
      <c r="J10561" s="7"/>
      <c r="K10561" s="7"/>
      <c r="N10561" s="7"/>
    </row>
    <row r="10562" spans="4:14" s="1" customFormat="1">
      <c r="D10562" s="32"/>
      <c r="G10562" s="32"/>
      <c r="I10562" s="7"/>
      <c r="J10562" s="7"/>
      <c r="K10562" s="7"/>
      <c r="N10562" s="7"/>
    </row>
    <row r="10563" spans="4:14" s="1" customFormat="1">
      <c r="D10563" s="32"/>
      <c r="G10563" s="32"/>
      <c r="I10563" s="7"/>
      <c r="J10563" s="7"/>
      <c r="K10563" s="7"/>
      <c r="N10563" s="7"/>
    </row>
    <row r="10564" spans="4:14" s="1" customFormat="1">
      <c r="D10564" s="32"/>
      <c r="G10564" s="32"/>
      <c r="I10564" s="7"/>
      <c r="J10564" s="7"/>
      <c r="K10564" s="7"/>
      <c r="N10564" s="7"/>
    </row>
    <row r="10565" spans="4:14" s="1" customFormat="1">
      <c r="D10565" s="32"/>
      <c r="G10565" s="32"/>
      <c r="I10565" s="7"/>
      <c r="J10565" s="7"/>
      <c r="K10565" s="7"/>
      <c r="N10565" s="7"/>
    </row>
    <row r="10566" spans="4:14" s="1" customFormat="1">
      <c r="D10566" s="32"/>
      <c r="G10566" s="32"/>
      <c r="I10566" s="7"/>
      <c r="J10566" s="7"/>
      <c r="K10566" s="7"/>
      <c r="N10566" s="7"/>
    </row>
    <row r="10567" spans="4:14" s="1" customFormat="1">
      <c r="D10567" s="32"/>
      <c r="G10567" s="32"/>
      <c r="I10567" s="7"/>
      <c r="J10567" s="7"/>
      <c r="K10567" s="7"/>
      <c r="N10567" s="7"/>
    </row>
    <row r="10568" spans="4:14" s="1" customFormat="1">
      <c r="D10568" s="32"/>
      <c r="G10568" s="32"/>
      <c r="I10568" s="7"/>
      <c r="J10568" s="7"/>
      <c r="K10568" s="7"/>
      <c r="N10568" s="7"/>
    </row>
    <row r="10569" spans="4:14" s="1" customFormat="1">
      <c r="D10569" s="32"/>
      <c r="G10569" s="32"/>
      <c r="I10569" s="7"/>
      <c r="J10569" s="7"/>
      <c r="K10569" s="7"/>
      <c r="N10569" s="7"/>
    </row>
    <row r="10570" spans="4:14" s="1" customFormat="1">
      <c r="D10570" s="32"/>
      <c r="G10570" s="32"/>
      <c r="I10570" s="7"/>
      <c r="J10570" s="7"/>
      <c r="K10570" s="7"/>
      <c r="N10570" s="7"/>
    </row>
    <row r="10571" spans="4:14" s="1" customFormat="1">
      <c r="D10571" s="32"/>
      <c r="G10571" s="32"/>
      <c r="I10571" s="7"/>
      <c r="J10571" s="7"/>
      <c r="K10571" s="7"/>
      <c r="N10571" s="7"/>
    </row>
    <row r="10572" spans="4:14" s="1" customFormat="1">
      <c r="D10572" s="32"/>
      <c r="G10572" s="32"/>
      <c r="I10572" s="7"/>
      <c r="J10572" s="7"/>
      <c r="K10572" s="7"/>
      <c r="N10572" s="7"/>
    </row>
    <row r="10573" spans="4:14" s="1" customFormat="1">
      <c r="D10573" s="32"/>
      <c r="G10573" s="32"/>
      <c r="I10573" s="7"/>
      <c r="J10573" s="7"/>
      <c r="K10573" s="7"/>
      <c r="N10573" s="7"/>
    </row>
    <row r="10574" spans="4:14" s="1" customFormat="1">
      <c r="D10574" s="32"/>
      <c r="G10574" s="32"/>
      <c r="I10574" s="7"/>
      <c r="J10574" s="7"/>
      <c r="K10574" s="7"/>
      <c r="N10574" s="7"/>
    </row>
    <row r="10575" spans="4:14" s="1" customFormat="1">
      <c r="D10575" s="32"/>
      <c r="G10575" s="32"/>
      <c r="I10575" s="7"/>
      <c r="J10575" s="7"/>
      <c r="K10575" s="7"/>
      <c r="N10575" s="7"/>
    </row>
    <row r="10576" spans="4:14" s="1" customFormat="1">
      <c r="D10576" s="32"/>
      <c r="G10576" s="32"/>
      <c r="I10576" s="7"/>
      <c r="J10576" s="7"/>
      <c r="K10576" s="7"/>
      <c r="N10576" s="7"/>
    </row>
    <row r="10577" spans="4:14" s="1" customFormat="1">
      <c r="D10577" s="32"/>
      <c r="G10577" s="32"/>
      <c r="I10577" s="7"/>
      <c r="J10577" s="7"/>
      <c r="K10577" s="7"/>
      <c r="N10577" s="7"/>
    </row>
    <row r="10578" spans="4:14" s="1" customFormat="1">
      <c r="D10578" s="32"/>
      <c r="G10578" s="32"/>
      <c r="I10578" s="7"/>
      <c r="J10578" s="7"/>
      <c r="K10578" s="7"/>
      <c r="N10578" s="7"/>
    </row>
    <row r="10579" spans="4:14" s="1" customFormat="1">
      <c r="D10579" s="32"/>
      <c r="G10579" s="32"/>
      <c r="I10579" s="7"/>
      <c r="J10579" s="7"/>
      <c r="K10579" s="7"/>
      <c r="N10579" s="7"/>
    </row>
    <row r="10580" spans="4:14" s="1" customFormat="1">
      <c r="D10580" s="32"/>
      <c r="G10580" s="32"/>
      <c r="I10580" s="7"/>
      <c r="J10580" s="7"/>
      <c r="K10580" s="7"/>
      <c r="N10580" s="7"/>
    </row>
    <row r="10581" spans="4:14" s="1" customFormat="1">
      <c r="D10581" s="32"/>
      <c r="G10581" s="32"/>
      <c r="I10581" s="7"/>
      <c r="J10581" s="7"/>
      <c r="K10581" s="7"/>
      <c r="N10581" s="7"/>
    </row>
    <row r="10582" spans="4:14" s="1" customFormat="1">
      <c r="D10582" s="32"/>
      <c r="G10582" s="32"/>
      <c r="I10582" s="7"/>
      <c r="J10582" s="7"/>
      <c r="K10582" s="7"/>
      <c r="N10582" s="7"/>
    </row>
    <row r="10583" spans="4:14" s="1" customFormat="1">
      <c r="D10583" s="32"/>
      <c r="G10583" s="32"/>
      <c r="I10583" s="7"/>
      <c r="J10583" s="7"/>
      <c r="K10583" s="7"/>
      <c r="N10583" s="7"/>
    </row>
    <row r="10584" spans="4:14" s="1" customFormat="1">
      <c r="D10584" s="32"/>
      <c r="G10584" s="32"/>
      <c r="I10584" s="7"/>
      <c r="J10584" s="7"/>
      <c r="K10584" s="7"/>
      <c r="N10584" s="7"/>
    </row>
    <row r="10585" spans="4:14" s="1" customFormat="1">
      <c r="D10585" s="32"/>
      <c r="G10585" s="32"/>
      <c r="I10585" s="7"/>
      <c r="J10585" s="7"/>
      <c r="K10585" s="7"/>
      <c r="N10585" s="7"/>
    </row>
    <row r="10586" spans="4:14" s="1" customFormat="1">
      <c r="D10586" s="32"/>
      <c r="G10586" s="32"/>
      <c r="I10586" s="7"/>
      <c r="J10586" s="7"/>
      <c r="K10586" s="7"/>
      <c r="N10586" s="7"/>
    </row>
    <row r="10587" spans="4:14" s="1" customFormat="1">
      <c r="D10587" s="32"/>
      <c r="G10587" s="32"/>
      <c r="I10587" s="7"/>
      <c r="J10587" s="7"/>
      <c r="K10587" s="7"/>
      <c r="N10587" s="7"/>
    </row>
    <row r="10588" spans="4:14" s="1" customFormat="1">
      <c r="D10588" s="32"/>
      <c r="G10588" s="32"/>
      <c r="I10588" s="7"/>
      <c r="J10588" s="7"/>
      <c r="K10588" s="7"/>
      <c r="N10588" s="7"/>
    </row>
    <row r="10589" spans="4:14" s="1" customFormat="1">
      <c r="D10589" s="32"/>
      <c r="G10589" s="32"/>
      <c r="I10589" s="7"/>
      <c r="J10589" s="7"/>
      <c r="K10589" s="7"/>
      <c r="N10589" s="7"/>
    </row>
    <row r="10590" spans="4:14" s="1" customFormat="1">
      <c r="D10590" s="32"/>
      <c r="G10590" s="32"/>
      <c r="I10590" s="7"/>
      <c r="J10590" s="7"/>
      <c r="K10590" s="7"/>
      <c r="N10590" s="7"/>
    </row>
    <row r="10591" spans="4:14" s="1" customFormat="1">
      <c r="D10591" s="32"/>
      <c r="G10591" s="32"/>
      <c r="I10591" s="7"/>
      <c r="J10591" s="7"/>
      <c r="K10591" s="7"/>
      <c r="N10591" s="7"/>
    </row>
    <row r="10592" spans="4:14" s="1" customFormat="1">
      <c r="D10592" s="32"/>
      <c r="G10592" s="32"/>
      <c r="I10592" s="7"/>
      <c r="J10592" s="7"/>
      <c r="K10592" s="7"/>
      <c r="N10592" s="7"/>
    </row>
    <row r="10593" spans="4:14" s="1" customFormat="1">
      <c r="D10593" s="32"/>
      <c r="G10593" s="32"/>
      <c r="I10593" s="7"/>
      <c r="J10593" s="7"/>
      <c r="K10593" s="7"/>
      <c r="N10593" s="7"/>
    </row>
    <row r="10594" spans="4:14" s="1" customFormat="1">
      <c r="D10594" s="32"/>
      <c r="G10594" s="32"/>
      <c r="I10594" s="7"/>
      <c r="J10594" s="7"/>
      <c r="K10594" s="7"/>
      <c r="N10594" s="7"/>
    </row>
    <row r="10595" spans="4:14" s="1" customFormat="1">
      <c r="D10595" s="32"/>
      <c r="G10595" s="32"/>
      <c r="I10595" s="7"/>
      <c r="J10595" s="7"/>
      <c r="K10595" s="7"/>
      <c r="N10595" s="7"/>
    </row>
    <row r="10596" spans="4:14" s="1" customFormat="1">
      <c r="D10596" s="32"/>
      <c r="G10596" s="32"/>
      <c r="I10596" s="7"/>
      <c r="J10596" s="7"/>
      <c r="K10596" s="7"/>
      <c r="N10596" s="7"/>
    </row>
    <row r="10597" spans="4:14" s="1" customFormat="1">
      <c r="D10597" s="32"/>
      <c r="G10597" s="32"/>
      <c r="I10597" s="7"/>
      <c r="J10597" s="7"/>
      <c r="K10597" s="7"/>
      <c r="N10597" s="7"/>
    </row>
    <row r="10598" spans="4:14" s="1" customFormat="1">
      <c r="D10598" s="32"/>
      <c r="G10598" s="32"/>
      <c r="I10598" s="7"/>
      <c r="J10598" s="7"/>
      <c r="K10598" s="7"/>
      <c r="N10598" s="7"/>
    </row>
    <row r="10599" spans="4:14" s="1" customFormat="1">
      <c r="D10599" s="32"/>
      <c r="G10599" s="32"/>
      <c r="I10599" s="7"/>
      <c r="J10599" s="7"/>
      <c r="K10599" s="7"/>
      <c r="N10599" s="7"/>
    </row>
    <row r="10600" spans="4:14" s="1" customFormat="1">
      <c r="D10600" s="32"/>
      <c r="G10600" s="32"/>
      <c r="I10600" s="7"/>
      <c r="J10600" s="7"/>
      <c r="K10600" s="7"/>
      <c r="N10600" s="7"/>
    </row>
    <row r="10601" spans="4:14" s="1" customFormat="1">
      <c r="D10601" s="32"/>
      <c r="G10601" s="32"/>
      <c r="I10601" s="7"/>
      <c r="J10601" s="7"/>
      <c r="K10601" s="7"/>
      <c r="N10601" s="7"/>
    </row>
    <row r="10602" spans="4:14" s="1" customFormat="1">
      <c r="D10602" s="32"/>
      <c r="G10602" s="32"/>
      <c r="I10602" s="7"/>
      <c r="J10602" s="7"/>
      <c r="K10602" s="7"/>
      <c r="N10602" s="7"/>
    </row>
    <row r="10603" spans="4:14" s="1" customFormat="1">
      <c r="D10603" s="32"/>
      <c r="G10603" s="32"/>
      <c r="I10603" s="7"/>
      <c r="J10603" s="7"/>
      <c r="K10603" s="7"/>
      <c r="N10603" s="7"/>
    </row>
    <row r="10604" spans="4:14" s="1" customFormat="1">
      <c r="D10604" s="32"/>
      <c r="G10604" s="32"/>
      <c r="I10604" s="7"/>
      <c r="J10604" s="7"/>
      <c r="K10604" s="7"/>
      <c r="N10604" s="7"/>
    </row>
    <row r="10605" spans="4:14" s="1" customFormat="1">
      <c r="D10605" s="32"/>
      <c r="G10605" s="32"/>
      <c r="I10605" s="7"/>
      <c r="J10605" s="7"/>
      <c r="K10605" s="7"/>
      <c r="N10605" s="7"/>
    </row>
    <row r="10606" spans="4:14" s="1" customFormat="1">
      <c r="D10606" s="32"/>
      <c r="G10606" s="32"/>
      <c r="I10606" s="7"/>
      <c r="J10606" s="7"/>
      <c r="K10606" s="7"/>
      <c r="N10606" s="7"/>
    </row>
    <row r="10607" spans="4:14" s="1" customFormat="1">
      <c r="D10607" s="32"/>
      <c r="G10607" s="32"/>
      <c r="I10607" s="7"/>
      <c r="J10607" s="7"/>
      <c r="K10607" s="7"/>
      <c r="N10607" s="7"/>
    </row>
    <row r="10608" spans="4:14" s="1" customFormat="1">
      <c r="D10608" s="32"/>
      <c r="G10608" s="32"/>
      <c r="I10608" s="7"/>
      <c r="J10608" s="7"/>
      <c r="K10608" s="7"/>
      <c r="N10608" s="7"/>
    </row>
    <row r="10609" spans="4:14" s="1" customFormat="1">
      <c r="D10609" s="32"/>
      <c r="G10609" s="32"/>
      <c r="I10609" s="7"/>
      <c r="J10609" s="7"/>
      <c r="K10609" s="7"/>
      <c r="N10609" s="7"/>
    </row>
    <row r="10610" spans="4:14" s="1" customFormat="1">
      <c r="D10610" s="32"/>
      <c r="G10610" s="32"/>
      <c r="I10610" s="7"/>
      <c r="J10610" s="7"/>
      <c r="K10610" s="7"/>
      <c r="N10610" s="7"/>
    </row>
    <row r="10611" spans="4:14" s="1" customFormat="1">
      <c r="D10611" s="32"/>
      <c r="G10611" s="32"/>
      <c r="I10611" s="7"/>
      <c r="J10611" s="7"/>
      <c r="K10611" s="7"/>
      <c r="N10611" s="7"/>
    </row>
    <row r="10612" spans="4:14" s="1" customFormat="1">
      <c r="D10612" s="32"/>
      <c r="G10612" s="32"/>
      <c r="I10612" s="7"/>
      <c r="J10612" s="7"/>
      <c r="K10612" s="7"/>
      <c r="N10612" s="7"/>
    </row>
    <row r="10613" spans="4:14" s="1" customFormat="1">
      <c r="D10613" s="32"/>
      <c r="G10613" s="32"/>
      <c r="I10613" s="7"/>
      <c r="J10613" s="7"/>
      <c r="K10613" s="7"/>
      <c r="N10613" s="7"/>
    </row>
    <row r="10614" spans="4:14" s="1" customFormat="1">
      <c r="D10614" s="32"/>
      <c r="G10614" s="32"/>
      <c r="I10614" s="7"/>
      <c r="J10614" s="7"/>
      <c r="K10614" s="7"/>
      <c r="N10614" s="7"/>
    </row>
    <row r="10615" spans="4:14" s="1" customFormat="1">
      <c r="D10615" s="32"/>
      <c r="G10615" s="32"/>
      <c r="I10615" s="7"/>
      <c r="J10615" s="7"/>
      <c r="K10615" s="7"/>
      <c r="N10615" s="7"/>
    </row>
    <row r="10616" spans="4:14" s="1" customFormat="1">
      <c r="D10616" s="32"/>
      <c r="G10616" s="32"/>
      <c r="I10616" s="7"/>
      <c r="J10616" s="7"/>
      <c r="K10616" s="7"/>
      <c r="N10616" s="7"/>
    </row>
    <row r="10617" spans="4:14" s="1" customFormat="1">
      <c r="D10617" s="32"/>
      <c r="G10617" s="32"/>
      <c r="I10617" s="7"/>
      <c r="J10617" s="7"/>
      <c r="K10617" s="7"/>
      <c r="N10617" s="7"/>
    </row>
    <row r="10618" spans="4:14" s="1" customFormat="1">
      <c r="D10618" s="32"/>
      <c r="G10618" s="32"/>
      <c r="I10618" s="7"/>
      <c r="J10618" s="7"/>
      <c r="K10618" s="7"/>
      <c r="N10618" s="7"/>
    </row>
    <row r="10619" spans="4:14" s="1" customFormat="1">
      <c r="D10619" s="32"/>
      <c r="G10619" s="32"/>
      <c r="I10619" s="7"/>
      <c r="J10619" s="7"/>
      <c r="K10619" s="7"/>
      <c r="N10619" s="7"/>
    </row>
    <row r="10620" spans="4:14" s="1" customFormat="1">
      <c r="D10620" s="32"/>
      <c r="G10620" s="32"/>
      <c r="I10620" s="7"/>
      <c r="J10620" s="7"/>
      <c r="K10620" s="7"/>
      <c r="N10620" s="7"/>
    </row>
    <row r="10621" spans="4:14" s="1" customFormat="1">
      <c r="D10621" s="32"/>
      <c r="G10621" s="32"/>
      <c r="I10621" s="7"/>
      <c r="J10621" s="7"/>
      <c r="K10621" s="7"/>
      <c r="N10621" s="7"/>
    </row>
    <row r="10622" spans="4:14" s="1" customFormat="1">
      <c r="D10622" s="32"/>
      <c r="G10622" s="32"/>
      <c r="I10622" s="7"/>
      <c r="J10622" s="7"/>
      <c r="K10622" s="7"/>
      <c r="N10622" s="7"/>
    </row>
    <row r="10623" spans="4:14" s="1" customFormat="1">
      <c r="D10623" s="32"/>
      <c r="G10623" s="32"/>
      <c r="I10623" s="7"/>
      <c r="J10623" s="7"/>
      <c r="K10623" s="7"/>
      <c r="N10623" s="7"/>
    </row>
    <row r="10624" spans="4:14" s="1" customFormat="1">
      <c r="D10624" s="32"/>
      <c r="G10624" s="32"/>
      <c r="I10624" s="7"/>
      <c r="J10624" s="7"/>
      <c r="K10624" s="7"/>
      <c r="N10624" s="7"/>
    </row>
    <row r="10625" spans="4:14" s="1" customFormat="1">
      <c r="D10625" s="32"/>
      <c r="G10625" s="32"/>
      <c r="I10625" s="7"/>
      <c r="J10625" s="7"/>
      <c r="K10625" s="7"/>
      <c r="N10625" s="7"/>
    </row>
    <row r="10626" spans="4:14" s="1" customFormat="1">
      <c r="D10626" s="32"/>
      <c r="G10626" s="32"/>
      <c r="I10626" s="7"/>
      <c r="J10626" s="7"/>
      <c r="K10626" s="7"/>
      <c r="N10626" s="7"/>
    </row>
    <row r="10627" spans="4:14" s="1" customFormat="1">
      <c r="D10627" s="32"/>
      <c r="G10627" s="32"/>
      <c r="I10627" s="7"/>
      <c r="J10627" s="7"/>
      <c r="K10627" s="7"/>
      <c r="N10627" s="7"/>
    </row>
    <row r="10628" spans="4:14" s="1" customFormat="1">
      <c r="D10628" s="32"/>
      <c r="G10628" s="32"/>
      <c r="I10628" s="7"/>
      <c r="J10628" s="7"/>
      <c r="K10628" s="7"/>
      <c r="N10628" s="7"/>
    </row>
    <row r="10629" spans="4:14" s="1" customFormat="1">
      <c r="D10629" s="32"/>
      <c r="G10629" s="32"/>
      <c r="I10629" s="7"/>
      <c r="J10629" s="7"/>
      <c r="K10629" s="7"/>
      <c r="N10629" s="7"/>
    </row>
    <row r="10630" spans="4:14" s="1" customFormat="1">
      <c r="D10630" s="32"/>
      <c r="G10630" s="32"/>
      <c r="I10630" s="7"/>
      <c r="J10630" s="7"/>
      <c r="K10630" s="7"/>
      <c r="N10630" s="7"/>
    </row>
    <row r="10631" spans="4:14" s="1" customFormat="1">
      <c r="D10631" s="32"/>
      <c r="G10631" s="32"/>
      <c r="I10631" s="7"/>
      <c r="J10631" s="7"/>
      <c r="K10631" s="7"/>
      <c r="N10631" s="7"/>
    </row>
    <row r="10632" spans="4:14" s="1" customFormat="1">
      <c r="D10632" s="32"/>
      <c r="G10632" s="32"/>
      <c r="I10632" s="7"/>
      <c r="J10632" s="7"/>
      <c r="K10632" s="7"/>
      <c r="N10632" s="7"/>
    </row>
    <row r="10633" spans="4:14" s="1" customFormat="1">
      <c r="D10633" s="32"/>
      <c r="G10633" s="32"/>
      <c r="I10633" s="7"/>
      <c r="J10633" s="7"/>
      <c r="K10633" s="7"/>
      <c r="N10633" s="7"/>
    </row>
    <row r="10634" spans="4:14" s="1" customFormat="1">
      <c r="D10634" s="32"/>
      <c r="G10634" s="32"/>
      <c r="I10634" s="7"/>
      <c r="J10634" s="7"/>
      <c r="K10634" s="7"/>
      <c r="N10634" s="7"/>
    </row>
    <row r="10635" spans="4:14" s="1" customFormat="1">
      <c r="D10635" s="32"/>
      <c r="G10635" s="32"/>
      <c r="I10635" s="7"/>
      <c r="J10635" s="7"/>
      <c r="K10635" s="7"/>
      <c r="N10635" s="7"/>
    </row>
    <row r="10636" spans="4:14" s="1" customFormat="1">
      <c r="D10636" s="32"/>
      <c r="G10636" s="32"/>
      <c r="I10636" s="7"/>
      <c r="J10636" s="7"/>
      <c r="K10636" s="7"/>
      <c r="N10636" s="7"/>
    </row>
    <row r="10637" spans="4:14" s="1" customFormat="1">
      <c r="D10637" s="32"/>
      <c r="G10637" s="32"/>
      <c r="I10637" s="7"/>
      <c r="J10637" s="7"/>
      <c r="K10637" s="7"/>
      <c r="N10637" s="7"/>
    </row>
    <row r="10638" spans="4:14" s="1" customFormat="1">
      <c r="D10638" s="32"/>
      <c r="G10638" s="32"/>
      <c r="I10638" s="7"/>
      <c r="J10638" s="7"/>
      <c r="K10638" s="7"/>
      <c r="N10638" s="7"/>
    </row>
    <row r="10639" spans="4:14" s="1" customFormat="1">
      <c r="D10639" s="32"/>
      <c r="G10639" s="32"/>
      <c r="I10639" s="7"/>
      <c r="J10639" s="7"/>
      <c r="K10639" s="7"/>
      <c r="N10639" s="7"/>
    </row>
    <row r="10640" spans="4:14" s="1" customFormat="1">
      <c r="D10640" s="32"/>
      <c r="G10640" s="32"/>
      <c r="I10640" s="7"/>
      <c r="J10640" s="7"/>
      <c r="K10640" s="7"/>
      <c r="N10640" s="7"/>
    </row>
    <row r="10641" spans="4:14" s="1" customFormat="1">
      <c r="D10641" s="32"/>
      <c r="G10641" s="32"/>
      <c r="I10641" s="7"/>
      <c r="J10641" s="7"/>
      <c r="K10641" s="7"/>
      <c r="N10641" s="7"/>
    </row>
    <row r="10642" spans="4:14" s="1" customFormat="1">
      <c r="D10642" s="32"/>
      <c r="G10642" s="32"/>
      <c r="I10642" s="7"/>
      <c r="J10642" s="7"/>
      <c r="K10642" s="7"/>
      <c r="N10642" s="7"/>
    </row>
    <row r="10643" spans="4:14" s="1" customFormat="1">
      <c r="D10643" s="32"/>
      <c r="G10643" s="32"/>
      <c r="I10643" s="7"/>
      <c r="J10643" s="7"/>
      <c r="K10643" s="7"/>
      <c r="N10643" s="7"/>
    </row>
    <row r="10644" spans="4:14" s="1" customFormat="1">
      <c r="D10644" s="32"/>
      <c r="G10644" s="32"/>
      <c r="I10644" s="7"/>
      <c r="J10644" s="7"/>
      <c r="K10644" s="7"/>
      <c r="N10644" s="7"/>
    </row>
    <row r="10645" spans="4:14" s="1" customFormat="1">
      <c r="D10645" s="32"/>
      <c r="G10645" s="32"/>
      <c r="I10645" s="7"/>
      <c r="J10645" s="7"/>
      <c r="K10645" s="7"/>
      <c r="N10645" s="7"/>
    </row>
    <row r="10646" spans="4:14" s="1" customFormat="1">
      <c r="D10646" s="32"/>
      <c r="G10646" s="32"/>
      <c r="I10646" s="7"/>
      <c r="J10646" s="7"/>
      <c r="K10646" s="7"/>
      <c r="N10646" s="7"/>
    </row>
    <row r="10647" spans="4:14" s="1" customFormat="1">
      <c r="D10647" s="32"/>
      <c r="G10647" s="32"/>
      <c r="I10647" s="7"/>
      <c r="J10647" s="7"/>
      <c r="K10647" s="7"/>
      <c r="N10647" s="7"/>
    </row>
    <row r="10648" spans="4:14" s="1" customFormat="1">
      <c r="D10648" s="32"/>
      <c r="G10648" s="32"/>
      <c r="I10648" s="7"/>
      <c r="J10648" s="7"/>
      <c r="K10648" s="7"/>
      <c r="N10648" s="7"/>
    </row>
    <row r="10649" spans="4:14" s="1" customFormat="1">
      <c r="D10649" s="32"/>
      <c r="G10649" s="32"/>
      <c r="I10649" s="7"/>
      <c r="J10649" s="7"/>
      <c r="K10649" s="7"/>
      <c r="N10649" s="7"/>
    </row>
    <row r="10650" spans="4:14" s="1" customFormat="1">
      <c r="D10650" s="32"/>
      <c r="G10650" s="32"/>
      <c r="I10650" s="7"/>
      <c r="J10650" s="7"/>
      <c r="K10650" s="7"/>
      <c r="N10650" s="7"/>
    </row>
    <row r="10651" spans="4:14" s="1" customFormat="1">
      <c r="D10651" s="32"/>
      <c r="G10651" s="32"/>
      <c r="I10651" s="7"/>
      <c r="J10651" s="7"/>
      <c r="K10651" s="7"/>
      <c r="N10651" s="7"/>
    </row>
    <row r="10652" spans="4:14" s="1" customFormat="1">
      <c r="D10652" s="32"/>
      <c r="G10652" s="32"/>
      <c r="I10652" s="7"/>
      <c r="J10652" s="7"/>
      <c r="K10652" s="7"/>
      <c r="N10652" s="7"/>
    </row>
    <row r="10653" spans="4:14" s="1" customFormat="1">
      <c r="D10653" s="32"/>
      <c r="G10653" s="32"/>
      <c r="I10653" s="7"/>
      <c r="J10653" s="7"/>
      <c r="K10653" s="7"/>
      <c r="N10653" s="7"/>
    </row>
    <row r="10654" spans="4:14" s="1" customFormat="1">
      <c r="D10654" s="32"/>
      <c r="G10654" s="32"/>
      <c r="I10654" s="7"/>
      <c r="J10654" s="7"/>
      <c r="K10654" s="7"/>
      <c r="N10654" s="7"/>
    </row>
    <row r="10655" spans="4:14" s="1" customFormat="1">
      <c r="D10655" s="32"/>
      <c r="G10655" s="32"/>
      <c r="I10655" s="7"/>
      <c r="J10655" s="7"/>
      <c r="K10655" s="7"/>
      <c r="N10655" s="7"/>
    </row>
    <row r="10656" spans="4:14" s="1" customFormat="1">
      <c r="D10656" s="32"/>
      <c r="G10656" s="32"/>
      <c r="I10656" s="7"/>
      <c r="J10656" s="7"/>
      <c r="K10656" s="7"/>
      <c r="N10656" s="7"/>
    </row>
    <row r="10657" spans="4:14" s="1" customFormat="1">
      <c r="D10657" s="32"/>
      <c r="G10657" s="32"/>
      <c r="I10657" s="7"/>
      <c r="J10657" s="7"/>
      <c r="K10657" s="7"/>
      <c r="N10657" s="7"/>
    </row>
    <row r="10658" spans="4:14" s="1" customFormat="1">
      <c r="D10658" s="32"/>
      <c r="G10658" s="32"/>
      <c r="I10658" s="7"/>
      <c r="J10658" s="7"/>
      <c r="K10658" s="7"/>
      <c r="N10658" s="7"/>
    </row>
    <row r="10659" spans="4:14" s="1" customFormat="1">
      <c r="D10659" s="32"/>
      <c r="G10659" s="32"/>
      <c r="I10659" s="7"/>
      <c r="J10659" s="7"/>
      <c r="K10659" s="7"/>
      <c r="N10659" s="7"/>
    </row>
    <row r="10660" spans="4:14" s="1" customFormat="1">
      <c r="D10660" s="32"/>
      <c r="G10660" s="32"/>
      <c r="I10660" s="7"/>
      <c r="J10660" s="7"/>
      <c r="K10660" s="7"/>
      <c r="N10660" s="7"/>
    </row>
    <row r="10661" spans="4:14" s="1" customFormat="1">
      <c r="D10661" s="32"/>
      <c r="G10661" s="32"/>
      <c r="I10661" s="7"/>
      <c r="J10661" s="7"/>
      <c r="K10661" s="7"/>
      <c r="N10661" s="7"/>
    </row>
    <row r="10662" spans="4:14" s="1" customFormat="1">
      <c r="D10662" s="32"/>
      <c r="G10662" s="32"/>
      <c r="I10662" s="7"/>
      <c r="J10662" s="7"/>
      <c r="K10662" s="7"/>
      <c r="N10662" s="7"/>
    </row>
    <row r="10663" spans="4:14" s="1" customFormat="1">
      <c r="D10663" s="32"/>
      <c r="G10663" s="32"/>
      <c r="I10663" s="7"/>
      <c r="J10663" s="7"/>
      <c r="K10663" s="7"/>
      <c r="N10663" s="7"/>
    </row>
    <row r="10664" spans="4:14" s="1" customFormat="1">
      <c r="D10664" s="32"/>
      <c r="G10664" s="32"/>
      <c r="I10664" s="7"/>
      <c r="J10664" s="7"/>
      <c r="K10664" s="7"/>
      <c r="N10664" s="7"/>
    </row>
    <row r="10665" spans="4:14" s="1" customFormat="1">
      <c r="D10665" s="32"/>
      <c r="G10665" s="32"/>
      <c r="I10665" s="7"/>
      <c r="J10665" s="7"/>
      <c r="K10665" s="7"/>
      <c r="N10665" s="7"/>
    </row>
    <row r="10666" spans="4:14" s="1" customFormat="1">
      <c r="D10666" s="32"/>
      <c r="G10666" s="32"/>
      <c r="I10666" s="7"/>
      <c r="J10666" s="7"/>
      <c r="K10666" s="7"/>
      <c r="N10666" s="7"/>
    </row>
    <row r="10667" spans="4:14" s="1" customFormat="1">
      <c r="D10667" s="32"/>
      <c r="G10667" s="32"/>
      <c r="I10667" s="7"/>
      <c r="J10667" s="7"/>
      <c r="K10667" s="7"/>
      <c r="N10667" s="7"/>
    </row>
    <row r="10668" spans="4:14" s="1" customFormat="1">
      <c r="D10668" s="32"/>
      <c r="G10668" s="32"/>
      <c r="I10668" s="7"/>
      <c r="J10668" s="7"/>
      <c r="K10668" s="7"/>
      <c r="N10668" s="7"/>
    </row>
    <row r="10669" spans="4:14" s="1" customFormat="1">
      <c r="D10669" s="32"/>
      <c r="G10669" s="32"/>
      <c r="I10669" s="7"/>
      <c r="J10669" s="7"/>
      <c r="K10669" s="7"/>
      <c r="N10669" s="7"/>
    </row>
    <row r="10670" spans="4:14" s="1" customFormat="1">
      <c r="D10670" s="32"/>
      <c r="G10670" s="32"/>
      <c r="I10670" s="7"/>
      <c r="J10670" s="7"/>
      <c r="K10670" s="7"/>
      <c r="N10670" s="7"/>
    </row>
    <row r="10671" spans="4:14" s="1" customFormat="1">
      <c r="D10671" s="32"/>
      <c r="G10671" s="32"/>
      <c r="I10671" s="7"/>
      <c r="J10671" s="7"/>
      <c r="K10671" s="7"/>
      <c r="N10671" s="7"/>
    </row>
    <row r="10672" spans="4:14" s="1" customFormat="1">
      <c r="D10672" s="32"/>
      <c r="G10672" s="32"/>
      <c r="I10672" s="7"/>
      <c r="J10672" s="7"/>
      <c r="K10672" s="7"/>
      <c r="N10672" s="7"/>
    </row>
    <row r="10673" spans="4:14" s="1" customFormat="1">
      <c r="D10673" s="32"/>
      <c r="G10673" s="32"/>
      <c r="I10673" s="7"/>
      <c r="J10673" s="7"/>
      <c r="K10673" s="7"/>
      <c r="N10673" s="7"/>
    </row>
    <row r="10674" spans="4:14" s="1" customFormat="1">
      <c r="D10674" s="32"/>
      <c r="G10674" s="32"/>
      <c r="I10674" s="7"/>
      <c r="J10674" s="7"/>
      <c r="K10674" s="7"/>
      <c r="N10674" s="7"/>
    </row>
    <row r="10675" spans="4:14" s="1" customFormat="1">
      <c r="D10675" s="32"/>
      <c r="G10675" s="32"/>
      <c r="I10675" s="7"/>
      <c r="J10675" s="7"/>
      <c r="K10675" s="7"/>
      <c r="N10675" s="7"/>
    </row>
    <row r="10676" spans="4:14" s="1" customFormat="1">
      <c r="D10676" s="32"/>
      <c r="G10676" s="32"/>
      <c r="I10676" s="7"/>
      <c r="J10676" s="7"/>
      <c r="K10676" s="7"/>
      <c r="N10676" s="7"/>
    </row>
    <row r="10677" spans="4:14" s="1" customFormat="1">
      <c r="D10677" s="32"/>
      <c r="G10677" s="32"/>
      <c r="I10677" s="7"/>
      <c r="J10677" s="7"/>
      <c r="K10677" s="7"/>
      <c r="N10677" s="7"/>
    </row>
    <row r="10678" spans="4:14" s="1" customFormat="1">
      <c r="D10678" s="32"/>
      <c r="G10678" s="32"/>
      <c r="I10678" s="7"/>
      <c r="J10678" s="7"/>
      <c r="K10678" s="7"/>
      <c r="N10678" s="7"/>
    </row>
    <row r="10679" spans="4:14" s="1" customFormat="1">
      <c r="D10679" s="32"/>
      <c r="G10679" s="32"/>
      <c r="I10679" s="7"/>
      <c r="J10679" s="7"/>
      <c r="K10679" s="7"/>
      <c r="N10679" s="7"/>
    </row>
    <row r="10680" spans="4:14" s="1" customFormat="1">
      <c r="D10680" s="32"/>
      <c r="G10680" s="32"/>
      <c r="I10680" s="7"/>
      <c r="J10680" s="7"/>
      <c r="K10680" s="7"/>
      <c r="N10680" s="7"/>
    </row>
    <row r="10681" spans="4:14" s="1" customFormat="1">
      <c r="D10681" s="32"/>
      <c r="G10681" s="32"/>
      <c r="I10681" s="7"/>
      <c r="J10681" s="7"/>
      <c r="K10681" s="7"/>
      <c r="N10681" s="7"/>
    </row>
    <row r="10682" spans="4:14" s="1" customFormat="1">
      <c r="D10682" s="32"/>
      <c r="G10682" s="32"/>
      <c r="I10682" s="7"/>
      <c r="J10682" s="7"/>
      <c r="K10682" s="7"/>
      <c r="N10682" s="7"/>
    </row>
    <row r="10683" spans="4:14" s="1" customFormat="1">
      <c r="D10683" s="32"/>
      <c r="G10683" s="32"/>
      <c r="I10683" s="7"/>
      <c r="J10683" s="7"/>
      <c r="K10683" s="7"/>
      <c r="N10683" s="7"/>
    </row>
    <row r="10684" spans="4:14" s="1" customFormat="1">
      <c r="D10684" s="32"/>
      <c r="G10684" s="32"/>
      <c r="I10684" s="7"/>
      <c r="J10684" s="7"/>
      <c r="K10684" s="7"/>
      <c r="N10684" s="7"/>
    </row>
    <row r="10685" spans="4:14" s="1" customFormat="1">
      <c r="D10685" s="32"/>
      <c r="G10685" s="32"/>
      <c r="I10685" s="7"/>
      <c r="J10685" s="7"/>
      <c r="K10685" s="7"/>
      <c r="N10685" s="7"/>
    </row>
    <row r="10686" spans="4:14" s="1" customFormat="1">
      <c r="D10686" s="32"/>
      <c r="G10686" s="32"/>
      <c r="I10686" s="7"/>
      <c r="J10686" s="7"/>
      <c r="K10686" s="7"/>
      <c r="N10686" s="7"/>
    </row>
    <row r="10687" spans="4:14" s="1" customFormat="1">
      <c r="D10687" s="32"/>
      <c r="G10687" s="32"/>
      <c r="I10687" s="7"/>
      <c r="J10687" s="7"/>
      <c r="K10687" s="7"/>
      <c r="N10687" s="7"/>
    </row>
    <row r="10688" spans="4:14" s="1" customFormat="1">
      <c r="D10688" s="32"/>
      <c r="G10688" s="32"/>
      <c r="I10688" s="7"/>
      <c r="J10688" s="7"/>
      <c r="K10688" s="7"/>
      <c r="N10688" s="7"/>
    </row>
    <row r="10689" spans="4:14" s="1" customFormat="1">
      <c r="D10689" s="32"/>
      <c r="G10689" s="32"/>
      <c r="I10689" s="7"/>
      <c r="J10689" s="7"/>
      <c r="K10689" s="7"/>
      <c r="N10689" s="7"/>
    </row>
    <row r="10690" spans="4:14" s="1" customFormat="1">
      <c r="D10690" s="32"/>
      <c r="G10690" s="32"/>
      <c r="I10690" s="7"/>
      <c r="J10690" s="7"/>
      <c r="K10690" s="7"/>
      <c r="N10690" s="7"/>
    </row>
    <row r="10691" spans="4:14" s="1" customFormat="1">
      <c r="D10691" s="32"/>
      <c r="G10691" s="32"/>
      <c r="I10691" s="7"/>
      <c r="J10691" s="7"/>
      <c r="K10691" s="7"/>
      <c r="N10691" s="7"/>
    </row>
    <row r="10692" spans="4:14" s="1" customFormat="1">
      <c r="D10692" s="32"/>
      <c r="G10692" s="32"/>
      <c r="I10692" s="7"/>
      <c r="J10692" s="7"/>
      <c r="K10692" s="7"/>
      <c r="N10692" s="7"/>
    </row>
    <row r="10693" spans="4:14" s="1" customFormat="1">
      <c r="D10693" s="32"/>
      <c r="G10693" s="32"/>
      <c r="I10693" s="7"/>
      <c r="J10693" s="7"/>
      <c r="K10693" s="7"/>
      <c r="N10693" s="7"/>
    </row>
    <row r="10694" spans="4:14" s="1" customFormat="1">
      <c r="D10694" s="32"/>
      <c r="G10694" s="32"/>
      <c r="I10694" s="7"/>
      <c r="J10694" s="7"/>
      <c r="K10694" s="7"/>
      <c r="N10694" s="7"/>
    </row>
    <row r="10695" spans="4:14" s="1" customFormat="1">
      <c r="D10695" s="32"/>
      <c r="G10695" s="32"/>
      <c r="I10695" s="7"/>
      <c r="J10695" s="7"/>
      <c r="K10695" s="7"/>
      <c r="N10695" s="7"/>
    </row>
    <row r="10696" spans="4:14" s="1" customFormat="1">
      <c r="D10696" s="32"/>
      <c r="G10696" s="32"/>
      <c r="I10696" s="7"/>
      <c r="J10696" s="7"/>
      <c r="K10696" s="7"/>
      <c r="N10696" s="7"/>
    </row>
    <row r="10697" spans="4:14" s="1" customFormat="1">
      <c r="D10697" s="32"/>
      <c r="G10697" s="32"/>
      <c r="I10697" s="7"/>
      <c r="J10697" s="7"/>
      <c r="K10697" s="7"/>
      <c r="N10697" s="7"/>
    </row>
    <row r="10698" spans="4:14" s="1" customFormat="1">
      <c r="D10698" s="32"/>
      <c r="G10698" s="32"/>
      <c r="I10698" s="7"/>
      <c r="J10698" s="7"/>
      <c r="K10698" s="7"/>
      <c r="N10698" s="7"/>
    </row>
    <row r="10699" spans="4:14" s="1" customFormat="1">
      <c r="D10699" s="32"/>
      <c r="G10699" s="32"/>
      <c r="I10699" s="7"/>
      <c r="J10699" s="7"/>
      <c r="K10699" s="7"/>
      <c r="N10699" s="7"/>
    </row>
    <row r="10700" spans="4:14" s="1" customFormat="1">
      <c r="D10700" s="32"/>
      <c r="G10700" s="32"/>
      <c r="I10700" s="7"/>
      <c r="J10700" s="7"/>
      <c r="K10700" s="7"/>
      <c r="N10700" s="7"/>
    </row>
    <row r="10701" spans="4:14" s="1" customFormat="1">
      <c r="D10701" s="32"/>
      <c r="G10701" s="32"/>
      <c r="I10701" s="7"/>
      <c r="J10701" s="7"/>
      <c r="K10701" s="7"/>
      <c r="N10701" s="7"/>
    </row>
    <row r="10702" spans="4:14" s="1" customFormat="1">
      <c r="D10702" s="32"/>
      <c r="G10702" s="32"/>
      <c r="I10702" s="7"/>
      <c r="J10702" s="7"/>
      <c r="K10702" s="7"/>
      <c r="N10702" s="7"/>
    </row>
    <row r="10703" spans="4:14" s="1" customFormat="1">
      <c r="D10703" s="32"/>
      <c r="G10703" s="32"/>
      <c r="I10703" s="7"/>
      <c r="J10703" s="7"/>
      <c r="K10703" s="7"/>
      <c r="N10703" s="7"/>
    </row>
    <row r="10704" spans="4:14" s="1" customFormat="1">
      <c r="D10704" s="32"/>
      <c r="G10704" s="32"/>
      <c r="I10704" s="7"/>
      <c r="J10704" s="7"/>
      <c r="K10704" s="7"/>
      <c r="N10704" s="7"/>
    </row>
    <row r="10705" spans="4:14" s="1" customFormat="1">
      <c r="D10705" s="32"/>
      <c r="G10705" s="32"/>
      <c r="I10705" s="7"/>
      <c r="J10705" s="7"/>
      <c r="K10705" s="7"/>
      <c r="N10705" s="7"/>
    </row>
    <row r="10706" spans="4:14" s="1" customFormat="1">
      <c r="D10706" s="32"/>
      <c r="G10706" s="32"/>
      <c r="I10706" s="7"/>
      <c r="J10706" s="7"/>
      <c r="K10706" s="7"/>
      <c r="N10706" s="7"/>
    </row>
    <row r="10707" spans="4:14" s="1" customFormat="1">
      <c r="D10707" s="32"/>
      <c r="G10707" s="32"/>
      <c r="I10707" s="7"/>
      <c r="J10707" s="7"/>
      <c r="K10707" s="7"/>
      <c r="N10707" s="7"/>
    </row>
    <row r="10708" spans="4:14" s="1" customFormat="1">
      <c r="D10708" s="32"/>
      <c r="G10708" s="32"/>
      <c r="I10708" s="7"/>
      <c r="J10708" s="7"/>
      <c r="K10708" s="7"/>
      <c r="N10708" s="7"/>
    </row>
    <row r="10709" spans="4:14" s="1" customFormat="1">
      <c r="D10709" s="32"/>
      <c r="G10709" s="32"/>
      <c r="I10709" s="7"/>
      <c r="J10709" s="7"/>
      <c r="K10709" s="7"/>
      <c r="N10709" s="7"/>
    </row>
    <row r="10710" spans="4:14" s="1" customFormat="1">
      <c r="D10710" s="32"/>
      <c r="G10710" s="32"/>
      <c r="I10710" s="7"/>
      <c r="J10710" s="7"/>
      <c r="K10710" s="7"/>
      <c r="N10710" s="7"/>
    </row>
    <row r="10711" spans="4:14" s="1" customFormat="1">
      <c r="D10711" s="32"/>
      <c r="G10711" s="32"/>
      <c r="I10711" s="7"/>
      <c r="J10711" s="7"/>
      <c r="K10711" s="7"/>
      <c r="N10711" s="7"/>
    </row>
    <row r="10712" spans="4:14" s="1" customFormat="1">
      <c r="D10712" s="32"/>
      <c r="G10712" s="32"/>
      <c r="I10712" s="7"/>
      <c r="J10712" s="7"/>
      <c r="K10712" s="7"/>
      <c r="N10712" s="7"/>
    </row>
    <row r="10713" spans="4:14" s="1" customFormat="1">
      <c r="D10713" s="32"/>
      <c r="G10713" s="32"/>
      <c r="I10713" s="7"/>
      <c r="J10713" s="7"/>
      <c r="K10713" s="7"/>
      <c r="N10713" s="7"/>
    </row>
    <row r="10714" spans="4:14" s="1" customFormat="1">
      <c r="D10714" s="32"/>
      <c r="G10714" s="32"/>
      <c r="I10714" s="7"/>
      <c r="J10714" s="7"/>
      <c r="K10714" s="7"/>
      <c r="N10714" s="7"/>
    </row>
    <row r="10715" spans="4:14" s="1" customFormat="1">
      <c r="D10715" s="32"/>
      <c r="G10715" s="32"/>
      <c r="I10715" s="7"/>
      <c r="J10715" s="7"/>
      <c r="K10715" s="7"/>
      <c r="N10715" s="7"/>
    </row>
    <row r="10716" spans="4:14" s="1" customFormat="1">
      <c r="D10716" s="32"/>
      <c r="G10716" s="32"/>
      <c r="I10716" s="7"/>
      <c r="J10716" s="7"/>
      <c r="K10716" s="7"/>
      <c r="N10716" s="7"/>
    </row>
    <row r="10717" spans="4:14" s="1" customFormat="1">
      <c r="D10717" s="32"/>
      <c r="G10717" s="32"/>
      <c r="I10717" s="7"/>
      <c r="J10717" s="7"/>
      <c r="K10717" s="7"/>
      <c r="N10717" s="7"/>
    </row>
    <row r="10718" spans="4:14" s="1" customFormat="1">
      <c r="D10718" s="32"/>
      <c r="G10718" s="32"/>
      <c r="I10718" s="7"/>
      <c r="J10718" s="7"/>
      <c r="K10718" s="7"/>
      <c r="N10718" s="7"/>
    </row>
    <row r="10719" spans="4:14" s="1" customFormat="1">
      <c r="D10719" s="32"/>
      <c r="G10719" s="32"/>
      <c r="I10719" s="7"/>
      <c r="J10719" s="7"/>
      <c r="K10719" s="7"/>
      <c r="N10719" s="7"/>
    </row>
    <row r="10720" spans="4:14" s="1" customFormat="1">
      <c r="D10720" s="32"/>
      <c r="G10720" s="32"/>
      <c r="I10720" s="7"/>
      <c r="J10720" s="7"/>
      <c r="K10720" s="7"/>
      <c r="N10720" s="7"/>
    </row>
    <row r="10721" spans="4:14" s="1" customFormat="1">
      <c r="D10721" s="32"/>
      <c r="G10721" s="32"/>
      <c r="I10721" s="7"/>
      <c r="J10721" s="7"/>
      <c r="K10721" s="7"/>
      <c r="N10721" s="7"/>
    </row>
    <row r="10722" spans="4:14" s="1" customFormat="1">
      <c r="D10722" s="32"/>
      <c r="G10722" s="32"/>
      <c r="I10722" s="7"/>
      <c r="J10722" s="7"/>
      <c r="K10722" s="7"/>
      <c r="N10722" s="7"/>
    </row>
    <row r="10723" spans="4:14" s="1" customFormat="1">
      <c r="D10723" s="32"/>
      <c r="G10723" s="32"/>
      <c r="I10723" s="7"/>
      <c r="J10723" s="7"/>
      <c r="K10723" s="7"/>
      <c r="N10723" s="7"/>
    </row>
    <row r="10724" spans="4:14" s="1" customFormat="1">
      <c r="D10724" s="32"/>
      <c r="G10724" s="32"/>
      <c r="I10724" s="7"/>
      <c r="J10724" s="7"/>
      <c r="K10724" s="7"/>
      <c r="N10724" s="7"/>
    </row>
    <row r="10725" spans="4:14" s="1" customFormat="1">
      <c r="D10725" s="32"/>
      <c r="G10725" s="32"/>
      <c r="I10725" s="7"/>
      <c r="J10725" s="7"/>
      <c r="K10725" s="7"/>
      <c r="N10725" s="7"/>
    </row>
    <row r="10726" spans="4:14" s="1" customFormat="1">
      <c r="D10726" s="32"/>
      <c r="G10726" s="32"/>
      <c r="I10726" s="7"/>
      <c r="J10726" s="7"/>
      <c r="K10726" s="7"/>
      <c r="N10726" s="7"/>
    </row>
    <row r="10727" spans="4:14" s="1" customFormat="1">
      <c r="D10727" s="32"/>
      <c r="G10727" s="32"/>
      <c r="I10727" s="7"/>
      <c r="J10727" s="7"/>
      <c r="K10727" s="7"/>
      <c r="N10727" s="7"/>
    </row>
    <row r="10728" spans="4:14" s="1" customFormat="1">
      <c r="D10728" s="32"/>
      <c r="G10728" s="32"/>
      <c r="I10728" s="7"/>
      <c r="J10728" s="7"/>
      <c r="K10728" s="7"/>
      <c r="N10728" s="7"/>
    </row>
    <row r="10729" spans="4:14" s="1" customFormat="1">
      <c r="D10729" s="32"/>
      <c r="G10729" s="32"/>
      <c r="I10729" s="7"/>
      <c r="J10729" s="7"/>
      <c r="K10729" s="7"/>
      <c r="N10729" s="7"/>
    </row>
    <row r="10730" spans="4:14" s="1" customFormat="1">
      <c r="D10730" s="32"/>
      <c r="G10730" s="32"/>
      <c r="I10730" s="7"/>
      <c r="J10730" s="7"/>
      <c r="K10730" s="7"/>
      <c r="N10730" s="7"/>
    </row>
    <row r="10731" spans="4:14" s="1" customFormat="1">
      <c r="D10731" s="32"/>
      <c r="G10731" s="32"/>
      <c r="I10731" s="7"/>
      <c r="J10731" s="7"/>
      <c r="K10731" s="7"/>
      <c r="N10731" s="7"/>
    </row>
    <row r="10732" spans="4:14" s="1" customFormat="1">
      <c r="D10732" s="32"/>
      <c r="G10732" s="32"/>
      <c r="I10732" s="7"/>
      <c r="J10732" s="7"/>
      <c r="K10732" s="7"/>
      <c r="N10732" s="7"/>
    </row>
    <row r="10733" spans="4:14" s="1" customFormat="1">
      <c r="D10733" s="32"/>
      <c r="G10733" s="32"/>
      <c r="I10733" s="7"/>
      <c r="J10733" s="7"/>
      <c r="K10733" s="7"/>
      <c r="N10733" s="7"/>
    </row>
    <row r="10734" spans="4:14" s="1" customFormat="1">
      <c r="D10734" s="32"/>
      <c r="G10734" s="32"/>
      <c r="I10734" s="7"/>
      <c r="J10734" s="7"/>
      <c r="K10734" s="7"/>
      <c r="N10734" s="7"/>
    </row>
    <row r="10735" spans="4:14" s="1" customFormat="1">
      <c r="D10735" s="32"/>
      <c r="G10735" s="32"/>
      <c r="I10735" s="7"/>
      <c r="J10735" s="7"/>
      <c r="K10735" s="7"/>
      <c r="N10735" s="7"/>
    </row>
    <row r="10736" spans="4:14" s="1" customFormat="1">
      <c r="D10736" s="32"/>
      <c r="G10736" s="32"/>
      <c r="I10736" s="7"/>
      <c r="J10736" s="7"/>
      <c r="K10736" s="7"/>
      <c r="N10736" s="7"/>
    </row>
    <row r="10737" spans="4:14" s="1" customFormat="1">
      <c r="D10737" s="32"/>
      <c r="G10737" s="32"/>
      <c r="I10737" s="7"/>
      <c r="J10737" s="7"/>
      <c r="K10737" s="7"/>
      <c r="N10737" s="7"/>
    </row>
    <row r="10738" spans="4:14" s="1" customFormat="1">
      <c r="D10738" s="32"/>
      <c r="G10738" s="32"/>
      <c r="I10738" s="7"/>
      <c r="J10738" s="7"/>
      <c r="K10738" s="7"/>
      <c r="N10738" s="7"/>
    </row>
    <row r="10739" spans="4:14" s="1" customFormat="1">
      <c r="D10739" s="32"/>
      <c r="G10739" s="32"/>
      <c r="I10739" s="7"/>
      <c r="J10739" s="7"/>
      <c r="K10739" s="7"/>
      <c r="N10739" s="7"/>
    </row>
    <row r="10740" spans="4:14" s="1" customFormat="1">
      <c r="D10740" s="32"/>
      <c r="G10740" s="32"/>
      <c r="I10740" s="7"/>
      <c r="J10740" s="7"/>
      <c r="K10740" s="7"/>
      <c r="N10740" s="7"/>
    </row>
    <row r="10741" spans="4:14" s="1" customFormat="1">
      <c r="D10741" s="32"/>
      <c r="G10741" s="32"/>
      <c r="I10741" s="7"/>
      <c r="J10741" s="7"/>
      <c r="K10741" s="7"/>
      <c r="N10741" s="7"/>
    </row>
    <row r="10742" spans="4:14" s="1" customFormat="1">
      <c r="D10742" s="32"/>
      <c r="G10742" s="32"/>
      <c r="I10742" s="7"/>
      <c r="J10742" s="7"/>
      <c r="K10742" s="7"/>
      <c r="N10742" s="7"/>
    </row>
    <row r="10743" spans="4:14" s="1" customFormat="1">
      <c r="D10743" s="32"/>
      <c r="G10743" s="32"/>
      <c r="I10743" s="7"/>
      <c r="J10743" s="7"/>
      <c r="K10743" s="7"/>
      <c r="N10743" s="7"/>
    </row>
    <row r="10744" spans="4:14" s="1" customFormat="1">
      <c r="D10744" s="32"/>
      <c r="G10744" s="32"/>
      <c r="I10744" s="7"/>
      <c r="J10744" s="7"/>
      <c r="K10744" s="7"/>
      <c r="N10744" s="7"/>
    </row>
    <row r="10745" spans="4:14" s="1" customFormat="1">
      <c r="D10745" s="32"/>
      <c r="G10745" s="32"/>
      <c r="I10745" s="7"/>
      <c r="J10745" s="7"/>
      <c r="K10745" s="7"/>
      <c r="N10745" s="7"/>
    </row>
    <row r="10746" spans="4:14" s="1" customFormat="1">
      <c r="D10746" s="32"/>
      <c r="G10746" s="32"/>
      <c r="I10746" s="7"/>
      <c r="J10746" s="7"/>
      <c r="K10746" s="7"/>
      <c r="N10746" s="7"/>
    </row>
    <row r="10747" spans="4:14" s="1" customFormat="1">
      <c r="D10747" s="32"/>
      <c r="G10747" s="32"/>
      <c r="I10747" s="7"/>
      <c r="J10747" s="7"/>
      <c r="K10747" s="7"/>
      <c r="N10747" s="7"/>
    </row>
    <row r="10748" spans="4:14" s="1" customFormat="1">
      <c r="D10748" s="32"/>
      <c r="G10748" s="32"/>
      <c r="I10748" s="7"/>
      <c r="J10748" s="7"/>
      <c r="K10748" s="7"/>
      <c r="N10748" s="7"/>
    </row>
    <row r="10749" spans="4:14" s="1" customFormat="1">
      <c r="D10749" s="32"/>
      <c r="G10749" s="32"/>
      <c r="I10749" s="7"/>
      <c r="J10749" s="7"/>
      <c r="K10749" s="7"/>
      <c r="N10749" s="7"/>
    </row>
    <row r="10750" spans="4:14" s="1" customFormat="1">
      <c r="D10750" s="32"/>
      <c r="G10750" s="32"/>
      <c r="I10750" s="7"/>
      <c r="J10750" s="7"/>
      <c r="K10750" s="7"/>
      <c r="N10750" s="7"/>
    </row>
    <row r="10751" spans="4:14" s="1" customFormat="1">
      <c r="D10751" s="32"/>
      <c r="G10751" s="32"/>
      <c r="I10751" s="7"/>
      <c r="J10751" s="7"/>
      <c r="K10751" s="7"/>
      <c r="N10751" s="7"/>
    </row>
    <row r="10752" spans="4:14" s="1" customFormat="1">
      <c r="D10752" s="32"/>
      <c r="G10752" s="32"/>
      <c r="I10752" s="7"/>
      <c r="J10752" s="7"/>
      <c r="K10752" s="7"/>
      <c r="N10752" s="7"/>
    </row>
    <row r="10753" spans="4:14" s="1" customFormat="1">
      <c r="D10753" s="32"/>
      <c r="G10753" s="32"/>
      <c r="I10753" s="7"/>
      <c r="J10753" s="7"/>
      <c r="K10753" s="7"/>
      <c r="N10753" s="7"/>
    </row>
    <row r="10754" spans="4:14" s="1" customFormat="1">
      <c r="D10754" s="32"/>
      <c r="G10754" s="32"/>
      <c r="I10754" s="7"/>
      <c r="J10754" s="7"/>
      <c r="K10754" s="7"/>
      <c r="N10754" s="7"/>
    </row>
    <row r="10755" spans="4:14" s="1" customFormat="1">
      <c r="D10755" s="32"/>
      <c r="G10755" s="32"/>
      <c r="I10755" s="7"/>
      <c r="J10755" s="7"/>
      <c r="K10755" s="7"/>
      <c r="N10755" s="7"/>
    </row>
    <row r="10756" spans="4:14" s="1" customFormat="1">
      <c r="D10756" s="32"/>
      <c r="G10756" s="32"/>
      <c r="I10756" s="7"/>
      <c r="J10756" s="7"/>
      <c r="K10756" s="7"/>
      <c r="N10756" s="7"/>
    </row>
    <row r="10757" spans="4:14" s="1" customFormat="1">
      <c r="D10757" s="32"/>
      <c r="G10757" s="32"/>
      <c r="I10757" s="7"/>
      <c r="J10757" s="7"/>
      <c r="K10757" s="7"/>
      <c r="N10757" s="7"/>
    </row>
    <row r="10758" spans="4:14" s="1" customFormat="1">
      <c r="D10758" s="32"/>
      <c r="G10758" s="32"/>
      <c r="I10758" s="7"/>
      <c r="J10758" s="7"/>
      <c r="K10758" s="7"/>
      <c r="N10758" s="7"/>
    </row>
    <row r="10759" spans="4:14" s="1" customFormat="1">
      <c r="D10759" s="32"/>
      <c r="G10759" s="32"/>
      <c r="I10759" s="7"/>
      <c r="J10759" s="7"/>
      <c r="K10759" s="7"/>
      <c r="N10759" s="7"/>
    </row>
    <row r="10760" spans="4:14" s="1" customFormat="1">
      <c r="D10760" s="32"/>
      <c r="G10760" s="32"/>
      <c r="I10760" s="7"/>
      <c r="J10760" s="7"/>
      <c r="K10760" s="7"/>
      <c r="N10760" s="7"/>
    </row>
    <row r="10761" spans="4:14" s="1" customFormat="1">
      <c r="D10761" s="32"/>
      <c r="G10761" s="32"/>
      <c r="I10761" s="7"/>
      <c r="J10761" s="7"/>
      <c r="K10761" s="7"/>
      <c r="N10761" s="7"/>
    </row>
    <row r="10762" spans="4:14" s="1" customFormat="1">
      <c r="D10762" s="32"/>
      <c r="G10762" s="32"/>
      <c r="I10762" s="7"/>
      <c r="J10762" s="7"/>
      <c r="K10762" s="7"/>
      <c r="N10762" s="7"/>
    </row>
    <row r="10763" spans="4:14" s="1" customFormat="1">
      <c r="D10763" s="32"/>
      <c r="G10763" s="32"/>
      <c r="I10763" s="7"/>
      <c r="J10763" s="7"/>
      <c r="K10763" s="7"/>
      <c r="N10763" s="7"/>
    </row>
    <row r="10764" spans="4:14" s="1" customFormat="1">
      <c r="D10764" s="32"/>
      <c r="G10764" s="32"/>
      <c r="I10764" s="7"/>
      <c r="J10764" s="7"/>
      <c r="K10764" s="7"/>
      <c r="N10764" s="7"/>
    </row>
    <row r="10765" spans="4:14" s="1" customFormat="1">
      <c r="D10765" s="32"/>
      <c r="G10765" s="32"/>
      <c r="I10765" s="7"/>
      <c r="J10765" s="7"/>
      <c r="K10765" s="7"/>
      <c r="N10765" s="7"/>
    </row>
    <row r="10766" spans="4:14" s="1" customFormat="1">
      <c r="D10766" s="32"/>
      <c r="G10766" s="32"/>
      <c r="I10766" s="7"/>
      <c r="J10766" s="7"/>
      <c r="K10766" s="7"/>
      <c r="N10766" s="7"/>
    </row>
    <row r="10767" spans="4:14" s="1" customFormat="1">
      <c r="D10767" s="32"/>
      <c r="G10767" s="32"/>
      <c r="I10767" s="7"/>
      <c r="J10767" s="7"/>
      <c r="K10767" s="7"/>
      <c r="N10767" s="7"/>
    </row>
    <row r="10768" spans="4:14" s="1" customFormat="1">
      <c r="D10768" s="32"/>
      <c r="G10768" s="32"/>
      <c r="I10768" s="7"/>
      <c r="J10768" s="7"/>
      <c r="K10768" s="7"/>
      <c r="N10768" s="7"/>
    </row>
    <row r="10769" spans="4:14" s="1" customFormat="1">
      <c r="D10769" s="32"/>
      <c r="G10769" s="32"/>
      <c r="I10769" s="7"/>
      <c r="J10769" s="7"/>
      <c r="K10769" s="7"/>
      <c r="N10769" s="7"/>
    </row>
    <row r="10770" spans="4:14" s="1" customFormat="1">
      <c r="D10770" s="32"/>
      <c r="G10770" s="32"/>
      <c r="I10770" s="7"/>
      <c r="J10770" s="7"/>
      <c r="K10770" s="7"/>
      <c r="N10770" s="7"/>
    </row>
    <row r="10771" spans="4:14" s="1" customFormat="1">
      <c r="D10771" s="32"/>
      <c r="G10771" s="32"/>
      <c r="I10771" s="7"/>
      <c r="J10771" s="7"/>
      <c r="K10771" s="7"/>
      <c r="N10771" s="7"/>
    </row>
    <row r="10772" spans="4:14" s="1" customFormat="1">
      <c r="D10772" s="32"/>
      <c r="G10772" s="32"/>
      <c r="I10772" s="7"/>
      <c r="J10772" s="7"/>
      <c r="K10772" s="7"/>
      <c r="N10772" s="7"/>
    </row>
    <row r="10773" spans="4:14" s="1" customFormat="1">
      <c r="D10773" s="32"/>
      <c r="G10773" s="32"/>
      <c r="I10773" s="7"/>
      <c r="J10773" s="7"/>
      <c r="K10773" s="7"/>
      <c r="N10773" s="7"/>
    </row>
    <row r="10774" spans="4:14" s="1" customFormat="1">
      <c r="D10774" s="32"/>
      <c r="G10774" s="32"/>
      <c r="I10774" s="7"/>
      <c r="J10774" s="7"/>
      <c r="K10774" s="7"/>
      <c r="N10774" s="7"/>
    </row>
    <row r="10775" spans="4:14" s="1" customFormat="1">
      <c r="D10775" s="32"/>
      <c r="G10775" s="32"/>
      <c r="I10775" s="7"/>
      <c r="J10775" s="7"/>
      <c r="K10775" s="7"/>
      <c r="N10775" s="7"/>
    </row>
    <row r="10776" spans="4:14" s="1" customFormat="1">
      <c r="D10776" s="32"/>
      <c r="G10776" s="32"/>
      <c r="I10776" s="7"/>
      <c r="J10776" s="7"/>
      <c r="K10776" s="7"/>
      <c r="N10776" s="7"/>
    </row>
    <row r="10777" spans="4:14" s="1" customFormat="1">
      <c r="D10777" s="32"/>
      <c r="G10777" s="32"/>
      <c r="I10777" s="7"/>
      <c r="J10777" s="7"/>
      <c r="K10777" s="7"/>
      <c r="N10777" s="7"/>
    </row>
    <row r="10778" spans="4:14" s="1" customFormat="1">
      <c r="D10778" s="32"/>
      <c r="G10778" s="32"/>
      <c r="I10778" s="7"/>
      <c r="J10778" s="7"/>
      <c r="K10778" s="7"/>
      <c r="N10778" s="7"/>
    </row>
    <row r="10779" spans="4:14" s="1" customFormat="1">
      <c r="D10779" s="32"/>
      <c r="G10779" s="32"/>
      <c r="I10779" s="7"/>
      <c r="J10779" s="7"/>
      <c r="K10779" s="7"/>
      <c r="N10779" s="7"/>
    </row>
    <row r="10780" spans="4:14" s="1" customFormat="1">
      <c r="D10780" s="32"/>
      <c r="G10780" s="32"/>
      <c r="I10780" s="7"/>
      <c r="J10780" s="7"/>
      <c r="K10780" s="7"/>
      <c r="N10780" s="7"/>
    </row>
    <row r="10781" spans="4:14" s="1" customFormat="1">
      <c r="D10781" s="32"/>
      <c r="G10781" s="32"/>
      <c r="I10781" s="7"/>
      <c r="J10781" s="7"/>
      <c r="K10781" s="7"/>
      <c r="N10781" s="7"/>
    </row>
    <row r="10782" spans="4:14" s="1" customFormat="1">
      <c r="D10782" s="32"/>
      <c r="G10782" s="32"/>
      <c r="I10782" s="7"/>
      <c r="J10782" s="7"/>
      <c r="K10782" s="7"/>
      <c r="N10782" s="7"/>
    </row>
    <row r="10783" spans="4:14" s="1" customFormat="1">
      <c r="D10783" s="32"/>
      <c r="G10783" s="32"/>
      <c r="I10783" s="7"/>
      <c r="J10783" s="7"/>
      <c r="K10783" s="7"/>
      <c r="N10783" s="7"/>
    </row>
    <row r="10784" spans="4:14" s="1" customFormat="1">
      <c r="D10784" s="32"/>
      <c r="G10784" s="32"/>
      <c r="I10784" s="7"/>
      <c r="J10784" s="7"/>
      <c r="K10784" s="7"/>
      <c r="N10784" s="7"/>
    </row>
    <row r="10785" spans="4:14" s="1" customFormat="1">
      <c r="D10785" s="32"/>
      <c r="G10785" s="32"/>
      <c r="I10785" s="7"/>
      <c r="J10785" s="7"/>
      <c r="K10785" s="7"/>
      <c r="N10785" s="7"/>
    </row>
    <row r="10786" spans="4:14" s="1" customFormat="1">
      <c r="D10786" s="32"/>
      <c r="G10786" s="32"/>
      <c r="I10786" s="7"/>
      <c r="J10786" s="7"/>
      <c r="K10786" s="7"/>
      <c r="N10786" s="7"/>
    </row>
    <row r="10787" spans="4:14" s="1" customFormat="1">
      <c r="D10787" s="32"/>
      <c r="G10787" s="32"/>
      <c r="I10787" s="7"/>
      <c r="J10787" s="7"/>
      <c r="K10787" s="7"/>
      <c r="N10787" s="7"/>
    </row>
    <row r="10788" spans="4:14" s="1" customFormat="1">
      <c r="D10788" s="32"/>
      <c r="G10788" s="32"/>
      <c r="I10788" s="7"/>
      <c r="J10788" s="7"/>
      <c r="K10788" s="7"/>
      <c r="N10788" s="7"/>
    </row>
    <row r="10789" spans="4:14" s="1" customFormat="1">
      <c r="D10789" s="32"/>
      <c r="G10789" s="32"/>
      <c r="I10789" s="7"/>
      <c r="J10789" s="7"/>
      <c r="K10789" s="7"/>
      <c r="N10789" s="7"/>
    </row>
    <row r="10790" spans="4:14" s="1" customFormat="1">
      <c r="D10790" s="32"/>
      <c r="G10790" s="32"/>
      <c r="I10790" s="7"/>
      <c r="J10790" s="7"/>
      <c r="K10790" s="7"/>
      <c r="N10790" s="7"/>
    </row>
    <row r="10791" spans="4:14" s="1" customFormat="1">
      <c r="D10791" s="32"/>
      <c r="G10791" s="32"/>
      <c r="I10791" s="7"/>
      <c r="J10791" s="7"/>
      <c r="K10791" s="7"/>
      <c r="N10791" s="7"/>
    </row>
    <row r="10792" spans="4:14" s="1" customFormat="1">
      <c r="D10792" s="32"/>
      <c r="G10792" s="32"/>
      <c r="I10792" s="7"/>
      <c r="J10792" s="7"/>
      <c r="K10792" s="7"/>
      <c r="N10792" s="7"/>
    </row>
    <row r="10793" spans="4:14" s="1" customFormat="1">
      <c r="D10793" s="32"/>
      <c r="G10793" s="32"/>
      <c r="I10793" s="7"/>
      <c r="J10793" s="7"/>
      <c r="K10793" s="7"/>
      <c r="N10793" s="7"/>
    </row>
    <row r="10794" spans="4:14" s="1" customFormat="1">
      <c r="D10794" s="32"/>
      <c r="G10794" s="32"/>
      <c r="I10794" s="7"/>
      <c r="J10794" s="7"/>
      <c r="K10794" s="7"/>
      <c r="N10794" s="7"/>
    </row>
    <row r="10795" spans="4:14" s="1" customFormat="1">
      <c r="D10795" s="32"/>
      <c r="G10795" s="32"/>
      <c r="I10795" s="7"/>
      <c r="J10795" s="7"/>
      <c r="K10795" s="7"/>
      <c r="N10795" s="7"/>
    </row>
    <row r="10796" spans="4:14" s="1" customFormat="1">
      <c r="D10796" s="32"/>
      <c r="G10796" s="32"/>
      <c r="I10796" s="7"/>
      <c r="J10796" s="7"/>
      <c r="K10796" s="7"/>
      <c r="N10796" s="7"/>
    </row>
    <row r="10797" spans="4:14" s="1" customFormat="1">
      <c r="D10797" s="32"/>
      <c r="G10797" s="32"/>
      <c r="I10797" s="7"/>
      <c r="J10797" s="7"/>
      <c r="K10797" s="7"/>
      <c r="N10797" s="7"/>
    </row>
    <row r="10798" spans="4:14" s="1" customFormat="1">
      <c r="D10798" s="32"/>
      <c r="G10798" s="32"/>
      <c r="I10798" s="7"/>
      <c r="J10798" s="7"/>
      <c r="K10798" s="7"/>
      <c r="N10798" s="7"/>
    </row>
    <row r="10799" spans="4:14" s="1" customFormat="1">
      <c r="D10799" s="32"/>
      <c r="G10799" s="32"/>
      <c r="I10799" s="7"/>
      <c r="J10799" s="7"/>
      <c r="K10799" s="7"/>
      <c r="N10799" s="7"/>
    </row>
    <row r="10800" spans="4:14" s="1" customFormat="1">
      <c r="D10800" s="32"/>
      <c r="G10800" s="32"/>
      <c r="I10800" s="7"/>
      <c r="J10800" s="7"/>
      <c r="K10800" s="7"/>
      <c r="N10800" s="7"/>
    </row>
    <row r="10801" spans="4:14" s="1" customFormat="1">
      <c r="D10801" s="32"/>
      <c r="G10801" s="32"/>
      <c r="I10801" s="7"/>
      <c r="J10801" s="7"/>
      <c r="K10801" s="7"/>
      <c r="N10801" s="7"/>
    </row>
    <row r="10802" spans="4:14" s="1" customFormat="1">
      <c r="D10802" s="32"/>
      <c r="G10802" s="32"/>
      <c r="I10802" s="7"/>
      <c r="J10802" s="7"/>
      <c r="K10802" s="7"/>
      <c r="N10802" s="7"/>
    </row>
    <row r="10803" spans="4:14" s="1" customFormat="1">
      <c r="D10803" s="32"/>
      <c r="G10803" s="32"/>
      <c r="I10803" s="7"/>
      <c r="J10803" s="7"/>
      <c r="K10803" s="7"/>
      <c r="N10803" s="7"/>
    </row>
    <row r="10804" spans="4:14" s="1" customFormat="1">
      <c r="D10804" s="32"/>
      <c r="G10804" s="32"/>
      <c r="I10804" s="7"/>
      <c r="J10804" s="7"/>
      <c r="K10804" s="7"/>
      <c r="N10804" s="7"/>
    </row>
    <row r="10805" spans="4:14" s="1" customFormat="1">
      <c r="D10805" s="32"/>
      <c r="G10805" s="32"/>
      <c r="I10805" s="7"/>
      <c r="J10805" s="7"/>
      <c r="K10805" s="7"/>
      <c r="N10805" s="7"/>
    </row>
    <row r="10806" spans="4:14" s="1" customFormat="1">
      <c r="D10806" s="32"/>
      <c r="G10806" s="32"/>
      <c r="I10806" s="7"/>
      <c r="J10806" s="7"/>
      <c r="K10806" s="7"/>
      <c r="N10806" s="7"/>
    </row>
    <row r="10807" spans="4:14" s="1" customFormat="1">
      <c r="D10807" s="32"/>
      <c r="G10807" s="32"/>
      <c r="I10807" s="7"/>
      <c r="J10807" s="7"/>
      <c r="K10807" s="7"/>
      <c r="N10807" s="7"/>
    </row>
    <row r="10808" spans="4:14" s="1" customFormat="1">
      <c r="D10808" s="32"/>
      <c r="G10808" s="32"/>
      <c r="I10808" s="7"/>
      <c r="J10808" s="7"/>
      <c r="K10808" s="7"/>
      <c r="N10808" s="7"/>
    </row>
    <row r="10809" spans="4:14" s="1" customFormat="1">
      <c r="D10809" s="32"/>
      <c r="G10809" s="32"/>
      <c r="I10809" s="7"/>
      <c r="J10809" s="7"/>
      <c r="K10809" s="7"/>
      <c r="N10809" s="7"/>
    </row>
    <row r="10810" spans="4:14" s="1" customFormat="1">
      <c r="D10810" s="32"/>
      <c r="G10810" s="32"/>
      <c r="I10810" s="7"/>
      <c r="J10810" s="7"/>
      <c r="K10810" s="7"/>
      <c r="N10810" s="7"/>
    </row>
    <row r="10811" spans="4:14" s="1" customFormat="1">
      <c r="D10811" s="32"/>
      <c r="G10811" s="32"/>
      <c r="I10811" s="7"/>
      <c r="J10811" s="7"/>
      <c r="K10811" s="7"/>
      <c r="N10811" s="7"/>
    </row>
    <row r="10812" spans="4:14" s="1" customFormat="1">
      <c r="D10812" s="32"/>
      <c r="G10812" s="32"/>
      <c r="I10812" s="7"/>
      <c r="J10812" s="7"/>
      <c r="K10812" s="7"/>
      <c r="N10812" s="7"/>
    </row>
    <row r="10813" spans="4:14" s="1" customFormat="1">
      <c r="D10813" s="32"/>
      <c r="G10813" s="32"/>
      <c r="I10813" s="7"/>
      <c r="J10813" s="7"/>
      <c r="K10813" s="7"/>
      <c r="N10813" s="7"/>
    </row>
    <row r="10814" spans="4:14" s="1" customFormat="1">
      <c r="D10814" s="32"/>
      <c r="G10814" s="32"/>
      <c r="I10814" s="7"/>
      <c r="J10814" s="7"/>
      <c r="K10814" s="7"/>
      <c r="N10814" s="7"/>
    </row>
    <row r="10815" spans="4:14" s="1" customFormat="1">
      <c r="D10815" s="32"/>
      <c r="G10815" s="32"/>
      <c r="I10815" s="7"/>
      <c r="J10815" s="7"/>
      <c r="K10815" s="7"/>
      <c r="N10815" s="7"/>
    </row>
    <row r="10816" spans="4:14" s="1" customFormat="1">
      <c r="D10816" s="32"/>
      <c r="G10816" s="32"/>
      <c r="I10816" s="7"/>
      <c r="J10816" s="7"/>
      <c r="K10816" s="7"/>
      <c r="N10816" s="7"/>
    </row>
    <row r="10817" spans="4:14" s="1" customFormat="1">
      <c r="D10817" s="32"/>
      <c r="G10817" s="32"/>
      <c r="I10817" s="7"/>
      <c r="J10817" s="7"/>
      <c r="K10817" s="7"/>
      <c r="N10817" s="7"/>
    </row>
    <row r="10818" spans="4:14" s="1" customFormat="1">
      <c r="D10818" s="32"/>
      <c r="G10818" s="32"/>
      <c r="I10818" s="7"/>
      <c r="J10818" s="7"/>
      <c r="K10818" s="7"/>
      <c r="N10818" s="7"/>
    </row>
    <row r="10819" spans="4:14" s="1" customFormat="1">
      <c r="D10819" s="32"/>
      <c r="G10819" s="32"/>
      <c r="I10819" s="7"/>
      <c r="J10819" s="7"/>
      <c r="K10819" s="7"/>
      <c r="N10819" s="7"/>
    </row>
    <row r="10820" spans="4:14" s="1" customFormat="1">
      <c r="D10820" s="32"/>
      <c r="G10820" s="32"/>
      <c r="I10820" s="7"/>
      <c r="J10820" s="7"/>
      <c r="K10820" s="7"/>
      <c r="N10820" s="7"/>
    </row>
    <row r="10821" spans="4:14" s="1" customFormat="1">
      <c r="D10821" s="32"/>
      <c r="G10821" s="32"/>
      <c r="I10821" s="7"/>
      <c r="J10821" s="7"/>
      <c r="K10821" s="7"/>
      <c r="N10821" s="7"/>
    </row>
    <row r="10822" spans="4:14" s="1" customFormat="1">
      <c r="D10822" s="32"/>
      <c r="G10822" s="32"/>
      <c r="I10822" s="7"/>
      <c r="J10822" s="7"/>
      <c r="K10822" s="7"/>
      <c r="N10822" s="7"/>
    </row>
    <row r="10823" spans="4:14" s="1" customFormat="1">
      <c r="D10823" s="32"/>
      <c r="G10823" s="32"/>
      <c r="I10823" s="7"/>
      <c r="J10823" s="7"/>
      <c r="K10823" s="7"/>
      <c r="N10823" s="7"/>
    </row>
    <row r="10824" spans="4:14" s="1" customFormat="1">
      <c r="D10824" s="32"/>
      <c r="G10824" s="32"/>
      <c r="I10824" s="7"/>
      <c r="J10824" s="7"/>
      <c r="K10824" s="7"/>
      <c r="N10824" s="7"/>
    </row>
    <row r="10825" spans="4:14" s="1" customFormat="1">
      <c r="D10825" s="32"/>
      <c r="G10825" s="32"/>
      <c r="I10825" s="7"/>
      <c r="J10825" s="7"/>
      <c r="K10825" s="7"/>
      <c r="N10825" s="7"/>
    </row>
    <row r="10826" spans="4:14" s="1" customFormat="1">
      <c r="D10826" s="32"/>
      <c r="G10826" s="32"/>
      <c r="I10826" s="7"/>
      <c r="J10826" s="7"/>
      <c r="K10826" s="7"/>
      <c r="N10826" s="7"/>
    </row>
    <row r="10827" spans="4:14" s="1" customFormat="1">
      <c r="D10827" s="32"/>
      <c r="G10827" s="32"/>
      <c r="I10827" s="7"/>
      <c r="J10827" s="7"/>
      <c r="K10827" s="7"/>
      <c r="N10827" s="7"/>
    </row>
    <row r="10828" spans="4:14" s="1" customFormat="1">
      <c r="D10828" s="32"/>
      <c r="G10828" s="32"/>
      <c r="I10828" s="7"/>
      <c r="J10828" s="7"/>
      <c r="K10828" s="7"/>
      <c r="N10828" s="7"/>
    </row>
    <row r="10829" spans="4:14" s="1" customFormat="1">
      <c r="D10829" s="32"/>
      <c r="G10829" s="32"/>
      <c r="I10829" s="7"/>
      <c r="J10829" s="7"/>
      <c r="K10829" s="7"/>
      <c r="N10829" s="7"/>
    </row>
    <row r="10830" spans="4:14" s="1" customFormat="1">
      <c r="D10830" s="32"/>
      <c r="G10830" s="32"/>
      <c r="I10830" s="7"/>
      <c r="J10830" s="7"/>
      <c r="K10830" s="7"/>
      <c r="N10830" s="7"/>
    </row>
    <row r="10831" spans="4:14" s="1" customFormat="1">
      <c r="D10831" s="32"/>
      <c r="G10831" s="32"/>
      <c r="I10831" s="7"/>
      <c r="J10831" s="7"/>
      <c r="K10831" s="7"/>
      <c r="N10831" s="7"/>
    </row>
    <row r="10832" spans="4:14" s="1" customFormat="1">
      <c r="D10832" s="32"/>
      <c r="G10832" s="32"/>
      <c r="I10832" s="7"/>
      <c r="J10832" s="7"/>
      <c r="K10832" s="7"/>
      <c r="N10832" s="7"/>
    </row>
    <row r="10833" spans="4:14" s="1" customFormat="1">
      <c r="D10833" s="32"/>
      <c r="G10833" s="32"/>
      <c r="I10833" s="7"/>
      <c r="J10833" s="7"/>
      <c r="K10833" s="7"/>
      <c r="N10833" s="7"/>
    </row>
    <row r="10834" spans="4:14" s="1" customFormat="1">
      <c r="D10834" s="32"/>
      <c r="G10834" s="32"/>
      <c r="I10834" s="7"/>
      <c r="J10834" s="7"/>
      <c r="K10834" s="7"/>
      <c r="N10834" s="7"/>
    </row>
    <row r="10835" spans="4:14" s="1" customFormat="1">
      <c r="D10835" s="32"/>
      <c r="G10835" s="32"/>
      <c r="I10835" s="7"/>
      <c r="J10835" s="7"/>
      <c r="K10835" s="7"/>
      <c r="N10835" s="7"/>
    </row>
    <row r="10836" spans="4:14" s="1" customFormat="1">
      <c r="D10836" s="32"/>
      <c r="G10836" s="32"/>
      <c r="I10836" s="7"/>
      <c r="J10836" s="7"/>
      <c r="K10836" s="7"/>
      <c r="N10836" s="7"/>
    </row>
    <row r="10837" spans="4:14" s="1" customFormat="1">
      <c r="D10837" s="32"/>
      <c r="G10837" s="32"/>
      <c r="I10837" s="7"/>
      <c r="J10837" s="7"/>
      <c r="K10837" s="7"/>
      <c r="N10837" s="7"/>
    </row>
    <row r="10838" spans="4:14" s="1" customFormat="1">
      <c r="D10838" s="32"/>
      <c r="G10838" s="32"/>
      <c r="I10838" s="7"/>
      <c r="J10838" s="7"/>
      <c r="K10838" s="7"/>
      <c r="N10838" s="7"/>
    </row>
    <row r="10839" spans="4:14" s="1" customFormat="1">
      <c r="D10839" s="32"/>
      <c r="G10839" s="32"/>
      <c r="I10839" s="7"/>
      <c r="J10839" s="7"/>
      <c r="K10839" s="7"/>
      <c r="N10839" s="7"/>
    </row>
    <row r="10840" spans="4:14" s="1" customFormat="1">
      <c r="D10840" s="32"/>
      <c r="G10840" s="32"/>
      <c r="I10840" s="7"/>
      <c r="J10840" s="7"/>
      <c r="K10840" s="7"/>
      <c r="N10840" s="7"/>
    </row>
    <row r="10841" spans="4:14" s="1" customFormat="1">
      <c r="D10841" s="32"/>
      <c r="G10841" s="32"/>
      <c r="I10841" s="7"/>
      <c r="J10841" s="7"/>
      <c r="K10841" s="7"/>
      <c r="N10841" s="7"/>
    </row>
    <row r="10842" spans="4:14" s="1" customFormat="1">
      <c r="D10842" s="32"/>
      <c r="G10842" s="32"/>
      <c r="I10842" s="7"/>
      <c r="J10842" s="7"/>
      <c r="K10842" s="7"/>
      <c r="N10842" s="7"/>
    </row>
    <row r="10843" spans="4:14" s="1" customFormat="1">
      <c r="D10843" s="32"/>
      <c r="G10843" s="32"/>
      <c r="I10843" s="7"/>
      <c r="J10843" s="7"/>
      <c r="K10843" s="7"/>
      <c r="N10843" s="7"/>
    </row>
    <row r="10844" spans="4:14" s="1" customFormat="1">
      <c r="D10844" s="32"/>
      <c r="G10844" s="32"/>
      <c r="I10844" s="7"/>
      <c r="J10844" s="7"/>
      <c r="K10844" s="7"/>
      <c r="N10844" s="7"/>
    </row>
    <row r="10845" spans="4:14" s="1" customFormat="1">
      <c r="D10845" s="32"/>
      <c r="G10845" s="32"/>
      <c r="I10845" s="7"/>
      <c r="J10845" s="7"/>
      <c r="K10845" s="7"/>
      <c r="N10845" s="7"/>
    </row>
    <row r="10846" spans="4:14" s="1" customFormat="1">
      <c r="D10846" s="32"/>
      <c r="G10846" s="32"/>
      <c r="I10846" s="7"/>
      <c r="J10846" s="7"/>
      <c r="K10846" s="7"/>
      <c r="N10846" s="7"/>
    </row>
    <row r="10847" spans="4:14" s="1" customFormat="1">
      <c r="D10847" s="32"/>
      <c r="G10847" s="32"/>
      <c r="I10847" s="7"/>
      <c r="J10847" s="7"/>
      <c r="K10847" s="7"/>
      <c r="N10847" s="7"/>
    </row>
    <row r="10848" spans="4:14" s="1" customFormat="1">
      <c r="D10848" s="32"/>
      <c r="G10848" s="32"/>
      <c r="I10848" s="7"/>
      <c r="J10848" s="7"/>
      <c r="K10848" s="7"/>
      <c r="N10848" s="7"/>
    </row>
    <row r="10849" spans="4:14" s="1" customFormat="1">
      <c r="D10849" s="32"/>
      <c r="G10849" s="32"/>
      <c r="I10849" s="7"/>
      <c r="J10849" s="7"/>
      <c r="K10849" s="7"/>
      <c r="N10849" s="7"/>
    </row>
    <row r="10850" spans="4:14" s="1" customFormat="1">
      <c r="D10850" s="32"/>
      <c r="G10850" s="32"/>
      <c r="I10850" s="7"/>
      <c r="J10850" s="7"/>
      <c r="K10850" s="7"/>
      <c r="N10850" s="7"/>
    </row>
    <row r="10851" spans="4:14" s="1" customFormat="1">
      <c r="D10851" s="32"/>
      <c r="G10851" s="32"/>
      <c r="I10851" s="7"/>
      <c r="J10851" s="7"/>
      <c r="K10851" s="7"/>
      <c r="N10851" s="7"/>
    </row>
    <row r="10852" spans="4:14" s="1" customFormat="1">
      <c r="D10852" s="32"/>
      <c r="G10852" s="32"/>
      <c r="I10852" s="7"/>
      <c r="J10852" s="7"/>
      <c r="K10852" s="7"/>
      <c r="N10852" s="7"/>
    </row>
    <row r="10853" spans="4:14" s="1" customFormat="1">
      <c r="D10853" s="32"/>
      <c r="G10853" s="32"/>
      <c r="I10853" s="7"/>
      <c r="J10853" s="7"/>
      <c r="K10853" s="7"/>
      <c r="N10853" s="7"/>
    </row>
    <row r="10854" spans="4:14" s="1" customFormat="1">
      <c r="D10854" s="32"/>
      <c r="G10854" s="32"/>
      <c r="I10854" s="7"/>
      <c r="J10854" s="7"/>
      <c r="K10854" s="7"/>
      <c r="N10854" s="7"/>
    </row>
    <row r="10855" spans="4:14" s="1" customFormat="1">
      <c r="D10855" s="32"/>
      <c r="G10855" s="32"/>
      <c r="I10855" s="7"/>
      <c r="J10855" s="7"/>
      <c r="K10855" s="7"/>
      <c r="N10855" s="7"/>
    </row>
    <row r="10856" spans="4:14" s="1" customFormat="1">
      <c r="D10856" s="32"/>
      <c r="G10856" s="32"/>
      <c r="I10856" s="7"/>
      <c r="J10856" s="7"/>
      <c r="K10856" s="7"/>
      <c r="N10856" s="7"/>
    </row>
    <row r="10857" spans="4:14" s="1" customFormat="1">
      <c r="D10857" s="32"/>
      <c r="G10857" s="32"/>
      <c r="I10857" s="7"/>
      <c r="J10857" s="7"/>
      <c r="K10857" s="7"/>
      <c r="N10857" s="7"/>
    </row>
    <row r="10858" spans="4:14" s="1" customFormat="1">
      <c r="D10858" s="32"/>
      <c r="G10858" s="32"/>
      <c r="I10858" s="7"/>
      <c r="J10858" s="7"/>
      <c r="K10858" s="7"/>
      <c r="N10858" s="7"/>
    </row>
    <row r="10859" spans="4:14" s="1" customFormat="1">
      <c r="D10859" s="32"/>
      <c r="G10859" s="32"/>
      <c r="I10859" s="7"/>
      <c r="J10859" s="7"/>
      <c r="K10859" s="7"/>
      <c r="N10859" s="7"/>
    </row>
    <row r="10860" spans="4:14" s="1" customFormat="1">
      <c r="D10860" s="32"/>
      <c r="G10860" s="32"/>
      <c r="I10860" s="7"/>
      <c r="J10860" s="7"/>
      <c r="K10860" s="7"/>
      <c r="N10860" s="7"/>
    </row>
    <row r="10861" spans="4:14" s="1" customFormat="1">
      <c r="D10861" s="32"/>
      <c r="G10861" s="32"/>
      <c r="I10861" s="7"/>
      <c r="J10861" s="7"/>
      <c r="K10861" s="7"/>
      <c r="N10861" s="7"/>
    </row>
    <row r="10862" spans="4:14" s="1" customFormat="1">
      <c r="D10862" s="32"/>
      <c r="G10862" s="32"/>
      <c r="I10862" s="7"/>
      <c r="J10862" s="7"/>
      <c r="K10862" s="7"/>
      <c r="N10862" s="7"/>
    </row>
    <row r="10863" spans="4:14" s="1" customFormat="1">
      <c r="D10863" s="32"/>
      <c r="G10863" s="32"/>
      <c r="I10863" s="7"/>
      <c r="J10863" s="7"/>
      <c r="K10863" s="7"/>
      <c r="N10863" s="7"/>
    </row>
    <row r="10864" spans="4:14" s="1" customFormat="1">
      <c r="D10864" s="32"/>
      <c r="G10864" s="32"/>
      <c r="I10864" s="7"/>
      <c r="J10864" s="7"/>
      <c r="K10864" s="7"/>
      <c r="N10864" s="7"/>
    </row>
    <row r="10865" spans="4:14" s="1" customFormat="1">
      <c r="D10865" s="32"/>
      <c r="G10865" s="32"/>
      <c r="I10865" s="7"/>
      <c r="J10865" s="7"/>
      <c r="K10865" s="7"/>
      <c r="N10865" s="7"/>
    </row>
    <row r="10866" spans="4:14" s="1" customFormat="1">
      <c r="D10866" s="32"/>
      <c r="G10866" s="32"/>
      <c r="I10866" s="7"/>
      <c r="J10866" s="7"/>
      <c r="K10866" s="7"/>
      <c r="N10866" s="7"/>
    </row>
    <row r="10867" spans="4:14" s="1" customFormat="1">
      <c r="D10867" s="32"/>
      <c r="G10867" s="32"/>
      <c r="I10867" s="7"/>
      <c r="J10867" s="7"/>
      <c r="K10867" s="7"/>
      <c r="N10867" s="7"/>
    </row>
    <row r="10868" spans="4:14" s="1" customFormat="1">
      <c r="D10868" s="32"/>
      <c r="G10868" s="32"/>
      <c r="I10868" s="7"/>
      <c r="J10868" s="7"/>
      <c r="K10868" s="7"/>
      <c r="N10868" s="7"/>
    </row>
    <row r="10869" spans="4:14" s="1" customFormat="1">
      <c r="D10869" s="32"/>
      <c r="G10869" s="32"/>
      <c r="I10869" s="7"/>
      <c r="J10869" s="7"/>
      <c r="K10869" s="7"/>
      <c r="N10869" s="7"/>
    </row>
    <row r="10870" spans="4:14" s="1" customFormat="1">
      <c r="D10870" s="32"/>
      <c r="G10870" s="32"/>
      <c r="I10870" s="7"/>
      <c r="J10870" s="7"/>
      <c r="K10870" s="7"/>
      <c r="N10870" s="7"/>
    </row>
    <row r="10871" spans="4:14" s="1" customFormat="1">
      <c r="D10871" s="32"/>
      <c r="G10871" s="32"/>
      <c r="I10871" s="7"/>
      <c r="J10871" s="7"/>
      <c r="K10871" s="7"/>
      <c r="N10871" s="7"/>
    </row>
    <row r="10872" spans="4:14" s="1" customFormat="1">
      <c r="D10872" s="32"/>
      <c r="G10872" s="32"/>
      <c r="I10872" s="7"/>
      <c r="J10872" s="7"/>
      <c r="K10872" s="7"/>
      <c r="N10872" s="7"/>
    </row>
    <row r="10873" spans="4:14" s="1" customFormat="1">
      <c r="D10873" s="32"/>
      <c r="G10873" s="32"/>
      <c r="I10873" s="7"/>
      <c r="J10873" s="7"/>
      <c r="K10873" s="7"/>
      <c r="N10873" s="7"/>
    </row>
    <row r="10874" spans="4:14" s="1" customFormat="1">
      <c r="D10874" s="32"/>
      <c r="G10874" s="32"/>
      <c r="I10874" s="7"/>
      <c r="J10874" s="7"/>
      <c r="K10874" s="7"/>
      <c r="N10874" s="7"/>
    </row>
    <row r="10875" spans="4:14" s="1" customFormat="1">
      <c r="D10875" s="32"/>
      <c r="G10875" s="32"/>
      <c r="I10875" s="7"/>
      <c r="J10875" s="7"/>
      <c r="K10875" s="7"/>
      <c r="N10875" s="7"/>
    </row>
    <row r="10876" spans="4:14" s="1" customFormat="1">
      <c r="D10876" s="32"/>
      <c r="G10876" s="32"/>
      <c r="I10876" s="7"/>
      <c r="J10876" s="7"/>
      <c r="K10876" s="7"/>
      <c r="N10876" s="7"/>
    </row>
    <row r="10877" spans="4:14" s="1" customFormat="1">
      <c r="D10877" s="32"/>
      <c r="G10877" s="32"/>
      <c r="I10877" s="7"/>
      <c r="J10877" s="7"/>
      <c r="K10877" s="7"/>
      <c r="N10877" s="7"/>
    </row>
    <row r="10878" spans="4:14" s="1" customFormat="1">
      <c r="D10878" s="32"/>
      <c r="G10878" s="32"/>
      <c r="I10878" s="7"/>
      <c r="J10878" s="7"/>
      <c r="K10878" s="7"/>
      <c r="N10878" s="7"/>
    </row>
    <row r="10879" spans="4:14" s="1" customFormat="1">
      <c r="D10879" s="32"/>
      <c r="G10879" s="32"/>
      <c r="I10879" s="7"/>
      <c r="J10879" s="7"/>
      <c r="K10879" s="7"/>
      <c r="N10879" s="7"/>
    </row>
    <row r="10880" spans="4:14" s="1" customFormat="1">
      <c r="D10880" s="32"/>
      <c r="G10880" s="32"/>
      <c r="I10880" s="7"/>
      <c r="J10880" s="7"/>
      <c r="K10880" s="7"/>
      <c r="N10880" s="7"/>
    </row>
    <row r="10881" spans="4:14" s="1" customFormat="1">
      <c r="D10881" s="32"/>
      <c r="G10881" s="32"/>
      <c r="I10881" s="7"/>
      <c r="J10881" s="7"/>
      <c r="K10881" s="7"/>
      <c r="N10881" s="7"/>
    </row>
    <row r="10882" spans="4:14" s="1" customFormat="1">
      <c r="D10882" s="32"/>
      <c r="G10882" s="32"/>
      <c r="I10882" s="7"/>
      <c r="J10882" s="7"/>
      <c r="K10882" s="7"/>
      <c r="N10882" s="7"/>
    </row>
    <row r="10883" spans="4:14" s="1" customFormat="1">
      <c r="D10883" s="32"/>
      <c r="G10883" s="32"/>
      <c r="I10883" s="7"/>
      <c r="J10883" s="7"/>
      <c r="K10883" s="7"/>
      <c r="N10883" s="7"/>
    </row>
    <row r="10884" spans="4:14" s="1" customFormat="1">
      <c r="D10884" s="32"/>
      <c r="G10884" s="32"/>
      <c r="I10884" s="7"/>
      <c r="J10884" s="7"/>
      <c r="K10884" s="7"/>
      <c r="N10884" s="7"/>
    </row>
    <row r="10885" spans="4:14" s="1" customFormat="1">
      <c r="D10885" s="32"/>
      <c r="G10885" s="32"/>
      <c r="I10885" s="7"/>
      <c r="J10885" s="7"/>
      <c r="K10885" s="7"/>
      <c r="N10885" s="7"/>
    </row>
    <row r="10886" spans="4:14" s="1" customFormat="1">
      <c r="D10886" s="32"/>
      <c r="G10886" s="32"/>
      <c r="I10886" s="7"/>
      <c r="J10886" s="7"/>
      <c r="K10886" s="7"/>
      <c r="N10886" s="7"/>
    </row>
    <row r="10887" spans="4:14" s="1" customFormat="1">
      <c r="D10887" s="32"/>
      <c r="G10887" s="32"/>
      <c r="I10887" s="7"/>
      <c r="J10887" s="7"/>
      <c r="K10887" s="7"/>
      <c r="N10887" s="7"/>
    </row>
    <row r="10888" spans="4:14" s="1" customFormat="1">
      <c r="D10888" s="32"/>
      <c r="G10888" s="32"/>
      <c r="I10888" s="7"/>
      <c r="J10888" s="7"/>
      <c r="K10888" s="7"/>
      <c r="N10888" s="7"/>
    </row>
    <row r="10889" spans="4:14" s="1" customFormat="1">
      <c r="D10889" s="32"/>
      <c r="G10889" s="32"/>
      <c r="I10889" s="7"/>
      <c r="J10889" s="7"/>
      <c r="K10889" s="7"/>
      <c r="N10889" s="7"/>
    </row>
    <row r="10890" spans="4:14" s="1" customFormat="1">
      <c r="D10890" s="32"/>
      <c r="G10890" s="32"/>
      <c r="I10890" s="7"/>
      <c r="J10890" s="7"/>
      <c r="K10890" s="7"/>
      <c r="N10890" s="7"/>
    </row>
    <row r="10891" spans="4:14" s="1" customFormat="1">
      <c r="D10891" s="32"/>
      <c r="G10891" s="32"/>
      <c r="I10891" s="7"/>
      <c r="J10891" s="7"/>
      <c r="K10891" s="7"/>
      <c r="N10891" s="7"/>
    </row>
    <row r="10892" spans="4:14" s="1" customFormat="1">
      <c r="D10892" s="32"/>
      <c r="G10892" s="32"/>
      <c r="I10892" s="7"/>
      <c r="J10892" s="7"/>
      <c r="K10892" s="7"/>
      <c r="N10892" s="7"/>
    </row>
    <row r="10893" spans="4:14" s="1" customFormat="1">
      <c r="D10893" s="32"/>
      <c r="G10893" s="32"/>
      <c r="I10893" s="7"/>
      <c r="J10893" s="7"/>
      <c r="K10893" s="7"/>
      <c r="N10893" s="7"/>
    </row>
    <row r="10894" spans="4:14" s="1" customFormat="1">
      <c r="D10894" s="32"/>
      <c r="G10894" s="32"/>
      <c r="I10894" s="7"/>
      <c r="J10894" s="7"/>
      <c r="K10894" s="7"/>
      <c r="N10894" s="7"/>
    </row>
    <row r="10895" spans="4:14" s="1" customFormat="1">
      <c r="D10895" s="32"/>
      <c r="G10895" s="32"/>
      <c r="I10895" s="7"/>
      <c r="J10895" s="7"/>
      <c r="K10895" s="7"/>
      <c r="N10895" s="7"/>
    </row>
    <row r="10896" spans="4:14" s="1" customFormat="1">
      <c r="D10896" s="32"/>
      <c r="G10896" s="32"/>
      <c r="I10896" s="7"/>
      <c r="J10896" s="7"/>
      <c r="K10896" s="7"/>
      <c r="N10896" s="7"/>
    </row>
    <row r="10897" spans="4:14" s="1" customFormat="1">
      <c r="D10897" s="32"/>
      <c r="G10897" s="32"/>
      <c r="I10897" s="7"/>
      <c r="J10897" s="7"/>
      <c r="K10897" s="7"/>
      <c r="N10897" s="7"/>
    </row>
    <row r="10898" spans="4:14" s="1" customFormat="1">
      <c r="D10898" s="32"/>
      <c r="G10898" s="32"/>
      <c r="I10898" s="7"/>
      <c r="J10898" s="7"/>
      <c r="K10898" s="7"/>
      <c r="N10898" s="7"/>
    </row>
    <row r="10899" spans="4:14" s="1" customFormat="1">
      <c r="D10899" s="32"/>
      <c r="G10899" s="32"/>
      <c r="I10899" s="7"/>
      <c r="J10899" s="7"/>
      <c r="K10899" s="7"/>
      <c r="N10899" s="7"/>
    </row>
    <row r="10900" spans="4:14" s="1" customFormat="1">
      <c r="D10900" s="32"/>
      <c r="G10900" s="32"/>
      <c r="I10900" s="7"/>
      <c r="J10900" s="7"/>
      <c r="K10900" s="7"/>
      <c r="N10900" s="7"/>
    </row>
    <row r="10901" spans="4:14" s="1" customFormat="1">
      <c r="D10901" s="32"/>
      <c r="G10901" s="32"/>
      <c r="I10901" s="7"/>
      <c r="J10901" s="7"/>
      <c r="K10901" s="7"/>
      <c r="N10901" s="7"/>
    </row>
    <row r="10902" spans="4:14" s="1" customFormat="1">
      <c r="D10902" s="32"/>
      <c r="G10902" s="32"/>
      <c r="I10902" s="7"/>
      <c r="J10902" s="7"/>
      <c r="K10902" s="7"/>
      <c r="N10902" s="7"/>
    </row>
    <row r="10903" spans="4:14" s="1" customFormat="1">
      <c r="D10903" s="32"/>
      <c r="G10903" s="32"/>
      <c r="I10903" s="7"/>
      <c r="J10903" s="7"/>
      <c r="K10903" s="7"/>
      <c r="N10903" s="7"/>
    </row>
    <row r="10904" spans="4:14" s="1" customFormat="1">
      <c r="D10904" s="32"/>
      <c r="G10904" s="32"/>
      <c r="I10904" s="7"/>
      <c r="J10904" s="7"/>
      <c r="K10904" s="7"/>
      <c r="N10904" s="7"/>
    </row>
    <row r="10905" spans="4:14" s="1" customFormat="1">
      <c r="D10905" s="32"/>
      <c r="G10905" s="32"/>
      <c r="I10905" s="7"/>
      <c r="J10905" s="7"/>
      <c r="K10905" s="7"/>
      <c r="N10905" s="7"/>
    </row>
    <row r="10906" spans="4:14" s="1" customFormat="1">
      <c r="D10906" s="32"/>
      <c r="G10906" s="32"/>
      <c r="I10906" s="7"/>
      <c r="J10906" s="7"/>
      <c r="K10906" s="7"/>
      <c r="N10906" s="7"/>
    </row>
    <row r="10907" spans="4:14" s="1" customFormat="1">
      <c r="D10907" s="32"/>
      <c r="G10907" s="32"/>
      <c r="I10907" s="7"/>
      <c r="J10907" s="7"/>
      <c r="K10907" s="7"/>
      <c r="N10907" s="7"/>
    </row>
    <row r="10908" spans="4:14" s="1" customFormat="1">
      <c r="D10908" s="32"/>
      <c r="G10908" s="32"/>
      <c r="I10908" s="7"/>
      <c r="J10908" s="7"/>
      <c r="K10908" s="7"/>
      <c r="N10908" s="7"/>
    </row>
    <row r="10909" spans="4:14" s="1" customFormat="1">
      <c r="D10909" s="32"/>
      <c r="G10909" s="32"/>
      <c r="I10909" s="7"/>
      <c r="J10909" s="7"/>
      <c r="K10909" s="7"/>
      <c r="N10909" s="7"/>
    </row>
    <row r="10910" spans="4:14" s="1" customFormat="1">
      <c r="D10910" s="32"/>
      <c r="G10910" s="32"/>
      <c r="I10910" s="7"/>
      <c r="J10910" s="7"/>
      <c r="K10910" s="7"/>
      <c r="N10910" s="7"/>
    </row>
    <row r="10911" spans="4:14" s="1" customFormat="1">
      <c r="D10911" s="32"/>
      <c r="G10911" s="32"/>
      <c r="I10911" s="7"/>
      <c r="J10911" s="7"/>
      <c r="K10911" s="7"/>
      <c r="N10911" s="7"/>
    </row>
    <row r="10912" spans="4:14" s="1" customFormat="1">
      <c r="D10912" s="32"/>
      <c r="G10912" s="32"/>
      <c r="I10912" s="7"/>
      <c r="J10912" s="7"/>
      <c r="K10912" s="7"/>
      <c r="N10912" s="7"/>
    </row>
    <row r="10913" spans="4:14" s="1" customFormat="1">
      <c r="D10913" s="32"/>
      <c r="G10913" s="32"/>
      <c r="I10913" s="7"/>
      <c r="J10913" s="7"/>
      <c r="K10913" s="7"/>
      <c r="N10913" s="7"/>
    </row>
    <row r="10914" spans="4:14" s="1" customFormat="1">
      <c r="D10914" s="32"/>
      <c r="G10914" s="32"/>
      <c r="I10914" s="7"/>
      <c r="J10914" s="7"/>
      <c r="K10914" s="7"/>
      <c r="N10914" s="7"/>
    </row>
    <row r="10915" spans="4:14" s="1" customFormat="1">
      <c r="D10915" s="32"/>
      <c r="G10915" s="32"/>
      <c r="I10915" s="7"/>
      <c r="J10915" s="7"/>
      <c r="K10915" s="7"/>
      <c r="N10915" s="7"/>
    </row>
    <row r="10916" spans="4:14" s="1" customFormat="1">
      <c r="D10916" s="32"/>
      <c r="G10916" s="32"/>
      <c r="I10916" s="7"/>
      <c r="J10916" s="7"/>
      <c r="K10916" s="7"/>
      <c r="N10916" s="7"/>
    </row>
    <row r="10917" spans="4:14" s="1" customFormat="1">
      <c r="D10917" s="32"/>
      <c r="G10917" s="32"/>
      <c r="I10917" s="7"/>
      <c r="J10917" s="7"/>
      <c r="K10917" s="7"/>
      <c r="N10917" s="7"/>
    </row>
    <row r="10918" spans="4:14" s="1" customFormat="1">
      <c r="D10918" s="32"/>
      <c r="G10918" s="32"/>
      <c r="I10918" s="7"/>
      <c r="J10918" s="7"/>
      <c r="K10918" s="7"/>
      <c r="N10918" s="7"/>
    </row>
    <row r="10919" spans="4:14" s="1" customFormat="1">
      <c r="D10919" s="32"/>
      <c r="G10919" s="32"/>
      <c r="I10919" s="7"/>
      <c r="J10919" s="7"/>
      <c r="K10919" s="7"/>
      <c r="N10919" s="7"/>
    </row>
    <row r="10920" spans="4:14" s="1" customFormat="1">
      <c r="D10920" s="32"/>
      <c r="G10920" s="32"/>
      <c r="I10920" s="7"/>
      <c r="J10920" s="7"/>
      <c r="K10920" s="7"/>
      <c r="N10920" s="7"/>
    </row>
    <row r="10921" spans="4:14" s="1" customFormat="1">
      <c r="D10921" s="32"/>
      <c r="G10921" s="32"/>
      <c r="I10921" s="7"/>
      <c r="J10921" s="7"/>
      <c r="K10921" s="7"/>
      <c r="N10921" s="7"/>
    </row>
    <row r="10922" spans="4:14" s="1" customFormat="1">
      <c r="D10922" s="32"/>
      <c r="G10922" s="32"/>
      <c r="I10922" s="7"/>
      <c r="J10922" s="7"/>
      <c r="K10922" s="7"/>
      <c r="N10922" s="7"/>
    </row>
    <row r="10923" spans="4:14" s="1" customFormat="1">
      <c r="D10923" s="32"/>
      <c r="G10923" s="32"/>
      <c r="I10923" s="7"/>
      <c r="J10923" s="7"/>
      <c r="K10923" s="7"/>
      <c r="N10923" s="7"/>
    </row>
    <row r="10924" spans="4:14" s="1" customFormat="1">
      <c r="D10924" s="32"/>
      <c r="G10924" s="32"/>
      <c r="I10924" s="7"/>
      <c r="J10924" s="7"/>
      <c r="K10924" s="7"/>
      <c r="N10924" s="7"/>
    </row>
    <row r="10925" spans="4:14" s="1" customFormat="1">
      <c r="D10925" s="32"/>
      <c r="G10925" s="32"/>
      <c r="I10925" s="7"/>
      <c r="J10925" s="7"/>
      <c r="K10925" s="7"/>
      <c r="N10925" s="7"/>
    </row>
    <row r="10926" spans="4:14" s="1" customFormat="1">
      <c r="D10926" s="32"/>
      <c r="G10926" s="32"/>
      <c r="I10926" s="7"/>
      <c r="J10926" s="7"/>
      <c r="K10926" s="7"/>
      <c r="N10926" s="7"/>
    </row>
    <row r="10927" spans="4:14" s="1" customFormat="1">
      <c r="D10927" s="32"/>
      <c r="G10927" s="32"/>
      <c r="I10927" s="7"/>
      <c r="J10927" s="7"/>
      <c r="K10927" s="7"/>
      <c r="N10927" s="7"/>
    </row>
    <row r="10928" spans="4:14" s="1" customFormat="1">
      <c r="D10928" s="32"/>
      <c r="G10928" s="32"/>
      <c r="I10928" s="7"/>
      <c r="J10928" s="7"/>
      <c r="K10928" s="7"/>
      <c r="N10928" s="7"/>
    </row>
    <row r="10929" spans="4:14" s="1" customFormat="1">
      <c r="D10929" s="32"/>
      <c r="G10929" s="32"/>
      <c r="I10929" s="7"/>
      <c r="J10929" s="7"/>
      <c r="K10929" s="7"/>
      <c r="N10929" s="7"/>
    </row>
    <row r="10930" spans="4:14" s="1" customFormat="1">
      <c r="D10930" s="32"/>
      <c r="G10930" s="32"/>
      <c r="I10930" s="7"/>
      <c r="J10930" s="7"/>
      <c r="K10930" s="7"/>
      <c r="N10930" s="7"/>
    </row>
    <row r="10931" spans="4:14" s="1" customFormat="1">
      <c r="D10931" s="32"/>
      <c r="G10931" s="32"/>
      <c r="I10931" s="7"/>
      <c r="J10931" s="7"/>
      <c r="K10931" s="7"/>
      <c r="N10931" s="7"/>
    </row>
    <row r="10932" spans="4:14" s="1" customFormat="1">
      <c r="D10932" s="32"/>
      <c r="G10932" s="32"/>
      <c r="I10932" s="7"/>
      <c r="J10932" s="7"/>
      <c r="K10932" s="7"/>
      <c r="N10932" s="7"/>
    </row>
    <row r="10933" spans="4:14" s="1" customFormat="1">
      <c r="D10933" s="32"/>
      <c r="G10933" s="32"/>
      <c r="I10933" s="7"/>
      <c r="J10933" s="7"/>
      <c r="K10933" s="7"/>
      <c r="N10933" s="7"/>
    </row>
    <row r="10934" spans="4:14" s="1" customFormat="1">
      <c r="D10934" s="32"/>
      <c r="G10934" s="32"/>
      <c r="I10934" s="7"/>
      <c r="J10934" s="7"/>
      <c r="K10934" s="7"/>
      <c r="N10934" s="7"/>
    </row>
    <row r="10935" spans="4:14" s="1" customFormat="1">
      <c r="D10935" s="32"/>
      <c r="G10935" s="32"/>
      <c r="I10935" s="7"/>
      <c r="J10935" s="7"/>
      <c r="K10935" s="7"/>
      <c r="N10935" s="7"/>
    </row>
    <row r="10936" spans="4:14" s="1" customFormat="1">
      <c r="D10936" s="32"/>
      <c r="G10936" s="32"/>
      <c r="I10936" s="7"/>
      <c r="J10936" s="7"/>
      <c r="K10936" s="7"/>
      <c r="N10936" s="7"/>
    </row>
    <row r="10937" spans="4:14" s="1" customFormat="1">
      <c r="D10937" s="32"/>
      <c r="G10937" s="32"/>
      <c r="I10937" s="7"/>
      <c r="J10937" s="7"/>
      <c r="K10937" s="7"/>
      <c r="N10937" s="7"/>
    </row>
    <row r="10938" spans="4:14" s="1" customFormat="1">
      <c r="D10938" s="32"/>
      <c r="G10938" s="32"/>
      <c r="I10938" s="7"/>
      <c r="J10938" s="7"/>
      <c r="K10938" s="7"/>
      <c r="N10938" s="7"/>
    </row>
    <row r="10939" spans="4:14" s="1" customFormat="1">
      <c r="D10939" s="32"/>
      <c r="G10939" s="32"/>
      <c r="I10939" s="7"/>
      <c r="J10939" s="7"/>
      <c r="K10939" s="7"/>
      <c r="N10939" s="7"/>
    </row>
    <row r="10940" spans="4:14" s="1" customFormat="1">
      <c r="D10940" s="32"/>
      <c r="G10940" s="32"/>
      <c r="I10940" s="7"/>
      <c r="J10940" s="7"/>
      <c r="K10940" s="7"/>
      <c r="N10940" s="7"/>
    </row>
    <row r="10941" spans="4:14" s="1" customFormat="1">
      <c r="D10941" s="32"/>
      <c r="G10941" s="32"/>
      <c r="I10941" s="7"/>
      <c r="J10941" s="7"/>
      <c r="K10941" s="7"/>
      <c r="N10941" s="7"/>
    </row>
    <row r="10942" spans="4:14" s="1" customFormat="1">
      <c r="D10942" s="32"/>
      <c r="G10942" s="32"/>
      <c r="I10942" s="7"/>
      <c r="J10942" s="7"/>
      <c r="K10942" s="7"/>
      <c r="N10942" s="7"/>
    </row>
    <row r="10943" spans="4:14" s="1" customFormat="1">
      <c r="D10943" s="32"/>
      <c r="G10943" s="32"/>
      <c r="I10943" s="7"/>
      <c r="J10943" s="7"/>
      <c r="K10943" s="7"/>
      <c r="N10943" s="7"/>
    </row>
    <row r="10944" spans="4:14" s="1" customFormat="1">
      <c r="D10944" s="32"/>
      <c r="G10944" s="32"/>
      <c r="I10944" s="7"/>
      <c r="J10944" s="7"/>
      <c r="K10944" s="7"/>
      <c r="N10944" s="7"/>
    </row>
    <row r="10945" spans="4:14" s="1" customFormat="1">
      <c r="D10945" s="32"/>
      <c r="G10945" s="32"/>
      <c r="I10945" s="7"/>
      <c r="J10945" s="7"/>
      <c r="K10945" s="7"/>
      <c r="N10945" s="7"/>
    </row>
    <row r="10946" spans="4:14" s="1" customFormat="1">
      <c r="D10946" s="32"/>
      <c r="G10946" s="32"/>
      <c r="I10946" s="7"/>
      <c r="J10946" s="7"/>
      <c r="K10946" s="7"/>
      <c r="N10946" s="7"/>
    </row>
    <row r="10947" spans="4:14" s="1" customFormat="1">
      <c r="D10947" s="32"/>
      <c r="G10947" s="32"/>
      <c r="I10947" s="7"/>
      <c r="J10947" s="7"/>
      <c r="K10947" s="7"/>
      <c r="N10947" s="7"/>
    </row>
    <row r="10948" spans="4:14" s="1" customFormat="1">
      <c r="D10948" s="32"/>
      <c r="G10948" s="32"/>
      <c r="I10948" s="7"/>
      <c r="J10948" s="7"/>
      <c r="K10948" s="7"/>
      <c r="N10948" s="7"/>
    </row>
    <row r="10949" spans="4:14" s="1" customFormat="1">
      <c r="D10949" s="32"/>
      <c r="G10949" s="32"/>
      <c r="I10949" s="7"/>
      <c r="J10949" s="7"/>
      <c r="K10949" s="7"/>
      <c r="N10949" s="7"/>
    </row>
    <row r="10950" spans="4:14" s="1" customFormat="1">
      <c r="D10950" s="32"/>
      <c r="G10950" s="32"/>
      <c r="I10950" s="7"/>
      <c r="J10950" s="7"/>
      <c r="K10950" s="7"/>
      <c r="N10950" s="7"/>
    </row>
    <row r="10951" spans="4:14" s="1" customFormat="1">
      <c r="D10951" s="32"/>
      <c r="G10951" s="32"/>
      <c r="I10951" s="7"/>
      <c r="J10951" s="7"/>
      <c r="K10951" s="7"/>
      <c r="N10951" s="7"/>
    </row>
    <row r="10952" spans="4:14" s="1" customFormat="1">
      <c r="D10952" s="32"/>
      <c r="G10952" s="32"/>
      <c r="I10952" s="7"/>
      <c r="J10952" s="7"/>
      <c r="K10952" s="7"/>
      <c r="N10952" s="7"/>
    </row>
    <row r="10953" spans="4:14" s="1" customFormat="1">
      <c r="D10953" s="32"/>
      <c r="G10953" s="32"/>
      <c r="I10953" s="7"/>
      <c r="J10953" s="7"/>
      <c r="K10953" s="7"/>
      <c r="N10953" s="7"/>
    </row>
    <row r="10954" spans="4:14" s="1" customFormat="1">
      <c r="D10954" s="32"/>
      <c r="G10954" s="32"/>
      <c r="I10954" s="7"/>
      <c r="J10954" s="7"/>
      <c r="K10954" s="7"/>
      <c r="N10954" s="7"/>
    </row>
    <row r="10955" spans="4:14" s="1" customFormat="1">
      <c r="D10955" s="32"/>
      <c r="G10955" s="32"/>
      <c r="I10955" s="7"/>
      <c r="J10955" s="7"/>
      <c r="K10955" s="7"/>
      <c r="N10955" s="7"/>
    </row>
    <row r="10956" spans="4:14" s="1" customFormat="1">
      <c r="D10956" s="32"/>
      <c r="G10956" s="32"/>
      <c r="I10956" s="7"/>
      <c r="J10956" s="7"/>
      <c r="K10956" s="7"/>
      <c r="N10956" s="7"/>
    </row>
    <row r="10957" spans="4:14" s="1" customFormat="1">
      <c r="D10957" s="32"/>
      <c r="G10957" s="32"/>
      <c r="I10957" s="7"/>
      <c r="J10957" s="7"/>
      <c r="K10957" s="7"/>
      <c r="N10957" s="7"/>
    </row>
    <row r="10958" spans="4:14" s="1" customFormat="1">
      <c r="D10958" s="32"/>
      <c r="G10958" s="32"/>
      <c r="I10958" s="7"/>
      <c r="J10958" s="7"/>
      <c r="K10958" s="7"/>
      <c r="N10958" s="7"/>
    </row>
    <row r="10959" spans="4:14" s="1" customFormat="1">
      <c r="D10959" s="32"/>
      <c r="G10959" s="32"/>
      <c r="I10959" s="7"/>
      <c r="J10959" s="7"/>
      <c r="K10959" s="7"/>
      <c r="N10959" s="7"/>
    </row>
    <row r="10960" spans="4:14" s="1" customFormat="1">
      <c r="D10960" s="32"/>
      <c r="G10960" s="32"/>
      <c r="I10960" s="7"/>
      <c r="J10960" s="7"/>
      <c r="K10960" s="7"/>
      <c r="N10960" s="7"/>
    </row>
    <row r="10961" spans="4:14" s="1" customFormat="1">
      <c r="D10961" s="32"/>
      <c r="G10961" s="32"/>
      <c r="I10961" s="7"/>
      <c r="J10961" s="7"/>
      <c r="K10961" s="7"/>
      <c r="N10961" s="7"/>
    </row>
    <row r="10962" spans="4:14" s="1" customFormat="1">
      <c r="D10962" s="32"/>
      <c r="G10962" s="32"/>
      <c r="I10962" s="7"/>
      <c r="J10962" s="7"/>
      <c r="K10962" s="7"/>
      <c r="N10962" s="7"/>
    </row>
    <row r="10963" spans="4:14" s="1" customFormat="1">
      <c r="D10963" s="32"/>
      <c r="G10963" s="32"/>
      <c r="I10963" s="7"/>
      <c r="J10963" s="7"/>
      <c r="K10963" s="7"/>
      <c r="N10963" s="7"/>
    </row>
    <row r="10964" spans="4:14" s="1" customFormat="1">
      <c r="D10964" s="32"/>
      <c r="G10964" s="32"/>
      <c r="I10964" s="7"/>
      <c r="J10964" s="7"/>
      <c r="K10964" s="7"/>
      <c r="N10964" s="7"/>
    </row>
    <row r="10965" spans="4:14" s="1" customFormat="1">
      <c r="D10965" s="32"/>
      <c r="G10965" s="32"/>
      <c r="I10965" s="7"/>
      <c r="J10965" s="7"/>
      <c r="K10965" s="7"/>
      <c r="N10965" s="7"/>
    </row>
    <row r="10966" spans="4:14" s="1" customFormat="1">
      <c r="D10966" s="32"/>
      <c r="G10966" s="32"/>
      <c r="I10966" s="7"/>
      <c r="J10966" s="7"/>
      <c r="K10966" s="7"/>
      <c r="N10966" s="7"/>
    </row>
    <row r="10967" spans="4:14" s="1" customFormat="1">
      <c r="D10967" s="32"/>
      <c r="G10967" s="32"/>
      <c r="I10967" s="7"/>
      <c r="J10967" s="7"/>
      <c r="K10967" s="7"/>
      <c r="N10967" s="7"/>
    </row>
    <row r="10968" spans="4:14" s="1" customFormat="1">
      <c r="D10968" s="32"/>
      <c r="G10968" s="32"/>
      <c r="I10968" s="7"/>
      <c r="J10968" s="7"/>
      <c r="K10968" s="7"/>
      <c r="N10968" s="7"/>
    </row>
    <row r="10969" spans="4:14" s="1" customFormat="1">
      <c r="D10969" s="32"/>
      <c r="G10969" s="32"/>
      <c r="I10969" s="7"/>
      <c r="J10969" s="7"/>
      <c r="K10969" s="7"/>
      <c r="N10969" s="7"/>
    </row>
    <row r="10970" spans="4:14" s="1" customFormat="1">
      <c r="D10970" s="32"/>
      <c r="G10970" s="32"/>
      <c r="I10970" s="7"/>
      <c r="J10970" s="7"/>
      <c r="K10970" s="7"/>
      <c r="N10970" s="7"/>
    </row>
    <row r="10971" spans="4:14" s="1" customFormat="1">
      <c r="D10971" s="32"/>
      <c r="G10971" s="32"/>
      <c r="I10971" s="7"/>
      <c r="J10971" s="7"/>
      <c r="K10971" s="7"/>
      <c r="N10971" s="7"/>
    </row>
    <row r="10972" spans="4:14" s="1" customFormat="1">
      <c r="D10972" s="32"/>
      <c r="G10972" s="32"/>
      <c r="I10972" s="7"/>
      <c r="J10972" s="7"/>
      <c r="K10972" s="7"/>
      <c r="N10972" s="7"/>
    </row>
    <row r="10973" spans="4:14" s="1" customFormat="1">
      <c r="D10973" s="32"/>
      <c r="G10973" s="32"/>
      <c r="I10973" s="7"/>
      <c r="J10973" s="7"/>
      <c r="K10973" s="7"/>
      <c r="N10973" s="7"/>
    </row>
    <row r="10974" spans="4:14" s="1" customFormat="1">
      <c r="D10974" s="32"/>
      <c r="G10974" s="32"/>
      <c r="I10974" s="7"/>
      <c r="J10974" s="7"/>
      <c r="K10974" s="7"/>
      <c r="N10974" s="7"/>
    </row>
    <row r="10975" spans="4:14" s="1" customFormat="1">
      <c r="D10975" s="32"/>
      <c r="G10975" s="32"/>
      <c r="I10975" s="7"/>
      <c r="J10975" s="7"/>
      <c r="K10975" s="7"/>
      <c r="N10975" s="7"/>
    </row>
    <row r="10976" spans="4:14" s="1" customFormat="1">
      <c r="D10976" s="32"/>
      <c r="G10976" s="32"/>
      <c r="I10976" s="7"/>
      <c r="J10976" s="7"/>
      <c r="K10976" s="7"/>
      <c r="N10976" s="7"/>
    </row>
    <row r="10977" spans="4:14" s="1" customFormat="1">
      <c r="D10977" s="32"/>
      <c r="G10977" s="32"/>
      <c r="I10977" s="7"/>
      <c r="J10977" s="7"/>
      <c r="K10977" s="7"/>
      <c r="N10977" s="7"/>
    </row>
    <row r="10978" spans="4:14" s="1" customFormat="1">
      <c r="D10978" s="32"/>
      <c r="G10978" s="32"/>
      <c r="I10978" s="7"/>
      <c r="J10978" s="7"/>
      <c r="K10978" s="7"/>
      <c r="N10978" s="7"/>
    </row>
    <row r="10979" spans="4:14" s="1" customFormat="1">
      <c r="D10979" s="32"/>
      <c r="G10979" s="32"/>
      <c r="I10979" s="7"/>
      <c r="J10979" s="7"/>
      <c r="K10979" s="7"/>
      <c r="N10979" s="7"/>
    </row>
    <row r="10980" spans="4:14" s="1" customFormat="1">
      <c r="D10980" s="32"/>
      <c r="G10980" s="32"/>
      <c r="I10980" s="7"/>
      <c r="J10980" s="7"/>
      <c r="K10980" s="7"/>
      <c r="N10980" s="7"/>
    </row>
    <row r="10981" spans="4:14" s="1" customFormat="1">
      <c r="D10981" s="32"/>
      <c r="G10981" s="32"/>
      <c r="I10981" s="7"/>
      <c r="J10981" s="7"/>
      <c r="K10981" s="7"/>
      <c r="N10981" s="7"/>
    </row>
    <row r="10982" spans="4:14" s="1" customFormat="1">
      <c r="D10982" s="32"/>
      <c r="G10982" s="32"/>
      <c r="I10982" s="7"/>
      <c r="J10982" s="7"/>
      <c r="K10982" s="7"/>
      <c r="N10982" s="7"/>
    </row>
    <row r="10983" spans="4:14" s="1" customFormat="1">
      <c r="D10983" s="32"/>
      <c r="G10983" s="32"/>
      <c r="I10983" s="7"/>
      <c r="J10983" s="7"/>
      <c r="K10983" s="7"/>
      <c r="N10983" s="7"/>
    </row>
    <row r="10984" spans="4:14" s="1" customFormat="1">
      <c r="D10984" s="32"/>
      <c r="G10984" s="32"/>
      <c r="I10984" s="7"/>
      <c r="J10984" s="7"/>
      <c r="K10984" s="7"/>
      <c r="N10984" s="7"/>
    </row>
    <row r="10985" spans="4:14" s="1" customFormat="1">
      <c r="D10985" s="32"/>
      <c r="G10985" s="32"/>
      <c r="I10985" s="7"/>
      <c r="J10985" s="7"/>
      <c r="K10985" s="7"/>
      <c r="N10985" s="7"/>
    </row>
    <row r="10986" spans="4:14" s="1" customFormat="1">
      <c r="D10986" s="32"/>
      <c r="G10986" s="32"/>
      <c r="I10986" s="7"/>
      <c r="J10986" s="7"/>
      <c r="K10986" s="7"/>
      <c r="N10986" s="7"/>
    </row>
    <row r="10987" spans="4:14" s="1" customFormat="1">
      <c r="D10987" s="32"/>
      <c r="G10987" s="32"/>
      <c r="I10987" s="7"/>
      <c r="J10987" s="7"/>
      <c r="K10987" s="7"/>
      <c r="N10987" s="7"/>
    </row>
    <row r="10988" spans="4:14" s="1" customFormat="1">
      <c r="D10988" s="32"/>
      <c r="G10988" s="32"/>
      <c r="I10988" s="7"/>
      <c r="J10988" s="7"/>
      <c r="K10988" s="7"/>
      <c r="N10988" s="7"/>
    </row>
    <row r="10989" spans="4:14" s="1" customFormat="1">
      <c r="D10989" s="32"/>
      <c r="G10989" s="32"/>
      <c r="I10989" s="7"/>
      <c r="J10989" s="7"/>
      <c r="K10989" s="7"/>
      <c r="N10989" s="7"/>
    </row>
    <row r="10990" spans="4:14" s="1" customFormat="1">
      <c r="D10990" s="32"/>
      <c r="G10990" s="32"/>
      <c r="I10990" s="7"/>
      <c r="J10990" s="7"/>
      <c r="K10990" s="7"/>
      <c r="N10990" s="7"/>
    </row>
    <row r="10991" spans="4:14" s="1" customFormat="1">
      <c r="D10991" s="32"/>
      <c r="G10991" s="32"/>
      <c r="I10991" s="7"/>
      <c r="J10991" s="7"/>
      <c r="K10991" s="7"/>
      <c r="N10991" s="7"/>
    </row>
    <row r="10992" spans="4:14" s="1" customFormat="1">
      <c r="D10992" s="32"/>
      <c r="G10992" s="32"/>
      <c r="I10992" s="7"/>
      <c r="J10992" s="7"/>
      <c r="K10992" s="7"/>
      <c r="N10992" s="7"/>
    </row>
    <row r="10993" spans="4:14" s="1" customFormat="1">
      <c r="D10993" s="32"/>
      <c r="G10993" s="32"/>
      <c r="I10993" s="7"/>
      <c r="J10993" s="7"/>
      <c r="K10993" s="7"/>
      <c r="N10993" s="7"/>
    </row>
    <row r="10994" spans="4:14" s="1" customFormat="1">
      <c r="D10994" s="32"/>
      <c r="G10994" s="32"/>
      <c r="I10994" s="7"/>
      <c r="J10994" s="7"/>
      <c r="K10994" s="7"/>
      <c r="N10994" s="7"/>
    </row>
    <row r="10995" spans="4:14" s="1" customFormat="1">
      <c r="D10995" s="32"/>
      <c r="G10995" s="32"/>
      <c r="I10995" s="7"/>
      <c r="J10995" s="7"/>
      <c r="K10995" s="7"/>
      <c r="N10995" s="7"/>
    </row>
    <row r="10996" spans="4:14" s="1" customFormat="1">
      <c r="D10996" s="32"/>
      <c r="G10996" s="32"/>
      <c r="I10996" s="7"/>
      <c r="J10996" s="7"/>
      <c r="K10996" s="7"/>
      <c r="N10996" s="7"/>
    </row>
    <row r="10997" spans="4:14" s="1" customFormat="1">
      <c r="D10997" s="32"/>
      <c r="G10997" s="32"/>
      <c r="I10997" s="7"/>
      <c r="J10997" s="7"/>
      <c r="K10997" s="7"/>
      <c r="N10997" s="7"/>
    </row>
    <row r="10998" spans="4:14" s="1" customFormat="1">
      <c r="D10998" s="32"/>
      <c r="G10998" s="32"/>
      <c r="I10998" s="7"/>
      <c r="J10998" s="7"/>
      <c r="K10998" s="7"/>
      <c r="N10998" s="7"/>
    </row>
    <row r="10999" spans="4:14" s="1" customFormat="1">
      <c r="D10999" s="32"/>
      <c r="G10999" s="32"/>
      <c r="I10999" s="7"/>
      <c r="J10999" s="7"/>
      <c r="K10999" s="7"/>
      <c r="N10999" s="7"/>
    </row>
    <row r="11000" spans="4:14" s="1" customFormat="1">
      <c r="D11000" s="32"/>
      <c r="G11000" s="32"/>
      <c r="I11000" s="7"/>
      <c r="J11000" s="7"/>
      <c r="K11000" s="7"/>
      <c r="N11000" s="7"/>
    </row>
    <row r="11001" spans="4:14" s="1" customFormat="1">
      <c r="D11001" s="32"/>
      <c r="G11001" s="32"/>
      <c r="I11001" s="7"/>
      <c r="J11001" s="7"/>
      <c r="K11001" s="7"/>
      <c r="N11001" s="7"/>
    </row>
    <row r="11002" spans="4:14" s="1" customFormat="1">
      <c r="D11002" s="32"/>
      <c r="G11002" s="32"/>
      <c r="I11002" s="7"/>
      <c r="J11002" s="7"/>
      <c r="K11002" s="7"/>
      <c r="N11002" s="7"/>
    </row>
    <row r="11003" spans="4:14" s="1" customFormat="1">
      <c r="D11003" s="32"/>
      <c r="G11003" s="32"/>
      <c r="I11003" s="7"/>
      <c r="J11003" s="7"/>
      <c r="K11003" s="7"/>
      <c r="N11003" s="7"/>
    </row>
    <row r="11004" spans="4:14" s="1" customFormat="1">
      <c r="D11004" s="32"/>
      <c r="G11004" s="32"/>
      <c r="I11004" s="7"/>
      <c r="J11004" s="7"/>
      <c r="K11004" s="7"/>
      <c r="N11004" s="7"/>
    </row>
    <row r="11005" spans="4:14" s="1" customFormat="1">
      <c r="D11005" s="32"/>
      <c r="G11005" s="32"/>
      <c r="I11005" s="7"/>
      <c r="J11005" s="7"/>
      <c r="K11005" s="7"/>
      <c r="N11005" s="7"/>
    </row>
    <row r="11006" spans="4:14" s="1" customFormat="1">
      <c r="D11006" s="32"/>
      <c r="G11006" s="32"/>
      <c r="I11006" s="7"/>
      <c r="J11006" s="7"/>
      <c r="K11006" s="7"/>
      <c r="N11006" s="7"/>
    </row>
    <row r="11007" spans="4:14" s="1" customFormat="1">
      <c r="D11007" s="32"/>
      <c r="G11007" s="32"/>
      <c r="I11007" s="7"/>
      <c r="J11007" s="7"/>
      <c r="K11007" s="7"/>
      <c r="N11007" s="7"/>
    </row>
    <row r="11008" spans="4:14" s="1" customFormat="1">
      <c r="D11008" s="32"/>
      <c r="G11008" s="32"/>
      <c r="I11008" s="7"/>
      <c r="J11008" s="7"/>
      <c r="K11008" s="7"/>
      <c r="N11008" s="7"/>
    </row>
    <row r="11009" spans="4:14" s="1" customFormat="1">
      <c r="D11009" s="32"/>
      <c r="G11009" s="32"/>
      <c r="I11009" s="7"/>
      <c r="J11009" s="7"/>
      <c r="K11009" s="7"/>
      <c r="N11009" s="7"/>
    </row>
    <row r="11010" spans="4:14" s="1" customFormat="1">
      <c r="D11010" s="32"/>
      <c r="G11010" s="32"/>
      <c r="I11010" s="7"/>
      <c r="J11010" s="7"/>
      <c r="K11010" s="7"/>
      <c r="N11010" s="7"/>
    </row>
    <row r="11011" spans="4:14" s="1" customFormat="1">
      <c r="D11011" s="32"/>
      <c r="G11011" s="32"/>
      <c r="I11011" s="7"/>
      <c r="J11011" s="7"/>
      <c r="K11011" s="7"/>
      <c r="N11011" s="7"/>
    </row>
    <row r="11012" spans="4:14" s="1" customFormat="1">
      <c r="D11012" s="32"/>
      <c r="G11012" s="32"/>
      <c r="I11012" s="7"/>
      <c r="J11012" s="7"/>
      <c r="K11012" s="7"/>
      <c r="N11012" s="7"/>
    </row>
    <row r="11013" spans="4:14" s="1" customFormat="1">
      <c r="D11013" s="32"/>
      <c r="G11013" s="32"/>
      <c r="I11013" s="7"/>
      <c r="J11013" s="7"/>
      <c r="K11013" s="7"/>
      <c r="N11013" s="7"/>
    </row>
    <row r="11014" spans="4:14" s="1" customFormat="1">
      <c r="D11014" s="32"/>
      <c r="G11014" s="32"/>
      <c r="I11014" s="7"/>
      <c r="J11014" s="7"/>
      <c r="K11014" s="7"/>
      <c r="N11014" s="7"/>
    </row>
    <row r="11015" spans="4:14" s="1" customFormat="1">
      <c r="D11015" s="32"/>
      <c r="G11015" s="32"/>
      <c r="I11015" s="7"/>
      <c r="J11015" s="7"/>
      <c r="K11015" s="7"/>
      <c r="N11015" s="7"/>
    </row>
    <row r="11016" spans="4:14" s="1" customFormat="1">
      <c r="D11016" s="32"/>
      <c r="G11016" s="32"/>
      <c r="I11016" s="7"/>
      <c r="J11016" s="7"/>
      <c r="K11016" s="7"/>
      <c r="N11016" s="7"/>
    </row>
    <row r="11017" spans="4:14" s="1" customFormat="1">
      <c r="D11017" s="32"/>
      <c r="G11017" s="32"/>
      <c r="I11017" s="7"/>
      <c r="J11017" s="7"/>
      <c r="K11017" s="7"/>
      <c r="N11017" s="7"/>
    </row>
    <row r="11018" spans="4:14" s="1" customFormat="1">
      <c r="D11018" s="32"/>
      <c r="G11018" s="32"/>
      <c r="I11018" s="7"/>
      <c r="J11018" s="7"/>
      <c r="K11018" s="7"/>
      <c r="N11018" s="7"/>
    </row>
    <row r="11019" spans="4:14" s="1" customFormat="1">
      <c r="D11019" s="32"/>
      <c r="G11019" s="32"/>
      <c r="I11019" s="7"/>
      <c r="J11019" s="7"/>
      <c r="K11019" s="7"/>
      <c r="N11019" s="7"/>
    </row>
    <row r="11020" spans="4:14" s="1" customFormat="1">
      <c r="D11020" s="32"/>
      <c r="G11020" s="32"/>
      <c r="I11020" s="7"/>
      <c r="J11020" s="7"/>
      <c r="K11020" s="7"/>
      <c r="N11020" s="7"/>
    </row>
    <row r="11021" spans="4:14" s="1" customFormat="1">
      <c r="D11021" s="32"/>
      <c r="G11021" s="32"/>
      <c r="I11021" s="7"/>
      <c r="J11021" s="7"/>
      <c r="K11021" s="7"/>
      <c r="N11021" s="7"/>
    </row>
    <row r="11022" spans="4:14" s="1" customFormat="1">
      <c r="D11022" s="32"/>
      <c r="G11022" s="32"/>
      <c r="I11022" s="7"/>
      <c r="J11022" s="7"/>
      <c r="K11022" s="7"/>
      <c r="N11022" s="7"/>
    </row>
    <row r="11023" spans="4:14" s="1" customFormat="1">
      <c r="D11023" s="32"/>
      <c r="G11023" s="32"/>
      <c r="I11023" s="7"/>
      <c r="J11023" s="7"/>
      <c r="K11023" s="7"/>
      <c r="N11023" s="7"/>
    </row>
    <row r="11024" spans="4:14" s="1" customFormat="1">
      <c r="D11024" s="32"/>
      <c r="G11024" s="32"/>
      <c r="I11024" s="7"/>
      <c r="J11024" s="7"/>
      <c r="K11024" s="7"/>
      <c r="N11024" s="7"/>
    </row>
    <row r="11025" spans="4:14" s="1" customFormat="1">
      <c r="D11025" s="32"/>
      <c r="G11025" s="32"/>
      <c r="I11025" s="7"/>
      <c r="J11025" s="7"/>
      <c r="K11025" s="7"/>
      <c r="N11025" s="7"/>
    </row>
    <row r="11026" spans="4:14" s="1" customFormat="1">
      <c r="D11026" s="32"/>
      <c r="G11026" s="32"/>
      <c r="I11026" s="7"/>
      <c r="J11026" s="7"/>
      <c r="K11026" s="7"/>
      <c r="N11026" s="7"/>
    </row>
    <row r="11027" spans="4:14" s="1" customFormat="1">
      <c r="D11027" s="32"/>
      <c r="G11027" s="32"/>
      <c r="I11027" s="7"/>
      <c r="J11027" s="7"/>
      <c r="K11027" s="7"/>
      <c r="N11027" s="7"/>
    </row>
    <row r="11028" spans="4:14" s="1" customFormat="1">
      <c r="D11028" s="32"/>
      <c r="G11028" s="32"/>
      <c r="I11028" s="7"/>
      <c r="J11028" s="7"/>
      <c r="K11028" s="7"/>
      <c r="N11028" s="7"/>
    </row>
    <row r="11029" spans="4:14" s="1" customFormat="1">
      <c r="D11029" s="32"/>
      <c r="G11029" s="32"/>
      <c r="I11029" s="7"/>
      <c r="J11029" s="7"/>
      <c r="K11029" s="7"/>
      <c r="N11029" s="7"/>
    </row>
    <row r="11030" spans="4:14" s="1" customFormat="1">
      <c r="D11030" s="32"/>
      <c r="G11030" s="32"/>
      <c r="I11030" s="7"/>
      <c r="J11030" s="7"/>
      <c r="K11030" s="7"/>
      <c r="N11030" s="7"/>
    </row>
    <row r="11031" spans="4:14" s="1" customFormat="1">
      <c r="D11031" s="32"/>
      <c r="G11031" s="32"/>
      <c r="I11031" s="7"/>
      <c r="J11031" s="7"/>
      <c r="K11031" s="7"/>
      <c r="N11031" s="7"/>
    </row>
    <row r="11032" spans="4:14" s="1" customFormat="1">
      <c r="D11032" s="32"/>
      <c r="G11032" s="32"/>
      <c r="I11032" s="7"/>
      <c r="J11032" s="7"/>
      <c r="K11032" s="7"/>
      <c r="N11032" s="7"/>
    </row>
    <row r="11033" spans="4:14" s="1" customFormat="1">
      <c r="D11033" s="32"/>
      <c r="G11033" s="32"/>
      <c r="I11033" s="7"/>
      <c r="J11033" s="7"/>
      <c r="K11033" s="7"/>
      <c r="N11033" s="7"/>
    </row>
    <row r="11034" spans="4:14" s="1" customFormat="1">
      <c r="D11034" s="32"/>
      <c r="G11034" s="32"/>
      <c r="I11034" s="7"/>
      <c r="J11034" s="7"/>
      <c r="K11034" s="7"/>
      <c r="N11034" s="7"/>
    </row>
    <row r="11035" spans="4:14" s="1" customFormat="1">
      <c r="D11035" s="32"/>
      <c r="G11035" s="32"/>
      <c r="I11035" s="7"/>
      <c r="J11035" s="7"/>
      <c r="K11035" s="7"/>
      <c r="N11035" s="7"/>
    </row>
    <row r="11036" spans="4:14" s="1" customFormat="1">
      <c r="D11036" s="32"/>
      <c r="G11036" s="32"/>
      <c r="I11036" s="7"/>
      <c r="J11036" s="7"/>
      <c r="K11036" s="7"/>
      <c r="N11036" s="7"/>
    </row>
    <row r="11037" spans="4:14" s="1" customFormat="1">
      <c r="D11037" s="32"/>
      <c r="G11037" s="32"/>
      <c r="I11037" s="7"/>
      <c r="J11037" s="7"/>
      <c r="K11037" s="7"/>
      <c r="N11037" s="7"/>
    </row>
    <row r="11038" spans="4:14" s="1" customFormat="1">
      <c r="D11038" s="32"/>
      <c r="G11038" s="32"/>
      <c r="I11038" s="7"/>
      <c r="J11038" s="7"/>
      <c r="K11038" s="7"/>
      <c r="N11038" s="7"/>
    </row>
    <row r="11039" spans="4:14" s="1" customFormat="1">
      <c r="D11039" s="32"/>
      <c r="G11039" s="32"/>
      <c r="I11039" s="7"/>
      <c r="J11039" s="7"/>
      <c r="K11039" s="7"/>
      <c r="N11039" s="7"/>
    </row>
    <row r="11040" spans="4:14" s="1" customFormat="1">
      <c r="D11040" s="32"/>
      <c r="G11040" s="32"/>
      <c r="I11040" s="7"/>
      <c r="J11040" s="7"/>
      <c r="K11040" s="7"/>
      <c r="N11040" s="7"/>
    </row>
    <row r="11041" spans="4:14" s="1" customFormat="1">
      <c r="D11041" s="32"/>
      <c r="G11041" s="32"/>
      <c r="I11041" s="7"/>
      <c r="J11041" s="7"/>
      <c r="K11041" s="7"/>
      <c r="N11041" s="7"/>
    </row>
    <row r="11042" spans="4:14" s="1" customFormat="1">
      <c r="D11042" s="32"/>
      <c r="G11042" s="32"/>
      <c r="I11042" s="7"/>
      <c r="J11042" s="7"/>
      <c r="K11042" s="7"/>
      <c r="N11042" s="7"/>
    </row>
    <row r="11043" spans="4:14" s="1" customFormat="1">
      <c r="D11043" s="32"/>
      <c r="G11043" s="32"/>
      <c r="I11043" s="7"/>
      <c r="J11043" s="7"/>
      <c r="K11043" s="7"/>
      <c r="N11043" s="7"/>
    </row>
    <row r="11044" spans="4:14" s="1" customFormat="1">
      <c r="D11044" s="32"/>
      <c r="G11044" s="32"/>
      <c r="I11044" s="7"/>
      <c r="J11044" s="7"/>
      <c r="K11044" s="7"/>
      <c r="N11044" s="7"/>
    </row>
    <row r="11045" spans="4:14" s="1" customFormat="1">
      <c r="D11045" s="32"/>
      <c r="G11045" s="32"/>
      <c r="I11045" s="7"/>
      <c r="J11045" s="7"/>
      <c r="K11045" s="7"/>
      <c r="N11045" s="7"/>
    </row>
    <row r="11046" spans="4:14" s="1" customFormat="1">
      <c r="D11046" s="32"/>
      <c r="G11046" s="32"/>
      <c r="I11046" s="7"/>
      <c r="J11046" s="7"/>
      <c r="K11046" s="7"/>
      <c r="N11046" s="7"/>
    </row>
    <row r="11047" spans="4:14" s="1" customFormat="1">
      <c r="D11047" s="32"/>
      <c r="G11047" s="32"/>
      <c r="I11047" s="7"/>
      <c r="J11047" s="7"/>
      <c r="K11047" s="7"/>
      <c r="N11047" s="7"/>
    </row>
    <row r="11048" spans="4:14" s="1" customFormat="1">
      <c r="D11048" s="32"/>
      <c r="G11048" s="32"/>
      <c r="I11048" s="7"/>
      <c r="J11048" s="7"/>
      <c r="K11048" s="7"/>
      <c r="N11048" s="7"/>
    </row>
    <row r="11049" spans="4:14" s="1" customFormat="1">
      <c r="D11049" s="32"/>
      <c r="G11049" s="32"/>
      <c r="I11049" s="7"/>
      <c r="J11049" s="7"/>
      <c r="K11049" s="7"/>
      <c r="N11049" s="7"/>
    </row>
    <row r="11050" spans="4:14" s="1" customFormat="1">
      <c r="D11050" s="32"/>
      <c r="G11050" s="32"/>
      <c r="I11050" s="7"/>
      <c r="J11050" s="7"/>
      <c r="K11050" s="7"/>
      <c r="N11050" s="7"/>
    </row>
    <row r="11051" spans="4:14" s="1" customFormat="1">
      <c r="D11051" s="32"/>
      <c r="G11051" s="32"/>
      <c r="I11051" s="7"/>
      <c r="J11051" s="7"/>
      <c r="K11051" s="7"/>
      <c r="N11051" s="7"/>
    </row>
    <row r="11052" spans="4:14" s="1" customFormat="1">
      <c r="D11052" s="32"/>
      <c r="G11052" s="32"/>
      <c r="I11052" s="7"/>
      <c r="J11052" s="7"/>
      <c r="K11052" s="7"/>
      <c r="N11052" s="7"/>
    </row>
    <row r="11053" spans="4:14" s="1" customFormat="1">
      <c r="D11053" s="32"/>
      <c r="G11053" s="32"/>
      <c r="I11053" s="7"/>
      <c r="J11053" s="7"/>
      <c r="K11053" s="7"/>
      <c r="N11053" s="7"/>
    </row>
    <row r="11054" spans="4:14" s="1" customFormat="1">
      <c r="D11054" s="32"/>
      <c r="G11054" s="32"/>
      <c r="I11054" s="7"/>
      <c r="J11054" s="7"/>
      <c r="K11054" s="7"/>
      <c r="N11054" s="7"/>
    </row>
    <row r="11055" spans="4:14" s="1" customFormat="1">
      <c r="D11055" s="32"/>
      <c r="G11055" s="32"/>
      <c r="I11055" s="7"/>
      <c r="J11055" s="7"/>
      <c r="K11055" s="7"/>
      <c r="N11055" s="7"/>
    </row>
    <row r="11056" spans="4:14" s="1" customFormat="1">
      <c r="D11056" s="32"/>
      <c r="G11056" s="32"/>
      <c r="I11056" s="7"/>
      <c r="J11056" s="7"/>
      <c r="K11056" s="7"/>
      <c r="N11056" s="7"/>
    </row>
    <row r="11057" spans="4:14" s="1" customFormat="1">
      <c r="D11057" s="32"/>
      <c r="G11057" s="32"/>
      <c r="I11057" s="7"/>
      <c r="J11057" s="7"/>
      <c r="K11057" s="7"/>
      <c r="N11057" s="7"/>
    </row>
    <row r="11058" spans="4:14" s="1" customFormat="1">
      <c r="D11058" s="32"/>
      <c r="G11058" s="32"/>
      <c r="I11058" s="7"/>
      <c r="J11058" s="7"/>
      <c r="K11058" s="7"/>
      <c r="N11058" s="7"/>
    </row>
    <row r="11059" spans="4:14" s="1" customFormat="1">
      <c r="D11059" s="32"/>
      <c r="G11059" s="32"/>
      <c r="I11059" s="7"/>
      <c r="J11059" s="7"/>
      <c r="K11059" s="7"/>
      <c r="N11059" s="7"/>
    </row>
    <row r="11060" spans="4:14" s="1" customFormat="1">
      <c r="D11060" s="32"/>
      <c r="G11060" s="32"/>
      <c r="I11060" s="7"/>
      <c r="J11060" s="7"/>
      <c r="K11060" s="7"/>
      <c r="N11060" s="7"/>
    </row>
    <row r="11061" spans="4:14" s="1" customFormat="1">
      <c r="D11061" s="32"/>
      <c r="G11061" s="32"/>
      <c r="I11061" s="7"/>
      <c r="J11061" s="7"/>
      <c r="K11061" s="7"/>
      <c r="N11061" s="7"/>
    </row>
    <row r="11062" spans="4:14" s="1" customFormat="1">
      <c r="D11062" s="32"/>
      <c r="G11062" s="32"/>
      <c r="I11062" s="7"/>
      <c r="J11062" s="7"/>
      <c r="K11062" s="7"/>
      <c r="N11062" s="7"/>
    </row>
    <row r="11063" spans="4:14" s="1" customFormat="1">
      <c r="D11063" s="32"/>
      <c r="G11063" s="32"/>
      <c r="I11063" s="7"/>
      <c r="J11063" s="7"/>
      <c r="K11063" s="7"/>
      <c r="N11063" s="7"/>
    </row>
    <row r="11064" spans="4:14" s="1" customFormat="1">
      <c r="D11064" s="32"/>
      <c r="G11064" s="32"/>
      <c r="I11064" s="7"/>
      <c r="J11064" s="7"/>
      <c r="K11064" s="7"/>
      <c r="N11064" s="7"/>
    </row>
    <row r="11065" spans="4:14" s="1" customFormat="1">
      <c r="D11065" s="32"/>
      <c r="G11065" s="32"/>
      <c r="I11065" s="7"/>
      <c r="J11065" s="7"/>
      <c r="K11065" s="7"/>
      <c r="N11065" s="7"/>
    </row>
    <row r="11066" spans="4:14" s="1" customFormat="1">
      <c r="D11066" s="32"/>
      <c r="G11066" s="32"/>
      <c r="I11066" s="7"/>
      <c r="J11066" s="7"/>
      <c r="K11066" s="7"/>
      <c r="N11066" s="7"/>
    </row>
    <row r="11067" spans="4:14" s="1" customFormat="1">
      <c r="D11067" s="32"/>
      <c r="G11067" s="32"/>
      <c r="I11067" s="7"/>
      <c r="J11067" s="7"/>
      <c r="K11067" s="7"/>
      <c r="N11067" s="7"/>
    </row>
    <row r="11068" spans="4:14" s="1" customFormat="1">
      <c r="D11068" s="32"/>
      <c r="G11068" s="32"/>
      <c r="I11068" s="7"/>
      <c r="J11068" s="7"/>
      <c r="K11068" s="7"/>
      <c r="N11068" s="7"/>
    </row>
    <row r="11069" spans="4:14" s="1" customFormat="1">
      <c r="D11069" s="32"/>
      <c r="G11069" s="32"/>
      <c r="I11069" s="7"/>
      <c r="J11069" s="7"/>
      <c r="K11069" s="7"/>
      <c r="N11069" s="7"/>
    </row>
    <row r="11070" spans="4:14" s="1" customFormat="1">
      <c r="D11070" s="32"/>
      <c r="G11070" s="32"/>
      <c r="I11070" s="7"/>
      <c r="J11070" s="7"/>
      <c r="K11070" s="7"/>
      <c r="N11070" s="7"/>
    </row>
    <row r="11071" spans="4:14" s="1" customFormat="1">
      <c r="D11071" s="32"/>
      <c r="G11071" s="32"/>
      <c r="I11071" s="7"/>
      <c r="J11071" s="7"/>
      <c r="K11071" s="7"/>
      <c r="N11071" s="7"/>
    </row>
    <row r="11072" spans="4:14" s="1" customFormat="1">
      <c r="D11072" s="32"/>
      <c r="G11072" s="32"/>
      <c r="I11072" s="7"/>
      <c r="J11072" s="7"/>
      <c r="K11072" s="7"/>
      <c r="N11072" s="7"/>
    </row>
    <row r="11073" spans="4:14" s="1" customFormat="1">
      <c r="D11073" s="32"/>
      <c r="G11073" s="32"/>
      <c r="I11073" s="7"/>
      <c r="J11073" s="7"/>
      <c r="K11073" s="7"/>
      <c r="N11073" s="7"/>
    </row>
    <row r="11074" spans="4:14" s="1" customFormat="1">
      <c r="D11074" s="32"/>
      <c r="G11074" s="32"/>
      <c r="I11074" s="7"/>
      <c r="J11074" s="7"/>
      <c r="K11074" s="7"/>
      <c r="N11074" s="7"/>
    </row>
    <row r="11075" spans="4:14" s="1" customFormat="1">
      <c r="D11075" s="32"/>
      <c r="G11075" s="32"/>
      <c r="I11075" s="7"/>
      <c r="J11075" s="7"/>
      <c r="K11075" s="7"/>
      <c r="N11075" s="7"/>
    </row>
    <row r="11076" spans="4:14" s="1" customFormat="1">
      <c r="D11076" s="32"/>
      <c r="G11076" s="32"/>
      <c r="I11076" s="7"/>
      <c r="J11076" s="7"/>
      <c r="K11076" s="7"/>
      <c r="N11076" s="7"/>
    </row>
    <row r="11077" spans="4:14" s="1" customFormat="1">
      <c r="D11077" s="32"/>
      <c r="G11077" s="32"/>
      <c r="I11077" s="7"/>
      <c r="J11077" s="7"/>
      <c r="K11077" s="7"/>
      <c r="N11077" s="7"/>
    </row>
    <row r="11078" spans="4:14" s="1" customFormat="1">
      <c r="D11078" s="32"/>
      <c r="G11078" s="32"/>
      <c r="I11078" s="7"/>
      <c r="J11078" s="7"/>
      <c r="K11078" s="7"/>
      <c r="N11078" s="7"/>
    </row>
    <row r="11079" spans="4:14" s="1" customFormat="1">
      <c r="D11079" s="32"/>
      <c r="G11079" s="32"/>
      <c r="I11079" s="7"/>
      <c r="J11079" s="7"/>
      <c r="K11079" s="7"/>
      <c r="N11079" s="7"/>
    </row>
    <row r="11080" spans="4:14" s="1" customFormat="1">
      <c r="D11080" s="32"/>
      <c r="G11080" s="32"/>
      <c r="I11080" s="7"/>
      <c r="J11080" s="7"/>
      <c r="K11080" s="7"/>
      <c r="N11080" s="7"/>
    </row>
    <row r="11081" spans="4:14" s="1" customFormat="1">
      <c r="D11081" s="32"/>
      <c r="G11081" s="32"/>
      <c r="I11081" s="7"/>
      <c r="J11081" s="7"/>
      <c r="K11081" s="7"/>
      <c r="N11081" s="7"/>
    </row>
    <row r="11082" spans="4:14" s="1" customFormat="1">
      <c r="D11082" s="32"/>
      <c r="G11082" s="32"/>
      <c r="I11082" s="7"/>
      <c r="J11082" s="7"/>
      <c r="K11082" s="7"/>
      <c r="N11082" s="7"/>
    </row>
    <row r="11083" spans="4:14" s="1" customFormat="1">
      <c r="D11083" s="32"/>
      <c r="G11083" s="32"/>
      <c r="I11083" s="7"/>
      <c r="J11083" s="7"/>
      <c r="K11083" s="7"/>
      <c r="N11083" s="7"/>
    </row>
    <row r="11084" spans="4:14" s="1" customFormat="1">
      <c r="D11084" s="32"/>
      <c r="G11084" s="32"/>
      <c r="I11084" s="7"/>
      <c r="J11084" s="7"/>
      <c r="K11084" s="7"/>
      <c r="N11084" s="7"/>
    </row>
    <row r="11085" spans="4:14" s="1" customFormat="1">
      <c r="D11085" s="32"/>
      <c r="G11085" s="32"/>
      <c r="I11085" s="7"/>
      <c r="J11085" s="7"/>
      <c r="K11085" s="7"/>
      <c r="N11085" s="7"/>
    </row>
    <row r="11086" spans="4:14" s="1" customFormat="1">
      <c r="D11086" s="32"/>
      <c r="G11086" s="32"/>
      <c r="I11086" s="7"/>
      <c r="J11086" s="7"/>
      <c r="K11086" s="7"/>
      <c r="N11086" s="7"/>
    </row>
    <row r="11087" spans="4:14" s="1" customFormat="1">
      <c r="D11087" s="32"/>
      <c r="G11087" s="32"/>
      <c r="I11087" s="7"/>
      <c r="J11087" s="7"/>
      <c r="K11087" s="7"/>
      <c r="N11087" s="7"/>
    </row>
    <row r="11088" spans="4:14" s="1" customFormat="1">
      <c r="D11088" s="32"/>
      <c r="G11088" s="32"/>
      <c r="I11088" s="7"/>
      <c r="J11088" s="7"/>
      <c r="K11088" s="7"/>
      <c r="N11088" s="7"/>
    </row>
    <row r="11089" spans="4:14" s="1" customFormat="1">
      <c r="D11089" s="32"/>
      <c r="G11089" s="32"/>
      <c r="I11089" s="7"/>
      <c r="J11089" s="7"/>
      <c r="K11089" s="7"/>
      <c r="N11089" s="7"/>
    </row>
    <row r="11090" spans="4:14" s="1" customFormat="1">
      <c r="D11090" s="32"/>
      <c r="G11090" s="32"/>
      <c r="I11090" s="7"/>
      <c r="J11090" s="7"/>
      <c r="K11090" s="7"/>
      <c r="N11090" s="7"/>
    </row>
    <row r="11091" spans="4:14" s="1" customFormat="1">
      <c r="D11091" s="32"/>
      <c r="G11091" s="32"/>
      <c r="I11091" s="7"/>
      <c r="J11091" s="7"/>
      <c r="K11091" s="7"/>
      <c r="N11091" s="7"/>
    </row>
    <row r="11092" spans="4:14" s="1" customFormat="1">
      <c r="D11092" s="32"/>
      <c r="G11092" s="32"/>
      <c r="I11092" s="7"/>
      <c r="J11092" s="7"/>
      <c r="K11092" s="7"/>
      <c r="N11092" s="7"/>
    </row>
    <row r="11093" spans="4:14" s="1" customFormat="1">
      <c r="D11093" s="32"/>
      <c r="G11093" s="32"/>
      <c r="I11093" s="7"/>
      <c r="J11093" s="7"/>
      <c r="K11093" s="7"/>
      <c r="N11093" s="7"/>
    </row>
    <row r="11094" spans="4:14" s="1" customFormat="1">
      <c r="D11094" s="32"/>
      <c r="G11094" s="32"/>
      <c r="I11094" s="7"/>
      <c r="J11094" s="7"/>
      <c r="K11094" s="7"/>
      <c r="N11094" s="7"/>
    </row>
    <row r="11095" spans="4:14" s="1" customFormat="1">
      <c r="D11095" s="32"/>
      <c r="G11095" s="32"/>
      <c r="I11095" s="7"/>
      <c r="J11095" s="7"/>
      <c r="K11095" s="7"/>
      <c r="N11095" s="7"/>
    </row>
    <row r="11096" spans="4:14" s="1" customFormat="1">
      <c r="D11096" s="32"/>
      <c r="G11096" s="32"/>
      <c r="I11096" s="7"/>
      <c r="J11096" s="7"/>
      <c r="K11096" s="7"/>
      <c r="N11096" s="7"/>
    </row>
    <row r="11097" spans="4:14" s="1" customFormat="1">
      <c r="D11097" s="32"/>
      <c r="G11097" s="32"/>
      <c r="I11097" s="7"/>
      <c r="J11097" s="7"/>
      <c r="K11097" s="7"/>
      <c r="N11097" s="7"/>
    </row>
    <row r="11098" spans="4:14" s="1" customFormat="1">
      <c r="D11098" s="32"/>
      <c r="G11098" s="32"/>
      <c r="I11098" s="7"/>
      <c r="J11098" s="7"/>
      <c r="K11098" s="7"/>
      <c r="N11098" s="7"/>
    </row>
    <row r="11099" spans="4:14" s="1" customFormat="1">
      <c r="D11099" s="32"/>
      <c r="G11099" s="32"/>
      <c r="I11099" s="7"/>
      <c r="J11099" s="7"/>
      <c r="K11099" s="7"/>
      <c r="N11099" s="7"/>
    </row>
    <row r="11100" spans="4:14" s="1" customFormat="1">
      <c r="D11100" s="32"/>
      <c r="G11100" s="32"/>
      <c r="I11100" s="7"/>
      <c r="J11100" s="7"/>
      <c r="K11100" s="7"/>
      <c r="N11100" s="7"/>
    </row>
    <row r="11101" spans="4:14" s="1" customFormat="1">
      <c r="D11101" s="32"/>
      <c r="G11101" s="32"/>
      <c r="I11101" s="7"/>
      <c r="J11101" s="7"/>
      <c r="K11101" s="7"/>
      <c r="N11101" s="7"/>
    </row>
    <row r="11102" spans="4:14" s="1" customFormat="1">
      <c r="D11102" s="32"/>
      <c r="G11102" s="32"/>
      <c r="I11102" s="7"/>
      <c r="J11102" s="7"/>
      <c r="K11102" s="7"/>
      <c r="N11102" s="7"/>
    </row>
    <row r="11103" spans="4:14" s="1" customFormat="1">
      <c r="D11103" s="32"/>
      <c r="G11103" s="32"/>
      <c r="I11103" s="7"/>
      <c r="J11103" s="7"/>
      <c r="K11103" s="7"/>
      <c r="N11103" s="7"/>
    </row>
    <row r="11104" spans="4:14" s="1" customFormat="1">
      <c r="D11104" s="32"/>
      <c r="G11104" s="32"/>
      <c r="I11104" s="7"/>
      <c r="J11104" s="7"/>
      <c r="K11104" s="7"/>
      <c r="N11104" s="7"/>
    </row>
    <row r="11105" spans="4:14" s="1" customFormat="1">
      <c r="D11105" s="32"/>
      <c r="G11105" s="32"/>
      <c r="I11105" s="7"/>
      <c r="J11105" s="7"/>
      <c r="K11105" s="7"/>
      <c r="N11105" s="7"/>
    </row>
    <row r="11106" spans="4:14" s="1" customFormat="1">
      <c r="D11106" s="32"/>
      <c r="G11106" s="32"/>
      <c r="I11106" s="7"/>
      <c r="J11106" s="7"/>
      <c r="K11106" s="7"/>
      <c r="N11106" s="7"/>
    </row>
    <row r="11107" spans="4:14" s="1" customFormat="1">
      <c r="D11107" s="32"/>
      <c r="G11107" s="32"/>
      <c r="I11107" s="7"/>
      <c r="J11107" s="7"/>
      <c r="K11107" s="7"/>
      <c r="N11107" s="7"/>
    </row>
    <row r="11108" spans="4:14" s="1" customFormat="1">
      <c r="D11108" s="32"/>
      <c r="G11108" s="32"/>
      <c r="I11108" s="7"/>
      <c r="J11108" s="7"/>
      <c r="K11108" s="7"/>
      <c r="N11108" s="7"/>
    </row>
    <row r="11109" spans="4:14" s="1" customFormat="1">
      <c r="D11109" s="32"/>
      <c r="G11109" s="32"/>
      <c r="I11109" s="7"/>
      <c r="J11109" s="7"/>
      <c r="K11109" s="7"/>
      <c r="N11109" s="7"/>
    </row>
    <row r="11110" spans="4:14" s="1" customFormat="1">
      <c r="D11110" s="32"/>
      <c r="G11110" s="32"/>
      <c r="I11110" s="7"/>
      <c r="J11110" s="7"/>
      <c r="K11110" s="7"/>
      <c r="N11110" s="7"/>
    </row>
    <row r="11111" spans="4:14" s="1" customFormat="1">
      <c r="D11111" s="32"/>
      <c r="G11111" s="32"/>
      <c r="I11111" s="7"/>
      <c r="J11111" s="7"/>
      <c r="K11111" s="7"/>
      <c r="N11111" s="7"/>
    </row>
    <row r="11112" spans="4:14" s="1" customFormat="1">
      <c r="D11112" s="32"/>
      <c r="G11112" s="32"/>
      <c r="I11112" s="7"/>
      <c r="J11112" s="7"/>
      <c r="K11112" s="7"/>
      <c r="N11112" s="7"/>
    </row>
    <row r="11113" spans="4:14" s="1" customFormat="1">
      <c r="D11113" s="32"/>
      <c r="G11113" s="32"/>
      <c r="I11113" s="7"/>
      <c r="J11113" s="7"/>
      <c r="K11113" s="7"/>
      <c r="N11113" s="7"/>
    </row>
    <row r="11114" spans="4:14" s="1" customFormat="1">
      <c r="D11114" s="32"/>
      <c r="G11114" s="32"/>
      <c r="I11114" s="7"/>
      <c r="J11114" s="7"/>
      <c r="K11114" s="7"/>
      <c r="N11114" s="7"/>
    </row>
    <row r="11115" spans="4:14" s="1" customFormat="1">
      <c r="D11115" s="32"/>
      <c r="G11115" s="32"/>
      <c r="I11115" s="7"/>
      <c r="J11115" s="7"/>
      <c r="K11115" s="7"/>
      <c r="N11115" s="7"/>
    </row>
    <row r="11116" spans="4:14" s="1" customFormat="1">
      <c r="D11116" s="32"/>
      <c r="G11116" s="32"/>
      <c r="I11116" s="7"/>
      <c r="J11116" s="7"/>
      <c r="K11116" s="7"/>
      <c r="N11116" s="7"/>
    </row>
    <row r="11117" spans="4:14" s="1" customFormat="1">
      <c r="D11117" s="32"/>
      <c r="G11117" s="32"/>
      <c r="I11117" s="7"/>
      <c r="J11117" s="7"/>
      <c r="K11117" s="7"/>
      <c r="N11117" s="7"/>
    </row>
    <row r="11118" spans="4:14" s="1" customFormat="1">
      <c r="D11118" s="32"/>
      <c r="G11118" s="32"/>
      <c r="I11118" s="7"/>
      <c r="J11118" s="7"/>
      <c r="K11118" s="7"/>
      <c r="N11118" s="7"/>
    </row>
    <row r="11119" spans="4:14" s="1" customFormat="1">
      <c r="D11119" s="32"/>
      <c r="G11119" s="32"/>
      <c r="I11119" s="7"/>
      <c r="J11119" s="7"/>
      <c r="K11119" s="7"/>
      <c r="N11119" s="7"/>
    </row>
    <row r="11120" spans="4:14" s="1" customFormat="1">
      <c r="D11120" s="32"/>
      <c r="G11120" s="32"/>
      <c r="I11120" s="7"/>
      <c r="J11120" s="7"/>
      <c r="K11120" s="7"/>
      <c r="N11120" s="7"/>
    </row>
    <row r="11121" spans="4:14" s="1" customFormat="1">
      <c r="D11121" s="32"/>
      <c r="G11121" s="32"/>
      <c r="I11121" s="7"/>
      <c r="J11121" s="7"/>
      <c r="K11121" s="7"/>
      <c r="N11121" s="7"/>
    </row>
    <row r="11122" spans="4:14" s="1" customFormat="1">
      <c r="D11122" s="32"/>
      <c r="G11122" s="32"/>
      <c r="I11122" s="7"/>
      <c r="J11122" s="7"/>
      <c r="K11122" s="7"/>
      <c r="N11122" s="7"/>
    </row>
    <row r="11123" spans="4:14" s="1" customFormat="1">
      <c r="D11123" s="32"/>
      <c r="G11123" s="32"/>
      <c r="I11123" s="7"/>
      <c r="J11123" s="7"/>
      <c r="K11123" s="7"/>
      <c r="N11123" s="7"/>
    </row>
    <row r="11124" spans="4:14" s="1" customFormat="1">
      <c r="D11124" s="32"/>
      <c r="G11124" s="32"/>
      <c r="I11124" s="7"/>
      <c r="J11124" s="7"/>
      <c r="K11124" s="7"/>
      <c r="N11124" s="7"/>
    </row>
    <row r="11125" spans="4:14" s="1" customFormat="1">
      <c r="D11125" s="32"/>
      <c r="G11125" s="32"/>
      <c r="I11125" s="7"/>
      <c r="J11125" s="7"/>
      <c r="K11125" s="7"/>
      <c r="N11125" s="7"/>
    </row>
    <row r="11126" spans="4:14" s="1" customFormat="1">
      <c r="D11126" s="32"/>
      <c r="G11126" s="32"/>
      <c r="I11126" s="7"/>
      <c r="J11126" s="7"/>
      <c r="K11126" s="7"/>
      <c r="N11126" s="7"/>
    </row>
    <row r="11127" spans="4:14" s="1" customFormat="1">
      <c r="D11127" s="32"/>
      <c r="G11127" s="32"/>
      <c r="I11127" s="7"/>
      <c r="J11127" s="7"/>
      <c r="K11127" s="7"/>
      <c r="N11127" s="7"/>
    </row>
    <row r="11128" spans="4:14" s="1" customFormat="1">
      <c r="D11128" s="32"/>
      <c r="G11128" s="32"/>
      <c r="I11128" s="7"/>
      <c r="J11128" s="7"/>
      <c r="K11128" s="7"/>
      <c r="N11128" s="7"/>
    </row>
    <row r="11129" spans="4:14" s="1" customFormat="1">
      <c r="D11129" s="32"/>
      <c r="G11129" s="32"/>
      <c r="I11129" s="7"/>
      <c r="J11129" s="7"/>
      <c r="K11129" s="7"/>
      <c r="N11129" s="7"/>
    </row>
    <row r="11130" spans="4:14" s="1" customFormat="1">
      <c r="D11130" s="32"/>
      <c r="G11130" s="32"/>
      <c r="I11130" s="7"/>
      <c r="J11130" s="7"/>
      <c r="K11130" s="7"/>
      <c r="N11130" s="7"/>
    </row>
    <row r="11131" spans="4:14" s="1" customFormat="1">
      <c r="D11131" s="32"/>
      <c r="G11131" s="32"/>
      <c r="I11131" s="7"/>
      <c r="J11131" s="7"/>
      <c r="K11131" s="7"/>
      <c r="N11131" s="7"/>
    </row>
    <row r="11132" spans="4:14" s="1" customFormat="1">
      <c r="D11132" s="32"/>
      <c r="G11132" s="32"/>
      <c r="I11132" s="7"/>
      <c r="J11132" s="7"/>
      <c r="K11132" s="7"/>
      <c r="N11132" s="7"/>
    </row>
    <row r="11133" spans="4:14" s="1" customFormat="1">
      <c r="D11133" s="32"/>
      <c r="G11133" s="32"/>
      <c r="I11133" s="7"/>
      <c r="J11133" s="7"/>
      <c r="K11133" s="7"/>
      <c r="N11133" s="7"/>
    </row>
    <row r="11134" spans="4:14" s="1" customFormat="1">
      <c r="D11134" s="32"/>
      <c r="G11134" s="32"/>
      <c r="I11134" s="7"/>
      <c r="J11134" s="7"/>
      <c r="K11134" s="7"/>
      <c r="N11134" s="7"/>
    </row>
    <row r="11135" spans="4:14" s="1" customFormat="1">
      <c r="D11135" s="32"/>
      <c r="G11135" s="32"/>
      <c r="I11135" s="7"/>
      <c r="J11135" s="7"/>
      <c r="K11135" s="7"/>
      <c r="N11135" s="7"/>
    </row>
    <row r="11136" spans="4:14" s="1" customFormat="1">
      <c r="D11136" s="32"/>
      <c r="G11136" s="32"/>
      <c r="I11136" s="7"/>
      <c r="J11136" s="7"/>
      <c r="K11136" s="7"/>
      <c r="N11136" s="7"/>
    </row>
    <row r="11137" spans="4:14" s="1" customFormat="1">
      <c r="D11137" s="32"/>
      <c r="G11137" s="32"/>
      <c r="I11137" s="7"/>
      <c r="J11137" s="7"/>
      <c r="K11137" s="7"/>
      <c r="N11137" s="7"/>
    </row>
    <row r="11138" spans="4:14" s="1" customFormat="1">
      <c r="D11138" s="32"/>
      <c r="G11138" s="32"/>
      <c r="I11138" s="7"/>
      <c r="J11138" s="7"/>
      <c r="K11138" s="7"/>
      <c r="N11138" s="7"/>
    </row>
    <row r="11139" spans="4:14" s="1" customFormat="1">
      <c r="D11139" s="32"/>
      <c r="G11139" s="32"/>
      <c r="I11139" s="7"/>
      <c r="J11139" s="7"/>
      <c r="K11139" s="7"/>
      <c r="N11139" s="7"/>
    </row>
    <row r="11140" spans="4:14" s="1" customFormat="1">
      <c r="D11140" s="32"/>
      <c r="G11140" s="32"/>
      <c r="I11140" s="7"/>
      <c r="J11140" s="7"/>
      <c r="K11140" s="7"/>
      <c r="N11140" s="7"/>
    </row>
    <row r="11141" spans="4:14" s="1" customFormat="1">
      <c r="D11141" s="32"/>
      <c r="G11141" s="32"/>
      <c r="I11141" s="7"/>
      <c r="J11141" s="7"/>
      <c r="K11141" s="7"/>
      <c r="N11141" s="7"/>
    </row>
    <row r="11142" spans="4:14" s="1" customFormat="1">
      <c r="D11142" s="32"/>
      <c r="G11142" s="32"/>
      <c r="I11142" s="7"/>
      <c r="J11142" s="7"/>
      <c r="K11142" s="7"/>
      <c r="N11142" s="7"/>
    </row>
    <row r="11143" spans="4:14" s="1" customFormat="1">
      <c r="D11143" s="32"/>
      <c r="G11143" s="32"/>
      <c r="I11143" s="7"/>
      <c r="J11143" s="7"/>
      <c r="K11143" s="7"/>
      <c r="N11143" s="7"/>
    </row>
    <row r="11144" spans="4:14" s="1" customFormat="1">
      <c r="D11144" s="32"/>
      <c r="G11144" s="32"/>
      <c r="I11144" s="7"/>
      <c r="J11144" s="7"/>
      <c r="K11144" s="7"/>
      <c r="N11144" s="7"/>
    </row>
    <row r="11145" spans="4:14" s="1" customFormat="1">
      <c r="D11145" s="32"/>
      <c r="G11145" s="32"/>
      <c r="I11145" s="7"/>
      <c r="J11145" s="7"/>
      <c r="K11145" s="7"/>
      <c r="N11145" s="7"/>
    </row>
    <row r="11146" spans="4:14" s="1" customFormat="1">
      <c r="D11146" s="32"/>
      <c r="G11146" s="32"/>
      <c r="I11146" s="7"/>
      <c r="J11146" s="7"/>
      <c r="K11146" s="7"/>
      <c r="N11146" s="7"/>
    </row>
    <row r="11147" spans="4:14" s="1" customFormat="1">
      <c r="D11147" s="32"/>
      <c r="G11147" s="32"/>
      <c r="I11147" s="7"/>
      <c r="J11147" s="7"/>
      <c r="K11147" s="7"/>
      <c r="N11147" s="7"/>
    </row>
    <row r="11148" spans="4:14" s="1" customFormat="1">
      <c r="D11148" s="32"/>
      <c r="G11148" s="32"/>
      <c r="I11148" s="7"/>
      <c r="J11148" s="7"/>
      <c r="K11148" s="7"/>
      <c r="N11148" s="7"/>
    </row>
    <row r="11149" spans="4:14" s="1" customFormat="1">
      <c r="D11149" s="32"/>
      <c r="G11149" s="32"/>
      <c r="I11149" s="7"/>
      <c r="J11149" s="7"/>
      <c r="K11149" s="7"/>
      <c r="N11149" s="7"/>
    </row>
    <row r="11150" spans="4:14" s="1" customFormat="1">
      <c r="D11150" s="32"/>
      <c r="G11150" s="32"/>
      <c r="I11150" s="7"/>
      <c r="J11150" s="7"/>
      <c r="K11150" s="7"/>
      <c r="N11150" s="7"/>
    </row>
    <row r="11151" spans="4:14" s="1" customFormat="1">
      <c r="D11151" s="32"/>
      <c r="G11151" s="32"/>
      <c r="I11151" s="7"/>
      <c r="J11151" s="7"/>
      <c r="K11151" s="7"/>
      <c r="N11151" s="7"/>
    </row>
    <row r="11152" spans="4:14" s="1" customFormat="1">
      <c r="D11152" s="32"/>
      <c r="G11152" s="32"/>
      <c r="I11152" s="7"/>
      <c r="J11152" s="7"/>
      <c r="K11152" s="7"/>
      <c r="N11152" s="7"/>
    </row>
    <row r="11153" spans="4:14" s="1" customFormat="1">
      <c r="D11153" s="32"/>
      <c r="G11153" s="32"/>
      <c r="I11153" s="7"/>
      <c r="J11153" s="7"/>
      <c r="K11153" s="7"/>
      <c r="N11153" s="7"/>
    </row>
    <row r="11154" spans="4:14" s="1" customFormat="1">
      <c r="D11154" s="32"/>
      <c r="G11154" s="32"/>
      <c r="I11154" s="7"/>
      <c r="J11154" s="7"/>
      <c r="K11154" s="7"/>
      <c r="N11154" s="7"/>
    </row>
    <row r="11155" spans="4:14" s="1" customFormat="1">
      <c r="D11155" s="32"/>
      <c r="G11155" s="32"/>
      <c r="I11155" s="7"/>
      <c r="J11155" s="7"/>
      <c r="K11155" s="7"/>
      <c r="N11155" s="7"/>
    </row>
    <row r="11156" spans="4:14" s="1" customFormat="1">
      <c r="D11156" s="32"/>
      <c r="G11156" s="32"/>
      <c r="I11156" s="7"/>
      <c r="J11156" s="7"/>
      <c r="K11156" s="7"/>
      <c r="N11156" s="7"/>
    </row>
    <row r="11157" spans="4:14" s="1" customFormat="1">
      <c r="D11157" s="32"/>
      <c r="G11157" s="32"/>
      <c r="I11157" s="7"/>
      <c r="J11157" s="7"/>
      <c r="K11157" s="7"/>
      <c r="N11157" s="7"/>
    </row>
    <row r="11158" spans="4:14" s="1" customFormat="1">
      <c r="D11158" s="32"/>
      <c r="G11158" s="32"/>
      <c r="I11158" s="7"/>
      <c r="J11158" s="7"/>
      <c r="K11158" s="7"/>
      <c r="N11158" s="7"/>
    </row>
    <row r="11159" spans="4:14" s="1" customFormat="1">
      <c r="D11159" s="32"/>
      <c r="G11159" s="32"/>
      <c r="I11159" s="7"/>
      <c r="J11159" s="7"/>
      <c r="K11159" s="7"/>
      <c r="N11159" s="7"/>
    </row>
    <row r="11160" spans="4:14" s="1" customFormat="1">
      <c r="D11160" s="32"/>
      <c r="G11160" s="32"/>
      <c r="I11160" s="7"/>
      <c r="J11160" s="7"/>
      <c r="K11160" s="7"/>
      <c r="N11160" s="7"/>
    </row>
    <row r="11161" spans="4:14" s="1" customFormat="1">
      <c r="D11161" s="32"/>
      <c r="G11161" s="32"/>
      <c r="I11161" s="7"/>
      <c r="J11161" s="7"/>
      <c r="K11161" s="7"/>
      <c r="N11161" s="7"/>
    </row>
    <row r="11162" spans="4:14" s="1" customFormat="1">
      <c r="D11162" s="32"/>
      <c r="G11162" s="32"/>
      <c r="I11162" s="7"/>
      <c r="J11162" s="7"/>
      <c r="K11162" s="7"/>
      <c r="N11162" s="7"/>
    </row>
    <row r="11163" spans="4:14" s="1" customFormat="1">
      <c r="D11163" s="32"/>
      <c r="G11163" s="32"/>
      <c r="I11163" s="7"/>
      <c r="J11163" s="7"/>
      <c r="K11163" s="7"/>
      <c r="N11163" s="7"/>
    </row>
    <row r="11164" spans="4:14" s="1" customFormat="1">
      <c r="D11164" s="32"/>
      <c r="G11164" s="32"/>
      <c r="I11164" s="7"/>
      <c r="J11164" s="7"/>
      <c r="K11164" s="7"/>
      <c r="N11164" s="7"/>
    </row>
    <row r="11165" spans="4:14" s="1" customFormat="1">
      <c r="D11165" s="32"/>
      <c r="G11165" s="32"/>
      <c r="I11165" s="7"/>
      <c r="J11165" s="7"/>
      <c r="K11165" s="7"/>
      <c r="N11165" s="7"/>
    </row>
    <row r="11166" spans="4:14" s="1" customFormat="1">
      <c r="D11166" s="32"/>
      <c r="G11166" s="32"/>
      <c r="I11166" s="7"/>
      <c r="J11166" s="7"/>
      <c r="K11166" s="7"/>
      <c r="N11166" s="7"/>
    </row>
    <row r="11167" spans="4:14" s="1" customFormat="1">
      <c r="D11167" s="32"/>
      <c r="G11167" s="32"/>
      <c r="I11167" s="7"/>
      <c r="J11167" s="7"/>
      <c r="K11167" s="7"/>
      <c r="N11167" s="7"/>
    </row>
    <row r="11168" spans="4:14" s="1" customFormat="1">
      <c r="D11168" s="32"/>
      <c r="G11168" s="32"/>
      <c r="I11168" s="7"/>
      <c r="J11168" s="7"/>
      <c r="K11168" s="7"/>
      <c r="N11168" s="7"/>
    </row>
    <row r="11169" spans="4:14" s="1" customFormat="1">
      <c r="D11169" s="32"/>
      <c r="G11169" s="32"/>
      <c r="I11169" s="7"/>
      <c r="J11169" s="7"/>
      <c r="K11169" s="7"/>
      <c r="N11169" s="7"/>
    </row>
    <row r="11170" spans="4:14" s="1" customFormat="1">
      <c r="D11170" s="32"/>
      <c r="G11170" s="32"/>
      <c r="I11170" s="7"/>
      <c r="J11170" s="7"/>
      <c r="K11170" s="7"/>
      <c r="N11170" s="7"/>
    </row>
    <row r="11171" spans="4:14" s="1" customFormat="1">
      <c r="D11171" s="32"/>
      <c r="G11171" s="32"/>
      <c r="I11171" s="7"/>
      <c r="J11171" s="7"/>
      <c r="K11171" s="7"/>
      <c r="N11171" s="7"/>
    </row>
    <row r="11172" spans="4:14" s="1" customFormat="1">
      <c r="D11172" s="32"/>
      <c r="G11172" s="32"/>
      <c r="I11172" s="7"/>
      <c r="J11172" s="7"/>
      <c r="K11172" s="7"/>
      <c r="N11172" s="7"/>
    </row>
    <row r="11173" spans="4:14" s="1" customFormat="1">
      <c r="D11173" s="32"/>
      <c r="G11173" s="32"/>
      <c r="I11173" s="7"/>
      <c r="J11173" s="7"/>
      <c r="K11173" s="7"/>
      <c r="N11173" s="7"/>
    </row>
    <row r="11174" spans="4:14" s="1" customFormat="1">
      <c r="D11174" s="32"/>
      <c r="G11174" s="32"/>
      <c r="I11174" s="7"/>
      <c r="J11174" s="7"/>
      <c r="K11174" s="7"/>
      <c r="N11174" s="7"/>
    </row>
    <row r="11175" spans="4:14" s="1" customFormat="1">
      <c r="D11175" s="32"/>
      <c r="G11175" s="32"/>
      <c r="I11175" s="7"/>
      <c r="J11175" s="7"/>
      <c r="K11175" s="7"/>
      <c r="N11175" s="7"/>
    </row>
    <row r="11176" spans="4:14" s="1" customFormat="1">
      <c r="D11176" s="32"/>
      <c r="G11176" s="32"/>
      <c r="I11176" s="7"/>
      <c r="J11176" s="7"/>
      <c r="K11176" s="7"/>
      <c r="N11176" s="7"/>
    </row>
    <row r="11177" spans="4:14" s="1" customFormat="1">
      <c r="D11177" s="32"/>
      <c r="G11177" s="32"/>
      <c r="I11177" s="7"/>
      <c r="J11177" s="7"/>
      <c r="K11177" s="7"/>
      <c r="N11177" s="7"/>
    </row>
    <row r="11178" spans="4:14" s="1" customFormat="1">
      <c r="D11178" s="32"/>
      <c r="G11178" s="32"/>
      <c r="I11178" s="7"/>
      <c r="J11178" s="7"/>
      <c r="K11178" s="7"/>
      <c r="N11178" s="7"/>
    </row>
    <row r="11179" spans="4:14" s="1" customFormat="1">
      <c r="D11179" s="32"/>
      <c r="G11179" s="32"/>
      <c r="I11179" s="7"/>
      <c r="J11179" s="7"/>
      <c r="K11179" s="7"/>
      <c r="N11179" s="7"/>
    </row>
    <row r="11180" spans="4:14" s="1" customFormat="1">
      <c r="D11180" s="32"/>
      <c r="G11180" s="32"/>
      <c r="I11180" s="7"/>
      <c r="J11180" s="7"/>
      <c r="K11180" s="7"/>
      <c r="N11180" s="7"/>
    </row>
    <row r="11181" spans="4:14" s="1" customFormat="1">
      <c r="D11181" s="32"/>
      <c r="G11181" s="32"/>
      <c r="I11181" s="7"/>
      <c r="J11181" s="7"/>
      <c r="K11181" s="7"/>
      <c r="N11181" s="7"/>
    </row>
    <row r="11182" spans="4:14" s="1" customFormat="1">
      <c r="D11182" s="32"/>
      <c r="G11182" s="32"/>
      <c r="I11182" s="7"/>
      <c r="J11182" s="7"/>
      <c r="K11182" s="7"/>
      <c r="N11182" s="7"/>
    </row>
    <row r="11183" spans="4:14" s="1" customFormat="1">
      <c r="D11183" s="32"/>
      <c r="G11183" s="32"/>
      <c r="I11183" s="7"/>
      <c r="J11183" s="7"/>
      <c r="K11183" s="7"/>
      <c r="N11183" s="7"/>
    </row>
    <row r="11184" spans="4:14" s="1" customFormat="1">
      <c r="D11184" s="32"/>
      <c r="G11184" s="32"/>
      <c r="I11184" s="7"/>
      <c r="J11184" s="7"/>
      <c r="K11184" s="7"/>
      <c r="N11184" s="7"/>
    </row>
    <row r="11185" spans="4:14" s="1" customFormat="1">
      <c r="D11185" s="32"/>
      <c r="G11185" s="32"/>
      <c r="I11185" s="7"/>
      <c r="J11185" s="7"/>
      <c r="K11185" s="7"/>
      <c r="N11185" s="7"/>
    </row>
    <row r="11186" spans="4:14" s="1" customFormat="1">
      <c r="D11186" s="32"/>
      <c r="G11186" s="32"/>
      <c r="I11186" s="7"/>
      <c r="J11186" s="7"/>
      <c r="K11186" s="7"/>
      <c r="N11186" s="7"/>
    </row>
    <row r="11187" spans="4:14" s="1" customFormat="1">
      <c r="D11187" s="32"/>
      <c r="G11187" s="32"/>
      <c r="I11187" s="7"/>
      <c r="J11187" s="7"/>
      <c r="K11187" s="7"/>
      <c r="N11187" s="7"/>
    </row>
    <row r="11188" spans="4:14" s="1" customFormat="1">
      <c r="D11188" s="32"/>
      <c r="G11188" s="32"/>
      <c r="I11188" s="7"/>
      <c r="J11188" s="7"/>
      <c r="K11188" s="7"/>
      <c r="N11188" s="7"/>
    </row>
    <row r="11189" spans="4:14" s="1" customFormat="1">
      <c r="D11189" s="32"/>
      <c r="G11189" s="32"/>
      <c r="I11189" s="7"/>
      <c r="J11189" s="7"/>
      <c r="K11189" s="7"/>
      <c r="N11189" s="7"/>
    </row>
    <row r="11190" spans="4:14" s="1" customFormat="1">
      <c r="D11190" s="32"/>
      <c r="G11190" s="32"/>
      <c r="I11190" s="7"/>
      <c r="J11190" s="7"/>
      <c r="K11190" s="7"/>
      <c r="N11190" s="7"/>
    </row>
    <row r="11191" spans="4:14" s="1" customFormat="1">
      <c r="D11191" s="32"/>
      <c r="G11191" s="32"/>
      <c r="I11191" s="7"/>
      <c r="J11191" s="7"/>
      <c r="K11191" s="7"/>
      <c r="N11191" s="7"/>
    </row>
    <row r="11192" spans="4:14" s="1" customFormat="1">
      <c r="D11192" s="32"/>
      <c r="G11192" s="32"/>
      <c r="I11192" s="7"/>
      <c r="J11192" s="7"/>
      <c r="K11192" s="7"/>
      <c r="N11192" s="7"/>
    </row>
    <row r="11193" spans="4:14" s="1" customFormat="1">
      <c r="D11193" s="32"/>
      <c r="G11193" s="32"/>
      <c r="I11193" s="7"/>
      <c r="J11193" s="7"/>
      <c r="K11193" s="7"/>
      <c r="N11193" s="7"/>
    </row>
    <row r="11194" spans="4:14" s="1" customFormat="1">
      <c r="D11194" s="32"/>
      <c r="G11194" s="32"/>
      <c r="I11194" s="7"/>
      <c r="J11194" s="7"/>
      <c r="K11194" s="7"/>
      <c r="N11194" s="7"/>
    </row>
    <row r="11195" spans="4:14" s="1" customFormat="1">
      <c r="D11195" s="32"/>
      <c r="G11195" s="32"/>
      <c r="I11195" s="7"/>
      <c r="J11195" s="7"/>
      <c r="K11195" s="7"/>
      <c r="N11195" s="7"/>
    </row>
    <row r="11196" spans="4:14" s="1" customFormat="1">
      <c r="D11196" s="32"/>
      <c r="G11196" s="32"/>
      <c r="I11196" s="7"/>
      <c r="J11196" s="7"/>
      <c r="K11196" s="7"/>
      <c r="N11196" s="7"/>
    </row>
    <row r="11197" spans="4:14" s="1" customFormat="1">
      <c r="D11197" s="32"/>
      <c r="G11197" s="32"/>
      <c r="I11197" s="7"/>
      <c r="J11197" s="7"/>
      <c r="K11197" s="7"/>
      <c r="N11197" s="7"/>
    </row>
    <row r="11198" spans="4:14" s="1" customFormat="1">
      <c r="D11198" s="32"/>
      <c r="G11198" s="32"/>
      <c r="I11198" s="7"/>
      <c r="J11198" s="7"/>
      <c r="K11198" s="7"/>
      <c r="N11198" s="7"/>
    </row>
    <row r="11199" spans="4:14" s="1" customFormat="1">
      <c r="D11199" s="32"/>
      <c r="G11199" s="32"/>
      <c r="I11199" s="7"/>
      <c r="J11199" s="7"/>
      <c r="K11199" s="7"/>
      <c r="N11199" s="7"/>
    </row>
    <row r="11200" spans="4:14" s="1" customFormat="1">
      <c r="D11200" s="32"/>
      <c r="G11200" s="32"/>
      <c r="I11200" s="7"/>
      <c r="J11200" s="7"/>
      <c r="K11200" s="7"/>
      <c r="N11200" s="7"/>
    </row>
    <row r="11201" spans="4:14" s="1" customFormat="1">
      <c r="D11201" s="32"/>
      <c r="G11201" s="32"/>
      <c r="I11201" s="7"/>
      <c r="J11201" s="7"/>
      <c r="K11201" s="7"/>
      <c r="N11201" s="7"/>
    </row>
    <row r="11202" spans="4:14" s="1" customFormat="1">
      <c r="D11202" s="32"/>
      <c r="G11202" s="32"/>
      <c r="I11202" s="7"/>
      <c r="J11202" s="7"/>
      <c r="K11202" s="7"/>
      <c r="N11202" s="7"/>
    </row>
    <row r="11203" spans="4:14" s="1" customFormat="1">
      <c r="D11203" s="32"/>
      <c r="G11203" s="32"/>
      <c r="I11203" s="7"/>
      <c r="J11203" s="7"/>
      <c r="K11203" s="7"/>
      <c r="N11203" s="7"/>
    </row>
    <row r="11204" spans="4:14" s="1" customFormat="1">
      <c r="D11204" s="32"/>
      <c r="G11204" s="32"/>
      <c r="I11204" s="7"/>
      <c r="J11204" s="7"/>
      <c r="K11204" s="7"/>
      <c r="N11204" s="7"/>
    </row>
    <row r="11205" spans="4:14" s="1" customFormat="1">
      <c r="D11205" s="32"/>
      <c r="G11205" s="32"/>
      <c r="I11205" s="7"/>
      <c r="J11205" s="7"/>
      <c r="K11205" s="7"/>
      <c r="N11205" s="7"/>
    </row>
    <row r="11206" spans="4:14" s="1" customFormat="1">
      <c r="D11206" s="32"/>
      <c r="G11206" s="32"/>
      <c r="I11206" s="7"/>
      <c r="J11206" s="7"/>
      <c r="K11206" s="7"/>
      <c r="N11206" s="7"/>
    </row>
    <row r="11207" spans="4:14" s="1" customFormat="1">
      <c r="D11207" s="32"/>
      <c r="G11207" s="32"/>
      <c r="I11207" s="7"/>
      <c r="J11207" s="7"/>
      <c r="K11207" s="7"/>
      <c r="N11207" s="7"/>
    </row>
    <row r="11208" spans="4:14" s="1" customFormat="1">
      <c r="D11208" s="32"/>
      <c r="G11208" s="32"/>
      <c r="I11208" s="7"/>
      <c r="J11208" s="7"/>
      <c r="K11208" s="7"/>
      <c r="N11208" s="7"/>
    </row>
    <row r="11209" spans="4:14" s="1" customFormat="1">
      <c r="D11209" s="32"/>
      <c r="G11209" s="32"/>
      <c r="I11209" s="7"/>
      <c r="J11209" s="7"/>
      <c r="K11209" s="7"/>
      <c r="N11209" s="7"/>
    </row>
    <row r="11210" spans="4:14" s="1" customFormat="1">
      <c r="D11210" s="32"/>
      <c r="G11210" s="32"/>
      <c r="I11210" s="7"/>
      <c r="J11210" s="7"/>
      <c r="K11210" s="7"/>
      <c r="N11210" s="7"/>
    </row>
    <row r="11211" spans="4:14" s="1" customFormat="1">
      <c r="D11211" s="32"/>
      <c r="G11211" s="32"/>
      <c r="I11211" s="7"/>
      <c r="J11211" s="7"/>
      <c r="K11211" s="7"/>
      <c r="N11211" s="7"/>
    </row>
    <row r="11212" spans="4:14" s="1" customFormat="1">
      <c r="D11212" s="32"/>
      <c r="G11212" s="32"/>
      <c r="I11212" s="7"/>
      <c r="J11212" s="7"/>
      <c r="K11212" s="7"/>
      <c r="N11212" s="7"/>
    </row>
    <row r="11213" spans="4:14" s="1" customFormat="1">
      <c r="D11213" s="32"/>
      <c r="G11213" s="32"/>
      <c r="I11213" s="7"/>
      <c r="J11213" s="7"/>
      <c r="K11213" s="7"/>
      <c r="N11213" s="7"/>
    </row>
    <row r="11214" spans="4:14" s="1" customFormat="1">
      <c r="D11214" s="32"/>
      <c r="G11214" s="32"/>
      <c r="I11214" s="7"/>
      <c r="J11214" s="7"/>
      <c r="K11214" s="7"/>
      <c r="N11214" s="7"/>
    </row>
    <row r="11215" spans="4:14" s="1" customFormat="1">
      <c r="D11215" s="32"/>
      <c r="G11215" s="32"/>
      <c r="I11215" s="7"/>
      <c r="J11215" s="7"/>
      <c r="K11215" s="7"/>
      <c r="N11215" s="7"/>
    </row>
    <row r="11216" spans="4:14" s="1" customFormat="1">
      <c r="D11216" s="32"/>
      <c r="G11216" s="32"/>
      <c r="I11216" s="7"/>
      <c r="J11216" s="7"/>
      <c r="K11216" s="7"/>
      <c r="N11216" s="7"/>
    </row>
    <row r="11217" spans="4:14" s="1" customFormat="1">
      <c r="D11217" s="32"/>
      <c r="G11217" s="32"/>
      <c r="I11217" s="7"/>
      <c r="J11217" s="7"/>
      <c r="K11217" s="7"/>
      <c r="N11217" s="7"/>
    </row>
    <row r="11218" spans="4:14" s="1" customFormat="1">
      <c r="D11218" s="32"/>
      <c r="G11218" s="32"/>
      <c r="I11218" s="7"/>
      <c r="J11218" s="7"/>
      <c r="K11218" s="7"/>
      <c r="N11218" s="7"/>
    </row>
    <row r="11219" spans="4:14" s="1" customFormat="1">
      <c r="D11219" s="32"/>
      <c r="G11219" s="32"/>
      <c r="I11219" s="7"/>
      <c r="J11219" s="7"/>
      <c r="K11219" s="7"/>
      <c r="N11219" s="7"/>
    </row>
    <row r="11220" spans="4:14" s="1" customFormat="1">
      <c r="D11220" s="32"/>
      <c r="G11220" s="32"/>
      <c r="I11220" s="7"/>
      <c r="J11220" s="7"/>
      <c r="K11220" s="7"/>
      <c r="N11220" s="7"/>
    </row>
    <row r="11221" spans="4:14" s="1" customFormat="1">
      <c r="D11221" s="32"/>
      <c r="G11221" s="32"/>
      <c r="I11221" s="7"/>
      <c r="J11221" s="7"/>
      <c r="K11221" s="7"/>
      <c r="N11221" s="7"/>
    </row>
    <row r="11222" spans="4:14" s="1" customFormat="1">
      <c r="D11222" s="32"/>
      <c r="G11222" s="32"/>
      <c r="I11222" s="7"/>
      <c r="J11222" s="7"/>
      <c r="K11222" s="7"/>
      <c r="N11222" s="7"/>
    </row>
    <row r="11223" spans="4:14" s="1" customFormat="1">
      <c r="D11223" s="32"/>
      <c r="G11223" s="32"/>
      <c r="I11223" s="7"/>
      <c r="J11223" s="7"/>
      <c r="K11223" s="7"/>
      <c r="N11223" s="7"/>
    </row>
    <row r="11224" spans="4:14" s="1" customFormat="1">
      <c r="D11224" s="32"/>
      <c r="G11224" s="32"/>
      <c r="I11224" s="7"/>
      <c r="J11224" s="7"/>
      <c r="K11224" s="7"/>
      <c r="N11224" s="7"/>
    </row>
    <row r="11225" spans="4:14" s="1" customFormat="1">
      <c r="D11225" s="32"/>
      <c r="G11225" s="32"/>
      <c r="I11225" s="7"/>
      <c r="J11225" s="7"/>
      <c r="K11225" s="7"/>
      <c r="N11225" s="7"/>
    </row>
    <row r="11226" spans="4:14" s="1" customFormat="1">
      <c r="D11226" s="32"/>
      <c r="G11226" s="32"/>
      <c r="I11226" s="7"/>
      <c r="J11226" s="7"/>
      <c r="K11226" s="7"/>
      <c r="N11226" s="7"/>
    </row>
    <row r="11227" spans="4:14" s="1" customFormat="1">
      <c r="D11227" s="32"/>
      <c r="G11227" s="32"/>
      <c r="I11227" s="7"/>
      <c r="J11227" s="7"/>
      <c r="K11227" s="7"/>
      <c r="N11227" s="7"/>
    </row>
    <row r="11228" spans="4:14" s="1" customFormat="1">
      <c r="D11228" s="32"/>
      <c r="G11228" s="32"/>
      <c r="I11228" s="7"/>
      <c r="J11228" s="7"/>
      <c r="K11228" s="7"/>
      <c r="N11228" s="7"/>
    </row>
    <row r="11229" spans="4:14" s="1" customFormat="1">
      <c r="D11229" s="32"/>
      <c r="G11229" s="32"/>
      <c r="I11229" s="7"/>
      <c r="J11229" s="7"/>
      <c r="K11229" s="7"/>
      <c r="N11229" s="7"/>
    </row>
    <row r="11230" spans="4:14" s="1" customFormat="1">
      <c r="D11230" s="32"/>
      <c r="G11230" s="32"/>
      <c r="I11230" s="7"/>
      <c r="J11230" s="7"/>
      <c r="K11230" s="7"/>
      <c r="N11230" s="7"/>
    </row>
    <row r="11231" spans="4:14" s="1" customFormat="1">
      <c r="D11231" s="32"/>
      <c r="G11231" s="32"/>
      <c r="I11231" s="7"/>
      <c r="J11231" s="7"/>
      <c r="K11231" s="7"/>
      <c r="N11231" s="7"/>
    </row>
    <row r="11232" spans="4:14" s="1" customFormat="1">
      <c r="D11232" s="32"/>
      <c r="G11232" s="32"/>
      <c r="I11232" s="7"/>
      <c r="J11232" s="7"/>
      <c r="K11232" s="7"/>
      <c r="N11232" s="7"/>
    </row>
    <row r="11233" spans="4:14" s="1" customFormat="1">
      <c r="D11233" s="32"/>
      <c r="G11233" s="32"/>
      <c r="I11233" s="7"/>
      <c r="J11233" s="7"/>
      <c r="K11233" s="7"/>
      <c r="N11233" s="7"/>
    </row>
    <row r="11234" spans="4:14" s="1" customFormat="1">
      <c r="D11234" s="32"/>
      <c r="G11234" s="32"/>
      <c r="I11234" s="7"/>
      <c r="J11234" s="7"/>
      <c r="K11234" s="7"/>
      <c r="N11234" s="7"/>
    </row>
    <row r="11235" spans="4:14" s="1" customFormat="1">
      <c r="D11235" s="32"/>
      <c r="G11235" s="32"/>
      <c r="I11235" s="7"/>
      <c r="J11235" s="7"/>
      <c r="K11235" s="7"/>
      <c r="N11235" s="7"/>
    </row>
    <row r="11236" spans="4:14" s="1" customFormat="1">
      <c r="D11236" s="32"/>
      <c r="G11236" s="32"/>
      <c r="I11236" s="7"/>
      <c r="J11236" s="7"/>
      <c r="K11236" s="7"/>
      <c r="N11236" s="7"/>
    </row>
    <row r="11237" spans="4:14" s="1" customFormat="1">
      <c r="D11237" s="32"/>
      <c r="G11237" s="32"/>
      <c r="I11237" s="7"/>
      <c r="J11237" s="7"/>
      <c r="K11237" s="7"/>
      <c r="N11237" s="7"/>
    </row>
    <row r="11238" spans="4:14" s="1" customFormat="1">
      <c r="D11238" s="32"/>
      <c r="G11238" s="32"/>
      <c r="I11238" s="7"/>
      <c r="J11238" s="7"/>
      <c r="K11238" s="7"/>
      <c r="N11238" s="7"/>
    </row>
    <row r="11239" spans="4:14" s="1" customFormat="1">
      <c r="D11239" s="32"/>
      <c r="G11239" s="32"/>
      <c r="I11239" s="7"/>
      <c r="J11239" s="7"/>
      <c r="K11239" s="7"/>
      <c r="N11239" s="7"/>
    </row>
    <row r="11240" spans="4:14" s="1" customFormat="1">
      <c r="D11240" s="32"/>
      <c r="G11240" s="32"/>
      <c r="I11240" s="7"/>
      <c r="J11240" s="7"/>
      <c r="K11240" s="7"/>
      <c r="N11240" s="7"/>
    </row>
    <row r="11241" spans="4:14" s="1" customFormat="1">
      <c r="D11241" s="32"/>
      <c r="G11241" s="32"/>
      <c r="I11241" s="7"/>
      <c r="J11241" s="7"/>
      <c r="K11241" s="7"/>
      <c r="N11241" s="7"/>
    </row>
    <row r="11242" spans="4:14" s="1" customFormat="1">
      <c r="D11242" s="32"/>
      <c r="G11242" s="32"/>
      <c r="I11242" s="7"/>
      <c r="J11242" s="7"/>
      <c r="K11242" s="7"/>
      <c r="N11242" s="7"/>
    </row>
    <row r="11243" spans="4:14" s="1" customFormat="1">
      <c r="D11243" s="32"/>
      <c r="G11243" s="32"/>
      <c r="I11243" s="7"/>
      <c r="J11243" s="7"/>
      <c r="K11243" s="7"/>
      <c r="N11243" s="7"/>
    </row>
    <row r="11244" spans="4:14" s="1" customFormat="1">
      <c r="D11244" s="32"/>
      <c r="G11244" s="32"/>
      <c r="I11244" s="7"/>
      <c r="J11244" s="7"/>
      <c r="K11244" s="7"/>
      <c r="N11244" s="7"/>
    </row>
    <row r="11245" spans="4:14" s="1" customFormat="1">
      <c r="D11245" s="32"/>
      <c r="G11245" s="32"/>
      <c r="I11245" s="7"/>
      <c r="J11245" s="7"/>
      <c r="K11245" s="7"/>
      <c r="N11245" s="7"/>
    </row>
    <row r="11246" spans="4:14" s="1" customFormat="1">
      <c r="D11246" s="32"/>
      <c r="G11246" s="32"/>
      <c r="I11246" s="7"/>
      <c r="J11246" s="7"/>
      <c r="K11246" s="7"/>
      <c r="N11246" s="7"/>
    </row>
    <row r="11247" spans="4:14" s="1" customFormat="1">
      <c r="D11247" s="32"/>
      <c r="G11247" s="32"/>
      <c r="I11247" s="7"/>
      <c r="J11247" s="7"/>
      <c r="K11247" s="7"/>
      <c r="N11247" s="7"/>
    </row>
    <row r="11248" spans="4:14" s="1" customFormat="1">
      <c r="D11248" s="32"/>
      <c r="G11248" s="32"/>
      <c r="I11248" s="7"/>
      <c r="J11248" s="7"/>
      <c r="K11248" s="7"/>
      <c r="N11248" s="7"/>
    </row>
    <row r="11249" spans="4:14" s="1" customFormat="1">
      <c r="D11249" s="32"/>
      <c r="G11249" s="32"/>
      <c r="I11249" s="7"/>
      <c r="J11249" s="7"/>
      <c r="K11249" s="7"/>
      <c r="N11249" s="7"/>
    </row>
    <row r="11250" spans="4:14" s="1" customFormat="1">
      <c r="D11250" s="32"/>
      <c r="G11250" s="32"/>
      <c r="I11250" s="7"/>
      <c r="J11250" s="7"/>
      <c r="K11250" s="7"/>
      <c r="N11250" s="7"/>
    </row>
    <row r="11251" spans="4:14" s="1" customFormat="1">
      <c r="D11251" s="32"/>
      <c r="G11251" s="32"/>
      <c r="I11251" s="7"/>
      <c r="J11251" s="7"/>
      <c r="K11251" s="7"/>
      <c r="N11251" s="7"/>
    </row>
    <row r="11252" spans="4:14" s="1" customFormat="1">
      <c r="D11252" s="32"/>
      <c r="G11252" s="32"/>
      <c r="I11252" s="7"/>
      <c r="J11252" s="7"/>
      <c r="K11252" s="7"/>
      <c r="N11252" s="7"/>
    </row>
    <row r="11253" spans="4:14" s="1" customFormat="1">
      <c r="D11253" s="32"/>
      <c r="G11253" s="32"/>
      <c r="I11253" s="7"/>
      <c r="J11253" s="7"/>
      <c r="K11253" s="7"/>
      <c r="N11253" s="7"/>
    </row>
    <row r="11254" spans="4:14" s="1" customFormat="1">
      <c r="D11254" s="32"/>
      <c r="G11254" s="32"/>
      <c r="I11254" s="7"/>
      <c r="J11254" s="7"/>
      <c r="K11254" s="7"/>
      <c r="N11254" s="7"/>
    </row>
    <row r="11255" spans="4:14" s="1" customFormat="1">
      <c r="D11255" s="32"/>
      <c r="G11255" s="32"/>
      <c r="I11255" s="7"/>
      <c r="J11255" s="7"/>
      <c r="K11255" s="7"/>
      <c r="N11255" s="7"/>
    </row>
    <row r="11256" spans="4:14" s="1" customFormat="1">
      <c r="D11256" s="32"/>
      <c r="G11256" s="32"/>
      <c r="I11256" s="7"/>
      <c r="J11256" s="7"/>
      <c r="K11256" s="7"/>
      <c r="N11256" s="7"/>
    </row>
    <row r="11257" spans="4:14" s="1" customFormat="1">
      <c r="D11257" s="32"/>
      <c r="G11257" s="32"/>
      <c r="I11257" s="7"/>
      <c r="J11257" s="7"/>
      <c r="K11257" s="7"/>
      <c r="N11257" s="7"/>
    </row>
    <row r="11258" spans="4:14" s="1" customFormat="1">
      <c r="D11258" s="32"/>
      <c r="G11258" s="32"/>
      <c r="I11258" s="7"/>
      <c r="J11258" s="7"/>
      <c r="K11258" s="7"/>
      <c r="N11258" s="7"/>
    </row>
    <row r="11259" spans="4:14" s="1" customFormat="1">
      <c r="D11259" s="32"/>
      <c r="G11259" s="32"/>
      <c r="I11259" s="7"/>
      <c r="J11259" s="7"/>
      <c r="K11259" s="7"/>
      <c r="N11259" s="7"/>
    </row>
    <row r="11260" spans="4:14" s="1" customFormat="1">
      <c r="D11260" s="32"/>
      <c r="G11260" s="32"/>
      <c r="I11260" s="7"/>
      <c r="J11260" s="7"/>
      <c r="K11260" s="7"/>
      <c r="N11260" s="7"/>
    </row>
    <row r="11261" spans="4:14" s="1" customFormat="1">
      <c r="D11261" s="32"/>
      <c r="G11261" s="32"/>
      <c r="I11261" s="7"/>
      <c r="J11261" s="7"/>
      <c r="K11261" s="7"/>
      <c r="N11261" s="7"/>
    </row>
    <row r="11262" spans="4:14" s="1" customFormat="1">
      <c r="D11262" s="32"/>
      <c r="G11262" s="32"/>
      <c r="I11262" s="7"/>
      <c r="J11262" s="7"/>
      <c r="K11262" s="7"/>
      <c r="N11262" s="7"/>
    </row>
    <row r="11263" spans="4:14" s="1" customFormat="1">
      <c r="D11263" s="32"/>
      <c r="G11263" s="32"/>
      <c r="I11263" s="7"/>
      <c r="J11263" s="7"/>
      <c r="K11263" s="7"/>
      <c r="N11263" s="7"/>
    </row>
    <row r="11264" spans="4:14" s="1" customFormat="1">
      <c r="D11264" s="32"/>
      <c r="G11264" s="32"/>
      <c r="I11264" s="7"/>
      <c r="J11264" s="7"/>
      <c r="K11264" s="7"/>
      <c r="N11264" s="7"/>
    </row>
    <row r="11265" spans="4:14" s="1" customFormat="1">
      <c r="D11265" s="32"/>
      <c r="G11265" s="32"/>
      <c r="I11265" s="7"/>
      <c r="J11265" s="7"/>
      <c r="K11265" s="7"/>
      <c r="N11265" s="7"/>
    </row>
    <row r="11266" spans="4:14" s="1" customFormat="1">
      <c r="D11266" s="32"/>
      <c r="G11266" s="32"/>
      <c r="I11266" s="7"/>
      <c r="J11266" s="7"/>
      <c r="K11266" s="7"/>
      <c r="N11266" s="7"/>
    </row>
    <row r="11267" spans="4:14" s="1" customFormat="1">
      <c r="D11267" s="32"/>
      <c r="G11267" s="32"/>
      <c r="I11267" s="7"/>
      <c r="J11267" s="7"/>
      <c r="K11267" s="7"/>
      <c r="N11267" s="7"/>
    </row>
    <row r="11268" spans="4:14" s="1" customFormat="1">
      <c r="D11268" s="32"/>
      <c r="G11268" s="32"/>
      <c r="I11268" s="7"/>
      <c r="J11268" s="7"/>
      <c r="K11268" s="7"/>
      <c r="N11268" s="7"/>
    </row>
    <row r="11269" spans="4:14" s="1" customFormat="1">
      <c r="D11269" s="32"/>
      <c r="G11269" s="32"/>
      <c r="I11269" s="7"/>
      <c r="J11269" s="7"/>
      <c r="K11269" s="7"/>
      <c r="N11269" s="7"/>
    </row>
    <row r="11270" spans="4:14" s="1" customFormat="1">
      <c r="D11270" s="32"/>
      <c r="G11270" s="32"/>
      <c r="I11270" s="7"/>
      <c r="J11270" s="7"/>
      <c r="K11270" s="7"/>
      <c r="N11270" s="7"/>
    </row>
    <row r="11271" spans="4:14" s="1" customFormat="1">
      <c r="D11271" s="32"/>
      <c r="G11271" s="32"/>
      <c r="I11271" s="7"/>
      <c r="J11271" s="7"/>
      <c r="K11271" s="7"/>
      <c r="N11271" s="7"/>
    </row>
    <row r="11272" spans="4:14" s="1" customFormat="1">
      <c r="D11272" s="32"/>
      <c r="G11272" s="32"/>
      <c r="I11272" s="7"/>
      <c r="J11272" s="7"/>
      <c r="K11272" s="7"/>
      <c r="N11272" s="7"/>
    </row>
    <row r="11273" spans="4:14" s="1" customFormat="1">
      <c r="D11273" s="32"/>
      <c r="G11273" s="32"/>
      <c r="I11273" s="7"/>
      <c r="J11273" s="7"/>
      <c r="K11273" s="7"/>
      <c r="N11273" s="7"/>
    </row>
    <row r="11274" spans="4:14" s="1" customFormat="1">
      <c r="D11274" s="32"/>
      <c r="G11274" s="32"/>
      <c r="I11274" s="7"/>
      <c r="J11274" s="7"/>
      <c r="K11274" s="7"/>
      <c r="N11274" s="7"/>
    </row>
    <row r="11275" spans="4:14" s="1" customFormat="1">
      <c r="D11275" s="32"/>
      <c r="G11275" s="32"/>
      <c r="I11275" s="7"/>
      <c r="J11275" s="7"/>
      <c r="K11275" s="7"/>
      <c r="N11275" s="7"/>
    </row>
    <row r="11276" spans="4:14" s="1" customFormat="1">
      <c r="D11276" s="32"/>
      <c r="G11276" s="32"/>
      <c r="I11276" s="7"/>
      <c r="J11276" s="7"/>
      <c r="K11276" s="7"/>
      <c r="N11276" s="7"/>
    </row>
    <row r="11277" spans="4:14" s="1" customFormat="1">
      <c r="D11277" s="32"/>
      <c r="G11277" s="32"/>
      <c r="I11277" s="7"/>
      <c r="J11277" s="7"/>
      <c r="K11277" s="7"/>
      <c r="N11277" s="7"/>
    </row>
    <row r="11278" spans="4:14" s="1" customFormat="1">
      <c r="D11278" s="32"/>
      <c r="G11278" s="32"/>
      <c r="I11278" s="7"/>
      <c r="J11278" s="7"/>
      <c r="K11278" s="7"/>
      <c r="N11278" s="7"/>
    </row>
    <row r="11279" spans="4:14" s="1" customFormat="1">
      <c r="D11279" s="32"/>
      <c r="G11279" s="32"/>
      <c r="I11279" s="7"/>
      <c r="J11279" s="7"/>
      <c r="K11279" s="7"/>
      <c r="N11279" s="7"/>
    </row>
    <row r="11280" spans="4:14" s="1" customFormat="1">
      <c r="D11280" s="32"/>
      <c r="G11280" s="32"/>
      <c r="I11280" s="7"/>
      <c r="J11280" s="7"/>
      <c r="K11280" s="7"/>
      <c r="N11280" s="7"/>
    </row>
    <row r="11281" spans="4:14" s="1" customFormat="1">
      <c r="D11281" s="32"/>
      <c r="G11281" s="32"/>
      <c r="I11281" s="7"/>
      <c r="J11281" s="7"/>
      <c r="K11281" s="7"/>
      <c r="N11281" s="7"/>
    </row>
    <row r="11282" spans="4:14" s="1" customFormat="1">
      <c r="D11282" s="32"/>
      <c r="G11282" s="32"/>
      <c r="I11282" s="7"/>
      <c r="J11282" s="7"/>
      <c r="K11282" s="7"/>
      <c r="N11282" s="7"/>
    </row>
    <row r="11283" spans="4:14" s="1" customFormat="1">
      <c r="D11283" s="32"/>
      <c r="G11283" s="32"/>
      <c r="I11283" s="7"/>
      <c r="J11283" s="7"/>
      <c r="K11283" s="7"/>
      <c r="N11283" s="7"/>
    </row>
    <row r="11284" spans="4:14" s="1" customFormat="1">
      <c r="D11284" s="32"/>
      <c r="G11284" s="32"/>
      <c r="I11284" s="7"/>
      <c r="J11284" s="7"/>
      <c r="K11284" s="7"/>
      <c r="N11284" s="7"/>
    </row>
    <row r="11285" spans="4:14" s="1" customFormat="1">
      <c r="D11285" s="32"/>
      <c r="G11285" s="32"/>
      <c r="I11285" s="7"/>
      <c r="J11285" s="7"/>
      <c r="K11285" s="7"/>
      <c r="N11285" s="7"/>
    </row>
    <row r="11286" spans="4:14" s="1" customFormat="1">
      <c r="D11286" s="32"/>
      <c r="G11286" s="32"/>
      <c r="I11286" s="7"/>
      <c r="J11286" s="7"/>
      <c r="K11286" s="7"/>
      <c r="N11286" s="7"/>
    </row>
    <row r="11287" spans="4:14" s="1" customFormat="1">
      <c r="D11287" s="32"/>
      <c r="G11287" s="32"/>
      <c r="I11287" s="7"/>
      <c r="J11287" s="7"/>
      <c r="K11287" s="7"/>
      <c r="N11287" s="7"/>
    </row>
    <row r="11288" spans="4:14" s="1" customFormat="1">
      <c r="D11288" s="32"/>
      <c r="G11288" s="32"/>
      <c r="I11288" s="7"/>
      <c r="J11288" s="7"/>
      <c r="K11288" s="7"/>
      <c r="N11288" s="7"/>
    </row>
    <row r="11289" spans="4:14" s="1" customFormat="1">
      <c r="D11289" s="32"/>
      <c r="G11289" s="32"/>
      <c r="I11289" s="7"/>
      <c r="J11289" s="7"/>
      <c r="K11289" s="7"/>
      <c r="N11289" s="7"/>
    </row>
    <row r="11290" spans="4:14" s="1" customFormat="1">
      <c r="D11290" s="32"/>
      <c r="G11290" s="32"/>
      <c r="I11290" s="7"/>
      <c r="J11290" s="7"/>
      <c r="K11290" s="7"/>
      <c r="N11290" s="7"/>
    </row>
    <row r="11291" spans="4:14" s="1" customFormat="1">
      <c r="D11291" s="32"/>
      <c r="G11291" s="32"/>
      <c r="I11291" s="7"/>
      <c r="J11291" s="7"/>
      <c r="K11291" s="7"/>
      <c r="N11291" s="7"/>
    </row>
    <row r="11292" spans="4:14" s="1" customFormat="1">
      <c r="D11292" s="32"/>
      <c r="G11292" s="32"/>
      <c r="I11292" s="7"/>
      <c r="J11292" s="7"/>
      <c r="K11292" s="7"/>
      <c r="N11292" s="7"/>
    </row>
    <row r="11293" spans="4:14" s="1" customFormat="1">
      <c r="D11293" s="32"/>
      <c r="G11293" s="32"/>
      <c r="I11293" s="7"/>
      <c r="J11293" s="7"/>
      <c r="K11293" s="7"/>
      <c r="N11293" s="7"/>
    </row>
    <row r="11294" spans="4:14" s="1" customFormat="1">
      <c r="D11294" s="32"/>
      <c r="G11294" s="32"/>
      <c r="I11294" s="7"/>
      <c r="J11294" s="7"/>
      <c r="K11294" s="7"/>
      <c r="N11294" s="7"/>
    </row>
    <row r="11295" spans="4:14" s="1" customFormat="1">
      <c r="D11295" s="32"/>
      <c r="G11295" s="32"/>
      <c r="I11295" s="7"/>
      <c r="J11295" s="7"/>
      <c r="K11295" s="7"/>
      <c r="N11295" s="7"/>
    </row>
    <row r="11296" spans="4:14" s="1" customFormat="1">
      <c r="D11296" s="32"/>
      <c r="G11296" s="32"/>
      <c r="I11296" s="7"/>
      <c r="J11296" s="7"/>
      <c r="K11296" s="7"/>
      <c r="N11296" s="7"/>
    </row>
    <row r="11297" spans="4:14" s="1" customFormat="1">
      <c r="D11297" s="32"/>
      <c r="G11297" s="32"/>
      <c r="I11297" s="7"/>
      <c r="J11297" s="7"/>
      <c r="K11297" s="7"/>
      <c r="N11297" s="7"/>
    </row>
    <row r="11298" spans="4:14" s="1" customFormat="1">
      <c r="D11298" s="32"/>
      <c r="G11298" s="32"/>
      <c r="I11298" s="7"/>
      <c r="J11298" s="7"/>
      <c r="K11298" s="7"/>
      <c r="N11298" s="7"/>
    </row>
    <row r="11299" spans="4:14" s="1" customFormat="1">
      <c r="D11299" s="32"/>
      <c r="G11299" s="32"/>
      <c r="I11299" s="7"/>
      <c r="J11299" s="7"/>
      <c r="K11299" s="7"/>
      <c r="N11299" s="7"/>
    </row>
    <row r="11300" spans="4:14" s="1" customFormat="1">
      <c r="D11300" s="32"/>
      <c r="G11300" s="32"/>
      <c r="I11300" s="7"/>
      <c r="J11300" s="7"/>
      <c r="K11300" s="7"/>
      <c r="N11300" s="7"/>
    </row>
    <row r="11301" spans="4:14" s="1" customFormat="1">
      <c r="D11301" s="32"/>
      <c r="G11301" s="32"/>
      <c r="I11301" s="7"/>
      <c r="J11301" s="7"/>
      <c r="K11301" s="7"/>
      <c r="N11301" s="7"/>
    </row>
    <row r="11302" spans="4:14" s="1" customFormat="1">
      <c r="D11302" s="32"/>
      <c r="G11302" s="32"/>
      <c r="I11302" s="7"/>
      <c r="J11302" s="7"/>
      <c r="K11302" s="7"/>
      <c r="N11302" s="7"/>
    </row>
    <row r="11303" spans="4:14" s="1" customFormat="1">
      <c r="D11303" s="32"/>
      <c r="G11303" s="32"/>
      <c r="I11303" s="7"/>
      <c r="J11303" s="7"/>
      <c r="K11303" s="7"/>
      <c r="N11303" s="7"/>
    </row>
    <row r="11304" spans="4:14" s="1" customFormat="1">
      <c r="D11304" s="32"/>
      <c r="G11304" s="32"/>
      <c r="I11304" s="7"/>
      <c r="J11304" s="7"/>
      <c r="K11304" s="7"/>
      <c r="N11304" s="7"/>
    </row>
    <row r="11305" spans="4:14" s="1" customFormat="1">
      <c r="D11305" s="32"/>
      <c r="G11305" s="32"/>
      <c r="I11305" s="7"/>
      <c r="J11305" s="7"/>
      <c r="K11305" s="7"/>
      <c r="N11305" s="7"/>
    </row>
    <row r="11306" spans="4:14" s="1" customFormat="1">
      <c r="D11306" s="32"/>
      <c r="G11306" s="32"/>
      <c r="I11306" s="7"/>
      <c r="J11306" s="7"/>
      <c r="K11306" s="7"/>
      <c r="N11306" s="7"/>
    </row>
    <row r="11307" spans="4:14" s="1" customFormat="1">
      <c r="D11307" s="32"/>
      <c r="G11307" s="32"/>
      <c r="I11307" s="7"/>
      <c r="J11307" s="7"/>
      <c r="K11307" s="7"/>
      <c r="N11307" s="7"/>
    </row>
    <row r="11308" spans="4:14" s="1" customFormat="1">
      <c r="D11308" s="32"/>
      <c r="G11308" s="32"/>
      <c r="I11308" s="7"/>
      <c r="J11308" s="7"/>
      <c r="K11308" s="7"/>
      <c r="N11308" s="7"/>
    </row>
    <row r="11309" spans="4:14" s="1" customFormat="1">
      <c r="D11309" s="32"/>
      <c r="G11309" s="32"/>
      <c r="I11309" s="7"/>
      <c r="J11309" s="7"/>
      <c r="K11309" s="7"/>
      <c r="N11309" s="7"/>
    </row>
    <row r="11310" spans="4:14" s="1" customFormat="1">
      <c r="D11310" s="32"/>
      <c r="G11310" s="32"/>
      <c r="I11310" s="7"/>
      <c r="J11310" s="7"/>
      <c r="K11310" s="7"/>
      <c r="N11310" s="7"/>
    </row>
    <row r="11311" spans="4:14" s="1" customFormat="1">
      <c r="D11311" s="32"/>
      <c r="G11311" s="32"/>
      <c r="I11311" s="7"/>
      <c r="J11311" s="7"/>
      <c r="K11311" s="7"/>
      <c r="N11311" s="7"/>
    </row>
    <row r="11312" spans="4:14" s="1" customFormat="1">
      <c r="D11312" s="32"/>
      <c r="G11312" s="32"/>
      <c r="I11312" s="7"/>
      <c r="J11312" s="7"/>
      <c r="K11312" s="7"/>
      <c r="N11312" s="7"/>
    </row>
    <row r="11313" spans="4:14" s="1" customFormat="1">
      <c r="D11313" s="32"/>
      <c r="G11313" s="32"/>
      <c r="I11313" s="7"/>
      <c r="J11313" s="7"/>
      <c r="K11313" s="7"/>
      <c r="N11313" s="7"/>
    </row>
    <row r="11314" spans="4:14" s="1" customFormat="1">
      <c r="D11314" s="32"/>
      <c r="G11314" s="32"/>
      <c r="I11314" s="7"/>
      <c r="J11314" s="7"/>
      <c r="K11314" s="7"/>
      <c r="N11314" s="7"/>
    </row>
    <row r="11315" spans="4:14" s="1" customFormat="1">
      <c r="D11315" s="32"/>
      <c r="G11315" s="32"/>
      <c r="I11315" s="7"/>
      <c r="J11315" s="7"/>
      <c r="K11315" s="7"/>
      <c r="N11315" s="7"/>
    </row>
    <row r="11316" spans="4:14" s="1" customFormat="1">
      <c r="D11316" s="32"/>
      <c r="G11316" s="32"/>
      <c r="I11316" s="7"/>
      <c r="J11316" s="7"/>
      <c r="K11316" s="7"/>
      <c r="N11316" s="7"/>
    </row>
    <row r="11317" spans="4:14" s="1" customFormat="1">
      <c r="D11317" s="32"/>
      <c r="G11317" s="32"/>
      <c r="I11317" s="7"/>
      <c r="J11317" s="7"/>
      <c r="K11317" s="7"/>
      <c r="N11317" s="7"/>
    </row>
    <row r="11318" spans="4:14" s="1" customFormat="1">
      <c r="D11318" s="32"/>
      <c r="G11318" s="32"/>
      <c r="I11318" s="7"/>
      <c r="J11318" s="7"/>
      <c r="K11318" s="7"/>
      <c r="N11318" s="7"/>
    </row>
    <row r="11319" spans="4:14" s="1" customFormat="1">
      <c r="D11319" s="32"/>
      <c r="G11319" s="32"/>
      <c r="I11319" s="7"/>
      <c r="J11319" s="7"/>
      <c r="K11319" s="7"/>
      <c r="N11319" s="7"/>
    </row>
    <row r="11320" spans="4:14" s="1" customFormat="1">
      <c r="D11320" s="32"/>
      <c r="G11320" s="32"/>
      <c r="I11320" s="7"/>
      <c r="J11320" s="7"/>
      <c r="K11320" s="7"/>
      <c r="N11320" s="7"/>
    </row>
    <row r="11321" spans="4:14" s="1" customFormat="1">
      <c r="D11321" s="32"/>
      <c r="G11321" s="32"/>
      <c r="I11321" s="7"/>
      <c r="J11321" s="7"/>
      <c r="K11321" s="7"/>
      <c r="N11321" s="7"/>
    </row>
    <row r="11322" spans="4:14" s="1" customFormat="1">
      <c r="D11322" s="32"/>
      <c r="G11322" s="32"/>
      <c r="I11322" s="7"/>
      <c r="J11322" s="7"/>
      <c r="K11322" s="7"/>
      <c r="N11322" s="7"/>
    </row>
    <row r="11323" spans="4:14" s="1" customFormat="1">
      <c r="D11323" s="32"/>
      <c r="G11323" s="32"/>
      <c r="I11323" s="7"/>
      <c r="J11323" s="7"/>
      <c r="K11323" s="7"/>
      <c r="N11323" s="7"/>
    </row>
    <row r="11324" spans="4:14" s="1" customFormat="1">
      <c r="D11324" s="32"/>
      <c r="G11324" s="32"/>
      <c r="I11324" s="7"/>
      <c r="J11324" s="7"/>
      <c r="K11324" s="7"/>
      <c r="N11324" s="7"/>
    </row>
    <row r="11325" spans="4:14" s="1" customFormat="1">
      <c r="D11325" s="32"/>
      <c r="G11325" s="32"/>
      <c r="I11325" s="7"/>
      <c r="J11325" s="7"/>
      <c r="K11325" s="7"/>
      <c r="N11325" s="7"/>
    </row>
    <row r="11326" spans="4:14" s="1" customFormat="1">
      <c r="D11326" s="32"/>
      <c r="G11326" s="32"/>
      <c r="I11326" s="7"/>
      <c r="J11326" s="7"/>
      <c r="K11326" s="7"/>
      <c r="N11326" s="7"/>
    </row>
    <row r="11327" spans="4:14" s="1" customFormat="1">
      <c r="D11327" s="32"/>
      <c r="G11327" s="32"/>
      <c r="I11327" s="7"/>
      <c r="J11327" s="7"/>
      <c r="K11327" s="7"/>
      <c r="N11327" s="7"/>
    </row>
    <row r="11328" spans="4:14" s="1" customFormat="1">
      <c r="D11328" s="32"/>
      <c r="G11328" s="32"/>
      <c r="I11328" s="7"/>
      <c r="J11328" s="7"/>
      <c r="K11328" s="7"/>
      <c r="N11328" s="7"/>
    </row>
    <row r="11329" spans="4:14" s="1" customFormat="1">
      <c r="D11329" s="32"/>
      <c r="G11329" s="32"/>
      <c r="I11329" s="7"/>
      <c r="J11329" s="7"/>
      <c r="K11329" s="7"/>
      <c r="N11329" s="7"/>
    </row>
    <row r="11330" spans="4:14" s="1" customFormat="1">
      <c r="D11330" s="32"/>
      <c r="G11330" s="32"/>
      <c r="I11330" s="7"/>
      <c r="J11330" s="7"/>
      <c r="K11330" s="7"/>
      <c r="N11330" s="7"/>
    </row>
    <row r="11331" spans="4:14" s="1" customFormat="1">
      <c r="D11331" s="32"/>
      <c r="G11331" s="32"/>
      <c r="I11331" s="7"/>
      <c r="J11331" s="7"/>
      <c r="K11331" s="7"/>
      <c r="N11331" s="7"/>
    </row>
    <row r="11332" spans="4:14" s="1" customFormat="1">
      <c r="D11332" s="32"/>
      <c r="G11332" s="32"/>
      <c r="I11332" s="7"/>
      <c r="J11332" s="7"/>
      <c r="K11332" s="7"/>
      <c r="N11332" s="7"/>
    </row>
    <row r="11333" spans="4:14" s="1" customFormat="1">
      <c r="D11333" s="32"/>
      <c r="G11333" s="32"/>
      <c r="I11333" s="7"/>
      <c r="J11333" s="7"/>
      <c r="K11333" s="7"/>
      <c r="N11333" s="7"/>
    </row>
    <row r="11334" spans="4:14" s="1" customFormat="1">
      <c r="D11334" s="32"/>
      <c r="G11334" s="32"/>
      <c r="I11334" s="7"/>
      <c r="J11334" s="7"/>
      <c r="K11334" s="7"/>
      <c r="N11334" s="7"/>
    </row>
    <row r="11335" spans="4:14" s="1" customFormat="1">
      <c r="D11335" s="32"/>
      <c r="G11335" s="32"/>
      <c r="I11335" s="7"/>
      <c r="J11335" s="7"/>
      <c r="K11335" s="7"/>
      <c r="N11335" s="7"/>
    </row>
    <row r="11336" spans="4:14" s="1" customFormat="1">
      <c r="D11336" s="32"/>
      <c r="G11336" s="32"/>
      <c r="I11336" s="7"/>
      <c r="J11336" s="7"/>
      <c r="K11336" s="7"/>
      <c r="N11336" s="7"/>
    </row>
    <row r="11337" spans="4:14" s="1" customFormat="1">
      <c r="D11337" s="32"/>
      <c r="G11337" s="32"/>
      <c r="I11337" s="7"/>
      <c r="J11337" s="7"/>
      <c r="K11337" s="7"/>
      <c r="N11337" s="7"/>
    </row>
    <row r="11338" spans="4:14" s="1" customFormat="1">
      <c r="D11338" s="32"/>
      <c r="G11338" s="32"/>
      <c r="I11338" s="7"/>
      <c r="J11338" s="7"/>
      <c r="K11338" s="7"/>
      <c r="N11338" s="7"/>
    </row>
    <row r="11339" spans="4:14" s="1" customFormat="1">
      <c r="D11339" s="32"/>
      <c r="G11339" s="32"/>
      <c r="I11339" s="7"/>
      <c r="J11339" s="7"/>
      <c r="K11339" s="7"/>
      <c r="N11339" s="7"/>
    </row>
    <row r="11340" spans="4:14" s="1" customFormat="1">
      <c r="D11340" s="32"/>
      <c r="G11340" s="32"/>
      <c r="I11340" s="7"/>
      <c r="J11340" s="7"/>
      <c r="K11340" s="7"/>
      <c r="N11340" s="7"/>
    </row>
    <row r="11341" spans="4:14" s="1" customFormat="1">
      <c r="D11341" s="32"/>
      <c r="G11341" s="32"/>
      <c r="I11341" s="7"/>
      <c r="J11341" s="7"/>
      <c r="K11341" s="7"/>
      <c r="N11341" s="7"/>
    </row>
    <row r="11342" spans="4:14" s="1" customFormat="1">
      <c r="D11342" s="32"/>
      <c r="G11342" s="32"/>
      <c r="I11342" s="7"/>
      <c r="J11342" s="7"/>
      <c r="K11342" s="7"/>
      <c r="N11342" s="7"/>
    </row>
    <row r="11343" spans="4:14" s="1" customFormat="1">
      <c r="D11343" s="32"/>
      <c r="G11343" s="32"/>
      <c r="I11343" s="7"/>
      <c r="J11343" s="7"/>
      <c r="K11343" s="7"/>
      <c r="N11343" s="7"/>
    </row>
    <row r="11344" spans="4:14" s="1" customFormat="1">
      <c r="D11344" s="32"/>
      <c r="G11344" s="32"/>
      <c r="I11344" s="7"/>
      <c r="J11344" s="7"/>
      <c r="K11344" s="7"/>
      <c r="N11344" s="7"/>
    </row>
    <row r="11345" spans="4:14" s="1" customFormat="1">
      <c r="D11345" s="32"/>
      <c r="G11345" s="32"/>
      <c r="I11345" s="7"/>
      <c r="J11345" s="7"/>
      <c r="K11345" s="7"/>
      <c r="N11345" s="7"/>
    </row>
    <row r="11346" spans="4:14" s="1" customFormat="1">
      <c r="D11346" s="32"/>
      <c r="G11346" s="32"/>
      <c r="I11346" s="7"/>
      <c r="J11346" s="7"/>
      <c r="K11346" s="7"/>
      <c r="N11346" s="7"/>
    </row>
    <row r="11347" spans="4:14" s="1" customFormat="1">
      <c r="D11347" s="32"/>
      <c r="G11347" s="32"/>
      <c r="I11347" s="7"/>
      <c r="J11347" s="7"/>
      <c r="K11347" s="7"/>
      <c r="N11347" s="7"/>
    </row>
    <row r="11348" spans="4:14" s="1" customFormat="1">
      <c r="D11348" s="32"/>
      <c r="G11348" s="32"/>
      <c r="I11348" s="7"/>
      <c r="J11348" s="7"/>
      <c r="K11348" s="7"/>
      <c r="N11348" s="7"/>
    </row>
    <row r="11349" spans="4:14" s="1" customFormat="1">
      <c r="D11349" s="32"/>
      <c r="G11349" s="32"/>
      <c r="I11349" s="7"/>
      <c r="J11349" s="7"/>
      <c r="K11349" s="7"/>
      <c r="N11349" s="7"/>
    </row>
    <row r="11350" spans="4:14" s="1" customFormat="1">
      <c r="D11350" s="32"/>
      <c r="G11350" s="32"/>
      <c r="I11350" s="7"/>
      <c r="J11350" s="7"/>
      <c r="K11350" s="7"/>
      <c r="N11350" s="7"/>
    </row>
    <row r="11351" spans="4:14" s="1" customFormat="1">
      <c r="D11351" s="32"/>
      <c r="G11351" s="32"/>
      <c r="I11351" s="7"/>
      <c r="J11351" s="7"/>
      <c r="K11351" s="7"/>
      <c r="N11351" s="7"/>
    </row>
    <row r="11352" spans="4:14" s="1" customFormat="1">
      <c r="D11352" s="32"/>
      <c r="G11352" s="32"/>
      <c r="I11352" s="7"/>
      <c r="J11352" s="7"/>
      <c r="K11352" s="7"/>
      <c r="N11352" s="7"/>
    </row>
    <row r="11353" spans="4:14" s="1" customFormat="1">
      <c r="D11353" s="32"/>
      <c r="G11353" s="32"/>
      <c r="I11353" s="7"/>
      <c r="J11353" s="7"/>
      <c r="K11353" s="7"/>
      <c r="N11353" s="7"/>
    </row>
    <row r="11354" spans="4:14" s="1" customFormat="1">
      <c r="D11354" s="32"/>
      <c r="G11354" s="32"/>
      <c r="I11354" s="7"/>
      <c r="J11354" s="7"/>
      <c r="K11354" s="7"/>
      <c r="N11354" s="7"/>
    </row>
    <row r="11355" spans="4:14" s="1" customFormat="1">
      <c r="D11355" s="32"/>
      <c r="G11355" s="32"/>
      <c r="I11355" s="7"/>
      <c r="J11355" s="7"/>
      <c r="K11355" s="7"/>
      <c r="N11355" s="7"/>
    </row>
    <row r="11356" spans="4:14" s="1" customFormat="1">
      <c r="D11356" s="32"/>
      <c r="G11356" s="32"/>
      <c r="I11356" s="7"/>
      <c r="J11356" s="7"/>
      <c r="K11356" s="7"/>
      <c r="N11356" s="7"/>
    </row>
    <row r="11357" spans="4:14" s="1" customFormat="1">
      <c r="D11357" s="32"/>
      <c r="G11357" s="32"/>
      <c r="I11357" s="7"/>
      <c r="J11357" s="7"/>
      <c r="K11357" s="7"/>
      <c r="N11357" s="7"/>
    </row>
    <row r="11358" spans="4:14" s="1" customFormat="1">
      <c r="D11358" s="32"/>
      <c r="G11358" s="32"/>
      <c r="I11358" s="7"/>
      <c r="J11358" s="7"/>
      <c r="K11358" s="7"/>
      <c r="N11358" s="7"/>
    </row>
    <row r="11359" spans="4:14" s="1" customFormat="1">
      <c r="D11359" s="32"/>
      <c r="G11359" s="32"/>
      <c r="I11359" s="7"/>
      <c r="J11359" s="7"/>
      <c r="K11359" s="7"/>
      <c r="N11359" s="7"/>
    </row>
    <row r="11360" spans="4:14" s="1" customFormat="1">
      <c r="D11360" s="32"/>
      <c r="G11360" s="32"/>
      <c r="I11360" s="7"/>
      <c r="J11360" s="7"/>
      <c r="K11360" s="7"/>
      <c r="N11360" s="7"/>
    </row>
    <row r="11361" spans="4:14" s="1" customFormat="1">
      <c r="D11361" s="32"/>
      <c r="G11361" s="32"/>
      <c r="I11361" s="7"/>
      <c r="J11361" s="7"/>
      <c r="K11361" s="7"/>
      <c r="N11361" s="7"/>
    </row>
    <row r="11362" spans="4:14" s="1" customFormat="1">
      <c r="D11362" s="32"/>
      <c r="G11362" s="32"/>
      <c r="I11362" s="7"/>
      <c r="J11362" s="7"/>
      <c r="K11362" s="7"/>
      <c r="N11362" s="7"/>
    </row>
    <row r="11363" spans="4:14" s="1" customFormat="1">
      <c r="D11363" s="32"/>
      <c r="G11363" s="32"/>
      <c r="I11363" s="7"/>
      <c r="J11363" s="7"/>
      <c r="K11363" s="7"/>
      <c r="N11363" s="7"/>
    </row>
    <row r="11364" spans="4:14" s="1" customFormat="1">
      <c r="D11364" s="32"/>
      <c r="G11364" s="32"/>
      <c r="I11364" s="7"/>
      <c r="J11364" s="7"/>
      <c r="K11364" s="7"/>
      <c r="N11364" s="7"/>
    </row>
    <row r="11365" spans="4:14" s="1" customFormat="1">
      <c r="D11365" s="32"/>
      <c r="G11365" s="32"/>
      <c r="I11365" s="7"/>
      <c r="J11365" s="7"/>
      <c r="K11365" s="7"/>
      <c r="N11365" s="7"/>
    </row>
    <row r="11366" spans="4:14" s="1" customFormat="1">
      <c r="D11366" s="32"/>
      <c r="G11366" s="32"/>
      <c r="I11366" s="7"/>
      <c r="J11366" s="7"/>
      <c r="K11366" s="7"/>
      <c r="N11366" s="7"/>
    </row>
    <row r="11367" spans="4:14" s="1" customFormat="1">
      <c r="D11367" s="32"/>
      <c r="G11367" s="32"/>
      <c r="I11367" s="7"/>
      <c r="J11367" s="7"/>
      <c r="K11367" s="7"/>
      <c r="N11367" s="7"/>
    </row>
    <row r="11368" spans="4:14" s="1" customFormat="1">
      <c r="D11368" s="32"/>
      <c r="G11368" s="32"/>
      <c r="I11368" s="7"/>
      <c r="J11368" s="7"/>
      <c r="K11368" s="7"/>
      <c r="N11368" s="7"/>
    </row>
    <row r="11369" spans="4:14" s="1" customFormat="1">
      <c r="D11369" s="32"/>
      <c r="G11369" s="32"/>
      <c r="I11369" s="7"/>
      <c r="J11369" s="7"/>
      <c r="K11369" s="7"/>
      <c r="N11369" s="7"/>
    </row>
    <row r="11370" spans="4:14" s="1" customFormat="1">
      <c r="D11370" s="32"/>
      <c r="G11370" s="32"/>
      <c r="I11370" s="7"/>
      <c r="J11370" s="7"/>
      <c r="K11370" s="7"/>
      <c r="N11370" s="7"/>
    </row>
    <row r="11371" spans="4:14" s="1" customFormat="1">
      <c r="D11371" s="32"/>
      <c r="G11371" s="32"/>
      <c r="I11371" s="7"/>
      <c r="J11371" s="7"/>
      <c r="K11371" s="7"/>
      <c r="N11371" s="7"/>
    </row>
    <row r="11372" spans="4:14" s="1" customFormat="1">
      <c r="D11372" s="32"/>
      <c r="G11372" s="32"/>
      <c r="I11372" s="7"/>
      <c r="J11372" s="7"/>
      <c r="K11372" s="7"/>
      <c r="N11372" s="7"/>
    </row>
    <row r="11373" spans="4:14" s="1" customFormat="1">
      <c r="D11373" s="32"/>
      <c r="G11373" s="32"/>
      <c r="I11373" s="7"/>
      <c r="J11373" s="7"/>
      <c r="K11373" s="7"/>
      <c r="N11373" s="7"/>
    </row>
    <row r="11374" spans="4:14" s="1" customFormat="1">
      <c r="D11374" s="32"/>
      <c r="G11374" s="32"/>
      <c r="I11374" s="7"/>
      <c r="J11374" s="7"/>
      <c r="K11374" s="7"/>
      <c r="N11374" s="7"/>
    </row>
    <row r="11375" spans="4:14" s="1" customFormat="1">
      <c r="D11375" s="32"/>
      <c r="G11375" s="32"/>
      <c r="I11375" s="7"/>
      <c r="J11375" s="7"/>
      <c r="K11375" s="7"/>
      <c r="N11375" s="7"/>
    </row>
    <row r="11376" spans="4:14" s="1" customFormat="1">
      <c r="D11376" s="32"/>
      <c r="G11376" s="32"/>
      <c r="I11376" s="7"/>
      <c r="J11376" s="7"/>
      <c r="K11376" s="7"/>
      <c r="N11376" s="7"/>
    </row>
    <row r="11377" spans="4:14" s="1" customFormat="1">
      <c r="D11377" s="32"/>
      <c r="G11377" s="32"/>
      <c r="I11377" s="7"/>
      <c r="J11377" s="7"/>
      <c r="K11377" s="7"/>
      <c r="N11377" s="7"/>
    </row>
    <row r="11378" spans="4:14" s="1" customFormat="1">
      <c r="D11378" s="32"/>
      <c r="G11378" s="32"/>
      <c r="I11378" s="7"/>
      <c r="J11378" s="7"/>
      <c r="K11378" s="7"/>
      <c r="N11378" s="7"/>
    </row>
    <row r="11379" spans="4:14" s="1" customFormat="1">
      <c r="D11379" s="32"/>
      <c r="G11379" s="32"/>
      <c r="I11379" s="7"/>
      <c r="J11379" s="7"/>
      <c r="K11379" s="7"/>
      <c r="N11379" s="7"/>
    </row>
    <row r="11380" spans="4:14" s="1" customFormat="1">
      <c r="D11380" s="32"/>
      <c r="G11380" s="32"/>
      <c r="I11380" s="7"/>
      <c r="J11380" s="7"/>
      <c r="K11380" s="7"/>
      <c r="N11380" s="7"/>
    </row>
    <row r="11381" spans="4:14" s="1" customFormat="1">
      <c r="D11381" s="32"/>
      <c r="G11381" s="32"/>
      <c r="I11381" s="7"/>
      <c r="J11381" s="7"/>
      <c r="K11381" s="7"/>
      <c r="N11381" s="7"/>
    </row>
    <row r="11382" spans="4:14" s="1" customFormat="1">
      <c r="D11382" s="32"/>
      <c r="G11382" s="32"/>
      <c r="I11382" s="7"/>
      <c r="J11382" s="7"/>
      <c r="K11382" s="7"/>
      <c r="N11382" s="7"/>
    </row>
    <row r="11383" spans="4:14" s="1" customFormat="1">
      <c r="D11383" s="32"/>
      <c r="G11383" s="32"/>
      <c r="I11383" s="7"/>
      <c r="J11383" s="7"/>
      <c r="K11383" s="7"/>
      <c r="N11383" s="7"/>
    </row>
    <row r="11384" spans="4:14" s="1" customFormat="1">
      <c r="D11384" s="32"/>
      <c r="G11384" s="32"/>
      <c r="I11384" s="7"/>
      <c r="J11384" s="7"/>
      <c r="K11384" s="7"/>
      <c r="N11384" s="7"/>
    </row>
    <row r="11385" spans="4:14" s="1" customFormat="1">
      <c r="D11385" s="32"/>
      <c r="G11385" s="32"/>
      <c r="I11385" s="7"/>
      <c r="J11385" s="7"/>
      <c r="K11385" s="7"/>
      <c r="N11385" s="7"/>
    </row>
    <row r="11386" spans="4:14" s="1" customFormat="1">
      <c r="D11386" s="32"/>
      <c r="G11386" s="32"/>
      <c r="I11386" s="7"/>
      <c r="J11386" s="7"/>
      <c r="K11386" s="7"/>
      <c r="N11386" s="7"/>
    </row>
    <row r="11387" spans="4:14" s="1" customFormat="1">
      <c r="D11387" s="32"/>
      <c r="G11387" s="32"/>
      <c r="I11387" s="7"/>
      <c r="J11387" s="7"/>
      <c r="K11387" s="7"/>
      <c r="N11387" s="7"/>
    </row>
    <row r="11388" spans="4:14" s="1" customFormat="1">
      <c r="D11388" s="32"/>
      <c r="G11388" s="32"/>
      <c r="I11388" s="7"/>
      <c r="J11388" s="7"/>
      <c r="K11388" s="7"/>
      <c r="N11388" s="7"/>
    </row>
    <row r="11389" spans="4:14" s="1" customFormat="1">
      <c r="D11389" s="32"/>
      <c r="G11389" s="32"/>
      <c r="I11389" s="7"/>
      <c r="J11389" s="7"/>
      <c r="K11389" s="7"/>
      <c r="N11389" s="7"/>
    </row>
    <row r="11390" spans="4:14" s="1" customFormat="1">
      <c r="D11390" s="32"/>
      <c r="G11390" s="32"/>
      <c r="I11390" s="7"/>
      <c r="J11390" s="7"/>
      <c r="K11390" s="7"/>
      <c r="N11390" s="7"/>
    </row>
    <row r="11391" spans="4:14" s="1" customFormat="1">
      <c r="D11391" s="32"/>
      <c r="G11391" s="32"/>
      <c r="I11391" s="7"/>
      <c r="J11391" s="7"/>
      <c r="K11391" s="7"/>
      <c r="N11391" s="7"/>
    </row>
    <row r="11392" spans="4:14" s="1" customFormat="1">
      <c r="D11392" s="32"/>
      <c r="G11392" s="32"/>
      <c r="I11392" s="7"/>
      <c r="J11392" s="7"/>
      <c r="K11392" s="7"/>
      <c r="N11392" s="7"/>
    </row>
    <row r="11393" spans="4:14" s="1" customFormat="1">
      <c r="D11393" s="32"/>
      <c r="G11393" s="32"/>
      <c r="I11393" s="7"/>
      <c r="J11393" s="7"/>
      <c r="K11393" s="7"/>
      <c r="N11393" s="7"/>
    </row>
    <row r="11394" spans="4:14" s="1" customFormat="1">
      <c r="D11394" s="32"/>
      <c r="G11394" s="32"/>
      <c r="I11394" s="7"/>
      <c r="J11394" s="7"/>
      <c r="K11394" s="7"/>
      <c r="N11394" s="7"/>
    </row>
    <row r="11395" spans="4:14" s="1" customFormat="1">
      <c r="D11395" s="32"/>
      <c r="G11395" s="32"/>
      <c r="I11395" s="7"/>
      <c r="J11395" s="7"/>
      <c r="K11395" s="7"/>
      <c r="N11395" s="7"/>
    </row>
    <row r="11396" spans="4:14" s="1" customFormat="1">
      <c r="D11396" s="32"/>
      <c r="G11396" s="32"/>
      <c r="I11396" s="7"/>
      <c r="J11396" s="7"/>
      <c r="K11396" s="7"/>
      <c r="N11396" s="7"/>
    </row>
    <row r="11397" spans="4:14" s="1" customFormat="1">
      <c r="D11397" s="32"/>
      <c r="G11397" s="32"/>
      <c r="I11397" s="7"/>
      <c r="J11397" s="7"/>
      <c r="K11397" s="7"/>
      <c r="N11397" s="7"/>
    </row>
    <row r="11398" spans="4:14" s="1" customFormat="1">
      <c r="D11398" s="32"/>
      <c r="G11398" s="32"/>
      <c r="I11398" s="7"/>
      <c r="J11398" s="7"/>
      <c r="K11398" s="7"/>
      <c r="N11398" s="7"/>
    </row>
    <row r="11399" spans="4:14" s="1" customFormat="1">
      <c r="D11399" s="32"/>
      <c r="G11399" s="32"/>
      <c r="I11399" s="7"/>
      <c r="J11399" s="7"/>
      <c r="K11399" s="7"/>
      <c r="N11399" s="7"/>
    </row>
    <row r="11400" spans="4:14" s="1" customFormat="1">
      <c r="D11400" s="32"/>
      <c r="G11400" s="32"/>
      <c r="I11400" s="7"/>
      <c r="J11400" s="7"/>
      <c r="K11400" s="7"/>
      <c r="N11400" s="7"/>
    </row>
    <row r="11401" spans="4:14" s="1" customFormat="1">
      <c r="D11401" s="32"/>
      <c r="G11401" s="32"/>
      <c r="I11401" s="7"/>
      <c r="J11401" s="7"/>
      <c r="K11401" s="7"/>
      <c r="N11401" s="7"/>
    </row>
    <row r="11402" spans="4:14" s="1" customFormat="1">
      <c r="D11402" s="32"/>
      <c r="G11402" s="32"/>
      <c r="I11402" s="7"/>
      <c r="J11402" s="7"/>
      <c r="K11402" s="7"/>
      <c r="N11402" s="7"/>
    </row>
    <row r="11403" spans="4:14" s="1" customFormat="1">
      <c r="D11403" s="32"/>
      <c r="G11403" s="32"/>
      <c r="I11403" s="7"/>
      <c r="J11403" s="7"/>
      <c r="K11403" s="7"/>
      <c r="N11403" s="7"/>
    </row>
    <row r="11404" spans="4:14" s="1" customFormat="1">
      <c r="D11404" s="32"/>
      <c r="G11404" s="32"/>
      <c r="I11404" s="7"/>
      <c r="J11404" s="7"/>
      <c r="K11404" s="7"/>
      <c r="N11404" s="7"/>
    </row>
    <row r="11405" spans="4:14" s="1" customFormat="1">
      <c r="D11405" s="32"/>
      <c r="G11405" s="32"/>
      <c r="I11405" s="7"/>
      <c r="J11405" s="7"/>
      <c r="K11405" s="7"/>
      <c r="N11405" s="7"/>
    </row>
    <row r="11406" spans="4:14" s="1" customFormat="1">
      <c r="D11406" s="32"/>
      <c r="G11406" s="32"/>
      <c r="I11406" s="7"/>
      <c r="J11406" s="7"/>
      <c r="K11406" s="7"/>
      <c r="N11406" s="7"/>
    </row>
    <row r="11407" spans="4:14" s="1" customFormat="1">
      <c r="D11407" s="32"/>
      <c r="G11407" s="32"/>
      <c r="I11407" s="7"/>
      <c r="J11407" s="7"/>
      <c r="K11407" s="7"/>
      <c r="N11407" s="7"/>
    </row>
    <row r="11408" spans="4:14" s="1" customFormat="1">
      <c r="D11408" s="32"/>
      <c r="G11408" s="32"/>
      <c r="I11408" s="7"/>
      <c r="J11408" s="7"/>
      <c r="K11408" s="7"/>
      <c r="N11408" s="7"/>
    </row>
    <row r="11409" spans="4:14" s="1" customFormat="1">
      <c r="D11409" s="32"/>
      <c r="G11409" s="32"/>
      <c r="I11409" s="7"/>
      <c r="J11409" s="7"/>
      <c r="K11409" s="7"/>
      <c r="N11409" s="7"/>
    </row>
    <row r="11410" spans="4:14" s="1" customFormat="1">
      <c r="D11410" s="32"/>
      <c r="G11410" s="32"/>
      <c r="I11410" s="7"/>
      <c r="J11410" s="7"/>
      <c r="K11410" s="7"/>
      <c r="N11410" s="7"/>
    </row>
    <row r="11411" spans="4:14" s="1" customFormat="1">
      <c r="D11411" s="32"/>
      <c r="G11411" s="32"/>
      <c r="I11411" s="7"/>
      <c r="J11411" s="7"/>
      <c r="K11411" s="7"/>
      <c r="N11411" s="7"/>
    </row>
    <row r="11412" spans="4:14" s="1" customFormat="1">
      <c r="D11412" s="32"/>
      <c r="G11412" s="32"/>
      <c r="I11412" s="7"/>
      <c r="J11412" s="7"/>
      <c r="K11412" s="7"/>
      <c r="N11412" s="7"/>
    </row>
    <row r="11413" spans="4:14" s="1" customFormat="1">
      <c r="D11413" s="32"/>
      <c r="G11413" s="32"/>
      <c r="I11413" s="7"/>
      <c r="J11413" s="7"/>
      <c r="K11413" s="7"/>
      <c r="N11413" s="7"/>
    </row>
    <row r="11414" spans="4:14" s="1" customFormat="1">
      <c r="D11414" s="32"/>
      <c r="G11414" s="32"/>
      <c r="I11414" s="7"/>
      <c r="J11414" s="7"/>
      <c r="K11414" s="7"/>
      <c r="N11414" s="7"/>
    </row>
    <row r="11415" spans="4:14" s="1" customFormat="1">
      <c r="D11415" s="32"/>
      <c r="G11415" s="32"/>
      <c r="I11415" s="7"/>
      <c r="J11415" s="7"/>
      <c r="K11415" s="7"/>
      <c r="N11415" s="7"/>
    </row>
    <row r="11416" spans="4:14" s="1" customFormat="1">
      <c r="D11416" s="32"/>
      <c r="G11416" s="32"/>
      <c r="I11416" s="7"/>
      <c r="J11416" s="7"/>
      <c r="K11416" s="7"/>
      <c r="N11416" s="7"/>
    </row>
    <row r="11417" spans="4:14" s="1" customFormat="1">
      <c r="D11417" s="32"/>
      <c r="G11417" s="32"/>
      <c r="I11417" s="7"/>
      <c r="J11417" s="7"/>
      <c r="K11417" s="7"/>
      <c r="N11417" s="7"/>
    </row>
    <row r="11418" spans="4:14" s="1" customFormat="1">
      <c r="D11418" s="32"/>
      <c r="G11418" s="32"/>
      <c r="I11418" s="7"/>
      <c r="J11418" s="7"/>
      <c r="K11418" s="7"/>
      <c r="N11418" s="7"/>
    </row>
    <row r="11419" spans="4:14" s="1" customFormat="1">
      <c r="D11419" s="32"/>
      <c r="G11419" s="32"/>
      <c r="I11419" s="7"/>
      <c r="J11419" s="7"/>
      <c r="K11419" s="7"/>
      <c r="N11419" s="7"/>
    </row>
    <row r="11420" spans="4:14" s="1" customFormat="1">
      <c r="D11420" s="32"/>
      <c r="G11420" s="32"/>
      <c r="I11420" s="7"/>
      <c r="J11420" s="7"/>
      <c r="K11420" s="7"/>
      <c r="N11420" s="7"/>
    </row>
    <row r="11421" spans="4:14" s="1" customFormat="1">
      <c r="D11421" s="32"/>
      <c r="G11421" s="32"/>
      <c r="I11421" s="7"/>
      <c r="J11421" s="7"/>
      <c r="K11421" s="7"/>
      <c r="N11421" s="7"/>
    </row>
    <row r="11422" spans="4:14" s="1" customFormat="1">
      <c r="D11422" s="32"/>
      <c r="G11422" s="32"/>
      <c r="I11422" s="7"/>
      <c r="J11422" s="7"/>
      <c r="K11422" s="7"/>
      <c r="N11422" s="7"/>
    </row>
    <row r="11423" spans="4:14" s="1" customFormat="1">
      <c r="D11423" s="32"/>
      <c r="G11423" s="32"/>
      <c r="I11423" s="7"/>
      <c r="J11423" s="7"/>
      <c r="K11423" s="7"/>
      <c r="N11423" s="7"/>
    </row>
    <row r="11424" spans="4:14" s="1" customFormat="1">
      <c r="D11424" s="32"/>
      <c r="G11424" s="32"/>
      <c r="I11424" s="7"/>
      <c r="J11424" s="7"/>
      <c r="K11424" s="7"/>
      <c r="N11424" s="7"/>
    </row>
    <row r="11425" spans="4:14" s="1" customFormat="1">
      <c r="D11425" s="32"/>
      <c r="G11425" s="32"/>
      <c r="I11425" s="7"/>
      <c r="J11425" s="7"/>
      <c r="K11425" s="7"/>
      <c r="N11425" s="7"/>
    </row>
    <row r="11426" spans="4:14" s="1" customFormat="1">
      <c r="D11426" s="32"/>
      <c r="G11426" s="32"/>
      <c r="I11426" s="7"/>
      <c r="J11426" s="7"/>
      <c r="K11426" s="7"/>
      <c r="N11426" s="7"/>
    </row>
    <row r="11427" spans="4:14" s="1" customFormat="1">
      <c r="D11427" s="32"/>
      <c r="G11427" s="32"/>
      <c r="I11427" s="7"/>
      <c r="J11427" s="7"/>
      <c r="K11427" s="7"/>
      <c r="N11427" s="7"/>
    </row>
    <row r="11428" spans="4:14" s="1" customFormat="1">
      <c r="D11428" s="32"/>
      <c r="G11428" s="32"/>
      <c r="I11428" s="7"/>
      <c r="J11428" s="7"/>
      <c r="K11428" s="7"/>
      <c r="N11428" s="7"/>
    </row>
    <row r="11429" spans="4:14" s="1" customFormat="1">
      <c r="D11429" s="32"/>
      <c r="G11429" s="32"/>
      <c r="I11429" s="7"/>
      <c r="J11429" s="7"/>
      <c r="K11429" s="7"/>
      <c r="N11429" s="7"/>
    </row>
    <row r="11430" spans="4:14" s="1" customFormat="1">
      <c r="D11430" s="32"/>
      <c r="G11430" s="32"/>
      <c r="I11430" s="7"/>
      <c r="J11430" s="7"/>
      <c r="K11430" s="7"/>
      <c r="N11430" s="7"/>
    </row>
    <row r="11431" spans="4:14" s="1" customFormat="1">
      <c r="D11431" s="32"/>
      <c r="G11431" s="32"/>
      <c r="I11431" s="7"/>
      <c r="J11431" s="7"/>
      <c r="K11431" s="7"/>
      <c r="N11431" s="7"/>
    </row>
    <row r="11432" spans="4:14" s="1" customFormat="1">
      <c r="D11432" s="32"/>
      <c r="G11432" s="32"/>
      <c r="I11432" s="7"/>
      <c r="J11432" s="7"/>
      <c r="K11432" s="7"/>
      <c r="N11432" s="7"/>
    </row>
    <row r="11433" spans="4:14" s="1" customFormat="1">
      <c r="D11433" s="32"/>
      <c r="G11433" s="32"/>
      <c r="I11433" s="7"/>
      <c r="J11433" s="7"/>
      <c r="K11433" s="7"/>
      <c r="N11433" s="7"/>
    </row>
    <row r="11434" spans="4:14" s="1" customFormat="1">
      <c r="D11434" s="32"/>
      <c r="G11434" s="32"/>
      <c r="I11434" s="7"/>
      <c r="J11434" s="7"/>
      <c r="K11434" s="7"/>
      <c r="N11434" s="7"/>
    </row>
    <row r="11435" spans="4:14" s="1" customFormat="1">
      <c r="D11435" s="32"/>
      <c r="G11435" s="32"/>
      <c r="I11435" s="7"/>
      <c r="J11435" s="7"/>
      <c r="K11435" s="7"/>
      <c r="N11435" s="7"/>
    </row>
    <row r="11436" spans="4:14" s="1" customFormat="1">
      <c r="D11436" s="32"/>
      <c r="G11436" s="32"/>
      <c r="I11436" s="7"/>
      <c r="J11436" s="7"/>
      <c r="K11436" s="7"/>
      <c r="N11436" s="7"/>
    </row>
    <row r="11437" spans="4:14" s="1" customFormat="1">
      <c r="D11437" s="32"/>
      <c r="G11437" s="32"/>
      <c r="I11437" s="7"/>
      <c r="J11437" s="7"/>
      <c r="K11437" s="7"/>
      <c r="N11437" s="7"/>
    </row>
    <row r="11438" spans="4:14" s="1" customFormat="1">
      <c r="D11438" s="32"/>
      <c r="G11438" s="32"/>
      <c r="I11438" s="7"/>
      <c r="J11438" s="7"/>
      <c r="K11438" s="7"/>
      <c r="N11438" s="7"/>
    </row>
    <row r="11439" spans="4:14" s="1" customFormat="1">
      <c r="D11439" s="32"/>
      <c r="G11439" s="32"/>
      <c r="I11439" s="7"/>
      <c r="J11439" s="7"/>
      <c r="K11439" s="7"/>
      <c r="N11439" s="7"/>
    </row>
    <row r="11440" spans="4:14" s="1" customFormat="1">
      <c r="D11440" s="32"/>
      <c r="G11440" s="32"/>
      <c r="I11440" s="7"/>
      <c r="J11440" s="7"/>
      <c r="K11440" s="7"/>
      <c r="N11440" s="7"/>
    </row>
    <row r="11441" spans="4:14" s="1" customFormat="1">
      <c r="D11441" s="32"/>
      <c r="G11441" s="32"/>
      <c r="I11441" s="7"/>
      <c r="J11441" s="7"/>
      <c r="K11441" s="7"/>
      <c r="N11441" s="7"/>
    </row>
    <row r="11442" spans="4:14" s="1" customFormat="1">
      <c r="D11442" s="32"/>
      <c r="G11442" s="32"/>
      <c r="I11442" s="7"/>
      <c r="J11442" s="7"/>
      <c r="K11442" s="7"/>
      <c r="N11442" s="7"/>
    </row>
    <row r="11443" spans="4:14" s="1" customFormat="1">
      <c r="D11443" s="32"/>
      <c r="G11443" s="32"/>
      <c r="I11443" s="7"/>
      <c r="J11443" s="7"/>
      <c r="K11443" s="7"/>
      <c r="N11443" s="7"/>
    </row>
    <row r="11444" spans="4:14" s="1" customFormat="1">
      <c r="D11444" s="32"/>
      <c r="G11444" s="32"/>
      <c r="I11444" s="7"/>
      <c r="J11444" s="7"/>
      <c r="K11444" s="7"/>
      <c r="N11444" s="7"/>
    </row>
    <row r="11445" spans="4:14" s="1" customFormat="1">
      <c r="D11445" s="32"/>
      <c r="G11445" s="32"/>
      <c r="I11445" s="7"/>
      <c r="J11445" s="7"/>
      <c r="K11445" s="7"/>
      <c r="N11445" s="7"/>
    </row>
    <row r="11446" spans="4:14" s="1" customFormat="1">
      <c r="D11446" s="32"/>
      <c r="G11446" s="32"/>
      <c r="I11446" s="7"/>
      <c r="J11446" s="7"/>
      <c r="K11446" s="7"/>
      <c r="N11446" s="7"/>
    </row>
    <row r="11447" spans="4:14" s="1" customFormat="1">
      <c r="D11447" s="32"/>
      <c r="G11447" s="32"/>
      <c r="I11447" s="7"/>
      <c r="J11447" s="7"/>
      <c r="K11447" s="7"/>
      <c r="N11447" s="7"/>
    </row>
    <row r="11448" spans="4:14" s="1" customFormat="1">
      <c r="D11448" s="32"/>
      <c r="G11448" s="32"/>
      <c r="I11448" s="7"/>
      <c r="J11448" s="7"/>
      <c r="K11448" s="7"/>
      <c r="N11448" s="7"/>
    </row>
    <row r="11449" spans="4:14" s="1" customFormat="1">
      <c r="D11449" s="32"/>
      <c r="G11449" s="32"/>
      <c r="I11449" s="7"/>
      <c r="J11449" s="7"/>
      <c r="K11449" s="7"/>
      <c r="N11449" s="7"/>
    </row>
    <row r="11450" spans="4:14" s="1" customFormat="1">
      <c r="D11450" s="32"/>
      <c r="G11450" s="32"/>
      <c r="I11450" s="7"/>
      <c r="J11450" s="7"/>
      <c r="K11450" s="7"/>
      <c r="N11450" s="7"/>
    </row>
    <row r="11451" spans="4:14" s="1" customFormat="1">
      <c r="D11451" s="32"/>
      <c r="G11451" s="32"/>
      <c r="I11451" s="7"/>
      <c r="J11451" s="7"/>
      <c r="K11451" s="7"/>
      <c r="N11451" s="7"/>
    </row>
    <row r="11452" spans="4:14" s="1" customFormat="1">
      <c r="D11452" s="32"/>
      <c r="G11452" s="32"/>
      <c r="I11452" s="7"/>
      <c r="J11452" s="7"/>
      <c r="K11452" s="7"/>
      <c r="N11452" s="7"/>
    </row>
    <row r="11453" spans="4:14" s="1" customFormat="1">
      <c r="D11453" s="32"/>
      <c r="G11453" s="32"/>
      <c r="I11453" s="7"/>
      <c r="J11453" s="7"/>
      <c r="K11453" s="7"/>
      <c r="N11453" s="7"/>
    </row>
    <row r="11454" spans="4:14" s="1" customFormat="1">
      <c r="D11454" s="32"/>
      <c r="G11454" s="32"/>
      <c r="I11454" s="7"/>
      <c r="J11454" s="7"/>
      <c r="K11454" s="7"/>
      <c r="N11454" s="7"/>
    </row>
    <row r="11455" spans="4:14" s="1" customFormat="1">
      <c r="D11455" s="32"/>
      <c r="G11455" s="32"/>
      <c r="I11455" s="7"/>
      <c r="J11455" s="7"/>
      <c r="K11455" s="7"/>
      <c r="N11455" s="7"/>
    </row>
    <row r="11456" spans="4:14" s="1" customFormat="1">
      <c r="D11456" s="32"/>
      <c r="G11456" s="32"/>
      <c r="I11456" s="7"/>
      <c r="J11456" s="7"/>
      <c r="K11456" s="7"/>
      <c r="N11456" s="7"/>
    </row>
    <row r="11457" spans="4:14" s="1" customFormat="1">
      <c r="D11457" s="32"/>
      <c r="G11457" s="32"/>
      <c r="I11457" s="7"/>
      <c r="J11457" s="7"/>
      <c r="K11457" s="7"/>
      <c r="N11457" s="7"/>
    </row>
    <row r="11458" spans="4:14" s="1" customFormat="1">
      <c r="D11458" s="32"/>
      <c r="G11458" s="32"/>
      <c r="I11458" s="7"/>
      <c r="J11458" s="7"/>
      <c r="K11458" s="7"/>
      <c r="N11458" s="7"/>
    </row>
    <row r="11459" spans="4:14" s="1" customFormat="1">
      <c r="D11459" s="32"/>
      <c r="G11459" s="32"/>
      <c r="I11459" s="7"/>
      <c r="J11459" s="7"/>
      <c r="K11459" s="7"/>
      <c r="N11459" s="7"/>
    </row>
    <row r="11460" spans="4:14" s="1" customFormat="1">
      <c r="D11460" s="32"/>
      <c r="G11460" s="32"/>
      <c r="I11460" s="7"/>
      <c r="J11460" s="7"/>
      <c r="K11460" s="7"/>
      <c r="N11460" s="7"/>
    </row>
    <row r="11461" spans="4:14" s="1" customFormat="1">
      <c r="D11461" s="32"/>
      <c r="G11461" s="32"/>
      <c r="I11461" s="7"/>
      <c r="J11461" s="7"/>
      <c r="K11461" s="7"/>
      <c r="N11461" s="7"/>
    </row>
    <row r="11462" spans="4:14" s="1" customFormat="1">
      <c r="D11462" s="32"/>
      <c r="G11462" s="32"/>
      <c r="I11462" s="7"/>
      <c r="J11462" s="7"/>
      <c r="K11462" s="7"/>
      <c r="N11462" s="7"/>
    </row>
    <row r="11463" spans="4:14" s="1" customFormat="1">
      <c r="D11463" s="32"/>
      <c r="G11463" s="32"/>
      <c r="I11463" s="7"/>
      <c r="J11463" s="7"/>
      <c r="K11463" s="7"/>
      <c r="N11463" s="7"/>
    </row>
    <row r="11464" spans="4:14" s="1" customFormat="1">
      <c r="D11464" s="32"/>
      <c r="G11464" s="32"/>
      <c r="I11464" s="7"/>
      <c r="J11464" s="7"/>
      <c r="K11464" s="7"/>
      <c r="N11464" s="7"/>
    </row>
    <row r="11465" spans="4:14" s="1" customFormat="1">
      <c r="D11465" s="32"/>
      <c r="G11465" s="32"/>
      <c r="I11465" s="7"/>
      <c r="J11465" s="7"/>
      <c r="K11465" s="7"/>
      <c r="N11465" s="7"/>
    </row>
    <row r="11466" spans="4:14" s="1" customFormat="1">
      <c r="D11466" s="32"/>
      <c r="G11466" s="32"/>
      <c r="I11466" s="7"/>
      <c r="J11466" s="7"/>
      <c r="K11466" s="7"/>
      <c r="N11466" s="7"/>
    </row>
    <row r="11467" spans="4:14" s="1" customFormat="1">
      <c r="D11467" s="32"/>
      <c r="G11467" s="32"/>
      <c r="I11467" s="7"/>
      <c r="J11467" s="7"/>
      <c r="K11467" s="7"/>
      <c r="N11467" s="7"/>
    </row>
    <row r="11468" spans="4:14" s="1" customFormat="1">
      <c r="D11468" s="32"/>
      <c r="G11468" s="32"/>
      <c r="I11468" s="7"/>
      <c r="J11468" s="7"/>
      <c r="K11468" s="7"/>
      <c r="N11468" s="7"/>
    </row>
    <row r="11469" spans="4:14" s="1" customFormat="1">
      <c r="D11469" s="32"/>
      <c r="G11469" s="32"/>
      <c r="I11469" s="7"/>
      <c r="J11469" s="7"/>
      <c r="K11469" s="7"/>
      <c r="N11469" s="7"/>
    </row>
    <row r="11470" spans="4:14" s="1" customFormat="1">
      <c r="D11470" s="32"/>
      <c r="G11470" s="32"/>
      <c r="I11470" s="7"/>
      <c r="J11470" s="7"/>
      <c r="K11470" s="7"/>
      <c r="N11470" s="7"/>
    </row>
    <row r="11471" spans="4:14" s="1" customFormat="1">
      <c r="D11471" s="32"/>
      <c r="G11471" s="32"/>
      <c r="I11471" s="7"/>
      <c r="J11471" s="7"/>
      <c r="K11471" s="7"/>
      <c r="N11471" s="7"/>
    </row>
    <row r="11472" spans="4:14" s="1" customFormat="1">
      <c r="D11472" s="32"/>
      <c r="G11472" s="32"/>
      <c r="I11472" s="7"/>
      <c r="J11472" s="7"/>
      <c r="K11472" s="7"/>
      <c r="N11472" s="7"/>
    </row>
    <row r="11473" spans="4:14" s="1" customFormat="1">
      <c r="D11473" s="32"/>
      <c r="G11473" s="32"/>
      <c r="I11473" s="7"/>
      <c r="J11473" s="7"/>
      <c r="K11473" s="7"/>
      <c r="N11473" s="7"/>
    </row>
    <row r="11474" spans="4:14" s="1" customFormat="1">
      <c r="D11474" s="32"/>
      <c r="G11474" s="32"/>
      <c r="I11474" s="7"/>
      <c r="J11474" s="7"/>
      <c r="K11474" s="7"/>
      <c r="N11474" s="7"/>
    </row>
    <row r="11475" spans="4:14" s="1" customFormat="1">
      <c r="D11475" s="32"/>
      <c r="G11475" s="32"/>
      <c r="I11475" s="7"/>
      <c r="J11475" s="7"/>
      <c r="K11475" s="7"/>
      <c r="N11475" s="7"/>
    </row>
    <row r="11476" spans="4:14" s="1" customFormat="1">
      <c r="D11476" s="32"/>
      <c r="G11476" s="32"/>
      <c r="I11476" s="7"/>
      <c r="J11476" s="7"/>
      <c r="K11476" s="7"/>
      <c r="N11476" s="7"/>
    </row>
    <row r="11477" spans="4:14" s="1" customFormat="1">
      <c r="D11477" s="32"/>
      <c r="G11477" s="32"/>
      <c r="I11477" s="7"/>
      <c r="J11477" s="7"/>
      <c r="K11477" s="7"/>
      <c r="N11477" s="7"/>
    </row>
    <row r="11478" spans="4:14" s="1" customFormat="1">
      <c r="D11478" s="32"/>
      <c r="G11478" s="32"/>
      <c r="I11478" s="7"/>
      <c r="J11478" s="7"/>
      <c r="K11478" s="7"/>
      <c r="N11478" s="7"/>
    </row>
    <row r="11479" spans="4:14" s="1" customFormat="1">
      <c r="D11479" s="32"/>
      <c r="G11479" s="32"/>
      <c r="I11479" s="7"/>
      <c r="J11479" s="7"/>
      <c r="K11479" s="7"/>
      <c r="N11479" s="7"/>
    </row>
    <row r="11480" spans="4:14" s="1" customFormat="1">
      <c r="D11480" s="32"/>
      <c r="G11480" s="32"/>
      <c r="I11480" s="7"/>
      <c r="J11480" s="7"/>
      <c r="K11480" s="7"/>
      <c r="N11480" s="7"/>
    </row>
    <row r="11481" spans="4:14" s="1" customFormat="1">
      <c r="D11481" s="32"/>
      <c r="G11481" s="32"/>
      <c r="I11481" s="7"/>
      <c r="J11481" s="7"/>
      <c r="K11481" s="7"/>
      <c r="N11481" s="7"/>
    </row>
    <row r="11482" spans="4:14" s="1" customFormat="1">
      <c r="D11482" s="32"/>
      <c r="G11482" s="32"/>
      <c r="I11482" s="7"/>
      <c r="J11482" s="7"/>
      <c r="K11482" s="7"/>
      <c r="N11482" s="7"/>
    </row>
    <row r="11483" spans="4:14" s="1" customFormat="1">
      <c r="D11483" s="32"/>
      <c r="G11483" s="32"/>
      <c r="I11483" s="7"/>
      <c r="J11483" s="7"/>
      <c r="K11483" s="7"/>
      <c r="N11483" s="7"/>
    </row>
    <row r="11484" spans="4:14" s="1" customFormat="1">
      <c r="D11484" s="32"/>
      <c r="G11484" s="32"/>
      <c r="I11484" s="7"/>
      <c r="J11484" s="7"/>
      <c r="K11484" s="7"/>
      <c r="N11484" s="7"/>
    </row>
    <row r="11485" spans="4:14" s="1" customFormat="1">
      <c r="D11485" s="32"/>
      <c r="G11485" s="32"/>
      <c r="I11485" s="7"/>
      <c r="J11485" s="7"/>
      <c r="K11485" s="7"/>
      <c r="N11485" s="7"/>
    </row>
    <row r="11486" spans="4:14" s="1" customFormat="1">
      <c r="D11486" s="32"/>
      <c r="G11486" s="32"/>
      <c r="I11486" s="7"/>
      <c r="J11486" s="7"/>
      <c r="K11486" s="7"/>
      <c r="N11486" s="7"/>
    </row>
    <row r="11487" spans="4:14" s="1" customFormat="1">
      <c r="D11487" s="32"/>
      <c r="G11487" s="32"/>
      <c r="I11487" s="7"/>
      <c r="J11487" s="7"/>
      <c r="K11487" s="7"/>
      <c r="N11487" s="7"/>
    </row>
    <row r="11488" spans="4:14" s="1" customFormat="1">
      <c r="D11488" s="32"/>
      <c r="G11488" s="32"/>
      <c r="I11488" s="7"/>
      <c r="J11488" s="7"/>
      <c r="K11488" s="7"/>
      <c r="N11488" s="7"/>
    </row>
    <row r="11489" spans="4:14" s="1" customFormat="1">
      <c r="D11489" s="32"/>
      <c r="G11489" s="32"/>
      <c r="I11489" s="7"/>
      <c r="J11489" s="7"/>
      <c r="K11489" s="7"/>
      <c r="N11489" s="7"/>
    </row>
    <row r="11490" spans="4:14" s="1" customFormat="1">
      <c r="D11490" s="32"/>
      <c r="G11490" s="32"/>
      <c r="I11490" s="7"/>
      <c r="J11490" s="7"/>
      <c r="K11490" s="7"/>
      <c r="N11490" s="7"/>
    </row>
    <row r="11491" spans="4:14" s="1" customFormat="1">
      <c r="D11491" s="32"/>
      <c r="G11491" s="32"/>
      <c r="I11491" s="7"/>
      <c r="J11491" s="7"/>
      <c r="K11491" s="7"/>
      <c r="N11491" s="7"/>
    </row>
    <row r="11492" spans="4:14" s="1" customFormat="1">
      <c r="D11492" s="32"/>
      <c r="G11492" s="32"/>
      <c r="I11492" s="7"/>
      <c r="J11492" s="7"/>
      <c r="K11492" s="7"/>
      <c r="N11492" s="7"/>
    </row>
    <row r="11493" spans="4:14" s="1" customFormat="1">
      <c r="D11493" s="32"/>
      <c r="G11493" s="32"/>
      <c r="I11493" s="7"/>
      <c r="J11493" s="7"/>
      <c r="K11493" s="7"/>
      <c r="N11493" s="7"/>
    </row>
    <row r="11494" spans="4:14" s="1" customFormat="1">
      <c r="D11494" s="32"/>
      <c r="G11494" s="32"/>
      <c r="I11494" s="7"/>
      <c r="J11494" s="7"/>
      <c r="K11494" s="7"/>
      <c r="N11494" s="7"/>
    </row>
    <row r="11495" spans="4:14" s="1" customFormat="1">
      <c r="D11495" s="32"/>
      <c r="G11495" s="32"/>
      <c r="I11495" s="7"/>
      <c r="J11495" s="7"/>
      <c r="K11495" s="7"/>
      <c r="N11495" s="7"/>
    </row>
    <row r="11496" spans="4:14" s="1" customFormat="1">
      <c r="D11496" s="32"/>
      <c r="G11496" s="32"/>
      <c r="I11496" s="7"/>
      <c r="J11496" s="7"/>
      <c r="K11496" s="7"/>
      <c r="N11496" s="7"/>
    </row>
    <row r="11497" spans="4:14" s="1" customFormat="1">
      <c r="D11497" s="32"/>
      <c r="G11497" s="32"/>
      <c r="I11497" s="7"/>
      <c r="J11497" s="7"/>
      <c r="K11497" s="7"/>
      <c r="N11497" s="7"/>
    </row>
    <row r="11498" spans="4:14" s="1" customFormat="1">
      <c r="D11498" s="32"/>
      <c r="G11498" s="32"/>
      <c r="I11498" s="7"/>
      <c r="J11498" s="7"/>
      <c r="K11498" s="7"/>
      <c r="N11498" s="7"/>
    </row>
    <row r="11499" spans="4:14" s="1" customFormat="1">
      <c r="D11499" s="32"/>
      <c r="G11499" s="32"/>
      <c r="I11499" s="7"/>
      <c r="J11499" s="7"/>
      <c r="K11499" s="7"/>
      <c r="N11499" s="7"/>
    </row>
    <row r="11500" spans="4:14" s="1" customFormat="1">
      <c r="D11500" s="32"/>
      <c r="G11500" s="32"/>
      <c r="I11500" s="7"/>
      <c r="J11500" s="7"/>
      <c r="K11500" s="7"/>
      <c r="N11500" s="7"/>
    </row>
    <row r="11501" spans="4:14" s="1" customFormat="1">
      <c r="D11501" s="32"/>
      <c r="G11501" s="32"/>
      <c r="I11501" s="7"/>
      <c r="J11501" s="7"/>
      <c r="K11501" s="7"/>
      <c r="N11501" s="7"/>
    </row>
    <row r="11502" spans="4:14" s="1" customFormat="1">
      <c r="D11502" s="32"/>
      <c r="G11502" s="32"/>
      <c r="I11502" s="7"/>
      <c r="J11502" s="7"/>
      <c r="K11502" s="7"/>
      <c r="N11502" s="7"/>
    </row>
    <row r="11503" spans="4:14" s="1" customFormat="1">
      <c r="D11503" s="32"/>
      <c r="G11503" s="32"/>
      <c r="I11503" s="7"/>
      <c r="J11503" s="7"/>
      <c r="K11503" s="7"/>
      <c r="N11503" s="7"/>
    </row>
    <row r="11504" spans="4:14" s="1" customFormat="1">
      <c r="D11504" s="32"/>
      <c r="G11504" s="32"/>
      <c r="I11504" s="7"/>
      <c r="J11504" s="7"/>
      <c r="K11504" s="7"/>
      <c r="N11504" s="7"/>
    </row>
    <row r="11505" spans="4:14" s="1" customFormat="1">
      <c r="D11505" s="32"/>
      <c r="G11505" s="32"/>
      <c r="I11505" s="7"/>
      <c r="J11505" s="7"/>
      <c r="K11505" s="7"/>
      <c r="N11505" s="7"/>
    </row>
    <row r="11506" spans="4:14" s="1" customFormat="1">
      <c r="D11506" s="32"/>
      <c r="G11506" s="32"/>
      <c r="I11506" s="7"/>
      <c r="J11506" s="7"/>
      <c r="K11506" s="7"/>
      <c r="N11506" s="7"/>
    </row>
    <row r="11507" spans="4:14" s="1" customFormat="1">
      <c r="D11507" s="32"/>
      <c r="G11507" s="32"/>
      <c r="I11507" s="7"/>
      <c r="J11507" s="7"/>
      <c r="K11507" s="7"/>
      <c r="N11507" s="7"/>
    </row>
    <row r="11508" spans="4:14" s="1" customFormat="1">
      <c r="D11508" s="32"/>
      <c r="G11508" s="32"/>
      <c r="I11508" s="7"/>
      <c r="J11508" s="7"/>
      <c r="K11508" s="7"/>
      <c r="N11508" s="7"/>
    </row>
    <row r="11509" spans="4:14" s="1" customFormat="1">
      <c r="D11509" s="32"/>
      <c r="G11509" s="32"/>
      <c r="I11509" s="7"/>
      <c r="J11509" s="7"/>
      <c r="K11509" s="7"/>
      <c r="N11509" s="7"/>
    </row>
    <row r="11510" spans="4:14" s="1" customFormat="1">
      <c r="D11510" s="32"/>
      <c r="G11510" s="32"/>
      <c r="I11510" s="7"/>
      <c r="J11510" s="7"/>
      <c r="K11510" s="7"/>
      <c r="N11510" s="7"/>
    </row>
    <row r="11511" spans="4:14" s="1" customFormat="1">
      <c r="D11511" s="32"/>
      <c r="G11511" s="32"/>
      <c r="I11511" s="7"/>
      <c r="J11511" s="7"/>
      <c r="K11511" s="7"/>
      <c r="N11511" s="7"/>
    </row>
    <row r="11512" spans="4:14" s="1" customFormat="1">
      <c r="D11512" s="32"/>
      <c r="G11512" s="32"/>
      <c r="I11512" s="7"/>
      <c r="J11512" s="7"/>
      <c r="K11512" s="7"/>
      <c r="N11512" s="7"/>
    </row>
    <row r="11513" spans="4:14" s="1" customFormat="1">
      <c r="D11513" s="32"/>
      <c r="G11513" s="32"/>
      <c r="I11513" s="7"/>
      <c r="J11513" s="7"/>
      <c r="K11513" s="7"/>
      <c r="N11513" s="7"/>
    </row>
    <row r="11514" spans="4:14" s="1" customFormat="1">
      <c r="D11514" s="32"/>
      <c r="G11514" s="32"/>
      <c r="I11514" s="7"/>
      <c r="J11514" s="7"/>
      <c r="K11514" s="7"/>
      <c r="N11514" s="7"/>
    </row>
    <row r="11515" spans="4:14" s="1" customFormat="1">
      <c r="D11515" s="32"/>
      <c r="G11515" s="32"/>
      <c r="I11515" s="7"/>
      <c r="J11515" s="7"/>
      <c r="K11515" s="7"/>
      <c r="N11515" s="7"/>
    </row>
    <row r="11516" spans="4:14" s="1" customFormat="1">
      <c r="D11516" s="32"/>
      <c r="G11516" s="32"/>
      <c r="I11516" s="7"/>
      <c r="J11516" s="7"/>
      <c r="K11516" s="7"/>
      <c r="N11516" s="7"/>
    </row>
    <row r="11517" spans="4:14" s="1" customFormat="1">
      <c r="D11517" s="32"/>
      <c r="G11517" s="32"/>
      <c r="I11517" s="7"/>
      <c r="J11517" s="7"/>
      <c r="K11517" s="7"/>
      <c r="N11517" s="7"/>
    </row>
    <row r="11518" spans="4:14" s="1" customFormat="1">
      <c r="D11518" s="32"/>
      <c r="G11518" s="32"/>
      <c r="I11518" s="7"/>
      <c r="J11518" s="7"/>
      <c r="K11518" s="7"/>
      <c r="N11518" s="7"/>
    </row>
    <row r="11519" spans="4:14" s="1" customFormat="1">
      <c r="D11519" s="32"/>
      <c r="G11519" s="32"/>
      <c r="I11519" s="7"/>
      <c r="J11519" s="7"/>
      <c r="K11519" s="7"/>
      <c r="N11519" s="7"/>
    </row>
    <row r="11520" spans="4:14" s="1" customFormat="1">
      <c r="D11520" s="32"/>
      <c r="G11520" s="32"/>
      <c r="I11520" s="7"/>
      <c r="J11520" s="7"/>
      <c r="K11520" s="7"/>
      <c r="N11520" s="7"/>
    </row>
    <row r="11521" spans="4:14" s="1" customFormat="1">
      <c r="D11521" s="32"/>
      <c r="G11521" s="32"/>
      <c r="I11521" s="7"/>
      <c r="J11521" s="7"/>
      <c r="K11521" s="7"/>
      <c r="N11521" s="7"/>
    </row>
    <row r="11522" spans="4:14" s="1" customFormat="1">
      <c r="D11522" s="32"/>
      <c r="G11522" s="32"/>
      <c r="I11522" s="7"/>
      <c r="J11522" s="7"/>
      <c r="K11522" s="7"/>
      <c r="N11522" s="7"/>
    </row>
    <row r="11523" spans="4:14" s="1" customFormat="1">
      <c r="D11523" s="32"/>
      <c r="G11523" s="32"/>
      <c r="I11523" s="7"/>
      <c r="J11523" s="7"/>
      <c r="K11523" s="7"/>
      <c r="N11523" s="7"/>
    </row>
    <row r="11524" spans="4:14" s="1" customFormat="1">
      <c r="D11524" s="32"/>
      <c r="G11524" s="32"/>
      <c r="I11524" s="7"/>
      <c r="J11524" s="7"/>
      <c r="K11524" s="7"/>
      <c r="N11524" s="7"/>
    </row>
    <row r="11525" spans="4:14" s="1" customFormat="1">
      <c r="D11525" s="32"/>
      <c r="G11525" s="32"/>
      <c r="I11525" s="7"/>
      <c r="J11525" s="7"/>
      <c r="K11525" s="7"/>
      <c r="N11525" s="7"/>
    </row>
    <row r="11526" spans="4:14" s="1" customFormat="1">
      <c r="D11526" s="32"/>
      <c r="G11526" s="32"/>
      <c r="I11526" s="7"/>
      <c r="J11526" s="7"/>
      <c r="K11526" s="7"/>
      <c r="N11526" s="7"/>
    </row>
    <row r="11527" spans="4:14" s="1" customFormat="1">
      <c r="D11527" s="32"/>
      <c r="G11527" s="32"/>
      <c r="I11527" s="7"/>
      <c r="J11527" s="7"/>
      <c r="K11527" s="7"/>
      <c r="N11527" s="7"/>
    </row>
    <row r="11528" spans="4:14" s="1" customFormat="1">
      <c r="D11528" s="32"/>
      <c r="G11528" s="32"/>
      <c r="I11528" s="7"/>
      <c r="J11528" s="7"/>
      <c r="K11528" s="7"/>
      <c r="N11528" s="7"/>
    </row>
    <row r="11529" spans="4:14" s="1" customFormat="1">
      <c r="D11529" s="32"/>
      <c r="G11529" s="32"/>
      <c r="I11529" s="7"/>
      <c r="J11529" s="7"/>
      <c r="K11529" s="7"/>
      <c r="N11529" s="7"/>
    </row>
    <row r="11530" spans="4:14" s="1" customFormat="1">
      <c r="D11530" s="32"/>
      <c r="G11530" s="32"/>
      <c r="I11530" s="7"/>
      <c r="J11530" s="7"/>
      <c r="K11530" s="7"/>
      <c r="N11530" s="7"/>
    </row>
    <row r="11531" spans="4:14" s="1" customFormat="1">
      <c r="D11531" s="32"/>
      <c r="G11531" s="32"/>
      <c r="I11531" s="7"/>
      <c r="J11531" s="7"/>
      <c r="K11531" s="7"/>
      <c r="N11531" s="7"/>
    </row>
    <row r="11532" spans="4:14" s="1" customFormat="1">
      <c r="D11532" s="32"/>
      <c r="G11532" s="32"/>
      <c r="I11532" s="7"/>
      <c r="J11532" s="7"/>
      <c r="K11532" s="7"/>
      <c r="N11532" s="7"/>
    </row>
    <row r="11533" spans="4:14" s="1" customFormat="1">
      <c r="D11533" s="32"/>
      <c r="G11533" s="32"/>
      <c r="I11533" s="7"/>
      <c r="J11533" s="7"/>
      <c r="K11533" s="7"/>
      <c r="N11533" s="7"/>
    </row>
    <row r="11534" spans="4:14" s="1" customFormat="1">
      <c r="D11534" s="32"/>
      <c r="G11534" s="32"/>
      <c r="I11534" s="7"/>
      <c r="J11534" s="7"/>
      <c r="K11534" s="7"/>
      <c r="N11534" s="7"/>
    </row>
    <row r="11535" spans="4:14" s="1" customFormat="1">
      <c r="D11535" s="32"/>
      <c r="G11535" s="32"/>
      <c r="I11535" s="7"/>
      <c r="J11535" s="7"/>
      <c r="K11535" s="7"/>
      <c r="N11535" s="7"/>
    </row>
    <row r="11536" spans="4:14" s="1" customFormat="1">
      <c r="D11536" s="32"/>
      <c r="G11536" s="32"/>
      <c r="I11536" s="7"/>
      <c r="J11536" s="7"/>
      <c r="K11536" s="7"/>
      <c r="N11536" s="7"/>
    </row>
    <row r="11537" spans="4:14" s="1" customFormat="1">
      <c r="D11537" s="32"/>
      <c r="G11537" s="32"/>
      <c r="I11537" s="7"/>
      <c r="J11537" s="7"/>
      <c r="K11537" s="7"/>
      <c r="N11537" s="7"/>
    </row>
    <row r="11538" spans="4:14" s="1" customFormat="1">
      <c r="D11538" s="32"/>
      <c r="G11538" s="32"/>
      <c r="I11538" s="7"/>
      <c r="J11538" s="7"/>
      <c r="K11538" s="7"/>
      <c r="N11538" s="7"/>
    </row>
    <row r="11539" spans="4:14" s="1" customFormat="1">
      <c r="D11539" s="32"/>
      <c r="G11539" s="32"/>
      <c r="I11539" s="7"/>
      <c r="J11539" s="7"/>
      <c r="K11539" s="7"/>
      <c r="N11539" s="7"/>
    </row>
    <row r="11540" spans="4:14" s="1" customFormat="1">
      <c r="D11540" s="32"/>
      <c r="G11540" s="32"/>
      <c r="I11540" s="7"/>
      <c r="J11540" s="7"/>
      <c r="K11540" s="7"/>
      <c r="N11540" s="7"/>
    </row>
    <row r="11541" spans="4:14" s="1" customFormat="1">
      <c r="D11541" s="32"/>
      <c r="G11541" s="32"/>
      <c r="I11541" s="7"/>
      <c r="J11541" s="7"/>
      <c r="K11541" s="7"/>
      <c r="N11541" s="7"/>
    </row>
    <row r="11542" spans="4:14" s="1" customFormat="1">
      <c r="D11542" s="32"/>
      <c r="G11542" s="32"/>
      <c r="I11542" s="7"/>
      <c r="J11542" s="7"/>
      <c r="K11542" s="7"/>
      <c r="N11542" s="7"/>
    </row>
    <row r="11543" spans="4:14" s="1" customFormat="1">
      <c r="D11543" s="32"/>
      <c r="G11543" s="32"/>
      <c r="I11543" s="7"/>
      <c r="J11543" s="7"/>
      <c r="K11543" s="7"/>
      <c r="N11543" s="7"/>
    </row>
    <row r="11544" spans="4:14" s="1" customFormat="1">
      <c r="D11544" s="32"/>
      <c r="G11544" s="32"/>
      <c r="I11544" s="7"/>
      <c r="J11544" s="7"/>
      <c r="K11544" s="7"/>
      <c r="N11544" s="7"/>
    </row>
    <row r="11545" spans="4:14" s="1" customFormat="1">
      <c r="D11545" s="32"/>
      <c r="G11545" s="32"/>
      <c r="I11545" s="7"/>
      <c r="J11545" s="7"/>
      <c r="K11545" s="7"/>
      <c r="N11545" s="7"/>
    </row>
    <row r="11546" spans="4:14" s="1" customFormat="1">
      <c r="D11546" s="32"/>
      <c r="G11546" s="32"/>
      <c r="I11546" s="7"/>
      <c r="J11546" s="7"/>
      <c r="K11546" s="7"/>
      <c r="N11546" s="7"/>
    </row>
    <row r="11547" spans="4:14" s="1" customFormat="1">
      <c r="D11547" s="32"/>
      <c r="G11547" s="32"/>
      <c r="I11547" s="7"/>
      <c r="J11547" s="7"/>
      <c r="K11547" s="7"/>
      <c r="N11547" s="7"/>
    </row>
    <row r="11548" spans="4:14" s="1" customFormat="1">
      <c r="D11548" s="32"/>
      <c r="G11548" s="32"/>
      <c r="I11548" s="7"/>
      <c r="J11548" s="7"/>
      <c r="K11548" s="7"/>
      <c r="N11548" s="7"/>
    </row>
    <row r="11549" spans="4:14" s="1" customFormat="1">
      <c r="D11549" s="32"/>
      <c r="G11549" s="32"/>
      <c r="I11549" s="7"/>
      <c r="J11549" s="7"/>
      <c r="K11549" s="7"/>
      <c r="N11549" s="7"/>
    </row>
    <row r="11550" spans="4:14" s="1" customFormat="1">
      <c r="D11550" s="32"/>
      <c r="G11550" s="32"/>
      <c r="I11550" s="7"/>
      <c r="J11550" s="7"/>
      <c r="K11550" s="7"/>
      <c r="N11550" s="7"/>
    </row>
    <row r="11551" spans="4:14" s="1" customFormat="1">
      <c r="D11551" s="32"/>
      <c r="G11551" s="32"/>
      <c r="I11551" s="7"/>
      <c r="J11551" s="7"/>
      <c r="K11551" s="7"/>
      <c r="N11551" s="7"/>
    </row>
    <row r="11552" spans="4:14" s="1" customFormat="1">
      <c r="D11552" s="32"/>
      <c r="G11552" s="32"/>
      <c r="I11552" s="7"/>
      <c r="J11552" s="7"/>
      <c r="K11552" s="7"/>
      <c r="N11552" s="7"/>
    </row>
    <row r="11553" spans="4:14" s="1" customFormat="1">
      <c r="D11553" s="32"/>
      <c r="G11553" s="32"/>
      <c r="I11553" s="7"/>
      <c r="J11553" s="7"/>
      <c r="K11553" s="7"/>
      <c r="N11553" s="7"/>
    </row>
    <row r="11554" spans="4:14" s="1" customFormat="1">
      <c r="D11554" s="32"/>
      <c r="G11554" s="32"/>
      <c r="I11554" s="7"/>
      <c r="J11554" s="7"/>
      <c r="K11554" s="7"/>
      <c r="N11554" s="7"/>
    </row>
    <row r="11555" spans="4:14" s="1" customFormat="1">
      <c r="D11555" s="32"/>
      <c r="G11555" s="32"/>
      <c r="I11555" s="7"/>
      <c r="J11555" s="7"/>
      <c r="K11555" s="7"/>
      <c r="N11555" s="7"/>
    </row>
    <row r="11556" spans="4:14" s="1" customFormat="1">
      <c r="D11556" s="32"/>
      <c r="G11556" s="32"/>
      <c r="I11556" s="7"/>
      <c r="J11556" s="7"/>
      <c r="K11556" s="7"/>
      <c r="N11556" s="7"/>
    </row>
    <row r="11557" spans="4:14" s="1" customFormat="1">
      <c r="D11557" s="32"/>
      <c r="G11557" s="32"/>
      <c r="I11557" s="7"/>
      <c r="J11557" s="7"/>
      <c r="K11557" s="7"/>
      <c r="N11557" s="7"/>
    </row>
    <row r="11558" spans="4:14" s="1" customFormat="1">
      <c r="D11558" s="32"/>
      <c r="G11558" s="32"/>
      <c r="I11558" s="7"/>
      <c r="J11558" s="7"/>
      <c r="K11558" s="7"/>
      <c r="N11558" s="7"/>
    </row>
    <row r="11559" spans="4:14" s="1" customFormat="1">
      <c r="D11559" s="32"/>
      <c r="G11559" s="32"/>
      <c r="I11559" s="7"/>
      <c r="J11559" s="7"/>
      <c r="K11559" s="7"/>
      <c r="N11559" s="7"/>
    </row>
    <row r="11560" spans="4:14" s="1" customFormat="1">
      <c r="D11560" s="32"/>
      <c r="G11560" s="32"/>
      <c r="I11560" s="7"/>
      <c r="J11560" s="7"/>
      <c r="K11560" s="7"/>
      <c r="N11560" s="7"/>
    </row>
    <row r="11561" spans="4:14" s="1" customFormat="1">
      <c r="D11561" s="32"/>
      <c r="G11561" s="32"/>
      <c r="I11561" s="7"/>
      <c r="J11561" s="7"/>
      <c r="K11561" s="7"/>
      <c r="N11561" s="7"/>
    </row>
    <row r="11562" spans="4:14" s="1" customFormat="1">
      <c r="D11562" s="32"/>
      <c r="G11562" s="32"/>
      <c r="I11562" s="7"/>
      <c r="J11562" s="7"/>
      <c r="K11562" s="7"/>
      <c r="N11562" s="7"/>
    </row>
    <row r="11563" spans="4:14" s="1" customFormat="1">
      <c r="D11563" s="32"/>
      <c r="G11563" s="32"/>
      <c r="I11563" s="7"/>
      <c r="J11563" s="7"/>
      <c r="K11563" s="7"/>
      <c r="N11563" s="7"/>
    </row>
    <row r="11564" spans="4:14" s="1" customFormat="1">
      <c r="D11564" s="32"/>
      <c r="G11564" s="32"/>
      <c r="I11564" s="7"/>
      <c r="J11564" s="7"/>
      <c r="K11564" s="7"/>
      <c r="N11564" s="7"/>
    </row>
    <row r="11565" spans="4:14" s="1" customFormat="1">
      <c r="D11565" s="32"/>
      <c r="G11565" s="32"/>
      <c r="I11565" s="7"/>
      <c r="J11565" s="7"/>
      <c r="K11565" s="7"/>
      <c r="N11565" s="7"/>
    </row>
    <row r="11566" spans="4:14" s="1" customFormat="1">
      <c r="D11566" s="32"/>
      <c r="G11566" s="32"/>
      <c r="I11566" s="7"/>
      <c r="J11566" s="7"/>
      <c r="K11566" s="7"/>
      <c r="N11566" s="7"/>
    </row>
    <row r="11567" spans="4:14" s="1" customFormat="1">
      <c r="D11567" s="32"/>
      <c r="G11567" s="32"/>
      <c r="I11567" s="7"/>
      <c r="J11567" s="7"/>
      <c r="K11567" s="7"/>
      <c r="N11567" s="7"/>
    </row>
    <row r="11568" spans="4:14" s="1" customFormat="1">
      <c r="D11568" s="32"/>
      <c r="G11568" s="32"/>
      <c r="I11568" s="7"/>
      <c r="J11568" s="7"/>
      <c r="K11568" s="7"/>
      <c r="N11568" s="7"/>
    </row>
    <row r="11569" spans="4:14" s="1" customFormat="1">
      <c r="D11569" s="32"/>
      <c r="G11569" s="32"/>
      <c r="I11569" s="7"/>
      <c r="J11569" s="7"/>
      <c r="K11569" s="7"/>
      <c r="N11569" s="7"/>
    </row>
    <row r="11570" spans="4:14" s="1" customFormat="1">
      <c r="D11570" s="32"/>
      <c r="G11570" s="32"/>
      <c r="I11570" s="7"/>
      <c r="J11570" s="7"/>
      <c r="K11570" s="7"/>
      <c r="N11570" s="7"/>
    </row>
    <row r="11571" spans="4:14" s="1" customFormat="1">
      <c r="D11571" s="32"/>
      <c r="G11571" s="32"/>
      <c r="I11571" s="7"/>
      <c r="J11571" s="7"/>
      <c r="K11571" s="7"/>
      <c r="N11571" s="7"/>
    </row>
    <row r="11572" spans="4:14" s="1" customFormat="1">
      <c r="D11572" s="32"/>
      <c r="G11572" s="32"/>
      <c r="I11572" s="7"/>
      <c r="J11572" s="7"/>
      <c r="K11572" s="7"/>
      <c r="N11572" s="7"/>
    </row>
    <row r="11573" spans="4:14" s="1" customFormat="1">
      <c r="D11573" s="32"/>
      <c r="G11573" s="32"/>
      <c r="I11573" s="7"/>
      <c r="J11573" s="7"/>
      <c r="K11573" s="7"/>
      <c r="N11573" s="7"/>
    </row>
    <row r="11574" spans="4:14" s="1" customFormat="1">
      <c r="D11574" s="32"/>
      <c r="G11574" s="32"/>
      <c r="I11574" s="7"/>
      <c r="J11574" s="7"/>
      <c r="K11574" s="7"/>
      <c r="N11574" s="7"/>
    </row>
    <row r="11575" spans="4:14" s="1" customFormat="1">
      <c r="D11575" s="32"/>
      <c r="G11575" s="32"/>
      <c r="I11575" s="7"/>
      <c r="J11575" s="7"/>
      <c r="K11575" s="7"/>
      <c r="N11575" s="7"/>
    </row>
    <row r="11576" spans="4:14" s="1" customFormat="1">
      <c r="D11576" s="32"/>
      <c r="G11576" s="32"/>
      <c r="I11576" s="7"/>
      <c r="J11576" s="7"/>
      <c r="K11576" s="7"/>
      <c r="N11576" s="7"/>
    </row>
    <row r="11577" spans="4:14" s="1" customFormat="1">
      <c r="D11577" s="32"/>
      <c r="G11577" s="32"/>
      <c r="I11577" s="7"/>
      <c r="J11577" s="7"/>
      <c r="K11577" s="7"/>
      <c r="N11577" s="7"/>
    </row>
    <row r="11578" spans="4:14" s="1" customFormat="1">
      <c r="D11578" s="32"/>
      <c r="G11578" s="32"/>
      <c r="I11578" s="7"/>
      <c r="J11578" s="7"/>
      <c r="K11578" s="7"/>
      <c r="N11578" s="7"/>
    </row>
    <row r="11579" spans="4:14" s="1" customFormat="1">
      <c r="D11579" s="32"/>
      <c r="G11579" s="32"/>
      <c r="I11579" s="7"/>
      <c r="J11579" s="7"/>
      <c r="K11579" s="7"/>
      <c r="N11579" s="7"/>
    </row>
    <row r="11580" spans="4:14" s="1" customFormat="1">
      <c r="D11580" s="32"/>
      <c r="G11580" s="32"/>
      <c r="I11580" s="7"/>
      <c r="J11580" s="7"/>
      <c r="K11580" s="7"/>
      <c r="N11580" s="7"/>
    </row>
    <row r="11581" spans="4:14" s="1" customFormat="1">
      <c r="D11581" s="32"/>
      <c r="G11581" s="32"/>
      <c r="I11581" s="7"/>
      <c r="J11581" s="7"/>
      <c r="K11581" s="7"/>
      <c r="N11581" s="7"/>
    </row>
    <row r="11582" spans="4:14" s="1" customFormat="1">
      <c r="D11582" s="32"/>
      <c r="G11582" s="32"/>
      <c r="I11582" s="7"/>
      <c r="J11582" s="7"/>
      <c r="K11582" s="7"/>
      <c r="N11582" s="7"/>
    </row>
    <row r="11583" spans="4:14" s="1" customFormat="1">
      <c r="D11583" s="32"/>
      <c r="G11583" s="32"/>
      <c r="I11583" s="7"/>
      <c r="J11583" s="7"/>
      <c r="K11583" s="7"/>
      <c r="N11583" s="7"/>
    </row>
    <row r="11584" spans="4:14" s="1" customFormat="1">
      <c r="D11584" s="32"/>
      <c r="G11584" s="32"/>
      <c r="I11584" s="7"/>
      <c r="J11584" s="7"/>
      <c r="K11584" s="7"/>
      <c r="N11584" s="7"/>
    </row>
    <row r="11585" spans="4:14" s="1" customFormat="1">
      <c r="D11585" s="32"/>
      <c r="G11585" s="32"/>
      <c r="I11585" s="7"/>
      <c r="J11585" s="7"/>
      <c r="K11585" s="7"/>
      <c r="N11585" s="7"/>
    </row>
    <row r="11586" spans="4:14" s="1" customFormat="1">
      <c r="D11586" s="32"/>
      <c r="G11586" s="32"/>
      <c r="I11586" s="7"/>
      <c r="J11586" s="7"/>
      <c r="K11586" s="7"/>
      <c r="N11586" s="7"/>
    </row>
    <row r="11587" spans="4:14" s="1" customFormat="1">
      <c r="D11587" s="32"/>
      <c r="G11587" s="32"/>
      <c r="I11587" s="7"/>
      <c r="J11587" s="7"/>
      <c r="K11587" s="7"/>
      <c r="N11587" s="7"/>
    </row>
    <row r="11588" spans="4:14" s="1" customFormat="1">
      <c r="D11588" s="32"/>
      <c r="G11588" s="32"/>
      <c r="I11588" s="7"/>
      <c r="J11588" s="7"/>
      <c r="K11588" s="7"/>
      <c r="N11588" s="7"/>
    </row>
    <row r="11589" spans="4:14" s="1" customFormat="1">
      <c r="D11589" s="32"/>
      <c r="G11589" s="32"/>
      <c r="I11589" s="7"/>
      <c r="J11589" s="7"/>
      <c r="K11589" s="7"/>
      <c r="N11589" s="7"/>
    </row>
    <row r="11590" spans="4:14" s="1" customFormat="1">
      <c r="D11590" s="32"/>
      <c r="G11590" s="32"/>
      <c r="I11590" s="7"/>
      <c r="J11590" s="7"/>
      <c r="K11590" s="7"/>
      <c r="N11590" s="7"/>
    </row>
    <row r="11591" spans="4:14" s="1" customFormat="1">
      <c r="D11591" s="32"/>
      <c r="G11591" s="32"/>
      <c r="I11591" s="7"/>
      <c r="J11591" s="7"/>
      <c r="K11591" s="7"/>
      <c r="N11591" s="7"/>
    </row>
    <row r="11592" spans="4:14" s="1" customFormat="1">
      <c r="D11592" s="32"/>
      <c r="G11592" s="32"/>
      <c r="I11592" s="7"/>
      <c r="J11592" s="7"/>
      <c r="K11592" s="7"/>
      <c r="N11592" s="7"/>
    </row>
    <row r="11593" spans="4:14" s="1" customFormat="1">
      <c r="D11593" s="32"/>
      <c r="G11593" s="32"/>
      <c r="I11593" s="7"/>
      <c r="J11593" s="7"/>
      <c r="K11593" s="7"/>
      <c r="N11593" s="7"/>
    </row>
    <row r="11594" spans="4:14" s="1" customFormat="1">
      <c r="D11594" s="32"/>
      <c r="G11594" s="32"/>
      <c r="I11594" s="7"/>
      <c r="J11594" s="7"/>
      <c r="K11594" s="7"/>
      <c r="N11594" s="7"/>
    </row>
    <row r="11595" spans="4:14" s="1" customFormat="1">
      <c r="D11595" s="32"/>
      <c r="G11595" s="32"/>
      <c r="I11595" s="7"/>
      <c r="J11595" s="7"/>
      <c r="K11595" s="7"/>
      <c r="N11595" s="7"/>
    </row>
    <row r="11596" spans="4:14" s="1" customFormat="1">
      <c r="D11596" s="32"/>
      <c r="G11596" s="32"/>
      <c r="I11596" s="7"/>
      <c r="J11596" s="7"/>
      <c r="K11596" s="7"/>
      <c r="N11596" s="7"/>
    </row>
    <row r="11597" spans="4:14" s="1" customFormat="1">
      <c r="D11597" s="32"/>
      <c r="G11597" s="32"/>
      <c r="I11597" s="7"/>
      <c r="J11597" s="7"/>
      <c r="K11597" s="7"/>
      <c r="N11597" s="7"/>
    </row>
    <row r="11598" spans="4:14" s="1" customFormat="1">
      <c r="D11598" s="32"/>
      <c r="G11598" s="32"/>
      <c r="I11598" s="7"/>
      <c r="J11598" s="7"/>
      <c r="K11598" s="7"/>
      <c r="N11598" s="7"/>
    </row>
    <row r="11599" spans="4:14" s="1" customFormat="1">
      <c r="D11599" s="32"/>
      <c r="G11599" s="32"/>
      <c r="I11599" s="7"/>
      <c r="J11599" s="7"/>
      <c r="K11599" s="7"/>
      <c r="N11599" s="7"/>
    </row>
    <row r="11600" spans="4:14" s="1" customFormat="1">
      <c r="D11600" s="32"/>
      <c r="G11600" s="32"/>
      <c r="I11600" s="7"/>
      <c r="J11600" s="7"/>
      <c r="K11600" s="7"/>
      <c r="N11600" s="7"/>
    </row>
    <row r="11601" spans="4:14" s="1" customFormat="1">
      <c r="D11601" s="32"/>
      <c r="G11601" s="32"/>
      <c r="I11601" s="7"/>
      <c r="J11601" s="7"/>
      <c r="K11601" s="7"/>
      <c r="N11601" s="7"/>
    </row>
    <row r="11602" spans="4:14" s="1" customFormat="1">
      <c r="D11602" s="32"/>
      <c r="G11602" s="32"/>
      <c r="I11602" s="7"/>
      <c r="J11602" s="7"/>
      <c r="K11602" s="7"/>
      <c r="N11602" s="7"/>
    </row>
    <row r="11603" spans="4:14" s="1" customFormat="1">
      <c r="D11603" s="32"/>
      <c r="G11603" s="32"/>
      <c r="I11603" s="7"/>
      <c r="J11603" s="7"/>
      <c r="K11603" s="7"/>
      <c r="N11603" s="7"/>
    </row>
    <row r="11604" spans="4:14" s="1" customFormat="1">
      <c r="D11604" s="32"/>
      <c r="G11604" s="32"/>
      <c r="I11604" s="7"/>
      <c r="J11604" s="7"/>
      <c r="K11604" s="7"/>
      <c r="N11604" s="7"/>
    </row>
    <row r="11605" spans="4:14" s="1" customFormat="1">
      <c r="D11605" s="32"/>
      <c r="G11605" s="32"/>
      <c r="I11605" s="7"/>
      <c r="J11605" s="7"/>
      <c r="K11605" s="7"/>
      <c r="N11605" s="7"/>
    </row>
    <row r="11606" spans="4:14" s="1" customFormat="1">
      <c r="D11606" s="32"/>
      <c r="G11606" s="32"/>
      <c r="I11606" s="7"/>
      <c r="J11606" s="7"/>
      <c r="K11606" s="7"/>
      <c r="N11606" s="7"/>
    </row>
    <row r="11607" spans="4:14" s="1" customFormat="1">
      <c r="D11607" s="32"/>
      <c r="G11607" s="32"/>
      <c r="I11607" s="7"/>
      <c r="J11607" s="7"/>
      <c r="K11607" s="7"/>
      <c r="N11607" s="7"/>
    </row>
    <row r="11608" spans="4:14" s="1" customFormat="1">
      <c r="D11608" s="32"/>
      <c r="G11608" s="32"/>
      <c r="I11608" s="7"/>
      <c r="J11608" s="7"/>
      <c r="K11608" s="7"/>
      <c r="N11608" s="7"/>
    </row>
    <row r="11609" spans="4:14" s="1" customFormat="1">
      <c r="D11609" s="32"/>
      <c r="G11609" s="32"/>
      <c r="I11609" s="7"/>
      <c r="J11609" s="7"/>
      <c r="K11609" s="7"/>
      <c r="N11609" s="7"/>
    </row>
    <row r="11610" spans="4:14" s="1" customFormat="1">
      <c r="D11610" s="32"/>
      <c r="G11610" s="32"/>
      <c r="I11610" s="7"/>
      <c r="J11610" s="7"/>
      <c r="K11610" s="7"/>
      <c r="N11610" s="7"/>
    </row>
    <row r="11611" spans="4:14" s="1" customFormat="1">
      <c r="D11611" s="32"/>
      <c r="G11611" s="32"/>
      <c r="I11611" s="7"/>
      <c r="J11611" s="7"/>
      <c r="K11611" s="7"/>
      <c r="N11611" s="7"/>
    </row>
    <row r="11612" spans="4:14" s="1" customFormat="1">
      <c r="D11612" s="32"/>
      <c r="G11612" s="32"/>
      <c r="I11612" s="7"/>
      <c r="J11612" s="7"/>
      <c r="K11612" s="7"/>
      <c r="N11612" s="7"/>
    </row>
    <row r="11613" spans="4:14" s="1" customFormat="1">
      <c r="D11613" s="32"/>
      <c r="G11613" s="32"/>
      <c r="I11613" s="7"/>
      <c r="J11613" s="7"/>
      <c r="K11613" s="7"/>
      <c r="N11613" s="7"/>
    </row>
    <row r="11614" spans="4:14" s="1" customFormat="1">
      <c r="D11614" s="32"/>
      <c r="G11614" s="32"/>
      <c r="I11614" s="7"/>
      <c r="J11614" s="7"/>
      <c r="K11614" s="7"/>
      <c r="N11614" s="7"/>
    </row>
    <row r="11615" spans="4:14" s="1" customFormat="1">
      <c r="D11615" s="32"/>
      <c r="G11615" s="32"/>
      <c r="I11615" s="7"/>
      <c r="J11615" s="7"/>
      <c r="K11615" s="7"/>
      <c r="N11615" s="7"/>
    </row>
    <row r="11616" spans="4:14" s="1" customFormat="1">
      <c r="D11616" s="32"/>
      <c r="G11616" s="32"/>
      <c r="I11616" s="7"/>
      <c r="J11616" s="7"/>
      <c r="K11616" s="7"/>
      <c r="N11616" s="7"/>
    </row>
    <row r="11617" spans="4:14" s="1" customFormat="1">
      <c r="D11617" s="32"/>
      <c r="G11617" s="32"/>
      <c r="I11617" s="7"/>
      <c r="J11617" s="7"/>
      <c r="K11617" s="7"/>
      <c r="N11617" s="7"/>
    </row>
    <row r="11618" spans="4:14" s="1" customFormat="1">
      <c r="D11618" s="32"/>
      <c r="G11618" s="32"/>
      <c r="I11618" s="7"/>
      <c r="J11618" s="7"/>
      <c r="K11618" s="7"/>
      <c r="N11618" s="7"/>
    </row>
    <row r="11619" spans="4:14" s="1" customFormat="1">
      <c r="D11619" s="32"/>
      <c r="G11619" s="32"/>
      <c r="I11619" s="7"/>
      <c r="J11619" s="7"/>
      <c r="K11619" s="7"/>
      <c r="N11619" s="7"/>
    </row>
    <row r="11620" spans="4:14" s="1" customFormat="1">
      <c r="D11620" s="32"/>
      <c r="G11620" s="32"/>
      <c r="I11620" s="7"/>
      <c r="J11620" s="7"/>
      <c r="K11620" s="7"/>
      <c r="N11620" s="7"/>
    </row>
    <row r="11621" spans="4:14" s="1" customFormat="1">
      <c r="D11621" s="32"/>
      <c r="G11621" s="32"/>
      <c r="I11621" s="7"/>
      <c r="J11621" s="7"/>
      <c r="K11621" s="7"/>
      <c r="N11621" s="7"/>
    </row>
    <row r="11622" spans="4:14" s="1" customFormat="1">
      <c r="D11622" s="32"/>
      <c r="G11622" s="32"/>
      <c r="I11622" s="7"/>
      <c r="J11622" s="7"/>
      <c r="K11622" s="7"/>
      <c r="N11622" s="7"/>
    </row>
    <row r="11623" spans="4:14" s="1" customFormat="1">
      <c r="D11623" s="32"/>
      <c r="G11623" s="32"/>
      <c r="I11623" s="7"/>
      <c r="J11623" s="7"/>
      <c r="K11623" s="7"/>
      <c r="N11623" s="7"/>
    </row>
    <row r="11624" spans="4:14" s="1" customFormat="1">
      <c r="D11624" s="32"/>
      <c r="G11624" s="32"/>
      <c r="I11624" s="7"/>
      <c r="J11624" s="7"/>
      <c r="K11624" s="7"/>
      <c r="N11624" s="7"/>
    </row>
    <row r="11625" spans="4:14" s="1" customFormat="1">
      <c r="D11625" s="32"/>
      <c r="G11625" s="32"/>
      <c r="I11625" s="7"/>
      <c r="J11625" s="7"/>
      <c r="K11625" s="7"/>
      <c r="N11625" s="7"/>
    </row>
    <row r="11626" spans="4:14" s="1" customFormat="1">
      <c r="D11626" s="32"/>
      <c r="G11626" s="32"/>
      <c r="I11626" s="7"/>
      <c r="J11626" s="7"/>
      <c r="K11626" s="7"/>
      <c r="N11626" s="7"/>
    </row>
    <row r="11627" spans="4:14" s="1" customFormat="1">
      <c r="D11627" s="32"/>
      <c r="G11627" s="32"/>
      <c r="I11627" s="7"/>
      <c r="J11627" s="7"/>
      <c r="K11627" s="7"/>
      <c r="N11627" s="7"/>
    </row>
    <row r="11628" spans="4:14" s="1" customFormat="1">
      <c r="D11628" s="32"/>
      <c r="G11628" s="32"/>
      <c r="I11628" s="7"/>
      <c r="J11628" s="7"/>
      <c r="K11628" s="7"/>
      <c r="N11628" s="7"/>
    </row>
    <row r="11629" spans="4:14" s="1" customFormat="1">
      <c r="D11629" s="32"/>
      <c r="G11629" s="32"/>
      <c r="I11629" s="7"/>
      <c r="J11629" s="7"/>
      <c r="K11629" s="7"/>
      <c r="N11629" s="7"/>
    </row>
    <row r="11630" spans="4:14" s="1" customFormat="1">
      <c r="D11630" s="32"/>
      <c r="G11630" s="32"/>
      <c r="I11630" s="7"/>
      <c r="J11630" s="7"/>
      <c r="K11630" s="7"/>
      <c r="N11630" s="7"/>
    </row>
    <row r="11631" spans="4:14" s="1" customFormat="1">
      <c r="D11631" s="32"/>
      <c r="G11631" s="32"/>
      <c r="I11631" s="7"/>
      <c r="J11631" s="7"/>
      <c r="K11631" s="7"/>
      <c r="N11631" s="7"/>
    </row>
    <row r="11632" spans="4:14" s="1" customFormat="1">
      <c r="D11632" s="32"/>
      <c r="G11632" s="32"/>
      <c r="I11632" s="7"/>
      <c r="J11632" s="7"/>
      <c r="K11632" s="7"/>
      <c r="N11632" s="7"/>
    </row>
    <row r="11633" spans="4:14" s="1" customFormat="1">
      <c r="D11633" s="32"/>
      <c r="G11633" s="32"/>
      <c r="I11633" s="7"/>
      <c r="J11633" s="7"/>
      <c r="K11633" s="7"/>
      <c r="N11633" s="7"/>
    </row>
    <row r="11634" spans="4:14" s="1" customFormat="1">
      <c r="D11634" s="32"/>
      <c r="G11634" s="32"/>
      <c r="I11634" s="7"/>
      <c r="J11634" s="7"/>
      <c r="K11634" s="7"/>
      <c r="N11634" s="7"/>
    </row>
    <row r="11635" spans="4:14" s="1" customFormat="1">
      <c r="D11635" s="32"/>
      <c r="G11635" s="32"/>
      <c r="I11635" s="7"/>
      <c r="J11635" s="7"/>
      <c r="K11635" s="7"/>
      <c r="N11635" s="7"/>
    </row>
    <row r="11636" spans="4:14" s="1" customFormat="1">
      <c r="D11636" s="32"/>
      <c r="G11636" s="32"/>
      <c r="I11636" s="7"/>
      <c r="J11636" s="7"/>
      <c r="K11636" s="7"/>
      <c r="N11636" s="7"/>
    </row>
    <row r="11637" spans="4:14" s="1" customFormat="1">
      <c r="D11637" s="32"/>
      <c r="G11637" s="32"/>
      <c r="I11637" s="7"/>
      <c r="J11637" s="7"/>
      <c r="K11637" s="7"/>
      <c r="N11637" s="7"/>
    </row>
    <row r="11638" spans="4:14" s="1" customFormat="1">
      <c r="D11638" s="32"/>
      <c r="G11638" s="32"/>
      <c r="I11638" s="7"/>
      <c r="J11638" s="7"/>
      <c r="K11638" s="7"/>
      <c r="N11638" s="7"/>
    </row>
    <row r="11639" spans="4:14" s="1" customFormat="1">
      <c r="D11639" s="32"/>
      <c r="G11639" s="32"/>
      <c r="I11639" s="7"/>
      <c r="J11639" s="7"/>
      <c r="K11639" s="7"/>
      <c r="N11639" s="7"/>
    </row>
    <row r="11640" spans="4:14" s="1" customFormat="1">
      <c r="D11640" s="32"/>
      <c r="G11640" s="32"/>
      <c r="I11640" s="7"/>
      <c r="J11640" s="7"/>
      <c r="K11640" s="7"/>
      <c r="N11640" s="7"/>
    </row>
    <row r="11641" spans="4:14" s="1" customFormat="1">
      <c r="D11641" s="32"/>
      <c r="G11641" s="32"/>
      <c r="I11641" s="7"/>
      <c r="J11641" s="7"/>
      <c r="K11641" s="7"/>
      <c r="N11641" s="7"/>
    </row>
    <row r="11642" spans="4:14" s="1" customFormat="1">
      <c r="D11642" s="32"/>
      <c r="G11642" s="32"/>
      <c r="I11642" s="7"/>
      <c r="J11642" s="7"/>
      <c r="K11642" s="7"/>
      <c r="N11642" s="7"/>
    </row>
    <row r="11643" spans="4:14" s="1" customFormat="1">
      <c r="D11643" s="32"/>
      <c r="G11643" s="32"/>
      <c r="I11643" s="7"/>
      <c r="J11643" s="7"/>
      <c r="K11643" s="7"/>
      <c r="N11643" s="7"/>
    </row>
    <row r="11644" spans="4:14" s="1" customFormat="1">
      <c r="D11644" s="32"/>
      <c r="G11644" s="32"/>
      <c r="I11644" s="7"/>
      <c r="J11644" s="7"/>
      <c r="K11644" s="7"/>
      <c r="N11644" s="7"/>
    </row>
    <row r="11645" spans="4:14" s="1" customFormat="1">
      <c r="D11645" s="32"/>
      <c r="G11645" s="32"/>
      <c r="I11645" s="7"/>
      <c r="J11645" s="7"/>
      <c r="K11645" s="7"/>
      <c r="N11645" s="7"/>
    </row>
    <row r="11646" spans="4:14" s="1" customFormat="1">
      <c r="D11646" s="32"/>
      <c r="G11646" s="32"/>
      <c r="I11646" s="7"/>
      <c r="J11646" s="7"/>
      <c r="K11646" s="7"/>
      <c r="N11646" s="7"/>
    </row>
    <row r="11647" spans="4:14" s="1" customFormat="1">
      <c r="D11647" s="32"/>
      <c r="G11647" s="32"/>
      <c r="I11647" s="7"/>
      <c r="J11647" s="7"/>
      <c r="K11647" s="7"/>
      <c r="N11647" s="7"/>
    </row>
    <row r="11648" spans="4:14" s="1" customFormat="1">
      <c r="D11648" s="32"/>
      <c r="G11648" s="32"/>
      <c r="I11648" s="7"/>
      <c r="J11648" s="7"/>
      <c r="K11648" s="7"/>
      <c r="N11648" s="7"/>
    </row>
    <row r="11649" spans="4:14" s="1" customFormat="1">
      <c r="D11649" s="32"/>
      <c r="G11649" s="32"/>
      <c r="I11649" s="7"/>
      <c r="J11649" s="7"/>
      <c r="K11649" s="7"/>
      <c r="N11649" s="7"/>
    </row>
    <row r="11650" spans="4:14" s="1" customFormat="1">
      <c r="D11650" s="32"/>
      <c r="G11650" s="32"/>
      <c r="I11650" s="7"/>
      <c r="J11650" s="7"/>
      <c r="K11650" s="7"/>
      <c r="N11650" s="7"/>
    </row>
    <row r="11651" spans="4:14" s="1" customFormat="1">
      <c r="D11651" s="32"/>
      <c r="G11651" s="32"/>
      <c r="I11651" s="7"/>
      <c r="J11651" s="7"/>
      <c r="K11651" s="7"/>
      <c r="N11651" s="7"/>
    </row>
    <row r="11652" spans="4:14" s="1" customFormat="1">
      <c r="D11652" s="32"/>
      <c r="G11652" s="32"/>
      <c r="I11652" s="7"/>
      <c r="J11652" s="7"/>
      <c r="K11652" s="7"/>
      <c r="N11652" s="7"/>
    </row>
    <row r="11653" spans="4:14" s="1" customFormat="1">
      <c r="D11653" s="32"/>
      <c r="G11653" s="32"/>
      <c r="I11653" s="7"/>
      <c r="J11653" s="7"/>
      <c r="K11653" s="7"/>
      <c r="N11653" s="7"/>
    </row>
    <row r="11654" spans="4:14" s="1" customFormat="1">
      <c r="D11654" s="32"/>
      <c r="G11654" s="32"/>
      <c r="I11654" s="7"/>
      <c r="J11654" s="7"/>
      <c r="K11654" s="7"/>
      <c r="N11654" s="7"/>
    </row>
    <row r="11655" spans="4:14" s="1" customFormat="1">
      <c r="D11655" s="32"/>
      <c r="G11655" s="32"/>
      <c r="I11655" s="7"/>
      <c r="J11655" s="7"/>
      <c r="K11655" s="7"/>
      <c r="N11655" s="7"/>
    </row>
    <row r="11656" spans="4:14" s="1" customFormat="1">
      <c r="D11656" s="32"/>
      <c r="G11656" s="32"/>
      <c r="I11656" s="7"/>
      <c r="J11656" s="7"/>
      <c r="K11656" s="7"/>
      <c r="N11656" s="7"/>
    </row>
    <row r="11657" spans="4:14" s="1" customFormat="1">
      <c r="D11657" s="32"/>
      <c r="G11657" s="32"/>
      <c r="I11657" s="7"/>
      <c r="J11657" s="7"/>
      <c r="K11657" s="7"/>
      <c r="N11657" s="7"/>
    </row>
    <row r="11658" spans="4:14" s="1" customFormat="1">
      <c r="D11658" s="32"/>
      <c r="G11658" s="32"/>
      <c r="I11658" s="7"/>
      <c r="J11658" s="7"/>
      <c r="K11658" s="7"/>
      <c r="N11658" s="7"/>
    </row>
    <row r="11659" spans="4:14" s="1" customFormat="1">
      <c r="D11659" s="32"/>
      <c r="G11659" s="32"/>
      <c r="I11659" s="7"/>
      <c r="J11659" s="7"/>
      <c r="K11659" s="7"/>
      <c r="N11659" s="7"/>
    </row>
    <row r="11660" spans="4:14" s="1" customFormat="1">
      <c r="D11660" s="32"/>
      <c r="G11660" s="32"/>
      <c r="I11660" s="7"/>
      <c r="J11660" s="7"/>
      <c r="K11660" s="7"/>
      <c r="N11660" s="7"/>
    </row>
    <row r="11661" spans="4:14" s="1" customFormat="1">
      <c r="D11661" s="32"/>
      <c r="G11661" s="32"/>
      <c r="I11661" s="7"/>
      <c r="J11661" s="7"/>
      <c r="K11661" s="7"/>
      <c r="N11661" s="7"/>
    </row>
    <row r="11662" spans="4:14" s="1" customFormat="1">
      <c r="D11662" s="32"/>
      <c r="G11662" s="32"/>
      <c r="I11662" s="7"/>
      <c r="J11662" s="7"/>
      <c r="K11662" s="7"/>
      <c r="N11662" s="7"/>
    </row>
    <row r="11663" spans="4:14" s="1" customFormat="1">
      <c r="D11663" s="32"/>
      <c r="G11663" s="32"/>
      <c r="I11663" s="7"/>
      <c r="J11663" s="7"/>
      <c r="K11663" s="7"/>
      <c r="N11663" s="7"/>
    </row>
    <row r="11664" spans="4:14" s="1" customFormat="1">
      <c r="D11664" s="32"/>
      <c r="G11664" s="32"/>
      <c r="I11664" s="7"/>
      <c r="J11664" s="7"/>
      <c r="K11664" s="7"/>
      <c r="N11664" s="7"/>
    </row>
    <row r="11665" spans="4:14" s="1" customFormat="1">
      <c r="D11665" s="32"/>
      <c r="G11665" s="32"/>
      <c r="I11665" s="7"/>
      <c r="J11665" s="7"/>
      <c r="K11665" s="7"/>
      <c r="N11665" s="7"/>
    </row>
    <row r="11666" spans="4:14" s="1" customFormat="1">
      <c r="D11666" s="32"/>
      <c r="G11666" s="32"/>
      <c r="I11666" s="7"/>
      <c r="J11666" s="7"/>
      <c r="K11666" s="7"/>
      <c r="N11666" s="7"/>
    </row>
    <row r="11667" spans="4:14" s="1" customFormat="1">
      <c r="D11667" s="32"/>
      <c r="G11667" s="32"/>
      <c r="I11667" s="7"/>
      <c r="J11667" s="7"/>
      <c r="K11667" s="7"/>
      <c r="N11667" s="7"/>
    </row>
    <row r="11668" spans="4:14" s="1" customFormat="1">
      <c r="D11668" s="32"/>
      <c r="G11668" s="32"/>
      <c r="I11668" s="7"/>
      <c r="J11668" s="7"/>
      <c r="K11668" s="7"/>
      <c r="N11668" s="7"/>
    </row>
    <row r="11669" spans="4:14" s="1" customFormat="1">
      <c r="D11669" s="32"/>
      <c r="G11669" s="32"/>
      <c r="I11669" s="7"/>
      <c r="J11669" s="7"/>
      <c r="K11669" s="7"/>
      <c r="N11669" s="7"/>
    </row>
    <row r="11670" spans="4:14" s="1" customFormat="1">
      <c r="D11670" s="32"/>
      <c r="G11670" s="32"/>
      <c r="I11670" s="7"/>
      <c r="J11670" s="7"/>
      <c r="K11670" s="7"/>
      <c r="N11670" s="7"/>
    </row>
    <row r="11671" spans="4:14" s="1" customFormat="1">
      <c r="D11671" s="32"/>
      <c r="G11671" s="32"/>
      <c r="I11671" s="7"/>
      <c r="J11671" s="7"/>
      <c r="K11671" s="7"/>
      <c r="N11671" s="7"/>
    </row>
    <row r="11672" spans="4:14" s="1" customFormat="1">
      <c r="D11672" s="32"/>
      <c r="G11672" s="32"/>
      <c r="I11672" s="7"/>
      <c r="J11672" s="7"/>
      <c r="K11672" s="7"/>
      <c r="N11672" s="7"/>
    </row>
    <row r="11673" spans="4:14" s="1" customFormat="1">
      <c r="D11673" s="32"/>
      <c r="G11673" s="32"/>
      <c r="I11673" s="7"/>
      <c r="J11673" s="7"/>
      <c r="K11673" s="7"/>
      <c r="N11673" s="7"/>
    </row>
    <row r="11674" spans="4:14" s="1" customFormat="1">
      <c r="D11674" s="32"/>
      <c r="G11674" s="32"/>
      <c r="I11674" s="7"/>
      <c r="J11674" s="7"/>
      <c r="K11674" s="7"/>
      <c r="N11674" s="7"/>
    </row>
    <row r="11675" spans="4:14" s="1" customFormat="1">
      <c r="D11675" s="32"/>
      <c r="G11675" s="32"/>
      <c r="I11675" s="7"/>
      <c r="J11675" s="7"/>
      <c r="K11675" s="7"/>
      <c r="N11675" s="7"/>
    </row>
    <row r="11676" spans="4:14" s="1" customFormat="1">
      <c r="D11676" s="32"/>
      <c r="G11676" s="32"/>
      <c r="I11676" s="7"/>
      <c r="J11676" s="7"/>
      <c r="K11676" s="7"/>
      <c r="N11676" s="7"/>
    </row>
    <row r="11677" spans="4:14" s="1" customFormat="1">
      <c r="D11677" s="32"/>
      <c r="G11677" s="32"/>
      <c r="I11677" s="7"/>
      <c r="J11677" s="7"/>
      <c r="K11677" s="7"/>
      <c r="N11677" s="7"/>
    </row>
    <row r="11678" spans="4:14" s="1" customFormat="1">
      <c r="D11678" s="32"/>
      <c r="G11678" s="32"/>
      <c r="I11678" s="7"/>
      <c r="J11678" s="7"/>
      <c r="K11678" s="7"/>
      <c r="N11678" s="7"/>
    </row>
    <row r="11679" spans="4:14" s="1" customFormat="1">
      <c r="D11679" s="32"/>
      <c r="G11679" s="32"/>
      <c r="I11679" s="7"/>
      <c r="J11679" s="7"/>
      <c r="K11679" s="7"/>
      <c r="N11679" s="7"/>
    </row>
    <row r="11680" spans="4:14" s="1" customFormat="1">
      <c r="D11680" s="32"/>
      <c r="G11680" s="32"/>
      <c r="I11680" s="7"/>
      <c r="J11680" s="7"/>
      <c r="K11680" s="7"/>
      <c r="N11680" s="7"/>
    </row>
    <row r="11681" spans="4:14" s="1" customFormat="1">
      <c r="D11681" s="32"/>
      <c r="G11681" s="32"/>
      <c r="I11681" s="7"/>
      <c r="J11681" s="7"/>
      <c r="K11681" s="7"/>
      <c r="N11681" s="7"/>
    </row>
    <row r="11682" spans="4:14" s="1" customFormat="1">
      <c r="D11682" s="32"/>
      <c r="G11682" s="32"/>
      <c r="I11682" s="7"/>
      <c r="J11682" s="7"/>
      <c r="K11682" s="7"/>
      <c r="N11682" s="7"/>
    </row>
    <row r="11683" spans="4:14" s="1" customFormat="1">
      <c r="D11683" s="32"/>
      <c r="G11683" s="32"/>
      <c r="I11683" s="7"/>
      <c r="J11683" s="7"/>
      <c r="K11683" s="7"/>
      <c r="N11683" s="7"/>
    </row>
    <row r="11684" spans="4:14" s="1" customFormat="1">
      <c r="D11684" s="32"/>
      <c r="G11684" s="32"/>
      <c r="I11684" s="7"/>
      <c r="J11684" s="7"/>
      <c r="K11684" s="7"/>
      <c r="N11684" s="7"/>
    </row>
    <row r="11685" spans="4:14" s="1" customFormat="1">
      <c r="D11685" s="32"/>
      <c r="G11685" s="32"/>
      <c r="I11685" s="7"/>
      <c r="J11685" s="7"/>
      <c r="K11685" s="7"/>
      <c r="N11685" s="7"/>
    </row>
    <row r="11686" spans="4:14" s="1" customFormat="1">
      <c r="D11686" s="32"/>
      <c r="G11686" s="32"/>
      <c r="I11686" s="7"/>
      <c r="J11686" s="7"/>
      <c r="K11686" s="7"/>
      <c r="N11686" s="7"/>
    </row>
    <row r="11687" spans="4:14" s="1" customFormat="1">
      <c r="D11687" s="32"/>
      <c r="G11687" s="32"/>
      <c r="I11687" s="7"/>
      <c r="J11687" s="7"/>
      <c r="K11687" s="7"/>
      <c r="N11687" s="7"/>
    </row>
    <row r="11688" spans="4:14" s="1" customFormat="1">
      <c r="D11688" s="32"/>
      <c r="G11688" s="32"/>
      <c r="I11688" s="7"/>
      <c r="J11688" s="7"/>
      <c r="K11688" s="7"/>
      <c r="N11688" s="7"/>
    </row>
    <row r="11689" spans="4:14" s="1" customFormat="1">
      <c r="D11689" s="32"/>
      <c r="G11689" s="32"/>
      <c r="I11689" s="7"/>
      <c r="J11689" s="7"/>
      <c r="K11689" s="7"/>
      <c r="N11689" s="7"/>
    </row>
    <row r="11690" spans="4:14" s="1" customFormat="1">
      <c r="D11690" s="32"/>
      <c r="G11690" s="32"/>
      <c r="I11690" s="7"/>
      <c r="J11690" s="7"/>
      <c r="K11690" s="7"/>
      <c r="N11690" s="7"/>
    </row>
    <row r="11691" spans="4:14" s="1" customFormat="1">
      <c r="D11691" s="32"/>
      <c r="G11691" s="32"/>
      <c r="I11691" s="7"/>
      <c r="J11691" s="7"/>
      <c r="K11691" s="7"/>
      <c r="N11691" s="7"/>
    </row>
    <row r="11692" spans="4:14" s="1" customFormat="1">
      <c r="D11692" s="32"/>
      <c r="G11692" s="32"/>
      <c r="I11692" s="7"/>
      <c r="J11692" s="7"/>
      <c r="K11692" s="7"/>
      <c r="N11692" s="7"/>
    </row>
    <row r="11693" spans="4:14" s="1" customFormat="1">
      <c r="D11693" s="32"/>
      <c r="G11693" s="32"/>
      <c r="I11693" s="7"/>
      <c r="J11693" s="7"/>
      <c r="K11693" s="7"/>
      <c r="N11693" s="7"/>
    </row>
    <row r="11694" spans="4:14" s="1" customFormat="1">
      <c r="D11694" s="32"/>
      <c r="G11694" s="32"/>
      <c r="I11694" s="7"/>
      <c r="J11694" s="7"/>
      <c r="K11694" s="7"/>
      <c r="N11694" s="7"/>
    </row>
    <row r="11695" spans="4:14" s="1" customFormat="1">
      <c r="D11695" s="32"/>
      <c r="G11695" s="32"/>
      <c r="I11695" s="7"/>
      <c r="J11695" s="7"/>
      <c r="K11695" s="7"/>
      <c r="N11695" s="7"/>
    </row>
    <row r="11696" spans="4:14" s="1" customFormat="1">
      <c r="D11696" s="32"/>
      <c r="G11696" s="32"/>
      <c r="I11696" s="7"/>
      <c r="J11696" s="7"/>
      <c r="K11696" s="7"/>
      <c r="N11696" s="7"/>
    </row>
    <row r="11697" spans="4:14" s="1" customFormat="1">
      <c r="D11697" s="32"/>
      <c r="G11697" s="32"/>
      <c r="I11697" s="7"/>
      <c r="J11697" s="7"/>
      <c r="K11697" s="7"/>
      <c r="N11697" s="7"/>
    </row>
    <row r="11698" spans="4:14" s="1" customFormat="1">
      <c r="D11698" s="32"/>
      <c r="G11698" s="32"/>
      <c r="I11698" s="7"/>
      <c r="J11698" s="7"/>
      <c r="K11698" s="7"/>
      <c r="N11698" s="7"/>
    </row>
    <row r="11699" spans="4:14" s="1" customFormat="1">
      <c r="D11699" s="32"/>
      <c r="G11699" s="32"/>
      <c r="I11699" s="7"/>
      <c r="J11699" s="7"/>
      <c r="K11699" s="7"/>
      <c r="N11699" s="7"/>
    </row>
    <row r="11700" spans="4:14" s="1" customFormat="1">
      <c r="D11700" s="32"/>
      <c r="G11700" s="32"/>
      <c r="I11700" s="7"/>
      <c r="J11700" s="7"/>
      <c r="K11700" s="7"/>
      <c r="N11700" s="7"/>
    </row>
    <row r="11701" spans="4:14" s="1" customFormat="1">
      <c r="D11701" s="32"/>
      <c r="G11701" s="32"/>
      <c r="I11701" s="7"/>
      <c r="J11701" s="7"/>
      <c r="K11701" s="7"/>
      <c r="N11701" s="7"/>
    </row>
    <row r="11702" spans="4:14" s="1" customFormat="1">
      <c r="D11702" s="32"/>
      <c r="G11702" s="32"/>
      <c r="I11702" s="7"/>
      <c r="J11702" s="7"/>
      <c r="K11702" s="7"/>
      <c r="N11702" s="7"/>
    </row>
    <row r="11703" spans="4:14" s="1" customFormat="1">
      <c r="D11703" s="32"/>
      <c r="G11703" s="32"/>
      <c r="I11703" s="7"/>
      <c r="J11703" s="7"/>
      <c r="K11703" s="7"/>
      <c r="N11703" s="7"/>
    </row>
    <row r="11704" spans="4:14" s="1" customFormat="1">
      <c r="D11704" s="32"/>
      <c r="G11704" s="32"/>
      <c r="I11704" s="7"/>
      <c r="J11704" s="7"/>
      <c r="K11704" s="7"/>
      <c r="N11704" s="7"/>
    </row>
    <row r="11705" spans="4:14" s="1" customFormat="1">
      <c r="D11705" s="32"/>
      <c r="G11705" s="32"/>
      <c r="I11705" s="7"/>
      <c r="J11705" s="7"/>
      <c r="K11705" s="7"/>
      <c r="N11705" s="7"/>
    </row>
    <row r="11706" spans="4:14" s="1" customFormat="1">
      <c r="D11706" s="32"/>
      <c r="G11706" s="32"/>
      <c r="I11706" s="7"/>
      <c r="J11706" s="7"/>
      <c r="K11706" s="7"/>
      <c r="N11706" s="7"/>
    </row>
    <row r="11707" spans="4:14" s="1" customFormat="1">
      <c r="D11707" s="32"/>
      <c r="G11707" s="32"/>
      <c r="I11707" s="7"/>
      <c r="J11707" s="7"/>
      <c r="K11707" s="7"/>
      <c r="N11707" s="7"/>
    </row>
    <row r="11708" spans="4:14" s="1" customFormat="1">
      <c r="D11708" s="32"/>
      <c r="G11708" s="32"/>
      <c r="I11708" s="7"/>
      <c r="J11708" s="7"/>
      <c r="K11708" s="7"/>
      <c r="N11708" s="7"/>
    </row>
    <row r="11709" spans="4:14" s="1" customFormat="1">
      <c r="D11709" s="32"/>
      <c r="G11709" s="32"/>
      <c r="I11709" s="7"/>
      <c r="J11709" s="7"/>
      <c r="K11709" s="7"/>
      <c r="N11709" s="7"/>
    </row>
    <row r="11710" spans="4:14" s="1" customFormat="1">
      <c r="D11710" s="32"/>
      <c r="G11710" s="32"/>
      <c r="I11710" s="7"/>
      <c r="J11710" s="7"/>
      <c r="K11710" s="7"/>
      <c r="N11710" s="7"/>
    </row>
    <row r="11711" spans="4:14" s="1" customFormat="1">
      <c r="D11711" s="32"/>
      <c r="G11711" s="32"/>
      <c r="I11711" s="7"/>
      <c r="J11711" s="7"/>
      <c r="K11711" s="7"/>
      <c r="N11711" s="7"/>
    </row>
    <row r="11712" spans="4:14" s="1" customFormat="1">
      <c r="D11712" s="32"/>
      <c r="G11712" s="32"/>
      <c r="I11712" s="7"/>
      <c r="J11712" s="7"/>
      <c r="K11712" s="7"/>
      <c r="N11712" s="7"/>
    </row>
    <row r="11713" spans="4:14" s="1" customFormat="1">
      <c r="D11713" s="32"/>
      <c r="G11713" s="32"/>
      <c r="I11713" s="7"/>
      <c r="J11713" s="7"/>
      <c r="K11713" s="7"/>
      <c r="N11713" s="7"/>
    </row>
    <row r="11714" spans="4:14" s="1" customFormat="1">
      <c r="D11714" s="32"/>
      <c r="G11714" s="32"/>
      <c r="I11714" s="7"/>
      <c r="J11714" s="7"/>
      <c r="K11714" s="7"/>
      <c r="N11714" s="7"/>
    </row>
    <row r="11715" spans="4:14" s="1" customFormat="1">
      <c r="D11715" s="32"/>
      <c r="G11715" s="32"/>
      <c r="I11715" s="7"/>
      <c r="J11715" s="7"/>
      <c r="K11715" s="7"/>
      <c r="N11715" s="7"/>
    </row>
    <row r="11716" spans="4:14" s="1" customFormat="1">
      <c r="D11716" s="32"/>
      <c r="G11716" s="32"/>
      <c r="I11716" s="7"/>
      <c r="J11716" s="7"/>
      <c r="K11716" s="7"/>
      <c r="N11716" s="7"/>
    </row>
    <row r="11717" spans="4:14" s="1" customFormat="1">
      <c r="D11717" s="32"/>
      <c r="G11717" s="32"/>
      <c r="I11717" s="7"/>
      <c r="J11717" s="7"/>
      <c r="K11717" s="7"/>
      <c r="N11717" s="7"/>
    </row>
    <row r="11718" spans="4:14" s="1" customFormat="1">
      <c r="D11718" s="32"/>
      <c r="G11718" s="32"/>
      <c r="I11718" s="7"/>
      <c r="J11718" s="7"/>
      <c r="K11718" s="7"/>
      <c r="N11718" s="7"/>
    </row>
    <row r="11719" spans="4:14" s="1" customFormat="1">
      <c r="D11719" s="32"/>
      <c r="G11719" s="32"/>
      <c r="I11719" s="7"/>
      <c r="J11719" s="7"/>
      <c r="K11719" s="7"/>
      <c r="N11719" s="7"/>
    </row>
    <row r="11720" spans="4:14" s="1" customFormat="1">
      <c r="D11720" s="32"/>
      <c r="G11720" s="32"/>
      <c r="I11720" s="7"/>
      <c r="J11720" s="7"/>
      <c r="K11720" s="7"/>
      <c r="N11720" s="7"/>
    </row>
    <row r="11721" spans="4:14" s="1" customFormat="1">
      <c r="D11721" s="32"/>
      <c r="G11721" s="32"/>
      <c r="I11721" s="7"/>
      <c r="J11721" s="7"/>
      <c r="K11721" s="7"/>
      <c r="N11721" s="7"/>
    </row>
    <row r="11722" spans="4:14" s="1" customFormat="1">
      <c r="D11722" s="32"/>
      <c r="G11722" s="32"/>
      <c r="I11722" s="7"/>
      <c r="J11722" s="7"/>
      <c r="K11722" s="7"/>
      <c r="N11722" s="7"/>
    </row>
    <row r="11723" spans="4:14" s="1" customFormat="1">
      <c r="D11723" s="32"/>
      <c r="G11723" s="32"/>
      <c r="I11723" s="7"/>
      <c r="J11723" s="7"/>
      <c r="K11723" s="7"/>
      <c r="N11723" s="7"/>
    </row>
    <row r="11724" spans="4:14" s="1" customFormat="1">
      <c r="D11724" s="32"/>
      <c r="G11724" s="32"/>
      <c r="I11724" s="7"/>
      <c r="J11724" s="7"/>
      <c r="K11724" s="7"/>
      <c r="N11724" s="7"/>
    </row>
    <row r="11725" spans="4:14" s="1" customFormat="1">
      <c r="D11725" s="32"/>
      <c r="G11725" s="32"/>
      <c r="I11725" s="7"/>
      <c r="J11725" s="7"/>
      <c r="K11725" s="7"/>
      <c r="N11725" s="7"/>
    </row>
    <row r="11726" spans="4:14" s="1" customFormat="1">
      <c r="D11726" s="32"/>
      <c r="G11726" s="32"/>
      <c r="I11726" s="7"/>
      <c r="J11726" s="7"/>
      <c r="K11726" s="7"/>
      <c r="N11726" s="7"/>
    </row>
    <row r="11727" spans="4:14" s="1" customFormat="1">
      <c r="D11727" s="32"/>
      <c r="G11727" s="32"/>
      <c r="I11727" s="7"/>
      <c r="J11727" s="7"/>
      <c r="K11727" s="7"/>
      <c r="N11727" s="7"/>
    </row>
    <row r="11728" spans="4:14" s="1" customFormat="1">
      <c r="D11728" s="32"/>
      <c r="G11728" s="32"/>
      <c r="I11728" s="7"/>
      <c r="J11728" s="7"/>
      <c r="K11728" s="7"/>
      <c r="N11728" s="7"/>
    </row>
    <row r="11729" spans="4:14" s="1" customFormat="1">
      <c r="D11729" s="32"/>
      <c r="G11729" s="32"/>
      <c r="I11729" s="7"/>
      <c r="J11729" s="7"/>
      <c r="K11729" s="7"/>
      <c r="N11729" s="7"/>
    </row>
    <row r="11730" spans="4:14" s="1" customFormat="1">
      <c r="D11730" s="32"/>
      <c r="G11730" s="32"/>
      <c r="I11730" s="7"/>
      <c r="J11730" s="7"/>
      <c r="K11730" s="7"/>
      <c r="N11730" s="7"/>
    </row>
    <row r="11731" spans="4:14" s="1" customFormat="1">
      <c r="D11731" s="32"/>
      <c r="G11731" s="32"/>
      <c r="I11731" s="7"/>
      <c r="J11731" s="7"/>
      <c r="K11731" s="7"/>
      <c r="N11731" s="7"/>
    </row>
    <row r="11732" spans="4:14" s="1" customFormat="1">
      <c r="D11732" s="32"/>
      <c r="G11732" s="32"/>
      <c r="I11732" s="7"/>
      <c r="J11732" s="7"/>
      <c r="K11732" s="7"/>
      <c r="N11732" s="7"/>
    </row>
    <row r="11733" spans="4:14" s="1" customFormat="1">
      <c r="D11733" s="32"/>
      <c r="G11733" s="32"/>
      <c r="I11733" s="7"/>
      <c r="J11733" s="7"/>
      <c r="K11733" s="7"/>
      <c r="N11733" s="7"/>
    </row>
    <row r="11734" spans="4:14" s="1" customFormat="1">
      <c r="D11734" s="32"/>
      <c r="G11734" s="32"/>
      <c r="I11734" s="7"/>
      <c r="J11734" s="7"/>
      <c r="K11734" s="7"/>
      <c r="N11734" s="7"/>
    </row>
    <row r="11735" spans="4:14" s="1" customFormat="1">
      <c r="D11735" s="32"/>
      <c r="G11735" s="32"/>
      <c r="I11735" s="7"/>
      <c r="J11735" s="7"/>
      <c r="K11735" s="7"/>
      <c r="N11735" s="7"/>
    </row>
    <row r="11736" spans="4:14" s="1" customFormat="1">
      <c r="D11736" s="32"/>
      <c r="G11736" s="32"/>
      <c r="I11736" s="7"/>
      <c r="J11736" s="7"/>
      <c r="K11736" s="7"/>
      <c r="N11736" s="7"/>
    </row>
    <row r="11737" spans="4:14" s="1" customFormat="1">
      <c r="D11737" s="32"/>
      <c r="G11737" s="32"/>
      <c r="I11737" s="7"/>
      <c r="J11737" s="7"/>
      <c r="K11737" s="7"/>
      <c r="N11737" s="7"/>
    </row>
    <row r="11738" spans="4:14" s="1" customFormat="1">
      <c r="D11738" s="32"/>
      <c r="G11738" s="32"/>
      <c r="I11738" s="7"/>
      <c r="J11738" s="7"/>
      <c r="K11738" s="7"/>
      <c r="N11738" s="7"/>
    </row>
    <row r="11739" spans="4:14" s="1" customFormat="1">
      <c r="D11739" s="32"/>
      <c r="G11739" s="32"/>
      <c r="I11739" s="7"/>
      <c r="J11739" s="7"/>
      <c r="K11739" s="7"/>
      <c r="N11739" s="7"/>
    </row>
    <row r="11740" spans="4:14" s="1" customFormat="1">
      <c r="D11740" s="32"/>
      <c r="G11740" s="32"/>
      <c r="I11740" s="7"/>
      <c r="J11740" s="7"/>
      <c r="K11740" s="7"/>
      <c r="N11740" s="7"/>
    </row>
    <row r="11741" spans="4:14" s="1" customFormat="1">
      <c r="D11741" s="32"/>
      <c r="G11741" s="32"/>
      <c r="I11741" s="7"/>
      <c r="J11741" s="7"/>
      <c r="K11741" s="7"/>
      <c r="N11741" s="7"/>
    </row>
    <row r="11742" spans="4:14" s="1" customFormat="1">
      <c r="D11742" s="32"/>
      <c r="G11742" s="32"/>
      <c r="I11742" s="7"/>
      <c r="J11742" s="7"/>
      <c r="K11742" s="7"/>
      <c r="N11742" s="7"/>
    </row>
    <row r="11743" spans="4:14" s="1" customFormat="1">
      <c r="D11743" s="32"/>
      <c r="G11743" s="32"/>
      <c r="I11743" s="7"/>
      <c r="J11743" s="7"/>
      <c r="K11743" s="7"/>
      <c r="N11743" s="7"/>
    </row>
    <row r="11744" spans="4:14" s="1" customFormat="1">
      <c r="D11744" s="32"/>
      <c r="G11744" s="32"/>
      <c r="I11744" s="7"/>
      <c r="J11744" s="7"/>
      <c r="K11744" s="7"/>
      <c r="N11744" s="7"/>
    </row>
    <row r="11745" spans="4:14" s="1" customFormat="1">
      <c r="D11745" s="32"/>
      <c r="G11745" s="32"/>
      <c r="I11745" s="7"/>
      <c r="J11745" s="7"/>
      <c r="K11745" s="7"/>
      <c r="N11745" s="7"/>
    </row>
    <row r="11746" spans="4:14" s="1" customFormat="1">
      <c r="D11746" s="32"/>
      <c r="G11746" s="32"/>
      <c r="I11746" s="7"/>
      <c r="J11746" s="7"/>
      <c r="K11746" s="7"/>
      <c r="N11746" s="7"/>
    </row>
    <row r="11747" spans="4:14" s="1" customFormat="1">
      <c r="D11747" s="32"/>
      <c r="G11747" s="32"/>
      <c r="I11747" s="7"/>
      <c r="J11747" s="7"/>
      <c r="K11747" s="7"/>
      <c r="N11747" s="7"/>
    </row>
    <row r="11748" spans="4:14" s="1" customFormat="1">
      <c r="D11748" s="32"/>
      <c r="G11748" s="32"/>
      <c r="I11748" s="7"/>
      <c r="J11748" s="7"/>
      <c r="K11748" s="7"/>
      <c r="N11748" s="7"/>
    </row>
    <row r="11749" spans="4:14" s="1" customFormat="1">
      <c r="D11749" s="32"/>
      <c r="G11749" s="32"/>
      <c r="I11749" s="7"/>
      <c r="J11749" s="7"/>
      <c r="K11749" s="7"/>
      <c r="N11749" s="7"/>
    </row>
    <row r="11750" spans="4:14" s="1" customFormat="1">
      <c r="D11750" s="32"/>
      <c r="G11750" s="32"/>
      <c r="I11750" s="7"/>
      <c r="J11750" s="7"/>
      <c r="K11750" s="7"/>
      <c r="N11750" s="7"/>
    </row>
    <row r="11751" spans="4:14" s="1" customFormat="1">
      <c r="D11751" s="32"/>
      <c r="G11751" s="32"/>
      <c r="I11751" s="7"/>
      <c r="J11751" s="7"/>
      <c r="K11751" s="7"/>
      <c r="N11751" s="7"/>
    </row>
    <row r="11752" spans="4:14" s="1" customFormat="1">
      <c r="D11752" s="32"/>
      <c r="G11752" s="32"/>
      <c r="I11752" s="7"/>
      <c r="J11752" s="7"/>
      <c r="K11752" s="7"/>
      <c r="N11752" s="7"/>
    </row>
    <row r="11753" spans="4:14" s="1" customFormat="1">
      <c r="D11753" s="32"/>
      <c r="G11753" s="32"/>
      <c r="I11753" s="7"/>
      <c r="J11753" s="7"/>
      <c r="K11753" s="7"/>
      <c r="N11753" s="7"/>
    </row>
    <row r="11754" spans="4:14" s="1" customFormat="1">
      <c r="D11754" s="32"/>
      <c r="G11754" s="32"/>
      <c r="I11754" s="7"/>
      <c r="J11754" s="7"/>
      <c r="K11754" s="7"/>
      <c r="N11754" s="7"/>
    </row>
    <row r="11755" spans="4:14" s="1" customFormat="1">
      <c r="D11755" s="32"/>
      <c r="G11755" s="32"/>
      <c r="I11755" s="7"/>
      <c r="J11755" s="7"/>
      <c r="K11755" s="7"/>
      <c r="N11755" s="7"/>
    </row>
    <row r="11756" spans="4:14" s="1" customFormat="1">
      <c r="D11756" s="32"/>
      <c r="G11756" s="32"/>
      <c r="I11756" s="7"/>
      <c r="J11756" s="7"/>
      <c r="K11756" s="7"/>
      <c r="N11756" s="7"/>
    </row>
    <row r="11757" spans="4:14" s="1" customFormat="1">
      <c r="D11757" s="32"/>
      <c r="G11757" s="32"/>
      <c r="I11757" s="7"/>
      <c r="J11757" s="7"/>
      <c r="K11757" s="7"/>
      <c r="N11757" s="7"/>
    </row>
    <row r="11758" spans="4:14" s="1" customFormat="1">
      <c r="D11758" s="32"/>
      <c r="G11758" s="32"/>
      <c r="I11758" s="7"/>
      <c r="J11758" s="7"/>
      <c r="K11758" s="7"/>
      <c r="N11758" s="7"/>
    </row>
    <row r="11759" spans="4:14" s="1" customFormat="1">
      <c r="D11759" s="32"/>
      <c r="G11759" s="32"/>
      <c r="I11759" s="7"/>
      <c r="J11759" s="7"/>
      <c r="K11759" s="7"/>
      <c r="N11759" s="7"/>
    </row>
    <row r="11760" spans="4:14" s="1" customFormat="1">
      <c r="D11760" s="32"/>
      <c r="G11760" s="32"/>
      <c r="I11760" s="7"/>
      <c r="J11760" s="7"/>
      <c r="K11760" s="7"/>
      <c r="N11760" s="7"/>
    </row>
    <row r="11761" spans="4:14" s="1" customFormat="1">
      <c r="D11761" s="32"/>
      <c r="G11761" s="32"/>
      <c r="I11761" s="7"/>
      <c r="J11761" s="7"/>
      <c r="K11761" s="7"/>
      <c r="N11761" s="7"/>
    </row>
    <row r="11762" spans="4:14" s="1" customFormat="1">
      <c r="D11762" s="32"/>
      <c r="G11762" s="32"/>
      <c r="I11762" s="7"/>
      <c r="J11762" s="7"/>
      <c r="K11762" s="7"/>
      <c r="N11762" s="7"/>
    </row>
    <row r="11763" spans="4:14" s="1" customFormat="1">
      <c r="D11763" s="32"/>
      <c r="G11763" s="32"/>
      <c r="I11763" s="7"/>
      <c r="J11763" s="7"/>
      <c r="K11763" s="7"/>
      <c r="N11763" s="7"/>
    </row>
    <row r="11764" spans="4:14" s="1" customFormat="1">
      <c r="D11764" s="32"/>
      <c r="G11764" s="32"/>
      <c r="I11764" s="7"/>
      <c r="J11764" s="7"/>
      <c r="K11764" s="7"/>
      <c r="N11764" s="7"/>
    </row>
    <row r="11765" spans="4:14" s="1" customFormat="1">
      <c r="D11765" s="32"/>
      <c r="G11765" s="32"/>
      <c r="I11765" s="7"/>
      <c r="J11765" s="7"/>
      <c r="K11765" s="7"/>
      <c r="N11765" s="7"/>
    </row>
    <row r="11766" spans="4:14" s="1" customFormat="1">
      <c r="D11766" s="32"/>
      <c r="G11766" s="32"/>
      <c r="I11766" s="7"/>
      <c r="J11766" s="7"/>
      <c r="K11766" s="7"/>
      <c r="N11766" s="7"/>
    </row>
    <row r="11767" spans="4:14" s="1" customFormat="1">
      <c r="D11767" s="32"/>
      <c r="G11767" s="32"/>
      <c r="I11767" s="7"/>
      <c r="J11767" s="7"/>
      <c r="K11767" s="7"/>
      <c r="N11767" s="7"/>
    </row>
    <row r="11768" spans="4:14" s="1" customFormat="1">
      <c r="D11768" s="32"/>
      <c r="G11768" s="32"/>
      <c r="I11768" s="7"/>
      <c r="J11768" s="7"/>
      <c r="K11768" s="7"/>
      <c r="N11768" s="7"/>
    </row>
    <row r="11769" spans="4:14" s="1" customFormat="1">
      <c r="D11769" s="32"/>
      <c r="G11769" s="32"/>
      <c r="I11769" s="7"/>
      <c r="J11769" s="7"/>
      <c r="K11769" s="7"/>
      <c r="N11769" s="7"/>
    </row>
    <row r="11770" spans="4:14" s="1" customFormat="1">
      <c r="D11770" s="32"/>
      <c r="G11770" s="32"/>
      <c r="I11770" s="7"/>
      <c r="J11770" s="7"/>
      <c r="K11770" s="7"/>
      <c r="N11770" s="7"/>
    </row>
    <row r="11771" spans="4:14" s="1" customFormat="1">
      <c r="D11771" s="32"/>
      <c r="G11771" s="32"/>
      <c r="I11771" s="7"/>
      <c r="J11771" s="7"/>
      <c r="K11771" s="7"/>
      <c r="N11771" s="7"/>
    </row>
    <row r="11772" spans="4:14" s="1" customFormat="1">
      <c r="D11772" s="32"/>
      <c r="G11772" s="32"/>
      <c r="I11772" s="7"/>
      <c r="J11772" s="7"/>
      <c r="K11772" s="7"/>
      <c r="N11772" s="7"/>
    </row>
    <row r="11773" spans="4:14" s="1" customFormat="1">
      <c r="D11773" s="32"/>
      <c r="G11773" s="32"/>
      <c r="I11773" s="7"/>
      <c r="J11773" s="7"/>
      <c r="K11773" s="7"/>
      <c r="N11773" s="7"/>
    </row>
    <row r="11774" spans="4:14" s="1" customFormat="1">
      <c r="D11774" s="32"/>
      <c r="G11774" s="32"/>
      <c r="I11774" s="7"/>
      <c r="J11774" s="7"/>
      <c r="K11774" s="7"/>
      <c r="N11774" s="7"/>
    </row>
    <row r="11775" spans="4:14" s="1" customFormat="1">
      <c r="D11775" s="32"/>
      <c r="G11775" s="32"/>
      <c r="I11775" s="7"/>
      <c r="J11775" s="7"/>
      <c r="K11775" s="7"/>
      <c r="N11775" s="7"/>
    </row>
    <row r="11776" spans="4:14" s="1" customFormat="1">
      <c r="D11776" s="32"/>
      <c r="G11776" s="32"/>
      <c r="I11776" s="7"/>
      <c r="J11776" s="7"/>
      <c r="K11776" s="7"/>
      <c r="N11776" s="7"/>
    </row>
    <row r="11777" spans="4:14" s="1" customFormat="1">
      <c r="D11777" s="32"/>
      <c r="G11777" s="32"/>
      <c r="I11777" s="7"/>
      <c r="J11777" s="7"/>
      <c r="K11777" s="7"/>
      <c r="N11777" s="7"/>
    </row>
    <row r="11778" spans="4:14" s="1" customFormat="1">
      <c r="D11778" s="32"/>
      <c r="G11778" s="32"/>
      <c r="I11778" s="7"/>
      <c r="J11778" s="7"/>
      <c r="K11778" s="7"/>
      <c r="N11778" s="7"/>
    </row>
    <row r="11779" spans="4:14" s="1" customFormat="1">
      <c r="D11779" s="32"/>
      <c r="G11779" s="32"/>
      <c r="I11779" s="7"/>
      <c r="J11779" s="7"/>
      <c r="K11779" s="7"/>
      <c r="N11779" s="7"/>
    </row>
    <row r="11780" spans="4:14" s="1" customFormat="1">
      <c r="D11780" s="32"/>
      <c r="G11780" s="32"/>
      <c r="I11780" s="7"/>
      <c r="J11780" s="7"/>
      <c r="K11780" s="7"/>
      <c r="N11780" s="7"/>
    </row>
    <row r="11781" spans="4:14" s="1" customFormat="1">
      <c r="D11781" s="32"/>
      <c r="G11781" s="32"/>
      <c r="I11781" s="7"/>
      <c r="J11781" s="7"/>
      <c r="K11781" s="7"/>
      <c r="N11781" s="7"/>
    </row>
    <row r="11782" spans="4:14" s="1" customFormat="1">
      <c r="D11782" s="32"/>
      <c r="G11782" s="32"/>
      <c r="I11782" s="7"/>
      <c r="J11782" s="7"/>
      <c r="K11782" s="7"/>
      <c r="N11782" s="7"/>
    </row>
    <row r="11783" spans="4:14" s="1" customFormat="1">
      <c r="D11783" s="32"/>
      <c r="G11783" s="32"/>
      <c r="I11783" s="7"/>
      <c r="J11783" s="7"/>
      <c r="K11783" s="7"/>
      <c r="N11783" s="7"/>
    </row>
    <row r="11784" spans="4:14" s="1" customFormat="1">
      <c r="D11784" s="32"/>
      <c r="G11784" s="32"/>
      <c r="I11784" s="7"/>
      <c r="J11784" s="7"/>
      <c r="K11784" s="7"/>
      <c r="N11784" s="7"/>
    </row>
    <row r="11785" spans="4:14" s="1" customFormat="1">
      <c r="D11785" s="32"/>
      <c r="G11785" s="32"/>
      <c r="I11785" s="7"/>
      <c r="J11785" s="7"/>
      <c r="K11785" s="7"/>
      <c r="N11785" s="7"/>
    </row>
    <row r="11786" spans="4:14" s="1" customFormat="1">
      <c r="D11786" s="32"/>
      <c r="G11786" s="32"/>
      <c r="I11786" s="7"/>
      <c r="J11786" s="7"/>
      <c r="K11786" s="7"/>
      <c r="N11786" s="7"/>
    </row>
    <row r="11787" spans="4:14" s="1" customFormat="1">
      <c r="D11787" s="32"/>
      <c r="G11787" s="32"/>
      <c r="I11787" s="7"/>
      <c r="J11787" s="7"/>
      <c r="K11787" s="7"/>
      <c r="N11787" s="7"/>
    </row>
    <row r="11788" spans="4:14" s="1" customFormat="1">
      <c r="D11788" s="32"/>
      <c r="G11788" s="32"/>
      <c r="I11788" s="7"/>
      <c r="J11788" s="7"/>
      <c r="K11788" s="7"/>
      <c r="N11788" s="7"/>
    </row>
    <row r="11789" spans="4:14" s="1" customFormat="1">
      <c r="D11789" s="32"/>
      <c r="G11789" s="32"/>
      <c r="I11789" s="7"/>
      <c r="J11789" s="7"/>
      <c r="K11789" s="7"/>
      <c r="N11789" s="7"/>
    </row>
    <row r="11790" spans="4:14" s="1" customFormat="1">
      <c r="D11790" s="32"/>
      <c r="G11790" s="32"/>
      <c r="I11790" s="7"/>
      <c r="J11790" s="7"/>
      <c r="K11790" s="7"/>
      <c r="N11790" s="7"/>
    </row>
    <row r="11791" spans="4:14" s="1" customFormat="1">
      <c r="D11791" s="32"/>
      <c r="G11791" s="32"/>
      <c r="I11791" s="7"/>
      <c r="J11791" s="7"/>
      <c r="K11791" s="7"/>
      <c r="N11791" s="7"/>
    </row>
    <row r="11792" spans="4:14" s="1" customFormat="1">
      <c r="D11792" s="32"/>
      <c r="G11792" s="32"/>
      <c r="I11792" s="7"/>
      <c r="J11792" s="7"/>
      <c r="K11792" s="7"/>
      <c r="N11792" s="7"/>
    </row>
    <row r="11793" spans="4:14" s="1" customFormat="1">
      <c r="D11793" s="32"/>
      <c r="G11793" s="32"/>
      <c r="I11793" s="7"/>
      <c r="J11793" s="7"/>
      <c r="K11793" s="7"/>
      <c r="N11793" s="7"/>
    </row>
    <row r="11794" spans="4:14" s="1" customFormat="1">
      <c r="D11794" s="32"/>
      <c r="G11794" s="32"/>
      <c r="I11794" s="7"/>
      <c r="J11794" s="7"/>
      <c r="K11794" s="7"/>
      <c r="N11794" s="7"/>
    </row>
    <row r="11795" spans="4:14" s="1" customFormat="1">
      <c r="D11795" s="32"/>
      <c r="G11795" s="32"/>
      <c r="I11795" s="7"/>
      <c r="J11795" s="7"/>
      <c r="K11795" s="7"/>
      <c r="N11795" s="7"/>
    </row>
    <row r="11796" spans="4:14" s="1" customFormat="1">
      <c r="D11796" s="32"/>
      <c r="G11796" s="32"/>
      <c r="I11796" s="7"/>
      <c r="J11796" s="7"/>
      <c r="K11796" s="7"/>
      <c r="N11796" s="7"/>
    </row>
    <row r="11797" spans="4:14" s="1" customFormat="1">
      <c r="D11797" s="32"/>
      <c r="G11797" s="32"/>
      <c r="I11797" s="7"/>
      <c r="J11797" s="7"/>
      <c r="K11797" s="7"/>
      <c r="N11797" s="7"/>
    </row>
    <row r="11798" spans="4:14" s="1" customFormat="1">
      <c r="D11798" s="32"/>
      <c r="G11798" s="32"/>
      <c r="I11798" s="7"/>
      <c r="J11798" s="7"/>
      <c r="K11798" s="7"/>
      <c r="N11798" s="7"/>
    </row>
    <row r="11799" spans="4:14" s="1" customFormat="1">
      <c r="D11799" s="32"/>
      <c r="G11799" s="32"/>
      <c r="I11799" s="7"/>
      <c r="J11799" s="7"/>
      <c r="K11799" s="7"/>
      <c r="N11799" s="7"/>
    </row>
    <row r="11800" spans="4:14" s="1" customFormat="1">
      <c r="D11800" s="32"/>
      <c r="G11800" s="32"/>
      <c r="I11800" s="7"/>
      <c r="J11800" s="7"/>
      <c r="K11800" s="7"/>
      <c r="N11800" s="7"/>
    </row>
    <row r="11801" spans="4:14" s="1" customFormat="1">
      <c r="D11801" s="32"/>
      <c r="G11801" s="32"/>
      <c r="I11801" s="7"/>
      <c r="J11801" s="7"/>
      <c r="K11801" s="7"/>
      <c r="N11801" s="7"/>
    </row>
    <row r="11802" spans="4:14" s="1" customFormat="1">
      <c r="D11802" s="32"/>
      <c r="G11802" s="32"/>
      <c r="I11802" s="7"/>
      <c r="J11802" s="7"/>
      <c r="K11802" s="7"/>
      <c r="N11802" s="7"/>
    </row>
    <row r="11803" spans="4:14" s="1" customFormat="1">
      <c r="D11803" s="32"/>
      <c r="G11803" s="32"/>
      <c r="I11803" s="7"/>
      <c r="J11803" s="7"/>
      <c r="K11803" s="7"/>
      <c r="N11803" s="7"/>
    </row>
    <row r="11804" spans="4:14" s="1" customFormat="1">
      <c r="D11804" s="32"/>
      <c r="G11804" s="32"/>
      <c r="I11804" s="7"/>
      <c r="J11804" s="7"/>
      <c r="K11804" s="7"/>
      <c r="N11804" s="7"/>
    </row>
    <row r="11805" spans="4:14" s="1" customFormat="1">
      <c r="D11805" s="32"/>
      <c r="G11805" s="32"/>
      <c r="I11805" s="7"/>
      <c r="J11805" s="7"/>
      <c r="K11805" s="7"/>
      <c r="N11805" s="7"/>
    </row>
    <row r="11806" spans="4:14" s="1" customFormat="1">
      <c r="D11806" s="32"/>
      <c r="G11806" s="32"/>
      <c r="I11806" s="7"/>
      <c r="J11806" s="7"/>
      <c r="K11806" s="7"/>
      <c r="N11806" s="7"/>
    </row>
    <row r="11807" spans="4:14" s="1" customFormat="1">
      <c r="D11807" s="32"/>
      <c r="G11807" s="32"/>
      <c r="I11807" s="7"/>
      <c r="J11807" s="7"/>
      <c r="K11807" s="7"/>
      <c r="N11807" s="7"/>
    </row>
    <row r="11808" spans="4:14" s="1" customFormat="1">
      <c r="D11808" s="32"/>
      <c r="G11808" s="32"/>
      <c r="I11808" s="7"/>
      <c r="J11808" s="7"/>
      <c r="K11808" s="7"/>
      <c r="N11808" s="7"/>
    </row>
    <row r="11809" spans="4:14" s="1" customFormat="1">
      <c r="D11809" s="32"/>
      <c r="G11809" s="32"/>
      <c r="I11809" s="7"/>
      <c r="J11809" s="7"/>
      <c r="K11809" s="7"/>
      <c r="N11809" s="7"/>
    </row>
    <row r="11810" spans="4:14" s="1" customFormat="1">
      <c r="D11810" s="32"/>
      <c r="G11810" s="32"/>
      <c r="I11810" s="7"/>
      <c r="J11810" s="7"/>
      <c r="K11810" s="7"/>
      <c r="N11810" s="7"/>
    </row>
    <row r="11811" spans="4:14" s="1" customFormat="1">
      <c r="D11811" s="32"/>
      <c r="G11811" s="32"/>
      <c r="I11811" s="7"/>
      <c r="J11811" s="7"/>
      <c r="K11811" s="7"/>
      <c r="N11811" s="7"/>
    </row>
    <row r="11812" spans="4:14" s="1" customFormat="1">
      <c r="D11812" s="32"/>
      <c r="G11812" s="32"/>
      <c r="I11812" s="7"/>
      <c r="J11812" s="7"/>
      <c r="K11812" s="7"/>
      <c r="N11812" s="7"/>
    </row>
    <row r="11813" spans="4:14" s="1" customFormat="1">
      <c r="D11813" s="32"/>
      <c r="G11813" s="32"/>
      <c r="I11813" s="7"/>
      <c r="J11813" s="7"/>
      <c r="K11813" s="7"/>
      <c r="N11813" s="7"/>
    </row>
    <row r="11814" spans="4:14" s="1" customFormat="1">
      <c r="D11814" s="32"/>
      <c r="G11814" s="32"/>
      <c r="I11814" s="7"/>
      <c r="J11814" s="7"/>
      <c r="K11814" s="7"/>
      <c r="N11814" s="7"/>
    </row>
    <row r="11815" spans="4:14" s="1" customFormat="1">
      <c r="D11815" s="32"/>
      <c r="G11815" s="32"/>
      <c r="I11815" s="7"/>
      <c r="J11815" s="7"/>
      <c r="K11815" s="7"/>
      <c r="N11815" s="7"/>
    </row>
    <row r="11816" spans="4:14" s="1" customFormat="1">
      <c r="D11816" s="32"/>
      <c r="G11816" s="32"/>
      <c r="I11816" s="7"/>
      <c r="J11816" s="7"/>
      <c r="K11816" s="7"/>
      <c r="N11816" s="7"/>
    </row>
    <row r="11817" spans="4:14" s="1" customFormat="1">
      <c r="D11817" s="32"/>
      <c r="G11817" s="32"/>
      <c r="I11817" s="7"/>
      <c r="J11817" s="7"/>
      <c r="K11817" s="7"/>
      <c r="N11817" s="7"/>
    </row>
    <row r="11818" spans="4:14" s="1" customFormat="1">
      <c r="D11818" s="32"/>
      <c r="G11818" s="32"/>
      <c r="I11818" s="7"/>
      <c r="J11818" s="7"/>
      <c r="K11818" s="7"/>
      <c r="N11818" s="7"/>
    </row>
    <row r="11819" spans="4:14" s="1" customFormat="1">
      <c r="D11819" s="32"/>
      <c r="G11819" s="32"/>
      <c r="I11819" s="7"/>
      <c r="J11819" s="7"/>
      <c r="K11819" s="7"/>
      <c r="N11819" s="7"/>
    </row>
    <row r="11820" spans="4:14" s="1" customFormat="1">
      <c r="D11820" s="32"/>
      <c r="G11820" s="32"/>
      <c r="I11820" s="7"/>
      <c r="J11820" s="7"/>
      <c r="K11820" s="7"/>
      <c r="N11820" s="7"/>
    </row>
    <row r="11821" spans="4:14" s="1" customFormat="1">
      <c r="D11821" s="32"/>
      <c r="G11821" s="32"/>
      <c r="I11821" s="7"/>
      <c r="J11821" s="7"/>
      <c r="K11821" s="7"/>
      <c r="N11821" s="7"/>
    </row>
    <row r="11822" spans="4:14" s="1" customFormat="1">
      <c r="D11822" s="32"/>
      <c r="G11822" s="32"/>
      <c r="I11822" s="7"/>
      <c r="J11822" s="7"/>
      <c r="K11822" s="7"/>
      <c r="N11822" s="7"/>
    </row>
    <row r="11823" spans="4:14" s="1" customFormat="1">
      <c r="D11823" s="32"/>
      <c r="G11823" s="32"/>
      <c r="I11823" s="7"/>
      <c r="J11823" s="7"/>
      <c r="K11823" s="7"/>
      <c r="N11823" s="7"/>
    </row>
    <row r="11824" spans="4:14" s="1" customFormat="1">
      <c r="D11824" s="32"/>
      <c r="G11824" s="32"/>
      <c r="I11824" s="7"/>
      <c r="J11824" s="7"/>
      <c r="K11824" s="7"/>
      <c r="N11824" s="7"/>
    </row>
    <row r="11825" spans="4:14" s="1" customFormat="1">
      <c r="D11825" s="32"/>
      <c r="G11825" s="32"/>
      <c r="I11825" s="7"/>
      <c r="J11825" s="7"/>
      <c r="K11825" s="7"/>
      <c r="N11825" s="7"/>
    </row>
    <row r="11826" spans="4:14" s="1" customFormat="1">
      <c r="D11826" s="32"/>
      <c r="G11826" s="32"/>
      <c r="I11826" s="7"/>
      <c r="J11826" s="7"/>
      <c r="K11826" s="7"/>
      <c r="N11826" s="7"/>
    </row>
    <row r="11827" spans="4:14" s="1" customFormat="1">
      <c r="D11827" s="32"/>
      <c r="G11827" s="32"/>
      <c r="I11827" s="7"/>
      <c r="J11827" s="7"/>
      <c r="K11827" s="7"/>
      <c r="N11827" s="7"/>
    </row>
    <row r="11828" spans="4:14" s="1" customFormat="1">
      <c r="D11828" s="32"/>
      <c r="G11828" s="32"/>
      <c r="I11828" s="7"/>
      <c r="J11828" s="7"/>
      <c r="K11828" s="7"/>
      <c r="N11828" s="7"/>
    </row>
    <row r="11829" spans="4:14" s="1" customFormat="1">
      <c r="D11829" s="32"/>
      <c r="G11829" s="32"/>
      <c r="I11829" s="7"/>
      <c r="J11829" s="7"/>
      <c r="K11829" s="7"/>
      <c r="N11829" s="7"/>
    </row>
    <row r="11830" spans="4:14" s="1" customFormat="1">
      <c r="D11830" s="32"/>
      <c r="G11830" s="32"/>
      <c r="I11830" s="7"/>
      <c r="J11830" s="7"/>
      <c r="K11830" s="7"/>
      <c r="N11830" s="7"/>
    </row>
    <row r="11831" spans="4:14" s="1" customFormat="1">
      <c r="D11831" s="32"/>
      <c r="G11831" s="32"/>
      <c r="I11831" s="7"/>
      <c r="J11831" s="7"/>
      <c r="K11831" s="7"/>
      <c r="N11831" s="7"/>
    </row>
    <row r="11832" spans="4:14" s="1" customFormat="1">
      <c r="D11832" s="32"/>
      <c r="G11832" s="32"/>
      <c r="I11832" s="7"/>
      <c r="J11832" s="7"/>
      <c r="K11832" s="7"/>
      <c r="N11832" s="7"/>
    </row>
    <row r="11833" spans="4:14" s="1" customFormat="1">
      <c r="D11833" s="32"/>
      <c r="G11833" s="32"/>
      <c r="I11833" s="7"/>
      <c r="J11833" s="7"/>
      <c r="K11833" s="7"/>
      <c r="N11833" s="7"/>
    </row>
    <row r="11834" spans="4:14" s="1" customFormat="1">
      <c r="D11834" s="32"/>
      <c r="G11834" s="32"/>
      <c r="I11834" s="7"/>
      <c r="J11834" s="7"/>
      <c r="K11834" s="7"/>
      <c r="N11834" s="7"/>
    </row>
    <row r="11835" spans="4:14" s="1" customFormat="1">
      <c r="D11835" s="32"/>
      <c r="G11835" s="32"/>
      <c r="I11835" s="7"/>
      <c r="J11835" s="7"/>
      <c r="K11835" s="7"/>
      <c r="N11835" s="7"/>
    </row>
    <row r="11836" spans="4:14" s="1" customFormat="1">
      <c r="D11836" s="32"/>
      <c r="G11836" s="32"/>
      <c r="I11836" s="7"/>
      <c r="J11836" s="7"/>
      <c r="K11836" s="7"/>
      <c r="N11836" s="7"/>
    </row>
    <row r="11837" spans="4:14" s="1" customFormat="1">
      <c r="D11837" s="32"/>
      <c r="G11837" s="32"/>
      <c r="I11837" s="7"/>
      <c r="J11837" s="7"/>
      <c r="K11837" s="7"/>
      <c r="N11837" s="7"/>
    </row>
    <row r="11838" spans="4:14" s="1" customFormat="1">
      <c r="D11838" s="32"/>
      <c r="G11838" s="32"/>
      <c r="I11838" s="7"/>
      <c r="J11838" s="7"/>
      <c r="K11838" s="7"/>
      <c r="N11838" s="7"/>
    </row>
    <row r="11839" spans="4:14" s="1" customFormat="1">
      <c r="D11839" s="32"/>
      <c r="G11839" s="32"/>
      <c r="I11839" s="7"/>
      <c r="J11839" s="7"/>
      <c r="K11839" s="7"/>
      <c r="N11839" s="7"/>
    </row>
    <row r="11840" spans="4:14" s="1" customFormat="1">
      <c r="D11840" s="32"/>
      <c r="G11840" s="32"/>
      <c r="I11840" s="7"/>
      <c r="J11840" s="7"/>
      <c r="K11840" s="7"/>
      <c r="N11840" s="7"/>
    </row>
    <row r="11841" spans="4:14" s="1" customFormat="1">
      <c r="D11841" s="32"/>
      <c r="G11841" s="32"/>
      <c r="I11841" s="7"/>
      <c r="J11841" s="7"/>
      <c r="K11841" s="7"/>
      <c r="N11841" s="7"/>
    </row>
    <row r="11842" spans="4:14" s="1" customFormat="1">
      <c r="D11842" s="32"/>
      <c r="G11842" s="32"/>
      <c r="I11842" s="7"/>
      <c r="J11842" s="7"/>
      <c r="K11842" s="7"/>
      <c r="N11842" s="7"/>
    </row>
    <row r="11843" spans="4:14" s="1" customFormat="1">
      <c r="D11843" s="32"/>
      <c r="G11843" s="32"/>
      <c r="I11843" s="7"/>
      <c r="J11843" s="7"/>
      <c r="K11843" s="7"/>
      <c r="N11843" s="7"/>
    </row>
    <row r="11844" spans="4:14" s="1" customFormat="1">
      <c r="D11844" s="32"/>
      <c r="G11844" s="32"/>
      <c r="I11844" s="7"/>
      <c r="J11844" s="7"/>
      <c r="K11844" s="7"/>
      <c r="N11844" s="7"/>
    </row>
    <row r="11845" spans="4:14" s="1" customFormat="1">
      <c r="D11845" s="32"/>
      <c r="G11845" s="32"/>
      <c r="I11845" s="7"/>
      <c r="J11845" s="7"/>
      <c r="K11845" s="7"/>
      <c r="N11845" s="7"/>
    </row>
    <row r="11846" spans="4:14" s="1" customFormat="1">
      <c r="D11846" s="32"/>
      <c r="G11846" s="32"/>
      <c r="I11846" s="7"/>
      <c r="J11846" s="7"/>
      <c r="K11846" s="7"/>
      <c r="N11846" s="7"/>
    </row>
    <row r="11847" spans="4:14" s="1" customFormat="1">
      <c r="D11847" s="32"/>
      <c r="G11847" s="32"/>
      <c r="I11847" s="7"/>
      <c r="J11847" s="7"/>
      <c r="K11847" s="7"/>
      <c r="N11847" s="7"/>
    </row>
    <row r="11848" spans="4:14" s="1" customFormat="1">
      <c r="D11848" s="32"/>
      <c r="G11848" s="32"/>
      <c r="I11848" s="7"/>
      <c r="J11848" s="7"/>
      <c r="K11848" s="7"/>
      <c r="N11848" s="7"/>
    </row>
    <row r="11849" spans="4:14" s="1" customFormat="1">
      <c r="D11849" s="32"/>
      <c r="G11849" s="32"/>
      <c r="I11849" s="7"/>
      <c r="J11849" s="7"/>
      <c r="K11849" s="7"/>
      <c r="N11849" s="7"/>
    </row>
    <row r="11850" spans="4:14" s="1" customFormat="1">
      <c r="D11850" s="32"/>
      <c r="G11850" s="32"/>
      <c r="I11850" s="7"/>
      <c r="J11850" s="7"/>
      <c r="K11850" s="7"/>
      <c r="N11850" s="7"/>
    </row>
    <row r="11851" spans="4:14" s="1" customFormat="1">
      <c r="D11851" s="32"/>
      <c r="G11851" s="32"/>
      <c r="I11851" s="7"/>
      <c r="J11851" s="7"/>
      <c r="K11851" s="7"/>
      <c r="N11851" s="7"/>
    </row>
    <row r="11852" spans="4:14" s="1" customFormat="1">
      <c r="D11852" s="32"/>
      <c r="G11852" s="32"/>
      <c r="I11852" s="7"/>
      <c r="J11852" s="7"/>
      <c r="K11852" s="7"/>
      <c r="N11852" s="7"/>
    </row>
    <row r="11853" spans="4:14" s="1" customFormat="1">
      <c r="D11853" s="32"/>
      <c r="G11853" s="32"/>
      <c r="I11853" s="7"/>
      <c r="J11853" s="7"/>
      <c r="K11853" s="7"/>
      <c r="N11853" s="7"/>
    </row>
    <row r="11854" spans="4:14" s="1" customFormat="1">
      <c r="D11854" s="32"/>
      <c r="G11854" s="32"/>
      <c r="I11854" s="7"/>
      <c r="J11854" s="7"/>
      <c r="K11854" s="7"/>
      <c r="N11854" s="7"/>
    </row>
    <row r="11855" spans="4:14" s="1" customFormat="1">
      <c r="D11855" s="32"/>
      <c r="G11855" s="32"/>
      <c r="I11855" s="7"/>
      <c r="J11855" s="7"/>
      <c r="K11855" s="7"/>
      <c r="N11855" s="7"/>
    </row>
    <row r="11856" spans="4:14" s="1" customFormat="1">
      <c r="D11856" s="32"/>
      <c r="G11856" s="32"/>
      <c r="I11856" s="7"/>
      <c r="J11856" s="7"/>
      <c r="K11856" s="7"/>
      <c r="N11856" s="7"/>
    </row>
    <row r="11857" spans="4:14" s="1" customFormat="1">
      <c r="D11857" s="32"/>
      <c r="G11857" s="32"/>
      <c r="I11857" s="7"/>
      <c r="J11857" s="7"/>
      <c r="K11857" s="7"/>
      <c r="N11857" s="7"/>
    </row>
    <row r="11858" spans="4:14" s="1" customFormat="1">
      <c r="D11858" s="32"/>
      <c r="G11858" s="32"/>
      <c r="I11858" s="7"/>
      <c r="J11858" s="7"/>
      <c r="K11858" s="7"/>
      <c r="N11858" s="7"/>
    </row>
    <row r="11859" spans="4:14" s="1" customFormat="1">
      <c r="D11859" s="32"/>
      <c r="G11859" s="32"/>
      <c r="I11859" s="7"/>
      <c r="J11859" s="7"/>
      <c r="K11859" s="7"/>
      <c r="N11859" s="7"/>
    </row>
    <row r="11860" spans="4:14" s="1" customFormat="1">
      <c r="D11860" s="32"/>
      <c r="G11860" s="32"/>
      <c r="I11860" s="7"/>
      <c r="J11860" s="7"/>
      <c r="K11860" s="7"/>
      <c r="N11860" s="7"/>
    </row>
    <row r="11861" spans="4:14" s="1" customFormat="1">
      <c r="D11861" s="32"/>
      <c r="G11861" s="32"/>
      <c r="I11861" s="7"/>
      <c r="J11861" s="7"/>
      <c r="K11861" s="7"/>
      <c r="N11861" s="7"/>
    </row>
    <row r="11862" spans="4:14" s="1" customFormat="1">
      <c r="D11862" s="32"/>
      <c r="G11862" s="32"/>
      <c r="I11862" s="7"/>
      <c r="J11862" s="7"/>
      <c r="K11862" s="7"/>
      <c r="N11862" s="7"/>
    </row>
    <row r="11863" spans="4:14" s="1" customFormat="1">
      <c r="D11863" s="32"/>
      <c r="G11863" s="32"/>
      <c r="I11863" s="7"/>
      <c r="J11863" s="7"/>
      <c r="K11863" s="7"/>
      <c r="N11863" s="7"/>
    </row>
    <row r="11864" spans="4:14" s="1" customFormat="1">
      <c r="D11864" s="32"/>
      <c r="G11864" s="32"/>
      <c r="I11864" s="7"/>
      <c r="J11864" s="7"/>
      <c r="K11864" s="7"/>
      <c r="N11864" s="7"/>
    </row>
    <row r="11865" spans="4:14" s="1" customFormat="1">
      <c r="D11865" s="32"/>
      <c r="G11865" s="32"/>
      <c r="I11865" s="7"/>
      <c r="J11865" s="7"/>
      <c r="K11865" s="7"/>
      <c r="N11865" s="7"/>
    </row>
    <row r="11866" spans="4:14" s="1" customFormat="1">
      <c r="D11866" s="32"/>
      <c r="G11866" s="32"/>
      <c r="I11866" s="7"/>
      <c r="J11866" s="7"/>
      <c r="K11866" s="7"/>
      <c r="N11866" s="7"/>
    </row>
    <row r="11867" spans="4:14" s="1" customFormat="1">
      <c r="D11867" s="32"/>
      <c r="G11867" s="32"/>
      <c r="I11867" s="7"/>
      <c r="J11867" s="7"/>
      <c r="K11867" s="7"/>
      <c r="N11867" s="7"/>
    </row>
    <row r="11868" spans="4:14" s="1" customFormat="1">
      <c r="D11868" s="32"/>
      <c r="G11868" s="32"/>
      <c r="I11868" s="7"/>
      <c r="J11868" s="7"/>
      <c r="K11868" s="7"/>
      <c r="N11868" s="7"/>
    </row>
    <row r="11869" spans="4:14" s="1" customFormat="1">
      <c r="D11869" s="32"/>
      <c r="G11869" s="32"/>
      <c r="I11869" s="7"/>
      <c r="J11869" s="7"/>
      <c r="K11869" s="7"/>
      <c r="N11869" s="7"/>
    </row>
    <row r="11870" spans="4:14" s="1" customFormat="1">
      <c r="D11870" s="32"/>
      <c r="G11870" s="32"/>
      <c r="I11870" s="7"/>
      <c r="J11870" s="7"/>
      <c r="K11870" s="7"/>
      <c r="N11870" s="7"/>
    </row>
    <row r="11871" spans="4:14" s="1" customFormat="1">
      <c r="D11871" s="32"/>
      <c r="G11871" s="32"/>
      <c r="I11871" s="7"/>
      <c r="J11871" s="7"/>
      <c r="K11871" s="7"/>
      <c r="N11871" s="7"/>
    </row>
    <row r="11872" spans="4:14" s="1" customFormat="1">
      <c r="D11872" s="32"/>
      <c r="G11872" s="32"/>
      <c r="I11872" s="7"/>
      <c r="J11872" s="7"/>
      <c r="K11872" s="7"/>
      <c r="N11872" s="7"/>
    </row>
    <row r="11873" spans="4:14" s="1" customFormat="1">
      <c r="D11873" s="32"/>
      <c r="G11873" s="32"/>
      <c r="I11873" s="7"/>
      <c r="J11873" s="7"/>
      <c r="K11873" s="7"/>
      <c r="N11873" s="7"/>
    </row>
    <row r="11874" spans="4:14" s="1" customFormat="1">
      <c r="D11874" s="32"/>
      <c r="G11874" s="32"/>
      <c r="I11874" s="7"/>
      <c r="J11874" s="7"/>
      <c r="K11874" s="7"/>
      <c r="N11874" s="7"/>
    </row>
    <row r="11875" spans="4:14" s="1" customFormat="1">
      <c r="D11875" s="32"/>
      <c r="G11875" s="32"/>
      <c r="I11875" s="7"/>
      <c r="J11875" s="7"/>
      <c r="K11875" s="7"/>
      <c r="N11875" s="7"/>
    </row>
    <row r="11876" spans="4:14" s="1" customFormat="1">
      <c r="D11876" s="32"/>
      <c r="G11876" s="32"/>
      <c r="I11876" s="7"/>
      <c r="J11876" s="7"/>
      <c r="K11876" s="7"/>
      <c r="N11876" s="7"/>
    </row>
    <row r="11877" spans="4:14" s="1" customFormat="1">
      <c r="D11877" s="32"/>
      <c r="G11877" s="32"/>
      <c r="I11877" s="7"/>
      <c r="J11877" s="7"/>
      <c r="K11877" s="7"/>
      <c r="N11877" s="7"/>
    </row>
    <row r="11878" spans="4:14" s="1" customFormat="1">
      <c r="D11878" s="32"/>
      <c r="G11878" s="32"/>
      <c r="I11878" s="7"/>
      <c r="J11878" s="7"/>
      <c r="K11878" s="7"/>
      <c r="N11878" s="7"/>
    </row>
    <row r="11879" spans="4:14" s="1" customFormat="1">
      <c r="D11879" s="32"/>
      <c r="G11879" s="32"/>
      <c r="I11879" s="7"/>
      <c r="J11879" s="7"/>
      <c r="K11879" s="7"/>
      <c r="N11879" s="7"/>
    </row>
    <row r="11880" spans="4:14" s="1" customFormat="1">
      <c r="D11880" s="32"/>
      <c r="G11880" s="32"/>
      <c r="I11880" s="7"/>
      <c r="J11880" s="7"/>
      <c r="K11880" s="7"/>
      <c r="N11880" s="7"/>
    </row>
    <row r="11881" spans="4:14" s="1" customFormat="1">
      <c r="D11881" s="32"/>
      <c r="G11881" s="32"/>
      <c r="I11881" s="7"/>
      <c r="J11881" s="7"/>
      <c r="K11881" s="7"/>
      <c r="N11881" s="7"/>
    </row>
    <row r="11882" spans="4:14" s="1" customFormat="1">
      <c r="D11882" s="32"/>
      <c r="G11882" s="32"/>
      <c r="I11882" s="7"/>
      <c r="J11882" s="7"/>
      <c r="K11882" s="7"/>
      <c r="N11882" s="7"/>
    </row>
    <row r="11883" spans="4:14" s="1" customFormat="1">
      <c r="D11883" s="32"/>
      <c r="G11883" s="32"/>
      <c r="I11883" s="7"/>
      <c r="J11883" s="7"/>
      <c r="K11883" s="7"/>
      <c r="N11883" s="7"/>
    </row>
    <row r="11884" spans="4:14" s="1" customFormat="1">
      <c r="D11884" s="32"/>
      <c r="G11884" s="32"/>
      <c r="I11884" s="7"/>
      <c r="J11884" s="7"/>
      <c r="K11884" s="7"/>
      <c r="N11884" s="7"/>
    </row>
    <row r="11885" spans="4:14" s="1" customFormat="1">
      <c r="D11885" s="32"/>
      <c r="G11885" s="32"/>
      <c r="I11885" s="7"/>
      <c r="J11885" s="7"/>
      <c r="K11885" s="7"/>
      <c r="N11885" s="7"/>
    </row>
    <row r="11886" spans="4:14" s="1" customFormat="1">
      <c r="D11886" s="32"/>
      <c r="G11886" s="32"/>
      <c r="I11886" s="7"/>
      <c r="J11886" s="7"/>
      <c r="K11886" s="7"/>
      <c r="N11886" s="7"/>
    </row>
    <row r="11887" spans="4:14" s="1" customFormat="1">
      <c r="D11887" s="32"/>
      <c r="G11887" s="32"/>
      <c r="I11887" s="7"/>
      <c r="J11887" s="7"/>
      <c r="K11887" s="7"/>
      <c r="N11887" s="7"/>
    </row>
    <row r="11888" spans="4:14" s="1" customFormat="1">
      <c r="D11888" s="32"/>
      <c r="G11888" s="32"/>
      <c r="I11888" s="7"/>
      <c r="J11888" s="7"/>
      <c r="K11888" s="7"/>
      <c r="N11888" s="7"/>
    </row>
    <row r="11889" spans="4:14" s="1" customFormat="1">
      <c r="D11889" s="32"/>
      <c r="G11889" s="32"/>
      <c r="I11889" s="7"/>
      <c r="J11889" s="7"/>
      <c r="K11889" s="7"/>
      <c r="N11889" s="7"/>
    </row>
    <row r="11890" spans="4:14" s="1" customFormat="1">
      <c r="D11890" s="32"/>
      <c r="G11890" s="32"/>
      <c r="I11890" s="7"/>
      <c r="J11890" s="7"/>
      <c r="K11890" s="7"/>
      <c r="N11890" s="7"/>
    </row>
    <row r="11891" spans="4:14" s="1" customFormat="1">
      <c r="D11891" s="32"/>
      <c r="G11891" s="32"/>
      <c r="I11891" s="7"/>
      <c r="J11891" s="7"/>
      <c r="K11891" s="7"/>
      <c r="N11891" s="7"/>
    </row>
    <row r="11892" spans="4:14" s="1" customFormat="1">
      <c r="D11892" s="32"/>
      <c r="G11892" s="32"/>
      <c r="I11892" s="7"/>
      <c r="J11892" s="7"/>
      <c r="K11892" s="7"/>
      <c r="N11892" s="7"/>
    </row>
    <row r="11893" spans="4:14" s="1" customFormat="1">
      <c r="D11893" s="32"/>
      <c r="G11893" s="32"/>
      <c r="I11893" s="7"/>
      <c r="J11893" s="7"/>
      <c r="K11893" s="7"/>
      <c r="N11893" s="7"/>
    </row>
    <row r="11894" spans="4:14" s="1" customFormat="1">
      <c r="D11894" s="32"/>
      <c r="G11894" s="32"/>
      <c r="I11894" s="7"/>
      <c r="J11894" s="7"/>
      <c r="K11894" s="7"/>
      <c r="N11894" s="7"/>
    </row>
    <row r="11895" spans="4:14" s="1" customFormat="1">
      <c r="D11895" s="32"/>
      <c r="G11895" s="32"/>
      <c r="I11895" s="7"/>
      <c r="J11895" s="7"/>
      <c r="K11895" s="7"/>
      <c r="N11895" s="7"/>
    </row>
    <row r="11896" spans="4:14" s="1" customFormat="1">
      <c r="D11896" s="32"/>
      <c r="G11896" s="32"/>
      <c r="I11896" s="7"/>
      <c r="J11896" s="7"/>
      <c r="K11896" s="7"/>
      <c r="N11896" s="7"/>
    </row>
    <row r="11897" spans="4:14" s="1" customFormat="1">
      <c r="D11897" s="32"/>
      <c r="G11897" s="32"/>
      <c r="I11897" s="7"/>
      <c r="J11897" s="7"/>
      <c r="K11897" s="7"/>
      <c r="N11897" s="7"/>
    </row>
    <row r="11898" spans="4:14" s="1" customFormat="1">
      <c r="D11898" s="32"/>
      <c r="G11898" s="32"/>
      <c r="I11898" s="7"/>
      <c r="J11898" s="7"/>
      <c r="K11898" s="7"/>
      <c r="N11898" s="7"/>
    </row>
    <row r="11899" spans="4:14" s="1" customFormat="1">
      <c r="D11899" s="32"/>
      <c r="G11899" s="32"/>
      <c r="I11899" s="7"/>
      <c r="J11899" s="7"/>
      <c r="K11899" s="7"/>
      <c r="N11899" s="7"/>
    </row>
    <row r="11900" spans="4:14" s="1" customFormat="1">
      <c r="D11900" s="32"/>
      <c r="G11900" s="32"/>
      <c r="I11900" s="7"/>
      <c r="J11900" s="7"/>
      <c r="K11900" s="7"/>
      <c r="N11900" s="7"/>
    </row>
    <row r="11901" spans="4:14" s="1" customFormat="1">
      <c r="D11901" s="32"/>
      <c r="G11901" s="32"/>
      <c r="I11901" s="7"/>
      <c r="J11901" s="7"/>
      <c r="K11901" s="7"/>
      <c r="N11901" s="7"/>
    </row>
    <row r="11902" spans="4:14" s="1" customFormat="1">
      <c r="D11902" s="32"/>
      <c r="G11902" s="32"/>
      <c r="I11902" s="7"/>
      <c r="J11902" s="7"/>
      <c r="K11902" s="7"/>
      <c r="N11902" s="7"/>
    </row>
    <row r="11903" spans="4:14" s="1" customFormat="1">
      <c r="D11903" s="32"/>
      <c r="G11903" s="32"/>
      <c r="I11903" s="7"/>
      <c r="J11903" s="7"/>
      <c r="K11903" s="7"/>
      <c r="N11903" s="7"/>
    </row>
    <row r="11904" spans="4:14" s="1" customFormat="1">
      <c r="D11904" s="32"/>
      <c r="G11904" s="32"/>
      <c r="I11904" s="7"/>
      <c r="J11904" s="7"/>
      <c r="K11904" s="7"/>
      <c r="N11904" s="7"/>
    </row>
    <row r="11905" spans="4:14" s="1" customFormat="1">
      <c r="D11905" s="32"/>
      <c r="G11905" s="32"/>
      <c r="I11905" s="7"/>
      <c r="J11905" s="7"/>
      <c r="K11905" s="7"/>
      <c r="N11905" s="7"/>
    </row>
    <row r="11906" spans="4:14" s="1" customFormat="1">
      <c r="D11906" s="32"/>
      <c r="G11906" s="32"/>
      <c r="I11906" s="7"/>
      <c r="J11906" s="7"/>
      <c r="K11906" s="7"/>
      <c r="N11906" s="7"/>
    </row>
    <row r="11907" spans="4:14" s="1" customFormat="1">
      <c r="D11907" s="32"/>
      <c r="G11907" s="32"/>
      <c r="I11907" s="7"/>
      <c r="J11907" s="7"/>
      <c r="K11907" s="7"/>
      <c r="N11907" s="7"/>
    </row>
    <row r="11908" spans="4:14" s="1" customFormat="1">
      <c r="D11908" s="32"/>
      <c r="G11908" s="32"/>
      <c r="I11908" s="7"/>
      <c r="J11908" s="7"/>
      <c r="K11908" s="7"/>
      <c r="N11908" s="7"/>
    </row>
    <row r="11909" spans="4:14" s="1" customFormat="1">
      <c r="D11909" s="32"/>
      <c r="G11909" s="32"/>
      <c r="I11909" s="7"/>
      <c r="J11909" s="7"/>
      <c r="K11909" s="7"/>
      <c r="N11909" s="7"/>
    </row>
    <row r="11910" spans="4:14" s="1" customFormat="1">
      <c r="D11910" s="32"/>
      <c r="G11910" s="32"/>
      <c r="I11910" s="7"/>
      <c r="J11910" s="7"/>
      <c r="K11910" s="7"/>
      <c r="N11910" s="7"/>
    </row>
    <row r="11911" spans="4:14" s="1" customFormat="1">
      <c r="D11911" s="32"/>
      <c r="G11911" s="32"/>
      <c r="I11911" s="7"/>
      <c r="J11911" s="7"/>
      <c r="K11911" s="7"/>
      <c r="N11911" s="7"/>
    </row>
    <row r="11912" spans="4:14" s="1" customFormat="1">
      <c r="D11912" s="32"/>
      <c r="G11912" s="32"/>
      <c r="I11912" s="7"/>
      <c r="J11912" s="7"/>
      <c r="K11912" s="7"/>
      <c r="N11912" s="7"/>
    </row>
    <row r="11913" spans="4:14" s="1" customFormat="1">
      <c r="D11913" s="32"/>
      <c r="G11913" s="32"/>
      <c r="I11913" s="7"/>
      <c r="J11913" s="7"/>
      <c r="K11913" s="7"/>
      <c r="N11913" s="7"/>
    </row>
    <row r="11914" spans="4:14" s="1" customFormat="1">
      <c r="D11914" s="32"/>
      <c r="G11914" s="32"/>
      <c r="I11914" s="7"/>
      <c r="J11914" s="7"/>
      <c r="K11914" s="7"/>
      <c r="N11914" s="7"/>
    </row>
    <row r="11915" spans="4:14" s="1" customFormat="1">
      <c r="D11915" s="32"/>
      <c r="G11915" s="32"/>
      <c r="I11915" s="7"/>
      <c r="J11915" s="7"/>
      <c r="K11915" s="7"/>
      <c r="N11915" s="7"/>
    </row>
    <row r="11916" spans="4:14" s="1" customFormat="1">
      <c r="D11916" s="32"/>
      <c r="G11916" s="32"/>
      <c r="I11916" s="7"/>
      <c r="J11916" s="7"/>
      <c r="K11916" s="7"/>
      <c r="N11916" s="7"/>
    </row>
    <row r="11917" spans="4:14" s="1" customFormat="1">
      <c r="D11917" s="32"/>
      <c r="G11917" s="32"/>
      <c r="I11917" s="7"/>
      <c r="J11917" s="7"/>
      <c r="K11917" s="7"/>
      <c r="N11917" s="7"/>
    </row>
    <row r="11918" spans="4:14" s="1" customFormat="1">
      <c r="D11918" s="32"/>
      <c r="G11918" s="32"/>
      <c r="I11918" s="7"/>
      <c r="J11918" s="7"/>
      <c r="K11918" s="7"/>
      <c r="N11918" s="7"/>
    </row>
    <row r="11919" spans="4:14" s="1" customFormat="1">
      <c r="D11919" s="32"/>
      <c r="G11919" s="32"/>
      <c r="I11919" s="7"/>
      <c r="J11919" s="7"/>
      <c r="K11919" s="7"/>
      <c r="N11919" s="7"/>
    </row>
    <row r="11920" spans="4:14" s="1" customFormat="1">
      <c r="D11920" s="32"/>
      <c r="G11920" s="32"/>
      <c r="I11920" s="7"/>
      <c r="J11920" s="7"/>
      <c r="K11920" s="7"/>
      <c r="N11920" s="7"/>
    </row>
    <row r="11921" spans="4:14" s="1" customFormat="1">
      <c r="D11921" s="32"/>
      <c r="G11921" s="32"/>
      <c r="I11921" s="7"/>
      <c r="J11921" s="7"/>
      <c r="K11921" s="7"/>
      <c r="N11921" s="7"/>
    </row>
    <row r="11922" spans="4:14" s="1" customFormat="1">
      <c r="D11922" s="32"/>
      <c r="G11922" s="32"/>
      <c r="I11922" s="7"/>
      <c r="J11922" s="7"/>
      <c r="K11922" s="7"/>
      <c r="N11922" s="7"/>
    </row>
    <row r="11923" spans="4:14" s="1" customFormat="1">
      <c r="D11923" s="32"/>
      <c r="G11923" s="32"/>
      <c r="I11923" s="7"/>
      <c r="J11923" s="7"/>
      <c r="K11923" s="7"/>
      <c r="N11923" s="7"/>
    </row>
    <row r="11924" spans="4:14" s="1" customFormat="1">
      <c r="D11924" s="32"/>
      <c r="G11924" s="32"/>
      <c r="I11924" s="7"/>
      <c r="J11924" s="7"/>
      <c r="K11924" s="7"/>
      <c r="N11924" s="7"/>
    </row>
    <row r="11925" spans="4:14" s="1" customFormat="1">
      <c r="D11925" s="32"/>
      <c r="G11925" s="32"/>
      <c r="I11925" s="7"/>
      <c r="J11925" s="7"/>
      <c r="K11925" s="7"/>
      <c r="N11925" s="7"/>
    </row>
    <row r="11926" spans="4:14" s="1" customFormat="1">
      <c r="D11926" s="32"/>
      <c r="G11926" s="32"/>
      <c r="I11926" s="7"/>
      <c r="J11926" s="7"/>
      <c r="K11926" s="7"/>
      <c r="N11926" s="7"/>
    </row>
    <row r="11927" spans="4:14" s="1" customFormat="1">
      <c r="D11927" s="32"/>
      <c r="G11927" s="32"/>
      <c r="I11927" s="7"/>
      <c r="J11927" s="7"/>
      <c r="K11927" s="7"/>
      <c r="N11927" s="7"/>
    </row>
    <row r="11928" spans="4:14" s="1" customFormat="1">
      <c r="D11928" s="32"/>
      <c r="G11928" s="32"/>
      <c r="I11928" s="7"/>
      <c r="J11928" s="7"/>
      <c r="K11928" s="7"/>
      <c r="N11928" s="7"/>
    </row>
    <row r="11929" spans="4:14" s="1" customFormat="1">
      <c r="D11929" s="32"/>
      <c r="G11929" s="32"/>
      <c r="I11929" s="7"/>
      <c r="J11929" s="7"/>
      <c r="K11929" s="7"/>
      <c r="N11929" s="7"/>
    </row>
    <row r="11930" spans="4:14" s="1" customFormat="1">
      <c r="D11930" s="32"/>
      <c r="G11930" s="32"/>
      <c r="I11930" s="7"/>
      <c r="J11930" s="7"/>
      <c r="K11930" s="7"/>
      <c r="N11930" s="7"/>
    </row>
    <row r="11931" spans="4:14" s="1" customFormat="1">
      <c r="D11931" s="32"/>
      <c r="G11931" s="32"/>
      <c r="I11931" s="7"/>
      <c r="J11931" s="7"/>
      <c r="K11931" s="7"/>
      <c r="N11931" s="7"/>
    </row>
    <row r="11932" spans="4:14" s="1" customFormat="1">
      <c r="D11932" s="32"/>
      <c r="G11932" s="32"/>
      <c r="I11932" s="7"/>
      <c r="J11932" s="7"/>
      <c r="K11932" s="7"/>
      <c r="N11932" s="7"/>
    </row>
    <row r="11933" spans="4:14" s="1" customFormat="1">
      <c r="D11933" s="32"/>
      <c r="G11933" s="32"/>
      <c r="I11933" s="7"/>
      <c r="J11933" s="7"/>
      <c r="K11933" s="7"/>
      <c r="N11933" s="7"/>
    </row>
    <row r="11934" spans="4:14" s="1" customFormat="1">
      <c r="D11934" s="32"/>
      <c r="G11934" s="32"/>
      <c r="I11934" s="7"/>
      <c r="J11934" s="7"/>
      <c r="K11934" s="7"/>
      <c r="N11934" s="7"/>
    </row>
    <row r="11935" spans="4:14" s="1" customFormat="1">
      <c r="D11935" s="32"/>
      <c r="G11935" s="32"/>
      <c r="I11935" s="7"/>
      <c r="J11935" s="7"/>
      <c r="K11935" s="7"/>
      <c r="N11935" s="7"/>
    </row>
    <row r="11936" spans="4:14" s="1" customFormat="1">
      <c r="D11936" s="32"/>
      <c r="G11936" s="32"/>
      <c r="I11936" s="7"/>
      <c r="J11936" s="7"/>
      <c r="K11936" s="7"/>
      <c r="N11936" s="7"/>
    </row>
    <row r="11937" spans="4:14" s="1" customFormat="1">
      <c r="D11937" s="32"/>
      <c r="G11937" s="32"/>
      <c r="I11937" s="7"/>
      <c r="J11937" s="7"/>
      <c r="K11937" s="7"/>
      <c r="N11937" s="7"/>
    </row>
    <row r="11938" spans="4:14" s="1" customFormat="1">
      <c r="D11938" s="32"/>
      <c r="G11938" s="32"/>
      <c r="I11938" s="7"/>
      <c r="J11938" s="7"/>
      <c r="K11938" s="7"/>
      <c r="N11938" s="7"/>
    </row>
    <row r="11939" spans="4:14" s="1" customFormat="1">
      <c r="D11939" s="32"/>
      <c r="G11939" s="32"/>
      <c r="I11939" s="7"/>
      <c r="J11939" s="7"/>
      <c r="K11939" s="7"/>
      <c r="N11939" s="7"/>
    </row>
    <row r="11940" spans="4:14" s="1" customFormat="1">
      <c r="D11940" s="32"/>
      <c r="G11940" s="32"/>
      <c r="I11940" s="7"/>
      <c r="J11940" s="7"/>
      <c r="K11940" s="7"/>
      <c r="N11940" s="7"/>
    </row>
    <row r="11941" spans="4:14" s="1" customFormat="1">
      <c r="D11941" s="32"/>
      <c r="G11941" s="32"/>
      <c r="I11941" s="7"/>
      <c r="J11941" s="7"/>
      <c r="K11941" s="7"/>
      <c r="N11941" s="7"/>
    </row>
    <row r="11942" spans="4:14" s="1" customFormat="1">
      <c r="D11942" s="32"/>
      <c r="G11942" s="32"/>
      <c r="I11942" s="7"/>
      <c r="J11942" s="7"/>
      <c r="K11942" s="7"/>
      <c r="N11942" s="7"/>
    </row>
    <row r="11943" spans="4:14" s="1" customFormat="1">
      <c r="D11943" s="32"/>
      <c r="G11943" s="32"/>
      <c r="I11943" s="7"/>
      <c r="J11943" s="7"/>
      <c r="K11943" s="7"/>
      <c r="N11943" s="7"/>
    </row>
    <row r="11944" spans="4:14" s="1" customFormat="1">
      <c r="D11944" s="32"/>
      <c r="G11944" s="32"/>
      <c r="I11944" s="7"/>
      <c r="J11944" s="7"/>
      <c r="K11944" s="7"/>
      <c r="N11944" s="7"/>
    </row>
    <row r="11945" spans="4:14" s="1" customFormat="1">
      <c r="D11945" s="32"/>
      <c r="G11945" s="32"/>
      <c r="I11945" s="7"/>
      <c r="J11945" s="7"/>
      <c r="K11945" s="7"/>
      <c r="N11945" s="7"/>
    </row>
    <row r="11946" spans="4:14" s="1" customFormat="1">
      <c r="D11946" s="32"/>
      <c r="G11946" s="32"/>
      <c r="I11946" s="7"/>
      <c r="J11946" s="7"/>
      <c r="K11946" s="7"/>
      <c r="N11946" s="7"/>
    </row>
    <row r="11947" spans="4:14" s="1" customFormat="1">
      <c r="D11947" s="32"/>
      <c r="G11947" s="32"/>
      <c r="I11947" s="7"/>
      <c r="J11947" s="7"/>
      <c r="K11947" s="7"/>
      <c r="N11947" s="7"/>
    </row>
    <row r="11948" spans="4:14" s="1" customFormat="1">
      <c r="D11948" s="32"/>
      <c r="G11948" s="32"/>
      <c r="I11948" s="7"/>
      <c r="J11948" s="7"/>
      <c r="K11948" s="7"/>
      <c r="N11948" s="7"/>
    </row>
    <row r="11949" spans="4:14" s="1" customFormat="1">
      <c r="D11949" s="32"/>
      <c r="G11949" s="32"/>
      <c r="I11949" s="7"/>
      <c r="J11949" s="7"/>
      <c r="K11949" s="7"/>
      <c r="N11949" s="7"/>
    </row>
    <row r="11950" spans="4:14" s="1" customFormat="1">
      <c r="D11950" s="32"/>
      <c r="G11950" s="32"/>
      <c r="I11950" s="7"/>
      <c r="J11950" s="7"/>
      <c r="K11950" s="7"/>
      <c r="N11950" s="7"/>
    </row>
    <row r="11951" spans="4:14" s="1" customFormat="1">
      <c r="D11951" s="32"/>
      <c r="G11951" s="32"/>
      <c r="I11951" s="7"/>
      <c r="J11951" s="7"/>
      <c r="K11951" s="7"/>
      <c r="N11951" s="7"/>
    </row>
    <row r="11952" spans="4:14" s="1" customFormat="1">
      <c r="D11952" s="32"/>
      <c r="G11952" s="32"/>
      <c r="I11952" s="7"/>
      <c r="J11952" s="7"/>
      <c r="K11952" s="7"/>
      <c r="N11952" s="7"/>
    </row>
    <row r="11953" spans="4:14" s="1" customFormat="1">
      <c r="D11953" s="32"/>
      <c r="G11953" s="32"/>
      <c r="I11953" s="7"/>
      <c r="J11953" s="7"/>
      <c r="K11953" s="7"/>
      <c r="N11953" s="7"/>
    </row>
    <row r="11954" spans="4:14" s="1" customFormat="1">
      <c r="D11954" s="32"/>
      <c r="G11954" s="32"/>
      <c r="I11954" s="7"/>
      <c r="J11954" s="7"/>
      <c r="K11954" s="7"/>
      <c r="N11954" s="7"/>
    </row>
    <row r="11955" spans="4:14" s="1" customFormat="1">
      <c r="D11955" s="32"/>
      <c r="G11955" s="32"/>
      <c r="I11955" s="7"/>
      <c r="J11955" s="7"/>
      <c r="K11955" s="7"/>
      <c r="N11955" s="7"/>
    </row>
    <row r="11956" spans="4:14" s="1" customFormat="1">
      <c r="D11956" s="32"/>
      <c r="G11956" s="32"/>
      <c r="I11956" s="7"/>
      <c r="J11956" s="7"/>
      <c r="K11956" s="7"/>
      <c r="N11956" s="7"/>
    </row>
    <row r="11957" spans="4:14" s="1" customFormat="1">
      <c r="D11957" s="32"/>
      <c r="G11957" s="32"/>
      <c r="I11957" s="7"/>
      <c r="J11957" s="7"/>
      <c r="K11957" s="7"/>
      <c r="N11957" s="7"/>
    </row>
    <row r="11958" spans="4:14" s="1" customFormat="1">
      <c r="D11958" s="32"/>
      <c r="G11958" s="32"/>
      <c r="I11958" s="7"/>
      <c r="J11958" s="7"/>
      <c r="K11958" s="7"/>
      <c r="N11958" s="7"/>
    </row>
    <row r="11959" spans="4:14" s="1" customFormat="1">
      <c r="D11959" s="32"/>
      <c r="G11959" s="32"/>
      <c r="I11959" s="7"/>
      <c r="J11959" s="7"/>
      <c r="K11959" s="7"/>
      <c r="N11959" s="7"/>
    </row>
    <row r="11960" spans="4:14" s="1" customFormat="1">
      <c r="D11960" s="32"/>
      <c r="G11960" s="32"/>
      <c r="I11960" s="7"/>
      <c r="J11960" s="7"/>
      <c r="K11960" s="7"/>
      <c r="N11960" s="7"/>
    </row>
    <row r="11961" spans="4:14" s="1" customFormat="1">
      <c r="D11961" s="32"/>
      <c r="G11961" s="32"/>
      <c r="I11961" s="7"/>
      <c r="J11961" s="7"/>
      <c r="K11961" s="7"/>
      <c r="N11961" s="7"/>
    </row>
    <row r="11962" spans="4:14" s="1" customFormat="1">
      <c r="D11962" s="32"/>
      <c r="G11962" s="32"/>
      <c r="I11962" s="7"/>
      <c r="J11962" s="7"/>
      <c r="K11962" s="7"/>
      <c r="N11962" s="7"/>
    </row>
    <row r="11963" spans="4:14" s="1" customFormat="1">
      <c r="D11963" s="32"/>
      <c r="G11963" s="32"/>
      <c r="I11963" s="7"/>
      <c r="J11963" s="7"/>
      <c r="K11963" s="7"/>
      <c r="N11963" s="7"/>
    </row>
    <row r="11964" spans="4:14" s="1" customFormat="1">
      <c r="D11964" s="32"/>
      <c r="G11964" s="32"/>
      <c r="I11964" s="7"/>
      <c r="J11964" s="7"/>
      <c r="K11964" s="7"/>
      <c r="N11964" s="7"/>
    </row>
    <row r="11965" spans="4:14" s="1" customFormat="1">
      <c r="D11965" s="32"/>
      <c r="G11965" s="32"/>
      <c r="I11965" s="7"/>
      <c r="J11965" s="7"/>
      <c r="K11965" s="7"/>
      <c r="N11965" s="7"/>
    </row>
    <row r="11966" spans="4:14" s="1" customFormat="1">
      <c r="D11966" s="32"/>
      <c r="G11966" s="32"/>
      <c r="I11966" s="7"/>
      <c r="J11966" s="7"/>
      <c r="K11966" s="7"/>
      <c r="N11966" s="7"/>
    </row>
    <row r="11967" spans="4:14" s="1" customFormat="1">
      <c r="D11967" s="32"/>
      <c r="G11967" s="32"/>
      <c r="I11967" s="7"/>
      <c r="J11967" s="7"/>
      <c r="K11967" s="7"/>
      <c r="N11967" s="7"/>
    </row>
    <row r="11968" spans="4:14" s="1" customFormat="1">
      <c r="D11968" s="32"/>
      <c r="G11968" s="32"/>
      <c r="I11968" s="7"/>
      <c r="J11968" s="7"/>
      <c r="K11968" s="7"/>
      <c r="N11968" s="7"/>
    </row>
    <row r="11969" spans="4:14" s="1" customFormat="1">
      <c r="D11969" s="32"/>
      <c r="G11969" s="32"/>
      <c r="I11969" s="7"/>
      <c r="J11969" s="7"/>
      <c r="K11969" s="7"/>
      <c r="N11969" s="7"/>
    </row>
    <row r="11970" spans="4:14" s="1" customFormat="1">
      <c r="D11970" s="32"/>
      <c r="G11970" s="32"/>
      <c r="I11970" s="7"/>
      <c r="J11970" s="7"/>
      <c r="K11970" s="7"/>
      <c r="N11970" s="7"/>
    </row>
    <row r="11971" spans="4:14" s="1" customFormat="1">
      <c r="D11971" s="32"/>
      <c r="G11971" s="32"/>
      <c r="I11971" s="7"/>
      <c r="J11971" s="7"/>
      <c r="K11971" s="7"/>
      <c r="N11971" s="7"/>
    </row>
    <row r="11972" spans="4:14" s="1" customFormat="1">
      <c r="D11972" s="32"/>
      <c r="G11972" s="32"/>
      <c r="I11972" s="7"/>
      <c r="J11972" s="7"/>
      <c r="K11972" s="7"/>
      <c r="N11972" s="7"/>
    </row>
    <row r="11973" spans="4:14" s="1" customFormat="1">
      <c r="D11973" s="32"/>
      <c r="G11973" s="32"/>
      <c r="I11973" s="7"/>
      <c r="J11973" s="7"/>
      <c r="K11973" s="7"/>
      <c r="N11973" s="7"/>
    </row>
    <row r="11974" spans="4:14" s="1" customFormat="1">
      <c r="D11974" s="32"/>
      <c r="G11974" s="32"/>
      <c r="I11974" s="7"/>
      <c r="J11974" s="7"/>
      <c r="K11974" s="7"/>
      <c r="N11974" s="7"/>
    </row>
    <row r="11975" spans="4:14" s="1" customFormat="1">
      <c r="D11975" s="32"/>
      <c r="G11975" s="32"/>
      <c r="I11975" s="7"/>
      <c r="J11975" s="7"/>
      <c r="K11975" s="7"/>
      <c r="N11975" s="7"/>
    </row>
    <row r="11976" spans="4:14" s="1" customFormat="1">
      <c r="D11976" s="32"/>
      <c r="G11976" s="32"/>
      <c r="I11976" s="7"/>
      <c r="J11976" s="7"/>
      <c r="K11976" s="7"/>
      <c r="N11976" s="7"/>
    </row>
    <row r="11977" spans="4:14" s="1" customFormat="1">
      <c r="D11977" s="32"/>
      <c r="G11977" s="32"/>
      <c r="I11977" s="7"/>
      <c r="J11977" s="7"/>
      <c r="K11977" s="7"/>
      <c r="N11977" s="7"/>
    </row>
    <row r="11978" spans="4:14" s="1" customFormat="1">
      <c r="D11978" s="32"/>
      <c r="G11978" s="32"/>
      <c r="I11978" s="7"/>
      <c r="J11978" s="7"/>
      <c r="K11978" s="7"/>
      <c r="N11978" s="7"/>
    </row>
    <row r="11979" spans="4:14" s="1" customFormat="1">
      <c r="D11979" s="32"/>
      <c r="G11979" s="32"/>
      <c r="I11979" s="7"/>
      <c r="J11979" s="7"/>
      <c r="K11979" s="7"/>
      <c r="N11979" s="7"/>
    </row>
    <row r="11980" spans="4:14" s="1" customFormat="1">
      <c r="D11980" s="32"/>
      <c r="G11980" s="32"/>
      <c r="I11980" s="7"/>
      <c r="J11980" s="7"/>
      <c r="K11980" s="7"/>
      <c r="N11980" s="7"/>
    </row>
    <row r="11981" spans="4:14" s="1" customFormat="1">
      <c r="D11981" s="32"/>
      <c r="G11981" s="32"/>
      <c r="I11981" s="7"/>
      <c r="J11981" s="7"/>
      <c r="K11981" s="7"/>
      <c r="N11981" s="7"/>
    </row>
    <row r="11982" spans="4:14" s="1" customFormat="1">
      <c r="D11982" s="32"/>
      <c r="G11982" s="32"/>
      <c r="I11982" s="7"/>
      <c r="J11982" s="7"/>
      <c r="K11982" s="7"/>
      <c r="N11982" s="7"/>
    </row>
    <row r="11983" spans="4:14" s="1" customFormat="1">
      <c r="D11983" s="32"/>
      <c r="G11983" s="32"/>
      <c r="I11983" s="7"/>
      <c r="J11983" s="7"/>
      <c r="K11983" s="7"/>
      <c r="N11983" s="7"/>
    </row>
    <row r="11984" spans="4:14" s="1" customFormat="1">
      <c r="D11984" s="32"/>
      <c r="G11984" s="32"/>
      <c r="I11984" s="7"/>
      <c r="J11984" s="7"/>
      <c r="K11984" s="7"/>
      <c r="N11984" s="7"/>
    </row>
    <row r="11985" spans="4:14" s="1" customFormat="1">
      <c r="D11985" s="32"/>
      <c r="G11985" s="32"/>
      <c r="I11985" s="7"/>
      <c r="J11985" s="7"/>
      <c r="K11985" s="7"/>
      <c r="N11985" s="7"/>
    </row>
    <row r="11986" spans="4:14" s="1" customFormat="1">
      <c r="D11986" s="32"/>
      <c r="G11986" s="32"/>
      <c r="I11986" s="7"/>
      <c r="J11986" s="7"/>
      <c r="K11986" s="7"/>
      <c r="N11986" s="7"/>
    </row>
    <row r="11987" spans="4:14" s="1" customFormat="1">
      <c r="D11987" s="32"/>
      <c r="G11987" s="32"/>
      <c r="I11987" s="7"/>
      <c r="J11987" s="7"/>
      <c r="K11987" s="7"/>
      <c r="N11987" s="7"/>
    </row>
    <row r="11988" spans="4:14" s="1" customFormat="1">
      <c r="D11988" s="32"/>
      <c r="G11988" s="32"/>
      <c r="I11988" s="7"/>
      <c r="J11988" s="7"/>
      <c r="K11988" s="7"/>
      <c r="N11988" s="7"/>
    </row>
    <row r="11989" spans="4:14" s="1" customFormat="1">
      <c r="D11989" s="32"/>
      <c r="G11989" s="32"/>
      <c r="I11989" s="7"/>
      <c r="J11989" s="7"/>
      <c r="K11989" s="7"/>
      <c r="N11989" s="7"/>
    </row>
    <row r="11990" spans="4:14" s="1" customFormat="1">
      <c r="D11990" s="32"/>
      <c r="G11990" s="32"/>
      <c r="I11990" s="7"/>
      <c r="J11990" s="7"/>
      <c r="K11990" s="7"/>
      <c r="N11990" s="7"/>
    </row>
    <row r="11991" spans="4:14" s="1" customFormat="1">
      <c r="D11991" s="32"/>
      <c r="G11991" s="32"/>
      <c r="I11991" s="7"/>
      <c r="J11991" s="7"/>
      <c r="K11991" s="7"/>
      <c r="N11991" s="7"/>
    </row>
    <row r="11992" spans="4:14" s="1" customFormat="1">
      <c r="D11992" s="32"/>
      <c r="G11992" s="32"/>
      <c r="I11992" s="7"/>
      <c r="J11992" s="7"/>
      <c r="K11992" s="7"/>
      <c r="N11992" s="7"/>
    </row>
    <row r="11993" spans="4:14" s="1" customFormat="1">
      <c r="D11993" s="32"/>
      <c r="G11993" s="32"/>
      <c r="I11993" s="7"/>
      <c r="J11993" s="7"/>
      <c r="K11993" s="7"/>
      <c r="N11993" s="7"/>
    </row>
    <row r="11994" spans="4:14" s="1" customFormat="1">
      <c r="D11994" s="32"/>
      <c r="G11994" s="32"/>
      <c r="I11994" s="7"/>
      <c r="J11994" s="7"/>
      <c r="K11994" s="7"/>
      <c r="N11994" s="7"/>
    </row>
    <row r="11995" spans="4:14" s="1" customFormat="1">
      <c r="D11995" s="32"/>
      <c r="G11995" s="32"/>
      <c r="I11995" s="7"/>
      <c r="J11995" s="7"/>
      <c r="K11995" s="7"/>
      <c r="N11995" s="7"/>
    </row>
    <row r="11996" spans="4:14" s="1" customFormat="1">
      <c r="D11996" s="32"/>
      <c r="G11996" s="32"/>
      <c r="I11996" s="7"/>
      <c r="J11996" s="7"/>
      <c r="K11996" s="7"/>
      <c r="N11996" s="7"/>
    </row>
    <row r="11997" spans="4:14" s="1" customFormat="1">
      <c r="D11997" s="32"/>
      <c r="G11997" s="32"/>
      <c r="I11997" s="7"/>
      <c r="J11997" s="7"/>
      <c r="K11997" s="7"/>
      <c r="N11997" s="7"/>
    </row>
    <row r="11998" spans="4:14" s="1" customFormat="1">
      <c r="D11998" s="32"/>
      <c r="G11998" s="32"/>
      <c r="I11998" s="7"/>
      <c r="J11998" s="7"/>
      <c r="K11998" s="7"/>
      <c r="N11998" s="7"/>
    </row>
    <row r="11999" spans="4:14" s="1" customFormat="1">
      <c r="D11999" s="32"/>
      <c r="G11999" s="32"/>
      <c r="I11999" s="7"/>
      <c r="J11999" s="7"/>
      <c r="K11999" s="7"/>
      <c r="N11999" s="7"/>
    </row>
    <row r="12000" spans="4:14" s="1" customFormat="1">
      <c r="D12000" s="32"/>
      <c r="G12000" s="32"/>
      <c r="I12000" s="7"/>
      <c r="J12000" s="7"/>
      <c r="K12000" s="7"/>
      <c r="N12000" s="7"/>
    </row>
    <row r="12001" spans="4:14" s="1" customFormat="1">
      <c r="D12001" s="32"/>
      <c r="G12001" s="32"/>
      <c r="I12001" s="7"/>
      <c r="J12001" s="7"/>
      <c r="K12001" s="7"/>
      <c r="N12001" s="7"/>
    </row>
    <row r="12002" spans="4:14" s="1" customFormat="1">
      <c r="D12002" s="32"/>
      <c r="G12002" s="32"/>
      <c r="I12002" s="7"/>
      <c r="J12002" s="7"/>
      <c r="K12002" s="7"/>
      <c r="N12002" s="7"/>
    </row>
    <row r="12003" spans="4:14" s="1" customFormat="1">
      <c r="D12003" s="32"/>
      <c r="G12003" s="32"/>
      <c r="I12003" s="7"/>
      <c r="J12003" s="7"/>
      <c r="K12003" s="7"/>
      <c r="N12003" s="7"/>
    </row>
    <row r="12004" spans="4:14" s="1" customFormat="1">
      <c r="D12004" s="32"/>
      <c r="G12004" s="32"/>
      <c r="I12004" s="7"/>
      <c r="J12004" s="7"/>
      <c r="K12004" s="7"/>
      <c r="N12004" s="7"/>
    </row>
    <row r="12005" spans="4:14" s="1" customFormat="1">
      <c r="D12005" s="32"/>
      <c r="G12005" s="32"/>
      <c r="I12005" s="7"/>
      <c r="J12005" s="7"/>
      <c r="K12005" s="7"/>
      <c r="N12005" s="7"/>
    </row>
    <row r="12006" spans="4:14" s="1" customFormat="1">
      <c r="D12006" s="32"/>
      <c r="G12006" s="32"/>
      <c r="I12006" s="7"/>
      <c r="J12006" s="7"/>
      <c r="K12006" s="7"/>
      <c r="N12006" s="7"/>
    </row>
    <row r="12007" spans="4:14" s="1" customFormat="1">
      <c r="D12007" s="32"/>
      <c r="G12007" s="32"/>
      <c r="I12007" s="7"/>
      <c r="J12007" s="7"/>
      <c r="K12007" s="7"/>
      <c r="N12007" s="7"/>
    </row>
    <row r="12008" spans="4:14" s="1" customFormat="1">
      <c r="D12008" s="32"/>
      <c r="G12008" s="32"/>
      <c r="I12008" s="7"/>
      <c r="J12008" s="7"/>
      <c r="K12008" s="7"/>
      <c r="N12008" s="7"/>
    </row>
    <row r="12009" spans="4:14" s="1" customFormat="1">
      <c r="D12009" s="32"/>
      <c r="G12009" s="32"/>
      <c r="I12009" s="7"/>
      <c r="J12009" s="7"/>
      <c r="K12009" s="7"/>
      <c r="N12009" s="7"/>
    </row>
    <row r="12010" spans="4:14" s="1" customFormat="1">
      <c r="D12010" s="32"/>
      <c r="G12010" s="32"/>
      <c r="I12010" s="7"/>
      <c r="J12010" s="7"/>
      <c r="K12010" s="7"/>
      <c r="N12010" s="7"/>
    </row>
    <row r="12011" spans="4:14" s="1" customFormat="1">
      <c r="D12011" s="32"/>
      <c r="G12011" s="32"/>
      <c r="I12011" s="7"/>
      <c r="J12011" s="7"/>
      <c r="K12011" s="7"/>
      <c r="N12011" s="7"/>
    </row>
    <row r="12012" spans="4:14" s="1" customFormat="1">
      <c r="D12012" s="32"/>
      <c r="G12012" s="32"/>
      <c r="I12012" s="7"/>
      <c r="J12012" s="7"/>
      <c r="K12012" s="7"/>
      <c r="N12012" s="7"/>
    </row>
    <row r="12013" spans="4:14" s="1" customFormat="1">
      <c r="D12013" s="32"/>
      <c r="G12013" s="32"/>
      <c r="I12013" s="7"/>
      <c r="J12013" s="7"/>
      <c r="K12013" s="7"/>
      <c r="N12013" s="7"/>
    </row>
    <row r="12014" spans="4:14" s="1" customFormat="1">
      <c r="D12014" s="32"/>
      <c r="G12014" s="32"/>
      <c r="I12014" s="7"/>
      <c r="J12014" s="7"/>
      <c r="K12014" s="7"/>
      <c r="N12014" s="7"/>
    </row>
    <row r="12015" spans="4:14" s="1" customFormat="1">
      <c r="D12015" s="32"/>
      <c r="G12015" s="32"/>
      <c r="I12015" s="7"/>
      <c r="J12015" s="7"/>
      <c r="K12015" s="7"/>
      <c r="N12015" s="7"/>
    </row>
    <row r="12016" spans="4:14" s="1" customFormat="1">
      <c r="D12016" s="32"/>
      <c r="G12016" s="32"/>
      <c r="I12016" s="7"/>
      <c r="J12016" s="7"/>
      <c r="K12016" s="7"/>
      <c r="N12016" s="7"/>
    </row>
    <row r="12017" spans="4:14" s="1" customFormat="1">
      <c r="D12017" s="32"/>
      <c r="G12017" s="32"/>
      <c r="I12017" s="7"/>
      <c r="J12017" s="7"/>
      <c r="K12017" s="7"/>
      <c r="N12017" s="7"/>
    </row>
    <row r="12018" spans="4:14" s="1" customFormat="1">
      <c r="D12018" s="32"/>
      <c r="G12018" s="32"/>
      <c r="I12018" s="7"/>
      <c r="J12018" s="7"/>
      <c r="K12018" s="7"/>
      <c r="N12018" s="7"/>
    </row>
    <row r="12019" spans="4:14" s="1" customFormat="1">
      <c r="D12019" s="32"/>
      <c r="G12019" s="32"/>
      <c r="I12019" s="7"/>
      <c r="J12019" s="7"/>
      <c r="K12019" s="7"/>
      <c r="N12019" s="7"/>
    </row>
    <row r="12020" spans="4:14" s="1" customFormat="1">
      <c r="D12020" s="32"/>
      <c r="G12020" s="32"/>
      <c r="I12020" s="7"/>
      <c r="J12020" s="7"/>
      <c r="K12020" s="7"/>
      <c r="N12020" s="7"/>
    </row>
    <row r="12021" spans="4:14" s="1" customFormat="1">
      <c r="D12021" s="32"/>
      <c r="G12021" s="32"/>
      <c r="I12021" s="7"/>
      <c r="J12021" s="7"/>
      <c r="K12021" s="7"/>
      <c r="N12021" s="7"/>
    </row>
    <row r="12022" spans="4:14" s="1" customFormat="1">
      <c r="D12022" s="32"/>
      <c r="G12022" s="32"/>
      <c r="I12022" s="7"/>
      <c r="J12022" s="7"/>
      <c r="K12022" s="7"/>
      <c r="N12022" s="7"/>
    </row>
    <row r="12023" spans="4:14" s="1" customFormat="1">
      <c r="D12023" s="32"/>
      <c r="G12023" s="32"/>
      <c r="I12023" s="7"/>
      <c r="J12023" s="7"/>
      <c r="K12023" s="7"/>
      <c r="N12023" s="7"/>
    </row>
    <row r="12024" spans="4:14" s="1" customFormat="1">
      <c r="D12024" s="32"/>
      <c r="G12024" s="32"/>
      <c r="I12024" s="7"/>
      <c r="J12024" s="7"/>
      <c r="K12024" s="7"/>
      <c r="N12024" s="7"/>
    </row>
    <row r="12025" spans="4:14" s="1" customFormat="1">
      <c r="D12025" s="32"/>
      <c r="G12025" s="32"/>
      <c r="I12025" s="7"/>
      <c r="J12025" s="7"/>
      <c r="K12025" s="7"/>
      <c r="N12025" s="7"/>
    </row>
    <row r="12026" spans="4:14" s="1" customFormat="1">
      <c r="D12026" s="32"/>
      <c r="G12026" s="32"/>
      <c r="I12026" s="7"/>
      <c r="J12026" s="7"/>
      <c r="K12026" s="7"/>
      <c r="N12026" s="7"/>
    </row>
    <row r="12027" spans="4:14" s="1" customFormat="1">
      <c r="D12027" s="32"/>
      <c r="G12027" s="32"/>
      <c r="I12027" s="7"/>
      <c r="J12027" s="7"/>
      <c r="K12027" s="7"/>
      <c r="N12027" s="7"/>
    </row>
    <row r="12028" spans="4:14" s="1" customFormat="1">
      <c r="D12028" s="32"/>
      <c r="G12028" s="32"/>
      <c r="I12028" s="7"/>
      <c r="J12028" s="7"/>
      <c r="K12028" s="7"/>
      <c r="N12028" s="7"/>
    </row>
    <row r="12029" spans="4:14" s="1" customFormat="1">
      <c r="D12029" s="32"/>
      <c r="G12029" s="32"/>
      <c r="I12029" s="7"/>
      <c r="J12029" s="7"/>
      <c r="K12029" s="7"/>
      <c r="N12029" s="7"/>
    </row>
    <row r="12030" spans="4:14" s="1" customFormat="1">
      <c r="D12030" s="32"/>
      <c r="G12030" s="32"/>
      <c r="I12030" s="7"/>
      <c r="J12030" s="7"/>
      <c r="K12030" s="7"/>
      <c r="N12030" s="7"/>
    </row>
    <row r="12031" spans="4:14" s="1" customFormat="1">
      <c r="D12031" s="32"/>
      <c r="G12031" s="32"/>
      <c r="I12031" s="7"/>
      <c r="J12031" s="7"/>
      <c r="K12031" s="7"/>
      <c r="N12031" s="7"/>
    </row>
    <row r="12032" spans="4:14" s="1" customFormat="1">
      <c r="D12032" s="32"/>
      <c r="G12032" s="32"/>
      <c r="I12032" s="7"/>
      <c r="J12032" s="7"/>
      <c r="K12032" s="7"/>
      <c r="N12032" s="7"/>
    </row>
    <row r="12033" spans="4:14" s="1" customFormat="1">
      <c r="D12033" s="32"/>
      <c r="G12033" s="32"/>
      <c r="I12033" s="7"/>
      <c r="J12033" s="7"/>
      <c r="K12033" s="7"/>
      <c r="N12033" s="7"/>
    </row>
    <row r="12034" spans="4:14" s="1" customFormat="1">
      <c r="D12034" s="32"/>
      <c r="G12034" s="32"/>
      <c r="I12034" s="7"/>
      <c r="J12034" s="7"/>
      <c r="K12034" s="7"/>
      <c r="N12034" s="7"/>
    </row>
    <row r="12035" spans="4:14" s="1" customFormat="1">
      <c r="D12035" s="32"/>
      <c r="G12035" s="32"/>
      <c r="I12035" s="7"/>
      <c r="J12035" s="7"/>
      <c r="K12035" s="7"/>
      <c r="N12035" s="7"/>
    </row>
    <row r="12036" spans="4:14" s="1" customFormat="1">
      <c r="D12036" s="32"/>
      <c r="G12036" s="32"/>
      <c r="I12036" s="7"/>
      <c r="J12036" s="7"/>
      <c r="K12036" s="7"/>
      <c r="N12036" s="7"/>
    </row>
    <row r="12037" spans="4:14" s="1" customFormat="1">
      <c r="D12037" s="32"/>
      <c r="G12037" s="32"/>
      <c r="I12037" s="7"/>
      <c r="J12037" s="7"/>
      <c r="K12037" s="7"/>
      <c r="N12037" s="7"/>
    </row>
    <row r="12038" spans="4:14" s="1" customFormat="1">
      <c r="D12038" s="32"/>
      <c r="G12038" s="32"/>
      <c r="I12038" s="7"/>
      <c r="J12038" s="7"/>
      <c r="K12038" s="7"/>
      <c r="N12038" s="7"/>
    </row>
    <row r="12039" spans="4:14" s="1" customFormat="1">
      <c r="D12039" s="32"/>
      <c r="G12039" s="32"/>
      <c r="I12039" s="7"/>
      <c r="J12039" s="7"/>
      <c r="K12039" s="7"/>
      <c r="N12039" s="7"/>
    </row>
    <row r="12040" spans="4:14" s="1" customFormat="1">
      <c r="D12040" s="32"/>
      <c r="G12040" s="32"/>
      <c r="I12040" s="7"/>
      <c r="J12040" s="7"/>
      <c r="K12040" s="7"/>
      <c r="N12040" s="7"/>
    </row>
    <row r="12041" spans="4:14" s="1" customFormat="1">
      <c r="D12041" s="32"/>
      <c r="G12041" s="32"/>
      <c r="I12041" s="7"/>
      <c r="J12041" s="7"/>
      <c r="K12041" s="7"/>
      <c r="N12041" s="7"/>
    </row>
    <row r="12042" spans="4:14" s="1" customFormat="1">
      <c r="D12042" s="32"/>
      <c r="G12042" s="32"/>
      <c r="I12042" s="7"/>
      <c r="J12042" s="7"/>
      <c r="K12042" s="7"/>
      <c r="N12042" s="7"/>
    </row>
    <row r="12043" spans="4:14" s="1" customFormat="1">
      <c r="D12043" s="32"/>
      <c r="G12043" s="32"/>
      <c r="I12043" s="7"/>
      <c r="J12043" s="7"/>
      <c r="K12043" s="7"/>
      <c r="N12043" s="7"/>
    </row>
    <row r="12044" spans="4:14" s="1" customFormat="1">
      <c r="D12044" s="32"/>
      <c r="G12044" s="32"/>
      <c r="I12044" s="7"/>
      <c r="J12044" s="7"/>
      <c r="K12044" s="7"/>
      <c r="N12044" s="7"/>
    </row>
    <row r="12045" spans="4:14" s="1" customFormat="1">
      <c r="D12045" s="32"/>
      <c r="G12045" s="32"/>
      <c r="I12045" s="7"/>
      <c r="J12045" s="7"/>
      <c r="K12045" s="7"/>
      <c r="N12045" s="7"/>
    </row>
    <row r="12046" spans="4:14" s="1" customFormat="1">
      <c r="D12046" s="32"/>
      <c r="G12046" s="32"/>
      <c r="I12046" s="7"/>
      <c r="J12046" s="7"/>
      <c r="K12046" s="7"/>
      <c r="N12046" s="7"/>
    </row>
    <row r="12047" spans="4:14" s="1" customFormat="1">
      <c r="D12047" s="32"/>
      <c r="G12047" s="32"/>
      <c r="I12047" s="7"/>
      <c r="J12047" s="7"/>
      <c r="K12047" s="7"/>
      <c r="N12047" s="7"/>
    </row>
    <row r="12048" spans="4:14" s="1" customFormat="1">
      <c r="D12048" s="32"/>
      <c r="G12048" s="32"/>
      <c r="I12048" s="7"/>
      <c r="J12048" s="7"/>
      <c r="K12048" s="7"/>
      <c r="N12048" s="7"/>
    </row>
    <row r="12049" spans="4:14" s="1" customFormat="1">
      <c r="D12049" s="32"/>
      <c r="G12049" s="32"/>
      <c r="I12049" s="7"/>
      <c r="J12049" s="7"/>
      <c r="K12049" s="7"/>
      <c r="N12049" s="7"/>
    </row>
    <row r="12050" spans="4:14" s="1" customFormat="1">
      <c r="D12050" s="32"/>
      <c r="G12050" s="32"/>
      <c r="I12050" s="7"/>
      <c r="J12050" s="7"/>
      <c r="K12050" s="7"/>
      <c r="N12050" s="7"/>
    </row>
    <row r="12051" spans="4:14" s="1" customFormat="1">
      <c r="D12051" s="32"/>
      <c r="G12051" s="32"/>
      <c r="I12051" s="7"/>
      <c r="J12051" s="7"/>
      <c r="K12051" s="7"/>
      <c r="N12051" s="7"/>
    </row>
    <row r="12052" spans="4:14" s="1" customFormat="1">
      <c r="D12052" s="32"/>
      <c r="G12052" s="32"/>
      <c r="I12052" s="7"/>
      <c r="J12052" s="7"/>
      <c r="K12052" s="7"/>
      <c r="N12052" s="7"/>
    </row>
    <row r="12053" spans="4:14" s="1" customFormat="1">
      <c r="D12053" s="32"/>
      <c r="G12053" s="32"/>
      <c r="I12053" s="7"/>
      <c r="J12053" s="7"/>
      <c r="K12053" s="7"/>
      <c r="N12053" s="7"/>
    </row>
    <row r="12054" spans="4:14" s="1" customFormat="1">
      <c r="D12054" s="32"/>
      <c r="G12054" s="32"/>
      <c r="I12054" s="7"/>
      <c r="J12054" s="7"/>
      <c r="K12054" s="7"/>
      <c r="N12054" s="7"/>
    </row>
    <row r="12055" spans="4:14" s="1" customFormat="1">
      <c r="D12055" s="32"/>
      <c r="G12055" s="32"/>
      <c r="I12055" s="7"/>
      <c r="J12055" s="7"/>
      <c r="K12055" s="7"/>
      <c r="N12055" s="7"/>
    </row>
    <row r="12056" spans="4:14" s="1" customFormat="1">
      <c r="D12056" s="32"/>
      <c r="G12056" s="32"/>
      <c r="I12056" s="7"/>
      <c r="J12056" s="7"/>
      <c r="K12056" s="7"/>
      <c r="N12056" s="7"/>
    </row>
    <row r="12057" spans="4:14" s="1" customFormat="1">
      <c r="D12057" s="32"/>
      <c r="G12057" s="32"/>
      <c r="I12057" s="7"/>
      <c r="J12057" s="7"/>
      <c r="K12057" s="7"/>
      <c r="N12057" s="7"/>
    </row>
    <row r="12058" spans="4:14" s="1" customFormat="1">
      <c r="D12058" s="32"/>
      <c r="G12058" s="32"/>
      <c r="I12058" s="7"/>
      <c r="J12058" s="7"/>
      <c r="K12058" s="7"/>
      <c r="N12058" s="7"/>
    </row>
    <row r="12059" spans="4:14" s="1" customFormat="1">
      <c r="D12059" s="32"/>
      <c r="G12059" s="32"/>
      <c r="I12059" s="7"/>
      <c r="J12059" s="7"/>
      <c r="K12059" s="7"/>
      <c r="N12059" s="7"/>
    </row>
    <row r="12060" spans="4:14" s="1" customFormat="1">
      <c r="D12060" s="32"/>
      <c r="G12060" s="32"/>
      <c r="I12060" s="7"/>
      <c r="J12060" s="7"/>
      <c r="K12060" s="7"/>
      <c r="N12060" s="7"/>
    </row>
    <row r="12061" spans="4:14" s="1" customFormat="1">
      <c r="D12061" s="32"/>
      <c r="G12061" s="32"/>
      <c r="I12061" s="7"/>
      <c r="J12061" s="7"/>
      <c r="K12061" s="7"/>
      <c r="N12061" s="7"/>
    </row>
    <row r="12062" spans="4:14" s="1" customFormat="1">
      <c r="D12062" s="32"/>
      <c r="G12062" s="32"/>
      <c r="I12062" s="7"/>
      <c r="J12062" s="7"/>
      <c r="K12062" s="7"/>
      <c r="N12062" s="7"/>
    </row>
    <row r="12063" spans="4:14" s="1" customFormat="1">
      <c r="D12063" s="32"/>
      <c r="G12063" s="32"/>
      <c r="I12063" s="7"/>
      <c r="J12063" s="7"/>
      <c r="K12063" s="7"/>
      <c r="N12063" s="7"/>
    </row>
    <row r="12064" spans="4:14" s="1" customFormat="1">
      <c r="D12064" s="32"/>
      <c r="G12064" s="32"/>
      <c r="I12064" s="7"/>
      <c r="J12064" s="7"/>
      <c r="K12064" s="7"/>
      <c r="N12064" s="7"/>
    </row>
    <row r="12065" spans="4:14" s="1" customFormat="1">
      <c r="D12065" s="32"/>
      <c r="G12065" s="32"/>
      <c r="I12065" s="7"/>
      <c r="J12065" s="7"/>
      <c r="K12065" s="7"/>
      <c r="N12065" s="7"/>
    </row>
    <row r="12066" spans="4:14" s="1" customFormat="1">
      <c r="D12066" s="32"/>
      <c r="G12066" s="32"/>
      <c r="I12066" s="7"/>
      <c r="J12066" s="7"/>
      <c r="K12066" s="7"/>
      <c r="N12066" s="7"/>
    </row>
    <row r="12067" spans="4:14" s="1" customFormat="1">
      <c r="D12067" s="32"/>
      <c r="G12067" s="32"/>
      <c r="I12067" s="7"/>
      <c r="J12067" s="7"/>
      <c r="K12067" s="7"/>
      <c r="N12067" s="7"/>
    </row>
    <row r="12068" spans="4:14" s="1" customFormat="1">
      <c r="D12068" s="32"/>
      <c r="G12068" s="32"/>
      <c r="I12068" s="7"/>
      <c r="J12068" s="7"/>
      <c r="K12068" s="7"/>
      <c r="N12068" s="7"/>
    </row>
    <row r="12069" spans="4:14" s="1" customFormat="1">
      <c r="D12069" s="32"/>
      <c r="G12069" s="32"/>
      <c r="I12069" s="7"/>
      <c r="J12069" s="7"/>
      <c r="K12069" s="7"/>
      <c r="N12069" s="7"/>
    </row>
    <row r="12070" spans="4:14" s="1" customFormat="1">
      <c r="D12070" s="32"/>
      <c r="G12070" s="32"/>
      <c r="I12070" s="7"/>
      <c r="J12070" s="7"/>
      <c r="K12070" s="7"/>
      <c r="N12070" s="7"/>
    </row>
    <row r="12071" spans="4:14" s="1" customFormat="1">
      <c r="D12071" s="32"/>
      <c r="G12071" s="32"/>
      <c r="I12071" s="7"/>
      <c r="J12071" s="7"/>
      <c r="K12071" s="7"/>
      <c r="N12071" s="7"/>
    </row>
    <row r="12072" spans="4:14" s="1" customFormat="1">
      <c r="D12072" s="32"/>
      <c r="G12072" s="32"/>
      <c r="I12072" s="7"/>
      <c r="J12072" s="7"/>
      <c r="K12072" s="7"/>
      <c r="N12072" s="7"/>
    </row>
    <row r="12073" spans="4:14" s="1" customFormat="1">
      <c r="D12073" s="32"/>
      <c r="G12073" s="32"/>
      <c r="I12073" s="7"/>
      <c r="J12073" s="7"/>
      <c r="K12073" s="7"/>
      <c r="N12073" s="7"/>
    </row>
    <row r="12074" spans="4:14" s="1" customFormat="1">
      <c r="D12074" s="32"/>
      <c r="G12074" s="32"/>
      <c r="I12074" s="7"/>
      <c r="J12074" s="7"/>
      <c r="K12074" s="7"/>
      <c r="N12074" s="7"/>
    </row>
    <row r="12075" spans="4:14" s="1" customFormat="1">
      <c r="D12075" s="32"/>
      <c r="G12075" s="32"/>
      <c r="I12075" s="7"/>
      <c r="J12075" s="7"/>
      <c r="K12075" s="7"/>
      <c r="N12075" s="7"/>
    </row>
    <row r="12076" spans="4:14" s="1" customFormat="1">
      <c r="D12076" s="32"/>
      <c r="G12076" s="32"/>
      <c r="I12076" s="7"/>
      <c r="J12076" s="7"/>
      <c r="K12076" s="7"/>
      <c r="N12076" s="7"/>
    </row>
    <row r="12077" spans="4:14" s="1" customFormat="1">
      <c r="D12077" s="32"/>
      <c r="G12077" s="32"/>
      <c r="I12077" s="7"/>
      <c r="J12077" s="7"/>
      <c r="K12077" s="7"/>
      <c r="N12077" s="7"/>
    </row>
    <row r="12078" spans="4:14" s="1" customFormat="1">
      <c r="D12078" s="32"/>
      <c r="G12078" s="32"/>
      <c r="I12078" s="7"/>
      <c r="J12078" s="7"/>
      <c r="K12078" s="7"/>
      <c r="N12078" s="7"/>
    </row>
    <row r="12079" spans="4:14" s="1" customFormat="1">
      <c r="D12079" s="32"/>
      <c r="G12079" s="32"/>
      <c r="I12079" s="7"/>
      <c r="J12079" s="7"/>
      <c r="K12079" s="7"/>
      <c r="N12079" s="7"/>
    </row>
    <row r="12080" spans="4:14" s="1" customFormat="1">
      <c r="D12080" s="32"/>
      <c r="G12080" s="32"/>
      <c r="I12080" s="7"/>
      <c r="J12080" s="7"/>
      <c r="K12080" s="7"/>
      <c r="N12080" s="7"/>
    </row>
    <row r="12081" spans="4:14" s="1" customFormat="1">
      <c r="D12081" s="32"/>
      <c r="G12081" s="32"/>
      <c r="I12081" s="7"/>
      <c r="J12081" s="7"/>
      <c r="K12081" s="7"/>
      <c r="N12081" s="7"/>
    </row>
    <row r="12082" spans="4:14" s="1" customFormat="1">
      <c r="D12082" s="32"/>
      <c r="G12082" s="32"/>
      <c r="I12082" s="7"/>
      <c r="J12082" s="7"/>
      <c r="K12082" s="7"/>
      <c r="N12082" s="7"/>
    </row>
    <row r="12083" spans="4:14" s="1" customFormat="1">
      <c r="D12083" s="32"/>
      <c r="G12083" s="32"/>
      <c r="I12083" s="7"/>
      <c r="J12083" s="7"/>
      <c r="K12083" s="7"/>
      <c r="N12083" s="7"/>
    </row>
    <row r="12084" spans="4:14" s="1" customFormat="1">
      <c r="D12084" s="32"/>
      <c r="G12084" s="32"/>
      <c r="I12084" s="7"/>
      <c r="J12084" s="7"/>
      <c r="K12084" s="7"/>
      <c r="N12084" s="7"/>
    </row>
    <row r="12085" spans="4:14" s="1" customFormat="1">
      <c r="D12085" s="32"/>
      <c r="G12085" s="32"/>
      <c r="I12085" s="7"/>
      <c r="J12085" s="7"/>
      <c r="K12085" s="7"/>
      <c r="N12085" s="7"/>
    </row>
    <row r="12086" spans="4:14" s="1" customFormat="1">
      <c r="D12086" s="32"/>
      <c r="G12086" s="32"/>
      <c r="I12086" s="7"/>
      <c r="J12086" s="7"/>
      <c r="K12086" s="7"/>
      <c r="N12086" s="7"/>
    </row>
    <row r="12087" spans="4:14" s="1" customFormat="1">
      <c r="D12087" s="32"/>
      <c r="G12087" s="32"/>
      <c r="I12087" s="7"/>
      <c r="J12087" s="7"/>
      <c r="K12087" s="7"/>
      <c r="N12087" s="7"/>
    </row>
    <row r="12088" spans="4:14" s="1" customFormat="1">
      <c r="D12088" s="32"/>
      <c r="G12088" s="32"/>
      <c r="I12088" s="7"/>
      <c r="J12088" s="7"/>
      <c r="K12088" s="7"/>
      <c r="N12088" s="7"/>
    </row>
    <row r="12089" spans="4:14" s="1" customFormat="1">
      <c r="D12089" s="32"/>
      <c r="G12089" s="32"/>
      <c r="I12089" s="7"/>
      <c r="J12089" s="7"/>
      <c r="K12089" s="7"/>
      <c r="N12089" s="7"/>
    </row>
    <row r="12090" spans="4:14" s="1" customFormat="1">
      <c r="D12090" s="32"/>
      <c r="G12090" s="32"/>
      <c r="I12090" s="7"/>
      <c r="J12090" s="7"/>
      <c r="K12090" s="7"/>
      <c r="N12090" s="7"/>
    </row>
    <row r="12091" spans="4:14" s="1" customFormat="1">
      <c r="D12091" s="32"/>
      <c r="G12091" s="32"/>
      <c r="I12091" s="7"/>
      <c r="J12091" s="7"/>
      <c r="K12091" s="7"/>
      <c r="N12091" s="7"/>
    </row>
    <row r="12092" spans="4:14" s="1" customFormat="1">
      <c r="D12092" s="32"/>
      <c r="G12092" s="32"/>
      <c r="I12092" s="7"/>
      <c r="J12092" s="7"/>
      <c r="K12092" s="7"/>
      <c r="N12092" s="7"/>
    </row>
    <row r="12093" spans="4:14" s="1" customFormat="1">
      <c r="D12093" s="32"/>
      <c r="G12093" s="32"/>
      <c r="I12093" s="7"/>
      <c r="J12093" s="7"/>
      <c r="K12093" s="7"/>
      <c r="N12093" s="7"/>
    </row>
    <row r="12094" spans="4:14" s="1" customFormat="1">
      <c r="D12094" s="32"/>
      <c r="G12094" s="32"/>
      <c r="I12094" s="7"/>
      <c r="J12094" s="7"/>
      <c r="K12094" s="7"/>
      <c r="N12094" s="7"/>
    </row>
    <row r="12095" spans="4:14" s="1" customFormat="1">
      <c r="D12095" s="32"/>
      <c r="G12095" s="32"/>
      <c r="I12095" s="7"/>
      <c r="J12095" s="7"/>
      <c r="K12095" s="7"/>
      <c r="N12095" s="7"/>
    </row>
    <row r="12096" spans="4:14" s="1" customFormat="1">
      <c r="D12096" s="32"/>
      <c r="G12096" s="32"/>
      <c r="I12096" s="7"/>
      <c r="J12096" s="7"/>
      <c r="K12096" s="7"/>
      <c r="N12096" s="7"/>
    </row>
    <row r="12097" spans="4:14" s="1" customFormat="1">
      <c r="D12097" s="32"/>
      <c r="G12097" s="32"/>
      <c r="I12097" s="7"/>
      <c r="J12097" s="7"/>
      <c r="K12097" s="7"/>
      <c r="N12097" s="7"/>
    </row>
    <row r="12098" spans="4:14" s="1" customFormat="1">
      <c r="D12098" s="32"/>
      <c r="G12098" s="32"/>
      <c r="I12098" s="7"/>
      <c r="J12098" s="7"/>
      <c r="K12098" s="7"/>
      <c r="N12098" s="7"/>
    </row>
    <row r="12099" spans="4:14" s="1" customFormat="1">
      <c r="D12099" s="32"/>
      <c r="G12099" s="32"/>
      <c r="I12099" s="7"/>
      <c r="J12099" s="7"/>
      <c r="K12099" s="7"/>
      <c r="N12099" s="7"/>
    </row>
    <row r="12100" spans="4:14" s="1" customFormat="1">
      <c r="D12100" s="32"/>
      <c r="G12100" s="32"/>
      <c r="I12100" s="7"/>
      <c r="J12100" s="7"/>
      <c r="K12100" s="7"/>
      <c r="N12100" s="7"/>
    </row>
    <row r="12101" spans="4:14" s="1" customFormat="1">
      <c r="D12101" s="32"/>
      <c r="G12101" s="32"/>
      <c r="I12101" s="7"/>
      <c r="J12101" s="7"/>
      <c r="K12101" s="7"/>
      <c r="N12101" s="7"/>
    </row>
    <row r="12102" spans="4:14" s="1" customFormat="1">
      <c r="D12102" s="32"/>
      <c r="G12102" s="32"/>
      <c r="I12102" s="7"/>
      <c r="J12102" s="7"/>
      <c r="K12102" s="7"/>
      <c r="N12102" s="7"/>
    </row>
    <row r="12103" spans="4:14" s="1" customFormat="1">
      <c r="D12103" s="32"/>
      <c r="G12103" s="32"/>
      <c r="I12103" s="7"/>
      <c r="J12103" s="7"/>
      <c r="K12103" s="7"/>
      <c r="N12103" s="7"/>
    </row>
    <row r="12104" spans="4:14" s="1" customFormat="1">
      <c r="D12104" s="32"/>
      <c r="G12104" s="32"/>
      <c r="I12104" s="7"/>
      <c r="J12104" s="7"/>
      <c r="K12104" s="7"/>
      <c r="N12104" s="7"/>
    </row>
    <row r="12105" spans="4:14" s="1" customFormat="1">
      <c r="D12105" s="32"/>
      <c r="G12105" s="32"/>
      <c r="I12105" s="7"/>
      <c r="J12105" s="7"/>
      <c r="K12105" s="7"/>
      <c r="N12105" s="7"/>
    </row>
    <row r="12106" spans="4:14" s="1" customFormat="1">
      <c r="D12106" s="32"/>
      <c r="G12106" s="32"/>
      <c r="I12106" s="7"/>
      <c r="J12106" s="7"/>
      <c r="K12106" s="7"/>
      <c r="N12106" s="7"/>
    </row>
    <row r="12107" spans="4:14" s="1" customFormat="1">
      <c r="D12107" s="32"/>
      <c r="G12107" s="32"/>
      <c r="I12107" s="7"/>
      <c r="J12107" s="7"/>
      <c r="K12107" s="7"/>
      <c r="N12107" s="7"/>
    </row>
    <row r="12108" spans="4:14" s="1" customFormat="1">
      <c r="D12108" s="32"/>
      <c r="G12108" s="32"/>
      <c r="I12108" s="7"/>
      <c r="J12108" s="7"/>
      <c r="K12108" s="7"/>
      <c r="N12108" s="7"/>
    </row>
    <row r="12109" spans="4:14" s="1" customFormat="1">
      <c r="D12109" s="32"/>
      <c r="G12109" s="32"/>
      <c r="I12109" s="7"/>
      <c r="J12109" s="7"/>
      <c r="K12109" s="7"/>
      <c r="N12109" s="7"/>
    </row>
    <row r="12110" spans="4:14" s="1" customFormat="1">
      <c r="D12110" s="32"/>
      <c r="G12110" s="32"/>
      <c r="I12110" s="7"/>
      <c r="J12110" s="7"/>
      <c r="K12110" s="7"/>
      <c r="N12110" s="7"/>
    </row>
    <row r="12111" spans="4:14" s="1" customFormat="1">
      <c r="D12111" s="32"/>
      <c r="G12111" s="32"/>
      <c r="I12111" s="7"/>
      <c r="J12111" s="7"/>
      <c r="K12111" s="7"/>
      <c r="N12111" s="7"/>
    </row>
    <row r="12112" spans="4:14" s="1" customFormat="1">
      <c r="D12112" s="32"/>
      <c r="G12112" s="32"/>
      <c r="I12112" s="7"/>
      <c r="J12112" s="7"/>
      <c r="K12112" s="7"/>
      <c r="N12112" s="7"/>
    </row>
    <row r="12113" spans="4:14" s="1" customFormat="1">
      <c r="D12113" s="32"/>
      <c r="G12113" s="32"/>
      <c r="I12113" s="7"/>
      <c r="J12113" s="7"/>
      <c r="K12113" s="7"/>
      <c r="N12113" s="7"/>
    </row>
    <row r="12114" spans="4:14" s="1" customFormat="1">
      <c r="D12114" s="32"/>
      <c r="G12114" s="32"/>
      <c r="I12114" s="7"/>
      <c r="J12114" s="7"/>
      <c r="K12114" s="7"/>
      <c r="N12114" s="7"/>
    </row>
    <row r="12115" spans="4:14" s="1" customFormat="1">
      <c r="D12115" s="32"/>
      <c r="G12115" s="32"/>
      <c r="I12115" s="7"/>
      <c r="J12115" s="7"/>
      <c r="K12115" s="7"/>
      <c r="N12115" s="7"/>
    </row>
    <row r="12116" spans="4:14" s="1" customFormat="1">
      <c r="D12116" s="32"/>
      <c r="G12116" s="32"/>
      <c r="I12116" s="7"/>
      <c r="J12116" s="7"/>
      <c r="K12116" s="7"/>
      <c r="N12116" s="7"/>
    </row>
    <row r="12117" spans="4:14" s="1" customFormat="1">
      <c r="D12117" s="32"/>
      <c r="G12117" s="32"/>
      <c r="I12117" s="7"/>
      <c r="J12117" s="7"/>
      <c r="K12117" s="7"/>
      <c r="N12117" s="7"/>
    </row>
    <row r="12118" spans="4:14" s="1" customFormat="1">
      <c r="D12118" s="32"/>
      <c r="G12118" s="32"/>
      <c r="I12118" s="7"/>
      <c r="J12118" s="7"/>
      <c r="K12118" s="7"/>
      <c r="N12118" s="7"/>
    </row>
    <row r="12119" spans="4:14" s="1" customFormat="1">
      <c r="D12119" s="32"/>
      <c r="G12119" s="32"/>
      <c r="I12119" s="7"/>
      <c r="J12119" s="7"/>
      <c r="K12119" s="7"/>
      <c r="N12119" s="7"/>
    </row>
    <row r="12120" spans="4:14" s="1" customFormat="1">
      <c r="D12120" s="32"/>
      <c r="G12120" s="32"/>
      <c r="I12120" s="7"/>
      <c r="J12120" s="7"/>
      <c r="K12120" s="7"/>
      <c r="N12120" s="7"/>
    </row>
    <row r="12121" spans="4:14" s="1" customFormat="1">
      <c r="D12121" s="32"/>
      <c r="G12121" s="32"/>
      <c r="I12121" s="7"/>
      <c r="J12121" s="7"/>
      <c r="K12121" s="7"/>
      <c r="N12121" s="7"/>
    </row>
    <row r="12122" spans="4:14" s="1" customFormat="1">
      <c r="D12122" s="32"/>
      <c r="G12122" s="32"/>
      <c r="I12122" s="7"/>
      <c r="J12122" s="7"/>
      <c r="K12122" s="7"/>
      <c r="N12122" s="7"/>
    </row>
    <row r="12123" spans="4:14" s="1" customFormat="1">
      <c r="D12123" s="32"/>
      <c r="G12123" s="32"/>
      <c r="I12123" s="7"/>
      <c r="J12123" s="7"/>
      <c r="K12123" s="7"/>
      <c r="N12123" s="7"/>
    </row>
    <row r="12124" spans="4:14" s="1" customFormat="1">
      <c r="D12124" s="32"/>
      <c r="G12124" s="32"/>
      <c r="I12124" s="7"/>
      <c r="J12124" s="7"/>
      <c r="K12124" s="7"/>
      <c r="N12124" s="7"/>
    </row>
    <row r="12125" spans="4:14" s="1" customFormat="1">
      <c r="D12125" s="32"/>
      <c r="G12125" s="32"/>
      <c r="I12125" s="7"/>
      <c r="J12125" s="7"/>
      <c r="K12125" s="7"/>
      <c r="N12125" s="7"/>
    </row>
    <row r="12126" spans="4:14" s="1" customFormat="1">
      <c r="D12126" s="32"/>
      <c r="G12126" s="32"/>
      <c r="I12126" s="7"/>
      <c r="J12126" s="7"/>
      <c r="K12126" s="7"/>
      <c r="N12126" s="7"/>
    </row>
    <row r="12127" spans="4:14" s="1" customFormat="1">
      <c r="D12127" s="32"/>
      <c r="G12127" s="32"/>
      <c r="I12127" s="7"/>
      <c r="J12127" s="7"/>
      <c r="K12127" s="7"/>
      <c r="N12127" s="7"/>
    </row>
    <row r="12128" spans="4:14" s="1" customFormat="1">
      <c r="D12128" s="32"/>
      <c r="G12128" s="32"/>
      <c r="I12128" s="7"/>
      <c r="J12128" s="7"/>
      <c r="K12128" s="7"/>
      <c r="N12128" s="7"/>
    </row>
    <row r="12129" spans="4:14" s="1" customFormat="1">
      <c r="D12129" s="32"/>
      <c r="G12129" s="32"/>
      <c r="I12129" s="7"/>
      <c r="J12129" s="7"/>
      <c r="K12129" s="7"/>
      <c r="N12129" s="7"/>
    </row>
    <row r="12130" spans="4:14" s="1" customFormat="1">
      <c r="D12130" s="32"/>
      <c r="G12130" s="32"/>
      <c r="I12130" s="7"/>
      <c r="J12130" s="7"/>
      <c r="K12130" s="7"/>
      <c r="N12130" s="7"/>
    </row>
    <row r="12131" spans="4:14" s="1" customFormat="1">
      <c r="D12131" s="32"/>
      <c r="G12131" s="32"/>
      <c r="I12131" s="7"/>
      <c r="J12131" s="7"/>
      <c r="K12131" s="7"/>
      <c r="N12131" s="7"/>
    </row>
    <row r="12132" spans="4:14" s="1" customFormat="1">
      <c r="D12132" s="32"/>
      <c r="G12132" s="32"/>
      <c r="I12132" s="7"/>
      <c r="J12132" s="7"/>
      <c r="K12132" s="7"/>
      <c r="N12132" s="7"/>
    </row>
    <row r="12133" spans="4:14" s="1" customFormat="1">
      <c r="D12133" s="32"/>
      <c r="G12133" s="32"/>
      <c r="I12133" s="7"/>
      <c r="J12133" s="7"/>
      <c r="K12133" s="7"/>
      <c r="N12133" s="7"/>
    </row>
    <row r="12134" spans="4:14" s="1" customFormat="1">
      <c r="D12134" s="32"/>
      <c r="G12134" s="32"/>
      <c r="I12134" s="7"/>
      <c r="J12134" s="7"/>
      <c r="K12134" s="7"/>
      <c r="N12134" s="7"/>
    </row>
    <row r="12135" spans="4:14" s="1" customFormat="1">
      <c r="D12135" s="32"/>
      <c r="G12135" s="32"/>
      <c r="I12135" s="7"/>
      <c r="J12135" s="7"/>
      <c r="K12135" s="7"/>
      <c r="N12135" s="7"/>
    </row>
    <row r="12136" spans="4:14" s="1" customFormat="1">
      <c r="D12136" s="32"/>
      <c r="G12136" s="32"/>
      <c r="I12136" s="7"/>
      <c r="J12136" s="7"/>
      <c r="K12136" s="7"/>
      <c r="N12136" s="7"/>
    </row>
    <row r="12137" spans="4:14" s="1" customFormat="1">
      <c r="D12137" s="32"/>
      <c r="G12137" s="32"/>
      <c r="I12137" s="7"/>
      <c r="J12137" s="7"/>
      <c r="K12137" s="7"/>
      <c r="N12137" s="7"/>
    </row>
    <row r="12138" spans="4:14" s="1" customFormat="1">
      <c r="D12138" s="32"/>
      <c r="G12138" s="32"/>
      <c r="I12138" s="7"/>
      <c r="J12138" s="7"/>
      <c r="K12138" s="7"/>
      <c r="N12138" s="7"/>
    </row>
    <row r="12139" spans="4:14" s="1" customFormat="1">
      <c r="D12139" s="32"/>
      <c r="G12139" s="32"/>
      <c r="I12139" s="7"/>
      <c r="J12139" s="7"/>
      <c r="K12139" s="7"/>
      <c r="N12139" s="7"/>
    </row>
    <row r="12140" spans="4:14" s="1" customFormat="1">
      <c r="D12140" s="32"/>
      <c r="G12140" s="32"/>
      <c r="I12140" s="7"/>
      <c r="J12140" s="7"/>
      <c r="K12140" s="7"/>
      <c r="N12140" s="7"/>
    </row>
    <row r="12141" spans="4:14" s="1" customFormat="1">
      <c r="D12141" s="32"/>
      <c r="G12141" s="32"/>
      <c r="I12141" s="7"/>
      <c r="J12141" s="7"/>
      <c r="K12141" s="7"/>
      <c r="N12141" s="7"/>
    </row>
    <row r="12142" spans="4:14" s="1" customFormat="1">
      <c r="D12142" s="32"/>
      <c r="G12142" s="32"/>
      <c r="I12142" s="7"/>
      <c r="J12142" s="7"/>
      <c r="K12142" s="7"/>
      <c r="N12142" s="7"/>
    </row>
    <row r="12143" spans="4:14" s="1" customFormat="1">
      <c r="D12143" s="32"/>
      <c r="G12143" s="32"/>
      <c r="I12143" s="7"/>
      <c r="J12143" s="7"/>
      <c r="K12143" s="7"/>
      <c r="N12143" s="7"/>
    </row>
    <row r="12144" spans="4:14" s="1" customFormat="1">
      <c r="D12144" s="32"/>
      <c r="G12144" s="32"/>
      <c r="I12144" s="7"/>
      <c r="J12144" s="7"/>
      <c r="K12144" s="7"/>
      <c r="N12144" s="7"/>
    </row>
    <row r="12145" spans="4:14" s="1" customFormat="1">
      <c r="D12145" s="32"/>
      <c r="G12145" s="32"/>
      <c r="I12145" s="7"/>
      <c r="J12145" s="7"/>
      <c r="K12145" s="7"/>
      <c r="N12145" s="7"/>
    </row>
    <row r="12146" spans="4:14" s="1" customFormat="1">
      <c r="D12146" s="32"/>
      <c r="G12146" s="32"/>
      <c r="I12146" s="7"/>
      <c r="J12146" s="7"/>
      <c r="K12146" s="7"/>
      <c r="N12146" s="7"/>
    </row>
    <row r="12147" spans="4:14" s="1" customFormat="1">
      <c r="D12147" s="32"/>
      <c r="G12147" s="32"/>
      <c r="I12147" s="7"/>
      <c r="J12147" s="7"/>
      <c r="K12147" s="7"/>
      <c r="N12147" s="7"/>
    </row>
    <row r="12148" spans="4:14" s="1" customFormat="1">
      <c r="D12148" s="32"/>
      <c r="G12148" s="32"/>
      <c r="I12148" s="7"/>
      <c r="J12148" s="7"/>
      <c r="K12148" s="7"/>
      <c r="N12148" s="7"/>
    </row>
    <row r="12149" spans="4:14" s="1" customFormat="1">
      <c r="D12149" s="32"/>
      <c r="G12149" s="32"/>
      <c r="I12149" s="7"/>
      <c r="J12149" s="7"/>
      <c r="K12149" s="7"/>
      <c r="N12149" s="7"/>
    </row>
    <row r="12150" spans="4:14" s="1" customFormat="1">
      <c r="D12150" s="32"/>
      <c r="G12150" s="32"/>
      <c r="I12150" s="7"/>
      <c r="J12150" s="7"/>
      <c r="K12150" s="7"/>
      <c r="N12150" s="7"/>
    </row>
    <row r="12151" spans="4:14" s="1" customFormat="1">
      <c r="D12151" s="32"/>
      <c r="G12151" s="32"/>
      <c r="I12151" s="7"/>
      <c r="J12151" s="7"/>
      <c r="K12151" s="7"/>
      <c r="N12151" s="7"/>
    </row>
    <row r="12152" spans="4:14" s="1" customFormat="1">
      <c r="D12152" s="32"/>
      <c r="G12152" s="32"/>
      <c r="I12152" s="7"/>
      <c r="J12152" s="7"/>
      <c r="K12152" s="7"/>
      <c r="N12152" s="7"/>
    </row>
    <row r="12153" spans="4:14" s="1" customFormat="1">
      <c r="D12153" s="32"/>
      <c r="G12153" s="32"/>
      <c r="I12153" s="7"/>
      <c r="J12153" s="7"/>
      <c r="K12153" s="7"/>
      <c r="N12153" s="7"/>
    </row>
    <row r="12154" spans="4:14" s="1" customFormat="1">
      <c r="D12154" s="32"/>
      <c r="G12154" s="32"/>
      <c r="I12154" s="7"/>
      <c r="J12154" s="7"/>
      <c r="K12154" s="7"/>
      <c r="N12154" s="7"/>
    </row>
    <row r="12155" spans="4:14" s="1" customFormat="1">
      <c r="D12155" s="32"/>
      <c r="G12155" s="32"/>
      <c r="I12155" s="7"/>
      <c r="J12155" s="7"/>
      <c r="K12155" s="7"/>
      <c r="N12155" s="7"/>
    </row>
    <row r="12156" spans="4:14" s="1" customFormat="1">
      <c r="D12156" s="32"/>
      <c r="G12156" s="32"/>
      <c r="I12156" s="7"/>
      <c r="J12156" s="7"/>
      <c r="K12156" s="7"/>
      <c r="N12156" s="7"/>
    </row>
    <row r="12157" spans="4:14" s="1" customFormat="1">
      <c r="D12157" s="32"/>
      <c r="G12157" s="32"/>
      <c r="I12157" s="7"/>
      <c r="J12157" s="7"/>
      <c r="K12157" s="7"/>
      <c r="N12157" s="7"/>
    </row>
    <row r="12158" spans="4:14" s="1" customFormat="1">
      <c r="D12158" s="32"/>
      <c r="G12158" s="32"/>
      <c r="I12158" s="7"/>
      <c r="J12158" s="7"/>
      <c r="K12158" s="7"/>
      <c r="N12158" s="7"/>
    </row>
    <row r="12159" spans="4:14" s="1" customFormat="1">
      <c r="D12159" s="32"/>
      <c r="G12159" s="32"/>
      <c r="I12159" s="7"/>
      <c r="J12159" s="7"/>
      <c r="K12159" s="7"/>
      <c r="N12159" s="7"/>
    </row>
    <row r="12160" spans="4:14" s="1" customFormat="1">
      <c r="D12160" s="32"/>
      <c r="G12160" s="32"/>
      <c r="I12160" s="7"/>
      <c r="J12160" s="7"/>
      <c r="K12160" s="7"/>
      <c r="N12160" s="7"/>
    </row>
    <row r="12161" spans="4:14" s="1" customFormat="1">
      <c r="D12161" s="32"/>
      <c r="G12161" s="32"/>
      <c r="I12161" s="7"/>
      <c r="J12161" s="7"/>
      <c r="K12161" s="7"/>
      <c r="N12161" s="7"/>
    </row>
    <row r="12162" spans="4:14" s="1" customFormat="1">
      <c r="D12162" s="32"/>
      <c r="G12162" s="32"/>
      <c r="I12162" s="7"/>
      <c r="J12162" s="7"/>
      <c r="K12162" s="7"/>
      <c r="N12162" s="7"/>
    </row>
    <row r="12163" spans="4:14" s="1" customFormat="1">
      <c r="D12163" s="32"/>
      <c r="G12163" s="32"/>
      <c r="I12163" s="7"/>
      <c r="J12163" s="7"/>
      <c r="K12163" s="7"/>
      <c r="N12163" s="7"/>
    </row>
    <row r="12164" spans="4:14" s="1" customFormat="1">
      <c r="D12164" s="32"/>
      <c r="G12164" s="32"/>
      <c r="I12164" s="7"/>
      <c r="J12164" s="7"/>
      <c r="K12164" s="7"/>
      <c r="N12164" s="7"/>
    </row>
    <row r="12165" spans="4:14" s="1" customFormat="1">
      <c r="D12165" s="32"/>
      <c r="G12165" s="32"/>
      <c r="I12165" s="7"/>
      <c r="J12165" s="7"/>
      <c r="K12165" s="7"/>
      <c r="N12165" s="7"/>
    </row>
    <row r="12166" spans="4:14" s="1" customFormat="1">
      <c r="D12166" s="32"/>
      <c r="G12166" s="32"/>
      <c r="I12166" s="7"/>
      <c r="J12166" s="7"/>
      <c r="K12166" s="7"/>
      <c r="N12166" s="7"/>
    </row>
    <row r="12167" spans="4:14" s="1" customFormat="1">
      <c r="D12167" s="32"/>
      <c r="G12167" s="32"/>
      <c r="I12167" s="7"/>
      <c r="J12167" s="7"/>
      <c r="K12167" s="7"/>
      <c r="N12167" s="7"/>
    </row>
    <row r="12168" spans="4:14" s="1" customFormat="1">
      <c r="D12168" s="32"/>
      <c r="G12168" s="32"/>
      <c r="I12168" s="7"/>
      <c r="J12168" s="7"/>
      <c r="K12168" s="7"/>
      <c r="N12168" s="7"/>
    </row>
    <row r="12169" spans="4:14" s="1" customFormat="1">
      <c r="D12169" s="32"/>
      <c r="G12169" s="32"/>
      <c r="I12169" s="7"/>
      <c r="J12169" s="7"/>
      <c r="K12169" s="7"/>
      <c r="N12169" s="7"/>
    </row>
    <row r="12170" spans="4:14" s="1" customFormat="1">
      <c r="D12170" s="32"/>
      <c r="G12170" s="32"/>
      <c r="I12170" s="7"/>
      <c r="J12170" s="7"/>
      <c r="K12170" s="7"/>
      <c r="N12170" s="7"/>
    </row>
    <row r="12171" spans="4:14" s="1" customFormat="1">
      <c r="D12171" s="32"/>
      <c r="G12171" s="32"/>
      <c r="I12171" s="7"/>
      <c r="J12171" s="7"/>
      <c r="K12171" s="7"/>
      <c r="N12171" s="7"/>
    </row>
    <row r="12172" spans="4:14" s="1" customFormat="1">
      <c r="D12172" s="32"/>
      <c r="G12172" s="32"/>
      <c r="I12172" s="7"/>
      <c r="J12172" s="7"/>
      <c r="K12172" s="7"/>
      <c r="N12172" s="7"/>
    </row>
    <row r="12173" spans="4:14" s="1" customFormat="1">
      <c r="D12173" s="32"/>
      <c r="G12173" s="32"/>
      <c r="I12173" s="7"/>
      <c r="J12173" s="7"/>
      <c r="K12173" s="7"/>
      <c r="N12173" s="7"/>
    </row>
    <row r="12174" spans="4:14" s="1" customFormat="1">
      <c r="D12174" s="32"/>
      <c r="G12174" s="32"/>
      <c r="I12174" s="7"/>
      <c r="J12174" s="7"/>
      <c r="K12174" s="7"/>
      <c r="N12174" s="7"/>
    </row>
    <row r="12175" spans="4:14" s="1" customFormat="1">
      <c r="D12175" s="32"/>
      <c r="G12175" s="32"/>
      <c r="I12175" s="7"/>
      <c r="J12175" s="7"/>
      <c r="K12175" s="7"/>
      <c r="N12175" s="7"/>
    </row>
    <row r="12176" spans="4:14" s="1" customFormat="1">
      <c r="D12176" s="32"/>
      <c r="G12176" s="32"/>
      <c r="I12176" s="7"/>
      <c r="J12176" s="7"/>
      <c r="K12176" s="7"/>
      <c r="N12176" s="7"/>
    </row>
    <row r="12177" spans="4:14" s="1" customFormat="1">
      <c r="D12177" s="32"/>
      <c r="G12177" s="32"/>
      <c r="I12177" s="7"/>
      <c r="J12177" s="7"/>
      <c r="K12177" s="7"/>
      <c r="N12177" s="7"/>
    </row>
    <row r="12178" spans="4:14" s="1" customFormat="1">
      <c r="D12178" s="32"/>
      <c r="G12178" s="32"/>
      <c r="I12178" s="7"/>
      <c r="J12178" s="7"/>
      <c r="K12178" s="7"/>
      <c r="N12178" s="7"/>
    </row>
    <row r="12179" spans="4:14" s="1" customFormat="1">
      <c r="D12179" s="32"/>
      <c r="G12179" s="32"/>
      <c r="I12179" s="7"/>
      <c r="J12179" s="7"/>
      <c r="K12179" s="7"/>
      <c r="N12179" s="7"/>
    </row>
    <row r="12180" spans="4:14" s="1" customFormat="1">
      <c r="D12180" s="32"/>
      <c r="G12180" s="32"/>
      <c r="I12180" s="7"/>
      <c r="J12180" s="7"/>
      <c r="K12180" s="7"/>
      <c r="N12180" s="7"/>
    </row>
    <row r="12181" spans="4:14" s="1" customFormat="1">
      <c r="D12181" s="32"/>
      <c r="G12181" s="32"/>
      <c r="I12181" s="7"/>
      <c r="J12181" s="7"/>
      <c r="K12181" s="7"/>
      <c r="N12181" s="7"/>
    </row>
    <row r="12182" spans="4:14" s="1" customFormat="1">
      <c r="D12182" s="32"/>
      <c r="G12182" s="32"/>
      <c r="I12182" s="7"/>
      <c r="J12182" s="7"/>
      <c r="K12182" s="7"/>
      <c r="N12182" s="7"/>
    </row>
    <row r="12183" spans="4:14" s="1" customFormat="1">
      <c r="D12183" s="32"/>
      <c r="G12183" s="32"/>
      <c r="I12183" s="7"/>
      <c r="J12183" s="7"/>
      <c r="K12183" s="7"/>
      <c r="N12183" s="7"/>
    </row>
    <row r="12184" spans="4:14" s="1" customFormat="1">
      <c r="D12184" s="32"/>
      <c r="G12184" s="32"/>
      <c r="I12184" s="7"/>
      <c r="J12184" s="7"/>
      <c r="K12184" s="7"/>
      <c r="N12184" s="7"/>
    </row>
    <row r="12185" spans="4:14" s="1" customFormat="1">
      <c r="D12185" s="32"/>
      <c r="G12185" s="32"/>
      <c r="I12185" s="7"/>
      <c r="J12185" s="7"/>
      <c r="K12185" s="7"/>
      <c r="N12185" s="7"/>
    </row>
    <row r="12186" spans="4:14" s="1" customFormat="1">
      <c r="D12186" s="32"/>
      <c r="G12186" s="32"/>
      <c r="I12186" s="7"/>
      <c r="J12186" s="7"/>
      <c r="K12186" s="7"/>
      <c r="N12186" s="7"/>
    </row>
    <row r="12187" spans="4:14" s="1" customFormat="1">
      <c r="D12187" s="32"/>
      <c r="G12187" s="32"/>
      <c r="I12187" s="7"/>
      <c r="J12187" s="7"/>
      <c r="K12187" s="7"/>
      <c r="N12187" s="7"/>
    </row>
    <row r="12188" spans="4:14" s="1" customFormat="1">
      <c r="D12188" s="32"/>
      <c r="G12188" s="32"/>
      <c r="I12188" s="7"/>
      <c r="J12188" s="7"/>
      <c r="K12188" s="7"/>
      <c r="N12188" s="7"/>
    </row>
    <row r="12189" spans="4:14" s="1" customFormat="1">
      <c r="D12189" s="32"/>
      <c r="G12189" s="32"/>
      <c r="I12189" s="7"/>
      <c r="J12189" s="7"/>
      <c r="K12189" s="7"/>
      <c r="N12189" s="7"/>
    </row>
    <row r="12190" spans="4:14" s="1" customFormat="1">
      <c r="D12190" s="32"/>
      <c r="G12190" s="32"/>
      <c r="I12190" s="7"/>
      <c r="J12190" s="7"/>
      <c r="K12190" s="7"/>
      <c r="N12190" s="7"/>
    </row>
    <row r="12191" spans="4:14" s="1" customFormat="1">
      <c r="D12191" s="32"/>
      <c r="G12191" s="32"/>
      <c r="I12191" s="7"/>
      <c r="J12191" s="7"/>
      <c r="K12191" s="7"/>
      <c r="N12191" s="7"/>
    </row>
    <row r="12192" spans="4:14" s="1" customFormat="1">
      <c r="D12192" s="32"/>
      <c r="G12192" s="32"/>
      <c r="I12192" s="7"/>
      <c r="J12192" s="7"/>
      <c r="K12192" s="7"/>
      <c r="N12192" s="7"/>
    </row>
    <row r="12193" spans="4:14" s="1" customFormat="1">
      <c r="D12193" s="32"/>
      <c r="G12193" s="32"/>
      <c r="I12193" s="7"/>
      <c r="J12193" s="7"/>
      <c r="K12193" s="7"/>
      <c r="N12193" s="7"/>
    </row>
    <row r="12194" spans="4:14" s="1" customFormat="1">
      <c r="D12194" s="32"/>
      <c r="G12194" s="32"/>
      <c r="I12194" s="7"/>
      <c r="J12194" s="7"/>
      <c r="K12194" s="7"/>
      <c r="N12194" s="7"/>
    </row>
    <row r="12195" spans="4:14" s="1" customFormat="1">
      <c r="D12195" s="32"/>
      <c r="G12195" s="32"/>
      <c r="I12195" s="7"/>
      <c r="J12195" s="7"/>
      <c r="K12195" s="7"/>
      <c r="N12195" s="7"/>
    </row>
    <row r="12196" spans="4:14" s="1" customFormat="1">
      <c r="D12196" s="32"/>
      <c r="G12196" s="32"/>
      <c r="I12196" s="7"/>
      <c r="J12196" s="7"/>
      <c r="K12196" s="7"/>
      <c r="N12196" s="7"/>
    </row>
    <row r="12197" spans="4:14" s="1" customFormat="1">
      <c r="D12197" s="32"/>
      <c r="G12197" s="32"/>
      <c r="I12197" s="7"/>
      <c r="J12197" s="7"/>
      <c r="K12197" s="7"/>
      <c r="N12197" s="7"/>
    </row>
    <row r="12198" spans="4:14" s="1" customFormat="1">
      <c r="D12198" s="32"/>
      <c r="G12198" s="32"/>
      <c r="I12198" s="7"/>
      <c r="J12198" s="7"/>
      <c r="K12198" s="7"/>
      <c r="N12198" s="7"/>
    </row>
    <row r="12199" spans="4:14" s="1" customFormat="1">
      <c r="D12199" s="32"/>
      <c r="G12199" s="32"/>
      <c r="I12199" s="7"/>
      <c r="J12199" s="7"/>
      <c r="K12199" s="7"/>
      <c r="N12199" s="7"/>
    </row>
    <row r="12200" spans="4:14" s="1" customFormat="1">
      <c r="D12200" s="32"/>
      <c r="G12200" s="32"/>
      <c r="I12200" s="7"/>
      <c r="J12200" s="7"/>
      <c r="K12200" s="7"/>
      <c r="N12200" s="7"/>
    </row>
    <row r="12201" spans="4:14" s="1" customFormat="1">
      <c r="D12201" s="32"/>
      <c r="G12201" s="32"/>
      <c r="I12201" s="7"/>
      <c r="J12201" s="7"/>
      <c r="K12201" s="7"/>
      <c r="N12201" s="7"/>
    </row>
    <row r="12202" spans="4:14" s="1" customFormat="1">
      <c r="D12202" s="32"/>
      <c r="G12202" s="32"/>
      <c r="I12202" s="7"/>
      <c r="J12202" s="7"/>
      <c r="K12202" s="7"/>
      <c r="N12202" s="7"/>
    </row>
    <row r="12203" spans="4:14" s="1" customFormat="1">
      <c r="D12203" s="32"/>
      <c r="G12203" s="32"/>
      <c r="I12203" s="7"/>
      <c r="J12203" s="7"/>
      <c r="K12203" s="7"/>
      <c r="N12203" s="7"/>
    </row>
    <row r="12204" spans="4:14" s="1" customFormat="1">
      <c r="D12204" s="32"/>
      <c r="G12204" s="32"/>
      <c r="I12204" s="7"/>
      <c r="J12204" s="7"/>
      <c r="K12204" s="7"/>
      <c r="N12204" s="7"/>
    </row>
    <row r="12205" spans="4:14" s="1" customFormat="1">
      <c r="D12205" s="32"/>
      <c r="G12205" s="32"/>
      <c r="I12205" s="7"/>
      <c r="J12205" s="7"/>
      <c r="K12205" s="7"/>
      <c r="N12205" s="7"/>
    </row>
    <row r="12206" spans="4:14" s="1" customFormat="1">
      <c r="D12206" s="32"/>
      <c r="G12206" s="32"/>
      <c r="I12206" s="7"/>
      <c r="J12206" s="7"/>
      <c r="K12206" s="7"/>
      <c r="N12206" s="7"/>
    </row>
    <row r="12207" spans="4:14" s="1" customFormat="1">
      <c r="D12207" s="32"/>
      <c r="G12207" s="32"/>
      <c r="I12207" s="7"/>
      <c r="J12207" s="7"/>
      <c r="K12207" s="7"/>
      <c r="N12207" s="7"/>
    </row>
    <row r="12208" spans="4:14" s="1" customFormat="1">
      <c r="D12208" s="32"/>
      <c r="G12208" s="32"/>
      <c r="I12208" s="7"/>
      <c r="J12208" s="7"/>
      <c r="K12208" s="7"/>
      <c r="N12208" s="7"/>
    </row>
    <row r="12209" spans="4:14" s="1" customFormat="1">
      <c r="D12209" s="32"/>
      <c r="G12209" s="32"/>
      <c r="I12209" s="7"/>
      <c r="J12209" s="7"/>
      <c r="K12209" s="7"/>
      <c r="N12209" s="7"/>
    </row>
    <row r="12210" spans="4:14" s="1" customFormat="1">
      <c r="D12210" s="32"/>
      <c r="G12210" s="32"/>
      <c r="I12210" s="7"/>
      <c r="J12210" s="7"/>
      <c r="K12210" s="7"/>
      <c r="N12210" s="7"/>
    </row>
    <row r="12211" spans="4:14" s="1" customFormat="1">
      <c r="D12211" s="32"/>
      <c r="G12211" s="32"/>
      <c r="I12211" s="7"/>
      <c r="J12211" s="7"/>
      <c r="K12211" s="7"/>
      <c r="N12211" s="7"/>
    </row>
    <row r="12212" spans="4:14" s="1" customFormat="1">
      <c r="D12212" s="32"/>
      <c r="G12212" s="32"/>
      <c r="I12212" s="7"/>
      <c r="J12212" s="7"/>
      <c r="K12212" s="7"/>
      <c r="N12212" s="7"/>
    </row>
    <row r="12213" spans="4:14" s="1" customFormat="1">
      <c r="D12213" s="32"/>
      <c r="G12213" s="32"/>
      <c r="I12213" s="7"/>
      <c r="J12213" s="7"/>
      <c r="K12213" s="7"/>
      <c r="N12213" s="7"/>
    </row>
    <row r="12214" spans="4:14" s="1" customFormat="1">
      <c r="D12214" s="32"/>
      <c r="G12214" s="32"/>
      <c r="I12214" s="7"/>
      <c r="J12214" s="7"/>
      <c r="K12214" s="7"/>
      <c r="N12214" s="7"/>
    </row>
    <row r="12215" spans="4:14" s="1" customFormat="1">
      <c r="D12215" s="32"/>
      <c r="G12215" s="32"/>
      <c r="I12215" s="7"/>
      <c r="J12215" s="7"/>
      <c r="K12215" s="7"/>
      <c r="N12215" s="7"/>
    </row>
    <row r="12216" spans="4:14" s="1" customFormat="1">
      <c r="D12216" s="32"/>
      <c r="G12216" s="32"/>
      <c r="I12216" s="7"/>
      <c r="J12216" s="7"/>
      <c r="K12216" s="7"/>
      <c r="N12216" s="7"/>
    </row>
    <row r="12217" spans="4:14" s="1" customFormat="1">
      <c r="D12217" s="32"/>
      <c r="G12217" s="32"/>
      <c r="I12217" s="7"/>
      <c r="J12217" s="7"/>
      <c r="K12217" s="7"/>
      <c r="N12217" s="7"/>
    </row>
    <row r="12218" spans="4:14" s="1" customFormat="1">
      <c r="D12218" s="32"/>
      <c r="G12218" s="32"/>
      <c r="I12218" s="7"/>
      <c r="J12218" s="7"/>
      <c r="K12218" s="7"/>
      <c r="N12218" s="7"/>
    </row>
    <row r="12219" spans="4:14" s="1" customFormat="1">
      <c r="D12219" s="32"/>
      <c r="G12219" s="32"/>
      <c r="I12219" s="7"/>
      <c r="J12219" s="7"/>
      <c r="K12219" s="7"/>
      <c r="N12219" s="7"/>
    </row>
    <row r="12220" spans="4:14" s="1" customFormat="1">
      <c r="D12220" s="32"/>
      <c r="G12220" s="32"/>
      <c r="I12220" s="7"/>
      <c r="J12220" s="7"/>
      <c r="K12220" s="7"/>
      <c r="N12220" s="7"/>
    </row>
    <row r="12221" spans="4:14" s="1" customFormat="1">
      <c r="D12221" s="32"/>
      <c r="G12221" s="32"/>
      <c r="I12221" s="7"/>
      <c r="J12221" s="7"/>
      <c r="K12221" s="7"/>
      <c r="N12221" s="7"/>
    </row>
    <row r="12222" spans="4:14" s="1" customFormat="1">
      <c r="D12222" s="32"/>
      <c r="G12222" s="32"/>
      <c r="I12222" s="7"/>
      <c r="J12222" s="7"/>
      <c r="K12222" s="7"/>
      <c r="N12222" s="7"/>
    </row>
    <row r="12223" spans="4:14" s="1" customFormat="1">
      <c r="D12223" s="32"/>
      <c r="G12223" s="32"/>
      <c r="I12223" s="7"/>
      <c r="J12223" s="7"/>
      <c r="K12223" s="7"/>
      <c r="N12223" s="7"/>
    </row>
    <row r="12224" spans="4:14" s="1" customFormat="1">
      <c r="D12224" s="32"/>
      <c r="G12224" s="32"/>
      <c r="I12224" s="7"/>
      <c r="J12224" s="7"/>
      <c r="K12224" s="7"/>
      <c r="N12224" s="7"/>
    </row>
    <row r="12225" spans="4:14" s="1" customFormat="1">
      <c r="D12225" s="32"/>
      <c r="G12225" s="32"/>
      <c r="I12225" s="7"/>
      <c r="J12225" s="7"/>
      <c r="K12225" s="7"/>
      <c r="N12225" s="7"/>
    </row>
    <row r="12226" spans="4:14" s="1" customFormat="1">
      <c r="D12226" s="32"/>
      <c r="G12226" s="32"/>
      <c r="I12226" s="7"/>
      <c r="J12226" s="7"/>
      <c r="K12226" s="7"/>
      <c r="N12226" s="7"/>
    </row>
    <row r="12227" spans="4:14" s="1" customFormat="1">
      <c r="D12227" s="32"/>
      <c r="G12227" s="32"/>
      <c r="I12227" s="7"/>
      <c r="J12227" s="7"/>
      <c r="K12227" s="7"/>
      <c r="N12227" s="7"/>
    </row>
    <row r="12228" spans="4:14" s="1" customFormat="1">
      <c r="D12228" s="32"/>
      <c r="G12228" s="32"/>
      <c r="I12228" s="7"/>
      <c r="J12228" s="7"/>
      <c r="K12228" s="7"/>
      <c r="N12228" s="7"/>
    </row>
    <row r="12229" spans="4:14" s="1" customFormat="1">
      <c r="D12229" s="32"/>
      <c r="G12229" s="32"/>
      <c r="I12229" s="7"/>
      <c r="J12229" s="7"/>
      <c r="K12229" s="7"/>
      <c r="N12229" s="7"/>
    </row>
    <row r="12230" spans="4:14" s="1" customFormat="1">
      <c r="D12230" s="32"/>
      <c r="G12230" s="32"/>
      <c r="I12230" s="7"/>
      <c r="J12230" s="7"/>
      <c r="K12230" s="7"/>
      <c r="N12230" s="7"/>
    </row>
    <row r="12231" spans="4:14" s="1" customFormat="1">
      <c r="D12231" s="32"/>
      <c r="G12231" s="32"/>
      <c r="I12231" s="7"/>
      <c r="J12231" s="7"/>
      <c r="K12231" s="7"/>
      <c r="N12231" s="7"/>
    </row>
    <row r="12232" spans="4:14" s="1" customFormat="1">
      <c r="D12232" s="32"/>
      <c r="G12232" s="32"/>
      <c r="I12232" s="7"/>
      <c r="J12232" s="7"/>
      <c r="K12232" s="7"/>
      <c r="N12232" s="7"/>
    </row>
    <row r="12233" spans="4:14" s="1" customFormat="1">
      <c r="D12233" s="32"/>
      <c r="G12233" s="32"/>
      <c r="I12233" s="7"/>
      <c r="J12233" s="7"/>
      <c r="K12233" s="7"/>
      <c r="N12233" s="7"/>
    </row>
    <row r="12234" spans="4:14" s="1" customFormat="1">
      <c r="D12234" s="32"/>
      <c r="G12234" s="32"/>
      <c r="I12234" s="7"/>
      <c r="J12234" s="7"/>
      <c r="K12234" s="7"/>
      <c r="N12234" s="7"/>
    </row>
    <row r="12235" spans="4:14" s="1" customFormat="1">
      <c r="D12235" s="32"/>
      <c r="G12235" s="32"/>
      <c r="I12235" s="7"/>
      <c r="J12235" s="7"/>
      <c r="K12235" s="7"/>
      <c r="N12235" s="7"/>
    </row>
    <row r="12236" spans="4:14" s="1" customFormat="1">
      <c r="D12236" s="32"/>
      <c r="G12236" s="32"/>
      <c r="I12236" s="7"/>
      <c r="J12236" s="7"/>
      <c r="K12236" s="7"/>
      <c r="N12236" s="7"/>
    </row>
    <row r="12237" spans="4:14" s="1" customFormat="1">
      <c r="D12237" s="32"/>
      <c r="G12237" s="32"/>
      <c r="I12237" s="7"/>
      <c r="J12237" s="7"/>
      <c r="K12237" s="7"/>
      <c r="N12237" s="7"/>
    </row>
    <row r="12238" spans="4:14" s="1" customFormat="1">
      <c r="D12238" s="32"/>
      <c r="G12238" s="32"/>
      <c r="I12238" s="7"/>
      <c r="J12238" s="7"/>
      <c r="K12238" s="7"/>
      <c r="N12238" s="7"/>
    </row>
    <row r="12239" spans="4:14" s="1" customFormat="1">
      <c r="D12239" s="32"/>
      <c r="G12239" s="32"/>
      <c r="I12239" s="7"/>
      <c r="J12239" s="7"/>
      <c r="K12239" s="7"/>
      <c r="N12239" s="7"/>
    </row>
    <row r="12240" spans="4:14" s="1" customFormat="1">
      <c r="D12240" s="32"/>
      <c r="G12240" s="32"/>
      <c r="I12240" s="7"/>
      <c r="J12240" s="7"/>
      <c r="K12240" s="7"/>
      <c r="N12240" s="7"/>
    </row>
    <row r="12241" spans="4:14" s="1" customFormat="1">
      <c r="D12241" s="32"/>
      <c r="G12241" s="32"/>
      <c r="I12241" s="7"/>
      <c r="J12241" s="7"/>
      <c r="K12241" s="7"/>
      <c r="N12241" s="7"/>
    </row>
    <row r="12242" spans="4:14" s="1" customFormat="1">
      <c r="D12242" s="32"/>
      <c r="G12242" s="32"/>
      <c r="I12242" s="7"/>
      <c r="J12242" s="7"/>
      <c r="K12242" s="7"/>
      <c r="N12242" s="7"/>
    </row>
    <row r="12243" spans="4:14" s="1" customFormat="1">
      <c r="D12243" s="32"/>
      <c r="G12243" s="32"/>
      <c r="I12243" s="7"/>
      <c r="J12243" s="7"/>
      <c r="K12243" s="7"/>
      <c r="N12243" s="7"/>
    </row>
    <row r="12244" spans="4:14" s="1" customFormat="1">
      <c r="D12244" s="32"/>
      <c r="G12244" s="32"/>
      <c r="I12244" s="7"/>
      <c r="J12244" s="7"/>
      <c r="K12244" s="7"/>
      <c r="N12244" s="7"/>
    </row>
    <row r="12245" spans="4:14" s="1" customFormat="1">
      <c r="D12245" s="32"/>
      <c r="G12245" s="32"/>
      <c r="I12245" s="7"/>
      <c r="J12245" s="7"/>
      <c r="K12245" s="7"/>
      <c r="N12245" s="7"/>
    </row>
    <row r="12246" spans="4:14" s="1" customFormat="1">
      <c r="D12246" s="32"/>
      <c r="G12246" s="32"/>
      <c r="I12246" s="7"/>
      <c r="J12246" s="7"/>
      <c r="K12246" s="7"/>
      <c r="N12246" s="7"/>
    </row>
    <row r="12247" spans="4:14" s="1" customFormat="1">
      <c r="D12247" s="32"/>
      <c r="G12247" s="32"/>
      <c r="I12247" s="7"/>
      <c r="J12247" s="7"/>
      <c r="K12247" s="7"/>
      <c r="N12247" s="7"/>
    </row>
    <row r="12248" spans="4:14" s="1" customFormat="1">
      <c r="D12248" s="32"/>
      <c r="G12248" s="32"/>
      <c r="I12248" s="7"/>
      <c r="J12248" s="7"/>
      <c r="K12248" s="7"/>
      <c r="N12248" s="7"/>
    </row>
    <row r="12249" spans="4:14" s="1" customFormat="1">
      <c r="D12249" s="32"/>
      <c r="G12249" s="32"/>
      <c r="I12249" s="7"/>
      <c r="J12249" s="7"/>
      <c r="K12249" s="7"/>
      <c r="N12249" s="7"/>
    </row>
    <row r="12250" spans="4:14" s="1" customFormat="1">
      <c r="D12250" s="32"/>
      <c r="G12250" s="32"/>
      <c r="I12250" s="7"/>
      <c r="J12250" s="7"/>
      <c r="K12250" s="7"/>
      <c r="N12250" s="7"/>
    </row>
    <row r="12251" spans="4:14" s="1" customFormat="1">
      <c r="D12251" s="32"/>
      <c r="G12251" s="32"/>
      <c r="I12251" s="7"/>
      <c r="J12251" s="7"/>
      <c r="K12251" s="7"/>
      <c r="N12251" s="7"/>
    </row>
    <row r="12252" spans="4:14" s="1" customFormat="1">
      <c r="D12252" s="32"/>
      <c r="G12252" s="32"/>
      <c r="I12252" s="7"/>
      <c r="J12252" s="7"/>
      <c r="K12252" s="7"/>
      <c r="N12252" s="7"/>
    </row>
    <row r="12253" spans="4:14" s="1" customFormat="1">
      <c r="D12253" s="32"/>
      <c r="G12253" s="32"/>
      <c r="I12253" s="7"/>
      <c r="J12253" s="7"/>
      <c r="K12253" s="7"/>
      <c r="N12253" s="7"/>
    </row>
    <row r="12254" spans="4:14" s="1" customFormat="1">
      <c r="D12254" s="32"/>
      <c r="G12254" s="32"/>
      <c r="I12254" s="7"/>
      <c r="J12254" s="7"/>
      <c r="K12254" s="7"/>
      <c r="N12254" s="7"/>
    </row>
    <row r="12255" spans="4:14" s="1" customFormat="1">
      <c r="D12255" s="32"/>
      <c r="G12255" s="32"/>
      <c r="I12255" s="7"/>
      <c r="J12255" s="7"/>
      <c r="K12255" s="7"/>
      <c r="N12255" s="7"/>
    </row>
    <row r="12256" spans="4:14" s="1" customFormat="1">
      <c r="D12256" s="32"/>
      <c r="G12256" s="32"/>
      <c r="I12256" s="7"/>
      <c r="J12256" s="7"/>
      <c r="K12256" s="7"/>
      <c r="N12256" s="7"/>
    </row>
    <row r="12257" spans="4:14" s="1" customFormat="1">
      <c r="D12257" s="32"/>
      <c r="G12257" s="32"/>
      <c r="I12257" s="7"/>
      <c r="J12257" s="7"/>
      <c r="K12257" s="7"/>
      <c r="N12257" s="7"/>
    </row>
    <row r="12258" spans="4:14" s="1" customFormat="1">
      <c r="D12258" s="32"/>
      <c r="G12258" s="32"/>
      <c r="I12258" s="7"/>
      <c r="J12258" s="7"/>
      <c r="K12258" s="7"/>
      <c r="N12258" s="7"/>
    </row>
    <row r="12259" spans="4:14" s="1" customFormat="1">
      <c r="D12259" s="32"/>
      <c r="G12259" s="32"/>
      <c r="I12259" s="7"/>
      <c r="J12259" s="7"/>
      <c r="K12259" s="7"/>
      <c r="N12259" s="7"/>
    </row>
    <row r="12260" spans="4:14" s="1" customFormat="1">
      <c r="D12260" s="32"/>
      <c r="G12260" s="32"/>
      <c r="I12260" s="7"/>
      <c r="J12260" s="7"/>
      <c r="K12260" s="7"/>
      <c r="N12260" s="7"/>
    </row>
    <row r="12261" spans="4:14" s="1" customFormat="1">
      <c r="D12261" s="32"/>
      <c r="G12261" s="32"/>
      <c r="I12261" s="7"/>
      <c r="J12261" s="7"/>
      <c r="K12261" s="7"/>
      <c r="N12261" s="7"/>
    </row>
    <row r="12262" spans="4:14" s="1" customFormat="1">
      <c r="D12262" s="32"/>
      <c r="G12262" s="32"/>
      <c r="I12262" s="7"/>
      <c r="J12262" s="7"/>
      <c r="K12262" s="7"/>
      <c r="N12262" s="7"/>
    </row>
    <row r="12263" spans="4:14" s="1" customFormat="1">
      <c r="D12263" s="32"/>
      <c r="G12263" s="32"/>
      <c r="I12263" s="7"/>
      <c r="J12263" s="7"/>
      <c r="K12263" s="7"/>
      <c r="N12263" s="7"/>
    </row>
    <row r="12264" spans="4:14" s="1" customFormat="1">
      <c r="D12264" s="32"/>
      <c r="G12264" s="32"/>
      <c r="I12264" s="7"/>
      <c r="J12264" s="7"/>
      <c r="K12264" s="7"/>
      <c r="N12264" s="7"/>
    </row>
    <row r="12265" spans="4:14" s="1" customFormat="1">
      <c r="D12265" s="32"/>
      <c r="G12265" s="32"/>
      <c r="I12265" s="7"/>
      <c r="J12265" s="7"/>
      <c r="K12265" s="7"/>
      <c r="N12265" s="7"/>
    </row>
    <row r="12266" spans="4:14" s="1" customFormat="1">
      <c r="D12266" s="32"/>
      <c r="G12266" s="32"/>
      <c r="I12266" s="7"/>
      <c r="J12266" s="7"/>
      <c r="K12266" s="7"/>
      <c r="N12266" s="7"/>
    </row>
    <row r="12267" spans="4:14" s="1" customFormat="1">
      <c r="D12267" s="32"/>
      <c r="G12267" s="32"/>
      <c r="I12267" s="7"/>
      <c r="J12267" s="7"/>
      <c r="K12267" s="7"/>
      <c r="N12267" s="7"/>
    </row>
    <row r="12268" spans="4:14" s="1" customFormat="1">
      <c r="D12268" s="32"/>
      <c r="G12268" s="32"/>
      <c r="I12268" s="7"/>
      <c r="J12268" s="7"/>
      <c r="K12268" s="7"/>
      <c r="N12268" s="7"/>
    </row>
    <row r="12269" spans="4:14" s="1" customFormat="1">
      <c r="D12269" s="32"/>
      <c r="G12269" s="32"/>
      <c r="I12269" s="7"/>
      <c r="J12269" s="7"/>
      <c r="K12269" s="7"/>
      <c r="N12269" s="7"/>
    </row>
    <row r="12270" spans="4:14" s="1" customFormat="1">
      <c r="D12270" s="32"/>
      <c r="G12270" s="32"/>
      <c r="I12270" s="7"/>
      <c r="J12270" s="7"/>
      <c r="K12270" s="7"/>
      <c r="N12270" s="7"/>
    </row>
    <row r="12271" spans="4:14" s="1" customFormat="1">
      <c r="D12271" s="32"/>
      <c r="G12271" s="32"/>
      <c r="I12271" s="7"/>
      <c r="J12271" s="7"/>
      <c r="K12271" s="7"/>
      <c r="N12271" s="7"/>
    </row>
    <row r="12272" spans="4:14" s="1" customFormat="1">
      <c r="D12272" s="32"/>
      <c r="G12272" s="32"/>
      <c r="I12272" s="7"/>
      <c r="J12272" s="7"/>
      <c r="K12272" s="7"/>
      <c r="N12272" s="7"/>
    </row>
    <row r="12273" spans="4:14" s="1" customFormat="1">
      <c r="D12273" s="32"/>
      <c r="G12273" s="32"/>
      <c r="I12273" s="7"/>
      <c r="J12273" s="7"/>
      <c r="K12273" s="7"/>
      <c r="N12273" s="7"/>
    </row>
    <row r="12274" spans="4:14" s="1" customFormat="1">
      <c r="D12274" s="32"/>
      <c r="G12274" s="32"/>
      <c r="I12274" s="7"/>
      <c r="J12274" s="7"/>
      <c r="K12274" s="7"/>
      <c r="N12274" s="7"/>
    </row>
    <row r="12275" spans="4:14" s="1" customFormat="1">
      <c r="D12275" s="32"/>
      <c r="G12275" s="32"/>
      <c r="I12275" s="7"/>
      <c r="J12275" s="7"/>
      <c r="K12275" s="7"/>
      <c r="N12275" s="7"/>
    </row>
    <row r="12276" spans="4:14" s="1" customFormat="1">
      <c r="D12276" s="32"/>
      <c r="G12276" s="32"/>
      <c r="I12276" s="7"/>
      <c r="J12276" s="7"/>
      <c r="K12276" s="7"/>
      <c r="N12276" s="7"/>
    </row>
    <row r="12277" spans="4:14" s="1" customFormat="1">
      <c r="D12277" s="32"/>
      <c r="G12277" s="32"/>
      <c r="I12277" s="7"/>
      <c r="J12277" s="7"/>
      <c r="K12277" s="7"/>
      <c r="N12277" s="7"/>
    </row>
    <row r="12278" spans="4:14" s="1" customFormat="1">
      <c r="D12278" s="32"/>
      <c r="G12278" s="32"/>
      <c r="I12278" s="7"/>
      <c r="J12278" s="7"/>
      <c r="K12278" s="7"/>
      <c r="N12278" s="7"/>
    </row>
    <row r="12279" spans="4:14" s="1" customFormat="1">
      <c r="D12279" s="32"/>
      <c r="G12279" s="32"/>
      <c r="I12279" s="7"/>
      <c r="J12279" s="7"/>
      <c r="K12279" s="7"/>
      <c r="N12279" s="7"/>
    </row>
    <row r="12280" spans="4:14" s="1" customFormat="1">
      <c r="D12280" s="32"/>
      <c r="G12280" s="32"/>
      <c r="I12280" s="7"/>
      <c r="J12280" s="7"/>
      <c r="K12280" s="7"/>
      <c r="N12280" s="7"/>
    </row>
    <row r="12281" spans="4:14" s="1" customFormat="1">
      <c r="D12281" s="32"/>
      <c r="G12281" s="32"/>
      <c r="I12281" s="7"/>
      <c r="J12281" s="7"/>
      <c r="K12281" s="7"/>
      <c r="N12281" s="7"/>
    </row>
    <row r="12282" spans="4:14" s="1" customFormat="1">
      <c r="D12282" s="32"/>
      <c r="G12282" s="32"/>
      <c r="I12282" s="7"/>
      <c r="J12282" s="7"/>
      <c r="K12282" s="7"/>
      <c r="N12282" s="7"/>
    </row>
    <row r="12283" spans="4:14" s="1" customFormat="1">
      <c r="D12283" s="32"/>
      <c r="G12283" s="32"/>
      <c r="I12283" s="7"/>
      <c r="J12283" s="7"/>
      <c r="K12283" s="7"/>
      <c r="N12283" s="7"/>
    </row>
    <row r="12284" spans="4:14" s="1" customFormat="1">
      <c r="D12284" s="32"/>
      <c r="G12284" s="32"/>
      <c r="I12284" s="7"/>
      <c r="J12284" s="7"/>
      <c r="K12284" s="7"/>
      <c r="N12284" s="7"/>
    </row>
    <row r="12285" spans="4:14" s="1" customFormat="1">
      <c r="D12285" s="32"/>
      <c r="G12285" s="32"/>
      <c r="I12285" s="7"/>
      <c r="J12285" s="7"/>
      <c r="K12285" s="7"/>
      <c r="N12285" s="7"/>
    </row>
    <row r="12286" spans="4:14" s="1" customFormat="1">
      <c r="D12286" s="32"/>
      <c r="G12286" s="32"/>
      <c r="I12286" s="7"/>
      <c r="J12286" s="7"/>
      <c r="K12286" s="7"/>
      <c r="N12286" s="7"/>
    </row>
    <row r="12287" spans="4:14" s="1" customFormat="1">
      <c r="D12287" s="32"/>
      <c r="G12287" s="32"/>
      <c r="I12287" s="7"/>
      <c r="J12287" s="7"/>
      <c r="K12287" s="7"/>
      <c r="N12287" s="7"/>
    </row>
    <row r="12288" spans="4:14" s="1" customFormat="1">
      <c r="D12288" s="32"/>
      <c r="G12288" s="32"/>
      <c r="I12288" s="7"/>
      <c r="J12288" s="7"/>
      <c r="K12288" s="7"/>
      <c r="N12288" s="7"/>
    </row>
    <row r="12289" spans="4:14" s="1" customFormat="1">
      <c r="D12289" s="32"/>
      <c r="G12289" s="32"/>
      <c r="I12289" s="7"/>
      <c r="J12289" s="7"/>
      <c r="K12289" s="7"/>
      <c r="N12289" s="7"/>
    </row>
    <row r="12290" spans="4:14" s="1" customFormat="1">
      <c r="D12290" s="32"/>
      <c r="G12290" s="32"/>
      <c r="I12290" s="7"/>
      <c r="J12290" s="7"/>
      <c r="K12290" s="7"/>
      <c r="N12290" s="7"/>
    </row>
    <row r="12291" spans="4:14" s="1" customFormat="1">
      <c r="D12291" s="32"/>
      <c r="G12291" s="32"/>
      <c r="I12291" s="7"/>
      <c r="J12291" s="7"/>
      <c r="K12291" s="7"/>
      <c r="N12291" s="7"/>
    </row>
    <row r="12292" spans="4:14" s="1" customFormat="1">
      <c r="D12292" s="32"/>
      <c r="G12292" s="32"/>
      <c r="I12292" s="7"/>
      <c r="J12292" s="7"/>
      <c r="K12292" s="7"/>
      <c r="N12292" s="7"/>
    </row>
    <row r="12293" spans="4:14" s="1" customFormat="1">
      <c r="D12293" s="32"/>
      <c r="G12293" s="32"/>
      <c r="I12293" s="7"/>
      <c r="J12293" s="7"/>
      <c r="K12293" s="7"/>
      <c r="N12293" s="7"/>
    </row>
    <row r="12294" spans="4:14" s="1" customFormat="1">
      <c r="D12294" s="32"/>
      <c r="G12294" s="32"/>
      <c r="I12294" s="7"/>
      <c r="J12294" s="7"/>
      <c r="K12294" s="7"/>
      <c r="N12294" s="7"/>
    </row>
    <row r="12295" spans="4:14" s="1" customFormat="1">
      <c r="D12295" s="32"/>
      <c r="G12295" s="32"/>
      <c r="I12295" s="7"/>
      <c r="J12295" s="7"/>
      <c r="K12295" s="7"/>
      <c r="N12295" s="7"/>
    </row>
    <row r="12296" spans="4:14" s="1" customFormat="1">
      <c r="D12296" s="32"/>
      <c r="G12296" s="32"/>
      <c r="I12296" s="7"/>
      <c r="J12296" s="7"/>
      <c r="K12296" s="7"/>
      <c r="N12296" s="7"/>
    </row>
    <row r="12297" spans="4:14" s="1" customFormat="1">
      <c r="D12297" s="32"/>
      <c r="G12297" s="32"/>
      <c r="I12297" s="7"/>
      <c r="J12297" s="7"/>
      <c r="K12297" s="7"/>
      <c r="N12297" s="7"/>
    </row>
    <row r="12298" spans="4:14" s="1" customFormat="1">
      <c r="D12298" s="32"/>
      <c r="G12298" s="32"/>
      <c r="I12298" s="7"/>
      <c r="J12298" s="7"/>
      <c r="K12298" s="7"/>
      <c r="N12298" s="7"/>
    </row>
    <row r="12299" spans="4:14" s="1" customFormat="1">
      <c r="D12299" s="32"/>
      <c r="G12299" s="32"/>
      <c r="I12299" s="7"/>
      <c r="J12299" s="7"/>
      <c r="K12299" s="7"/>
      <c r="N12299" s="7"/>
    </row>
    <row r="12300" spans="4:14" s="1" customFormat="1">
      <c r="D12300" s="32"/>
      <c r="G12300" s="32"/>
      <c r="I12300" s="7"/>
      <c r="J12300" s="7"/>
      <c r="K12300" s="7"/>
      <c r="N12300" s="7"/>
    </row>
    <row r="12301" spans="4:14" s="1" customFormat="1">
      <c r="D12301" s="32"/>
      <c r="G12301" s="32"/>
      <c r="I12301" s="7"/>
      <c r="J12301" s="7"/>
      <c r="K12301" s="7"/>
      <c r="N12301" s="7"/>
    </row>
    <row r="12302" spans="4:14" s="1" customFormat="1">
      <c r="D12302" s="32"/>
      <c r="G12302" s="32"/>
      <c r="I12302" s="7"/>
      <c r="J12302" s="7"/>
      <c r="K12302" s="7"/>
      <c r="N12302" s="7"/>
    </row>
    <row r="12303" spans="4:14" s="1" customFormat="1">
      <c r="D12303" s="32"/>
      <c r="G12303" s="32"/>
      <c r="I12303" s="7"/>
      <c r="J12303" s="7"/>
      <c r="K12303" s="7"/>
      <c r="N12303" s="7"/>
    </row>
    <row r="12304" spans="4:14" s="1" customFormat="1">
      <c r="D12304" s="32"/>
      <c r="G12304" s="32"/>
      <c r="I12304" s="7"/>
      <c r="J12304" s="7"/>
      <c r="K12304" s="7"/>
      <c r="N12304" s="7"/>
    </row>
    <row r="12305" spans="4:14" s="1" customFormat="1">
      <c r="D12305" s="32"/>
      <c r="G12305" s="32"/>
      <c r="I12305" s="7"/>
      <c r="J12305" s="7"/>
      <c r="K12305" s="7"/>
      <c r="N12305" s="7"/>
    </row>
    <row r="12306" spans="4:14" s="1" customFormat="1">
      <c r="D12306" s="32"/>
      <c r="G12306" s="32"/>
      <c r="I12306" s="7"/>
      <c r="J12306" s="7"/>
      <c r="K12306" s="7"/>
      <c r="N12306" s="7"/>
    </row>
    <row r="12307" spans="4:14" s="1" customFormat="1">
      <c r="D12307" s="32"/>
      <c r="G12307" s="32"/>
      <c r="I12307" s="7"/>
      <c r="J12307" s="7"/>
      <c r="K12307" s="7"/>
      <c r="N12307" s="7"/>
    </row>
    <row r="12308" spans="4:14" s="1" customFormat="1">
      <c r="D12308" s="32"/>
      <c r="G12308" s="32"/>
      <c r="I12308" s="7"/>
      <c r="J12308" s="7"/>
      <c r="K12308" s="7"/>
      <c r="N12308" s="7"/>
    </row>
    <row r="12309" spans="4:14" s="1" customFormat="1">
      <c r="D12309" s="32"/>
      <c r="G12309" s="32"/>
      <c r="I12309" s="7"/>
      <c r="J12309" s="7"/>
      <c r="K12309" s="7"/>
      <c r="N12309" s="7"/>
    </row>
    <row r="12310" spans="4:14" s="1" customFormat="1">
      <c r="D12310" s="32"/>
      <c r="G12310" s="32"/>
      <c r="I12310" s="7"/>
      <c r="J12310" s="7"/>
      <c r="K12310" s="7"/>
      <c r="N12310" s="7"/>
    </row>
    <row r="12311" spans="4:14" s="1" customFormat="1">
      <c r="D12311" s="32"/>
      <c r="G12311" s="32"/>
      <c r="I12311" s="7"/>
      <c r="J12311" s="7"/>
      <c r="K12311" s="7"/>
      <c r="N12311" s="7"/>
    </row>
    <row r="12312" spans="4:14" s="1" customFormat="1">
      <c r="D12312" s="32"/>
      <c r="G12312" s="32"/>
      <c r="I12312" s="7"/>
      <c r="J12312" s="7"/>
      <c r="K12312" s="7"/>
      <c r="N12312" s="7"/>
    </row>
    <row r="12313" spans="4:14" s="1" customFormat="1">
      <c r="D12313" s="32"/>
      <c r="G12313" s="32"/>
      <c r="I12313" s="7"/>
      <c r="J12313" s="7"/>
      <c r="K12313" s="7"/>
      <c r="N12313" s="7"/>
    </row>
    <row r="12314" spans="4:14" s="1" customFormat="1">
      <c r="D12314" s="32"/>
      <c r="G12314" s="32"/>
      <c r="I12314" s="7"/>
      <c r="J12314" s="7"/>
      <c r="K12314" s="7"/>
      <c r="N12314" s="7"/>
    </row>
    <row r="12315" spans="4:14" s="1" customFormat="1">
      <c r="D12315" s="32"/>
      <c r="G12315" s="32"/>
      <c r="I12315" s="7"/>
      <c r="J12315" s="7"/>
      <c r="K12315" s="7"/>
      <c r="N12315" s="7"/>
    </row>
    <row r="12316" spans="4:14" s="1" customFormat="1">
      <c r="D12316" s="32"/>
      <c r="G12316" s="32"/>
      <c r="I12316" s="7"/>
      <c r="J12316" s="7"/>
      <c r="K12316" s="7"/>
      <c r="N12316" s="7"/>
    </row>
    <row r="12317" spans="4:14" s="1" customFormat="1">
      <c r="D12317" s="32"/>
      <c r="G12317" s="32"/>
      <c r="I12317" s="7"/>
      <c r="J12317" s="7"/>
      <c r="K12317" s="7"/>
      <c r="N12317" s="7"/>
    </row>
    <row r="12318" spans="4:14" s="1" customFormat="1">
      <c r="D12318" s="32"/>
      <c r="G12318" s="32"/>
      <c r="I12318" s="7"/>
      <c r="J12318" s="7"/>
      <c r="K12318" s="7"/>
      <c r="N12318" s="7"/>
    </row>
    <row r="12319" spans="4:14" s="1" customFormat="1">
      <c r="D12319" s="32"/>
      <c r="G12319" s="32"/>
      <c r="I12319" s="7"/>
      <c r="J12319" s="7"/>
      <c r="K12319" s="7"/>
      <c r="N12319" s="7"/>
    </row>
    <row r="12320" spans="4:14" s="1" customFormat="1">
      <c r="D12320" s="32"/>
      <c r="G12320" s="32"/>
      <c r="I12320" s="7"/>
      <c r="J12320" s="7"/>
      <c r="K12320" s="7"/>
      <c r="N12320" s="7"/>
    </row>
    <row r="12321" spans="4:14" s="1" customFormat="1">
      <c r="D12321" s="32"/>
      <c r="G12321" s="32"/>
      <c r="I12321" s="7"/>
      <c r="J12321" s="7"/>
      <c r="K12321" s="7"/>
      <c r="N12321" s="7"/>
    </row>
    <row r="12322" spans="4:14" s="1" customFormat="1">
      <c r="D12322" s="32"/>
      <c r="G12322" s="32"/>
      <c r="I12322" s="7"/>
      <c r="J12322" s="7"/>
      <c r="K12322" s="7"/>
      <c r="N12322" s="7"/>
    </row>
    <row r="12323" spans="4:14" s="1" customFormat="1">
      <c r="D12323" s="32"/>
      <c r="G12323" s="32"/>
      <c r="I12323" s="7"/>
      <c r="J12323" s="7"/>
      <c r="K12323" s="7"/>
      <c r="N12323" s="7"/>
    </row>
    <row r="12324" spans="4:14" s="1" customFormat="1">
      <c r="D12324" s="32"/>
      <c r="G12324" s="32"/>
      <c r="I12324" s="7"/>
      <c r="J12324" s="7"/>
      <c r="K12324" s="7"/>
      <c r="N12324" s="7"/>
    </row>
    <row r="12325" spans="4:14" s="1" customFormat="1">
      <c r="D12325" s="32"/>
      <c r="G12325" s="32"/>
      <c r="I12325" s="7"/>
      <c r="J12325" s="7"/>
      <c r="K12325" s="7"/>
      <c r="N12325" s="7"/>
    </row>
    <row r="12326" spans="4:14" s="1" customFormat="1">
      <c r="D12326" s="32"/>
      <c r="G12326" s="32"/>
      <c r="I12326" s="7"/>
      <c r="J12326" s="7"/>
      <c r="K12326" s="7"/>
      <c r="N12326" s="7"/>
    </row>
    <row r="12327" spans="4:14" s="1" customFormat="1">
      <c r="D12327" s="32"/>
      <c r="G12327" s="32"/>
      <c r="I12327" s="7"/>
      <c r="J12327" s="7"/>
      <c r="K12327" s="7"/>
      <c r="N12327" s="7"/>
    </row>
    <row r="12328" spans="4:14" s="1" customFormat="1">
      <c r="D12328" s="32"/>
      <c r="G12328" s="32"/>
      <c r="I12328" s="7"/>
      <c r="J12328" s="7"/>
      <c r="K12328" s="7"/>
      <c r="N12328" s="7"/>
    </row>
    <row r="12329" spans="4:14" s="1" customFormat="1">
      <c r="D12329" s="32"/>
      <c r="G12329" s="32"/>
      <c r="I12329" s="7"/>
      <c r="J12329" s="7"/>
      <c r="K12329" s="7"/>
      <c r="N12329" s="7"/>
    </row>
    <row r="12330" spans="4:14" s="1" customFormat="1">
      <c r="D12330" s="32"/>
      <c r="G12330" s="32"/>
      <c r="I12330" s="7"/>
      <c r="J12330" s="7"/>
      <c r="K12330" s="7"/>
      <c r="N12330" s="7"/>
    </row>
    <row r="12331" spans="4:14" s="1" customFormat="1">
      <c r="D12331" s="32"/>
      <c r="G12331" s="32"/>
      <c r="I12331" s="7"/>
      <c r="J12331" s="7"/>
      <c r="K12331" s="7"/>
      <c r="N12331" s="7"/>
    </row>
    <row r="12332" spans="4:14" s="1" customFormat="1">
      <c r="D12332" s="32"/>
      <c r="G12332" s="32"/>
      <c r="I12332" s="7"/>
      <c r="J12332" s="7"/>
      <c r="K12332" s="7"/>
      <c r="N12332" s="7"/>
    </row>
    <row r="12333" spans="4:14" s="1" customFormat="1">
      <c r="D12333" s="32"/>
      <c r="G12333" s="32"/>
      <c r="I12333" s="7"/>
      <c r="J12333" s="7"/>
      <c r="K12333" s="7"/>
      <c r="N12333" s="7"/>
    </row>
    <row r="12334" spans="4:14" s="1" customFormat="1">
      <c r="D12334" s="32"/>
      <c r="G12334" s="32"/>
      <c r="I12334" s="7"/>
      <c r="J12334" s="7"/>
      <c r="K12334" s="7"/>
      <c r="N12334" s="7"/>
    </row>
    <row r="12335" spans="4:14" s="1" customFormat="1">
      <c r="D12335" s="32"/>
      <c r="G12335" s="32"/>
      <c r="I12335" s="7"/>
      <c r="J12335" s="7"/>
      <c r="K12335" s="7"/>
      <c r="N12335" s="7"/>
    </row>
    <row r="12336" spans="4:14" s="1" customFormat="1">
      <c r="D12336" s="32"/>
      <c r="G12336" s="32"/>
      <c r="I12336" s="7"/>
      <c r="J12336" s="7"/>
      <c r="K12336" s="7"/>
      <c r="N12336" s="7"/>
    </row>
    <row r="12337" spans="4:14" s="1" customFormat="1">
      <c r="D12337" s="32"/>
      <c r="G12337" s="32"/>
      <c r="I12337" s="7"/>
      <c r="J12337" s="7"/>
      <c r="K12337" s="7"/>
      <c r="N12337" s="7"/>
    </row>
    <row r="12338" spans="4:14" s="1" customFormat="1">
      <c r="D12338" s="32"/>
      <c r="G12338" s="32"/>
      <c r="I12338" s="7"/>
      <c r="J12338" s="7"/>
      <c r="K12338" s="7"/>
      <c r="N12338" s="7"/>
    </row>
    <row r="12339" spans="4:14" s="1" customFormat="1">
      <c r="D12339" s="32"/>
      <c r="G12339" s="32"/>
      <c r="I12339" s="7"/>
      <c r="J12339" s="7"/>
      <c r="K12339" s="7"/>
      <c r="N12339" s="7"/>
    </row>
    <row r="12340" spans="4:14" s="1" customFormat="1">
      <c r="D12340" s="32"/>
      <c r="G12340" s="32"/>
      <c r="I12340" s="7"/>
      <c r="J12340" s="7"/>
      <c r="K12340" s="7"/>
      <c r="N12340" s="7"/>
    </row>
    <row r="12341" spans="4:14" s="1" customFormat="1">
      <c r="D12341" s="32"/>
      <c r="G12341" s="32"/>
      <c r="I12341" s="7"/>
      <c r="J12341" s="7"/>
      <c r="K12341" s="7"/>
      <c r="N12341" s="7"/>
    </row>
    <row r="12342" spans="4:14" s="1" customFormat="1">
      <c r="D12342" s="32"/>
      <c r="G12342" s="32"/>
      <c r="I12342" s="7"/>
      <c r="J12342" s="7"/>
      <c r="K12342" s="7"/>
      <c r="N12342" s="7"/>
    </row>
    <row r="12343" spans="4:14" s="1" customFormat="1">
      <c r="D12343" s="32"/>
      <c r="G12343" s="32"/>
      <c r="I12343" s="7"/>
      <c r="J12343" s="7"/>
      <c r="K12343" s="7"/>
      <c r="N12343" s="7"/>
    </row>
    <row r="12344" spans="4:14" s="1" customFormat="1">
      <c r="D12344" s="32"/>
      <c r="G12344" s="32"/>
      <c r="I12344" s="7"/>
      <c r="J12344" s="7"/>
      <c r="K12344" s="7"/>
      <c r="N12344" s="7"/>
    </row>
    <row r="12345" spans="4:14" s="1" customFormat="1">
      <c r="D12345" s="32"/>
      <c r="G12345" s="32"/>
      <c r="I12345" s="7"/>
      <c r="J12345" s="7"/>
      <c r="K12345" s="7"/>
      <c r="N12345" s="7"/>
    </row>
    <row r="12346" spans="4:14" s="1" customFormat="1">
      <c r="D12346" s="32"/>
      <c r="G12346" s="32"/>
      <c r="I12346" s="7"/>
      <c r="J12346" s="7"/>
      <c r="K12346" s="7"/>
      <c r="N12346" s="7"/>
    </row>
    <row r="12347" spans="4:14" s="1" customFormat="1">
      <c r="D12347" s="32"/>
      <c r="G12347" s="32"/>
      <c r="I12347" s="7"/>
      <c r="J12347" s="7"/>
      <c r="K12347" s="7"/>
      <c r="N12347" s="7"/>
    </row>
    <row r="12348" spans="4:14" s="1" customFormat="1">
      <c r="D12348" s="32"/>
      <c r="G12348" s="32"/>
      <c r="I12348" s="7"/>
      <c r="J12348" s="7"/>
      <c r="K12348" s="7"/>
      <c r="N12348" s="7"/>
    </row>
    <row r="12349" spans="4:14" s="1" customFormat="1">
      <c r="D12349" s="32"/>
      <c r="G12349" s="32"/>
      <c r="I12349" s="7"/>
      <c r="J12349" s="7"/>
      <c r="K12349" s="7"/>
      <c r="N12349" s="7"/>
    </row>
    <row r="12350" spans="4:14" s="1" customFormat="1">
      <c r="D12350" s="32"/>
      <c r="G12350" s="32"/>
      <c r="I12350" s="7"/>
      <c r="J12350" s="7"/>
      <c r="K12350" s="7"/>
      <c r="N12350" s="7"/>
    </row>
    <row r="12351" spans="4:14" s="1" customFormat="1">
      <c r="D12351" s="32"/>
      <c r="G12351" s="32"/>
      <c r="I12351" s="7"/>
      <c r="J12351" s="7"/>
      <c r="K12351" s="7"/>
      <c r="N12351" s="7"/>
    </row>
    <row r="12352" spans="4:14" s="1" customFormat="1">
      <c r="D12352" s="32"/>
      <c r="G12352" s="32"/>
      <c r="I12352" s="7"/>
      <c r="J12352" s="7"/>
      <c r="K12352" s="7"/>
      <c r="N12352" s="7"/>
    </row>
    <row r="12353" spans="4:14" s="1" customFormat="1">
      <c r="D12353" s="32"/>
      <c r="G12353" s="32"/>
      <c r="I12353" s="7"/>
      <c r="J12353" s="7"/>
      <c r="K12353" s="7"/>
      <c r="N12353" s="7"/>
    </row>
    <row r="12354" spans="4:14" s="1" customFormat="1">
      <c r="D12354" s="32"/>
      <c r="G12354" s="32"/>
      <c r="I12354" s="7"/>
      <c r="J12354" s="7"/>
      <c r="K12354" s="7"/>
      <c r="N12354" s="7"/>
    </row>
    <row r="12355" spans="4:14" s="1" customFormat="1">
      <c r="D12355" s="32"/>
      <c r="G12355" s="32"/>
      <c r="I12355" s="7"/>
      <c r="J12355" s="7"/>
      <c r="K12355" s="7"/>
      <c r="N12355" s="7"/>
    </row>
    <row r="12356" spans="4:14" s="1" customFormat="1">
      <c r="D12356" s="32"/>
      <c r="G12356" s="32"/>
      <c r="I12356" s="7"/>
      <c r="J12356" s="7"/>
      <c r="K12356" s="7"/>
      <c r="N12356" s="7"/>
    </row>
    <row r="12357" spans="4:14" s="1" customFormat="1">
      <c r="D12357" s="32"/>
      <c r="G12357" s="32"/>
      <c r="I12357" s="7"/>
      <c r="J12357" s="7"/>
      <c r="K12357" s="7"/>
      <c r="N12357" s="7"/>
    </row>
    <row r="12358" spans="4:14" s="1" customFormat="1">
      <c r="D12358" s="32"/>
      <c r="G12358" s="32"/>
      <c r="I12358" s="7"/>
      <c r="J12358" s="7"/>
      <c r="K12358" s="7"/>
      <c r="N12358" s="7"/>
    </row>
    <row r="12359" spans="4:14" s="1" customFormat="1">
      <c r="D12359" s="32"/>
      <c r="G12359" s="32"/>
      <c r="I12359" s="7"/>
      <c r="J12359" s="7"/>
      <c r="K12359" s="7"/>
      <c r="N12359" s="7"/>
    </row>
    <row r="12360" spans="4:14" s="1" customFormat="1">
      <c r="D12360" s="32"/>
      <c r="G12360" s="32"/>
      <c r="I12360" s="7"/>
      <c r="J12360" s="7"/>
      <c r="K12360" s="7"/>
      <c r="N12360" s="7"/>
    </row>
    <row r="12361" spans="4:14" s="1" customFormat="1">
      <c r="D12361" s="32"/>
      <c r="G12361" s="32"/>
      <c r="I12361" s="7"/>
      <c r="J12361" s="7"/>
      <c r="K12361" s="7"/>
      <c r="N12361" s="7"/>
    </row>
    <row r="12362" spans="4:14" s="1" customFormat="1">
      <c r="D12362" s="32"/>
      <c r="G12362" s="32"/>
      <c r="I12362" s="7"/>
      <c r="J12362" s="7"/>
      <c r="K12362" s="7"/>
      <c r="N12362" s="7"/>
    </row>
    <row r="12363" spans="4:14" s="1" customFormat="1">
      <c r="D12363" s="32"/>
      <c r="G12363" s="32"/>
      <c r="I12363" s="7"/>
      <c r="J12363" s="7"/>
      <c r="K12363" s="7"/>
      <c r="N12363" s="7"/>
    </row>
    <row r="12364" spans="4:14" s="1" customFormat="1">
      <c r="D12364" s="32"/>
      <c r="G12364" s="32"/>
      <c r="I12364" s="7"/>
      <c r="J12364" s="7"/>
      <c r="K12364" s="7"/>
      <c r="N12364" s="7"/>
    </row>
    <row r="12365" spans="4:14" s="1" customFormat="1">
      <c r="D12365" s="32"/>
      <c r="G12365" s="32"/>
      <c r="I12365" s="7"/>
      <c r="J12365" s="7"/>
      <c r="K12365" s="7"/>
      <c r="N12365" s="7"/>
    </row>
    <row r="12366" spans="4:14" s="1" customFormat="1">
      <c r="D12366" s="32"/>
      <c r="G12366" s="32"/>
      <c r="I12366" s="7"/>
      <c r="J12366" s="7"/>
      <c r="K12366" s="7"/>
      <c r="N12366" s="7"/>
    </row>
    <row r="12367" spans="4:14" s="1" customFormat="1">
      <c r="D12367" s="32"/>
      <c r="G12367" s="32"/>
      <c r="I12367" s="7"/>
      <c r="J12367" s="7"/>
      <c r="K12367" s="7"/>
      <c r="N12367" s="7"/>
    </row>
    <row r="12368" spans="4:14" s="1" customFormat="1">
      <c r="D12368" s="32"/>
      <c r="G12368" s="32"/>
      <c r="I12368" s="7"/>
      <c r="J12368" s="7"/>
      <c r="K12368" s="7"/>
      <c r="N12368" s="7"/>
    </row>
    <row r="12369" spans="4:14" s="1" customFormat="1">
      <c r="D12369" s="32"/>
      <c r="G12369" s="32"/>
      <c r="I12369" s="7"/>
      <c r="J12369" s="7"/>
      <c r="K12369" s="7"/>
      <c r="N12369" s="7"/>
    </row>
    <row r="12370" spans="4:14" s="1" customFormat="1">
      <c r="D12370" s="32"/>
      <c r="G12370" s="32"/>
      <c r="I12370" s="7"/>
      <c r="J12370" s="7"/>
      <c r="K12370" s="7"/>
      <c r="N12370" s="7"/>
    </row>
    <row r="12371" spans="4:14" s="1" customFormat="1">
      <c r="D12371" s="32"/>
      <c r="G12371" s="32"/>
      <c r="I12371" s="7"/>
      <c r="J12371" s="7"/>
      <c r="K12371" s="7"/>
      <c r="N12371" s="7"/>
    </row>
    <row r="12372" spans="4:14" s="1" customFormat="1">
      <c r="D12372" s="32"/>
      <c r="G12372" s="32"/>
      <c r="I12372" s="7"/>
      <c r="J12372" s="7"/>
      <c r="K12372" s="7"/>
      <c r="N12372" s="7"/>
    </row>
    <row r="12373" spans="4:14" s="1" customFormat="1">
      <c r="D12373" s="32"/>
      <c r="G12373" s="32"/>
      <c r="I12373" s="7"/>
      <c r="J12373" s="7"/>
      <c r="K12373" s="7"/>
      <c r="N12373" s="7"/>
    </row>
    <row r="12374" spans="4:14" s="1" customFormat="1">
      <c r="D12374" s="32"/>
      <c r="G12374" s="32"/>
      <c r="I12374" s="7"/>
      <c r="J12374" s="7"/>
      <c r="K12374" s="7"/>
      <c r="N12374" s="7"/>
    </row>
    <row r="12375" spans="4:14" s="1" customFormat="1">
      <c r="D12375" s="32"/>
      <c r="G12375" s="32"/>
      <c r="I12375" s="7"/>
      <c r="J12375" s="7"/>
      <c r="K12375" s="7"/>
      <c r="N12375" s="7"/>
    </row>
    <row r="12376" spans="4:14" s="1" customFormat="1">
      <c r="D12376" s="32"/>
      <c r="G12376" s="32"/>
      <c r="I12376" s="7"/>
      <c r="J12376" s="7"/>
      <c r="K12376" s="7"/>
      <c r="N12376" s="7"/>
    </row>
    <row r="12377" spans="4:14" s="1" customFormat="1">
      <c r="D12377" s="32"/>
      <c r="G12377" s="32"/>
      <c r="I12377" s="7"/>
      <c r="J12377" s="7"/>
      <c r="K12377" s="7"/>
      <c r="N12377" s="7"/>
    </row>
    <row r="12378" spans="4:14" s="1" customFormat="1">
      <c r="D12378" s="32"/>
      <c r="G12378" s="32"/>
      <c r="I12378" s="7"/>
      <c r="J12378" s="7"/>
      <c r="K12378" s="7"/>
      <c r="N12378" s="7"/>
    </row>
    <row r="12379" spans="4:14" s="1" customFormat="1">
      <c r="D12379" s="32"/>
      <c r="G12379" s="32"/>
      <c r="I12379" s="7"/>
      <c r="J12379" s="7"/>
      <c r="K12379" s="7"/>
      <c r="N12379" s="7"/>
    </row>
    <row r="12380" spans="4:14" s="1" customFormat="1">
      <c r="D12380" s="32"/>
      <c r="G12380" s="32"/>
      <c r="I12380" s="7"/>
      <c r="J12380" s="7"/>
      <c r="K12380" s="7"/>
      <c r="N12380" s="7"/>
    </row>
    <row r="12381" spans="4:14" s="1" customFormat="1">
      <c r="D12381" s="32"/>
      <c r="G12381" s="32"/>
      <c r="I12381" s="7"/>
      <c r="J12381" s="7"/>
      <c r="K12381" s="7"/>
      <c r="N12381" s="7"/>
    </row>
    <row r="12382" spans="4:14" s="1" customFormat="1">
      <c r="D12382" s="32"/>
      <c r="G12382" s="32"/>
      <c r="I12382" s="7"/>
      <c r="J12382" s="7"/>
      <c r="K12382" s="7"/>
      <c r="N12382" s="7"/>
    </row>
    <row r="12383" spans="4:14" s="1" customFormat="1">
      <c r="D12383" s="32"/>
      <c r="G12383" s="32"/>
      <c r="I12383" s="7"/>
      <c r="J12383" s="7"/>
      <c r="K12383" s="7"/>
      <c r="N12383" s="7"/>
    </row>
    <row r="12384" spans="4:14" s="1" customFormat="1">
      <c r="D12384" s="32"/>
      <c r="G12384" s="32"/>
      <c r="I12384" s="7"/>
      <c r="J12384" s="7"/>
      <c r="K12384" s="7"/>
      <c r="N12384" s="7"/>
    </row>
    <row r="12385" spans="4:14" s="1" customFormat="1">
      <c r="D12385" s="32"/>
      <c r="G12385" s="32"/>
      <c r="I12385" s="7"/>
      <c r="J12385" s="7"/>
      <c r="K12385" s="7"/>
      <c r="N12385" s="7"/>
    </row>
    <row r="12386" spans="4:14" s="1" customFormat="1">
      <c r="D12386" s="32"/>
      <c r="G12386" s="32"/>
      <c r="I12386" s="7"/>
      <c r="J12386" s="7"/>
      <c r="K12386" s="7"/>
      <c r="N12386" s="7"/>
    </row>
    <row r="12387" spans="4:14" s="1" customFormat="1">
      <c r="D12387" s="32"/>
      <c r="G12387" s="32"/>
      <c r="I12387" s="7"/>
      <c r="J12387" s="7"/>
      <c r="K12387" s="7"/>
      <c r="N12387" s="7"/>
    </row>
    <row r="12388" spans="4:14" s="1" customFormat="1">
      <c r="D12388" s="32"/>
      <c r="G12388" s="32"/>
      <c r="I12388" s="7"/>
      <c r="J12388" s="7"/>
      <c r="K12388" s="7"/>
      <c r="N12388" s="7"/>
    </row>
    <row r="12389" spans="4:14" s="1" customFormat="1">
      <c r="D12389" s="32"/>
      <c r="G12389" s="32"/>
      <c r="I12389" s="7"/>
      <c r="J12389" s="7"/>
      <c r="K12389" s="7"/>
      <c r="N12389" s="7"/>
    </row>
    <row r="12390" spans="4:14" s="1" customFormat="1">
      <c r="D12390" s="32"/>
      <c r="G12390" s="32"/>
      <c r="I12390" s="7"/>
      <c r="J12390" s="7"/>
      <c r="K12390" s="7"/>
      <c r="N12390" s="7"/>
    </row>
    <row r="12391" spans="4:14" s="1" customFormat="1">
      <c r="D12391" s="32"/>
      <c r="G12391" s="32"/>
      <c r="I12391" s="7"/>
      <c r="J12391" s="7"/>
      <c r="K12391" s="7"/>
      <c r="N12391" s="7"/>
    </row>
    <row r="12392" spans="4:14" s="1" customFormat="1">
      <c r="D12392" s="32"/>
      <c r="G12392" s="32"/>
      <c r="I12392" s="7"/>
      <c r="J12392" s="7"/>
      <c r="K12392" s="7"/>
      <c r="N12392" s="7"/>
    </row>
    <row r="12393" spans="4:14" s="1" customFormat="1">
      <c r="D12393" s="32"/>
      <c r="G12393" s="32"/>
      <c r="I12393" s="7"/>
      <c r="J12393" s="7"/>
      <c r="K12393" s="7"/>
      <c r="N12393" s="7"/>
    </row>
    <row r="12394" spans="4:14" s="1" customFormat="1">
      <c r="D12394" s="32"/>
      <c r="G12394" s="32"/>
      <c r="I12394" s="7"/>
      <c r="J12394" s="7"/>
      <c r="K12394" s="7"/>
      <c r="N12394" s="7"/>
    </row>
    <row r="12395" spans="4:14" s="1" customFormat="1">
      <c r="D12395" s="32"/>
      <c r="G12395" s="32"/>
      <c r="I12395" s="7"/>
      <c r="J12395" s="7"/>
      <c r="K12395" s="7"/>
      <c r="N12395" s="7"/>
    </row>
    <row r="12396" spans="4:14" s="1" customFormat="1">
      <c r="D12396" s="32"/>
      <c r="G12396" s="32"/>
      <c r="I12396" s="7"/>
      <c r="J12396" s="7"/>
      <c r="K12396" s="7"/>
      <c r="N12396" s="7"/>
    </row>
    <row r="12397" spans="4:14" s="1" customFormat="1">
      <c r="D12397" s="32"/>
      <c r="G12397" s="32"/>
      <c r="I12397" s="7"/>
      <c r="J12397" s="7"/>
      <c r="K12397" s="7"/>
      <c r="N12397" s="7"/>
    </row>
    <row r="12398" spans="4:14" s="1" customFormat="1">
      <c r="D12398" s="32"/>
      <c r="G12398" s="32"/>
      <c r="I12398" s="7"/>
      <c r="J12398" s="7"/>
      <c r="K12398" s="7"/>
      <c r="N12398" s="7"/>
    </row>
    <row r="12399" spans="4:14" s="1" customFormat="1">
      <c r="D12399" s="32"/>
      <c r="G12399" s="32"/>
      <c r="I12399" s="7"/>
      <c r="J12399" s="7"/>
      <c r="K12399" s="7"/>
      <c r="N12399" s="7"/>
    </row>
    <row r="12400" spans="4:14" s="1" customFormat="1">
      <c r="D12400" s="32"/>
      <c r="G12400" s="32"/>
      <c r="I12400" s="7"/>
      <c r="J12400" s="7"/>
      <c r="K12400" s="7"/>
      <c r="N12400" s="7"/>
    </row>
    <row r="12401" spans="4:14" s="1" customFormat="1">
      <c r="D12401" s="32"/>
      <c r="G12401" s="32"/>
      <c r="I12401" s="7"/>
      <c r="J12401" s="7"/>
      <c r="K12401" s="7"/>
      <c r="N12401" s="7"/>
    </row>
    <row r="12402" spans="4:14" s="1" customFormat="1">
      <c r="D12402" s="32"/>
      <c r="G12402" s="32"/>
      <c r="I12402" s="7"/>
      <c r="J12402" s="7"/>
      <c r="K12402" s="7"/>
      <c r="N12402" s="7"/>
    </row>
    <row r="12403" spans="4:14" s="1" customFormat="1">
      <c r="D12403" s="32"/>
      <c r="G12403" s="32"/>
      <c r="I12403" s="7"/>
      <c r="J12403" s="7"/>
      <c r="K12403" s="7"/>
      <c r="N12403" s="7"/>
    </row>
    <row r="12404" spans="4:14" s="1" customFormat="1">
      <c r="D12404" s="32"/>
      <c r="G12404" s="32"/>
      <c r="I12404" s="7"/>
      <c r="J12404" s="7"/>
      <c r="K12404" s="7"/>
      <c r="N12404" s="7"/>
    </row>
    <row r="12405" spans="4:14" s="1" customFormat="1">
      <c r="D12405" s="32"/>
      <c r="G12405" s="32"/>
      <c r="I12405" s="7"/>
      <c r="J12405" s="7"/>
      <c r="K12405" s="7"/>
      <c r="N12405" s="7"/>
    </row>
    <row r="12406" spans="4:14" s="1" customFormat="1">
      <c r="D12406" s="32"/>
      <c r="G12406" s="32"/>
      <c r="I12406" s="7"/>
      <c r="J12406" s="7"/>
      <c r="K12406" s="7"/>
      <c r="N12406" s="7"/>
    </row>
    <row r="12407" spans="4:14" s="1" customFormat="1">
      <c r="D12407" s="32"/>
      <c r="G12407" s="32"/>
      <c r="I12407" s="7"/>
      <c r="J12407" s="7"/>
      <c r="K12407" s="7"/>
      <c r="N12407" s="7"/>
    </row>
    <row r="12408" spans="4:14" s="1" customFormat="1">
      <c r="D12408" s="32"/>
      <c r="G12408" s="32"/>
      <c r="I12408" s="7"/>
      <c r="J12408" s="7"/>
      <c r="K12408" s="7"/>
      <c r="N12408" s="7"/>
    </row>
    <row r="12409" spans="4:14" s="1" customFormat="1">
      <c r="D12409" s="32"/>
      <c r="G12409" s="32"/>
      <c r="I12409" s="7"/>
      <c r="J12409" s="7"/>
      <c r="K12409" s="7"/>
      <c r="N12409" s="7"/>
    </row>
    <row r="12410" spans="4:14" s="1" customFormat="1">
      <c r="D12410" s="32"/>
      <c r="G12410" s="32"/>
      <c r="I12410" s="7"/>
      <c r="J12410" s="7"/>
      <c r="K12410" s="7"/>
      <c r="N12410" s="7"/>
    </row>
    <row r="12411" spans="4:14" s="1" customFormat="1">
      <c r="D12411" s="32"/>
      <c r="G12411" s="32"/>
      <c r="I12411" s="7"/>
      <c r="J12411" s="7"/>
      <c r="K12411" s="7"/>
      <c r="N12411" s="7"/>
    </row>
    <row r="12412" spans="4:14" s="1" customFormat="1">
      <c r="D12412" s="32"/>
      <c r="G12412" s="32"/>
      <c r="I12412" s="7"/>
      <c r="J12412" s="7"/>
      <c r="K12412" s="7"/>
      <c r="N12412" s="7"/>
    </row>
    <row r="12413" spans="4:14" s="1" customFormat="1">
      <c r="D12413" s="32"/>
      <c r="G12413" s="32"/>
      <c r="I12413" s="7"/>
      <c r="J12413" s="7"/>
      <c r="K12413" s="7"/>
      <c r="N12413" s="7"/>
    </row>
    <row r="12414" spans="4:14" s="1" customFormat="1">
      <c r="D12414" s="32"/>
      <c r="G12414" s="32"/>
      <c r="I12414" s="7"/>
      <c r="J12414" s="7"/>
      <c r="K12414" s="7"/>
      <c r="N12414" s="7"/>
    </row>
    <row r="12415" spans="4:14" s="1" customFormat="1">
      <c r="D12415" s="32"/>
      <c r="G12415" s="32"/>
      <c r="I12415" s="7"/>
      <c r="J12415" s="7"/>
      <c r="K12415" s="7"/>
      <c r="N12415" s="7"/>
    </row>
    <row r="12416" spans="4:14" s="1" customFormat="1">
      <c r="D12416" s="32"/>
      <c r="G12416" s="32"/>
      <c r="I12416" s="7"/>
      <c r="J12416" s="7"/>
      <c r="K12416" s="7"/>
      <c r="N12416" s="7"/>
    </row>
    <row r="12417" spans="4:14" s="1" customFormat="1">
      <c r="D12417" s="32"/>
      <c r="G12417" s="32"/>
      <c r="I12417" s="7"/>
      <c r="J12417" s="7"/>
      <c r="K12417" s="7"/>
      <c r="N12417" s="7"/>
    </row>
    <row r="12418" spans="4:14" s="1" customFormat="1">
      <c r="D12418" s="32"/>
      <c r="G12418" s="32"/>
      <c r="I12418" s="7"/>
      <c r="J12418" s="7"/>
      <c r="K12418" s="7"/>
      <c r="N12418" s="7"/>
    </row>
    <row r="12419" spans="4:14" s="1" customFormat="1">
      <c r="D12419" s="32"/>
      <c r="G12419" s="32"/>
      <c r="I12419" s="7"/>
      <c r="J12419" s="7"/>
      <c r="K12419" s="7"/>
      <c r="N12419" s="7"/>
    </row>
    <row r="12420" spans="4:14" s="1" customFormat="1">
      <c r="D12420" s="32"/>
      <c r="G12420" s="32"/>
      <c r="I12420" s="7"/>
      <c r="J12420" s="7"/>
      <c r="K12420" s="7"/>
      <c r="N12420" s="7"/>
    </row>
    <row r="12421" spans="4:14" s="1" customFormat="1">
      <c r="D12421" s="32"/>
      <c r="G12421" s="32"/>
      <c r="I12421" s="7"/>
      <c r="J12421" s="7"/>
      <c r="K12421" s="7"/>
      <c r="N12421" s="7"/>
    </row>
    <row r="12422" spans="4:14" s="1" customFormat="1">
      <c r="D12422" s="32"/>
      <c r="G12422" s="32"/>
      <c r="I12422" s="7"/>
      <c r="J12422" s="7"/>
      <c r="K12422" s="7"/>
      <c r="N12422" s="7"/>
    </row>
    <row r="12423" spans="4:14" s="1" customFormat="1">
      <c r="D12423" s="32"/>
      <c r="G12423" s="32"/>
      <c r="I12423" s="7"/>
      <c r="J12423" s="7"/>
      <c r="K12423" s="7"/>
      <c r="N12423" s="7"/>
    </row>
    <row r="12424" spans="4:14" s="1" customFormat="1">
      <c r="D12424" s="32"/>
      <c r="G12424" s="32"/>
      <c r="I12424" s="7"/>
      <c r="J12424" s="7"/>
      <c r="K12424" s="7"/>
      <c r="N12424" s="7"/>
    </row>
    <row r="12425" spans="4:14" s="1" customFormat="1">
      <c r="D12425" s="32"/>
      <c r="G12425" s="32"/>
      <c r="I12425" s="7"/>
      <c r="J12425" s="7"/>
      <c r="K12425" s="7"/>
      <c r="N12425" s="7"/>
    </row>
    <row r="12426" spans="4:14" s="1" customFormat="1">
      <c r="D12426" s="32"/>
      <c r="G12426" s="32"/>
      <c r="I12426" s="7"/>
      <c r="J12426" s="7"/>
      <c r="K12426" s="7"/>
      <c r="N12426" s="7"/>
    </row>
    <row r="12427" spans="4:14" s="1" customFormat="1">
      <c r="D12427" s="32"/>
      <c r="G12427" s="32"/>
      <c r="I12427" s="7"/>
      <c r="J12427" s="7"/>
      <c r="K12427" s="7"/>
      <c r="N12427" s="7"/>
    </row>
    <row r="12428" spans="4:14" s="1" customFormat="1">
      <c r="D12428" s="32"/>
      <c r="G12428" s="32"/>
      <c r="I12428" s="7"/>
      <c r="J12428" s="7"/>
      <c r="K12428" s="7"/>
      <c r="N12428" s="7"/>
    </row>
    <row r="12429" spans="4:14" s="1" customFormat="1">
      <c r="D12429" s="32"/>
      <c r="G12429" s="32"/>
      <c r="I12429" s="7"/>
      <c r="J12429" s="7"/>
      <c r="K12429" s="7"/>
      <c r="N12429" s="7"/>
    </row>
    <row r="12430" spans="4:14" s="1" customFormat="1">
      <c r="D12430" s="32"/>
      <c r="G12430" s="32"/>
      <c r="I12430" s="7"/>
      <c r="J12430" s="7"/>
      <c r="K12430" s="7"/>
      <c r="N12430" s="7"/>
    </row>
    <row r="12431" spans="4:14" s="1" customFormat="1">
      <c r="D12431" s="32"/>
      <c r="G12431" s="32"/>
      <c r="I12431" s="7"/>
      <c r="J12431" s="7"/>
      <c r="K12431" s="7"/>
      <c r="N12431" s="7"/>
    </row>
    <row r="12432" spans="4:14" s="1" customFormat="1">
      <c r="D12432" s="32"/>
      <c r="G12432" s="32"/>
      <c r="I12432" s="7"/>
      <c r="J12432" s="7"/>
      <c r="K12432" s="7"/>
      <c r="N12432" s="7"/>
    </row>
    <row r="12433" spans="4:14" s="1" customFormat="1">
      <c r="D12433" s="32"/>
      <c r="G12433" s="32"/>
      <c r="I12433" s="7"/>
      <c r="J12433" s="7"/>
      <c r="K12433" s="7"/>
      <c r="N12433" s="7"/>
    </row>
    <row r="12434" spans="4:14" s="1" customFormat="1">
      <c r="D12434" s="32"/>
      <c r="G12434" s="32"/>
      <c r="I12434" s="7"/>
      <c r="J12434" s="7"/>
      <c r="K12434" s="7"/>
      <c r="N12434" s="7"/>
    </row>
    <row r="12435" spans="4:14" s="1" customFormat="1">
      <c r="D12435" s="32"/>
      <c r="G12435" s="32"/>
      <c r="I12435" s="7"/>
      <c r="J12435" s="7"/>
      <c r="K12435" s="7"/>
      <c r="N12435" s="7"/>
    </row>
    <row r="12436" spans="4:14" s="1" customFormat="1">
      <c r="D12436" s="32"/>
      <c r="G12436" s="32"/>
      <c r="I12436" s="7"/>
      <c r="J12436" s="7"/>
      <c r="K12436" s="7"/>
      <c r="N12436" s="7"/>
    </row>
    <row r="12437" spans="4:14" s="1" customFormat="1">
      <c r="D12437" s="32"/>
      <c r="G12437" s="32"/>
      <c r="I12437" s="7"/>
      <c r="J12437" s="7"/>
      <c r="K12437" s="7"/>
      <c r="N12437" s="7"/>
    </row>
    <row r="12438" spans="4:14" s="1" customFormat="1">
      <c r="D12438" s="32"/>
      <c r="G12438" s="32"/>
      <c r="I12438" s="7"/>
      <c r="J12438" s="7"/>
      <c r="K12438" s="7"/>
      <c r="N12438" s="7"/>
    </row>
    <row r="12439" spans="4:14" s="1" customFormat="1">
      <c r="D12439" s="32"/>
      <c r="G12439" s="32"/>
      <c r="I12439" s="7"/>
      <c r="J12439" s="7"/>
      <c r="K12439" s="7"/>
      <c r="N12439" s="7"/>
    </row>
    <row r="12440" spans="4:14" s="1" customFormat="1">
      <c r="D12440" s="32"/>
      <c r="G12440" s="32"/>
      <c r="I12440" s="7"/>
      <c r="J12440" s="7"/>
      <c r="K12440" s="7"/>
      <c r="N12440" s="7"/>
    </row>
    <row r="12441" spans="4:14" s="1" customFormat="1">
      <c r="D12441" s="32"/>
      <c r="G12441" s="32"/>
      <c r="I12441" s="7"/>
      <c r="J12441" s="7"/>
      <c r="K12441" s="7"/>
      <c r="N12441" s="7"/>
    </row>
    <row r="12442" spans="4:14" s="1" customFormat="1">
      <c r="D12442" s="32"/>
      <c r="G12442" s="32"/>
      <c r="I12442" s="7"/>
      <c r="J12442" s="7"/>
      <c r="K12442" s="7"/>
      <c r="N12442" s="7"/>
    </row>
    <row r="12443" spans="4:14" s="1" customFormat="1">
      <c r="D12443" s="32"/>
      <c r="G12443" s="32"/>
      <c r="I12443" s="7"/>
      <c r="J12443" s="7"/>
      <c r="K12443" s="7"/>
      <c r="N12443" s="7"/>
    </row>
    <row r="12444" spans="4:14" s="1" customFormat="1">
      <c r="D12444" s="32"/>
      <c r="G12444" s="32"/>
      <c r="I12444" s="7"/>
      <c r="J12444" s="7"/>
      <c r="K12444" s="7"/>
      <c r="N12444" s="7"/>
    </row>
    <row r="12445" spans="4:14" s="1" customFormat="1">
      <c r="D12445" s="32"/>
      <c r="G12445" s="32"/>
      <c r="I12445" s="7"/>
      <c r="J12445" s="7"/>
      <c r="K12445" s="7"/>
      <c r="N12445" s="7"/>
    </row>
    <row r="12446" spans="4:14" s="1" customFormat="1">
      <c r="D12446" s="32"/>
      <c r="G12446" s="32"/>
      <c r="I12446" s="7"/>
      <c r="J12446" s="7"/>
      <c r="K12446" s="7"/>
      <c r="N12446" s="7"/>
    </row>
    <row r="12447" spans="4:14" s="1" customFormat="1">
      <c r="D12447" s="32"/>
      <c r="G12447" s="32"/>
      <c r="I12447" s="7"/>
      <c r="J12447" s="7"/>
      <c r="K12447" s="7"/>
      <c r="N12447" s="7"/>
    </row>
    <row r="12448" spans="4:14" s="1" customFormat="1">
      <c r="D12448" s="32"/>
      <c r="G12448" s="32"/>
      <c r="I12448" s="7"/>
      <c r="J12448" s="7"/>
      <c r="K12448" s="7"/>
      <c r="N12448" s="7"/>
    </row>
    <row r="12449" spans="4:14" s="1" customFormat="1">
      <c r="D12449" s="32"/>
      <c r="G12449" s="32"/>
      <c r="I12449" s="7"/>
      <c r="J12449" s="7"/>
      <c r="K12449" s="7"/>
      <c r="N12449" s="7"/>
    </row>
    <row r="12450" spans="4:14" s="1" customFormat="1">
      <c r="D12450" s="32"/>
      <c r="G12450" s="32"/>
      <c r="I12450" s="7"/>
      <c r="J12450" s="7"/>
      <c r="K12450" s="7"/>
      <c r="N12450" s="7"/>
    </row>
    <row r="12451" spans="4:14" s="1" customFormat="1">
      <c r="D12451" s="32"/>
      <c r="G12451" s="32"/>
      <c r="I12451" s="7"/>
      <c r="J12451" s="7"/>
      <c r="K12451" s="7"/>
      <c r="N12451" s="7"/>
    </row>
    <row r="12452" spans="4:14" s="1" customFormat="1">
      <c r="D12452" s="32"/>
      <c r="G12452" s="32"/>
      <c r="I12452" s="7"/>
      <c r="J12452" s="7"/>
      <c r="K12452" s="7"/>
      <c r="N12452" s="7"/>
    </row>
    <row r="12453" spans="4:14" s="1" customFormat="1">
      <c r="D12453" s="32"/>
      <c r="G12453" s="32"/>
      <c r="I12453" s="7"/>
      <c r="J12453" s="7"/>
      <c r="K12453" s="7"/>
      <c r="N12453" s="7"/>
    </row>
    <row r="12454" spans="4:14" s="1" customFormat="1">
      <c r="D12454" s="32"/>
      <c r="G12454" s="32"/>
      <c r="I12454" s="7"/>
      <c r="J12454" s="7"/>
      <c r="K12454" s="7"/>
      <c r="N12454" s="7"/>
    </row>
    <row r="12455" spans="4:14" s="1" customFormat="1">
      <c r="D12455" s="32"/>
      <c r="G12455" s="32"/>
      <c r="I12455" s="7"/>
      <c r="J12455" s="7"/>
      <c r="K12455" s="7"/>
      <c r="N12455" s="7"/>
    </row>
    <row r="12456" spans="4:14" s="1" customFormat="1">
      <c r="D12456" s="32"/>
      <c r="G12456" s="32"/>
      <c r="I12456" s="7"/>
      <c r="J12456" s="7"/>
      <c r="K12456" s="7"/>
      <c r="N12456" s="7"/>
    </row>
    <row r="12457" spans="4:14" s="1" customFormat="1">
      <c r="D12457" s="32"/>
      <c r="G12457" s="32"/>
      <c r="I12457" s="7"/>
      <c r="J12457" s="7"/>
      <c r="K12457" s="7"/>
      <c r="N12457" s="7"/>
    </row>
    <row r="12458" spans="4:14" s="1" customFormat="1">
      <c r="D12458" s="32"/>
      <c r="G12458" s="32"/>
      <c r="I12458" s="7"/>
      <c r="J12458" s="7"/>
      <c r="K12458" s="7"/>
      <c r="N12458" s="7"/>
    </row>
    <row r="12459" spans="4:14" s="1" customFormat="1">
      <c r="D12459" s="32"/>
      <c r="G12459" s="32"/>
      <c r="I12459" s="7"/>
      <c r="J12459" s="7"/>
      <c r="K12459" s="7"/>
      <c r="N12459" s="7"/>
    </row>
    <row r="12460" spans="4:14" s="1" customFormat="1">
      <c r="D12460" s="32"/>
      <c r="G12460" s="32"/>
      <c r="I12460" s="7"/>
      <c r="J12460" s="7"/>
      <c r="K12460" s="7"/>
      <c r="N12460" s="7"/>
    </row>
    <row r="12461" spans="4:14" s="1" customFormat="1">
      <c r="D12461" s="32"/>
      <c r="G12461" s="32"/>
      <c r="I12461" s="7"/>
      <c r="J12461" s="7"/>
      <c r="K12461" s="7"/>
      <c r="N12461" s="7"/>
    </row>
    <row r="12462" spans="4:14" s="1" customFormat="1">
      <c r="D12462" s="32"/>
      <c r="G12462" s="32"/>
      <c r="I12462" s="7"/>
      <c r="J12462" s="7"/>
      <c r="K12462" s="7"/>
      <c r="N12462" s="7"/>
    </row>
    <row r="12463" spans="4:14" s="1" customFormat="1">
      <c r="D12463" s="32"/>
      <c r="G12463" s="32"/>
      <c r="I12463" s="7"/>
      <c r="J12463" s="7"/>
      <c r="K12463" s="7"/>
      <c r="N12463" s="7"/>
    </row>
    <row r="12464" spans="4:14" s="1" customFormat="1">
      <c r="D12464" s="32"/>
      <c r="G12464" s="32"/>
      <c r="I12464" s="7"/>
      <c r="J12464" s="7"/>
      <c r="K12464" s="7"/>
      <c r="N12464" s="7"/>
    </row>
    <row r="12465" spans="4:14" s="1" customFormat="1">
      <c r="D12465" s="32"/>
      <c r="G12465" s="32"/>
      <c r="I12465" s="7"/>
      <c r="J12465" s="7"/>
      <c r="K12465" s="7"/>
      <c r="N12465" s="7"/>
    </row>
    <row r="12466" spans="4:14" s="1" customFormat="1">
      <c r="D12466" s="32"/>
      <c r="G12466" s="32"/>
      <c r="I12466" s="7"/>
      <c r="J12466" s="7"/>
      <c r="K12466" s="7"/>
      <c r="N12466" s="7"/>
    </row>
    <row r="12467" spans="4:14" s="1" customFormat="1">
      <c r="D12467" s="32"/>
      <c r="G12467" s="32"/>
      <c r="I12467" s="7"/>
      <c r="J12467" s="7"/>
      <c r="K12467" s="7"/>
      <c r="N12467" s="7"/>
    </row>
    <row r="12468" spans="4:14" s="1" customFormat="1">
      <c r="D12468" s="32"/>
      <c r="G12468" s="32"/>
      <c r="I12468" s="7"/>
      <c r="J12468" s="7"/>
      <c r="K12468" s="7"/>
      <c r="N12468" s="7"/>
    </row>
    <row r="12469" spans="4:14" s="1" customFormat="1">
      <c r="D12469" s="32"/>
      <c r="G12469" s="32"/>
      <c r="I12469" s="7"/>
      <c r="J12469" s="7"/>
      <c r="K12469" s="7"/>
      <c r="N12469" s="7"/>
    </row>
    <row r="12470" spans="4:14" s="1" customFormat="1">
      <c r="D12470" s="32"/>
      <c r="G12470" s="32"/>
      <c r="I12470" s="7"/>
      <c r="J12470" s="7"/>
      <c r="K12470" s="7"/>
      <c r="N12470" s="7"/>
    </row>
    <row r="12471" spans="4:14" s="1" customFormat="1">
      <c r="D12471" s="32"/>
      <c r="G12471" s="32"/>
      <c r="I12471" s="7"/>
      <c r="J12471" s="7"/>
      <c r="K12471" s="7"/>
      <c r="N12471" s="7"/>
    </row>
    <row r="12472" spans="4:14" s="1" customFormat="1">
      <c r="D12472" s="32"/>
      <c r="G12472" s="32"/>
      <c r="I12472" s="7"/>
      <c r="J12472" s="7"/>
      <c r="K12472" s="7"/>
      <c r="N12472" s="7"/>
    </row>
    <row r="12473" spans="4:14" s="1" customFormat="1">
      <c r="D12473" s="32"/>
      <c r="G12473" s="32"/>
      <c r="I12473" s="7"/>
      <c r="J12473" s="7"/>
      <c r="K12473" s="7"/>
      <c r="N12473" s="7"/>
    </row>
    <row r="12474" spans="4:14" s="1" customFormat="1">
      <c r="D12474" s="32"/>
      <c r="G12474" s="32"/>
      <c r="I12474" s="7"/>
      <c r="J12474" s="7"/>
      <c r="K12474" s="7"/>
      <c r="N12474" s="7"/>
    </row>
    <row r="12475" spans="4:14" s="1" customFormat="1">
      <c r="D12475" s="32"/>
      <c r="G12475" s="32"/>
      <c r="I12475" s="7"/>
      <c r="J12475" s="7"/>
      <c r="K12475" s="7"/>
      <c r="N12475" s="7"/>
    </row>
    <row r="12476" spans="4:14" s="1" customFormat="1">
      <c r="D12476" s="32"/>
      <c r="G12476" s="32"/>
      <c r="I12476" s="7"/>
      <c r="J12476" s="7"/>
      <c r="K12476" s="7"/>
      <c r="N12476" s="7"/>
    </row>
    <row r="12477" spans="4:14" s="1" customFormat="1">
      <c r="D12477" s="32"/>
      <c r="G12477" s="32"/>
      <c r="I12477" s="7"/>
      <c r="J12477" s="7"/>
      <c r="K12477" s="7"/>
      <c r="N12477" s="7"/>
    </row>
    <row r="12478" spans="4:14" s="1" customFormat="1">
      <c r="D12478" s="32"/>
      <c r="G12478" s="32"/>
      <c r="I12478" s="7"/>
      <c r="J12478" s="7"/>
      <c r="K12478" s="7"/>
      <c r="N12478" s="7"/>
    </row>
    <row r="12479" spans="4:14" s="1" customFormat="1">
      <c r="D12479" s="32"/>
      <c r="G12479" s="32"/>
      <c r="I12479" s="7"/>
      <c r="J12479" s="7"/>
      <c r="K12479" s="7"/>
      <c r="N12479" s="7"/>
    </row>
    <row r="12480" spans="4:14" s="1" customFormat="1">
      <c r="D12480" s="32"/>
      <c r="G12480" s="32"/>
      <c r="I12480" s="7"/>
      <c r="J12480" s="7"/>
      <c r="K12480" s="7"/>
      <c r="N12480" s="7"/>
    </row>
    <row r="12481" spans="4:14" s="1" customFormat="1">
      <c r="D12481" s="32"/>
      <c r="G12481" s="32"/>
      <c r="I12481" s="7"/>
      <c r="J12481" s="7"/>
      <c r="K12481" s="7"/>
      <c r="N12481" s="7"/>
    </row>
    <row r="12482" spans="4:14" s="1" customFormat="1">
      <c r="D12482" s="32"/>
      <c r="G12482" s="32"/>
      <c r="I12482" s="7"/>
      <c r="J12482" s="7"/>
      <c r="K12482" s="7"/>
      <c r="N12482" s="7"/>
    </row>
    <row r="12483" spans="4:14" s="1" customFormat="1">
      <c r="D12483" s="32"/>
      <c r="G12483" s="32"/>
      <c r="I12483" s="7"/>
      <c r="J12483" s="7"/>
      <c r="K12483" s="7"/>
      <c r="N12483" s="7"/>
    </row>
    <row r="12484" spans="4:14" s="1" customFormat="1">
      <c r="D12484" s="32"/>
      <c r="G12484" s="32"/>
      <c r="I12484" s="7"/>
      <c r="J12484" s="7"/>
      <c r="K12484" s="7"/>
      <c r="N12484" s="7"/>
    </row>
    <row r="12485" spans="4:14" s="1" customFormat="1">
      <c r="D12485" s="32"/>
      <c r="G12485" s="32"/>
      <c r="I12485" s="7"/>
      <c r="J12485" s="7"/>
      <c r="K12485" s="7"/>
      <c r="N12485" s="7"/>
    </row>
    <row r="12486" spans="4:14" s="1" customFormat="1">
      <c r="D12486" s="32"/>
      <c r="G12486" s="32"/>
      <c r="I12486" s="7"/>
      <c r="J12486" s="7"/>
      <c r="K12486" s="7"/>
      <c r="N12486" s="7"/>
    </row>
    <row r="12487" spans="4:14" s="1" customFormat="1">
      <c r="D12487" s="32"/>
      <c r="G12487" s="32"/>
      <c r="I12487" s="7"/>
      <c r="J12487" s="7"/>
      <c r="K12487" s="7"/>
      <c r="N12487" s="7"/>
    </row>
    <row r="12488" spans="4:14" s="1" customFormat="1">
      <c r="D12488" s="32"/>
      <c r="G12488" s="32"/>
      <c r="I12488" s="7"/>
      <c r="J12488" s="7"/>
      <c r="K12488" s="7"/>
      <c r="N12488" s="7"/>
    </row>
    <row r="12489" spans="4:14" s="1" customFormat="1">
      <c r="D12489" s="32"/>
      <c r="G12489" s="32"/>
      <c r="I12489" s="7"/>
      <c r="J12489" s="7"/>
      <c r="K12489" s="7"/>
      <c r="N12489" s="7"/>
    </row>
    <row r="12490" spans="4:14" s="1" customFormat="1">
      <c r="D12490" s="32"/>
      <c r="G12490" s="32"/>
      <c r="I12490" s="7"/>
      <c r="J12490" s="7"/>
      <c r="K12490" s="7"/>
      <c r="N12490" s="7"/>
    </row>
    <row r="12491" spans="4:14" s="1" customFormat="1">
      <c r="D12491" s="32"/>
      <c r="G12491" s="32"/>
      <c r="I12491" s="7"/>
      <c r="J12491" s="7"/>
      <c r="K12491" s="7"/>
      <c r="N12491" s="7"/>
    </row>
    <row r="12492" spans="4:14" s="1" customFormat="1">
      <c r="D12492" s="32"/>
      <c r="G12492" s="32"/>
      <c r="I12492" s="7"/>
      <c r="J12492" s="7"/>
      <c r="K12492" s="7"/>
      <c r="N12492" s="7"/>
    </row>
    <row r="12493" spans="4:14" s="1" customFormat="1">
      <c r="D12493" s="32"/>
      <c r="G12493" s="32"/>
      <c r="I12493" s="7"/>
      <c r="J12493" s="7"/>
      <c r="K12493" s="7"/>
      <c r="N12493" s="7"/>
    </row>
    <row r="12494" spans="4:14" s="1" customFormat="1">
      <c r="D12494" s="32"/>
      <c r="G12494" s="32"/>
      <c r="I12494" s="7"/>
      <c r="J12494" s="7"/>
      <c r="K12494" s="7"/>
      <c r="N12494" s="7"/>
    </row>
    <row r="12495" spans="4:14" s="1" customFormat="1">
      <c r="D12495" s="32"/>
      <c r="G12495" s="32"/>
      <c r="I12495" s="7"/>
      <c r="J12495" s="7"/>
      <c r="K12495" s="7"/>
      <c r="N12495" s="7"/>
    </row>
    <row r="12496" spans="4:14" s="1" customFormat="1">
      <c r="D12496" s="32"/>
      <c r="G12496" s="32"/>
      <c r="I12496" s="7"/>
      <c r="J12496" s="7"/>
      <c r="K12496" s="7"/>
      <c r="N12496" s="7"/>
    </row>
    <row r="12497" spans="4:14" s="1" customFormat="1">
      <c r="D12497" s="32"/>
      <c r="G12497" s="32"/>
      <c r="I12497" s="7"/>
      <c r="J12497" s="7"/>
      <c r="K12497" s="7"/>
      <c r="N12497" s="7"/>
    </row>
    <row r="12498" spans="4:14" s="1" customFormat="1">
      <c r="D12498" s="32"/>
      <c r="G12498" s="32"/>
      <c r="I12498" s="7"/>
      <c r="J12498" s="7"/>
      <c r="K12498" s="7"/>
      <c r="N12498" s="7"/>
    </row>
    <row r="12499" spans="4:14" s="1" customFormat="1">
      <c r="D12499" s="32"/>
      <c r="G12499" s="32"/>
      <c r="I12499" s="7"/>
      <c r="J12499" s="7"/>
      <c r="K12499" s="7"/>
      <c r="N12499" s="7"/>
    </row>
    <row r="12500" spans="4:14" s="1" customFormat="1">
      <c r="D12500" s="32"/>
      <c r="G12500" s="32"/>
      <c r="I12500" s="7"/>
      <c r="J12500" s="7"/>
      <c r="K12500" s="7"/>
      <c r="N12500" s="7"/>
    </row>
    <row r="12501" spans="4:14" s="1" customFormat="1">
      <c r="D12501" s="32"/>
      <c r="G12501" s="32"/>
      <c r="I12501" s="7"/>
      <c r="J12501" s="7"/>
      <c r="K12501" s="7"/>
      <c r="N12501" s="7"/>
    </row>
    <row r="12502" spans="4:14" s="1" customFormat="1">
      <c r="D12502" s="32"/>
      <c r="G12502" s="32"/>
      <c r="I12502" s="7"/>
      <c r="J12502" s="7"/>
      <c r="K12502" s="7"/>
      <c r="N12502" s="7"/>
    </row>
    <row r="12503" spans="4:14" s="1" customFormat="1">
      <c r="D12503" s="32"/>
      <c r="G12503" s="32"/>
      <c r="I12503" s="7"/>
      <c r="J12503" s="7"/>
      <c r="K12503" s="7"/>
      <c r="N12503" s="7"/>
    </row>
    <row r="12504" spans="4:14" s="1" customFormat="1">
      <c r="D12504" s="32"/>
      <c r="G12504" s="32"/>
      <c r="I12504" s="7"/>
      <c r="J12504" s="7"/>
      <c r="K12504" s="7"/>
      <c r="N12504" s="7"/>
    </row>
    <row r="12505" spans="4:14" s="1" customFormat="1">
      <c r="D12505" s="32"/>
      <c r="G12505" s="32"/>
      <c r="I12505" s="7"/>
      <c r="J12505" s="7"/>
      <c r="K12505" s="7"/>
      <c r="N12505" s="7"/>
    </row>
    <row r="12506" spans="4:14" s="1" customFormat="1">
      <c r="D12506" s="32"/>
      <c r="G12506" s="32"/>
      <c r="I12506" s="7"/>
      <c r="J12506" s="7"/>
      <c r="K12506" s="7"/>
      <c r="N12506" s="7"/>
    </row>
    <row r="12507" spans="4:14" s="1" customFormat="1">
      <c r="D12507" s="32"/>
      <c r="G12507" s="32"/>
      <c r="I12507" s="7"/>
      <c r="J12507" s="7"/>
      <c r="K12507" s="7"/>
      <c r="N12507" s="7"/>
    </row>
    <row r="12508" spans="4:14" s="1" customFormat="1">
      <c r="D12508" s="32"/>
      <c r="G12508" s="32"/>
      <c r="I12508" s="7"/>
      <c r="J12508" s="7"/>
      <c r="K12508" s="7"/>
      <c r="N12508" s="7"/>
    </row>
    <row r="12509" spans="4:14" s="1" customFormat="1">
      <c r="D12509" s="32"/>
      <c r="G12509" s="32"/>
      <c r="I12509" s="7"/>
      <c r="J12509" s="7"/>
      <c r="K12509" s="7"/>
      <c r="N12509" s="7"/>
    </row>
    <row r="12510" spans="4:14" s="1" customFormat="1">
      <c r="D12510" s="32"/>
      <c r="G12510" s="32"/>
      <c r="I12510" s="7"/>
      <c r="J12510" s="7"/>
      <c r="K12510" s="7"/>
      <c r="N12510" s="7"/>
    </row>
    <row r="12511" spans="4:14" s="1" customFormat="1">
      <c r="D12511" s="32"/>
      <c r="G12511" s="32"/>
      <c r="I12511" s="7"/>
      <c r="J12511" s="7"/>
      <c r="K12511" s="7"/>
      <c r="N12511" s="7"/>
    </row>
    <row r="12512" spans="4:14" s="1" customFormat="1">
      <c r="D12512" s="32"/>
      <c r="G12512" s="32"/>
      <c r="I12512" s="7"/>
      <c r="J12512" s="7"/>
      <c r="K12512" s="7"/>
      <c r="N12512" s="7"/>
    </row>
    <row r="12513" spans="4:14" s="1" customFormat="1">
      <c r="D12513" s="32"/>
      <c r="G12513" s="32"/>
      <c r="I12513" s="7"/>
      <c r="J12513" s="7"/>
      <c r="K12513" s="7"/>
      <c r="N12513" s="7"/>
    </row>
    <row r="12514" spans="4:14" s="1" customFormat="1">
      <c r="D12514" s="32"/>
      <c r="G12514" s="32"/>
      <c r="I12514" s="7"/>
      <c r="J12514" s="7"/>
      <c r="K12514" s="7"/>
      <c r="N12514" s="7"/>
    </row>
    <row r="12515" spans="4:14" s="1" customFormat="1">
      <c r="D12515" s="32"/>
      <c r="G12515" s="32"/>
      <c r="I12515" s="7"/>
      <c r="J12515" s="7"/>
      <c r="K12515" s="7"/>
      <c r="N12515" s="7"/>
    </row>
    <row r="12516" spans="4:14" s="1" customFormat="1">
      <c r="D12516" s="32"/>
      <c r="G12516" s="32"/>
      <c r="I12516" s="7"/>
      <c r="J12516" s="7"/>
      <c r="K12516" s="7"/>
      <c r="N12516" s="7"/>
    </row>
    <row r="12517" spans="4:14" s="1" customFormat="1">
      <c r="D12517" s="32"/>
      <c r="G12517" s="32"/>
      <c r="I12517" s="7"/>
      <c r="J12517" s="7"/>
      <c r="K12517" s="7"/>
      <c r="N12517" s="7"/>
    </row>
    <row r="12518" spans="4:14" s="1" customFormat="1">
      <c r="D12518" s="32"/>
      <c r="G12518" s="32"/>
      <c r="I12518" s="7"/>
      <c r="J12518" s="7"/>
      <c r="K12518" s="7"/>
      <c r="N12518" s="7"/>
    </row>
    <row r="12519" spans="4:14" s="1" customFormat="1">
      <c r="D12519" s="32"/>
      <c r="G12519" s="32"/>
      <c r="I12519" s="7"/>
      <c r="J12519" s="7"/>
      <c r="K12519" s="7"/>
      <c r="N12519" s="7"/>
    </row>
    <row r="12520" spans="4:14" s="1" customFormat="1">
      <c r="D12520" s="32"/>
      <c r="G12520" s="32"/>
      <c r="I12520" s="7"/>
      <c r="J12520" s="7"/>
      <c r="K12520" s="7"/>
      <c r="N12520" s="7"/>
    </row>
    <row r="12521" spans="4:14" s="1" customFormat="1">
      <c r="D12521" s="32"/>
      <c r="G12521" s="32"/>
      <c r="I12521" s="7"/>
      <c r="J12521" s="7"/>
      <c r="K12521" s="7"/>
      <c r="N12521" s="7"/>
    </row>
    <row r="12522" spans="4:14" s="1" customFormat="1">
      <c r="D12522" s="32"/>
      <c r="G12522" s="32"/>
      <c r="I12522" s="7"/>
      <c r="J12522" s="7"/>
      <c r="K12522" s="7"/>
      <c r="N12522" s="7"/>
    </row>
    <row r="12523" spans="4:14" s="1" customFormat="1">
      <c r="D12523" s="32"/>
      <c r="G12523" s="32"/>
      <c r="I12523" s="7"/>
      <c r="J12523" s="7"/>
      <c r="K12523" s="7"/>
      <c r="N12523" s="7"/>
    </row>
    <row r="12524" spans="4:14" s="1" customFormat="1">
      <c r="D12524" s="32"/>
      <c r="G12524" s="32"/>
      <c r="I12524" s="7"/>
      <c r="J12524" s="7"/>
      <c r="K12524" s="7"/>
      <c r="N12524" s="7"/>
    </row>
    <row r="12525" spans="4:14" s="1" customFormat="1">
      <c r="D12525" s="32"/>
      <c r="G12525" s="32"/>
      <c r="I12525" s="7"/>
      <c r="J12525" s="7"/>
      <c r="K12525" s="7"/>
      <c r="N12525" s="7"/>
    </row>
    <row r="12526" spans="4:14" s="1" customFormat="1">
      <c r="D12526" s="32"/>
      <c r="G12526" s="32"/>
      <c r="I12526" s="7"/>
      <c r="J12526" s="7"/>
      <c r="K12526" s="7"/>
      <c r="N12526" s="7"/>
    </row>
    <row r="12527" spans="4:14" s="1" customFormat="1">
      <c r="D12527" s="32"/>
      <c r="G12527" s="32"/>
      <c r="I12527" s="7"/>
      <c r="J12527" s="7"/>
      <c r="K12527" s="7"/>
      <c r="N12527" s="7"/>
    </row>
    <row r="12528" spans="4:14" s="1" customFormat="1">
      <c r="D12528" s="32"/>
      <c r="G12528" s="32"/>
      <c r="I12528" s="7"/>
      <c r="J12528" s="7"/>
      <c r="K12528" s="7"/>
      <c r="N12528" s="7"/>
    </row>
    <row r="12529" spans="4:14" s="1" customFormat="1">
      <c r="D12529" s="32"/>
      <c r="G12529" s="32"/>
      <c r="I12529" s="7"/>
      <c r="J12529" s="7"/>
      <c r="K12529" s="7"/>
      <c r="N12529" s="7"/>
    </row>
    <row r="12530" spans="4:14" s="1" customFormat="1">
      <c r="D12530" s="32"/>
      <c r="G12530" s="32"/>
      <c r="I12530" s="7"/>
      <c r="J12530" s="7"/>
      <c r="K12530" s="7"/>
      <c r="N12530" s="7"/>
    </row>
    <row r="12531" spans="4:14" s="1" customFormat="1">
      <c r="D12531" s="32"/>
      <c r="G12531" s="32"/>
      <c r="I12531" s="7"/>
      <c r="J12531" s="7"/>
      <c r="K12531" s="7"/>
      <c r="N12531" s="7"/>
    </row>
    <row r="12532" spans="4:14" s="1" customFormat="1">
      <c r="D12532" s="32"/>
      <c r="G12532" s="32"/>
      <c r="I12532" s="7"/>
      <c r="J12532" s="7"/>
      <c r="K12532" s="7"/>
      <c r="N12532" s="7"/>
    </row>
    <row r="12533" spans="4:14" s="1" customFormat="1">
      <c r="D12533" s="32"/>
      <c r="G12533" s="32"/>
      <c r="I12533" s="7"/>
      <c r="J12533" s="7"/>
      <c r="K12533" s="7"/>
      <c r="N12533" s="7"/>
    </row>
    <row r="12534" spans="4:14" s="1" customFormat="1">
      <c r="D12534" s="32"/>
      <c r="G12534" s="32"/>
      <c r="I12534" s="7"/>
      <c r="J12534" s="7"/>
      <c r="K12534" s="7"/>
      <c r="N12534" s="7"/>
    </row>
    <row r="12535" spans="4:14" s="1" customFormat="1">
      <c r="D12535" s="32"/>
      <c r="G12535" s="32"/>
      <c r="I12535" s="7"/>
      <c r="J12535" s="7"/>
      <c r="K12535" s="7"/>
      <c r="N12535" s="7"/>
    </row>
    <row r="12536" spans="4:14" s="1" customFormat="1">
      <c r="D12536" s="32"/>
      <c r="G12536" s="32"/>
      <c r="I12536" s="7"/>
      <c r="J12536" s="7"/>
      <c r="K12536" s="7"/>
      <c r="N12536" s="7"/>
    </row>
    <row r="12537" spans="4:14" s="1" customFormat="1">
      <c r="D12537" s="32"/>
      <c r="G12537" s="32"/>
      <c r="I12537" s="7"/>
      <c r="J12537" s="7"/>
      <c r="K12537" s="7"/>
      <c r="N12537" s="7"/>
    </row>
    <row r="12538" spans="4:14" s="1" customFormat="1">
      <c r="D12538" s="32"/>
      <c r="G12538" s="32"/>
      <c r="I12538" s="7"/>
      <c r="J12538" s="7"/>
      <c r="K12538" s="7"/>
      <c r="N12538" s="7"/>
    </row>
    <row r="12539" spans="4:14" s="1" customFormat="1">
      <c r="D12539" s="32"/>
      <c r="G12539" s="32"/>
      <c r="I12539" s="7"/>
      <c r="J12539" s="7"/>
      <c r="K12539" s="7"/>
      <c r="N12539" s="7"/>
    </row>
    <row r="12540" spans="4:14" s="1" customFormat="1">
      <c r="D12540" s="32"/>
      <c r="G12540" s="32"/>
      <c r="I12540" s="7"/>
      <c r="J12540" s="7"/>
      <c r="K12540" s="7"/>
      <c r="N12540" s="7"/>
    </row>
    <row r="12541" spans="4:14" s="1" customFormat="1">
      <c r="D12541" s="32"/>
      <c r="G12541" s="32"/>
      <c r="I12541" s="7"/>
      <c r="J12541" s="7"/>
      <c r="K12541" s="7"/>
      <c r="N12541" s="7"/>
    </row>
    <row r="12542" spans="4:14" s="1" customFormat="1">
      <c r="D12542" s="32"/>
      <c r="G12542" s="32"/>
      <c r="I12542" s="7"/>
      <c r="J12542" s="7"/>
      <c r="K12542" s="7"/>
      <c r="N12542" s="7"/>
    </row>
    <row r="12543" spans="4:14" s="1" customFormat="1">
      <c r="D12543" s="32"/>
      <c r="G12543" s="32"/>
      <c r="I12543" s="7"/>
      <c r="J12543" s="7"/>
      <c r="K12543" s="7"/>
      <c r="N12543" s="7"/>
    </row>
    <row r="12544" spans="4:14" s="1" customFormat="1">
      <c r="D12544" s="32"/>
      <c r="G12544" s="32"/>
      <c r="I12544" s="7"/>
      <c r="J12544" s="7"/>
      <c r="K12544" s="7"/>
      <c r="N12544" s="7"/>
    </row>
    <row r="12545" spans="4:14" s="1" customFormat="1">
      <c r="D12545" s="32"/>
      <c r="G12545" s="32"/>
      <c r="I12545" s="7"/>
      <c r="J12545" s="7"/>
      <c r="K12545" s="7"/>
      <c r="N12545" s="7"/>
    </row>
    <row r="12546" spans="4:14" s="1" customFormat="1">
      <c r="D12546" s="32"/>
      <c r="G12546" s="32"/>
      <c r="I12546" s="7"/>
      <c r="J12546" s="7"/>
      <c r="K12546" s="7"/>
      <c r="N12546" s="7"/>
    </row>
    <row r="12547" spans="4:14" s="1" customFormat="1">
      <c r="D12547" s="32"/>
      <c r="G12547" s="32"/>
      <c r="I12547" s="7"/>
      <c r="J12547" s="7"/>
      <c r="K12547" s="7"/>
      <c r="N12547" s="7"/>
    </row>
    <row r="12548" spans="4:14" s="1" customFormat="1">
      <c r="D12548" s="32"/>
      <c r="G12548" s="32"/>
      <c r="I12548" s="7"/>
      <c r="J12548" s="7"/>
      <c r="K12548" s="7"/>
      <c r="N12548" s="7"/>
    </row>
    <row r="12549" spans="4:14" s="1" customFormat="1">
      <c r="D12549" s="32"/>
      <c r="G12549" s="32"/>
      <c r="I12549" s="7"/>
      <c r="J12549" s="7"/>
      <c r="K12549" s="7"/>
      <c r="N12549" s="7"/>
    </row>
    <row r="12550" spans="4:14" s="1" customFormat="1">
      <c r="D12550" s="32"/>
      <c r="G12550" s="32"/>
      <c r="I12550" s="7"/>
      <c r="J12550" s="7"/>
      <c r="K12550" s="7"/>
      <c r="N12550" s="7"/>
    </row>
    <row r="12551" spans="4:14" s="1" customFormat="1">
      <c r="D12551" s="32"/>
      <c r="G12551" s="32"/>
      <c r="I12551" s="7"/>
      <c r="J12551" s="7"/>
      <c r="K12551" s="7"/>
      <c r="N12551" s="7"/>
    </row>
    <row r="12552" spans="4:14" s="1" customFormat="1">
      <c r="D12552" s="32"/>
      <c r="G12552" s="32"/>
      <c r="I12552" s="7"/>
      <c r="J12552" s="7"/>
      <c r="K12552" s="7"/>
      <c r="N12552" s="7"/>
    </row>
    <row r="12553" spans="4:14" s="1" customFormat="1">
      <c r="D12553" s="32"/>
      <c r="G12553" s="32"/>
      <c r="I12553" s="7"/>
      <c r="J12553" s="7"/>
      <c r="K12553" s="7"/>
      <c r="N12553" s="7"/>
    </row>
    <row r="12554" spans="4:14" s="1" customFormat="1">
      <c r="D12554" s="32"/>
      <c r="G12554" s="32"/>
      <c r="I12554" s="7"/>
      <c r="J12554" s="7"/>
      <c r="K12554" s="7"/>
      <c r="N12554" s="7"/>
    </row>
    <row r="12555" spans="4:14" s="1" customFormat="1">
      <c r="D12555" s="32"/>
      <c r="G12555" s="32"/>
      <c r="I12555" s="7"/>
      <c r="J12555" s="7"/>
      <c r="K12555" s="7"/>
      <c r="N12555" s="7"/>
    </row>
    <row r="12556" spans="4:14" s="1" customFormat="1">
      <c r="D12556" s="32"/>
      <c r="G12556" s="32"/>
      <c r="I12556" s="7"/>
      <c r="J12556" s="7"/>
      <c r="K12556" s="7"/>
      <c r="N12556" s="7"/>
    </row>
    <row r="12557" spans="4:14" s="1" customFormat="1">
      <c r="D12557" s="32"/>
      <c r="G12557" s="32"/>
      <c r="I12557" s="7"/>
      <c r="J12557" s="7"/>
      <c r="K12557" s="7"/>
      <c r="N12557" s="7"/>
    </row>
    <row r="12558" spans="4:14" s="1" customFormat="1">
      <c r="D12558" s="32"/>
      <c r="G12558" s="32"/>
      <c r="I12558" s="7"/>
      <c r="J12558" s="7"/>
      <c r="K12558" s="7"/>
      <c r="N12558" s="7"/>
    </row>
    <row r="12559" spans="4:14" s="1" customFormat="1">
      <c r="D12559" s="32"/>
      <c r="G12559" s="32"/>
      <c r="I12559" s="7"/>
      <c r="J12559" s="7"/>
      <c r="K12559" s="7"/>
      <c r="N12559" s="7"/>
    </row>
    <row r="12560" spans="4:14" s="1" customFormat="1">
      <c r="D12560" s="32"/>
      <c r="G12560" s="32"/>
      <c r="I12560" s="7"/>
      <c r="J12560" s="7"/>
      <c r="K12560" s="7"/>
      <c r="N12560" s="7"/>
    </row>
    <row r="12561" spans="4:14" s="1" customFormat="1">
      <c r="D12561" s="32"/>
      <c r="G12561" s="32"/>
      <c r="I12561" s="7"/>
      <c r="J12561" s="7"/>
      <c r="K12561" s="7"/>
      <c r="N12561" s="7"/>
    </row>
    <row r="12562" spans="4:14" s="1" customFormat="1">
      <c r="D12562" s="32"/>
      <c r="G12562" s="32"/>
      <c r="I12562" s="7"/>
      <c r="J12562" s="7"/>
      <c r="K12562" s="7"/>
      <c r="N12562" s="7"/>
    </row>
    <row r="12563" spans="4:14" s="1" customFormat="1">
      <c r="D12563" s="32"/>
      <c r="G12563" s="32"/>
      <c r="I12563" s="7"/>
      <c r="J12563" s="7"/>
      <c r="K12563" s="7"/>
      <c r="N12563" s="7"/>
    </row>
    <row r="12564" spans="4:14" s="1" customFormat="1">
      <c r="D12564" s="32"/>
      <c r="G12564" s="32"/>
      <c r="I12564" s="7"/>
      <c r="J12564" s="7"/>
      <c r="K12564" s="7"/>
      <c r="N12564" s="7"/>
    </row>
    <row r="12565" spans="4:14" s="1" customFormat="1">
      <c r="D12565" s="32"/>
      <c r="G12565" s="32"/>
      <c r="I12565" s="7"/>
      <c r="J12565" s="7"/>
      <c r="K12565" s="7"/>
      <c r="N12565" s="7"/>
    </row>
    <row r="12566" spans="4:14" s="1" customFormat="1">
      <c r="D12566" s="32"/>
      <c r="G12566" s="32"/>
      <c r="I12566" s="7"/>
      <c r="J12566" s="7"/>
      <c r="K12566" s="7"/>
      <c r="N12566" s="7"/>
    </row>
    <row r="12567" spans="4:14" s="1" customFormat="1">
      <c r="D12567" s="32"/>
      <c r="G12567" s="32"/>
      <c r="I12567" s="7"/>
      <c r="J12567" s="7"/>
      <c r="K12567" s="7"/>
      <c r="N12567" s="7"/>
    </row>
    <row r="12568" spans="4:14" s="1" customFormat="1">
      <c r="D12568" s="32"/>
      <c r="G12568" s="32"/>
      <c r="I12568" s="7"/>
      <c r="J12568" s="7"/>
      <c r="K12568" s="7"/>
      <c r="N12568" s="7"/>
    </row>
    <row r="12569" spans="4:14" s="1" customFormat="1">
      <c r="D12569" s="32"/>
      <c r="G12569" s="32"/>
      <c r="I12569" s="7"/>
      <c r="J12569" s="7"/>
      <c r="K12569" s="7"/>
      <c r="N12569" s="7"/>
    </row>
    <row r="12570" spans="4:14" s="1" customFormat="1">
      <c r="D12570" s="32"/>
      <c r="G12570" s="32"/>
      <c r="I12570" s="7"/>
      <c r="J12570" s="7"/>
      <c r="K12570" s="7"/>
      <c r="N12570" s="7"/>
    </row>
    <row r="12571" spans="4:14" s="1" customFormat="1">
      <c r="D12571" s="32"/>
      <c r="G12571" s="32"/>
      <c r="I12571" s="7"/>
      <c r="J12571" s="7"/>
      <c r="K12571" s="7"/>
      <c r="N12571" s="7"/>
    </row>
    <row r="12572" spans="4:14" s="1" customFormat="1">
      <c r="D12572" s="32"/>
      <c r="G12572" s="32"/>
      <c r="I12572" s="7"/>
      <c r="J12572" s="7"/>
      <c r="K12572" s="7"/>
      <c r="N12572" s="7"/>
    </row>
    <row r="12573" spans="4:14" s="1" customFormat="1">
      <c r="D12573" s="32"/>
      <c r="G12573" s="32"/>
      <c r="I12573" s="7"/>
      <c r="J12573" s="7"/>
      <c r="K12573" s="7"/>
      <c r="N12573" s="7"/>
    </row>
    <row r="12574" spans="4:14" s="1" customFormat="1">
      <c r="D12574" s="32"/>
      <c r="G12574" s="32"/>
      <c r="I12574" s="7"/>
      <c r="J12574" s="7"/>
      <c r="K12574" s="7"/>
      <c r="N12574" s="7"/>
    </row>
    <row r="12575" spans="4:14" s="1" customFormat="1">
      <c r="D12575" s="32"/>
      <c r="G12575" s="32"/>
      <c r="I12575" s="7"/>
      <c r="J12575" s="7"/>
      <c r="K12575" s="7"/>
      <c r="N12575" s="7"/>
    </row>
    <row r="12576" spans="4:14" s="1" customFormat="1">
      <c r="D12576" s="32"/>
      <c r="G12576" s="32"/>
      <c r="I12576" s="7"/>
      <c r="J12576" s="7"/>
      <c r="K12576" s="7"/>
      <c r="N12576" s="7"/>
    </row>
    <row r="12577" spans="4:14" s="1" customFormat="1">
      <c r="D12577" s="32"/>
      <c r="G12577" s="32"/>
      <c r="I12577" s="7"/>
      <c r="J12577" s="7"/>
      <c r="K12577" s="7"/>
      <c r="N12577" s="7"/>
    </row>
    <row r="12578" spans="4:14" s="1" customFormat="1">
      <c r="D12578" s="32"/>
      <c r="G12578" s="32"/>
      <c r="I12578" s="7"/>
      <c r="J12578" s="7"/>
      <c r="K12578" s="7"/>
      <c r="N12578" s="7"/>
    </row>
    <row r="12579" spans="4:14" s="1" customFormat="1">
      <c r="D12579" s="32"/>
      <c r="G12579" s="32"/>
      <c r="I12579" s="7"/>
      <c r="J12579" s="7"/>
      <c r="K12579" s="7"/>
      <c r="N12579" s="7"/>
    </row>
    <row r="12580" spans="4:14" s="1" customFormat="1">
      <c r="D12580" s="32"/>
      <c r="G12580" s="32"/>
      <c r="I12580" s="7"/>
      <c r="J12580" s="7"/>
      <c r="K12580" s="7"/>
      <c r="N12580" s="7"/>
    </row>
    <row r="12581" spans="4:14" s="1" customFormat="1">
      <c r="D12581" s="32"/>
      <c r="G12581" s="32"/>
      <c r="I12581" s="7"/>
      <c r="J12581" s="7"/>
      <c r="K12581" s="7"/>
      <c r="N12581" s="7"/>
    </row>
    <row r="12582" spans="4:14" s="1" customFormat="1">
      <c r="D12582" s="32"/>
      <c r="G12582" s="32"/>
      <c r="I12582" s="7"/>
      <c r="J12582" s="7"/>
      <c r="K12582" s="7"/>
      <c r="N12582" s="7"/>
    </row>
    <row r="12583" spans="4:14" s="1" customFormat="1">
      <c r="D12583" s="32"/>
      <c r="G12583" s="32"/>
      <c r="I12583" s="7"/>
      <c r="J12583" s="7"/>
      <c r="K12583" s="7"/>
      <c r="N12583" s="7"/>
    </row>
    <row r="12584" spans="4:14" s="1" customFormat="1">
      <c r="D12584" s="32"/>
      <c r="G12584" s="32"/>
      <c r="I12584" s="7"/>
      <c r="J12584" s="7"/>
      <c r="K12584" s="7"/>
      <c r="N12584" s="7"/>
    </row>
    <row r="12585" spans="4:14" s="1" customFormat="1">
      <c r="D12585" s="32"/>
      <c r="G12585" s="32"/>
      <c r="I12585" s="7"/>
      <c r="J12585" s="7"/>
      <c r="K12585" s="7"/>
      <c r="N12585" s="7"/>
    </row>
    <row r="12586" spans="4:14" s="1" customFormat="1">
      <c r="D12586" s="32"/>
      <c r="G12586" s="32"/>
      <c r="I12586" s="7"/>
      <c r="J12586" s="7"/>
      <c r="K12586" s="7"/>
      <c r="N12586" s="7"/>
    </row>
    <row r="12587" spans="4:14" s="1" customFormat="1">
      <c r="D12587" s="32"/>
      <c r="G12587" s="32"/>
      <c r="I12587" s="7"/>
      <c r="J12587" s="7"/>
      <c r="K12587" s="7"/>
      <c r="N12587" s="7"/>
    </row>
    <row r="12588" spans="4:14" s="1" customFormat="1">
      <c r="D12588" s="32"/>
      <c r="G12588" s="32"/>
      <c r="I12588" s="7"/>
      <c r="J12588" s="7"/>
      <c r="K12588" s="7"/>
      <c r="N12588" s="7"/>
    </row>
    <row r="12589" spans="4:14" s="1" customFormat="1">
      <c r="D12589" s="32"/>
      <c r="G12589" s="32"/>
      <c r="I12589" s="7"/>
      <c r="J12589" s="7"/>
      <c r="K12589" s="7"/>
      <c r="N12589" s="7"/>
    </row>
    <row r="12590" spans="4:14" s="1" customFormat="1">
      <c r="D12590" s="32"/>
      <c r="G12590" s="32"/>
      <c r="I12590" s="7"/>
      <c r="J12590" s="7"/>
      <c r="K12590" s="7"/>
      <c r="N12590" s="7"/>
    </row>
    <row r="12591" spans="4:14" s="1" customFormat="1">
      <c r="D12591" s="32"/>
      <c r="G12591" s="32"/>
      <c r="I12591" s="7"/>
      <c r="J12591" s="7"/>
      <c r="K12591" s="7"/>
      <c r="N12591" s="7"/>
    </row>
    <row r="12592" spans="4:14" s="1" customFormat="1">
      <c r="D12592" s="32"/>
      <c r="G12592" s="32"/>
      <c r="I12592" s="7"/>
      <c r="J12592" s="7"/>
      <c r="K12592" s="7"/>
      <c r="N12592" s="7"/>
    </row>
    <row r="12593" spans="4:14" s="1" customFormat="1">
      <c r="D12593" s="32"/>
      <c r="G12593" s="32"/>
      <c r="I12593" s="7"/>
      <c r="J12593" s="7"/>
      <c r="K12593" s="7"/>
      <c r="N12593" s="7"/>
    </row>
    <row r="12594" spans="4:14" s="1" customFormat="1">
      <c r="D12594" s="32"/>
      <c r="G12594" s="32"/>
      <c r="I12594" s="7"/>
      <c r="J12594" s="7"/>
      <c r="K12594" s="7"/>
      <c r="N12594" s="7"/>
    </row>
    <row r="12595" spans="4:14" s="1" customFormat="1">
      <c r="D12595" s="32"/>
      <c r="G12595" s="32"/>
      <c r="I12595" s="7"/>
      <c r="J12595" s="7"/>
      <c r="K12595" s="7"/>
      <c r="N12595" s="7"/>
    </row>
    <row r="12596" spans="4:14" s="1" customFormat="1">
      <c r="D12596" s="32"/>
      <c r="G12596" s="32"/>
      <c r="I12596" s="7"/>
      <c r="J12596" s="7"/>
      <c r="K12596" s="7"/>
      <c r="N12596" s="7"/>
    </row>
    <row r="12597" spans="4:14" s="1" customFormat="1">
      <c r="D12597" s="32"/>
      <c r="G12597" s="32"/>
      <c r="I12597" s="7"/>
      <c r="J12597" s="7"/>
      <c r="K12597" s="7"/>
      <c r="N12597" s="7"/>
    </row>
    <row r="12598" spans="4:14" s="1" customFormat="1">
      <c r="D12598" s="32"/>
      <c r="G12598" s="32"/>
      <c r="I12598" s="7"/>
      <c r="J12598" s="7"/>
      <c r="K12598" s="7"/>
      <c r="N12598" s="7"/>
    </row>
    <row r="12599" spans="4:14" s="1" customFormat="1">
      <c r="D12599" s="32"/>
      <c r="G12599" s="32"/>
      <c r="I12599" s="7"/>
      <c r="J12599" s="7"/>
      <c r="K12599" s="7"/>
      <c r="N12599" s="7"/>
    </row>
    <row r="12600" spans="4:14" s="1" customFormat="1">
      <c r="D12600" s="32"/>
      <c r="G12600" s="32"/>
      <c r="I12600" s="7"/>
      <c r="J12600" s="7"/>
      <c r="K12600" s="7"/>
      <c r="N12600" s="7"/>
    </row>
    <row r="12601" spans="4:14" s="1" customFormat="1">
      <c r="D12601" s="32"/>
      <c r="G12601" s="32"/>
      <c r="I12601" s="7"/>
      <c r="J12601" s="7"/>
      <c r="K12601" s="7"/>
      <c r="N12601" s="7"/>
    </row>
    <row r="12602" spans="4:14" s="1" customFormat="1">
      <c r="D12602" s="32"/>
      <c r="G12602" s="32"/>
      <c r="I12602" s="7"/>
      <c r="J12602" s="7"/>
      <c r="K12602" s="7"/>
      <c r="N12602" s="7"/>
    </row>
    <row r="12603" spans="4:14" s="1" customFormat="1">
      <c r="D12603" s="32"/>
      <c r="G12603" s="32"/>
      <c r="I12603" s="7"/>
      <c r="J12603" s="7"/>
      <c r="K12603" s="7"/>
      <c r="N12603" s="7"/>
    </row>
    <row r="12604" spans="4:14" s="1" customFormat="1">
      <c r="D12604" s="32"/>
      <c r="G12604" s="32"/>
      <c r="I12604" s="7"/>
      <c r="J12604" s="7"/>
      <c r="K12604" s="7"/>
      <c r="N12604" s="7"/>
    </row>
    <row r="12605" spans="4:14" s="1" customFormat="1">
      <c r="D12605" s="32"/>
      <c r="G12605" s="32"/>
      <c r="I12605" s="7"/>
      <c r="J12605" s="7"/>
      <c r="K12605" s="7"/>
      <c r="N12605" s="7"/>
    </row>
    <row r="12606" spans="4:14" s="1" customFormat="1">
      <c r="D12606" s="32"/>
      <c r="G12606" s="32"/>
      <c r="I12606" s="7"/>
      <c r="J12606" s="7"/>
      <c r="K12606" s="7"/>
      <c r="N12606" s="7"/>
    </row>
    <row r="12607" spans="4:14" s="1" customFormat="1">
      <c r="D12607" s="32"/>
      <c r="G12607" s="32"/>
      <c r="I12607" s="7"/>
      <c r="J12607" s="7"/>
      <c r="K12607" s="7"/>
      <c r="N12607" s="7"/>
    </row>
    <row r="12608" spans="4:14" s="1" customFormat="1">
      <c r="D12608" s="32"/>
      <c r="G12608" s="32"/>
      <c r="I12608" s="7"/>
      <c r="J12608" s="7"/>
      <c r="K12608" s="7"/>
      <c r="N12608" s="7"/>
    </row>
    <row r="12609" spans="4:14" s="1" customFormat="1">
      <c r="D12609" s="32"/>
      <c r="G12609" s="32"/>
      <c r="I12609" s="7"/>
      <c r="J12609" s="7"/>
      <c r="K12609" s="7"/>
      <c r="N12609" s="7"/>
    </row>
    <row r="12610" spans="4:14" s="1" customFormat="1">
      <c r="D12610" s="32"/>
      <c r="G12610" s="32"/>
      <c r="I12610" s="7"/>
      <c r="J12610" s="7"/>
      <c r="K12610" s="7"/>
      <c r="N12610" s="7"/>
    </row>
    <row r="12611" spans="4:14" s="1" customFormat="1">
      <c r="D12611" s="32"/>
      <c r="G12611" s="32"/>
      <c r="I12611" s="7"/>
      <c r="J12611" s="7"/>
      <c r="K12611" s="7"/>
      <c r="N12611" s="7"/>
    </row>
    <row r="12612" spans="4:14" s="1" customFormat="1">
      <c r="D12612" s="32"/>
      <c r="G12612" s="32"/>
      <c r="I12612" s="7"/>
      <c r="J12612" s="7"/>
      <c r="K12612" s="7"/>
      <c r="N12612" s="7"/>
    </row>
    <row r="12613" spans="4:14" s="1" customFormat="1">
      <c r="D12613" s="32"/>
      <c r="G12613" s="32"/>
      <c r="I12613" s="7"/>
      <c r="J12613" s="7"/>
      <c r="K12613" s="7"/>
      <c r="N12613" s="7"/>
    </row>
    <row r="12614" spans="4:14" s="1" customFormat="1">
      <c r="D12614" s="32"/>
      <c r="G12614" s="32"/>
      <c r="I12614" s="7"/>
      <c r="J12614" s="7"/>
      <c r="K12614" s="7"/>
      <c r="N12614" s="7"/>
    </row>
    <row r="12615" spans="4:14" s="1" customFormat="1">
      <c r="D12615" s="32"/>
      <c r="G12615" s="32"/>
      <c r="I12615" s="7"/>
      <c r="J12615" s="7"/>
      <c r="K12615" s="7"/>
      <c r="N12615" s="7"/>
    </row>
    <row r="12616" spans="4:14" s="1" customFormat="1">
      <c r="D12616" s="32"/>
      <c r="G12616" s="32"/>
      <c r="I12616" s="7"/>
      <c r="J12616" s="7"/>
      <c r="K12616" s="7"/>
      <c r="N12616" s="7"/>
    </row>
    <row r="12617" spans="4:14" s="1" customFormat="1">
      <c r="D12617" s="32"/>
      <c r="G12617" s="32"/>
      <c r="I12617" s="7"/>
      <c r="J12617" s="7"/>
      <c r="K12617" s="7"/>
      <c r="N12617" s="7"/>
    </row>
    <row r="12618" spans="4:14" s="1" customFormat="1">
      <c r="D12618" s="32"/>
      <c r="G12618" s="32"/>
      <c r="I12618" s="7"/>
      <c r="J12618" s="7"/>
      <c r="K12618" s="7"/>
      <c r="N12618" s="7"/>
    </row>
    <row r="12619" spans="4:14" s="1" customFormat="1">
      <c r="D12619" s="32"/>
      <c r="G12619" s="32"/>
      <c r="I12619" s="7"/>
      <c r="J12619" s="7"/>
      <c r="K12619" s="7"/>
      <c r="N12619" s="7"/>
    </row>
    <row r="12620" spans="4:14" s="1" customFormat="1">
      <c r="D12620" s="32"/>
      <c r="G12620" s="32"/>
      <c r="I12620" s="7"/>
      <c r="J12620" s="7"/>
      <c r="K12620" s="7"/>
      <c r="N12620" s="7"/>
    </row>
    <row r="12621" spans="4:14" s="1" customFormat="1">
      <c r="D12621" s="32"/>
      <c r="G12621" s="32"/>
      <c r="I12621" s="7"/>
      <c r="J12621" s="7"/>
      <c r="K12621" s="7"/>
      <c r="N12621" s="7"/>
    </row>
    <row r="12622" spans="4:14" s="1" customFormat="1">
      <c r="D12622" s="32"/>
      <c r="G12622" s="32"/>
      <c r="I12622" s="7"/>
      <c r="J12622" s="7"/>
      <c r="K12622" s="7"/>
      <c r="N12622" s="7"/>
    </row>
    <row r="12623" spans="4:14" s="1" customFormat="1">
      <c r="D12623" s="32"/>
      <c r="G12623" s="32"/>
      <c r="I12623" s="7"/>
      <c r="J12623" s="7"/>
      <c r="K12623" s="7"/>
      <c r="N12623" s="7"/>
    </row>
    <row r="12624" spans="4:14" s="1" customFormat="1">
      <c r="D12624" s="32"/>
      <c r="G12624" s="32"/>
      <c r="I12624" s="7"/>
      <c r="J12624" s="7"/>
      <c r="K12624" s="7"/>
      <c r="N12624" s="7"/>
    </row>
    <row r="12625" spans="4:14" s="1" customFormat="1">
      <c r="D12625" s="32"/>
      <c r="G12625" s="32"/>
      <c r="I12625" s="7"/>
      <c r="J12625" s="7"/>
      <c r="K12625" s="7"/>
      <c r="N12625" s="7"/>
    </row>
    <row r="12626" spans="4:14" s="1" customFormat="1">
      <c r="D12626" s="32"/>
      <c r="G12626" s="32"/>
      <c r="I12626" s="7"/>
      <c r="J12626" s="7"/>
      <c r="K12626" s="7"/>
      <c r="N12626" s="7"/>
    </row>
    <row r="12627" spans="4:14" s="1" customFormat="1">
      <c r="D12627" s="32"/>
      <c r="G12627" s="32"/>
      <c r="I12627" s="7"/>
      <c r="J12627" s="7"/>
      <c r="K12627" s="7"/>
      <c r="N12627" s="7"/>
    </row>
    <row r="12628" spans="4:14" s="1" customFormat="1">
      <c r="D12628" s="32"/>
      <c r="G12628" s="32"/>
      <c r="I12628" s="7"/>
      <c r="J12628" s="7"/>
      <c r="K12628" s="7"/>
      <c r="N12628" s="7"/>
    </row>
    <row r="12629" spans="4:14" s="1" customFormat="1">
      <c r="D12629" s="32"/>
      <c r="G12629" s="32"/>
      <c r="I12629" s="7"/>
      <c r="J12629" s="7"/>
      <c r="K12629" s="7"/>
      <c r="N12629" s="7"/>
    </row>
    <row r="12630" spans="4:14" s="1" customFormat="1">
      <c r="D12630" s="32"/>
      <c r="G12630" s="32"/>
      <c r="I12630" s="7"/>
      <c r="J12630" s="7"/>
      <c r="K12630" s="7"/>
      <c r="N12630" s="7"/>
    </row>
    <row r="12631" spans="4:14" s="1" customFormat="1">
      <c r="D12631" s="32"/>
      <c r="G12631" s="32"/>
      <c r="I12631" s="7"/>
      <c r="J12631" s="7"/>
      <c r="K12631" s="7"/>
      <c r="N12631" s="7"/>
    </row>
    <row r="12632" spans="4:14" s="1" customFormat="1">
      <c r="D12632" s="32"/>
      <c r="G12632" s="32"/>
      <c r="I12632" s="7"/>
      <c r="J12632" s="7"/>
      <c r="K12632" s="7"/>
      <c r="N12632" s="7"/>
    </row>
    <row r="12633" spans="4:14" s="1" customFormat="1">
      <c r="D12633" s="32"/>
      <c r="G12633" s="32"/>
      <c r="I12633" s="7"/>
      <c r="J12633" s="7"/>
      <c r="K12633" s="7"/>
      <c r="N12633" s="7"/>
    </row>
    <row r="12634" spans="4:14" s="1" customFormat="1">
      <c r="D12634" s="32"/>
      <c r="G12634" s="32"/>
      <c r="I12634" s="7"/>
      <c r="J12634" s="7"/>
      <c r="K12634" s="7"/>
      <c r="N12634" s="7"/>
    </row>
    <row r="12635" spans="4:14" s="1" customFormat="1">
      <c r="D12635" s="32"/>
      <c r="G12635" s="32"/>
      <c r="I12635" s="7"/>
      <c r="J12635" s="7"/>
      <c r="K12635" s="7"/>
      <c r="N12635" s="7"/>
    </row>
    <row r="12636" spans="4:14" s="1" customFormat="1">
      <c r="D12636" s="32"/>
      <c r="G12636" s="32"/>
      <c r="I12636" s="7"/>
      <c r="J12636" s="7"/>
      <c r="K12636" s="7"/>
      <c r="N12636" s="7"/>
    </row>
    <row r="12637" spans="4:14" s="1" customFormat="1">
      <c r="D12637" s="32"/>
      <c r="G12637" s="32"/>
      <c r="I12637" s="7"/>
      <c r="J12637" s="7"/>
      <c r="K12637" s="7"/>
      <c r="N12637" s="7"/>
    </row>
    <row r="12638" spans="4:14" s="1" customFormat="1">
      <c r="D12638" s="32"/>
      <c r="G12638" s="32"/>
      <c r="I12638" s="7"/>
      <c r="J12638" s="7"/>
      <c r="K12638" s="7"/>
      <c r="N12638" s="7"/>
    </row>
    <row r="12639" spans="4:14" s="1" customFormat="1">
      <c r="D12639" s="32"/>
      <c r="G12639" s="32"/>
      <c r="I12639" s="7"/>
      <c r="J12639" s="7"/>
      <c r="K12639" s="7"/>
      <c r="N12639" s="7"/>
    </row>
    <row r="12640" spans="4:14" s="1" customFormat="1">
      <c r="D12640" s="32"/>
      <c r="G12640" s="32"/>
      <c r="I12640" s="7"/>
      <c r="J12640" s="7"/>
      <c r="K12640" s="7"/>
      <c r="N12640" s="7"/>
    </row>
    <row r="12641" spans="4:14" s="1" customFormat="1">
      <c r="D12641" s="32"/>
      <c r="G12641" s="32"/>
      <c r="I12641" s="7"/>
      <c r="J12641" s="7"/>
      <c r="K12641" s="7"/>
      <c r="N12641" s="7"/>
    </row>
    <row r="12642" spans="4:14" s="1" customFormat="1">
      <c r="D12642" s="32"/>
      <c r="G12642" s="32"/>
      <c r="I12642" s="7"/>
      <c r="J12642" s="7"/>
      <c r="K12642" s="7"/>
      <c r="N12642" s="7"/>
    </row>
    <row r="12643" spans="4:14" s="1" customFormat="1">
      <c r="D12643" s="32"/>
      <c r="G12643" s="32"/>
      <c r="I12643" s="7"/>
      <c r="J12643" s="7"/>
      <c r="K12643" s="7"/>
      <c r="N12643" s="7"/>
    </row>
    <row r="12644" spans="4:14" s="1" customFormat="1">
      <c r="D12644" s="32"/>
      <c r="G12644" s="32"/>
      <c r="I12644" s="7"/>
      <c r="J12644" s="7"/>
      <c r="K12644" s="7"/>
      <c r="N12644" s="7"/>
    </row>
    <row r="12645" spans="4:14" s="1" customFormat="1">
      <c r="D12645" s="32"/>
      <c r="G12645" s="32"/>
      <c r="I12645" s="7"/>
      <c r="J12645" s="7"/>
      <c r="K12645" s="7"/>
      <c r="N12645" s="7"/>
    </row>
    <row r="12646" spans="4:14" s="1" customFormat="1">
      <c r="D12646" s="32"/>
      <c r="G12646" s="32"/>
      <c r="I12646" s="7"/>
      <c r="J12646" s="7"/>
      <c r="K12646" s="7"/>
      <c r="N12646" s="7"/>
    </row>
    <row r="12647" spans="4:14" s="1" customFormat="1">
      <c r="D12647" s="32"/>
      <c r="G12647" s="32"/>
      <c r="I12647" s="7"/>
      <c r="J12647" s="7"/>
      <c r="K12647" s="7"/>
      <c r="N12647" s="7"/>
    </row>
    <row r="12648" spans="4:14" s="1" customFormat="1">
      <c r="D12648" s="32"/>
      <c r="G12648" s="32"/>
      <c r="I12648" s="7"/>
      <c r="J12648" s="7"/>
      <c r="K12648" s="7"/>
      <c r="N12648" s="7"/>
    </row>
    <row r="12649" spans="4:14" s="1" customFormat="1">
      <c r="D12649" s="32"/>
      <c r="G12649" s="32"/>
      <c r="I12649" s="7"/>
      <c r="J12649" s="7"/>
      <c r="K12649" s="7"/>
      <c r="N12649" s="7"/>
    </row>
    <row r="12650" spans="4:14" s="1" customFormat="1">
      <c r="D12650" s="32"/>
      <c r="G12650" s="32"/>
      <c r="I12650" s="7"/>
      <c r="J12650" s="7"/>
      <c r="K12650" s="7"/>
      <c r="N12650" s="7"/>
    </row>
    <row r="12651" spans="4:14" s="1" customFormat="1">
      <c r="D12651" s="32"/>
      <c r="G12651" s="32"/>
      <c r="I12651" s="7"/>
      <c r="J12651" s="7"/>
      <c r="K12651" s="7"/>
      <c r="N12651" s="7"/>
    </row>
    <row r="12652" spans="4:14" s="1" customFormat="1">
      <c r="D12652" s="32"/>
      <c r="G12652" s="32"/>
      <c r="I12652" s="7"/>
      <c r="J12652" s="7"/>
      <c r="K12652" s="7"/>
      <c r="N12652" s="7"/>
    </row>
    <row r="12653" spans="4:14" s="1" customFormat="1">
      <c r="D12653" s="32"/>
      <c r="G12653" s="32"/>
      <c r="I12653" s="7"/>
      <c r="J12653" s="7"/>
      <c r="K12653" s="7"/>
      <c r="N12653" s="7"/>
    </row>
    <row r="12654" spans="4:14" s="1" customFormat="1">
      <c r="D12654" s="32"/>
      <c r="G12654" s="32"/>
      <c r="I12654" s="7"/>
      <c r="J12654" s="7"/>
      <c r="K12654" s="7"/>
      <c r="N12654" s="7"/>
    </row>
    <row r="12655" spans="4:14" s="1" customFormat="1">
      <c r="D12655" s="32"/>
      <c r="G12655" s="32"/>
      <c r="I12655" s="7"/>
      <c r="J12655" s="7"/>
      <c r="K12655" s="7"/>
      <c r="N12655" s="7"/>
    </row>
    <row r="12656" spans="4:14" s="1" customFormat="1">
      <c r="D12656" s="32"/>
      <c r="G12656" s="32"/>
      <c r="I12656" s="7"/>
      <c r="J12656" s="7"/>
      <c r="K12656" s="7"/>
      <c r="N12656" s="7"/>
    </row>
    <row r="12657" spans="4:14" s="1" customFormat="1">
      <c r="D12657" s="32"/>
      <c r="G12657" s="32"/>
      <c r="I12657" s="7"/>
      <c r="J12657" s="7"/>
      <c r="K12657" s="7"/>
      <c r="N12657" s="7"/>
    </row>
    <row r="12658" spans="4:14" s="1" customFormat="1">
      <c r="D12658" s="32"/>
      <c r="G12658" s="32"/>
      <c r="I12658" s="7"/>
      <c r="J12658" s="7"/>
      <c r="K12658" s="7"/>
      <c r="N12658" s="7"/>
    </row>
    <row r="12659" spans="4:14" s="1" customFormat="1">
      <c r="D12659" s="32"/>
      <c r="G12659" s="32"/>
      <c r="I12659" s="7"/>
      <c r="J12659" s="7"/>
      <c r="K12659" s="7"/>
      <c r="N12659" s="7"/>
    </row>
    <row r="12660" spans="4:14" s="1" customFormat="1">
      <c r="D12660" s="32"/>
      <c r="G12660" s="32"/>
      <c r="I12660" s="7"/>
      <c r="J12660" s="7"/>
      <c r="K12660" s="7"/>
      <c r="N12660" s="7"/>
    </row>
    <row r="12661" spans="4:14" s="1" customFormat="1">
      <c r="D12661" s="32"/>
      <c r="G12661" s="32"/>
      <c r="I12661" s="7"/>
      <c r="J12661" s="7"/>
      <c r="K12661" s="7"/>
      <c r="N12661" s="7"/>
    </row>
    <row r="12662" spans="4:14" s="1" customFormat="1">
      <c r="D12662" s="32"/>
      <c r="G12662" s="32"/>
      <c r="I12662" s="7"/>
      <c r="J12662" s="7"/>
      <c r="K12662" s="7"/>
      <c r="N12662" s="7"/>
    </row>
    <row r="12663" spans="4:14" s="1" customFormat="1">
      <c r="D12663" s="32"/>
      <c r="G12663" s="32"/>
      <c r="I12663" s="7"/>
      <c r="J12663" s="7"/>
      <c r="K12663" s="7"/>
      <c r="N12663" s="7"/>
    </row>
    <row r="12664" spans="4:14" s="1" customFormat="1">
      <c r="D12664" s="32"/>
      <c r="G12664" s="32"/>
      <c r="I12664" s="7"/>
      <c r="J12664" s="7"/>
      <c r="K12664" s="7"/>
      <c r="N12664" s="7"/>
    </row>
    <row r="12665" spans="4:14" s="1" customFormat="1">
      <c r="D12665" s="32"/>
      <c r="G12665" s="32"/>
      <c r="I12665" s="7"/>
      <c r="J12665" s="7"/>
      <c r="K12665" s="7"/>
      <c r="N12665" s="7"/>
    </row>
    <row r="12666" spans="4:14" s="1" customFormat="1">
      <c r="D12666" s="32"/>
      <c r="G12666" s="32"/>
      <c r="I12666" s="7"/>
      <c r="J12666" s="7"/>
      <c r="K12666" s="7"/>
      <c r="N12666" s="7"/>
    </row>
    <row r="12667" spans="4:14" s="1" customFormat="1">
      <c r="D12667" s="32"/>
      <c r="G12667" s="32"/>
      <c r="I12667" s="7"/>
      <c r="J12667" s="7"/>
      <c r="K12667" s="7"/>
      <c r="N12667" s="7"/>
    </row>
    <row r="12668" spans="4:14" s="1" customFormat="1">
      <c r="D12668" s="32"/>
      <c r="G12668" s="32"/>
      <c r="I12668" s="7"/>
      <c r="J12668" s="7"/>
      <c r="K12668" s="7"/>
      <c r="N12668" s="7"/>
    </row>
    <row r="12669" spans="4:14" s="1" customFormat="1">
      <c r="D12669" s="32"/>
      <c r="G12669" s="32"/>
      <c r="I12669" s="7"/>
      <c r="J12669" s="7"/>
      <c r="K12669" s="7"/>
      <c r="N12669" s="7"/>
    </row>
    <row r="12670" spans="4:14" s="1" customFormat="1">
      <c r="D12670" s="32"/>
      <c r="G12670" s="32"/>
      <c r="I12670" s="7"/>
      <c r="J12670" s="7"/>
      <c r="K12670" s="7"/>
      <c r="N12670" s="7"/>
    </row>
    <row r="12671" spans="4:14" s="1" customFormat="1">
      <c r="D12671" s="32"/>
      <c r="G12671" s="32"/>
      <c r="I12671" s="7"/>
      <c r="J12671" s="7"/>
      <c r="K12671" s="7"/>
      <c r="N12671" s="7"/>
    </row>
    <row r="12672" spans="4:14" s="1" customFormat="1">
      <c r="D12672" s="32"/>
      <c r="G12672" s="32"/>
      <c r="I12672" s="7"/>
      <c r="J12672" s="7"/>
      <c r="K12672" s="7"/>
      <c r="N12672" s="7"/>
    </row>
    <row r="12673" spans="4:14" s="1" customFormat="1">
      <c r="D12673" s="32"/>
      <c r="G12673" s="32"/>
      <c r="I12673" s="7"/>
      <c r="J12673" s="7"/>
      <c r="K12673" s="7"/>
      <c r="N12673" s="7"/>
    </row>
    <row r="12674" spans="4:14" s="1" customFormat="1">
      <c r="D12674" s="32"/>
      <c r="G12674" s="32"/>
      <c r="I12674" s="7"/>
      <c r="J12674" s="7"/>
      <c r="K12674" s="7"/>
      <c r="N12674" s="7"/>
    </row>
    <row r="12675" spans="4:14" s="1" customFormat="1">
      <c r="D12675" s="32"/>
      <c r="G12675" s="32"/>
      <c r="I12675" s="7"/>
      <c r="J12675" s="7"/>
      <c r="K12675" s="7"/>
      <c r="N12675" s="7"/>
    </row>
    <row r="12676" spans="4:14" s="1" customFormat="1">
      <c r="D12676" s="32"/>
      <c r="G12676" s="32"/>
      <c r="I12676" s="7"/>
      <c r="J12676" s="7"/>
      <c r="K12676" s="7"/>
      <c r="N12676" s="7"/>
    </row>
    <row r="12677" spans="4:14" s="1" customFormat="1">
      <c r="D12677" s="32"/>
      <c r="G12677" s="32"/>
      <c r="I12677" s="7"/>
      <c r="J12677" s="7"/>
      <c r="K12677" s="7"/>
      <c r="N12677" s="7"/>
    </row>
    <row r="12678" spans="4:14" s="1" customFormat="1">
      <c r="D12678" s="32"/>
      <c r="G12678" s="32"/>
      <c r="I12678" s="7"/>
      <c r="J12678" s="7"/>
      <c r="K12678" s="7"/>
      <c r="N12678" s="7"/>
    </row>
    <row r="12679" spans="4:14" s="1" customFormat="1">
      <c r="D12679" s="32"/>
      <c r="G12679" s="32"/>
      <c r="I12679" s="7"/>
      <c r="J12679" s="7"/>
      <c r="K12679" s="7"/>
      <c r="N12679" s="7"/>
    </row>
    <row r="12680" spans="4:14" s="1" customFormat="1">
      <c r="D12680" s="32"/>
      <c r="G12680" s="32"/>
      <c r="I12680" s="7"/>
      <c r="J12680" s="7"/>
      <c r="K12680" s="7"/>
      <c r="N12680" s="7"/>
    </row>
    <row r="12681" spans="4:14" s="1" customFormat="1">
      <c r="D12681" s="32"/>
      <c r="G12681" s="32"/>
      <c r="I12681" s="7"/>
      <c r="J12681" s="7"/>
      <c r="K12681" s="7"/>
      <c r="N12681" s="7"/>
    </row>
    <row r="12682" spans="4:14" s="1" customFormat="1">
      <c r="D12682" s="32"/>
      <c r="G12682" s="32"/>
      <c r="I12682" s="7"/>
      <c r="J12682" s="7"/>
      <c r="K12682" s="7"/>
      <c r="N12682" s="7"/>
    </row>
    <row r="12683" spans="4:14" s="1" customFormat="1">
      <c r="D12683" s="32"/>
      <c r="G12683" s="32"/>
      <c r="I12683" s="7"/>
      <c r="J12683" s="7"/>
      <c r="K12683" s="7"/>
      <c r="N12683" s="7"/>
    </row>
    <row r="12684" spans="4:14" s="1" customFormat="1">
      <c r="D12684" s="32"/>
      <c r="G12684" s="32"/>
      <c r="I12684" s="7"/>
      <c r="J12684" s="7"/>
      <c r="K12684" s="7"/>
      <c r="N12684" s="7"/>
    </row>
    <row r="12685" spans="4:14" s="1" customFormat="1">
      <c r="D12685" s="32"/>
      <c r="G12685" s="32"/>
      <c r="I12685" s="7"/>
      <c r="J12685" s="7"/>
      <c r="K12685" s="7"/>
      <c r="N12685" s="7"/>
    </row>
    <row r="12686" spans="4:14" s="1" customFormat="1">
      <c r="D12686" s="32"/>
      <c r="G12686" s="32"/>
      <c r="I12686" s="7"/>
      <c r="J12686" s="7"/>
      <c r="K12686" s="7"/>
      <c r="N12686" s="7"/>
    </row>
    <row r="12687" spans="4:14" s="1" customFormat="1">
      <c r="D12687" s="32"/>
      <c r="G12687" s="32"/>
      <c r="I12687" s="7"/>
      <c r="J12687" s="7"/>
      <c r="K12687" s="7"/>
      <c r="N12687" s="7"/>
    </row>
    <row r="12688" spans="4:14" s="1" customFormat="1">
      <c r="D12688" s="32"/>
      <c r="G12688" s="32"/>
      <c r="I12688" s="7"/>
      <c r="J12688" s="7"/>
      <c r="K12688" s="7"/>
      <c r="N12688" s="7"/>
    </row>
    <row r="12689" spans="4:14" s="1" customFormat="1">
      <c r="D12689" s="32"/>
      <c r="G12689" s="32"/>
      <c r="I12689" s="7"/>
      <c r="J12689" s="7"/>
      <c r="K12689" s="7"/>
      <c r="N12689" s="7"/>
    </row>
    <row r="12690" spans="4:14" s="1" customFormat="1">
      <c r="D12690" s="32"/>
      <c r="G12690" s="32"/>
      <c r="I12690" s="7"/>
      <c r="J12690" s="7"/>
      <c r="K12690" s="7"/>
      <c r="N12690" s="7"/>
    </row>
    <row r="12691" spans="4:14" s="1" customFormat="1">
      <c r="D12691" s="32"/>
      <c r="G12691" s="32"/>
      <c r="I12691" s="7"/>
      <c r="J12691" s="7"/>
      <c r="K12691" s="7"/>
      <c r="N12691" s="7"/>
    </row>
    <row r="12692" spans="4:14" s="1" customFormat="1">
      <c r="D12692" s="32"/>
      <c r="G12692" s="32"/>
      <c r="I12692" s="7"/>
      <c r="J12692" s="7"/>
      <c r="K12692" s="7"/>
      <c r="N12692" s="7"/>
    </row>
    <row r="12693" spans="4:14" s="1" customFormat="1">
      <c r="D12693" s="32"/>
      <c r="G12693" s="32"/>
      <c r="I12693" s="7"/>
      <c r="J12693" s="7"/>
      <c r="K12693" s="7"/>
      <c r="N12693" s="7"/>
    </row>
    <row r="12694" spans="4:14" s="1" customFormat="1">
      <c r="D12694" s="32"/>
      <c r="G12694" s="32"/>
      <c r="I12694" s="7"/>
      <c r="J12694" s="7"/>
      <c r="K12694" s="7"/>
      <c r="N12694" s="7"/>
    </row>
    <row r="12695" spans="4:14" s="1" customFormat="1">
      <c r="D12695" s="32"/>
      <c r="G12695" s="32"/>
      <c r="I12695" s="7"/>
      <c r="J12695" s="7"/>
      <c r="K12695" s="7"/>
      <c r="N12695" s="7"/>
    </row>
    <row r="12696" spans="4:14" s="1" customFormat="1">
      <c r="D12696" s="32"/>
      <c r="G12696" s="32"/>
      <c r="I12696" s="7"/>
      <c r="J12696" s="7"/>
      <c r="K12696" s="7"/>
      <c r="N12696" s="7"/>
    </row>
    <row r="12697" spans="4:14" s="1" customFormat="1">
      <c r="D12697" s="32"/>
      <c r="G12697" s="32"/>
      <c r="I12697" s="7"/>
      <c r="J12697" s="7"/>
      <c r="K12697" s="7"/>
      <c r="N12697" s="7"/>
    </row>
    <row r="12698" spans="4:14" s="1" customFormat="1">
      <c r="D12698" s="32"/>
      <c r="G12698" s="32"/>
      <c r="I12698" s="7"/>
      <c r="J12698" s="7"/>
      <c r="K12698" s="7"/>
      <c r="N12698" s="7"/>
    </row>
    <row r="12699" spans="4:14" s="1" customFormat="1">
      <c r="D12699" s="32"/>
      <c r="G12699" s="32"/>
      <c r="I12699" s="7"/>
      <c r="J12699" s="7"/>
      <c r="K12699" s="7"/>
      <c r="N12699" s="7"/>
    </row>
    <row r="12700" spans="4:14" s="1" customFormat="1">
      <c r="D12700" s="32"/>
      <c r="G12700" s="32"/>
      <c r="I12700" s="7"/>
      <c r="J12700" s="7"/>
      <c r="K12700" s="7"/>
      <c r="N12700" s="7"/>
    </row>
    <row r="12701" spans="4:14" s="1" customFormat="1">
      <c r="D12701" s="32"/>
      <c r="G12701" s="32"/>
      <c r="I12701" s="7"/>
      <c r="J12701" s="7"/>
      <c r="K12701" s="7"/>
      <c r="N12701" s="7"/>
    </row>
    <row r="12702" spans="4:14" s="1" customFormat="1">
      <c r="D12702" s="32"/>
      <c r="G12702" s="32"/>
      <c r="I12702" s="7"/>
      <c r="J12702" s="7"/>
      <c r="K12702" s="7"/>
      <c r="N12702" s="7"/>
    </row>
    <row r="12703" spans="4:14" s="1" customFormat="1">
      <c r="D12703" s="32"/>
      <c r="G12703" s="32"/>
      <c r="I12703" s="7"/>
      <c r="J12703" s="7"/>
      <c r="K12703" s="7"/>
      <c r="N12703" s="7"/>
    </row>
    <row r="12704" spans="4:14" s="1" customFormat="1">
      <c r="D12704" s="32"/>
      <c r="G12704" s="32"/>
      <c r="I12704" s="7"/>
      <c r="J12704" s="7"/>
      <c r="K12704" s="7"/>
      <c r="N12704" s="7"/>
    </row>
    <row r="12705" spans="4:14" s="1" customFormat="1">
      <c r="D12705" s="32"/>
      <c r="G12705" s="32"/>
      <c r="I12705" s="7"/>
      <c r="J12705" s="7"/>
      <c r="K12705" s="7"/>
      <c r="N12705" s="7"/>
    </row>
    <row r="12706" spans="4:14" s="1" customFormat="1">
      <c r="D12706" s="32"/>
      <c r="G12706" s="32"/>
      <c r="I12706" s="7"/>
      <c r="J12706" s="7"/>
      <c r="K12706" s="7"/>
      <c r="N12706" s="7"/>
    </row>
    <row r="12707" spans="4:14" s="1" customFormat="1">
      <c r="D12707" s="32"/>
      <c r="G12707" s="32"/>
      <c r="I12707" s="7"/>
      <c r="J12707" s="7"/>
      <c r="K12707" s="7"/>
      <c r="N12707" s="7"/>
    </row>
    <row r="12708" spans="4:14" s="1" customFormat="1">
      <c r="D12708" s="32"/>
      <c r="G12708" s="32"/>
      <c r="I12708" s="7"/>
      <c r="J12708" s="7"/>
      <c r="K12708" s="7"/>
      <c r="N12708" s="7"/>
    </row>
    <row r="12709" spans="4:14" s="1" customFormat="1">
      <c r="D12709" s="32"/>
      <c r="G12709" s="32"/>
      <c r="I12709" s="7"/>
      <c r="J12709" s="7"/>
      <c r="K12709" s="7"/>
      <c r="N12709" s="7"/>
    </row>
    <row r="12710" spans="4:14" s="1" customFormat="1">
      <c r="D12710" s="32"/>
      <c r="G12710" s="32"/>
      <c r="I12710" s="7"/>
      <c r="J12710" s="7"/>
      <c r="K12710" s="7"/>
      <c r="N12710" s="7"/>
    </row>
    <row r="12711" spans="4:14" s="1" customFormat="1">
      <c r="D12711" s="32"/>
      <c r="G12711" s="32"/>
      <c r="I12711" s="7"/>
      <c r="J12711" s="7"/>
      <c r="K12711" s="7"/>
      <c r="N12711" s="7"/>
    </row>
    <row r="12712" spans="4:14" s="1" customFormat="1">
      <c r="D12712" s="32"/>
      <c r="G12712" s="32"/>
      <c r="I12712" s="7"/>
      <c r="J12712" s="7"/>
      <c r="K12712" s="7"/>
      <c r="N12712" s="7"/>
    </row>
    <row r="12713" spans="4:14" s="1" customFormat="1">
      <c r="D12713" s="32"/>
      <c r="G12713" s="32"/>
      <c r="I12713" s="7"/>
      <c r="J12713" s="7"/>
      <c r="K12713" s="7"/>
      <c r="N12713" s="7"/>
    </row>
    <row r="12714" spans="4:14" s="1" customFormat="1">
      <c r="D12714" s="32"/>
      <c r="G12714" s="32"/>
      <c r="I12714" s="7"/>
      <c r="J12714" s="7"/>
      <c r="K12714" s="7"/>
      <c r="N12714" s="7"/>
    </row>
    <row r="12715" spans="4:14" s="1" customFormat="1">
      <c r="D12715" s="32"/>
      <c r="G12715" s="32"/>
      <c r="I12715" s="7"/>
      <c r="J12715" s="7"/>
      <c r="K12715" s="7"/>
      <c r="N12715" s="7"/>
    </row>
    <row r="12716" spans="4:14" s="1" customFormat="1">
      <c r="D12716" s="32"/>
      <c r="G12716" s="32"/>
      <c r="I12716" s="7"/>
      <c r="J12716" s="7"/>
      <c r="K12716" s="7"/>
      <c r="N12716" s="7"/>
    </row>
    <row r="12717" spans="4:14" s="1" customFormat="1">
      <c r="D12717" s="32"/>
      <c r="G12717" s="32"/>
      <c r="I12717" s="7"/>
      <c r="J12717" s="7"/>
      <c r="K12717" s="7"/>
      <c r="N12717" s="7"/>
    </row>
    <row r="12718" spans="4:14" s="1" customFormat="1">
      <c r="D12718" s="32"/>
      <c r="G12718" s="32"/>
      <c r="I12718" s="7"/>
      <c r="J12718" s="7"/>
      <c r="K12718" s="7"/>
      <c r="N12718" s="7"/>
    </row>
    <row r="12719" spans="4:14" s="1" customFormat="1">
      <c r="D12719" s="32"/>
      <c r="G12719" s="32"/>
      <c r="I12719" s="7"/>
      <c r="J12719" s="7"/>
      <c r="K12719" s="7"/>
      <c r="N12719" s="7"/>
    </row>
    <row r="12720" spans="4:14" s="1" customFormat="1">
      <c r="D12720" s="32"/>
      <c r="G12720" s="32"/>
      <c r="I12720" s="7"/>
      <c r="J12720" s="7"/>
      <c r="K12720" s="7"/>
      <c r="N12720" s="7"/>
    </row>
    <row r="12721" spans="4:14" s="1" customFormat="1">
      <c r="D12721" s="32"/>
      <c r="G12721" s="32"/>
      <c r="I12721" s="7"/>
      <c r="J12721" s="7"/>
      <c r="K12721" s="7"/>
      <c r="N12721" s="7"/>
    </row>
    <row r="12722" spans="4:14" s="1" customFormat="1">
      <c r="D12722" s="32"/>
      <c r="G12722" s="32"/>
      <c r="I12722" s="7"/>
      <c r="J12722" s="7"/>
      <c r="K12722" s="7"/>
      <c r="N12722" s="7"/>
    </row>
    <row r="12723" spans="4:14" s="1" customFormat="1">
      <c r="D12723" s="32"/>
      <c r="G12723" s="32"/>
      <c r="I12723" s="7"/>
      <c r="J12723" s="7"/>
      <c r="K12723" s="7"/>
      <c r="N12723" s="7"/>
    </row>
    <row r="12724" spans="4:14" s="1" customFormat="1">
      <c r="D12724" s="32"/>
      <c r="G12724" s="32"/>
      <c r="I12724" s="7"/>
      <c r="J12724" s="7"/>
      <c r="K12724" s="7"/>
      <c r="N12724" s="7"/>
    </row>
    <row r="12725" spans="4:14" s="1" customFormat="1">
      <c r="D12725" s="32"/>
      <c r="G12725" s="32"/>
      <c r="I12725" s="7"/>
      <c r="J12725" s="7"/>
      <c r="K12725" s="7"/>
      <c r="N12725" s="7"/>
    </row>
    <row r="12726" spans="4:14" s="1" customFormat="1">
      <c r="D12726" s="32"/>
      <c r="G12726" s="32"/>
      <c r="I12726" s="7"/>
      <c r="J12726" s="7"/>
      <c r="K12726" s="7"/>
      <c r="N12726" s="7"/>
    </row>
    <row r="12727" spans="4:14" s="1" customFormat="1">
      <c r="D12727" s="32"/>
      <c r="G12727" s="32"/>
      <c r="I12727" s="7"/>
      <c r="J12727" s="7"/>
      <c r="K12727" s="7"/>
      <c r="N12727" s="7"/>
    </row>
    <row r="12728" spans="4:14" s="1" customFormat="1">
      <c r="D12728" s="32"/>
      <c r="G12728" s="32"/>
      <c r="I12728" s="7"/>
      <c r="J12728" s="7"/>
      <c r="K12728" s="7"/>
      <c r="N12728" s="7"/>
    </row>
    <row r="12729" spans="4:14" s="1" customFormat="1">
      <c r="D12729" s="32"/>
      <c r="G12729" s="32"/>
      <c r="I12729" s="7"/>
      <c r="J12729" s="7"/>
      <c r="K12729" s="7"/>
      <c r="N12729" s="7"/>
    </row>
    <row r="12730" spans="4:14" s="1" customFormat="1">
      <c r="D12730" s="32"/>
      <c r="G12730" s="32"/>
      <c r="I12730" s="7"/>
      <c r="J12730" s="7"/>
      <c r="K12730" s="7"/>
      <c r="N12730" s="7"/>
    </row>
    <row r="12731" spans="4:14" s="1" customFormat="1">
      <c r="D12731" s="32"/>
      <c r="G12731" s="32"/>
      <c r="I12731" s="7"/>
      <c r="J12731" s="7"/>
      <c r="K12731" s="7"/>
      <c r="N12731" s="7"/>
    </row>
    <row r="12732" spans="4:14" s="1" customFormat="1">
      <c r="D12732" s="32"/>
      <c r="G12732" s="32"/>
      <c r="I12732" s="7"/>
      <c r="J12732" s="7"/>
      <c r="K12732" s="7"/>
      <c r="N12732" s="7"/>
    </row>
    <row r="12733" spans="4:14" s="1" customFormat="1">
      <c r="D12733" s="32"/>
      <c r="G12733" s="32"/>
      <c r="I12733" s="7"/>
      <c r="J12733" s="7"/>
      <c r="K12733" s="7"/>
      <c r="N12733" s="7"/>
    </row>
    <row r="12734" spans="4:14" s="1" customFormat="1">
      <c r="D12734" s="32"/>
      <c r="G12734" s="32"/>
      <c r="I12734" s="7"/>
      <c r="J12734" s="7"/>
      <c r="K12734" s="7"/>
      <c r="N12734" s="7"/>
    </row>
    <row r="12735" spans="4:14" s="1" customFormat="1">
      <c r="D12735" s="32"/>
      <c r="G12735" s="32"/>
      <c r="I12735" s="7"/>
      <c r="J12735" s="7"/>
      <c r="K12735" s="7"/>
      <c r="N12735" s="7"/>
    </row>
    <row r="12736" spans="4:14" s="1" customFormat="1">
      <c r="D12736" s="32"/>
      <c r="G12736" s="32"/>
      <c r="I12736" s="7"/>
      <c r="J12736" s="7"/>
      <c r="K12736" s="7"/>
      <c r="N12736" s="7"/>
    </row>
    <row r="12737" spans="4:14" s="1" customFormat="1">
      <c r="D12737" s="32"/>
      <c r="G12737" s="32"/>
      <c r="I12737" s="7"/>
      <c r="J12737" s="7"/>
      <c r="K12737" s="7"/>
      <c r="N12737" s="7"/>
    </row>
    <row r="12738" spans="4:14" s="1" customFormat="1">
      <c r="D12738" s="32"/>
      <c r="G12738" s="32"/>
      <c r="I12738" s="7"/>
      <c r="J12738" s="7"/>
      <c r="K12738" s="7"/>
      <c r="N12738" s="7"/>
    </row>
    <row r="12739" spans="4:14" s="1" customFormat="1">
      <c r="D12739" s="32"/>
      <c r="G12739" s="32"/>
      <c r="I12739" s="7"/>
      <c r="J12739" s="7"/>
      <c r="K12739" s="7"/>
      <c r="N12739" s="7"/>
    </row>
    <row r="12740" spans="4:14" s="1" customFormat="1">
      <c r="D12740" s="32"/>
      <c r="G12740" s="32"/>
      <c r="I12740" s="7"/>
      <c r="J12740" s="7"/>
      <c r="K12740" s="7"/>
      <c r="N12740" s="7"/>
    </row>
    <row r="12741" spans="4:14" s="1" customFormat="1">
      <c r="D12741" s="32"/>
      <c r="G12741" s="32"/>
      <c r="I12741" s="7"/>
      <c r="J12741" s="7"/>
      <c r="K12741" s="7"/>
      <c r="N12741" s="7"/>
    </row>
    <row r="12742" spans="4:14" s="1" customFormat="1">
      <c r="D12742" s="32"/>
      <c r="G12742" s="32"/>
      <c r="I12742" s="7"/>
      <c r="J12742" s="7"/>
      <c r="K12742" s="7"/>
      <c r="N12742" s="7"/>
    </row>
    <row r="12743" spans="4:14" s="1" customFormat="1">
      <c r="D12743" s="32"/>
      <c r="G12743" s="32"/>
      <c r="I12743" s="7"/>
      <c r="J12743" s="7"/>
      <c r="K12743" s="7"/>
      <c r="N12743" s="7"/>
    </row>
    <row r="12744" spans="4:14" s="1" customFormat="1">
      <c r="D12744" s="32"/>
      <c r="G12744" s="32"/>
      <c r="I12744" s="7"/>
      <c r="J12744" s="7"/>
      <c r="K12744" s="7"/>
      <c r="N12744" s="7"/>
    </row>
    <row r="12745" spans="4:14" s="1" customFormat="1">
      <c r="D12745" s="32"/>
      <c r="G12745" s="32"/>
      <c r="I12745" s="7"/>
      <c r="J12745" s="7"/>
      <c r="K12745" s="7"/>
      <c r="N12745" s="7"/>
    </row>
    <row r="12746" spans="4:14" s="1" customFormat="1">
      <c r="D12746" s="32"/>
      <c r="G12746" s="32"/>
      <c r="I12746" s="7"/>
      <c r="J12746" s="7"/>
      <c r="K12746" s="7"/>
      <c r="N12746" s="7"/>
    </row>
    <row r="12747" spans="4:14" s="1" customFormat="1">
      <c r="D12747" s="32"/>
      <c r="G12747" s="32"/>
      <c r="I12747" s="7"/>
      <c r="J12747" s="7"/>
      <c r="K12747" s="7"/>
      <c r="N12747" s="7"/>
    </row>
    <row r="12748" spans="4:14" s="1" customFormat="1">
      <c r="D12748" s="32"/>
      <c r="G12748" s="32"/>
      <c r="I12748" s="7"/>
      <c r="J12748" s="7"/>
      <c r="K12748" s="7"/>
      <c r="N12748" s="7"/>
    </row>
    <row r="12749" spans="4:14" s="1" customFormat="1">
      <c r="D12749" s="32"/>
      <c r="G12749" s="32"/>
      <c r="I12749" s="7"/>
      <c r="J12749" s="7"/>
      <c r="K12749" s="7"/>
      <c r="N12749" s="7"/>
    </row>
    <row r="12750" spans="4:14" s="1" customFormat="1">
      <c r="D12750" s="32"/>
      <c r="G12750" s="32"/>
      <c r="I12750" s="7"/>
      <c r="J12750" s="7"/>
      <c r="K12750" s="7"/>
      <c r="N12750" s="7"/>
    </row>
    <row r="12751" spans="4:14" s="1" customFormat="1">
      <c r="D12751" s="32"/>
      <c r="G12751" s="32"/>
      <c r="I12751" s="7"/>
      <c r="J12751" s="7"/>
      <c r="K12751" s="7"/>
      <c r="N12751" s="7"/>
    </row>
    <row r="12752" spans="4:14" s="1" customFormat="1">
      <c r="D12752" s="32"/>
      <c r="G12752" s="32"/>
      <c r="I12752" s="7"/>
      <c r="J12752" s="7"/>
      <c r="K12752" s="7"/>
      <c r="N12752" s="7"/>
    </row>
    <row r="12753" spans="4:14" s="1" customFormat="1">
      <c r="D12753" s="32"/>
      <c r="G12753" s="32"/>
      <c r="I12753" s="7"/>
      <c r="J12753" s="7"/>
      <c r="K12753" s="7"/>
      <c r="N12753" s="7"/>
    </row>
    <row r="12754" spans="4:14" s="1" customFormat="1">
      <c r="D12754" s="32"/>
      <c r="G12754" s="32"/>
      <c r="I12754" s="7"/>
      <c r="J12754" s="7"/>
      <c r="K12754" s="7"/>
      <c r="N12754" s="7"/>
    </row>
    <row r="12755" spans="4:14" s="1" customFormat="1">
      <c r="D12755" s="32"/>
      <c r="G12755" s="32"/>
      <c r="I12755" s="7"/>
      <c r="J12755" s="7"/>
      <c r="K12755" s="7"/>
      <c r="N12755" s="7"/>
    </row>
    <row r="12756" spans="4:14" s="1" customFormat="1">
      <c r="D12756" s="32"/>
      <c r="G12756" s="32"/>
      <c r="I12756" s="7"/>
      <c r="J12756" s="7"/>
      <c r="K12756" s="7"/>
      <c r="N12756" s="7"/>
    </row>
    <row r="12757" spans="4:14" s="1" customFormat="1">
      <c r="D12757" s="32"/>
      <c r="G12757" s="32"/>
      <c r="I12757" s="7"/>
      <c r="J12757" s="7"/>
      <c r="K12757" s="7"/>
      <c r="N12757" s="7"/>
    </row>
    <row r="12758" spans="4:14" s="1" customFormat="1">
      <c r="D12758" s="32"/>
      <c r="G12758" s="32"/>
      <c r="I12758" s="7"/>
      <c r="J12758" s="7"/>
      <c r="K12758" s="7"/>
      <c r="N12758" s="7"/>
    </row>
    <row r="12759" spans="4:14" s="1" customFormat="1">
      <c r="D12759" s="32"/>
      <c r="G12759" s="32"/>
      <c r="I12759" s="7"/>
      <c r="J12759" s="7"/>
      <c r="K12759" s="7"/>
      <c r="N12759" s="7"/>
    </row>
    <row r="12760" spans="4:14" s="1" customFormat="1">
      <c r="D12760" s="32"/>
      <c r="G12760" s="32"/>
      <c r="I12760" s="7"/>
      <c r="J12760" s="7"/>
      <c r="K12760" s="7"/>
      <c r="N12760" s="7"/>
    </row>
    <row r="12761" spans="4:14" s="1" customFormat="1">
      <c r="D12761" s="32"/>
      <c r="G12761" s="32"/>
      <c r="I12761" s="7"/>
      <c r="J12761" s="7"/>
      <c r="K12761" s="7"/>
      <c r="N12761" s="7"/>
    </row>
    <row r="12762" spans="4:14" s="1" customFormat="1">
      <c r="D12762" s="32"/>
      <c r="G12762" s="32"/>
      <c r="I12762" s="7"/>
      <c r="J12762" s="7"/>
      <c r="K12762" s="7"/>
      <c r="N12762" s="7"/>
    </row>
    <row r="12763" spans="4:14" s="1" customFormat="1">
      <c r="D12763" s="32"/>
      <c r="G12763" s="32"/>
      <c r="I12763" s="7"/>
      <c r="J12763" s="7"/>
      <c r="K12763" s="7"/>
      <c r="N12763" s="7"/>
    </row>
    <row r="12764" spans="4:14" s="1" customFormat="1">
      <c r="D12764" s="32"/>
      <c r="G12764" s="32"/>
      <c r="I12764" s="7"/>
      <c r="J12764" s="7"/>
      <c r="K12764" s="7"/>
      <c r="N12764" s="7"/>
    </row>
    <row r="12765" spans="4:14" s="1" customFormat="1">
      <c r="D12765" s="32"/>
      <c r="G12765" s="32"/>
      <c r="I12765" s="7"/>
      <c r="J12765" s="7"/>
      <c r="K12765" s="7"/>
      <c r="N12765" s="7"/>
    </row>
    <row r="12766" spans="4:14" s="1" customFormat="1">
      <c r="D12766" s="32"/>
      <c r="G12766" s="32"/>
      <c r="I12766" s="7"/>
      <c r="J12766" s="7"/>
      <c r="K12766" s="7"/>
      <c r="N12766" s="7"/>
    </row>
    <row r="12767" spans="4:14" s="1" customFormat="1">
      <c r="D12767" s="32"/>
      <c r="G12767" s="32"/>
      <c r="I12767" s="7"/>
      <c r="J12767" s="7"/>
      <c r="K12767" s="7"/>
      <c r="N12767" s="7"/>
    </row>
    <row r="12768" spans="4:14" s="1" customFormat="1">
      <c r="D12768" s="32"/>
      <c r="G12768" s="32"/>
      <c r="I12768" s="7"/>
      <c r="J12768" s="7"/>
      <c r="K12768" s="7"/>
      <c r="N12768" s="7"/>
    </row>
    <row r="12769" spans="4:14" s="1" customFormat="1">
      <c r="D12769" s="32"/>
      <c r="G12769" s="32"/>
      <c r="I12769" s="7"/>
      <c r="J12769" s="7"/>
      <c r="K12769" s="7"/>
      <c r="N12769" s="7"/>
    </row>
    <row r="12770" spans="4:14" s="1" customFormat="1">
      <c r="D12770" s="32"/>
      <c r="G12770" s="32"/>
      <c r="I12770" s="7"/>
      <c r="J12770" s="7"/>
      <c r="K12770" s="7"/>
      <c r="N12770" s="7"/>
    </row>
    <row r="12771" spans="4:14" s="1" customFormat="1">
      <c r="D12771" s="32"/>
      <c r="G12771" s="32"/>
      <c r="I12771" s="7"/>
      <c r="J12771" s="7"/>
      <c r="K12771" s="7"/>
      <c r="N12771" s="7"/>
    </row>
    <row r="12772" spans="4:14" s="1" customFormat="1">
      <c r="D12772" s="32"/>
      <c r="G12772" s="32"/>
      <c r="I12772" s="7"/>
      <c r="J12772" s="7"/>
      <c r="K12772" s="7"/>
      <c r="N12772" s="7"/>
    </row>
    <row r="12773" spans="4:14" s="1" customFormat="1">
      <c r="D12773" s="32"/>
      <c r="G12773" s="32"/>
      <c r="I12773" s="7"/>
      <c r="J12773" s="7"/>
      <c r="K12773" s="7"/>
      <c r="N12773" s="7"/>
    </row>
    <row r="12774" spans="4:14" s="1" customFormat="1">
      <c r="D12774" s="32"/>
      <c r="G12774" s="32"/>
      <c r="I12774" s="7"/>
      <c r="J12774" s="7"/>
      <c r="K12774" s="7"/>
      <c r="N12774" s="7"/>
    </row>
    <row r="12775" spans="4:14" s="1" customFormat="1">
      <c r="D12775" s="32"/>
      <c r="G12775" s="32"/>
      <c r="I12775" s="7"/>
      <c r="J12775" s="7"/>
      <c r="K12775" s="7"/>
      <c r="N12775" s="7"/>
    </row>
    <row r="12776" spans="4:14" s="1" customFormat="1">
      <c r="D12776" s="32"/>
      <c r="G12776" s="32"/>
      <c r="I12776" s="7"/>
      <c r="J12776" s="7"/>
      <c r="K12776" s="7"/>
      <c r="N12776" s="7"/>
    </row>
    <row r="12777" spans="4:14" s="1" customFormat="1">
      <c r="D12777" s="32"/>
      <c r="G12777" s="32"/>
      <c r="I12777" s="7"/>
      <c r="J12777" s="7"/>
      <c r="K12777" s="7"/>
      <c r="N12777" s="7"/>
    </row>
    <row r="12778" spans="4:14" s="1" customFormat="1">
      <c r="D12778" s="32"/>
      <c r="G12778" s="32"/>
      <c r="I12778" s="7"/>
      <c r="J12778" s="7"/>
      <c r="K12778" s="7"/>
      <c r="N12778" s="7"/>
    </row>
    <row r="12779" spans="4:14" s="1" customFormat="1">
      <c r="D12779" s="32"/>
      <c r="G12779" s="32"/>
      <c r="I12779" s="7"/>
      <c r="J12779" s="7"/>
      <c r="K12779" s="7"/>
      <c r="N12779" s="7"/>
    </row>
    <row r="12780" spans="4:14" s="1" customFormat="1">
      <c r="D12780" s="32"/>
      <c r="G12780" s="32"/>
      <c r="I12780" s="7"/>
      <c r="J12780" s="7"/>
      <c r="K12780" s="7"/>
      <c r="N12780" s="7"/>
    </row>
    <row r="12781" spans="4:14" s="1" customFormat="1">
      <c r="D12781" s="32"/>
      <c r="G12781" s="32"/>
      <c r="I12781" s="7"/>
      <c r="J12781" s="7"/>
      <c r="K12781" s="7"/>
      <c r="N12781" s="7"/>
    </row>
    <row r="12782" spans="4:14" s="1" customFormat="1">
      <c r="D12782" s="32"/>
      <c r="G12782" s="32"/>
      <c r="I12782" s="7"/>
      <c r="J12782" s="7"/>
      <c r="K12782" s="7"/>
      <c r="N12782" s="7"/>
    </row>
    <row r="12783" spans="4:14" s="1" customFormat="1">
      <c r="D12783" s="32"/>
      <c r="G12783" s="32"/>
      <c r="I12783" s="7"/>
      <c r="J12783" s="7"/>
      <c r="K12783" s="7"/>
      <c r="N12783" s="7"/>
    </row>
    <row r="12784" spans="4:14" s="1" customFormat="1">
      <c r="D12784" s="32"/>
      <c r="G12784" s="32"/>
      <c r="I12784" s="7"/>
      <c r="J12784" s="7"/>
      <c r="K12784" s="7"/>
      <c r="N12784" s="7"/>
    </row>
    <row r="12785" spans="4:14" s="1" customFormat="1">
      <c r="D12785" s="32"/>
      <c r="G12785" s="32"/>
      <c r="I12785" s="7"/>
      <c r="J12785" s="7"/>
      <c r="K12785" s="7"/>
      <c r="N12785" s="7"/>
    </row>
    <row r="12786" spans="4:14" s="1" customFormat="1">
      <c r="D12786" s="32"/>
      <c r="G12786" s="32"/>
      <c r="I12786" s="7"/>
      <c r="J12786" s="7"/>
      <c r="K12786" s="7"/>
      <c r="N12786" s="7"/>
    </row>
    <row r="12787" spans="4:14" s="1" customFormat="1">
      <c r="D12787" s="32"/>
      <c r="G12787" s="32"/>
      <c r="I12787" s="7"/>
      <c r="J12787" s="7"/>
      <c r="K12787" s="7"/>
      <c r="N12787" s="7"/>
    </row>
    <row r="12788" spans="4:14" s="1" customFormat="1">
      <c r="D12788" s="32"/>
      <c r="G12788" s="32"/>
      <c r="I12788" s="7"/>
      <c r="J12788" s="7"/>
      <c r="K12788" s="7"/>
      <c r="N12788" s="7"/>
    </row>
    <row r="12789" spans="4:14" s="1" customFormat="1">
      <c r="D12789" s="32"/>
      <c r="G12789" s="32"/>
      <c r="I12789" s="7"/>
      <c r="J12789" s="7"/>
      <c r="K12789" s="7"/>
      <c r="N12789" s="7"/>
    </row>
    <row r="12790" spans="4:14" s="1" customFormat="1">
      <c r="D12790" s="32"/>
      <c r="G12790" s="32"/>
      <c r="I12790" s="7"/>
      <c r="J12790" s="7"/>
      <c r="K12790" s="7"/>
      <c r="N12790" s="7"/>
    </row>
    <row r="12791" spans="4:14" s="1" customFormat="1">
      <c r="D12791" s="32"/>
      <c r="G12791" s="32"/>
      <c r="I12791" s="7"/>
      <c r="J12791" s="7"/>
      <c r="K12791" s="7"/>
      <c r="N12791" s="7"/>
    </row>
    <row r="12792" spans="4:14" s="1" customFormat="1">
      <c r="D12792" s="32"/>
      <c r="G12792" s="32"/>
      <c r="I12792" s="7"/>
      <c r="J12792" s="7"/>
      <c r="K12792" s="7"/>
      <c r="N12792" s="7"/>
    </row>
    <row r="12793" spans="4:14" s="1" customFormat="1">
      <c r="D12793" s="32"/>
      <c r="G12793" s="32"/>
      <c r="I12793" s="7"/>
      <c r="J12793" s="7"/>
      <c r="K12793" s="7"/>
      <c r="N12793" s="7"/>
    </row>
    <row r="12794" spans="4:14" s="1" customFormat="1">
      <c r="D12794" s="32"/>
      <c r="G12794" s="32"/>
      <c r="I12794" s="7"/>
      <c r="J12794" s="7"/>
      <c r="K12794" s="7"/>
      <c r="N12794" s="7"/>
    </row>
    <row r="12795" spans="4:14" s="1" customFormat="1">
      <c r="D12795" s="32"/>
      <c r="G12795" s="32"/>
      <c r="I12795" s="7"/>
      <c r="J12795" s="7"/>
      <c r="K12795" s="7"/>
      <c r="N12795" s="7"/>
    </row>
    <row r="12796" spans="4:14" s="1" customFormat="1">
      <c r="D12796" s="32"/>
      <c r="G12796" s="32"/>
      <c r="I12796" s="7"/>
      <c r="J12796" s="7"/>
      <c r="K12796" s="7"/>
      <c r="N12796" s="7"/>
    </row>
    <row r="12797" spans="4:14" s="1" customFormat="1">
      <c r="D12797" s="32"/>
      <c r="G12797" s="32"/>
      <c r="I12797" s="7"/>
      <c r="J12797" s="7"/>
      <c r="K12797" s="7"/>
      <c r="N12797" s="7"/>
    </row>
    <row r="12798" spans="4:14" s="1" customFormat="1">
      <c r="D12798" s="32"/>
      <c r="G12798" s="32"/>
      <c r="I12798" s="7"/>
      <c r="J12798" s="7"/>
      <c r="K12798" s="7"/>
      <c r="N12798" s="7"/>
    </row>
    <row r="12799" spans="4:14" s="1" customFormat="1">
      <c r="D12799" s="32"/>
      <c r="G12799" s="32"/>
      <c r="I12799" s="7"/>
      <c r="J12799" s="7"/>
      <c r="K12799" s="7"/>
      <c r="N12799" s="7"/>
    </row>
    <row r="12800" spans="4:14" s="1" customFormat="1">
      <c r="D12800" s="32"/>
      <c r="G12800" s="32"/>
      <c r="I12800" s="7"/>
      <c r="J12800" s="7"/>
      <c r="K12800" s="7"/>
      <c r="N12800" s="7"/>
    </row>
    <row r="12801" spans="4:14" s="1" customFormat="1">
      <c r="D12801" s="32"/>
      <c r="G12801" s="32"/>
      <c r="I12801" s="7"/>
      <c r="J12801" s="7"/>
      <c r="K12801" s="7"/>
      <c r="N12801" s="7"/>
    </row>
    <row r="12802" spans="4:14" s="1" customFormat="1">
      <c r="D12802" s="32"/>
      <c r="G12802" s="32"/>
      <c r="I12802" s="7"/>
      <c r="J12802" s="7"/>
      <c r="K12802" s="7"/>
      <c r="N12802" s="7"/>
    </row>
    <row r="12803" spans="4:14" s="1" customFormat="1">
      <c r="D12803" s="32"/>
      <c r="G12803" s="32"/>
      <c r="I12803" s="7"/>
      <c r="J12803" s="7"/>
      <c r="K12803" s="7"/>
      <c r="N12803" s="7"/>
    </row>
    <row r="12804" spans="4:14" s="1" customFormat="1">
      <c r="D12804" s="32"/>
      <c r="G12804" s="32"/>
      <c r="I12804" s="7"/>
      <c r="J12804" s="7"/>
      <c r="K12804" s="7"/>
      <c r="N12804" s="7"/>
    </row>
    <row r="12805" spans="4:14" s="1" customFormat="1">
      <c r="D12805" s="32"/>
      <c r="G12805" s="32"/>
      <c r="I12805" s="7"/>
      <c r="J12805" s="7"/>
      <c r="K12805" s="7"/>
      <c r="N12805" s="7"/>
    </row>
    <row r="12806" spans="4:14" s="1" customFormat="1">
      <c r="D12806" s="32"/>
      <c r="G12806" s="32"/>
      <c r="I12806" s="7"/>
      <c r="J12806" s="7"/>
      <c r="K12806" s="7"/>
      <c r="N12806" s="7"/>
    </row>
    <row r="12807" spans="4:14" s="1" customFormat="1">
      <c r="D12807" s="32"/>
      <c r="G12807" s="32"/>
      <c r="I12807" s="7"/>
      <c r="J12807" s="7"/>
      <c r="K12807" s="7"/>
      <c r="N12807" s="7"/>
    </row>
    <row r="12808" spans="4:14" s="1" customFormat="1">
      <c r="D12808" s="32"/>
      <c r="G12808" s="32"/>
      <c r="I12808" s="7"/>
      <c r="J12808" s="7"/>
      <c r="K12808" s="7"/>
      <c r="N12808" s="7"/>
    </row>
    <row r="12809" spans="4:14" s="1" customFormat="1">
      <c r="D12809" s="32"/>
      <c r="G12809" s="32"/>
      <c r="I12809" s="7"/>
      <c r="J12809" s="7"/>
      <c r="K12809" s="7"/>
      <c r="N12809" s="7"/>
    </row>
    <row r="12810" spans="4:14" s="1" customFormat="1">
      <c r="D12810" s="32"/>
      <c r="G12810" s="32"/>
      <c r="I12810" s="7"/>
      <c r="J12810" s="7"/>
      <c r="K12810" s="7"/>
      <c r="N12810" s="7"/>
    </row>
    <row r="12811" spans="4:14" s="1" customFormat="1">
      <c r="D12811" s="32"/>
      <c r="G12811" s="32"/>
      <c r="I12811" s="7"/>
      <c r="J12811" s="7"/>
      <c r="K12811" s="7"/>
      <c r="N12811" s="7"/>
    </row>
    <row r="12812" spans="4:14" s="1" customFormat="1">
      <c r="D12812" s="32"/>
      <c r="G12812" s="32"/>
      <c r="I12812" s="7"/>
      <c r="J12812" s="7"/>
      <c r="K12812" s="7"/>
      <c r="N12812" s="7"/>
    </row>
    <row r="12813" spans="4:14" s="1" customFormat="1">
      <c r="D12813" s="32"/>
      <c r="G12813" s="32"/>
      <c r="I12813" s="7"/>
      <c r="J12813" s="7"/>
      <c r="K12813" s="7"/>
      <c r="N12813" s="7"/>
    </row>
    <row r="12814" spans="4:14" s="1" customFormat="1">
      <c r="D12814" s="32"/>
      <c r="G12814" s="32"/>
      <c r="I12814" s="7"/>
      <c r="J12814" s="7"/>
      <c r="K12814" s="7"/>
      <c r="N12814" s="7"/>
    </row>
    <row r="12815" spans="4:14" s="1" customFormat="1">
      <c r="D12815" s="32"/>
      <c r="G12815" s="32"/>
      <c r="I12815" s="7"/>
      <c r="J12815" s="7"/>
      <c r="K12815" s="7"/>
      <c r="N12815" s="7"/>
    </row>
    <row r="12816" spans="4:14" s="1" customFormat="1">
      <c r="D12816" s="32"/>
      <c r="G12816" s="32"/>
      <c r="I12816" s="7"/>
      <c r="J12816" s="7"/>
      <c r="K12816" s="7"/>
      <c r="N12816" s="7"/>
    </row>
    <row r="12817" spans="4:14" s="1" customFormat="1">
      <c r="D12817" s="32"/>
      <c r="G12817" s="32"/>
      <c r="I12817" s="7"/>
      <c r="J12817" s="7"/>
      <c r="K12817" s="7"/>
      <c r="N12817" s="7"/>
    </row>
    <row r="12818" spans="4:14" s="1" customFormat="1">
      <c r="D12818" s="32"/>
      <c r="G12818" s="32"/>
      <c r="I12818" s="7"/>
      <c r="J12818" s="7"/>
      <c r="K12818" s="7"/>
      <c r="N12818" s="7"/>
    </row>
    <row r="12819" spans="4:14" s="1" customFormat="1">
      <c r="D12819" s="32"/>
      <c r="G12819" s="32"/>
      <c r="I12819" s="7"/>
      <c r="J12819" s="7"/>
      <c r="K12819" s="7"/>
      <c r="N12819" s="7"/>
    </row>
    <row r="12820" spans="4:14" s="1" customFormat="1">
      <c r="D12820" s="32"/>
      <c r="G12820" s="32"/>
      <c r="I12820" s="7"/>
      <c r="J12820" s="7"/>
      <c r="K12820" s="7"/>
      <c r="N12820" s="7"/>
    </row>
    <row r="12821" spans="4:14" s="1" customFormat="1">
      <c r="D12821" s="32"/>
      <c r="G12821" s="32"/>
      <c r="I12821" s="7"/>
      <c r="J12821" s="7"/>
      <c r="K12821" s="7"/>
      <c r="N12821" s="7"/>
    </row>
    <row r="12822" spans="4:14" s="1" customFormat="1">
      <c r="D12822" s="32"/>
      <c r="G12822" s="32"/>
      <c r="I12822" s="7"/>
      <c r="J12822" s="7"/>
      <c r="K12822" s="7"/>
      <c r="N12822" s="7"/>
    </row>
    <row r="12823" spans="4:14" s="1" customFormat="1">
      <c r="D12823" s="32"/>
      <c r="G12823" s="32"/>
      <c r="I12823" s="7"/>
      <c r="J12823" s="7"/>
      <c r="K12823" s="7"/>
      <c r="N12823" s="7"/>
    </row>
    <row r="12824" spans="4:14" s="1" customFormat="1">
      <c r="D12824" s="32"/>
      <c r="G12824" s="32"/>
      <c r="I12824" s="7"/>
      <c r="J12824" s="7"/>
      <c r="K12824" s="7"/>
      <c r="N12824" s="7"/>
    </row>
    <row r="12825" spans="4:14" s="1" customFormat="1">
      <c r="D12825" s="32"/>
      <c r="G12825" s="32"/>
      <c r="I12825" s="7"/>
      <c r="J12825" s="7"/>
      <c r="K12825" s="7"/>
      <c r="N12825" s="7"/>
    </row>
    <row r="12826" spans="4:14" s="1" customFormat="1">
      <c r="D12826" s="32"/>
      <c r="G12826" s="32"/>
      <c r="I12826" s="7"/>
      <c r="J12826" s="7"/>
      <c r="K12826" s="7"/>
      <c r="N12826" s="7"/>
    </row>
    <row r="12827" spans="4:14" s="1" customFormat="1">
      <c r="D12827" s="32"/>
      <c r="G12827" s="32"/>
      <c r="I12827" s="7"/>
      <c r="J12827" s="7"/>
      <c r="K12827" s="7"/>
      <c r="N12827" s="7"/>
    </row>
    <row r="12828" spans="4:14" s="1" customFormat="1">
      <c r="D12828" s="32"/>
      <c r="G12828" s="32"/>
      <c r="I12828" s="7"/>
      <c r="J12828" s="7"/>
      <c r="K12828" s="7"/>
      <c r="N12828" s="7"/>
    </row>
    <row r="12829" spans="4:14" s="1" customFormat="1">
      <c r="D12829" s="32"/>
      <c r="G12829" s="32"/>
      <c r="I12829" s="7"/>
      <c r="J12829" s="7"/>
      <c r="K12829" s="7"/>
      <c r="N12829" s="7"/>
    </row>
    <row r="12830" spans="4:14" s="1" customFormat="1">
      <c r="D12830" s="32"/>
      <c r="G12830" s="32"/>
      <c r="I12830" s="7"/>
      <c r="J12830" s="7"/>
      <c r="K12830" s="7"/>
      <c r="N12830" s="7"/>
    </row>
    <row r="12831" spans="4:14" s="1" customFormat="1">
      <c r="D12831" s="32"/>
      <c r="G12831" s="32"/>
      <c r="I12831" s="7"/>
      <c r="J12831" s="7"/>
      <c r="K12831" s="7"/>
      <c r="N12831" s="7"/>
    </row>
    <row r="12832" spans="4:14" s="1" customFormat="1">
      <c r="D12832" s="32"/>
      <c r="G12832" s="32"/>
      <c r="I12832" s="7"/>
      <c r="J12832" s="7"/>
      <c r="K12832" s="7"/>
      <c r="N12832" s="7"/>
    </row>
    <row r="12833" spans="4:14" s="1" customFormat="1">
      <c r="D12833" s="32"/>
      <c r="G12833" s="32"/>
      <c r="I12833" s="7"/>
      <c r="J12833" s="7"/>
      <c r="K12833" s="7"/>
      <c r="N12833" s="7"/>
    </row>
    <row r="12834" spans="4:14" s="1" customFormat="1">
      <c r="D12834" s="32"/>
      <c r="G12834" s="32"/>
      <c r="I12834" s="7"/>
      <c r="J12834" s="7"/>
      <c r="K12834" s="7"/>
      <c r="N12834" s="7"/>
    </row>
    <row r="12835" spans="4:14" s="1" customFormat="1">
      <c r="D12835" s="32"/>
      <c r="G12835" s="32"/>
      <c r="I12835" s="7"/>
      <c r="J12835" s="7"/>
      <c r="K12835" s="7"/>
      <c r="N12835" s="7"/>
    </row>
    <row r="12836" spans="4:14" s="1" customFormat="1">
      <c r="D12836" s="32"/>
      <c r="G12836" s="32"/>
      <c r="I12836" s="7"/>
      <c r="J12836" s="7"/>
      <c r="K12836" s="7"/>
      <c r="N12836" s="7"/>
    </row>
    <row r="12837" spans="4:14" s="1" customFormat="1">
      <c r="D12837" s="32"/>
      <c r="G12837" s="32"/>
      <c r="I12837" s="7"/>
      <c r="J12837" s="7"/>
      <c r="K12837" s="7"/>
      <c r="N12837" s="7"/>
    </row>
    <row r="12838" spans="4:14" s="1" customFormat="1">
      <c r="D12838" s="32"/>
      <c r="G12838" s="32"/>
      <c r="I12838" s="7"/>
      <c r="J12838" s="7"/>
      <c r="K12838" s="7"/>
      <c r="N12838" s="7"/>
    </row>
    <row r="12839" spans="4:14" s="1" customFormat="1">
      <c r="D12839" s="32"/>
      <c r="G12839" s="32"/>
      <c r="I12839" s="7"/>
      <c r="J12839" s="7"/>
      <c r="K12839" s="7"/>
      <c r="N12839" s="7"/>
    </row>
    <row r="12840" spans="4:14" s="1" customFormat="1">
      <c r="D12840" s="32"/>
      <c r="G12840" s="32"/>
      <c r="I12840" s="7"/>
      <c r="J12840" s="7"/>
      <c r="K12840" s="7"/>
      <c r="N12840" s="7"/>
    </row>
    <row r="12841" spans="4:14" s="1" customFormat="1">
      <c r="D12841" s="32"/>
      <c r="G12841" s="32"/>
      <c r="I12841" s="7"/>
      <c r="J12841" s="7"/>
      <c r="K12841" s="7"/>
      <c r="N12841" s="7"/>
    </row>
    <row r="12842" spans="4:14" s="1" customFormat="1">
      <c r="D12842" s="32"/>
      <c r="G12842" s="32"/>
      <c r="I12842" s="7"/>
      <c r="J12842" s="7"/>
      <c r="K12842" s="7"/>
      <c r="N12842" s="7"/>
    </row>
    <row r="12843" spans="4:14" s="1" customFormat="1">
      <c r="D12843" s="32"/>
      <c r="G12843" s="32"/>
      <c r="I12843" s="7"/>
      <c r="J12843" s="7"/>
      <c r="K12843" s="7"/>
      <c r="N12843" s="7"/>
    </row>
    <row r="12844" spans="4:14" s="1" customFormat="1">
      <c r="D12844" s="32"/>
      <c r="G12844" s="32"/>
      <c r="I12844" s="7"/>
      <c r="J12844" s="7"/>
      <c r="K12844" s="7"/>
      <c r="N12844" s="7"/>
    </row>
    <row r="12845" spans="4:14" s="1" customFormat="1">
      <c r="D12845" s="32"/>
      <c r="G12845" s="32"/>
      <c r="I12845" s="7"/>
      <c r="J12845" s="7"/>
      <c r="K12845" s="7"/>
      <c r="N12845" s="7"/>
    </row>
    <row r="12846" spans="4:14" s="1" customFormat="1">
      <c r="D12846" s="32"/>
      <c r="G12846" s="32"/>
      <c r="I12846" s="7"/>
      <c r="J12846" s="7"/>
      <c r="K12846" s="7"/>
      <c r="N12846" s="7"/>
    </row>
    <row r="12847" spans="4:14" s="1" customFormat="1">
      <c r="D12847" s="32"/>
      <c r="G12847" s="32"/>
      <c r="I12847" s="7"/>
      <c r="J12847" s="7"/>
      <c r="K12847" s="7"/>
      <c r="N12847" s="7"/>
    </row>
    <row r="12848" spans="4:14" s="1" customFormat="1">
      <c r="D12848" s="32"/>
      <c r="G12848" s="32"/>
      <c r="I12848" s="7"/>
      <c r="J12848" s="7"/>
      <c r="K12848" s="7"/>
      <c r="N12848" s="7"/>
    </row>
    <row r="12849" spans="4:14" s="1" customFormat="1">
      <c r="D12849" s="32"/>
      <c r="G12849" s="32"/>
      <c r="I12849" s="7"/>
      <c r="J12849" s="7"/>
      <c r="K12849" s="7"/>
      <c r="N12849" s="7"/>
    </row>
    <row r="12850" spans="4:14" s="1" customFormat="1">
      <c r="D12850" s="32"/>
      <c r="G12850" s="32"/>
      <c r="I12850" s="7"/>
      <c r="J12850" s="7"/>
      <c r="K12850" s="7"/>
      <c r="N12850" s="7"/>
    </row>
    <row r="12851" spans="4:14" s="1" customFormat="1">
      <c r="D12851" s="32"/>
      <c r="G12851" s="32"/>
      <c r="I12851" s="7"/>
      <c r="J12851" s="7"/>
      <c r="K12851" s="7"/>
      <c r="N12851" s="7"/>
    </row>
    <row r="12852" spans="4:14" s="1" customFormat="1">
      <c r="D12852" s="32"/>
      <c r="G12852" s="32"/>
      <c r="I12852" s="7"/>
      <c r="J12852" s="7"/>
      <c r="K12852" s="7"/>
      <c r="N12852" s="7"/>
    </row>
    <row r="12853" spans="4:14" s="1" customFormat="1">
      <c r="D12853" s="32"/>
      <c r="G12853" s="32"/>
      <c r="I12853" s="7"/>
      <c r="J12853" s="7"/>
      <c r="K12853" s="7"/>
      <c r="N12853" s="7"/>
    </row>
    <row r="12854" spans="4:14" s="1" customFormat="1">
      <c r="D12854" s="32"/>
      <c r="G12854" s="32"/>
      <c r="I12854" s="7"/>
      <c r="J12854" s="7"/>
      <c r="K12854" s="7"/>
      <c r="N12854" s="7"/>
    </row>
    <row r="12855" spans="4:14" s="1" customFormat="1">
      <c r="D12855" s="32"/>
      <c r="G12855" s="32"/>
      <c r="I12855" s="7"/>
      <c r="J12855" s="7"/>
      <c r="K12855" s="7"/>
      <c r="N12855" s="7"/>
    </row>
    <row r="12856" spans="4:14" s="1" customFormat="1">
      <c r="D12856" s="32"/>
      <c r="G12856" s="32"/>
      <c r="I12856" s="7"/>
      <c r="J12856" s="7"/>
      <c r="K12856" s="7"/>
      <c r="N12856" s="7"/>
    </row>
    <row r="12857" spans="4:14" s="1" customFormat="1">
      <c r="D12857" s="32"/>
      <c r="G12857" s="32"/>
      <c r="I12857" s="7"/>
      <c r="J12857" s="7"/>
      <c r="K12857" s="7"/>
      <c r="N12857" s="7"/>
    </row>
    <row r="12858" spans="4:14" s="1" customFormat="1">
      <c r="D12858" s="32"/>
      <c r="G12858" s="32"/>
      <c r="I12858" s="7"/>
      <c r="J12858" s="7"/>
      <c r="K12858" s="7"/>
      <c r="N12858" s="7"/>
    </row>
    <row r="12859" spans="4:14" s="1" customFormat="1">
      <c r="D12859" s="32"/>
      <c r="G12859" s="32"/>
      <c r="I12859" s="7"/>
      <c r="J12859" s="7"/>
      <c r="K12859" s="7"/>
      <c r="N12859" s="7"/>
    </row>
    <row r="12860" spans="4:14" s="1" customFormat="1">
      <c r="D12860" s="32"/>
      <c r="G12860" s="32"/>
      <c r="I12860" s="7"/>
      <c r="J12860" s="7"/>
      <c r="K12860" s="7"/>
      <c r="N12860" s="7"/>
    </row>
    <row r="12861" spans="4:14" s="1" customFormat="1">
      <c r="D12861" s="32"/>
      <c r="G12861" s="32"/>
      <c r="I12861" s="7"/>
      <c r="J12861" s="7"/>
      <c r="K12861" s="7"/>
      <c r="N12861" s="7"/>
    </row>
    <row r="12862" spans="4:14" s="1" customFormat="1">
      <c r="D12862" s="32"/>
      <c r="G12862" s="32"/>
      <c r="I12862" s="7"/>
      <c r="J12862" s="7"/>
      <c r="K12862" s="7"/>
      <c r="N12862" s="7"/>
    </row>
    <row r="12863" spans="4:14" s="1" customFormat="1">
      <c r="D12863" s="32"/>
      <c r="G12863" s="32"/>
      <c r="I12863" s="7"/>
      <c r="J12863" s="7"/>
      <c r="K12863" s="7"/>
      <c r="N12863" s="7"/>
    </row>
    <row r="12864" spans="4:14" s="1" customFormat="1">
      <c r="D12864" s="32"/>
      <c r="G12864" s="32"/>
      <c r="I12864" s="7"/>
      <c r="J12864" s="7"/>
      <c r="K12864" s="7"/>
      <c r="N12864" s="7"/>
    </row>
    <row r="12865" spans="4:14" s="1" customFormat="1">
      <c r="D12865" s="32"/>
      <c r="G12865" s="32"/>
      <c r="I12865" s="7"/>
      <c r="J12865" s="7"/>
      <c r="K12865" s="7"/>
      <c r="N12865" s="7"/>
    </row>
    <row r="12866" spans="4:14" s="1" customFormat="1">
      <c r="D12866" s="32"/>
      <c r="G12866" s="32"/>
      <c r="I12866" s="7"/>
      <c r="J12866" s="7"/>
      <c r="K12866" s="7"/>
      <c r="N12866" s="7"/>
    </row>
    <row r="12867" spans="4:14" s="1" customFormat="1">
      <c r="D12867" s="32"/>
      <c r="G12867" s="32"/>
      <c r="I12867" s="7"/>
      <c r="J12867" s="7"/>
      <c r="K12867" s="7"/>
      <c r="N12867" s="7"/>
    </row>
    <row r="12868" spans="4:14" s="1" customFormat="1">
      <c r="D12868" s="32"/>
      <c r="G12868" s="32"/>
      <c r="I12868" s="7"/>
      <c r="J12868" s="7"/>
      <c r="K12868" s="7"/>
      <c r="N12868" s="7"/>
    </row>
    <row r="12869" spans="4:14" s="1" customFormat="1">
      <c r="D12869" s="32"/>
      <c r="G12869" s="32"/>
      <c r="I12869" s="7"/>
      <c r="J12869" s="7"/>
      <c r="K12869" s="7"/>
      <c r="N12869" s="7"/>
    </row>
    <row r="12870" spans="4:14" s="1" customFormat="1">
      <c r="D12870" s="32"/>
      <c r="G12870" s="32"/>
      <c r="I12870" s="7"/>
      <c r="J12870" s="7"/>
      <c r="K12870" s="7"/>
      <c r="N12870" s="7"/>
    </row>
    <row r="12871" spans="4:14" s="1" customFormat="1">
      <c r="D12871" s="32"/>
      <c r="G12871" s="32"/>
      <c r="I12871" s="7"/>
      <c r="J12871" s="7"/>
      <c r="K12871" s="7"/>
      <c r="N12871" s="7"/>
    </row>
    <row r="12872" spans="4:14" s="1" customFormat="1">
      <c r="D12872" s="32"/>
      <c r="G12872" s="32"/>
      <c r="I12872" s="7"/>
      <c r="J12872" s="7"/>
      <c r="K12872" s="7"/>
      <c r="N12872" s="7"/>
    </row>
    <row r="12873" spans="4:14" s="1" customFormat="1">
      <c r="D12873" s="32"/>
      <c r="G12873" s="32"/>
      <c r="I12873" s="7"/>
      <c r="J12873" s="7"/>
      <c r="K12873" s="7"/>
      <c r="N12873" s="7"/>
    </row>
    <row r="12874" spans="4:14" s="1" customFormat="1">
      <c r="D12874" s="32"/>
      <c r="G12874" s="32"/>
      <c r="I12874" s="7"/>
      <c r="J12874" s="7"/>
      <c r="K12874" s="7"/>
      <c r="N12874" s="7"/>
    </row>
    <row r="12875" spans="4:14" s="1" customFormat="1">
      <c r="D12875" s="32"/>
      <c r="G12875" s="32"/>
      <c r="I12875" s="7"/>
      <c r="J12875" s="7"/>
      <c r="K12875" s="7"/>
      <c r="N12875" s="7"/>
    </row>
    <row r="12876" spans="4:14" s="1" customFormat="1">
      <c r="D12876" s="32"/>
      <c r="G12876" s="32"/>
      <c r="I12876" s="7"/>
      <c r="J12876" s="7"/>
      <c r="K12876" s="7"/>
      <c r="N12876" s="7"/>
    </row>
    <row r="12877" spans="4:14" s="1" customFormat="1">
      <c r="D12877" s="32"/>
      <c r="G12877" s="32"/>
      <c r="I12877" s="7"/>
      <c r="J12877" s="7"/>
      <c r="K12877" s="7"/>
      <c r="N12877" s="7"/>
    </row>
    <row r="12878" spans="4:14" s="1" customFormat="1">
      <c r="D12878" s="32"/>
      <c r="G12878" s="32"/>
      <c r="I12878" s="7"/>
      <c r="J12878" s="7"/>
      <c r="K12878" s="7"/>
      <c r="N12878" s="7"/>
    </row>
    <row r="12879" spans="4:14" s="1" customFormat="1">
      <c r="D12879" s="32"/>
      <c r="G12879" s="32"/>
      <c r="I12879" s="7"/>
      <c r="J12879" s="7"/>
      <c r="K12879" s="7"/>
      <c r="N12879" s="7"/>
    </row>
    <row r="12880" spans="4:14" s="1" customFormat="1">
      <c r="D12880" s="32"/>
      <c r="G12880" s="32"/>
      <c r="I12880" s="7"/>
      <c r="J12880" s="7"/>
      <c r="K12880" s="7"/>
      <c r="N12880" s="7"/>
    </row>
    <row r="12881" spans="4:14" s="1" customFormat="1">
      <c r="D12881" s="32"/>
      <c r="G12881" s="32"/>
      <c r="I12881" s="7"/>
      <c r="J12881" s="7"/>
      <c r="K12881" s="7"/>
      <c r="N12881" s="7"/>
    </row>
    <row r="12882" spans="4:14" s="1" customFormat="1">
      <c r="D12882" s="32"/>
      <c r="G12882" s="32"/>
      <c r="I12882" s="7"/>
      <c r="J12882" s="7"/>
      <c r="K12882" s="7"/>
      <c r="N12882" s="7"/>
    </row>
    <row r="12883" spans="4:14" s="1" customFormat="1">
      <c r="D12883" s="32"/>
      <c r="G12883" s="32"/>
      <c r="I12883" s="7"/>
      <c r="J12883" s="7"/>
      <c r="K12883" s="7"/>
      <c r="N12883" s="7"/>
    </row>
    <row r="12884" spans="4:14" s="1" customFormat="1">
      <c r="D12884" s="32"/>
      <c r="G12884" s="32"/>
      <c r="I12884" s="7"/>
      <c r="J12884" s="7"/>
      <c r="K12884" s="7"/>
      <c r="N12884" s="7"/>
    </row>
    <row r="12885" spans="4:14" s="1" customFormat="1">
      <c r="D12885" s="32"/>
      <c r="G12885" s="32"/>
      <c r="I12885" s="7"/>
      <c r="J12885" s="7"/>
      <c r="K12885" s="7"/>
      <c r="N12885" s="7"/>
    </row>
    <row r="12886" spans="4:14" s="1" customFormat="1">
      <c r="D12886" s="32"/>
      <c r="G12886" s="32"/>
      <c r="I12886" s="7"/>
      <c r="J12886" s="7"/>
      <c r="K12886" s="7"/>
      <c r="N12886" s="7"/>
    </row>
    <row r="12887" spans="4:14" s="1" customFormat="1">
      <c r="D12887" s="32"/>
      <c r="G12887" s="32"/>
      <c r="I12887" s="7"/>
      <c r="J12887" s="7"/>
      <c r="K12887" s="7"/>
      <c r="N12887" s="7"/>
    </row>
    <row r="12888" spans="4:14" s="1" customFormat="1">
      <c r="D12888" s="32"/>
      <c r="G12888" s="32"/>
      <c r="I12888" s="7"/>
      <c r="J12888" s="7"/>
      <c r="K12888" s="7"/>
      <c r="N12888" s="7"/>
    </row>
    <row r="12889" spans="4:14" s="1" customFormat="1">
      <c r="D12889" s="32"/>
      <c r="G12889" s="32"/>
      <c r="I12889" s="7"/>
      <c r="J12889" s="7"/>
      <c r="K12889" s="7"/>
      <c r="N12889" s="7"/>
    </row>
    <row r="12890" spans="4:14" s="1" customFormat="1">
      <c r="D12890" s="32"/>
      <c r="G12890" s="32"/>
      <c r="I12890" s="7"/>
      <c r="J12890" s="7"/>
      <c r="K12890" s="7"/>
      <c r="N12890" s="7"/>
    </row>
    <row r="12891" spans="4:14" s="1" customFormat="1">
      <c r="D12891" s="32"/>
      <c r="G12891" s="32"/>
      <c r="I12891" s="7"/>
      <c r="J12891" s="7"/>
      <c r="K12891" s="7"/>
      <c r="N12891" s="7"/>
    </row>
    <row r="12892" spans="4:14" s="1" customFormat="1">
      <c r="D12892" s="32"/>
      <c r="G12892" s="32"/>
      <c r="I12892" s="7"/>
      <c r="J12892" s="7"/>
      <c r="K12892" s="7"/>
      <c r="N12892" s="7"/>
    </row>
    <row r="12893" spans="4:14" s="1" customFormat="1">
      <c r="D12893" s="32"/>
      <c r="G12893" s="32"/>
      <c r="I12893" s="7"/>
      <c r="J12893" s="7"/>
      <c r="K12893" s="7"/>
      <c r="N12893" s="7"/>
    </row>
    <row r="12894" spans="4:14" s="1" customFormat="1">
      <c r="D12894" s="32"/>
      <c r="G12894" s="32"/>
      <c r="I12894" s="7"/>
      <c r="J12894" s="7"/>
      <c r="K12894" s="7"/>
      <c r="N12894" s="7"/>
    </row>
    <row r="12895" spans="4:14" s="1" customFormat="1">
      <c r="D12895" s="32"/>
      <c r="G12895" s="32"/>
      <c r="I12895" s="7"/>
      <c r="J12895" s="7"/>
      <c r="K12895" s="7"/>
      <c r="N12895" s="7"/>
    </row>
    <row r="12896" spans="4:14" s="1" customFormat="1">
      <c r="D12896" s="32"/>
      <c r="G12896" s="32"/>
      <c r="I12896" s="7"/>
      <c r="J12896" s="7"/>
      <c r="K12896" s="7"/>
      <c r="N12896" s="7"/>
    </row>
    <row r="12897" spans="4:14" s="1" customFormat="1">
      <c r="D12897" s="32"/>
      <c r="G12897" s="32"/>
      <c r="I12897" s="7"/>
      <c r="J12897" s="7"/>
      <c r="K12897" s="7"/>
      <c r="N12897" s="7"/>
    </row>
    <row r="12898" spans="4:14" s="1" customFormat="1">
      <c r="D12898" s="32"/>
      <c r="G12898" s="32"/>
      <c r="I12898" s="7"/>
      <c r="J12898" s="7"/>
      <c r="K12898" s="7"/>
      <c r="N12898" s="7"/>
    </row>
    <row r="12899" spans="4:14" s="1" customFormat="1">
      <c r="D12899" s="32"/>
      <c r="G12899" s="32"/>
      <c r="I12899" s="7"/>
      <c r="J12899" s="7"/>
      <c r="K12899" s="7"/>
      <c r="N12899" s="7"/>
    </row>
    <row r="12900" spans="4:14" s="1" customFormat="1">
      <c r="D12900" s="32"/>
      <c r="G12900" s="32"/>
      <c r="I12900" s="7"/>
      <c r="J12900" s="7"/>
      <c r="K12900" s="7"/>
      <c r="N12900" s="7"/>
    </row>
    <row r="12901" spans="4:14" s="1" customFormat="1">
      <c r="D12901" s="32"/>
      <c r="G12901" s="32"/>
      <c r="I12901" s="7"/>
      <c r="J12901" s="7"/>
      <c r="K12901" s="7"/>
      <c r="N12901" s="7"/>
    </row>
    <row r="12902" spans="4:14" s="1" customFormat="1">
      <c r="D12902" s="32"/>
      <c r="G12902" s="32"/>
      <c r="I12902" s="7"/>
      <c r="J12902" s="7"/>
      <c r="K12902" s="7"/>
      <c r="N12902" s="7"/>
    </row>
    <row r="12903" spans="4:14" s="1" customFormat="1">
      <c r="D12903" s="32"/>
      <c r="G12903" s="32"/>
      <c r="I12903" s="7"/>
      <c r="J12903" s="7"/>
      <c r="K12903" s="7"/>
      <c r="N12903" s="7"/>
    </row>
    <row r="12904" spans="4:14" s="1" customFormat="1">
      <c r="D12904" s="32"/>
      <c r="G12904" s="32"/>
      <c r="I12904" s="7"/>
      <c r="J12904" s="7"/>
      <c r="K12904" s="7"/>
      <c r="N12904" s="7"/>
    </row>
    <row r="12905" spans="4:14" s="1" customFormat="1">
      <c r="D12905" s="32"/>
      <c r="G12905" s="32"/>
      <c r="I12905" s="7"/>
      <c r="J12905" s="7"/>
      <c r="K12905" s="7"/>
      <c r="N12905" s="7"/>
    </row>
    <row r="12906" spans="4:14" s="1" customFormat="1">
      <c r="D12906" s="32"/>
      <c r="G12906" s="32"/>
      <c r="I12906" s="7"/>
      <c r="J12906" s="7"/>
      <c r="K12906" s="7"/>
      <c r="N12906" s="7"/>
    </row>
    <row r="12907" spans="4:14" s="1" customFormat="1">
      <c r="D12907" s="32"/>
      <c r="G12907" s="32"/>
      <c r="I12907" s="7"/>
      <c r="J12907" s="7"/>
      <c r="K12907" s="7"/>
      <c r="N12907" s="7"/>
    </row>
    <row r="12908" spans="4:14" s="1" customFormat="1">
      <c r="D12908" s="32"/>
      <c r="G12908" s="32"/>
      <c r="I12908" s="7"/>
      <c r="J12908" s="7"/>
      <c r="K12908" s="7"/>
      <c r="N12908" s="7"/>
    </row>
    <row r="12909" spans="4:14" s="1" customFormat="1">
      <c r="D12909" s="32"/>
      <c r="G12909" s="32"/>
      <c r="I12909" s="7"/>
      <c r="J12909" s="7"/>
      <c r="K12909" s="7"/>
      <c r="N12909" s="7"/>
    </row>
    <row r="12910" spans="4:14" s="1" customFormat="1">
      <c r="D12910" s="32"/>
      <c r="G12910" s="32"/>
      <c r="I12910" s="7"/>
      <c r="J12910" s="7"/>
      <c r="K12910" s="7"/>
      <c r="N12910" s="7"/>
    </row>
    <row r="12911" spans="4:14" s="1" customFormat="1">
      <c r="D12911" s="32"/>
      <c r="G12911" s="32"/>
      <c r="I12911" s="7"/>
      <c r="J12911" s="7"/>
      <c r="K12911" s="7"/>
      <c r="N12911" s="7"/>
    </row>
    <row r="12912" spans="4:14" s="1" customFormat="1">
      <c r="D12912" s="32"/>
      <c r="G12912" s="32"/>
      <c r="I12912" s="7"/>
      <c r="J12912" s="7"/>
      <c r="K12912" s="7"/>
      <c r="N12912" s="7"/>
    </row>
    <row r="12913" spans="4:14" s="1" customFormat="1">
      <c r="D12913" s="32"/>
      <c r="G12913" s="32"/>
      <c r="I12913" s="7"/>
      <c r="J12913" s="7"/>
      <c r="K12913" s="7"/>
      <c r="N12913" s="7"/>
    </row>
    <row r="12914" spans="4:14" s="1" customFormat="1">
      <c r="D12914" s="32"/>
      <c r="G12914" s="32"/>
      <c r="I12914" s="7"/>
      <c r="J12914" s="7"/>
      <c r="K12914" s="7"/>
      <c r="N12914" s="7"/>
    </row>
    <row r="12915" spans="4:14" s="1" customFormat="1">
      <c r="D12915" s="32"/>
      <c r="G12915" s="32"/>
      <c r="I12915" s="7"/>
      <c r="J12915" s="7"/>
      <c r="K12915" s="7"/>
      <c r="N12915" s="7"/>
    </row>
    <row r="12916" spans="4:14" s="1" customFormat="1">
      <c r="D12916" s="32"/>
      <c r="G12916" s="32"/>
      <c r="I12916" s="7"/>
      <c r="J12916" s="7"/>
      <c r="K12916" s="7"/>
      <c r="N12916" s="7"/>
    </row>
    <row r="12917" spans="4:14" s="1" customFormat="1">
      <c r="D12917" s="32"/>
      <c r="G12917" s="32"/>
      <c r="I12917" s="7"/>
      <c r="J12917" s="7"/>
      <c r="K12917" s="7"/>
      <c r="N12917" s="7"/>
    </row>
    <row r="12918" spans="4:14" s="1" customFormat="1">
      <c r="D12918" s="32"/>
      <c r="G12918" s="32"/>
      <c r="I12918" s="7"/>
      <c r="J12918" s="7"/>
      <c r="K12918" s="7"/>
      <c r="N12918" s="7"/>
    </row>
    <row r="12919" spans="4:14" s="1" customFormat="1">
      <c r="D12919" s="32"/>
      <c r="G12919" s="32"/>
      <c r="I12919" s="7"/>
      <c r="J12919" s="7"/>
      <c r="K12919" s="7"/>
      <c r="N12919" s="7"/>
    </row>
    <row r="12920" spans="4:14" s="1" customFormat="1">
      <c r="D12920" s="32"/>
      <c r="G12920" s="32"/>
      <c r="I12920" s="7"/>
      <c r="J12920" s="7"/>
      <c r="K12920" s="7"/>
      <c r="N12920" s="7"/>
    </row>
    <row r="12921" spans="4:14" s="1" customFormat="1">
      <c r="D12921" s="32"/>
      <c r="G12921" s="32"/>
      <c r="I12921" s="7"/>
      <c r="J12921" s="7"/>
      <c r="K12921" s="7"/>
      <c r="N12921" s="7"/>
    </row>
    <row r="12922" spans="4:14" s="1" customFormat="1">
      <c r="D12922" s="32"/>
      <c r="G12922" s="32"/>
      <c r="I12922" s="7"/>
      <c r="J12922" s="7"/>
      <c r="K12922" s="7"/>
      <c r="N12922" s="7"/>
    </row>
    <row r="12923" spans="4:14" s="1" customFormat="1">
      <c r="D12923" s="32"/>
      <c r="G12923" s="32"/>
      <c r="I12923" s="7"/>
      <c r="J12923" s="7"/>
      <c r="K12923" s="7"/>
      <c r="N12923" s="7"/>
    </row>
    <row r="12924" spans="4:14" s="1" customFormat="1">
      <c r="D12924" s="32"/>
      <c r="G12924" s="32"/>
      <c r="I12924" s="7"/>
      <c r="J12924" s="7"/>
      <c r="K12924" s="7"/>
      <c r="N12924" s="7"/>
    </row>
    <row r="12925" spans="4:14" s="1" customFormat="1">
      <c r="D12925" s="32"/>
      <c r="G12925" s="32"/>
      <c r="I12925" s="7"/>
      <c r="J12925" s="7"/>
      <c r="K12925" s="7"/>
      <c r="N12925" s="7"/>
    </row>
    <row r="12926" spans="4:14" s="1" customFormat="1">
      <c r="D12926" s="32"/>
      <c r="G12926" s="32"/>
      <c r="I12926" s="7"/>
      <c r="J12926" s="7"/>
      <c r="K12926" s="7"/>
      <c r="N12926" s="7"/>
    </row>
    <row r="12927" spans="4:14" s="1" customFormat="1">
      <c r="D12927" s="32"/>
      <c r="G12927" s="32"/>
      <c r="I12927" s="7"/>
      <c r="J12927" s="7"/>
      <c r="K12927" s="7"/>
      <c r="N12927" s="7"/>
    </row>
    <row r="12928" spans="4:14" s="1" customFormat="1">
      <c r="D12928" s="32"/>
      <c r="G12928" s="32"/>
      <c r="I12928" s="7"/>
      <c r="J12928" s="7"/>
      <c r="K12928" s="7"/>
      <c r="N12928" s="7"/>
    </row>
    <row r="12929" spans="4:14" s="1" customFormat="1">
      <c r="D12929" s="32"/>
      <c r="G12929" s="32"/>
      <c r="I12929" s="7"/>
      <c r="J12929" s="7"/>
      <c r="K12929" s="7"/>
      <c r="N12929" s="7"/>
    </row>
    <row r="12930" spans="4:14" s="1" customFormat="1">
      <c r="D12930" s="32"/>
      <c r="G12930" s="32"/>
      <c r="I12930" s="7"/>
      <c r="J12930" s="7"/>
      <c r="K12930" s="7"/>
      <c r="N12930" s="7"/>
    </row>
    <row r="12931" spans="4:14" s="1" customFormat="1">
      <c r="D12931" s="32"/>
      <c r="G12931" s="32"/>
      <c r="I12931" s="7"/>
      <c r="J12931" s="7"/>
      <c r="K12931" s="7"/>
      <c r="N12931" s="7"/>
    </row>
    <row r="12932" spans="4:14" s="1" customFormat="1">
      <c r="D12932" s="32"/>
      <c r="G12932" s="32"/>
      <c r="I12932" s="7"/>
      <c r="J12932" s="7"/>
      <c r="K12932" s="7"/>
      <c r="N12932" s="7"/>
    </row>
    <row r="12933" spans="4:14" s="1" customFormat="1">
      <c r="D12933" s="32"/>
      <c r="G12933" s="32"/>
      <c r="I12933" s="7"/>
      <c r="J12933" s="7"/>
      <c r="K12933" s="7"/>
      <c r="N12933" s="7"/>
    </row>
    <row r="12934" spans="4:14" s="1" customFormat="1">
      <c r="D12934" s="32"/>
      <c r="G12934" s="32"/>
      <c r="I12934" s="7"/>
      <c r="J12934" s="7"/>
      <c r="K12934" s="7"/>
      <c r="N12934" s="7"/>
    </row>
    <row r="12935" spans="4:14" s="1" customFormat="1">
      <c r="D12935" s="32"/>
      <c r="G12935" s="32"/>
      <c r="I12935" s="7"/>
      <c r="J12935" s="7"/>
      <c r="K12935" s="7"/>
      <c r="N12935" s="7"/>
    </row>
    <row r="12936" spans="4:14" s="1" customFormat="1">
      <c r="D12936" s="32"/>
      <c r="G12936" s="32"/>
      <c r="I12936" s="7"/>
      <c r="J12936" s="7"/>
      <c r="K12936" s="7"/>
      <c r="N12936" s="7"/>
    </row>
    <row r="12937" spans="4:14" s="1" customFormat="1">
      <c r="D12937" s="32"/>
      <c r="G12937" s="32"/>
      <c r="I12937" s="7"/>
      <c r="J12937" s="7"/>
      <c r="K12937" s="7"/>
      <c r="N12937" s="7"/>
    </row>
    <row r="12938" spans="4:14" s="1" customFormat="1">
      <c r="D12938" s="32"/>
      <c r="G12938" s="32"/>
      <c r="I12938" s="7"/>
      <c r="J12938" s="7"/>
      <c r="K12938" s="7"/>
      <c r="N12938" s="7"/>
    </row>
    <row r="12939" spans="4:14" s="1" customFormat="1">
      <c r="D12939" s="32"/>
      <c r="G12939" s="32"/>
      <c r="I12939" s="7"/>
      <c r="J12939" s="7"/>
      <c r="K12939" s="7"/>
      <c r="N12939" s="7"/>
    </row>
    <row r="12940" spans="4:14" s="1" customFormat="1">
      <c r="D12940" s="32"/>
      <c r="G12940" s="32"/>
      <c r="I12940" s="7"/>
      <c r="J12940" s="7"/>
      <c r="K12940" s="7"/>
      <c r="N12940" s="7"/>
    </row>
    <row r="12941" spans="4:14" s="1" customFormat="1">
      <c r="D12941" s="32"/>
      <c r="G12941" s="32"/>
      <c r="I12941" s="7"/>
      <c r="J12941" s="7"/>
      <c r="K12941" s="7"/>
      <c r="N12941" s="7"/>
    </row>
    <row r="12942" spans="4:14" s="1" customFormat="1">
      <c r="D12942" s="32"/>
      <c r="G12942" s="32"/>
      <c r="I12942" s="7"/>
      <c r="J12942" s="7"/>
      <c r="K12942" s="7"/>
      <c r="N12942" s="7"/>
    </row>
    <row r="12943" spans="4:14" s="1" customFormat="1">
      <c r="D12943" s="32"/>
      <c r="G12943" s="32"/>
      <c r="I12943" s="7"/>
      <c r="J12943" s="7"/>
      <c r="K12943" s="7"/>
      <c r="N12943" s="7"/>
    </row>
    <row r="12944" spans="4:14" s="1" customFormat="1">
      <c r="D12944" s="32"/>
      <c r="G12944" s="32"/>
      <c r="I12944" s="7"/>
      <c r="J12944" s="7"/>
      <c r="K12944" s="7"/>
      <c r="N12944" s="7"/>
    </row>
    <row r="12945" spans="4:14" s="1" customFormat="1">
      <c r="D12945" s="32"/>
      <c r="G12945" s="32"/>
      <c r="I12945" s="7"/>
      <c r="J12945" s="7"/>
      <c r="K12945" s="7"/>
      <c r="N12945" s="7"/>
    </row>
    <row r="12946" spans="4:14" s="1" customFormat="1">
      <c r="D12946" s="32"/>
      <c r="G12946" s="32"/>
      <c r="I12946" s="7"/>
      <c r="J12946" s="7"/>
      <c r="K12946" s="7"/>
      <c r="N12946" s="7"/>
    </row>
    <row r="12947" spans="4:14" s="1" customFormat="1">
      <c r="D12947" s="32"/>
      <c r="G12947" s="32"/>
      <c r="I12947" s="7"/>
      <c r="J12947" s="7"/>
      <c r="K12947" s="7"/>
      <c r="N12947" s="7"/>
    </row>
    <row r="12948" spans="4:14" s="1" customFormat="1">
      <c r="D12948" s="32"/>
      <c r="G12948" s="32"/>
      <c r="I12948" s="7"/>
      <c r="J12948" s="7"/>
      <c r="K12948" s="7"/>
      <c r="N12948" s="7"/>
    </row>
    <row r="12949" spans="4:14" s="1" customFormat="1">
      <c r="D12949" s="32"/>
      <c r="G12949" s="32"/>
      <c r="I12949" s="7"/>
      <c r="J12949" s="7"/>
      <c r="K12949" s="7"/>
      <c r="N12949" s="7"/>
    </row>
    <row r="12950" spans="4:14" s="1" customFormat="1">
      <c r="D12950" s="32"/>
      <c r="G12950" s="32"/>
      <c r="I12950" s="7"/>
      <c r="J12950" s="7"/>
      <c r="K12950" s="7"/>
      <c r="N12950" s="7"/>
    </row>
    <row r="12951" spans="4:14" s="1" customFormat="1">
      <c r="D12951" s="32"/>
      <c r="G12951" s="32"/>
      <c r="I12951" s="7"/>
      <c r="J12951" s="7"/>
      <c r="K12951" s="7"/>
      <c r="N12951" s="7"/>
    </row>
    <row r="12952" spans="4:14" s="1" customFormat="1">
      <c r="D12952" s="32"/>
      <c r="G12952" s="32"/>
      <c r="I12952" s="7"/>
      <c r="J12952" s="7"/>
      <c r="K12952" s="7"/>
      <c r="N12952" s="7"/>
    </row>
    <row r="12953" spans="4:14" s="1" customFormat="1">
      <c r="D12953" s="32"/>
      <c r="G12953" s="32"/>
      <c r="I12953" s="7"/>
      <c r="J12953" s="7"/>
      <c r="K12953" s="7"/>
      <c r="N12953" s="7"/>
    </row>
    <row r="12954" spans="4:14" s="1" customFormat="1">
      <c r="D12954" s="32"/>
      <c r="G12954" s="32"/>
      <c r="I12954" s="7"/>
      <c r="J12954" s="7"/>
      <c r="K12954" s="7"/>
      <c r="N12954" s="7"/>
    </row>
    <row r="12955" spans="4:14" s="1" customFormat="1">
      <c r="D12955" s="32"/>
      <c r="G12955" s="32"/>
      <c r="I12955" s="7"/>
      <c r="J12955" s="7"/>
      <c r="K12955" s="7"/>
      <c r="N12955" s="7"/>
    </row>
    <row r="12956" spans="4:14" s="1" customFormat="1">
      <c r="D12956" s="32"/>
      <c r="G12956" s="32"/>
      <c r="I12956" s="7"/>
      <c r="J12956" s="7"/>
      <c r="K12956" s="7"/>
      <c r="N12956" s="7"/>
    </row>
    <row r="12957" spans="4:14" s="1" customFormat="1">
      <c r="D12957" s="32"/>
      <c r="G12957" s="32"/>
      <c r="I12957" s="7"/>
      <c r="J12957" s="7"/>
      <c r="K12957" s="7"/>
      <c r="N12957" s="7"/>
    </row>
    <row r="12958" spans="4:14" s="1" customFormat="1">
      <c r="D12958" s="32"/>
      <c r="G12958" s="32"/>
      <c r="I12958" s="7"/>
      <c r="J12958" s="7"/>
      <c r="K12958" s="7"/>
      <c r="N12958" s="7"/>
    </row>
    <row r="12959" spans="4:14" s="1" customFormat="1">
      <c r="D12959" s="32"/>
      <c r="G12959" s="32"/>
      <c r="I12959" s="7"/>
      <c r="J12959" s="7"/>
      <c r="K12959" s="7"/>
      <c r="N12959" s="7"/>
    </row>
    <row r="12960" spans="4:14" s="1" customFormat="1">
      <c r="D12960" s="32"/>
      <c r="G12960" s="32"/>
      <c r="I12960" s="7"/>
      <c r="J12960" s="7"/>
      <c r="K12960" s="7"/>
      <c r="N12960" s="7"/>
    </row>
    <row r="12961" spans="4:14" s="1" customFormat="1">
      <c r="D12961" s="32"/>
      <c r="G12961" s="32"/>
      <c r="I12961" s="7"/>
      <c r="J12961" s="7"/>
      <c r="K12961" s="7"/>
      <c r="N12961" s="7"/>
    </row>
    <row r="12962" spans="4:14" s="1" customFormat="1">
      <c r="D12962" s="32"/>
      <c r="G12962" s="32"/>
      <c r="I12962" s="7"/>
      <c r="J12962" s="7"/>
      <c r="K12962" s="7"/>
      <c r="N12962" s="7"/>
    </row>
    <row r="12963" spans="4:14" s="1" customFormat="1">
      <c r="D12963" s="32"/>
      <c r="G12963" s="32"/>
      <c r="I12963" s="7"/>
      <c r="J12963" s="7"/>
      <c r="K12963" s="7"/>
      <c r="N12963" s="7"/>
    </row>
    <row r="12964" spans="4:14" s="1" customFormat="1">
      <c r="D12964" s="32"/>
      <c r="G12964" s="32"/>
      <c r="I12964" s="7"/>
      <c r="J12964" s="7"/>
      <c r="K12964" s="7"/>
      <c r="N12964" s="7"/>
    </row>
    <row r="12965" spans="4:14" s="1" customFormat="1">
      <c r="D12965" s="32"/>
      <c r="G12965" s="32"/>
      <c r="I12965" s="7"/>
      <c r="J12965" s="7"/>
      <c r="K12965" s="7"/>
      <c r="N12965" s="7"/>
    </row>
    <row r="12966" spans="4:14" s="1" customFormat="1">
      <c r="D12966" s="32"/>
      <c r="G12966" s="32"/>
      <c r="I12966" s="7"/>
      <c r="J12966" s="7"/>
      <c r="K12966" s="7"/>
      <c r="N12966" s="7"/>
    </row>
    <row r="12967" spans="4:14" s="1" customFormat="1">
      <c r="D12967" s="32"/>
      <c r="G12967" s="32"/>
      <c r="I12967" s="7"/>
      <c r="J12967" s="7"/>
      <c r="K12967" s="7"/>
      <c r="N12967" s="7"/>
    </row>
    <row r="12968" spans="4:14" s="1" customFormat="1">
      <c r="D12968" s="32"/>
      <c r="G12968" s="32"/>
      <c r="I12968" s="7"/>
      <c r="J12968" s="7"/>
      <c r="K12968" s="7"/>
      <c r="N12968" s="7"/>
    </row>
    <row r="12969" spans="4:14" s="1" customFormat="1">
      <c r="D12969" s="32"/>
      <c r="G12969" s="32"/>
      <c r="I12969" s="7"/>
      <c r="J12969" s="7"/>
      <c r="K12969" s="7"/>
      <c r="N12969" s="7"/>
    </row>
    <row r="12970" spans="4:14" s="1" customFormat="1">
      <c r="D12970" s="32"/>
      <c r="G12970" s="32"/>
      <c r="I12970" s="7"/>
      <c r="J12970" s="7"/>
      <c r="K12970" s="7"/>
      <c r="N12970" s="7"/>
    </row>
    <row r="12971" spans="4:14" s="1" customFormat="1">
      <c r="D12971" s="32"/>
      <c r="G12971" s="32"/>
      <c r="I12971" s="7"/>
      <c r="J12971" s="7"/>
      <c r="K12971" s="7"/>
      <c r="N12971" s="7"/>
    </row>
    <row r="12972" spans="4:14" s="1" customFormat="1">
      <c r="D12972" s="32"/>
      <c r="G12972" s="32"/>
      <c r="I12972" s="7"/>
      <c r="J12972" s="7"/>
      <c r="K12972" s="7"/>
      <c r="N12972" s="7"/>
    </row>
    <row r="12973" spans="4:14" s="1" customFormat="1">
      <c r="D12973" s="32"/>
      <c r="G12973" s="32"/>
      <c r="I12973" s="7"/>
      <c r="J12973" s="7"/>
      <c r="K12973" s="7"/>
      <c r="N12973" s="7"/>
    </row>
    <row r="12974" spans="4:14" s="1" customFormat="1">
      <c r="D12974" s="32"/>
      <c r="G12974" s="32"/>
      <c r="I12974" s="7"/>
      <c r="J12974" s="7"/>
      <c r="K12974" s="7"/>
      <c r="N12974" s="7"/>
    </row>
    <row r="12975" spans="4:14" s="1" customFormat="1">
      <c r="D12975" s="32"/>
      <c r="G12975" s="32"/>
      <c r="I12975" s="7"/>
      <c r="J12975" s="7"/>
      <c r="K12975" s="7"/>
      <c r="N12975" s="7"/>
    </row>
    <row r="12976" spans="4:14" s="1" customFormat="1">
      <c r="D12976" s="32"/>
      <c r="G12976" s="32"/>
      <c r="I12976" s="7"/>
      <c r="J12976" s="7"/>
      <c r="K12976" s="7"/>
      <c r="N12976" s="7"/>
    </row>
    <row r="12977" spans="4:14" s="1" customFormat="1">
      <c r="D12977" s="32"/>
      <c r="G12977" s="32"/>
      <c r="I12977" s="7"/>
      <c r="J12977" s="7"/>
      <c r="K12977" s="7"/>
      <c r="N12977" s="7"/>
    </row>
    <row r="12978" spans="4:14" s="1" customFormat="1">
      <c r="D12978" s="32"/>
      <c r="G12978" s="32"/>
      <c r="I12978" s="7"/>
      <c r="J12978" s="7"/>
      <c r="K12978" s="7"/>
      <c r="N12978" s="7"/>
    </row>
    <row r="12979" spans="4:14" s="1" customFormat="1">
      <c r="D12979" s="32"/>
      <c r="G12979" s="32"/>
      <c r="I12979" s="7"/>
      <c r="J12979" s="7"/>
      <c r="K12979" s="7"/>
      <c r="N12979" s="7"/>
    </row>
    <row r="12980" spans="4:14" s="1" customFormat="1">
      <c r="D12980" s="32"/>
      <c r="G12980" s="32"/>
      <c r="I12980" s="7"/>
      <c r="J12980" s="7"/>
      <c r="K12980" s="7"/>
      <c r="N12980" s="7"/>
    </row>
    <row r="12981" spans="4:14" s="1" customFormat="1">
      <c r="D12981" s="32"/>
      <c r="G12981" s="32"/>
      <c r="I12981" s="7"/>
      <c r="J12981" s="7"/>
      <c r="K12981" s="7"/>
      <c r="N12981" s="7"/>
    </row>
    <row r="12982" spans="4:14" s="1" customFormat="1">
      <c r="D12982" s="32"/>
      <c r="G12982" s="32"/>
      <c r="I12982" s="7"/>
      <c r="J12982" s="7"/>
      <c r="K12982" s="7"/>
      <c r="N12982" s="7"/>
    </row>
    <row r="12983" spans="4:14" s="1" customFormat="1">
      <c r="D12983" s="32"/>
      <c r="G12983" s="32"/>
      <c r="I12983" s="7"/>
      <c r="J12983" s="7"/>
      <c r="K12983" s="7"/>
      <c r="N12983" s="7"/>
    </row>
    <row r="12984" spans="4:14" s="1" customFormat="1">
      <c r="D12984" s="32"/>
      <c r="G12984" s="32"/>
      <c r="I12984" s="7"/>
      <c r="J12984" s="7"/>
      <c r="K12984" s="7"/>
      <c r="N12984" s="7"/>
    </row>
    <row r="12985" spans="4:14" s="1" customFormat="1">
      <c r="D12985" s="32"/>
      <c r="G12985" s="32"/>
      <c r="I12985" s="7"/>
      <c r="J12985" s="7"/>
      <c r="K12985" s="7"/>
      <c r="N12985" s="7"/>
    </row>
    <row r="12986" spans="4:14" s="1" customFormat="1">
      <c r="D12986" s="32"/>
      <c r="G12986" s="32"/>
      <c r="I12986" s="7"/>
      <c r="J12986" s="7"/>
      <c r="K12986" s="7"/>
      <c r="N12986" s="7"/>
    </row>
    <row r="12987" spans="4:14" s="1" customFormat="1">
      <c r="D12987" s="32"/>
      <c r="G12987" s="32"/>
      <c r="I12987" s="7"/>
      <c r="J12987" s="7"/>
      <c r="K12987" s="7"/>
      <c r="N12987" s="7"/>
    </row>
    <row r="12988" spans="4:14" s="1" customFormat="1">
      <c r="D12988" s="32"/>
      <c r="G12988" s="32"/>
      <c r="I12988" s="7"/>
      <c r="J12988" s="7"/>
      <c r="K12988" s="7"/>
      <c r="N12988" s="7"/>
    </row>
    <row r="12989" spans="4:14" s="1" customFormat="1">
      <c r="D12989" s="32"/>
      <c r="G12989" s="32"/>
      <c r="I12989" s="7"/>
      <c r="J12989" s="7"/>
      <c r="K12989" s="7"/>
      <c r="N12989" s="7"/>
    </row>
    <row r="12990" spans="4:14" s="1" customFormat="1">
      <c r="D12990" s="32"/>
      <c r="G12990" s="32"/>
      <c r="I12990" s="7"/>
      <c r="J12990" s="7"/>
      <c r="K12990" s="7"/>
      <c r="N12990" s="7"/>
    </row>
    <row r="12991" spans="4:14" s="1" customFormat="1">
      <c r="D12991" s="32"/>
      <c r="G12991" s="32"/>
      <c r="I12991" s="7"/>
      <c r="J12991" s="7"/>
      <c r="K12991" s="7"/>
      <c r="N12991" s="7"/>
    </row>
    <row r="12992" spans="4:14" s="1" customFormat="1">
      <c r="D12992" s="32"/>
      <c r="G12992" s="32"/>
      <c r="I12992" s="7"/>
      <c r="J12992" s="7"/>
      <c r="K12992" s="7"/>
      <c r="N12992" s="7"/>
    </row>
    <row r="12993" spans="4:14" s="1" customFormat="1">
      <c r="D12993" s="32"/>
      <c r="G12993" s="32"/>
      <c r="I12993" s="7"/>
      <c r="J12993" s="7"/>
      <c r="K12993" s="7"/>
      <c r="N12993" s="7"/>
    </row>
    <row r="12994" spans="4:14" s="1" customFormat="1">
      <c r="D12994" s="32"/>
      <c r="G12994" s="32"/>
      <c r="I12994" s="7"/>
      <c r="J12994" s="7"/>
      <c r="K12994" s="7"/>
      <c r="N12994" s="7"/>
    </row>
    <row r="12995" spans="4:14" s="1" customFormat="1">
      <c r="D12995" s="32"/>
      <c r="G12995" s="32"/>
      <c r="I12995" s="7"/>
      <c r="J12995" s="7"/>
      <c r="K12995" s="7"/>
      <c r="N12995" s="7"/>
    </row>
    <row r="12996" spans="4:14" s="1" customFormat="1">
      <c r="D12996" s="32"/>
      <c r="G12996" s="32"/>
      <c r="I12996" s="7"/>
      <c r="J12996" s="7"/>
      <c r="K12996" s="7"/>
      <c r="N12996" s="7"/>
    </row>
    <row r="12997" spans="4:14" s="1" customFormat="1">
      <c r="D12997" s="32"/>
      <c r="G12997" s="32"/>
      <c r="I12997" s="7"/>
      <c r="J12997" s="7"/>
      <c r="K12997" s="7"/>
      <c r="N12997" s="7"/>
    </row>
    <row r="12998" spans="4:14" s="1" customFormat="1">
      <c r="D12998" s="32"/>
      <c r="G12998" s="32"/>
      <c r="I12998" s="7"/>
      <c r="J12998" s="7"/>
      <c r="K12998" s="7"/>
      <c r="N12998" s="7"/>
    </row>
    <row r="12999" spans="4:14" s="1" customFormat="1">
      <c r="D12999" s="32"/>
      <c r="G12999" s="32"/>
      <c r="I12999" s="7"/>
      <c r="J12999" s="7"/>
      <c r="K12999" s="7"/>
      <c r="N12999" s="7"/>
    </row>
    <row r="13000" spans="4:14" s="1" customFormat="1">
      <c r="D13000" s="32"/>
      <c r="G13000" s="32"/>
      <c r="I13000" s="7"/>
      <c r="J13000" s="7"/>
      <c r="K13000" s="7"/>
      <c r="N13000" s="7"/>
    </row>
    <row r="13001" spans="4:14" s="1" customFormat="1">
      <c r="D13001" s="32"/>
      <c r="G13001" s="32"/>
      <c r="I13001" s="7"/>
      <c r="J13001" s="7"/>
      <c r="K13001" s="7"/>
      <c r="N13001" s="7"/>
    </row>
    <row r="13002" spans="4:14" s="1" customFormat="1">
      <c r="D13002" s="32"/>
      <c r="G13002" s="32"/>
      <c r="I13002" s="7"/>
      <c r="J13002" s="7"/>
      <c r="K13002" s="7"/>
      <c r="N13002" s="7"/>
    </row>
    <row r="13003" spans="4:14" s="1" customFormat="1">
      <c r="D13003" s="32"/>
      <c r="G13003" s="32"/>
      <c r="I13003" s="7"/>
      <c r="J13003" s="7"/>
      <c r="K13003" s="7"/>
      <c r="N13003" s="7"/>
    </row>
    <row r="13004" spans="4:14" s="1" customFormat="1">
      <c r="D13004" s="32"/>
      <c r="G13004" s="32"/>
      <c r="I13004" s="7"/>
      <c r="J13004" s="7"/>
      <c r="K13004" s="7"/>
      <c r="N13004" s="7"/>
    </row>
    <row r="13005" spans="4:14" s="1" customFormat="1">
      <c r="D13005" s="32"/>
      <c r="G13005" s="32"/>
      <c r="I13005" s="7"/>
      <c r="J13005" s="7"/>
      <c r="K13005" s="7"/>
      <c r="N13005" s="7"/>
    </row>
    <row r="13006" spans="4:14" s="1" customFormat="1">
      <c r="D13006" s="32"/>
      <c r="G13006" s="32"/>
      <c r="I13006" s="7"/>
      <c r="J13006" s="7"/>
      <c r="K13006" s="7"/>
      <c r="N13006" s="7"/>
    </row>
    <row r="13007" spans="4:14" s="1" customFormat="1">
      <c r="D13007" s="32"/>
      <c r="G13007" s="32"/>
      <c r="I13007" s="7"/>
      <c r="J13007" s="7"/>
      <c r="K13007" s="7"/>
      <c r="N13007" s="7"/>
    </row>
    <row r="13008" spans="4:14" s="1" customFormat="1">
      <c r="D13008" s="32"/>
      <c r="G13008" s="32"/>
      <c r="I13008" s="7"/>
      <c r="J13008" s="7"/>
      <c r="K13008" s="7"/>
      <c r="N13008" s="7"/>
    </row>
    <row r="13009" spans="4:14" s="1" customFormat="1">
      <c r="D13009" s="32"/>
      <c r="G13009" s="32"/>
      <c r="I13009" s="7"/>
      <c r="J13009" s="7"/>
      <c r="K13009" s="7"/>
      <c r="N13009" s="7"/>
    </row>
    <row r="13010" spans="4:14" s="1" customFormat="1">
      <c r="D13010" s="32"/>
      <c r="G13010" s="32"/>
      <c r="I13010" s="7"/>
      <c r="J13010" s="7"/>
      <c r="K13010" s="7"/>
      <c r="N13010" s="7"/>
    </row>
    <row r="13011" spans="4:14" s="1" customFormat="1">
      <c r="D13011" s="32"/>
      <c r="G13011" s="32"/>
      <c r="I13011" s="7"/>
      <c r="J13011" s="7"/>
      <c r="K13011" s="7"/>
      <c r="N13011" s="7"/>
    </row>
    <row r="13012" spans="4:14" s="1" customFormat="1">
      <c r="D13012" s="32"/>
      <c r="G13012" s="32"/>
      <c r="I13012" s="7"/>
      <c r="J13012" s="7"/>
      <c r="K13012" s="7"/>
      <c r="N13012" s="7"/>
    </row>
    <row r="13013" spans="4:14" s="1" customFormat="1">
      <c r="D13013" s="32"/>
      <c r="G13013" s="32"/>
      <c r="I13013" s="7"/>
      <c r="J13013" s="7"/>
      <c r="K13013" s="7"/>
      <c r="N13013" s="7"/>
    </row>
    <row r="13014" spans="4:14" s="1" customFormat="1">
      <c r="D13014" s="32"/>
      <c r="G13014" s="32"/>
      <c r="I13014" s="7"/>
      <c r="J13014" s="7"/>
      <c r="K13014" s="7"/>
      <c r="N13014" s="7"/>
    </row>
    <row r="13015" spans="4:14" s="1" customFormat="1">
      <c r="D13015" s="32"/>
      <c r="G13015" s="32"/>
      <c r="I13015" s="7"/>
      <c r="J13015" s="7"/>
      <c r="K13015" s="7"/>
      <c r="N13015" s="7"/>
    </row>
    <row r="13016" spans="4:14" s="1" customFormat="1">
      <c r="D13016" s="32"/>
      <c r="G13016" s="32"/>
      <c r="I13016" s="7"/>
      <c r="J13016" s="7"/>
      <c r="K13016" s="7"/>
      <c r="N13016" s="7"/>
    </row>
    <row r="13017" spans="4:14" s="1" customFormat="1">
      <c r="D13017" s="32"/>
      <c r="G13017" s="32"/>
      <c r="I13017" s="7"/>
      <c r="J13017" s="7"/>
      <c r="K13017" s="7"/>
      <c r="N13017" s="7"/>
    </row>
    <row r="13018" spans="4:14" s="1" customFormat="1">
      <c r="D13018" s="32"/>
      <c r="G13018" s="32"/>
      <c r="I13018" s="7"/>
      <c r="J13018" s="7"/>
      <c r="K13018" s="7"/>
      <c r="N13018" s="7"/>
    </row>
    <row r="13019" spans="4:14" s="1" customFormat="1">
      <c r="D13019" s="32"/>
      <c r="G13019" s="32"/>
      <c r="I13019" s="7"/>
      <c r="J13019" s="7"/>
      <c r="K13019" s="7"/>
      <c r="N13019" s="7"/>
    </row>
    <row r="13020" spans="4:14" s="1" customFormat="1">
      <c r="D13020" s="32"/>
      <c r="G13020" s="32"/>
      <c r="I13020" s="7"/>
      <c r="J13020" s="7"/>
      <c r="K13020" s="7"/>
      <c r="N13020" s="7"/>
    </row>
    <row r="13021" spans="4:14" s="1" customFormat="1">
      <c r="D13021" s="32"/>
      <c r="G13021" s="32"/>
      <c r="I13021" s="7"/>
      <c r="J13021" s="7"/>
      <c r="K13021" s="7"/>
      <c r="N13021" s="7"/>
    </row>
    <row r="13022" spans="4:14" s="1" customFormat="1">
      <c r="D13022" s="32"/>
      <c r="G13022" s="32"/>
      <c r="I13022" s="7"/>
      <c r="J13022" s="7"/>
      <c r="K13022" s="7"/>
      <c r="N13022" s="7"/>
    </row>
    <row r="13023" spans="4:14" s="1" customFormat="1">
      <c r="D13023" s="32"/>
      <c r="G13023" s="32"/>
      <c r="I13023" s="7"/>
      <c r="J13023" s="7"/>
      <c r="K13023" s="7"/>
      <c r="N13023" s="7"/>
    </row>
    <row r="13024" spans="4:14" s="1" customFormat="1">
      <c r="D13024" s="32"/>
      <c r="G13024" s="32"/>
      <c r="I13024" s="7"/>
      <c r="J13024" s="7"/>
      <c r="K13024" s="7"/>
      <c r="N13024" s="7"/>
    </row>
    <row r="13025" spans="4:14" s="1" customFormat="1">
      <c r="D13025" s="32"/>
      <c r="G13025" s="32"/>
      <c r="I13025" s="7"/>
      <c r="J13025" s="7"/>
      <c r="K13025" s="7"/>
      <c r="N13025" s="7"/>
    </row>
    <row r="13026" spans="4:14" s="1" customFormat="1">
      <c r="D13026" s="32"/>
      <c r="G13026" s="32"/>
      <c r="I13026" s="7"/>
      <c r="J13026" s="7"/>
      <c r="K13026" s="7"/>
      <c r="N13026" s="7"/>
    </row>
    <row r="13027" spans="4:14" s="1" customFormat="1">
      <c r="D13027" s="32"/>
      <c r="G13027" s="32"/>
      <c r="I13027" s="7"/>
      <c r="J13027" s="7"/>
      <c r="K13027" s="7"/>
      <c r="N13027" s="7"/>
    </row>
    <row r="13028" spans="4:14" s="1" customFormat="1">
      <c r="D13028" s="32"/>
      <c r="G13028" s="32"/>
      <c r="I13028" s="7"/>
      <c r="J13028" s="7"/>
      <c r="K13028" s="7"/>
      <c r="N13028" s="7"/>
    </row>
    <row r="13029" spans="4:14" s="1" customFormat="1">
      <c r="D13029" s="32"/>
      <c r="G13029" s="32"/>
      <c r="I13029" s="7"/>
      <c r="J13029" s="7"/>
      <c r="K13029" s="7"/>
      <c r="N13029" s="7"/>
    </row>
    <row r="13030" spans="4:14" s="1" customFormat="1">
      <c r="D13030" s="32"/>
      <c r="G13030" s="32"/>
      <c r="I13030" s="7"/>
      <c r="J13030" s="7"/>
      <c r="K13030" s="7"/>
      <c r="N13030" s="7"/>
    </row>
    <row r="13031" spans="4:14" s="1" customFormat="1">
      <c r="D13031" s="32"/>
      <c r="G13031" s="32"/>
      <c r="I13031" s="7"/>
      <c r="J13031" s="7"/>
      <c r="K13031" s="7"/>
      <c r="N13031" s="7"/>
    </row>
    <row r="13032" spans="4:14" s="1" customFormat="1">
      <c r="D13032" s="32"/>
      <c r="G13032" s="32"/>
      <c r="I13032" s="7"/>
      <c r="J13032" s="7"/>
      <c r="K13032" s="7"/>
      <c r="N13032" s="7"/>
    </row>
    <row r="13033" spans="4:14" s="1" customFormat="1">
      <c r="D13033" s="32"/>
      <c r="G13033" s="32"/>
      <c r="I13033" s="7"/>
      <c r="J13033" s="7"/>
      <c r="K13033" s="7"/>
      <c r="N13033" s="7"/>
    </row>
    <row r="13034" spans="4:14" s="1" customFormat="1">
      <c r="D13034" s="32"/>
      <c r="G13034" s="32"/>
      <c r="I13034" s="7"/>
      <c r="J13034" s="7"/>
      <c r="K13034" s="7"/>
      <c r="N13034" s="7"/>
    </row>
    <row r="13035" spans="4:14" s="1" customFormat="1">
      <c r="D13035" s="32"/>
      <c r="G13035" s="32"/>
      <c r="I13035" s="7"/>
      <c r="J13035" s="7"/>
      <c r="K13035" s="7"/>
      <c r="N13035" s="7"/>
    </row>
    <row r="13036" spans="4:14" s="1" customFormat="1">
      <c r="D13036" s="32"/>
      <c r="G13036" s="32"/>
      <c r="I13036" s="7"/>
      <c r="J13036" s="7"/>
      <c r="K13036" s="7"/>
      <c r="N13036" s="7"/>
    </row>
    <row r="13037" spans="4:14" s="1" customFormat="1">
      <c r="D13037" s="32"/>
      <c r="G13037" s="32"/>
      <c r="I13037" s="7"/>
      <c r="J13037" s="7"/>
      <c r="K13037" s="7"/>
      <c r="N13037" s="7"/>
    </row>
    <row r="13038" spans="4:14" s="1" customFormat="1">
      <c r="D13038" s="32"/>
      <c r="G13038" s="32"/>
      <c r="I13038" s="7"/>
      <c r="J13038" s="7"/>
      <c r="K13038" s="7"/>
      <c r="N13038" s="7"/>
    </row>
    <row r="13039" spans="4:14" s="1" customFormat="1">
      <c r="D13039" s="32"/>
      <c r="G13039" s="32"/>
      <c r="I13039" s="7"/>
      <c r="J13039" s="7"/>
      <c r="K13039" s="7"/>
      <c r="N13039" s="7"/>
    </row>
    <row r="13040" spans="4:14" s="1" customFormat="1">
      <c r="D13040" s="32"/>
      <c r="G13040" s="32"/>
      <c r="I13040" s="7"/>
      <c r="J13040" s="7"/>
      <c r="K13040" s="7"/>
      <c r="N13040" s="7"/>
    </row>
    <row r="13041" spans="4:14" s="1" customFormat="1">
      <c r="D13041" s="32"/>
      <c r="G13041" s="32"/>
      <c r="I13041" s="7"/>
      <c r="J13041" s="7"/>
      <c r="K13041" s="7"/>
      <c r="N13041" s="7"/>
    </row>
    <row r="13042" spans="4:14" s="1" customFormat="1">
      <c r="D13042" s="32"/>
      <c r="G13042" s="32"/>
      <c r="I13042" s="7"/>
      <c r="J13042" s="7"/>
      <c r="K13042" s="7"/>
      <c r="N13042" s="7"/>
    </row>
    <row r="13043" spans="4:14" s="1" customFormat="1">
      <c r="D13043" s="32"/>
      <c r="G13043" s="32"/>
      <c r="I13043" s="7"/>
      <c r="J13043" s="7"/>
      <c r="K13043" s="7"/>
      <c r="N13043" s="7"/>
    </row>
    <row r="13044" spans="4:14" s="1" customFormat="1">
      <c r="D13044" s="32"/>
      <c r="G13044" s="32"/>
      <c r="I13044" s="7"/>
      <c r="J13044" s="7"/>
      <c r="K13044" s="7"/>
      <c r="N13044" s="7"/>
    </row>
    <row r="13045" spans="4:14" s="1" customFormat="1">
      <c r="D13045" s="32"/>
      <c r="G13045" s="32"/>
      <c r="I13045" s="7"/>
      <c r="J13045" s="7"/>
      <c r="K13045" s="7"/>
      <c r="N13045" s="7"/>
    </row>
    <row r="13046" spans="4:14" s="1" customFormat="1">
      <c r="D13046" s="32"/>
      <c r="G13046" s="32"/>
      <c r="I13046" s="7"/>
      <c r="J13046" s="7"/>
      <c r="K13046" s="7"/>
      <c r="N13046" s="7"/>
    </row>
    <row r="13047" spans="4:14" s="1" customFormat="1">
      <c r="D13047" s="32"/>
      <c r="G13047" s="32"/>
      <c r="I13047" s="7"/>
      <c r="J13047" s="7"/>
      <c r="K13047" s="7"/>
      <c r="N13047" s="7"/>
    </row>
    <row r="13048" spans="4:14" s="1" customFormat="1">
      <c r="D13048" s="32"/>
      <c r="G13048" s="32"/>
      <c r="I13048" s="7"/>
      <c r="J13048" s="7"/>
      <c r="K13048" s="7"/>
      <c r="N13048" s="7"/>
    </row>
    <row r="13049" spans="4:14" s="1" customFormat="1">
      <c r="D13049" s="32"/>
      <c r="G13049" s="32"/>
      <c r="I13049" s="7"/>
      <c r="J13049" s="7"/>
      <c r="K13049" s="7"/>
      <c r="N13049" s="7"/>
    </row>
    <row r="13050" spans="4:14" s="1" customFormat="1">
      <c r="D13050" s="32"/>
      <c r="G13050" s="32"/>
      <c r="I13050" s="7"/>
      <c r="J13050" s="7"/>
      <c r="K13050" s="7"/>
      <c r="N13050" s="7"/>
    </row>
    <row r="13051" spans="4:14" s="1" customFormat="1">
      <c r="D13051" s="32"/>
      <c r="G13051" s="32"/>
      <c r="I13051" s="7"/>
      <c r="J13051" s="7"/>
      <c r="K13051" s="7"/>
      <c r="N13051" s="7"/>
    </row>
    <row r="13052" spans="4:14" s="1" customFormat="1">
      <c r="D13052" s="32"/>
      <c r="G13052" s="32"/>
      <c r="I13052" s="7"/>
      <c r="J13052" s="7"/>
      <c r="K13052" s="7"/>
      <c r="N13052" s="7"/>
    </row>
    <row r="13053" spans="4:14" s="1" customFormat="1">
      <c r="D13053" s="32"/>
      <c r="G13053" s="32"/>
      <c r="I13053" s="7"/>
      <c r="J13053" s="7"/>
      <c r="K13053" s="7"/>
      <c r="N13053" s="7"/>
    </row>
    <row r="13054" spans="4:14" s="1" customFormat="1">
      <c r="D13054" s="32"/>
      <c r="G13054" s="32"/>
      <c r="I13054" s="7"/>
      <c r="J13054" s="7"/>
      <c r="K13054" s="7"/>
      <c r="N13054" s="7"/>
    </row>
    <row r="13055" spans="4:14" s="1" customFormat="1">
      <c r="D13055" s="32"/>
      <c r="G13055" s="32"/>
      <c r="I13055" s="7"/>
      <c r="J13055" s="7"/>
      <c r="K13055" s="7"/>
      <c r="N13055" s="7"/>
    </row>
    <row r="13056" spans="4:14" s="1" customFormat="1">
      <c r="D13056" s="32"/>
      <c r="G13056" s="32"/>
      <c r="I13056" s="7"/>
      <c r="J13056" s="7"/>
      <c r="K13056" s="7"/>
      <c r="N13056" s="7"/>
    </row>
    <row r="13057" spans="4:14" s="1" customFormat="1">
      <c r="D13057" s="32"/>
      <c r="G13057" s="32"/>
      <c r="I13057" s="7"/>
      <c r="J13057" s="7"/>
      <c r="K13057" s="7"/>
      <c r="N13057" s="7"/>
    </row>
    <row r="13058" spans="4:14" s="1" customFormat="1">
      <c r="D13058" s="32"/>
      <c r="G13058" s="32"/>
      <c r="I13058" s="7"/>
      <c r="J13058" s="7"/>
      <c r="K13058" s="7"/>
      <c r="N13058" s="7"/>
    </row>
    <row r="13059" spans="4:14" s="1" customFormat="1">
      <c r="D13059" s="32"/>
      <c r="G13059" s="32"/>
      <c r="I13059" s="7"/>
      <c r="J13059" s="7"/>
      <c r="K13059" s="7"/>
      <c r="N13059" s="7"/>
    </row>
    <row r="13060" spans="4:14" s="1" customFormat="1">
      <c r="D13060" s="32"/>
      <c r="G13060" s="32"/>
      <c r="I13060" s="7"/>
      <c r="J13060" s="7"/>
      <c r="K13060" s="7"/>
      <c r="N13060" s="7"/>
    </row>
    <row r="13061" spans="4:14" s="1" customFormat="1">
      <c r="D13061" s="32"/>
      <c r="G13061" s="32"/>
      <c r="I13061" s="7"/>
      <c r="J13061" s="7"/>
      <c r="K13061" s="7"/>
      <c r="N13061" s="7"/>
    </row>
    <row r="13062" spans="4:14" s="1" customFormat="1">
      <c r="D13062" s="32"/>
      <c r="G13062" s="32"/>
      <c r="I13062" s="7"/>
      <c r="J13062" s="7"/>
      <c r="K13062" s="7"/>
      <c r="N13062" s="7"/>
    </row>
    <row r="13063" spans="4:14" s="1" customFormat="1">
      <c r="D13063" s="32"/>
      <c r="G13063" s="32"/>
      <c r="I13063" s="7"/>
      <c r="J13063" s="7"/>
      <c r="K13063" s="7"/>
      <c r="N13063" s="7"/>
    </row>
    <row r="13064" spans="4:14" s="1" customFormat="1">
      <c r="D13064" s="32"/>
      <c r="G13064" s="32"/>
      <c r="I13064" s="7"/>
      <c r="J13064" s="7"/>
      <c r="K13064" s="7"/>
      <c r="N13064" s="7"/>
    </row>
    <row r="13065" spans="4:14" s="1" customFormat="1">
      <c r="D13065" s="32"/>
      <c r="G13065" s="32"/>
      <c r="I13065" s="7"/>
      <c r="J13065" s="7"/>
      <c r="K13065" s="7"/>
      <c r="N13065" s="7"/>
    </row>
    <row r="13066" spans="4:14" s="1" customFormat="1">
      <c r="D13066" s="32"/>
      <c r="G13066" s="32"/>
      <c r="I13066" s="7"/>
      <c r="J13066" s="7"/>
      <c r="K13066" s="7"/>
      <c r="N13066" s="7"/>
    </row>
    <row r="13067" spans="4:14" s="1" customFormat="1">
      <c r="D13067" s="32"/>
      <c r="G13067" s="32"/>
      <c r="I13067" s="7"/>
      <c r="J13067" s="7"/>
      <c r="K13067" s="7"/>
      <c r="N13067" s="7"/>
    </row>
    <row r="13068" spans="4:14" s="1" customFormat="1">
      <c r="D13068" s="32"/>
      <c r="G13068" s="32"/>
      <c r="I13068" s="7"/>
      <c r="J13068" s="7"/>
      <c r="K13068" s="7"/>
      <c r="N13068" s="7"/>
    </row>
    <row r="13069" spans="4:14" s="1" customFormat="1">
      <c r="D13069" s="32"/>
      <c r="G13069" s="32"/>
      <c r="I13069" s="7"/>
      <c r="J13069" s="7"/>
      <c r="K13069" s="7"/>
      <c r="N13069" s="7"/>
    </row>
    <row r="13070" spans="4:14" s="1" customFormat="1">
      <c r="D13070" s="32"/>
      <c r="G13070" s="32"/>
      <c r="I13070" s="7"/>
      <c r="J13070" s="7"/>
      <c r="K13070" s="7"/>
      <c r="N13070" s="7"/>
    </row>
    <row r="13071" spans="4:14" s="1" customFormat="1">
      <c r="D13071" s="32"/>
      <c r="G13071" s="32"/>
      <c r="I13071" s="7"/>
      <c r="J13071" s="7"/>
      <c r="K13071" s="7"/>
      <c r="N13071" s="7"/>
    </row>
    <row r="13072" spans="4:14" s="1" customFormat="1">
      <c r="D13072" s="32"/>
      <c r="G13072" s="32"/>
      <c r="I13072" s="7"/>
      <c r="J13072" s="7"/>
      <c r="K13072" s="7"/>
      <c r="N13072" s="7"/>
    </row>
    <row r="13073" spans="4:14" s="1" customFormat="1">
      <c r="D13073" s="32"/>
      <c r="G13073" s="32"/>
      <c r="I13073" s="7"/>
      <c r="J13073" s="7"/>
      <c r="K13073" s="7"/>
      <c r="N13073" s="7"/>
    </row>
    <row r="13074" spans="4:14" s="1" customFormat="1">
      <c r="D13074" s="32"/>
      <c r="G13074" s="32"/>
      <c r="I13074" s="7"/>
      <c r="J13074" s="7"/>
      <c r="K13074" s="7"/>
      <c r="N13074" s="7"/>
    </row>
    <row r="13075" spans="4:14" s="1" customFormat="1">
      <c r="D13075" s="32"/>
      <c r="G13075" s="32"/>
      <c r="I13075" s="7"/>
      <c r="J13075" s="7"/>
      <c r="K13075" s="7"/>
      <c r="N13075" s="7"/>
    </row>
    <row r="13076" spans="4:14" s="1" customFormat="1">
      <c r="D13076" s="32"/>
      <c r="G13076" s="32"/>
      <c r="I13076" s="7"/>
      <c r="J13076" s="7"/>
      <c r="K13076" s="7"/>
      <c r="N13076" s="7"/>
    </row>
    <row r="13077" spans="4:14" s="1" customFormat="1">
      <c r="D13077" s="32"/>
      <c r="G13077" s="32"/>
      <c r="I13077" s="7"/>
      <c r="J13077" s="7"/>
      <c r="K13077" s="7"/>
      <c r="N13077" s="7"/>
    </row>
    <row r="13078" spans="4:14" s="1" customFormat="1">
      <c r="D13078" s="32"/>
      <c r="G13078" s="32"/>
      <c r="I13078" s="7"/>
      <c r="J13078" s="7"/>
      <c r="K13078" s="7"/>
      <c r="N13078" s="7"/>
    </row>
    <row r="13079" spans="4:14" s="1" customFormat="1">
      <c r="D13079" s="32"/>
      <c r="G13079" s="32"/>
      <c r="I13079" s="7"/>
      <c r="J13079" s="7"/>
      <c r="K13079" s="7"/>
      <c r="N13079" s="7"/>
    </row>
    <row r="13080" spans="4:14" s="1" customFormat="1">
      <c r="D13080" s="32"/>
      <c r="G13080" s="32"/>
      <c r="I13080" s="7"/>
      <c r="J13080" s="7"/>
      <c r="K13080" s="7"/>
      <c r="N13080" s="7"/>
    </row>
    <row r="13081" spans="4:14" s="1" customFormat="1">
      <c r="D13081" s="32"/>
      <c r="G13081" s="32"/>
      <c r="I13081" s="7"/>
      <c r="J13081" s="7"/>
      <c r="K13081" s="7"/>
      <c r="N13081" s="7"/>
    </row>
    <row r="13082" spans="4:14" s="1" customFormat="1">
      <c r="D13082" s="32"/>
      <c r="G13082" s="32"/>
      <c r="I13082" s="7"/>
      <c r="J13082" s="7"/>
      <c r="K13082" s="7"/>
      <c r="N13082" s="7"/>
    </row>
    <row r="13083" spans="4:14" s="1" customFormat="1">
      <c r="D13083" s="32"/>
      <c r="G13083" s="32"/>
      <c r="I13083" s="7"/>
      <c r="J13083" s="7"/>
      <c r="K13083" s="7"/>
      <c r="N13083" s="7"/>
    </row>
    <row r="13084" spans="4:14" s="1" customFormat="1">
      <c r="D13084" s="32"/>
      <c r="G13084" s="32"/>
      <c r="I13084" s="7"/>
      <c r="J13084" s="7"/>
      <c r="K13084" s="7"/>
      <c r="N13084" s="7"/>
    </row>
    <row r="13085" spans="4:14" s="1" customFormat="1">
      <c r="D13085" s="32"/>
      <c r="G13085" s="32"/>
      <c r="I13085" s="7"/>
      <c r="J13085" s="7"/>
      <c r="K13085" s="7"/>
      <c r="N13085" s="7"/>
    </row>
    <row r="13086" spans="4:14" s="1" customFormat="1">
      <c r="D13086" s="32"/>
      <c r="G13086" s="32"/>
      <c r="I13086" s="7"/>
      <c r="J13086" s="7"/>
      <c r="K13086" s="7"/>
      <c r="N13086" s="7"/>
    </row>
    <row r="13087" spans="4:14" s="1" customFormat="1">
      <c r="D13087" s="32"/>
      <c r="G13087" s="32"/>
      <c r="I13087" s="7"/>
      <c r="J13087" s="7"/>
      <c r="K13087" s="7"/>
      <c r="N13087" s="7"/>
    </row>
    <row r="13088" spans="4:14" s="1" customFormat="1">
      <c r="D13088" s="32"/>
      <c r="G13088" s="32"/>
      <c r="I13088" s="7"/>
      <c r="J13088" s="7"/>
      <c r="K13088" s="7"/>
      <c r="N13088" s="7"/>
    </row>
    <row r="13089" spans="4:14" s="1" customFormat="1">
      <c r="D13089" s="32"/>
      <c r="G13089" s="32"/>
      <c r="I13089" s="7"/>
      <c r="J13089" s="7"/>
      <c r="K13089" s="7"/>
      <c r="N13089" s="7"/>
    </row>
    <row r="13090" spans="4:14" s="1" customFormat="1">
      <c r="D13090" s="32"/>
      <c r="G13090" s="32"/>
      <c r="I13090" s="7"/>
      <c r="J13090" s="7"/>
      <c r="K13090" s="7"/>
      <c r="N13090" s="7"/>
    </row>
    <row r="13091" spans="4:14" s="1" customFormat="1">
      <c r="D13091" s="32"/>
      <c r="G13091" s="32"/>
      <c r="I13091" s="7"/>
      <c r="J13091" s="7"/>
      <c r="K13091" s="7"/>
      <c r="N13091" s="7"/>
    </row>
    <row r="13092" spans="4:14" s="1" customFormat="1">
      <c r="D13092" s="32"/>
      <c r="G13092" s="32"/>
      <c r="I13092" s="7"/>
      <c r="J13092" s="7"/>
      <c r="K13092" s="7"/>
      <c r="N13092" s="7"/>
    </row>
    <row r="13093" spans="4:14" s="1" customFormat="1">
      <c r="D13093" s="32"/>
      <c r="G13093" s="32"/>
      <c r="I13093" s="7"/>
      <c r="J13093" s="7"/>
      <c r="K13093" s="7"/>
      <c r="N13093" s="7"/>
    </row>
    <row r="13094" spans="4:14" s="1" customFormat="1">
      <c r="D13094" s="32"/>
      <c r="G13094" s="32"/>
      <c r="I13094" s="7"/>
      <c r="J13094" s="7"/>
      <c r="K13094" s="7"/>
      <c r="N13094" s="7"/>
    </row>
    <row r="13095" spans="4:14" s="1" customFormat="1">
      <c r="D13095" s="32"/>
      <c r="G13095" s="32"/>
      <c r="I13095" s="7"/>
      <c r="J13095" s="7"/>
      <c r="K13095" s="7"/>
      <c r="N13095" s="7"/>
    </row>
    <row r="13096" spans="4:14" s="1" customFormat="1">
      <c r="D13096" s="32"/>
      <c r="G13096" s="32"/>
      <c r="I13096" s="7"/>
      <c r="J13096" s="7"/>
      <c r="K13096" s="7"/>
      <c r="N13096" s="7"/>
    </row>
    <row r="13097" spans="4:14" s="1" customFormat="1">
      <c r="D13097" s="32"/>
      <c r="G13097" s="32"/>
      <c r="I13097" s="7"/>
      <c r="J13097" s="7"/>
      <c r="K13097" s="7"/>
      <c r="N13097" s="7"/>
    </row>
    <row r="13098" spans="4:14" s="1" customFormat="1">
      <c r="D13098" s="32"/>
      <c r="G13098" s="32"/>
      <c r="I13098" s="7"/>
      <c r="J13098" s="7"/>
      <c r="K13098" s="7"/>
      <c r="N13098" s="7"/>
    </row>
    <row r="13099" spans="4:14" s="1" customFormat="1">
      <c r="D13099" s="32"/>
      <c r="G13099" s="32"/>
      <c r="I13099" s="7"/>
      <c r="J13099" s="7"/>
      <c r="K13099" s="7"/>
      <c r="N13099" s="7"/>
    </row>
    <row r="13100" spans="4:14" s="1" customFormat="1">
      <c r="D13100" s="32"/>
      <c r="G13100" s="32"/>
      <c r="I13100" s="7"/>
      <c r="J13100" s="7"/>
      <c r="K13100" s="7"/>
      <c r="N13100" s="7"/>
    </row>
    <row r="13101" spans="4:14" s="1" customFormat="1">
      <c r="D13101" s="32"/>
      <c r="G13101" s="32"/>
      <c r="I13101" s="7"/>
      <c r="J13101" s="7"/>
      <c r="K13101" s="7"/>
      <c r="N13101" s="7"/>
    </row>
    <row r="13102" spans="4:14" s="1" customFormat="1">
      <c r="D13102" s="32"/>
      <c r="G13102" s="32"/>
      <c r="I13102" s="7"/>
      <c r="J13102" s="7"/>
      <c r="K13102" s="7"/>
      <c r="N13102" s="7"/>
    </row>
    <row r="13103" spans="4:14" s="1" customFormat="1">
      <c r="D13103" s="32"/>
      <c r="G13103" s="32"/>
      <c r="I13103" s="7"/>
      <c r="J13103" s="7"/>
      <c r="K13103" s="7"/>
      <c r="N13103" s="7"/>
    </row>
    <row r="13104" spans="4:14" s="1" customFormat="1">
      <c r="D13104" s="32"/>
      <c r="G13104" s="32"/>
      <c r="I13104" s="7"/>
      <c r="J13104" s="7"/>
      <c r="K13104" s="7"/>
      <c r="N13104" s="7"/>
    </row>
    <row r="13105" spans="4:14" s="1" customFormat="1">
      <c r="D13105" s="32"/>
      <c r="G13105" s="32"/>
      <c r="I13105" s="7"/>
      <c r="J13105" s="7"/>
      <c r="K13105" s="7"/>
      <c r="N13105" s="7"/>
    </row>
    <row r="13106" spans="4:14" s="1" customFormat="1">
      <c r="D13106" s="32"/>
      <c r="G13106" s="32"/>
      <c r="I13106" s="7"/>
      <c r="J13106" s="7"/>
      <c r="K13106" s="7"/>
      <c r="N13106" s="7"/>
    </row>
    <row r="13107" spans="4:14" s="1" customFormat="1">
      <c r="D13107" s="32"/>
      <c r="G13107" s="32"/>
      <c r="I13107" s="7"/>
      <c r="J13107" s="7"/>
      <c r="K13107" s="7"/>
      <c r="N13107" s="7"/>
    </row>
    <row r="13108" spans="4:14" s="1" customFormat="1">
      <c r="D13108" s="32"/>
      <c r="G13108" s="32"/>
      <c r="I13108" s="7"/>
      <c r="J13108" s="7"/>
      <c r="K13108" s="7"/>
      <c r="N13108" s="7"/>
    </row>
    <row r="13109" spans="4:14" s="1" customFormat="1">
      <c r="D13109" s="32"/>
      <c r="G13109" s="32"/>
      <c r="I13109" s="7"/>
      <c r="J13109" s="7"/>
      <c r="K13109" s="7"/>
      <c r="N13109" s="7"/>
    </row>
    <row r="13110" spans="4:14" s="1" customFormat="1">
      <c r="D13110" s="32"/>
      <c r="G13110" s="32"/>
      <c r="I13110" s="7"/>
      <c r="J13110" s="7"/>
      <c r="K13110" s="7"/>
      <c r="N13110" s="7"/>
    </row>
    <row r="13111" spans="4:14" s="1" customFormat="1">
      <c r="D13111" s="32"/>
      <c r="G13111" s="32"/>
      <c r="I13111" s="7"/>
      <c r="J13111" s="7"/>
      <c r="K13111" s="7"/>
      <c r="N13111" s="7"/>
    </row>
    <row r="13112" spans="4:14" s="1" customFormat="1">
      <c r="D13112" s="32"/>
      <c r="G13112" s="32"/>
      <c r="I13112" s="7"/>
      <c r="J13112" s="7"/>
      <c r="K13112" s="7"/>
      <c r="N13112" s="7"/>
    </row>
    <row r="13113" spans="4:14" s="1" customFormat="1">
      <c r="D13113" s="32"/>
      <c r="G13113" s="32"/>
      <c r="I13113" s="7"/>
      <c r="J13113" s="7"/>
      <c r="K13113" s="7"/>
      <c r="N13113" s="7"/>
    </row>
    <row r="13114" spans="4:14" s="1" customFormat="1">
      <c r="D13114" s="32"/>
      <c r="G13114" s="32"/>
      <c r="I13114" s="7"/>
      <c r="J13114" s="7"/>
      <c r="K13114" s="7"/>
      <c r="N13114" s="7"/>
    </row>
    <row r="13115" spans="4:14" s="1" customFormat="1">
      <c r="D13115" s="32"/>
      <c r="G13115" s="32"/>
      <c r="I13115" s="7"/>
      <c r="J13115" s="7"/>
      <c r="K13115" s="7"/>
      <c r="N13115" s="7"/>
    </row>
    <row r="13116" spans="4:14" s="1" customFormat="1">
      <c r="D13116" s="32"/>
      <c r="G13116" s="32"/>
      <c r="I13116" s="7"/>
      <c r="J13116" s="7"/>
      <c r="K13116" s="7"/>
      <c r="N13116" s="7"/>
    </row>
    <row r="13117" spans="4:14" s="1" customFormat="1">
      <c r="D13117" s="32"/>
      <c r="G13117" s="32"/>
      <c r="I13117" s="7"/>
      <c r="J13117" s="7"/>
      <c r="K13117" s="7"/>
      <c r="N13117" s="7"/>
    </row>
    <row r="13118" spans="4:14" s="1" customFormat="1">
      <c r="D13118" s="32"/>
      <c r="G13118" s="32"/>
      <c r="I13118" s="7"/>
      <c r="J13118" s="7"/>
      <c r="K13118" s="7"/>
      <c r="N13118" s="7"/>
    </row>
    <row r="13119" spans="4:14" s="1" customFormat="1">
      <c r="D13119" s="32"/>
      <c r="G13119" s="32"/>
      <c r="I13119" s="7"/>
      <c r="J13119" s="7"/>
      <c r="K13119" s="7"/>
      <c r="N13119" s="7"/>
    </row>
    <row r="13120" spans="4:14" s="1" customFormat="1">
      <c r="D13120" s="32"/>
      <c r="G13120" s="32"/>
      <c r="I13120" s="7"/>
      <c r="J13120" s="7"/>
      <c r="K13120" s="7"/>
      <c r="N13120" s="7"/>
    </row>
    <row r="13121" spans="4:14" s="1" customFormat="1">
      <c r="D13121" s="32"/>
      <c r="G13121" s="32"/>
      <c r="I13121" s="7"/>
      <c r="J13121" s="7"/>
      <c r="K13121" s="7"/>
      <c r="N13121" s="7"/>
    </row>
    <row r="13122" spans="4:14" s="1" customFormat="1">
      <c r="D13122" s="32"/>
      <c r="G13122" s="32"/>
      <c r="I13122" s="7"/>
      <c r="J13122" s="7"/>
      <c r="K13122" s="7"/>
      <c r="N13122" s="7"/>
    </row>
    <row r="13123" spans="4:14" s="1" customFormat="1">
      <c r="D13123" s="32"/>
      <c r="G13123" s="32"/>
      <c r="I13123" s="7"/>
      <c r="J13123" s="7"/>
      <c r="K13123" s="7"/>
      <c r="N13123" s="7"/>
    </row>
    <row r="13124" spans="4:14" s="1" customFormat="1">
      <c r="D13124" s="32"/>
      <c r="G13124" s="32"/>
      <c r="I13124" s="7"/>
      <c r="J13124" s="7"/>
      <c r="K13124" s="7"/>
      <c r="N13124" s="7"/>
    </row>
    <row r="13125" spans="4:14" s="1" customFormat="1">
      <c r="D13125" s="32"/>
      <c r="G13125" s="32"/>
      <c r="I13125" s="7"/>
      <c r="J13125" s="7"/>
      <c r="K13125" s="7"/>
      <c r="N13125" s="7"/>
    </row>
    <row r="13126" spans="4:14" s="1" customFormat="1">
      <c r="D13126" s="32"/>
      <c r="G13126" s="32"/>
      <c r="I13126" s="7"/>
      <c r="J13126" s="7"/>
      <c r="K13126" s="7"/>
      <c r="N13126" s="7"/>
    </row>
    <row r="13127" spans="4:14" s="1" customFormat="1">
      <c r="D13127" s="32"/>
      <c r="G13127" s="32"/>
      <c r="I13127" s="7"/>
      <c r="J13127" s="7"/>
      <c r="K13127" s="7"/>
      <c r="N13127" s="7"/>
    </row>
    <row r="13128" spans="4:14" s="1" customFormat="1">
      <c r="D13128" s="32"/>
      <c r="G13128" s="32"/>
      <c r="I13128" s="7"/>
      <c r="J13128" s="7"/>
      <c r="K13128" s="7"/>
      <c r="N13128" s="7"/>
    </row>
    <row r="13129" spans="4:14" s="1" customFormat="1">
      <c r="D13129" s="32"/>
      <c r="G13129" s="32"/>
      <c r="I13129" s="7"/>
      <c r="J13129" s="7"/>
      <c r="K13129" s="7"/>
      <c r="N13129" s="7"/>
    </row>
    <row r="13130" spans="4:14" s="1" customFormat="1">
      <c r="D13130" s="32"/>
      <c r="G13130" s="32"/>
      <c r="I13130" s="7"/>
      <c r="J13130" s="7"/>
      <c r="K13130" s="7"/>
      <c r="N13130" s="7"/>
    </row>
    <row r="13131" spans="4:14" s="1" customFormat="1">
      <c r="D13131" s="32"/>
      <c r="G13131" s="32"/>
      <c r="I13131" s="7"/>
      <c r="J13131" s="7"/>
      <c r="K13131" s="7"/>
      <c r="N13131" s="7"/>
    </row>
    <row r="13132" spans="4:14" s="1" customFormat="1">
      <c r="D13132" s="32"/>
      <c r="G13132" s="32"/>
      <c r="I13132" s="7"/>
      <c r="J13132" s="7"/>
      <c r="K13132" s="7"/>
      <c r="N13132" s="7"/>
    </row>
    <row r="13133" spans="4:14" s="1" customFormat="1">
      <c r="D13133" s="32"/>
      <c r="G13133" s="32"/>
      <c r="I13133" s="7"/>
      <c r="J13133" s="7"/>
      <c r="K13133" s="7"/>
      <c r="N13133" s="7"/>
    </row>
    <row r="13134" spans="4:14" s="1" customFormat="1">
      <c r="D13134" s="32"/>
      <c r="G13134" s="32"/>
      <c r="I13134" s="7"/>
      <c r="J13134" s="7"/>
      <c r="K13134" s="7"/>
      <c r="N13134" s="7"/>
    </row>
    <row r="13135" spans="4:14" s="1" customFormat="1">
      <c r="D13135" s="32"/>
      <c r="G13135" s="32"/>
      <c r="I13135" s="7"/>
      <c r="J13135" s="7"/>
      <c r="K13135" s="7"/>
      <c r="N13135" s="7"/>
    </row>
    <row r="13136" spans="4:14" s="1" customFormat="1">
      <c r="D13136" s="32"/>
      <c r="G13136" s="32"/>
      <c r="I13136" s="7"/>
      <c r="J13136" s="7"/>
      <c r="K13136" s="7"/>
      <c r="N13136" s="7"/>
    </row>
    <row r="13137" spans="4:14" s="1" customFormat="1">
      <c r="D13137" s="32"/>
      <c r="G13137" s="32"/>
      <c r="I13137" s="7"/>
      <c r="J13137" s="7"/>
      <c r="K13137" s="7"/>
      <c r="N13137" s="7"/>
    </row>
    <row r="13138" spans="4:14" s="1" customFormat="1">
      <c r="D13138" s="32"/>
      <c r="G13138" s="32"/>
      <c r="I13138" s="7"/>
      <c r="J13138" s="7"/>
      <c r="K13138" s="7"/>
      <c r="N13138" s="7"/>
    </row>
    <row r="13139" spans="4:14" s="1" customFormat="1">
      <c r="D13139" s="32"/>
      <c r="G13139" s="32"/>
      <c r="I13139" s="7"/>
      <c r="J13139" s="7"/>
      <c r="K13139" s="7"/>
      <c r="N13139" s="7"/>
    </row>
    <row r="13140" spans="4:14" s="1" customFormat="1">
      <c r="D13140" s="32"/>
      <c r="G13140" s="32"/>
      <c r="I13140" s="7"/>
      <c r="J13140" s="7"/>
      <c r="K13140" s="7"/>
      <c r="N13140" s="7"/>
    </row>
    <row r="13141" spans="4:14" s="1" customFormat="1">
      <c r="D13141" s="32"/>
      <c r="G13141" s="32"/>
      <c r="I13141" s="7"/>
      <c r="J13141" s="7"/>
      <c r="K13141" s="7"/>
      <c r="N13141" s="7"/>
    </row>
    <row r="13142" spans="4:14" s="1" customFormat="1">
      <c r="D13142" s="32"/>
      <c r="G13142" s="32"/>
      <c r="I13142" s="7"/>
      <c r="J13142" s="7"/>
      <c r="K13142" s="7"/>
      <c r="N13142" s="7"/>
    </row>
    <row r="13143" spans="4:14" s="1" customFormat="1">
      <c r="D13143" s="32"/>
      <c r="G13143" s="32"/>
      <c r="I13143" s="7"/>
      <c r="J13143" s="7"/>
      <c r="K13143" s="7"/>
      <c r="N13143" s="7"/>
    </row>
    <row r="13144" spans="4:14" s="1" customFormat="1">
      <c r="D13144" s="32"/>
      <c r="G13144" s="32"/>
      <c r="I13144" s="7"/>
      <c r="J13144" s="7"/>
      <c r="K13144" s="7"/>
      <c r="N13144" s="7"/>
    </row>
    <row r="13145" spans="4:14" s="1" customFormat="1">
      <c r="D13145" s="32"/>
      <c r="G13145" s="32"/>
      <c r="I13145" s="7"/>
      <c r="J13145" s="7"/>
      <c r="K13145" s="7"/>
      <c r="N13145" s="7"/>
    </row>
    <row r="13146" spans="4:14" s="1" customFormat="1">
      <c r="D13146" s="32"/>
      <c r="G13146" s="32"/>
      <c r="I13146" s="7"/>
      <c r="J13146" s="7"/>
      <c r="K13146" s="7"/>
      <c r="N13146" s="7"/>
    </row>
    <row r="13147" spans="4:14" s="1" customFormat="1">
      <c r="D13147" s="32"/>
      <c r="G13147" s="32"/>
      <c r="I13147" s="7"/>
      <c r="J13147" s="7"/>
      <c r="K13147" s="7"/>
      <c r="N13147" s="7"/>
    </row>
    <row r="13148" spans="4:14" s="1" customFormat="1">
      <c r="D13148" s="32"/>
      <c r="G13148" s="32"/>
      <c r="I13148" s="7"/>
      <c r="J13148" s="7"/>
      <c r="K13148" s="7"/>
      <c r="N13148" s="7"/>
    </row>
    <row r="13149" spans="4:14" s="1" customFormat="1">
      <c r="D13149" s="32"/>
      <c r="G13149" s="32"/>
      <c r="I13149" s="7"/>
      <c r="J13149" s="7"/>
      <c r="K13149" s="7"/>
      <c r="N13149" s="7"/>
    </row>
    <row r="13150" spans="4:14" s="1" customFormat="1">
      <c r="D13150" s="32"/>
      <c r="G13150" s="32"/>
      <c r="I13150" s="7"/>
      <c r="J13150" s="7"/>
      <c r="K13150" s="7"/>
      <c r="N13150" s="7"/>
    </row>
    <row r="13151" spans="4:14" s="1" customFormat="1">
      <c r="D13151" s="32"/>
      <c r="G13151" s="32"/>
      <c r="I13151" s="7"/>
      <c r="J13151" s="7"/>
      <c r="K13151" s="7"/>
      <c r="N13151" s="7"/>
    </row>
    <row r="13152" spans="4:14" s="1" customFormat="1">
      <c r="D13152" s="32"/>
      <c r="G13152" s="32"/>
      <c r="I13152" s="7"/>
      <c r="J13152" s="7"/>
      <c r="K13152" s="7"/>
      <c r="N13152" s="7"/>
    </row>
    <row r="13153" spans="4:14" s="1" customFormat="1">
      <c r="D13153" s="32"/>
      <c r="G13153" s="32"/>
      <c r="I13153" s="7"/>
      <c r="J13153" s="7"/>
      <c r="K13153" s="7"/>
      <c r="N13153" s="7"/>
    </row>
    <row r="13154" spans="4:14" s="1" customFormat="1">
      <c r="D13154" s="32"/>
      <c r="G13154" s="32"/>
      <c r="I13154" s="7"/>
      <c r="J13154" s="7"/>
      <c r="K13154" s="7"/>
      <c r="N13154" s="7"/>
    </row>
    <row r="13155" spans="4:14" s="1" customFormat="1">
      <c r="D13155" s="32"/>
      <c r="G13155" s="32"/>
      <c r="I13155" s="7"/>
      <c r="J13155" s="7"/>
      <c r="K13155" s="7"/>
      <c r="N13155" s="7"/>
    </row>
    <row r="13156" spans="4:14" s="1" customFormat="1">
      <c r="D13156" s="32"/>
      <c r="G13156" s="32"/>
      <c r="I13156" s="7"/>
      <c r="J13156" s="7"/>
      <c r="K13156" s="7"/>
      <c r="N13156" s="7"/>
    </row>
    <row r="13157" spans="4:14" s="1" customFormat="1">
      <c r="D13157" s="32"/>
      <c r="G13157" s="32"/>
      <c r="I13157" s="7"/>
      <c r="J13157" s="7"/>
      <c r="K13157" s="7"/>
      <c r="N13157" s="7"/>
    </row>
    <row r="13158" spans="4:14" s="1" customFormat="1">
      <c r="D13158" s="32"/>
      <c r="G13158" s="32"/>
      <c r="I13158" s="7"/>
      <c r="J13158" s="7"/>
      <c r="K13158" s="7"/>
      <c r="N13158" s="7"/>
    </row>
    <row r="13159" spans="4:14" s="1" customFormat="1">
      <c r="D13159" s="32"/>
      <c r="G13159" s="32"/>
      <c r="I13159" s="7"/>
      <c r="J13159" s="7"/>
      <c r="K13159" s="7"/>
      <c r="N13159" s="7"/>
    </row>
    <row r="13160" spans="4:14" s="1" customFormat="1">
      <c r="D13160" s="32"/>
      <c r="G13160" s="32"/>
      <c r="I13160" s="7"/>
      <c r="J13160" s="7"/>
      <c r="K13160" s="7"/>
      <c r="N13160" s="7"/>
    </row>
    <row r="13161" spans="4:14" s="1" customFormat="1">
      <c r="D13161" s="32"/>
      <c r="G13161" s="32"/>
      <c r="I13161" s="7"/>
      <c r="J13161" s="7"/>
      <c r="K13161" s="7"/>
      <c r="N13161" s="7"/>
    </row>
    <row r="13162" spans="4:14" s="1" customFormat="1">
      <c r="D13162" s="32"/>
      <c r="G13162" s="32"/>
      <c r="I13162" s="7"/>
      <c r="J13162" s="7"/>
      <c r="K13162" s="7"/>
      <c r="N13162" s="7"/>
    </row>
    <row r="13163" spans="4:14" s="1" customFormat="1">
      <c r="D13163" s="32"/>
      <c r="G13163" s="32"/>
      <c r="I13163" s="7"/>
      <c r="J13163" s="7"/>
      <c r="K13163" s="7"/>
      <c r="N13163" s="7"/>
    </row>
    <row r="13164" spans="4:14" s="1" customFormat="1">
      <c r="D13164" s="32"/>
      <c r="G13164" s="32"/>
      <c r="I13164" s="7"/>
      <c r="J13164" s="7"/>
      <c r="K13164" s="7"/>
      <c r="N13164" s="7"/>
    </row>
    <row r="13165" spans="4:14" s="1" customFormat="1">
      <c r="D13165" s="32"/>
      <c r="G13165" s="32"/>
      <c r="I13165" s="7"/>
      <c r="J13165" s="7"/>
      <c r="K13165" s="7"/>
      <c r="N13165" s="7"/>
    </row>
    <row r="13166" spans="4:14" s="1" customFormat="1">
      <c r="D13166" s="32"/>
      <c r="G13166" s="32"/>
      <c r="I13166" s="7"/>
      <c r="J13166" s="7"/>
      <c r="K13166" s="7"/>
      <c r="N13166" s="7"/>
    </row>
    <row r="13167" spans="4:14" s="1" customFormat="1">
      <c r="D13167" s="32"/>
      <c r="G13167" s="32"/>
      <c r="I13167" s="7"/>
      <c r="J13167" s="7"/>
      <c r="K13167" s="7"/>
      <c r="N13167" s="7"/>
    </row>
    <row r="13168" spans="4:14" s="1" customFormat="1">
      <c r="D13168" s="32"/>
      <c r="G13168" s="32"/>
      <c r="I13168" s="7"/>
      <c r="J13168" s="7"/>
      <c r="K13168" s="7"/>
      <c r="N13168" s="7"/>
    </row>
    <row r="13169" spans="4:14" s="1" customFormat="1">
      <c r="D13169" s="32"/>
      <c r="G13169" s="32"/>
      <c r="I13169" s="7"/>
      <c r="J13169" s="7"/>
      <c r="K13169" s="7"/>
      <c r="N13169" s="7"/>
    </row>
    <row r="13170" spans="4:14" s="1" customFormat="1">
      <c r="D13170" s="32"/>
      <c r="G13170" s="32"/>
      <c r="I13170" s="7"/>
      <c r="J13170" s="7"/>
      <c r="K13170" s="7"/>
      <c r="N13170" s="7"/>
    </row>
    <row r="13171" spans="4:14" s="1" customFormat="1">
      <c r="D13171" s="32"/>
      <c r="G13171" s="32"/>
      <c r="I13171" s="7"/>
      <c r="J13171" s="7"/>
      <c r="K13171" s="7"/>
      <c r="N13171" s="7"/>
    </row>
    <row r="13172" spans="4:14" s="1" customFormat="1">
      <c r="D13172" s="32"/>
      <c r="G13172" s="32"/>
      <c r="I13172" s="7"/>
      <c r="J13172" s="7"/>
      <c r="K13172" s="7"/>
      <c r="N13172" s="7"/>
    </row>
    <row r="13173" spans="4:14" s="1" customFormat="1">
      <c r="D13173" s="32"/>
      <c r="G13173" s="32"/>
      <c r="I13173" s="7"/>
      <c r="J13173" s="7"/>
      <c r="K13173" s="7"/>
      <c r="N13173" s="7"/>
    </row>
    <row r="13174" spans="4:14" s="1" customFormat="1">
      <c r="D13174" s="32"/>
      <c r="G13174" s="32"/>
      <c r="I13174" s="7"/>
      <c r="J13174" s="7"/>
      <c r="K13174" s="7"/>
      <c r="N13174" s="7"/>
    </row>
    <row r="13175" spans="4:14" s="1" customFormat="1">
      <c r="D13175" s="32"/>
      <c r="G13175" s="32"/>
      <c r="I13175" s="7"/>
      <c r="J13175" s="7"/>
      <c r="K13175" s="7"/>
      <c r="N13175" s="7"/>
    </row>
    <row r="13176" spans="4:14" s="1" customFormat="1">
      <c r="D13176" s="32"/>
      <c r="G13176" s="32"/>
      <c r="I13176" s="7"/>
      <c r="J13176" s="7"/>
      <c r="K13176" s="7"/>
      <c r="N13176" s="7"/>
    </row>
    <row r="13177" spans="4:14" s="1" customFormat="1">
      <c r="D13177" s="32"/>
      <c r="G13177" s="32"/>
      <c r="I13177" s="7"/>
      <c r="J13177" s="7"/>
      <c r="K13177" s="7"/>
      <c r="N13177" s="7"/>
    </row>
    <row r="13178" spans="4:14" s="1" customFormat="1">
      <c r="D13178" s="32"/>
      <c r="G13178" s="32"/>
      <c r="I13178" s="7"/>
      <c r="J13178" s="7"/>
      <c r="K13178" s="7"/>
      <c r="N13178" s="7"/>
    </row>
    <row r="13179" spans="4:14" s="1" customFormat="1">
      <c r="D13179" s="32"/>
      <c r="G13179" s="32"/>
      <c r="I13179" s="7"/>
      <c r="J13179" s="7"/>
      <c r="K13179" s="7"/>
      <c r="N13179" s="7"/>
    </row>
    <row r="13180" spans="4:14" s="1" customFormat="1">
      <c r="D13180" s="32"/>
      <c r="G13180" s="32"/>
      <c r="I13180" s="7"/>
      <c r="J13180" s="7"/>
      <c r="K13180" s="7"/>
      <c r="N13180" s="7"/>
    </row>
    <row r="13181" spans="4:14" s="1" customFormat="1">
      <c r="D13181" s="32"/>
      <c r="G13181" s="32"/>
      <c r="I13181" s="7"/>
      <c r="J13181" s="7"/>
      <c r="K13181" s="7"/>
      <c r="N13181" s="7"/>
    </row>
    <row r="13182" spans="4:14" s="1" customFormat="1">
      <c r="D13182" s="32"/>
      <c r="G13182" s="32"/>
      <c r="I13182" s="7"/>
      <c r="J13182" s="7"/>
      <c r="K13182" s="7"/>
      <c r="N13182" s="7"/>
    </row>
    <row r="13183" spans="4:14" s="1" customFormat="1">
      <c r="D13183" s="32"/>
      <c r="G13183" s="32"/>
      <c r="I13183" s="7"/>
      <c r="J13183" s="7"/>
      <c r="K13183" s="7"/>
      <c r="N13183" s="7"/>
    </row>
    <row r="13184" spans="4:14" s="1" customFormat="1">
      <c r="D13184" s="32"/>
      <c r="G13184" s="32"/>
      <c r="I13184" s="7"/>
      <c r="J13184" s="7"/>
      <c r="K13184" s="7"/>
      <c r="N13184" s="7"/>
    </row>
    <row r="13185" spans="4:14" s="1" customFormat="1">
      <c r="D13185" s="32"/>
      <c r="G13185" s="32"/>
      <c r="I13185" s="7"/>
      <c r="J13185" s="7"/>
      <c r="K13185" s="7"/>
      <c r="N13185" s="7"/>
    </row>
    <row r="13186" spans="4:14" s="1" customFormat="1">
      <c r="D13186" s="32"/>
      <c r="G13186" s="32"/>
      <c r="I13186" s="7"/>
      <c r="J13186" s="7"/>
      <c r="K13186" s="7"/>
      <c r="N13186" s="7"/>
    </row>
    <row r="13187" spans="4:14" s="1" customFormat="1">
      <c r="D13187" s="32"/>
      <c r="G13187" s="32"/>
      <c r="I13187" s="7"/>
      <c r="J13187" s="7"/>
      <c r="K13187" s="7"/>
      <c r="N13187" s="7"/>
    </row>
    <row r="13188" spans="4:14" s="1" customFormat="1">
      <c r="D13188" s="32"/>
      <c r="G13188" s="32"/>
      <c r="I13188" s="7"/>
      <c r="J13188" s="7"/>
      <c r="K13188" s="7"/>
      <c r="N13188" s="7"/>
    </row>
    <row r="13189" spans="4:14" s="1" customFormat="1">
      <c r="D13189" s="32"/>
      <c r="G13189" s="32"/>
      <c r="I13189" s="7"/>
      <c r="J13189" s="7"/>
      <c r="K13189" s="7"/>
      <c r="N13189" s="7"/>
    </row>
    <row r="13190" spans="4:14" s="1" customFormat="1">
      <c r="D13190" s="32"/>
      <c r="G13190" s="32"/>
      <c r="I13190" s="7"/>
      <c r="J13190" s="7"/>
      <c r="K13190" s="7"/>
      <c r="N13190" s="7"/>
    </row>
    <row r="13191" spans="4:14" s="1" customFormat="1">
      <c r="D13191" s="32"/>
      <c r="G13191" s="32"/>
      <c r="I13191" s="7"/>
      <c r="J13191" s="7"/>
      <c r="K13191" s="7"/>
      <c r="N13191" s="7"/>
    </row>
    <row r="13192" spans="4:14" s="1" customFormat="1">
      <c r="D13192" s="32"/>
      <c r="G13192" s="32"/>
      <c r="I13192" s="7"/>
      <c r="J13192" s="7"/>
      <c r="K13192" s="7"/>
      <c r="N13192" s="7"/>
    </row>
    <row r="13193" spans="4:14" s="1" customFormat="1">
      <c r="D13193" s="32"/>
      <c r="G13193" s="32"/>
      <c r="I13193" s="7"/>
      <c r="J13193" s="7"/>
      <c r="K13193" s="7"/>
      <c r="N13193" s="7"/>
    </row>
    <row r="13194" spans="4:14" s="1" customFormat="1">
      <c r="D13194" s="32"/>
      <c r="G13194" s="32"/>
      <c r="I13194" s="7"/>
      <c r="J13194" s="7"/>
      <c r="K13194" s="7"/>
      <c r="N13194" s="7"/>
    </row>
    <row r="13195" spans="4:14" s="1" customFormat="1">
      <c r="D13195" s="32"/>
      <c r="G13195" s="32"/>
      <c r="I13195" s="7"/>
      <c r="J13195" s="7"/>
      <c r="K13195" s="7"/>
      <c r="N13195" s="7"/>
    </row>
    <row r="13196" spans="4:14" s="1" customFormat="1">
      <c r="D13196" s="32"/>
      <c r="G13196" s="32"/>
      <c r="I13196" s="7"/>
      <c r="J13196" s="7"/>
      <c r="K13196" s="7"/>
      <c r="N13196" s="7"/>
    </row>
    <row r="13197" spans="4:14" s="1" customFormat="1">
      <c r="D13197" s="32"/>
      <c r="G13197" s="32"/>
      <c r="I13197" s="7"/>
      <c r="J13197" s="7"/>
      <c r="K13197" s="7"/>
      <c r="N13197" s="7"/>
    </row>
    <row r="13198" spans="4:14" s="1" customFormat="1">
      <c r="D13198" s="32"/>
      <c r="G13198" s="32"/>
      <c r="I13198" s="7"/>
      <c r="J13198" s="7"/>
      <c r="K13198" s="7"/>
      <c r="N13198" s="7"/>
    </row>
    <row r="13199" spans="4:14" s="1" customFormat="1">
      <c r="D13199" s="32"/>
      <c r="G13199" s="32"/>
      <c r="I13199" s="7"/>
      <c r="J13199" s="7"/>
      <c r="K13199" s="7"/>
      <c r="N13199" s="7"/>
    </row>
    <row r="13200" spans="4:14" s="1" customFormat="1">
      <c r="D13200" s="32"/>
      <c r="G13200" s="32"/>
      <c r="I13200" s="7"/>
      <c r="J13200" s="7"/>
      <c r="K13200" s="7"/>
      <c r="N13200" s="7"/>
    </row>
    <row r="13201" spans="4:14" s="1" customFormat="1">
      <c r="D13201" s="32"/>
      <c r="G13201" s="32"/>
      <c r="I13201" s="7"/>
      <c r="J13201" s="7"/>
      <c r="K13201" s="7"/>
      <c r="N13201" s="7"/>
    </row>
    <row r="13202" spans="4:14" s="1" customFormat="1">
      <c r="D13202" s="32"/>
      <c r="G13202" s="32"/>
      <c r="I13202" s="7"/>
      <c r="J13202" s="7"/>
      <c r="K13202" s="7"/>
      <c r="N13202" s="7"/>
    </row>
    <row r="13203" spans="4:14" s="1" customFormat="1">
      <c r="D13203" s="32"/>
      <c r="G13203" s="32"/>
      <c r="I13203" s="7"/>
      <c r="J13203" s="7"/>
      <c r="K13203" s="7"/>
      <c r="N13203" s="7"/>
    </row>
    <row r="13204" spans="4:14" s="1" customFormat="1">
      <c r="D13204" s="32"/>
      <c r="G13204" s="32"/>
      <c r="I13204" s="7"/>
      <c r="J13204" s="7"/>
      <c r="K13204" s="7"/>
      <c r="N13204" s="7"/>
    </row>
    <row r="13205" spans="4:14" s="1" customFormat="1">
      <c r="D13205" s="32"/>
      <c r="G13205" s="32"/>
      <c r="I13205" s="7"/>
      <c r="J13205" s="7"/>
      <c r="K13205" s="7"/>
      <c r="N13205" s="7"/>
    </row>
    <row r="13206" spans="4:14" s="1" customFormat="1">
      <c r="D13206" s="32"/>
      <c r="G13206" s="32"/>
      <c r="I13206" s="7"/>
      <c r="J13206" s="7"/>
      <c r="K13206" s="7"/>
      <c r="N13206" s="7"/>
    </row>
    <row r="13207" spans="4:14" s="1" customFormat="1">
      <c r="D13207" s="32"/>
      <c r="G13207" s="32"/>
      <c r="I13207" s="7"/>
      <c r="J13207" s="7"/>
      <c r="K13207" s="7"/>
      <c r="N13207" s="7"/>
    </row>
    <row r="13208" spans="4:14" s="1" customFormat="1">
      <c r="D13208" s="32"/>
      <c r="G13208" s="32"/>
      <c r="I13208" s="7"/>
      <c r="J13208" s="7"/>
      <c r="K13208" s="7"/>
      <c r="N13208" s="7"/>
    </row>
    <row r="13209" spans="4:14" s="1" customFormat="1">
      <c r="D13209" s="32"/>
      <c r="G13209" s="32"/>
      <c r="I13209" s="7"/>
      <c r="J13209" s="7"/>
      <c r="K13209" s="7"/>
      <c r="N13209" s="7"/>
    </row>
    <row r="13210" spans="4:14" s="1" customFormat="1">
      <c r="D13210" s="32"/>
      <c r="G13210" s="32"/>
      <c r="I13210" s="7"/>
      <c r="J13210" s="7"/>
      <c r="K13210" s="7"/>
      <c r="N13210" s="7"/>
    </row>
    <row r="13211" spans="4:14" s="1" customFormat="1">
      <c r="D13211" s="32"/>
      <c r="G13211" s="32"/>
      <c r="I13211" s="7"/>
      <c r="J13211" s="7"/>
      <c r="K13211" s="7"/>
      <c r="N13211" s="7"/>
    </row>
    <row r="13212" spans="4:14" s="1" customFormat="1">
      <c r="D13212" s="32"/>
      <c r="G13212" s="32"/>
      <c r="I13212" s="7"/>
      <c r="J13212" s="7"/>
      <c r="K13212" s="7"/>
      <c r="N13212" s="7"/>
    </row>
    <row r="13213" spans="4:14" s="1" customFormat="1">
      <c r="D13213" s="32"/>
      <c r="G13213" s="32"/>
      <c r="I13213" s="7"/>
      <c r="J13213" s="7"/>
      <c r="K13213" s="7"/>
      <c r="N13213" s="7"/>
    </row>
    <row r="13214" spans="4:14" s="1" customFormat="1">
      <c r="D13214" s="32"/>
      <c r="G13214" s="32"/>
      <c r="I13214" s="7"/>
      <c r="J13214" s="7"/>
      <c r="K13214" s="7"/>
      <c r="N13214" s="7"/>
    </row>
    <row r="13215" spans="4:14" s="1" customFormat="1">
      <c r="D13215" s="32"/>
      <c r="G13215" s="32"/>
      <c r="I13215" s="7"/>
      <c r="J13215" s="7"/>
      <c r="K13215" s="7"/>
      <c r="N13215" s="7"/>
    </row>
    <row r="13216" spans="4:14" s="1" customFormat="1">
      <c r="D13216" s="32"/>
      <c r="G13216" s="32"/>
      <c r="I13216" s="7"/>
      <c r="J13216" s="7"/>
      <c r="K13216" s="7"/>
      <c r="N13216" s="7"/>
    </row>
    <row r="13217" spans="4:14" s="1" customFormat="1">
      <c r="D13217" s="32"/>
      <c r="G13217" s="32"/>
      <c r="I13217" s="7"/>
      <c r="J13217" s="7"/>
      <c r="K13217" s="7"/>
      <c r="N13217" s="7"/>
    </row>
    <row r="13218" spans="4:14" s="1" customFormat="1">
      <c r="D13218" s="32"/>
      <c r="G13218" s="32"/>
      <c r="I13218" s="7"/>
      <c r="J13218" s="7"/>
      <c r="K13218" s="7"/>
      <c r="N13218" s="7"/>
    </row>
    <row r="13219" spans="4:14" s="1" customFormat="1">
      <c r="D13219" s="32"/>
      <c r="G13219" s="32"/>
      <c r="I13219" s="7"/>
      <c r="J13219" s="7"/>
      <c r="K13219" s="7"/>
      <c r="N13219" s="7"/>
    </row>
    <row r="13220" spans="4:14" s="1" customFormat="1">
      <c r="D13220" s="32"/>
      <c r="G13220" s="32"/>
      <c r="I13220" s="7"/>
      <c r="J13220" s="7"/>
      <c r="K13220" s="7"/>
      <c r="N13220" s="7"/>
    </row>
    <row r="13221" spans="4:14" s="1" customFormat="1">
      <c r="D13221" s="32"/>
      <c r="G13221" s="32"/>
      <c r="I13221" s="7"/>
      <c r="J13221" s="7"/>
      <c r="K13221" s="7"/>
      <c r="N13221" s="7"/>
    </row>
    <row r="13222" spans="4:14" s="1" customFormat="1">
      <c r="D13222" s="32"/>
      <c r="G13222" s="32"/>
      <c r="I13222" s="7"/>
      <c r="J13222" s="7"/>
      <c r="K13222" s="7"/>
      <c r="N13222" s="7"/>
    </row>
    <row r="13223" spans="4:14" s="1" customFormat="1">
      <c r="D13223" s="32"/>
      <c r="G13223" s="32"/>
      <c r="I13223" s="7"/>
      <c r="J13223" s="7"/>
      <c r="K13223" s="7"/>
      <c r="N13223" s="7"/>
    </row>
    <row r="13224" spans="4:14" s="1" customFormat="1">
      <c r="D13224" s="32"/>
      <c r="G13224" s="32"/>
      <c r="I13224" s="7"/>
      <c r="J13224" s="7"/>
      <c r="K13224" s="7"/>
      <c r="N13224" s="7"/>
    </row>
    <row r="13225" spans="4:14" s="1" customFormat="1">
      <c r="D13225" s="32"/>
      <c r="G13225" s="32"/>
      <c r="I13225" s="7"/>
      <c r="J13225" s="7"/>
      <c r="K13225" s="7"/>
      <c r="N13225" s="7"/>
    </row>
    <row r="13226" spans="4:14" s="1" customFormat="1">
      <c r="D13226" s="32"/>
      <c r="G13226" s="32"/>
      <c r="I13226" s="7"/>
      <c r="J13226" s="7"/>
      <c r="K13226" s="7"/>
      <c r="N13226" s="7"/>
    </row>
    <row r="13227" spans="4:14" s="1" customFormat="1">
      <c r="D13227" s="32"/>
      <c r="G13227" s="32"/>
      <c r="I13227" s="7"/>
      <c r="J13227" s="7"/>
      <c r="K13227" s="7"/>
      <c r="N13227" s="7"/>
    </row>
    <row r="13228" spans="4:14" s="1" customFormat="1">
      <c r="D13228" s="32"/>
      <c r="G13228" s="32"/>
      <c r="I13228" s="7"/>
      <c r="J13228" s="7"/>
      <c r="K13228" s="7"/>
      <c r="N13228" s="7"/>
    </row>
    <row r="13229" spans="4:14" s="1" customFormat="1">
      <c r="D13229" s="32"/>
      <c r="G13229" s="32"/>
      <c r="I13229" s="7"/>
      <c r="J13229" s="7"/>
      <c r="K13229" s="7"/>
      <c r="N13229" s="7"/>
    </row>
    <row r="13230" spans="4:14" s="1" customFormat="1">
      <c r="D13230" s="32"/>
      <c r="G13230" s="32"/>
      <c r="I13230" s="7"/>
      <c r="J13230" s="7"/>
      <c r="K13230" s="7"/>
      <c r="N13230" s="7"/>
    </row>
    <row r="13231" spans="4:14" s="1" customFormat="1">
      <c r="D13231" s="32"/>
      <c r="G13231" s="32"/>
      <c r="I13231" s="7"/>
      <c r="J13231" s="7"/>
      <c r="K13231" s="7"/>
      <c r="N13231" s="7"/>
    </row>
    <row r="13232" spans="4:14" s="1" customFormat="1">
      <c r="D13232" s="32"/>
      <c r="G13232" s="32"/>
      <c r="I13232" s="7"/>
      <c r="J13232" s="7"/>
      <c r="K13232" s="7"/>
      <c r="N13232" s="7"/>
    </row>
    <row r="13233" spans="4:14" s="1" customFormat="1">
      <c r="D13233" s="32"/>
      <c r="G13233" s="32"/>
      <c r="I13233" s="7"/>
      <c r="J13233" s="7"/>
      <c r="K13233" s="7"/>
      <c r="N13233" s="7"/>
    </row>
    <row r="13234" spans="4:14" s="1" customFormat="1">
      <c r="D13234" s="32"/>
      <c r="G13234" s="32"/>
      <c r="I13234" s="7"/>
      <c r="J13234" s="7"/>
      <c r="K13234" s="7"/>
      <c r="N13234" s="7"/>
    </row>
    <row r="13235" spans="4:14" s="1" customFormat="1">
      <c r="D13235" s="32"/>
      <c r="G13235" s="32"/>
      <c r="I13235" s="7"/>
      <c r="J13235" s="7"/>
      <c r="K13235" s="7"/>
      <c r="N13235" s="7"/>
    </row>
    <row r="13236" spans="4:14" s="1" customFormat="1">
      <c r="D13236" s="32"/>
      <c r="G13236" s="32"/>
      <c r="I13236" s="7"/>
      <c r="J13236" s="7"/>
      <c r="K13236" s="7"/>
      <c r="N13236" s="7"/>
    </row>
    <row r="13237" spans="4:14" s="1" customFormat="1">
      <c r="D13237" s="32"/>
      <c r="G13237" s="32"/>
      <c r="I13237" s="7"/>
      <c r="J13237" s="7"/>
      <c r="K13237" s="7"/>
      <c r="N13237" s="7"/>
    </row>
    <row r="13238" spans="4:14" s="1" customFormat="1">
      <c r="D13238" s="32"/>
      <c r="G13238" s="32"/>
      <c r="I13238" s="7"/>
      <c r="J13238" s="7"/>
      <c r="K13238" s="7"/>
      <c r="N13238" s="7"/>
    </row>
    <row r="13239" spans="4:14" s="1" customFormat="1">
      <c r="D13239" s="32"/>
      <c r="G13239" s="32"/>
      <c r="I13239" s="7"/>
      <c r="J13239" s="7"/>
      <c r="K13239" s="7"/>
      <c r="N13239" s="7"/>
    </row>
    <row r="13240" spans="4:14" s="1" customFormat="1">
      <c r="D13240" s="32"/>
      <c r="G13240" s="32"/>
      <c r="I13240" s="7"/>
      <c r="J13240" s="7"/>
      <c r="K13240" s="7"/>
      <c r="N13240" s="7"/>
    </row>
    <row r="13241" spans="4:14" s="1" customFormat="1">
      <c r="D13241" s="32"/>
      <c r="G13241" s="32"/>
      <c r="I13241" s="7"/>
      <c r="J13241" s="7"/>
      <c r="K13241" s="7"/>
      <c r="N13241" s="7"/>
    </row>
    <row r="13242" spans="4:14" s="1" customFormat="1">
      <c r="D13242" s="32"/>
      <c r="G13242" s="32"/>
      <c r="I13242" s="7"/>
      <c r="J13242" s="7"/>
      <c r="K13242" s="7"/>
      <c r="N13242" s="7"/>
    </row>
    <row r="13243" spans="4:14" s="1" customFormat="1">
      <c r="D13243" s="32"/>
      <c r="G13243" s="32"/>
      <c r="I13243" s="7"/>
      <c r="J13243" s="7"/>
      <c r="K13243" s="7"/>
      <c r="N13243" s="7"/>
    </row>
    <row r="13244" spans="4:14" s="1" customFormat="1">
      <c r="D13244" s="32"/>
      <c r="G13244" s="32"/>
      <c r="I13244" s="7"/>
      <c r="J13244" s="7"/>
      <c r="K13244" s="7"/>
      <c r="N13244" s="7"/>
    </row>
    <row r="13245" spans="4:14" s="1" customFormat="1">
      <c r="D13245" s="32"/>
      <c r="G13245" s="32"/>
      <c r="I13245" s="7"/>
      <c r="J13245" s="7"/>
      <c r="K13245" s="7"/>
      <c r="N13245" s="7"/>
    </row>
    <row r="13246" spans="4:14" s="1" customFormat="1">
      <c r="D13246" s="32"/>
      <c r="G13246" s="32"/>
      <c r="I13246" s="7"/>
      <c r="J13246" s="7"/>
      <c r="K13246" s="7"/>
      <c r="N13246" s="7"/>
    </row>
    <row r="13247" spans="4:14" s="1" customFormat="1">
      <c r="D13247" s="32"/>
      <c r="G13247" s="32"/>
      <c r="I13247" s="7"/>
      <c r="J13247" s="7"/>
      <c r="K13247" s="7"/>
      <c r="N13247" s="7"/>
    </row>
    <row r="13248" spans="4:14" s="1" customFormat="1">
      <c r="D13248" s="32"/>
      <c r="G13248" s="32"/>
      <c r="I13248" s="7"/>
      <c r="J13248" s="7"/>
      <c r="K13248" s="7"/>
      <c r="N13248" s="7"/>
    </row>
    <row r="13249" spans="4:14" s="1" customFormat="1">
      <c r="D13249" s="32"/>
      <c r="G13249" s="32"/>
      <c r="I13249" s="7"/>
      <c r="J13249" s="7"/>
      <c r="K13249" s="7"/>
      <c r="N13249" s="7"/>
    </row>
    <row r="13250" spans="4:14" s="1" customFormat="1">
      <c r="D13250" s="32"/>
      <c r="G13250" s="32"/>
      <c r="I13250" s="7"/>
      <c r="J13250" s="7"/>
      <c r="K13250" s="7"/>
      <c r="N13250" s="7"/>
    </row>
    <row r="13251" spans="4:14" s="1" customFormat="1">
      <c r="D13251" s="32"/>
      <c r="G13251" s="32"/>
      <c r="I13251" s="7"/>
      <c r="J13251" s="7"/>
      <c r="K13251" s="7"/>
      <c r="N13251" s="7"/>
    </row>
    <row r="13252" spans="4:14" s="1" customFormat="1">
      <c r="D13252" s="32"/>
      <c r="G13252" s="32"/>
      <c r="I13252" s="7"/>
      <c r="J13252" s="7"/>
      <c r="K13252" s="7"/>
      <c r="N13252" s="7"/>
    </row>
    <row r="13253" spans="4:14" s="1" customFormat="1">
      <c r="D13253" s="32"/>
      <c r="G13253" s="32"/>
      <c r="I13253" s="7"/>
      <c r="J13253" s="7"/>
      <c r="K13253" s="7"/>
      <c r="N13253" s="7"/>
    </row>
    <row r="13254" spans="4:14" s="1" customFormat="1">
      <c r="D13254" s="32"/>
      <c r="G13254" s="32"/>
      <c r="I13254" s="7"/>
      <c r="J13254" s="7"/>
      <c r="K13254" s="7"/>
      <c r="N13254" s="7"/>
    </row>
    <row r="13255" spans="4:14" s="1" customFormat="1">
      <c r="D13255" s="32"/>
      <c r="G13255" s="32"/>
      <c r="I13255" s="7"/>
      <c r="J13255" s="7"/>
      <c r="K13255" s="7"/>
      <c r="N13255" s="7"/>
    </row>
    <row r="13256" spans="4:14" s="1" customFormat="1">
      <c r="D13256" s="32"/>
      <c r="G13256" s="32"/>
      <c r="I13256" s="7"/>
      <c r="J13256" s="7"/>
      <c r="K13256" s="7"/>
      <c r="N13256" s="7"/>
    </row>
    <row r="13257" spans="4:14" s="1" customFormat="1">
      <c r="D13257" s="32"/>
      <c r="G13257" s="32"/>
      <c r="I13257" s="7"/>
      <c r="J13257" s="7"/>
      <c r="K13257" s="7"/>
      <c r="N13257" s="7"/>
    </row>
    <row r="13258" spans="4:14" s="1" customFormat="1">
      <c r="D13258" s="32"/>
      <c r="G13258" s="32"/>
      <c r="I13258" s="7"/>
      <c r="J13258" s="7"/>
      <c r="K13258" s="7"/>
      <c r="N13258" s="7"/>
    </row>
    <row r="13259" spans="4:14" s="1" customFormat="1">
      <c r="D13259" s="32"/>
      <c r="G13259" s="32"/>
      <c r="I13259" s="7"/>
      <c r="J13259" s="7"/>
      <c r="K13259" s="7"/>
      <c r="N13259" s="7"/>
    </row>
    <row r="13260" spans="4:14" s="1" customFormat="1">
      <c r="D13260" s="32"/>
      <c r="G13260" s="32"/>
      <c r="I13260" s="7"/>
      <c r="J13260" s="7"/>
      <c r="K13260" s="7"/>
      <c r="N13260" s="7"/>
    </row>
    <row r="13261" spans="4:14" s="1" customFormat="1">
      <c r="D13261" s="32"/>
      <c r="G13261" s="32"/>
      <c r="I13261" s="7"/>
      <c r="J13261" s="7"/>
      <c r="K13261" s="7"/>
      <c r="N13261" s="7"/>
    </row>
    <row r="13262" spans="4:14" s="1" customFormat="1">
      <c r="D13262" s="32"/>
      <c r="G13262" s="32"/>
      <c r="I13262" s="7"/>
      <c r="J13262" s="7"/>
      <c r="K13262" s="7"/>
      <c r="N13262" s="7"/>
    </row>
    <row r="13263" spans="4:14" s="1" customFormat="1">
      <c r="D13263" s="32"/>
      <c r="G13263" s="32"/>
      <c r="I13263" s="7"/>
      <c r="J13263" s="7"/>
      <c r="K13263" s="7"/>
      <c r="N13263" s="7"/>
    </row>
    <row r="13264" spans="4:14" s="1" customFormat="1">
      <c r="D13264" s="32"/>
      <c r="G13264" s="32"/>
      <c r="I13264" s="7"/>
      <c r="J13264" s="7"/>
      <c r="K13264" s="7"/>
      <c r="N13264" s="7"/>
    </row>
    <row r="13265" spans="4:14" s="1" customFormat="1">
      <c r="D13265" s="32"/>
      <c r="G13265" s="32"/>
      <c r="I13265" s="7"/>
      <c r="J13265" s="7"/>
      <c r="K13265" s="7"/>
      <c r="N13265" s="7"/>
    </row>
    <row r="13266" spans="4:14" s="1" customFormat="1">
      <c r="D13266" s="32"/>
      <c r="G13266" s="32"/>
      <c r="I13266" s="7"/>
      <c r="J13266" s="7"/>
      <c r="K13266" s="7"/>
      <c r="N13266" s="7"/>
    </row>
    <row r="13267" spans="4:14" s="1" customFormat="1">
      <c r="D13267" s="32"/>
      <c r="G13267" s="32"/>
      <c r="I13267" s="7"/>
      <c r="J13267" s="7"/>
      <c r="K13267" s="7"/>
      <c r="N13267" s="7"/>
    </row>
    <row r="13268" spans="4:14" s="1" customFormat="1">
      <c r="D13268" s="32"/>
      <c r="G13268" s="32"/>
      <c r="I13268" s="7"/>
      <c r="J13268" s="7"/>
      <c r="K13268" s="7"/>
      <c r="N13268" s="7"/>
    </row>
    <row r="13269" spans="4:14" s="1" customFormat="1">
      <c r="D13269" s="32"/>
      <c r="G13269" s="32"/>
      <c r="I13269" s="7"/>
      <c r="J13269" s="7"/>
      <c r="K13269" s="7"/>
      <c r="N13269" s="7"/>
    </row>
    <row r="13270" spans="4:14" s="1" customFormat="1">
      <c r="D13270" s="32"/>
      <c r="G13270" s="32"/>
      <c r="I13270" s="7"/>
      <c r="J13270" s="7"/>
      <c r="K13270" s="7"/>
      <c r="N13270" s="7"/>
    </row>
    <row r="13271" spans="4:14" s="1" customFormat="1">
      <c r="D13271" s="32"/>
      <c r="G13271" s="32"/>
      <c r="I13271" s="7"/>
      <c r="J13271" s="7"/>
      <c r="K13271" s="7"/>
      <c r="N13271" s="7"/>
    </row>
    <row r="13272" spans="4:14" s="1" customFormat="1">
      <c r="D13272" s="32"/>
      <c r="G13272" s="32"/>
      <c r="I13272" s="7"/>
      <c r="J13272" s="7"/>
      <c r="K13272" s="7"/>
      <c r="N13272" s="7"/>
    </row>
    <row r="13273" spans="4:14" s="1" customFormat="1">
      <c r="D13273" s="32"/>
      <c r="G13273" s="32"/>
      <c r="I13273" s="7"/>
      <c r="J13273" s="7"/>
      <c r="K13273" s="7"/>
      <c r="N13273" s="7"/>
    </row>
    <row r="13274" spans="4:14" s="1" customFormat="1">
      <c r="D13274" s="32"/>
      <c r="G13274" s="32"/>
      <c r="I13274" s="7"/>
      <c r="J13274" s="7"/>
      <c r="K13274" s="7"/>
      <c r="N13274" s="7"/>
    </row>
    <row r="13275" spans="4:14" s="1" customFormat="1">
      <c r="D13275" s="32"/>
      <c r="G13275" s="32"/>
      <c r="I13275" s="7"/>
      <c r="J13275" s="7"/>
      <c r="K13275" s="7"/>
      <c r="N13275" s="7"/>
    </row>
    <row r="13276" spans="4:14" s="1" customFormat="1">
      <c r="D13276" s="32"/>
      <c r="G13276" s="32"/>
      <c r="I13276" s="7"/>
      <c r="J13276" s="7"/>
      <c r="K13276" s="7"/>
      <c r="N13276" s="7"/>
    </row>
    <row r="13277" spans="4:14" s="1" customFormat="1">
      <c r="D13277" s="32"/>
      <c r="G13277" s="32"/>
      <c r="I13277" s="7"/>
      <c r="J13277" s="7"/>
      <c r="K13277" s="7"/>
      <c r="N13277" s="7"/>
    </row>
    <row r="13278" spans="4:14" s="1" customFormat="1">
      <c r="D13278" s="32"/>
      <c r="G13278" s="32"/>
      <c r="I13278" s="7"/>
      <c r="J13278" s="7"/>
      <c r="K13278" s="7"/>
      <c r="N13278" s="7"/>
    </row>
    <row r="13279" spans="4:14" s="1" customFormat="1">
      <c r="D13279" s="32"/>
      <c r="G13279" s="32"/>
      <c r="I13279" s="7"/>
      <c r="J13279" s="7"/>
      <c r="K13279" s="7"/>
      <c r="N13279" s="7"/>
    </row>
    <row r="13280" spans="4:14" s="1" customFormat="1">
      <c r="D13280" s="32"/>
      <c r="G13280" s="32"/>
      <c r="I13280" s="7"/>
      <c r="J13280" s="7"/>
      <c r="K13280" s="7"/>
      <c r="N13280" s="7"/>
    </row>
    <row r="13281" spans="4:14" s="1" customFormat="1">
      <c r="D13281" s="32"/>
      <c r="G13281" s="32"/>
      <c r="I13281" s="7"/>
      <c r="J13281" s="7"/>
      <c r="K13281" s="7"/>
      <c r="N13281" s="7"/>
    </row>
    <row r="13282" spans="4:14" s="1" customFormat="1">
      <c r="D13282" s="32"/>
      <c r="G13282" s="32"/>
      <c r="I13282" s="7"/>
      <c r="J13282" s="7"/>
      <c r="K13282" s="7"/>
      <c r="N13282" s="7"/>
    </row>
    <row r="13283" spans="4:14" s="1" customFormat="1">
      <c r="D13283" s="32"/>
      <c r="G13283" s="32"/>
      <c r="I13283" s="7"/>
      <c r="J13283" s="7"/>
      <c r="K13283" s="7"/>
      <c r="N13283" s="7"/>
    </row>
    <row r="13284" spans="4:14" s="1" customFormat="1">
      <c r="D13284" s="32"/>
      <c r="G13284" s="32"/>
      <c r="I13284" s="7"/>
      <c r="J13284" s="7"/>
      <c r="K13284" s="7"/>
      <c r="N13284" s="7"/>
    </row>
    <row r="13285" spans="4:14" s="1" customFormat="1">
      <c r="D13285" s="32"/>
      <c r="G13285" s="32"/>
      <c r="I13285" s="7"/>
      <c r="J13285" s="7"/>
      <c r="K13285" s="7"/>
      <c r="N13285" s="7"/>
    </row>
    <row r="13286" spans="4:14" s="1" customFormat="1">
      <c r="D13286" s="32"/>
      <c r="G13286" s="32"/>
      <c r="I13286" s="7"/>
      <c r="J13286" s="7"/>
      <c r="K13286" s="7"/>
      <c r="N13286" s="7"/>
    </row>
    <row r="13287" spans="4:14" s="1" customFormat="1">
      <c r="D13287" s="32"/>
      <c r="G13287" s="32"/>
      <c r="I13287" s="7"/>
      <c r="J13287" s="7"/>
      <c r="K13287" s="7"/>
      <c r="N13287" s="7"/>
    </row>
    <row r="13288" spans="4:14" s="1" customFormat="1">
      <c r="D13288" s="32"/>
      <c r="G13288" s="32"/>
      <c r="I13288" s="7"/>
      <c r="J13288" s="7"/>
      <c r="K13288" s="7"/>
      <c r="N13288" s="7"/>
    </row>
    <row r="13289" spans="4:14" s="1" customFormat="1">
      <c r="D13289" s="32"/>
      <c r="G13289" s="32"/>
      <c r="I13289" s="7"/>
      <c r="J13289" s="7"/>
      <c r="K13289" s="7"/>
      <c r="N13289" s="7"/>
    </row>
    <row r="13290" spans="4:14" s="1" customFormat="1">
      <c r="D13290" s="32"/>
      <c r="G13290" s="32"/>
      <c r="I13290" s="7"/>
      <c r="J13290" s="7"/>
      <c r="K13290" s="7"/>
      <c r="N13290" s="7"/>
    </row>
    <row r="13291" spans="4:14" s="1" customFormat="1">
      <c r="D13291" s="32"/>
      <c r="G13291" s="32"/>
      <c r="I13291" s="7"/>
      <c r="J13291" s="7"/>
      <c r="K13291" s="7"/>
      <c r="N13291" s="7"/>
    </row>
    <row r="13292" spans="4:14" s="1" customFormat="1">
      <c r="D13292" s="32"/>
      <c r="G13292" s="32"/>
      <c r="I13292" s="7"/>
      <c r="J13292" s="7"/>
      <c r="K13292" s="7"/>
      <c r="N13292" s="7"/>
    </row>
    <row r="13293" spans="4:14" s="1" customFormat="1">
      <c r="D13293" s="32"/>
      <c r="G13293" s="32"/>
      <c r="I13293" s="7"/>
      <c r="J13293" s="7"/>
      <c r="K13293" s="7"/>
      <c r="N13293" s="7"/>
    </row>
    <row r="13294" spans="4:14" s="1" customFormat="1">
      <c r="D13294" s="32"/>
      <c r="G13294" s="32"/>
      <c r="I13294" s="7"/>
      <c r="J13294" s="7"/>
      <c r="K13294" s="7"/>
      <c r="N13294" s="7"/>
    </row>
    <row r="13295" spans="4:14" s="1" customFormat="1">
      <c r="D13295" s="32"/>
      <c r="G13295" s="32"/>
      <c r="I13295" s="7"/>
      <c r="J13295" s="7"/>
      <c r="K13295" s="7"/>
      <c r="N13295" s="7"/>
    </row>
    <row r="13296" spans="4:14" s="1" customFormat="1">
      <c r="D13296" s="32"/>
      <c r="G13296" s="32"/>
      <c r="I13296" s="7"/>
      <c r="J13296" s="7"/>
      <c r="K13296" s="7"/>
      <c r="N13296" s="7"/>
    </row>
    <row r="13297" spans="4:14" s="1" customFormat="1">
      <c r="D13297" s="32"/>
      <c r="G13297" s="32"/>
      <c r="I13297" s="7"/>
      <c r="J13297" s="7"/>
      <c r="K13297" s="7"/>
      <c r="N13297" s="7"/>
    </row>
    <row r="13298" spans="4:14" s="1" customFormat="1">
      <c r="D13298" s="32"/>
      <c r="G13298" s="32"/>
      <c r="I13298" s="7"/>
      <c r="J13298" s="7"/>
      <c r="K13298" s="7"/>
      <c r="N13298" s="7"/>
    </row>
    <row r="13299" spans="4:14" s="1" customFormat="1">
      <c r="D13299" s="32"/>
      <c r="G13299" s="32"/>
      <c r="I13299" s="7"/>
      <c r="J13299" s="7"/>
      <c r="K13299" s="7"/>
      <c r="N13299" s="7"/>
    </row>
    <row r="13300" spans="4:14" s="1" customFormat="1">
      <c r="D13300" s="32"/>
      <c r="G13300" s="32"/>
      <c r="I13300" s="7"/>
      <c r="J13300" s="7"/>
      <c r="K13300" s="7"/>
      <c r="N13300" s="7"/>
    </row>
    <row r="13301" spans="4:14" s="1" customFormat="1">
      <c r="D13301" s="32"/>
      <c r="G13301" s="32"/>
      <c r="I13301" s="7"/>
      <c r="J13301" s="7"/>
      <c r="K13301" s="7"/>
      <c r="N13301" s="7"/>
    </row>
    <row r="13302" spans="4:14" s="1" customFormat="1">
      <c r="D13302" s="32"/>
      <c r="G13302" s="32"/>
      <c r="I13302" s="7"/>
      <c r="J13302" s="7"/>
      <c r="K13302" s="7"/>
      <c r="N13302" s="7"/>
    </row>
    <row r="13303" spans="4:14" s="1" customFormat="1">
      <c r="D13303" s="32"/>
      <c r="G13303" s="32"/>
      <c r="I13303" s="7"/>
      <c r="J13303" s="7"/>
      <c r="K13303" s="7"/>
      <c r="N13303" s="7"/>
    </row>
    <row r="13304" spans="4:14" s="1" customFormat="1">
      <c r="D13304" s="32"/>
      <c r="G13304" s="32"/>
      <c r="I13304" s="7"/>
      <c r="J13304" s="7"/>
      <c r="K13304" s="7"/>
      <c r="N13304" s="7"/>
    </row>
    <row r="13305" spans="4:14" s="1" customFormat="1">
      <c r="D13305" s="32"/>
      <c r="G13305" s="32"/>
      <c r="I13305" s="7"/>
      <c r="J13305" s="7"/>
      <c r="K13305" s="7"/>
      <c r="N13305" s="7"/>
    </row>
    <row r="13306" spans="4:14" s="1" customFormat="1">
      <c r="D13306" s="32"/>
      <c r="G13306" s="32"/>
      <c r="I13306" s="7"/>
      <c r="J13306" s="7"/>
      <c r="K13306" s="7"/>
      <c r="N13306" s="7"/>
    </row>
    <row r="13307" spans="4:14" s="1" customFormat="1">
      <c r="D13307" s="32"/>
      <c r="G13307" s="32"/>
      <c r="I13307" s="7"/>
      <c r="J13307" s="7"/>
      <c r="K13307" s="7"/>
      <c r="N13307" s="7"/>
    </row>
    <row r="13308" spans="4:14" s="1" customFormat="1">
      <c r="D13308" s="32"/>
      <c r="G13308" s="32"/>
      <c r="I13308" s="7"/>
      <c r="J13308" s="7"/>
      <c r="K13308" s="7"/>
      <c r="N13308" s="7"/>
    </row>
    <row r="13309" spans="4:14" s="1" customFormat="1">
      <c r="D13309" s="32"/>
      <c r="G13309" s="32"/>
      <c r="I13309" s="7"/>
      <c r="J13309" s="7"/>
      <c r="K13309" s="7"/>
      <c r="N13309" s="7"/>
    </row>
    <row r="13310" spans="4:14" s="1" customFormat="1">
      <c r="D13310" s="32"/>
      <c r="G13310" s="32"/>
      <c r="I13310" s="7"/>
      <c r="J13310" s="7"/>
      <c r="K13310" s="7"/>
      <c r="N13310" s="7"/>
    </row>
    <row r="13311" spans="4:14" s="1" customFormat="1">
      <c r="D13311" s="32"/>
      <c r="G13311" s="32"/>
      <c r="I13311" s="7"/>
      <c r="J13311" s="7"/>
      <c r="K13311" s="7"/>
      <c r="N13311" s="7"/>
    </row>
    <row r="13312" spans="4:14" s="1" customFormat="1">
      <c r="D13312" s="32"/>
      <c r="G13312" s="32"/>
      <c r="I13312" s="7"/>
      <c r="J13312" s="7"/>
      <c r="K13312" s="7"/>
      <c r="N13312" s="7"/>
    </row>
    <row r="13313" spans="4:14" s="1" customFormat="1">
      <c r="D13313" s="32"/>
      <c r="G13313" s="32"/>
      <c r="I13313" s="7"/>
      <c r="J13313" s="7"/>
      <c r="K13313" s="7"/>
      <c r="N13313" s="7"/>
    </row>
    <row r="13314" spans="4:14" s="1" customFormat="1">
      <c r="D13314" s="32"/>
      <c r="G13314" s="32"/>
      <c r="I13314" s="7"/>
      <c r="J13314" s="7"/>
      <c r="K13314" s="7"/>
      <c r="N13314" s="7"/>
    </row>
    <row r="13315" spans="4:14" s="1" customFormat="1">
      <c r="D13315" s="32"/>
      <c r="G13315" s="32"/>
      <c r="I13315" s="7"/>
      <c r="J13315" s="7"/>
      <c r="K13315" s="7"/>
      <c r="N13315" s="7"/>
    </row>
    <row r="13316" spans="4:14" s="1" customFormat="1">
      <c r="D13316" s="32"/>
      <c r="G13316" s="32"/>
      <c r="I13316" s="7"/>
      <c r="J13316" s="7"/>
      <c r="K13316" s="7"/>
      <c r="N13316" s="7"/>
    </row>
    <row r="13317" spans="4:14" s="1" customFormat="1">
      <c r="D13317" s="32"/>
      <c r="G13317" s="32"/>
      <c r="I13317" s="7"/>
      <c r="J13317" s="7"/>
      <c r="K13317" s="7"/>
      <c r="N13317" s="7"/>
    </row>
    <row r="13318" spans="4:14" s="1" customFormat="1">
      <c r="D13318" s="32"/>
      <c r="G13318" s="32"/>
      <c r="I13318" s="7"/>
      <c r="J13318" s="7"/>
      <c r="K13318" s="7"/>
      <c r="N13318" s="7"/>
    </row>
    <row r="13319" spans="4:14" s="1" customFormat="1">
      <c r="D13319" s="32"/>
      <c r="G13319" s="32"/>
      <c r="I13319" s="7"/>
      <c r="J13319" s="7"/>
      <c r="K13319" s="7"/>
      <c r="N13319" s="7"/>
    </row>
    <row r="13320" spans="4:14" s="1" customFormat="1">
      <c r="D13320" s="32"/>
      <c r="G13320" s="32"/>
      <c r="I13320" s="7"/>
      <c r="J13320" s="7"/>
      <c r="K13320" s="7"/>
      <c r="N13320" s="7"/>
    </row>
    <row r="13321" spans="4:14" s="1" customFormat="1">
      <c r="D13321" s="32"/>
      <c r="G13321" s="32"/>
      <c r="I13321" s="7"/>
      <c r="J13321" s="7"/>
      <c r="K13321" s="7"/>
      <c r="N13321" s="7"/>
    </row>
    <row r="13322" spans="4:14" s="1" customFormat="1">
      <c r="D13322" s="32"/>
      <c r="G13322" s="32"/>
      <c r="I13322" s="7"/>
      <c r="J13322" s="7"/>
      <c r="K13322" s="7"/>
      <c r="N13322" s="7"/>
    </row>
    <row r="13323" spans="4:14" s="1" customFormat="1">
      <c r="D13323" s="32"/>
      <c r="G13323" s="32"/>
      <c r="I13323" s="7"/>
      <c r="J13323" s="7"/>
      <c r="K13323" s="7"/>
      <c r="N13323" s="7"/>
    </row>
    <row r="13324" spans="4:14" s="1" customFormat="1">
      <c r="D13324" s="32"/>
      <c r="G13324" s="32"/>
      <c r="I13324" s="7"/>
      <c r="J13324" s="7"/>
      <c r="K13324" s="7"/>
      <c r="N13324" s="7"/>
    </row>
    <row r="13325" spans="4:14" s="1" customFormat="1">
      <c r="D13325" s="32"/>
      <c r="G13325" s="32"/>
      <c r="I13325" s="7"/>
      <c r="J13325" s="7"/>
      <c r="K13325" s="7"/>
      <c r="N13325" s="7"/>
    </row>
    <row r="13326" spans="4:14" s="1" customFormat="1">
      <c r="D13326" s="32"/>
      <c r="G13326" s="32"/>
      <c r="I13326" s="7"/>
      <c r="J13326" s="7"/>
      <c r="K13326" s="7"/>
      <c r="N13326" s="7"/>
    </row>
    <row r="13327" spans="4:14" s="1" customFormat="1">
      <c r="D13327" s="32"/>
      <c r="G13327" s="32"/>
      <c r="I13327" s="7"/>
      <c r="J13327" s="7"/>
      <c r="K13327" s="7"/>
      <c r="N13327" s="7"/>
    </row>
    <row r="13328" spans="4:14" s="1" customFormat="1">
      <c r="D13328" s="32"/>
      <c r="G13328" s="32"/>
      <c r="I13328" s="7"/>
      <c r="J13328" s="7"/>
      <c r="K13328" s="7"/>
      <c r="N13328" s="7"/>
    </row>
    <row r="13329" spans="4:14" s="1" customFormat="1">
      <c r="D13329" s="32"/>
      <c r="G13329" s="32"/>
      <c r="I13329" s="7"/>
      <c r="J13329" s="7"/>
      <c r="K13329" s="7"/>
      <c r="N13329" s="7"/>
    </row>
    <row r="13330" spans="4:14" s="1" customFormat="1">
      <c r="D13330" s="32"/>
      <c r="G13330" s="32"/>
      <c r="I13330" s="7"/>
      <c r="J13330" s="7"/>
      <c r="K13330" s="7"/>
      <c r="N13330" s="7"/>
    </row>
    <row r="13331" spans="4:14" s="1" customFormat="1">
      <c r="D13331" s="32"/>
      <c r="G13331" s="32"/>
      <c r="I13331" s="7"/>
      <c r="J13331" s="7"/>
      <c r="K13331" s="7"/>
      <c r="N13331" s="7"/>
    </row>
    <row r="13332" spans="4:14" s="1" customFormat="1">
      <c r="D13332" s="32"/>
      <c r="G13332" s="32"/>
      <c r="I13332" s="7"/>
      <c r="J13332" s="7"/>
      <c r="K13332" s="7"/>
      <c r="N13332" s="7"/>
    </row>
    <row r="13333" spans="4:14" s="1" customFormat="1">
      <c r="D13333" s="32"/>
      <c r="G13333" s="32"/>
      <c r="I13333" s="7"/>
      <c r="J13333" s="7"/>
      <c r="K13333" s="7"/>
      <c r="N13333" s="7"/>
    </row>
    <row r="13334" spans="4:14" s="1" customFormat="1">
      <c r="D13334" s="32"/>
      <c r="G13334" s="32"/>
      <c r="I13334" s="7"/>
      <c r="J13334" s="7"/>
      <c r="K13334" s="7"/>
      <c r="N13334" s="7"/>
    </row>
    <row r="13335" spans="4:14" s="1" customFormat="1">
      <c r="D13335" s="32"/>
      <c r="G13335" s="32"/>
      <c r="I13335" s="7"/>
      <c r="J13335" s="7"/>
      <c r="K13335" s="7"/>
      <c r="N13335" s="7"/>
    </row>
    <row r="13336" spans="4:14" s="1" customFormat="1">
      <c r="D13336" s="32"/>
      <c r="G13336" s="32"/>
      <c r="I13336" s="7"/>
      <c r="J13336" s="7"/>
      <c r="K13336" s="7"/>
      <c r="N13336" s="7"/>
    </row>
    <row r="13337" spans="4:14" s="1" customFormat="1">
      <c r="D13337" s="32"/>
      <c r="G13337" s="32"/>
      <c r="I13337" s="7"/>
      <c r="J13337" s="7"/>
      <c r="K13337" s="7"/>
      <c r="N13337" s="7"/>
    </row>
    <row r="13338" spans="4:14" s="1" customFormat="1">
      <c r="D13338" s="32"/>
      <c r="G13338" s="32"/>
      <c r="I13338" s="7"/>
      <c r="J13338" s="7"/>
      <c r="K13338" s="7"/>
      <c r="N13338" s="7"/>
    </row>
    <row r="13339" spans="4:14" s="1" customFormat="1">
      <c r="D13339" s="32"/>
      <c r="G13339" s="32"/>
      <c r="I13339" s="7"/>
      <c r="J13339" s="7"/>
      <c r="K13339" s="7"/>
      <c r="N13339" s="7"/>
    </row>
    <row r="13340" spans="4:14" s="1" customFormat="1">
      <c r="D13340" s="32"/>
      <c r="G13340" s="32"/>
      <c r="I13340" s="7"/>
      <c r="J13340" s="7"/>
      <c r="K13340" s="7"/>
      <c r="N13340" s="7"/>
    </row>
    <row r="13341" spans="4:14" s="1" customFormat="1">
      <c r="D13341" s="32"/>
      <c r="G13341" s="32"/>
      <c r="I13341" s="7"/>
      <c r="J13341" s="7"/>
      <c r="K13341" s="7"/>
      <c r="N13341" s="7"/>
    </row>
    <row r="13342" spans="4:14" s="1" customFormat="1">
      <c r="D13342" s="32"/>
      <c r="G13342" s="32"/>
      <c r="I13342" s="7"/>
      <c r="J13342" s="7"/>
      <c r="K13342" s="7"/>
      <c r="N13342" s="7"/>
    </row>
    <row r="13343" spans="4:14" s="1" customFormat="1">
      <c r="D13343" s="32"/>
      <c r="G13343" s="32"/>
      <c r="I13343" s="7"/>
      <c r="J13343" s="7"/>
      <c r="K13343" s="7"/>
      <c r="N13343" s="7"/>
    </row>
    <row r="13344" spans="4:14" s="1" customFormat="1">
      <c r="D13344" s="32"/>
      <c r="G13344" s="32"/>
      <c r="I13344" s="7"/>
      <c r="J13344" s="7"/>
      <c r="K13344" s="7"/>
      <c r="N13344" s="7"/>
    </row>
    <row r="13345" spans="4:14" s="1" customFormat="1">
      <c r="D13345" s="32"/>
      <c r="G13345" s="32"/>
      <c r="I13345" s="7"/>
      <c r="J13345" s="7"/>
      <c r="K13345" s="7"/>
      <c r="N13345" s="7"/>
    </row>
    <row r="13346" spans="4:14" s="1" customFormat="1">
      <c r="D13346" s="32"/>
      <c r="G13346" s="32"/>
      <c r="I13346" s="7"/>
      <c r="J13346" s="7"/>
      <c r="K13346" s="7"/>
      <c r="N13346" s="7"/>
    </row>
    <row r="13347" spans="4:14" s="1" customFormat="1">
      <c r="D13347" s="32"/>
      <c r="G13347" s="32"/>
      <c r="I13347" s="7"/>
      <c r="J13347" s="7"/>
      <c r="K13347" s="7"/>
      <c r="N13347" s="7"/>
    </row>
    <row r="13348" spans="4:14" s="1" customFormat="1">
      <c r="D13348" s="32"/>
      <c r="G13348" s="32"/>
      <c r="I13348" s="7"/>
      <c r="J13348" s="7"/>
      <c r="K13348" s="7"/>
      <c r="N13348" s="7"/>
    </row>
    <row r="13349" spans="4:14" s="1" customFormat="1">
      <c r="D13349" s="32"/>
      <c r="G13349" s="32"/>
      <c r="I13349" s="7"/>
      <c r="J13349" s="7"/>
      <c r="K13349" s="7"/>
      <c r="N13349" s="7"/>
    </row>
    <row r="13350" spans="4:14" s="1" customFormat="1">
      <c r="D13350" s="32"/>
      <c r="G13350" s="32"/>
      <c r="I13350" s="7"/>
      <c r="J13350" s="7"/>
      <c r="K13350" s="7"/>
      <c r="N13350" s="7"/>
    </row>
    <row r="13351" spans="4:14" s="1" customFormat="1">
      <c r="D13351" s="32"/>
      <c r="G13351" s="32"/>
      <c r="I13351" s="7"/>
      <c r="J13351" s="7"/>
      <c r="K13351" s="7"/>
      <c r="N13351" s="7"/>
    </row>
    <row r="13352" spans="4:14" s="1" customFormat="1">
      <c r="D13352" s="32"/>
      <c r="G13352" s="32"/>
      <c r="I13352" s="7"/>
      <c r="J13352" s="7"/>
      <c r="K13352" s="7"/>
      <c r="N13352" s="7"/>
    </row>
    <row r="13353" spans="4:14" s="1" customFormat="1">
      <c r="D13353" s="32"/>
      <c r="G13353" s="32"/>
      <c r="I13353" s="7"/>
      <c r="J13353" s="7"/>
      <c r="K13353" s="7"/>
      <c r="N13353" s="7"/>
    </row>
    <row r="13354" spans="4:14" s="1" customFormat="1">
      <c r="D13354" s="32"/>
      <c r="G13354" s="32"/>
      <c r="I13354" s="7"/>
      <c r="J13354" s="7"/>
      <c r="K13354" s="7"/>
      <c r="N13354" s="7"/>
    </row>
    <row r="13355" spans="4:14" s="1" customFormat="1">
      <c r="D13355" s="32"/>
      <c r="G13355" s="32"/>
      <c r="I13355" s="7"/>
      <c r="J13355" s="7"/>
      <c r="K13355" s="7"/>
      <c r="N13355" s="7"/>
    </row>
    <row r="13356" spans="4:14" s="1" customFormat="1">
      <c r="D13356" s="32"/>
      <c r="G13356" s="32"/>
      <c r="I13356" s="7"/>
      <c r="J13356" s="7"/>
      <c r="K13356" s="7"/>
      <c r="N13356" s="7"/>
    </row>
    <row r="13357" spans="4:14" s="1" customFormat="1">
      <c r="D13357" s="32"/>
      <c r="G13357" s="32"/>
      <c r="I13357" s="7"/>
      <c r="J13357" s="7"/>
      <c r="K13357" s="7"/>
      <c r="N13357" s="7"/>
    </row>
    <row r="13358" spans="4:14" s="1" customFormat="1">
      <c r="D13358" s="32"/>
      <c r="G13358" s="32"/>
      <c r="I13358" s="7"/>
      <c r="J13358" s="7"/>
      <c r="K13358" s="7"/>
      <c r="N13358" s="7"/>
    </row>
    <row r="13359" spans="4:14" s="1" customFormat="1">
      <c r="D13359" s="32"/>
      <c r="G13359" s="32"/>
      <c r="I13359" s="7"/>
      <c r="J13359" s="7"/>
      <c r="K13359" s="7"/>
      <c r="N13359" s="7"/>
    </row>
    <row r="13360" spans="4:14" s="1" customFormat="1">
      <c r="D13360" s="32"/>
      <c r="G13360" s="32"/>
      <c r="I13360" s="7"/>
      <c r="J13360" s="7"/>
      <c r="K13360" s="7"/>
      <c r="N13360" s="7"/>
    </row>
    <row r="13361" spans="4:14" s="1" customFormat="1">
      <c r="D13361" s="32"/>
      <c r="G13361" s="32"/>
      <c r="I13361" s="7"/>
      <c r="J13361" s="7"/>
      <c r="K13361" s="7"/>
      <c r="N13361" s="7"/>
    </row>
    <row r="13362" spans="4:14" s="1" customFormat="1">
      <c r="D13362" s="32"/>
      <c r="G13362" s="32"/>
      <c r="I13362" s="7"/>
      <c r="J13362" s="7"/>
      <c r="K13362" s="7"/>
      <c r="N13362" s="7"/>
    </row>
    <row r="13363" spans="4:14" s="1" customFormat="1">
      <c r="D13363" s="32"/>
      <c r="G13363" s="32"/>
      <c r="I13363" s="7"/>
      <c r="J13363" s="7"/>
      <c r="K13363" s="7"/>
      <c r="N13363" s="7"/>
    </row>
    <row r="13364" spans="4:14" s="1" customFormat="1">
      <c r="D13364" s="32"/>
      <c r="G13364" s="32"/>
      <c r="I13364" s="7"/>
      <c r="J13364" s="7"/>
      <c r="K13364" s="7"/>
      <c r="N13364" s="7"/>
    </row>
    <row r="13365" spans="4:14" s="1" customFormat="1">
      <c r="D13365" s="32"/>
      <c r="G13365" s="32"/>
      <c r="I13365" s="7"/>
      <c r="J13365" s="7"/>
      <c r="K13365" s="7"/>
      <c r="N13365" s="7"/>
    </row>
    <row r="13366" spans="4:14" s="1" customFormat="1">
      <c r="D13366" s="32"/>
      <c r="G13366" s="32"/>
      <c r="I13366" s="7"/>
      <c r="J13366" s="7"/>
      <c r="K13366" s="7"/>
      <c r="N13366" s="7"/>
    </row>
    <row r="13367" spans="4:14" s="1" customFormat="1">
      <c r="D13367" s="32"/>
      <c r="G13367" s="32"/>
      <c r="I13367" s="7"/>
      <c r="J13367" s="7"/>
      <c r="K13367" s="7"/>
      <c r="N13367" s="7"/>
    </row>
    <row r="13368" spans="4:14" s="1" customFormat="1">
      <c r="D13368" s="32"/>
      <c r="G13368" s="32"/>
      <c r="I13368" s="7"/>
      <c r="J13368" s="7"/>
      <c r="K13368" s="7"/>
      <c r="N13368" s="7"/>
    </row>
    <row r="13369" spans="4:14" s="1" customFormat="1">
      <c r="D13369" s="32"/>
      <c r="G13369" s="32"/>
      <c r="I13369" s="7"/>
      <c r="J13369" s="7"/>
      <c r="K13369" s="7"/>
      <c r="N13369" s="7"/>
    </row>
    <row r="13370" spans="4:14" s="1" customFormat="1">
      <c r="D13370" s="32"/>
      <c r="G13370" s="32"/>
      <c r="I13370" s="7"/>
      <c r="J13370" s="7"/>
      <c r="K13370" s="7"/>
      <c r="N13370" s="7"/>
    </row>
    <row r="13371" spans="4:14" s="1" customFormat="1">
      <c r="D13371" s="32"/>
      <c r="G13371" s="32"/>
      <c r="I13371" s="7"/>
      <c r="J13371" s="7"/>
      <c r="K13371" s="7"/>
      <c r="N13371" s="7"/>
    </row>
    <row r="13372" spans="4:14" s="1" customFormat="1">
      <c r="D13372" s="32"/>
      <c r="G13372" s="32"/>
      <c r="I13372" s="7"/>
      <c r="J13372" s="7"/>
      <c r="K13372" s="7"/>
      <c r="N13372" s="7"/>
    </row>
    <row r="13373" spans="4:14" s="1" customFormat="1">
      <c r="D13373" s="32"/>
      <c r="G13373" s="32"/>
      <c r="I13373" s="7"/>
      <c r="J13373" s="7"/>
      <c r="K13373" s="7"/>
      <c r="N13373" s="7"/>
    </row>
    <row r="13374" spans="4:14" s="1" customFormat="1">
      <c r="D13374" s="32"/>
      <c r="G13374" s="32"/>
      <c r="I13374" s="7"/>
      <c r="J13374" s="7"/>
      <c r="K13374" s="7"/>
      <c r="N13374" s="7"/>
    </row>
    <row r="13375" spans="4:14" s="1" customFormat="1">
      <c r="D13375" s="32"/>
      <c r="G13375" s="32"/>
      <c r="I13375" s="7"/>
      <c r="J13375" s="7"/>
      <c r="K13375" s="7"/>
      <c r="N13375" s="7"/>
    </row>
    <row r="13376" spans="4:14" s="1" customFormat="1">
      <c r="D13376" s="32"/>
      <c r="G13376" s="32"/>
      <c r="I13376" s="7"/>
      <c r="J13376" s="7"/>
      <c r="K13376" s="7"/>
      <c r="N13376" s="7"/>
    </row>
    <row r="13377" spans="4:14" s="1" customFormat="1">
      <c r="D13377" s="32"/>
      <c r="G13377" s="32"/>
      <c r="I13377" s="7"/>
      <c r="J13377" s="7"/>
      <c r="K13377" s="7"/>
      <c r="N13377" s="7"/>
    </row>
    <row r="13378" spans="4:14" s="1" customFormat="1">
      <c r="D13378" s="32"/>
      <c r="G13378" s="32"/>
      <c r="I13378" s="7"/>
      <c r="J13378" s="7"/>
      <c r="K13378" s="7"/>
      <c r="N13378" s="7"/>
    </row>
    <row r="13379" spans="4:14" s="1" customFormat="1">
      <c r="D13379" s="32"/>
      <c r="G13379" s="32"/>
      <c r="I13379" s="7"/>
      <c r="J13379" s="7"/>
      <c r="K13379" s="7"/>
      <c r="N13379" s="7"/>
    </row>
    <row r="13380" spans="4:14" s="1" customFormat="1">
      <c r="D13380" s="32"/>
      <c r="G13380" s="32"/>
      <c r="I13380" s="7"/>
      <c r="J13380" s="7"/>
      <c r="K13380" s="7"/>
      <c r="N13380" s="7"/>
    </row>
    <row r="13381" spans="4:14" s="1" customFormat="1">
      <c r="D13381" s="32"/>
      <c r="G13381" s="32"/>
      <c r="I13381" s="7"/>
      <c r="J13381" s="7"/>
      <c r="K13381" s="7"/>
      <c r="N13381" s="7"/>
    </row>
    <row r="13382" spans="4:14" s="1" customFormat="1">
      <c r="D13382" s="32"/>
      <c r="G13382" s="32"/>
      <c r="I13382" s="7"/>
      <c r="J13382" s="7"/>
      <c r="K13382" s="7"/>
      <c r="N13382" s="7"/>
    </row>
    <row r="13383" spans="4:14" s="1" customFormat="1">
      <c r="D13383" s="32"/>
      <c r="G13383" s="32"/>
      <c r="I13383" s="7"/>
      <c r="J13383" s="7"/>
      <c r="K13383" s="7"/>
      <c r="N13383" s="7"/>
    </row>
    <row r="13384" spans="4:14" s="1" customFormat="1">
      <c r="D13384" s="32"/>
      <c r="G13384" s="32"/>
      <c r="I13384" s="7"/>
      <c r="J13384" s="7"/>
      <c r="K13384" s="7"/>
      <c r="N13384" s="7"/>
    </row>
    <row r="13385" spans="4:14" s="1" customFormat="1">
      <c r="D13385" s="32"/>
      <c r="G13385" s="32"/>
      <c r="I13385" s="7"/>
      <c r="J13385" s="7"/>
      <c r="K13385" s="7"/>
      <c r="N13385" s="7"/>
    </row>
    <row r="13386" spans="4:14" s="1" customFormat="1">
      <c r="D13386" s="32"/>
      <c r="G13386" s="32"/>
      <c r="I13386" s="7"/>
      <c r="J13386" s="7"/>
      <c r="K13386" s="7"/>
      <c r="N13386" s="7"/>
    </row>
    <row r="13387" spans="4:14" s="1" customFormat="1">
      <c r="D13387" s="32"/>
      <c r="G13387" s="32"/>
      <c r="I13387" s="7"/>
      <c r="J13387" s="7"/>
      <c r="K13387" s="7"/>
      <c r="N13387" s="7"/>
    </row>
    <row r="13388" spans="4:14" s="1" customFormat="1">
      <c r="D13388" s="32"/>
      <c r="G13388" s="32"/>
      <c r="I13388" s="7"/>
      <c r="J13388" s="7"/>
      <c r="K13388" s="7"/>
      <c r="N13388" s="7"/>
    </row>
    <row r="13389" spans="4:14" s="1" customFormat="1">
      <c r="D13389" s="32"/>
      <c r="G13389" s="32"/>
      <c r="I13389" s="7"/>
      <c r="J13389" s="7"/>
      <c r="K13389" s="7"/>
      <c r="N13389" s="7"/>
    </row>
    <row r="13390" spans="4:14" s="1" customFormat="1">
      <c r="D13390" s="32"/>
      <c r="G13390" s="32"/>
      <c r="I13390" s="7"/>
      <c r="J13390" s="7"/>
      <c r="K13390" s="7"/>
      <c r="N13390" s="7"/>
    </row>
    <row r="13391" spans="4:14" s="1" customFormat="1">
      <c r="D13391" s="32"/>
      <c r="G13391" s="32"/>
      <c r="I13391" s="7"/>
      <c r="J13391" s="7"/>
      <c r="K13391" s="7"/>
      <c r="N13391" s="7"/>
    </row>
    <row r="13392" spans="4:14" s="1" customFormat="1">
      <c r="D13392" s="32"/>
      <c r="G13392" s="32"/>
      <c r="I13392" s="7"/>
      <c r="J13392" s="7"/>
      <c r="K13392" s="7"/>
      <c r="N13392" s="7"/>
    </row>
    <row r="13393" spans="4:14" s="1" customFormat="1">
      <c r="D13393" s="32"/>
      <c r="G13393" s="32"/>
      <c r="I13393" s="7"/>
      <c r="J13393" s="7"/>
      <c r="K13393" s="7"/>
      <c r="N13393" s="7"/>
    </row>
    <row r="13394" spans="4:14" s="1" customFormat="1">
      <c r="D13394" s="32"/>
      <c r="G13394" s="32"/>
      <c r="I13394" s="7"/>
      <c r="J13394" s="7"/>
      <c r="K13394" s="7"/>
      <c r="N13394" s="7"/>
    </row>
    <row r="13395" spans="4:14" s="1" customFormat="1">
      <c r="D13395" s="32"/>
      <c r="G13395" s="32"/>
      <c r="I13395" s="7"/>
      <c r="J13395" s="7"/>
      <c r="K13395" s="7"/>
      <c r="N13395" s="7"/>
    </row>
    <row r="13396" spans="4:14" s="1" customFormat="1">
      <c r="D13396" s="32"/>
      <c r="G13396" s="32"/>
      <c r="I13396" s="7"/>
      <c r="J13396" s="7"/>
      <c r="K13396" s="7"/>
      <c r="N13396" s="7"/>
    </row>
    <row r="13397" spans="4:14" s="1" customFormat="1">
      <c r="D13397" s="32"/>
      <c r="G13397" s="32"/>
      <c r="I13397" s="7"/>
      <c r="J13397" s="7"/>
      <c r="K13397" s="7"/>
      <c r="N13397" s="7"/>
    </row>
    <row r="13398" spans="4:14" s="1" customFormat="1">
      <c r="D13398" s="32"/>
      <c r="G13398" s="32"/>
      <c r="I13398" s="7"/>
      <c r="J13398" s="7"/>
      <c r="K13398" s="7"/>
      <c r="N13398" s="7"/>
    </row>
    <row r="13399" spans="4:14" s="1" customFormat="1">
      <c r="D13399" s="32"/>
      <c r="G13399" s="32"/>
      <c r="I13399" s="7"/>
      <c r="J13399" s="7"/>
      <c r="K13399" s="7"/>
      <c r="N13399" s="7"/>
    </row>
    <row r="13400" spans="4:14" s="1" customFormat="1">
      <c r="D13400" s="32"/>
      <c r="G13400" s="32"/>
      <c r="I13400" s="7"/>
      <c r="J13400" s="7"/>
      <c r="K13400" s="7"/>
      <c r="N13400" s="7"/>
    </row>
    <row r="13401" spans="4:14" s="1" customFormat="1">
      <c r="D13401" s="32"/>
      <c r="G13401" s="32"/>
      <c r="I13401" s="7"/>
      <c r="J13401" s="7"/>
      <c r="K13401" s="7"/>
      <c r="N13401" s="7"/>
    </row>
    <row r="13402" spans="4:14" s="1" customFormat="1">
      <c r="D13402" s="32"/>
      <c r="G13402" s="32"/>
      <c r="I13402" s="7"/>
      <c r="J13402" s="7"/>
      <c r="K13402" s="7"/>
      <c r="N13402" s="7"/>
    </row>
    <row r="13403" spans="4:14" s="1" customFormat="1">
      <c r="D13403" s="32"/>
      <c r="G13403" s="32"/>
      <c r="I13403" s="7"/>
      <c r="J13403" s="7"/>
      <c r="K13403" s="7"/>
      <c r="N13403" s="7"/>
    </row>
    <row r="13404" spans="4:14" s="1" customFormat="1">
      <c r="D13404" s="32"/>
      <c r="G13404" s="32"/>
      <c r="I13404" s="7"/>
      <c r="J13404" s="7"/>
      <c r="K13404" s="7"/>
      <c r="N13404" s="7"/>
    </row>
    <row r="13405" spans="4:14" s="1" customFormat="1">
      <c r="D13405" s="32"/>
      <c r="G13405" s="32"/>
      <c r="I13405" s="7"/>
      <c r="J13405" s="7"/>
      <c r="K13405" s="7"/>
      <c r="N13405" s="7"/>
    </row>
    <row r="13406" spans="4:14" s="1" customFormat="1">
      <c r="D13406" s="32"/>
      <c r="G13406" s="32"/>
      <c r="I13406" s="7"/>
      <c r="J13406" s="7"/>
      <c r="K13406" s="7"/>
      <c r="N13406" s="7"/>
    </row>
    <row r="13407" spans="4:14" s="1" customFormat="1">
      <c r="D13407" s="32"/>
      <c r="G13407" s="32"/>
      <c r="I13407" s="7"/>
      <c r="J13407" s="7"/>
      <c r="K13407" s="7"/>
      <c r="N13407" s="7"/>
    </row>
    <row r="13408" spans="4:14" s="1" customFormat="1">
      <c r="D13408" s="32"/>
      <c r="G13408" s="32"/>
      <c r="I13408" s="7"/>
      <c r="J13408" s="7"/>
      <c r="K13408" s="7"/>
      <c r="N13408" s="7"/>
    </row>
    <row r="13409" spans="4:14" s="1" customFormat="1">
      <c r="D13409" s="32"/>
      <c r="G13409" s="32"/>
      <c r="I13409" s="7"/>
      <c r="J13409" s="7"/>
      <c r="K13409" s="7"/>
      <c r="N13409" s="7"/>
    </row>
    <row r="13410" spans="4:14" s="1" customFormat="1">
      <c r="D13410" s="32"/>
      <c r="G13410" s="32"/>
      <c r="I13410" s="7"/>
      <c r="J13410" s="7"/>
      <c r="K13410" s="7"/>
      <c r="N13410" s="7"/>
    </row>
    <row r="13411" spans="4:14" s="1" customFormat="1">
      <c r="D13411" s="32"/>
      <c r="G13411" s="32"/>
      <c r="I13411" s="7"/>
      <c r="J13411" s="7"/>
      <c r="K13411" s="7"/>
      <c r="N13411" s="7"/>
    </row>
    <row r="13412" spans="4:14" s="1" customFormat="1">
      <c r="D13412" s="32"/>
      <c r="G13412" s="32"/>
      <c r="I13412" s="7"/>
      <c r="J13412" s="7"/>
      <c r="K13412" s="7"/>
      <c r="N13412" s="7"/>
    </row>
    <row r="13413" spans="4:14" s="1" customFormat="1">
      <c r="D13413" s="32"/>
      <c r="G13413" s="32"/>
      <c r="I13413" s="7"/>
      <c r="J13413" s="7"/>
      <c r="K13413" s="7"/>
      <c r="N13413" s="7"/>
    </row>
    <row r="13414" spans="4:14" s="1" customFormat="1">
      <c r="D13414" s="32"/>
      <c r="G13414" s="32"/>
      <c r="I13414" s="7"/>
      <c r="J13414" s="7"/>
      <c r="K13414" s="7"/>
      <c r="N13414" s="7"/>
    </row>
    <row r="13415" spans="4:14" s="1" customFormat="1">
      <c r="D13415" s="32"/>
      <c r="G13415" s="32"/>
      <c r="I13415" s="7"/>
      <c r="J13415" s="7"/>
      <c r="K13415" s="7"/>
      <c r="N13415" s="7"/>
    </row>
    <row r="13416" spans="4:14" s="1" customFormat="1">
      <c r="D13416" s="32"/>
      <c r="G13416" s="32"/>
      <c r="I13416" s="7"/>
      <c r="J13416" s="7"/>
      <c r="K13416" s="7"/>
      <c r="N13416" s="7"/>
    </row>
    <row r="13417" spans="4:14" s="1" customFormat="1">
      <c r="D13417" s="32"/>
      <c r="G13417" s="32"/>
      <c r="I13417" s="7"/>
      <c r="J13417" s="7"/>
      <c r="K13417" s="7"/>
      <c r="N13417" s="7"/>
    </row>
    <row r="13418" spans="4:14" s="1" customFormat="1">
      <c r="D13418" s="32"/>
      <c r="G13418" s="32"/>
      <c r="I13418" s="7"/>
      <c r="J13418" s="7"/>
      <c r="K13418" s="7"/>
      <c r="N13418" s="7"/>
    </row>
    <row r="13419" spans="4:14" s="1" customFormat="1">
      <c r="D13419" s="32"/>
      <c r="G13419" s="32"/>
      <c r="I13419" s="7"/>
      <c r="J13419" s="7"/>
      <c r="K13419" s="7"/>
      <c r="N13419" s="7"/>
    </row>
    <row r="13420" spans="4:14" s="1" customFormat="1">
      <c r="D13420" s="32"/>
      <c r="G13420" s="32"/>
      <c r="I13420" s="7"/>
      <c r="J13420" s="7"/>
      <c r="K13420" s="7"/>
      <c r="N13420" s="7"/>
    </row>
    <row r="13421" spans="4:14" s="1" customFormat="1">
      <c r="D13421" s="32"/>
      <c r="G13421" s="32"/>
      <c r="I13421" s="7"/>
      <c r="J13421" s="7"/>
      <c r="K13421" s="7"/>
      <c r="N13421" s="7"/>
    </row>
    <row r="13422" spans="4:14" s="1" customFormat="1">
      <c r="D13422" s="32"/>
      <c r="G13422" s="32"/>
      <c r="I13422" s="7"/>
      <c r="J13422" s="7"/>
      <c r="K13422" s="7"/>
      <c r="N13422" s="7"/>
    </row>
    <row r="13423" spans="4:14" s="1" customFormat="1">
      <c r="D13423" s="32"/>
      <c r="G13423" s="32"/>
      <c r="I13423" s="7"/>
      <c r="J13423" s="7"/>
      <c r="K13423" s="7"/>
      <c r="N13423" s="7"/>
    </row>
    <row r="13424" spans="4:14" s="1" customFormat="1">
      <c r="D13424" s="32"/>
      <c r="G13424" s="32"/>
      <c r="I13424" s="7"/>
      <c r="J13424" s="7"/>
      <c r="K13424" s="7"/>
      <c r="N13424" s="7"/>
    </row>
    <row r="13425" spans="4:14" s="1" customFormat="1">
      <c r="D13425" s="32"/>
      <c r="G13425" s="32"/>
      <c r="I13425" s="7"/>
      <c r="J13425" s="7"/>
      <c r="K13425" s="7"/>
      <c r="N13425" s="7"/>
    </row>
    <row r="13426" spans="4:14" s="1" customFormat="1">
      <c r="D13426" s="32"/>
      <c r="G13426" s="32"/>
      <c r="I13426" s="7"/>
      <c r="J13426" s="7"/>
      <c r="K13426" s="7"/>
      <c r="N13426" s="7"/>
    </row>
    <row r="13427" spans="4:14" s="1" customFormat="1">
      <c r="D13427" s="32"/>
      <c r="G13427" s="32"/>
      <c r="I13427" s="7"/>
      <c r="J13427" s="7"/>
      <c r="K13427" s="7"/>
      <c r="N13427" s="7"/>
    </row>
    <row r="13428" spans="4:14" s="1" customFormat="1">
      <c r="D13428" s="32"/>
      <c r="G13428" s="32"/>
      <c r="I13428" s="7"/>
      <c r="J13428" s="7"/>
      <c r="K13428" s="7"/>
      <c r="N13428" s="7"/>
    </row>
    <row r="13429" spans="4:14" s="1" customFormat="1">
      <c r="D13429" s="32"/>
      <c r="G13429" s="32"/>
      <c r="I13429" s="7"/>
      <c r="J13429" s="7"/>
      <c r="K13429" s="7"/>
      <c r="N13429" s="7"/>
    </row>
    <row r="13430" spans="4:14" s="1" customFormat="1">
      <c r="D13430" s="32"/>
      <c r="G13430" s="32"/>
      <c r="I13430" s="7"/>
      <c r="J13430" s="7"/>
      <c r="K13430" s="7"/>
      <c r="N13430" s="7"/>
    </row>
    <row r="13431" spans="4:14" s="1" customFormat="1">
      <c r="D13431" s="32"/>
      <c r="G13431" s="32"/>
      <c r="I13431" s="7"/>
      <c r="J13431" s="7"/>
      <c r="K13431" s="7"/>
      <c r="N13431" s="7"/>
    </row>
    <row r="13432" spans="4:14" s="1" customFormat="1">
      <c r="D13432" s="32"/>
      <c r="G13432" s="32"/>
      <c r="I13432" s="7"/>
      <c r="J13432" s="7"/>
      <c r="K13432" s="7"/>
      <c r="N13432" s="7"/>
    </row>
    <row r="13433" spans="4:14" s="1" customFormat="1">
      <c r="D13433" s="32"/>
      <c r="G13433" s="32"/>
      <c r="I13433" s="7"/>
      <c r="J13433" s="7"/>
      <c r="K13433" s="7"/>
      <c r="N13433" s="7"/>
    </row>
    <row r="13434" spans="4:14" s="1" customFormat="1">
      <c r="D13434" s="32"/>
      <c r="G13434" s="32"/>
      <c r="I13434" s="7"/>
      <c r="J13434" s="7"/>
      <c r="K13434" s="7"/>
      <c r="N13434" s="7"/>
    </row>
    <row r="13435" spans="4:14" s="1" customFormat="1">
      <c r="D13435" s="32"/>
      <c r="G13435" s="32"/>
      <c r="I13435" s="7"/>
      <c r="J13435" s="7"/>
      <c r="K13435" s="7"/>
      <c r="N13435" s="7"/>
    </row>
    <row r="13436" spans="4:14" s="1" customFormat="1">
      <c r="D13436" s="32"/>
      <c r="G13436" s="32"/>
      <c r="I13436" s="7"/>
      <c r="J13436" s="7"/>
      <c r="K13436" s="7"/>
      <c r="N13436" s="7"/>
    </row>
    <row r="13437" spans="4:14" s="1" customFormat="1">
      <c r="D13437" s="32"/>
      <c r="G13437" s="32"/>
      <c r="I13437" s="7"/>
      <c r="J13437" s="7"/>
      <c r="K13437" s="7"/>
      <c r="N13437" s="7"/>
    </row>
    <row r="13438" spans="4:14" s="1" customFormat="1">
      <c r="D13438" s="32"/>
      <c r="G13438" s="32"/>
      <c r="I13438" s="7"/>
      <c r="J13438" s="7"/>
      <c r="K13438" s="7"/>
      <c r="N13438" s="7"/>
    </row>
    <row r="13439" spans="4:14" s="1" customFormat="1">
      <c r="D13439" s="32"/>
      <c r="G13439" s="32"/>
      <c r="I13439" s="7"/>
      <c r="J13439" s="7"/>
      <c r="K13439" s="7"/>
      <c r="N13439" s="7"/>
    </row>
    <row r="13440" spans="4:14" s="1" customFormat="1">
      <c r="D13440" s="32"/>
      <c r="G13440" s="32"/>
      <c r="I13440" s="7"/>
      <c r="J13440" s="7"/>
      <c r="K13440" s="7"/>
      <c r="N13440" s="7"/>
    </row>
    <row r="13441" spans="4:14" s="1" customFormat="1">
      <c r="D13441" s="32"/>
      <c r="G13441" s="32"/>
      <c r="I13441" s="7"/>
      <c r="J13441" s="7"/>
      <c r="K13441" s="7"/>
      <c r="N13441" s="7"/>
    </row>
    <row r="13442" spans="4:14" s="1" customFormat="1">
      <c r="D13442" s="32"/>
      <c r="G13442" s="32"/>
      <c r="I13442" s="7"/>
      <c r="J13442" s="7"/>
      <c r="K13442" s="7"/>
      <c r="N13442" s="7"/>
    </row>
    <row r="13443" spans="4:14" s="1" customFormat="1">
      <c r="D13443" s="32"/>
      <c r="G13443" s="32"/>
      <c r="I13443" s="7"/>
      <c r="J13443" s="7"/>
      <c r="K13443" s="7"/>
      <c r="N13443" s="7"/>
    </row>
    <row r="13444" spans="4:14" s="1" customFormat="1">
      <c r="D13444" s="32"/>
      <c r="G13444" s="32"/>
      <c r="I13444" s="7"/>
      <c r="J13444" s="7"/>
      <c r="K13444" s="7"/>
      <c r="N13444" s="7"/>
    </row>
    <row r="13445" spans="4:14" s="1" customFormat="1">
      <c r="D13445" s="32"/>
      <c r="G13445" s="32"/>
      <c r="I13445" s="7"/>
      <c r="J13445" s="7"/>
      <c r="K13445" s="7"/>
      <c r="N13445" s="7"/>
    </row>
    <row r="13446" spans="4:14" s="1" customFormat="1">
      <c r="D13446" s="32"/>
      <c r="G13446" s="32"/>
      <c r="I13446" s="7"/>
      <c r="J13446" s="7"/>
      <c r="K13446" s="7"/>
      <c r="N13446" s="7"/>
    </row>
    <row r="13447" spans="4:14" s="1" customFormat="1">
      <c r="D13447" s="32"/>
      <c r="G13447" s="32"/>
      <c r="I13447" s="7"/>
      <c r="J13447" s="7"/>
      <c r="K13447" s="7"/>
      <c r="N13447" s="7"/>
    </row>
    <row r="13448" spans="4:14" s="1" customFormat="1">
      <c r="D13448" s="32"/>
      <c r="G13448" s="32"/>
      <c r="I13448" s="7"/>
      <c r="J13448" s="7"/>
      <c r="K13448" s="7"/>
      <c r="N13448" s="7"/>
    </row>
    <row r="13449" spans="4:14" s="1" customFormat="1">
      <c r="D13449" s="32"/>
      <c r="G13449" s="32"/>
      <c r="I13449" s="7"/>
      <c r="J13449" s="7"/>
      <c r="K13449" s="7"/>
      <c r="N13449" s="7"/>
    </row>
    <row r="13450" spans="4:14" s="1" customFormat="1">
      <c r="D13450" s="32"/>
      <c r="G13450" s="32"/>
      <c r="I13450" s="7"/>
      <c r="J13450" s="7"/>
      <c r="K13450" s="7"/>
      <c r="N13450" s="7"/>
    </row>
    <row r="13451" spans="4:14" s="1" customFormat="1">
      <c r="D13451" s="32"/>
      <c r="G13451" s="32"/>
      <c r="I13451" s="7"/>
      <c r="J13451" s="7"/>
      <c r="K13451" s="7"/>
      <c r="N13451" s="7"/>
    </row>
    <row r="13452" spans="4:14" s="1" customFormat="1">
      <c r="D13452" s="32"/>
      <c r="G13452" s="32"/>
      <c r="I13452" s="7"/>
      <c r="J13452" s="7"/>
      <c r="K13452" s="7"/>
      <c r="N13452" s="7"/>
    </row>
    <row r="13453" spans="4:14" s="1" customFormat="1">
      <c r="D13453" s="32"/>
      <c r="G13453" s="32"/>
      <c r="I13453" s="7"/>
      <c r="J13453" s="7"/>
      <c r="K13453" s="7"/>
      <c r="N13453" s="7"/>
    </row>
    <row r="13454" spans="4:14" s="1" customFormat="1">
      <c r="D13454" s="32"/>
      <c r="G13454" s="32"/>
      <c r="I13454" s="7"/>
      <c r="J13454" s="7"/>
      <c r="K13454" s="7"/>
      <c r="N13454" s="7"/>
    </row>
    <row r="13455" spans="4:14" s="1" customFormat="1">
      <c r="D13455" s="32"/>
      <c r="G13455" s="32"/>
      <c r="I13455" s="7"/>
      <c r="J13455" s="7"/>
      <c r="K13455" s="7"/>
      <c r="N13455" s="7"/>
    </row>
    <row r="13456" spans="4:14" s="1" customFormat="1">
      <c r="D13456" s="32"/>
      <c r="G13456" s="32"/>
      <c r="I13456" s="7"/>
      <c r="J13456" s="7"/>
      <c r="K13456" s="7"/>
      <c r="N13456" s="7"/>
    </row>
    <row r="13457" spans="4:14" s="1" customFormat="1">
      <c r="D13457" s="32"/>
      <c r="G13457" s="32"/>
      <c r="I13457" s="7"/>
      <c r="J13457" s="7"/>
      <c r="K13457" s="7"/>
      <c r="N13457" s="7"/>
    </row>
    <row r="13458" spans="4:14" s="1" customFormat="1">
      <c r="D13458" s="32"/>
      <c r="G13458" s="32"/>
      <c r="I13458" s="7"/>
      <c r="J13458" s="7"/>
      <c r="K13458" s="7"/>
      <c r="N13458" s="7"/>
    </row>
    <row r="13459" spans="4:14" s="1" customFormat="1">
      <c r="D13459" s="32"/>
      <c r="G13459" s="32"/>
      <c r="I13459" s="7"/>
      <c r="J13459" s="7"/>
      <c r="K13459" s="7"/>
      <c r="N13459" s="7"/>
    </row>
    <row r="13460" spans="4:14" s="1" customFormat="1">
      <c r="D13460" s="32"/>
      <c r="G13460" s="32"/>
      <c r="I13460" s="7"/>
      <c r="J13460" s="7"/>
      <c r="K13460" s="7"/>
      <c r="N13460" s="7"/>
    </row>
    <row r="13461" spans="4:14" s="1" customFormat="1">
      <c r="D13461" s="32"/>
      <c r="G13461" s="32"/>
      <c r="I13461" s="7"/>
      <c r="J13461" s="7"/>
      <c r="K13461" s="7"/>
      <c r="N13461" s="7"/>
    </row>
    <row r="13462" spans="4:14" s="1" customFormat="1">
      <c r="D13462" s="32"/>
      <c r="G13462" s="32"/>
      <c r="I13462" s="7"/>
      <c r="J13462" s="7"/>
      <c r="K13462" s="7"/>
      <c r="N13462" s="7"/>
    </row>
    <row r="13463" spans="4:14" s="1" customFormat="1">
      <c r="D13463" s="32"/>
      <c r="G13463" s="32"/>
      <c r="I13463" s="7"/>
      <c r="J13463" s="7"/>
      <c r="K13463" s="7"/>
      <c r="N13463" s="7"/>
    </row>
    <row r="13464" spans="4:14" s="1" customFormat="1">
      <c r="D13464" s="32"/>
      <c r="G13464" s="32"/>
      <c r="I13464" s="7"/>
      <c r="J13464" s="7"/>
      <c r="K13464" s="7"/>
      <c r="N13464" s="7"/>
    </row>
    <row r="13465" spans="4:14" s="1" customFormat="1">
      <c r="D13465" s="32"/>
      <c r="G13465" s="32"/>
      <c r="I13465" s="7"/>
      <c r="J13465" s="7"/>
      <c r="K13465" s="7"/>
      <c r="N13465" s="7"/>
    </row>
    <row r="13466" spans="4:14" s="1" customFormat="1">
      <c r="D13466" s="32"/>
      <c r="G13466" s="32"/>
      <c r="I13466" s="7"/>
      <c r="J13466" s="7"/>
      <c r="K13466" s="7"/>
      <c r="N13466" s="7"/>
    </row>
    <row r="13467" spans="4:14" s="1" customFormat="1">
      <c r="D13467" s="32"/>
      <c r="G13467" s="32"/>
      <c r="I13467" s="7"/>
      <c r="J13467" s="7"/>
      <c r="K13467" s="7"/>
      <c r="N13467" s="7"/>
    </row>
    <row r="13468" spans="4:14" s="1" customFormat="1">
      <c r="D13468" s="32"/>
      <c r="G13468" s="32"/>
      <c r="I13468" s="7"/>
      <c r="J13468" s="7"/>
      <c r="K13468" s="7"/>
      <c r="N13468" s="7"/>
    </row>
    <row r="13469" spans="4:14" s="1" customFormat="1">
      <c r="D13469" s="32"/>
      <c r="G13469" s="32"/>
      <c r="I13469" s="7"/>
      <c r="J13469" s="7"/>
      <c r="K13469" s="7"/>
      <c r="N13469" s="7"/>
    </row>
    <row r="13470" spans="4:14" s="1" customFormat="1">
      <c r="D13470" s="32"/>
      <c r="G13470" s="32"/>
      <c r="I13470" s="7"/>
      <c r="J13470" s="7"/>
      <c r="K13470" s="7"/>
      <c r="N13470" s="7"/>
    </row>
    <row r="13471" spans="4:14" s="1" customFormat="1">
      <c r="D13471" s="32"/>
      <c r="G13471" s="32"/>
      <c r="I13471" s="7"/>
      <c r="J13471" s="7"/>
      <c r="K13471" s="7"/>
      <c r="N13471" s="7"/>
    </row>
    <row r="13472" spans="4:14" s="1" customFormat="1">
      <c r="D13472" s="32"/>
      <c r="G13472" s="32"/>
      <c r="I13472" s="7"/>
      <c r="J13472" s="7"/>
      <c r="K13472" s="7"/>
      <c r="N13472" s="7"/>
    </row>
    <row r="13473" spans="4:14" s="1" customFormat="1">
      <c r="D13473" s="32"/>
      <c r="G13473" s="32"/>
      <c r="I13473" s="7"/>
      <c r="J13473" s="7"/>
      <c r="K13473" s="7"/>
      <c r="N13473" s="7"/>
    </row>
    <row r="13474" spans="4:14" s="1" customFormat="1">
      <c r="D13474" s="32"/>
      <c r="G13474" s="32"/>
      <c r="I13474" s="7"/>
      <c r="J13474" s="7"/>
      <c r="K13474" s="7"/>
      <c r="N13474" s="7"/>
    </row>
    <row r="13475" spans="4:14" s="1" customFormat="1">
      <c r="D13475" s="32"/>
      <c r="G13475" s="32"/>
      <c r="I13475" s="7"/>
      <c r="J13475" s="7"/>
      <c r="K13475" s="7"/>
      <c r="N13475" s="7"/>
    </row>
    <row r="13476" spans="4:14" s="1" customFormat="1">
      <c r="D13476" s="32"/>
      <c r="G13476" s="32"/>
      <c r="I13476" s="7"/>
      <c r="J13476" s="7"/>
      <c r="K13476" s="7"/>
      <c r="N13476" s="7"/>
    </row>
    <row r="13477" spans="4:14" s="1" customFormat="1">
      <c r="D13477" s="32"/>
      <c r="G13477" s="32"/>
      <c r="I13477" s="7"/>
      <c r="J13477" s="7"/>
      <c r="K13477" s="7"/>
      <c r="N13477" s="7"/>
    </row>
    <row r="13478" spans="4:14" s="1" customFormat="1">
      <c r="D13478" s="32"/>
      <c r="G13478" s="32"/>
      <c r="I13478" s="7"/>
      <c r="J13478" s="7"/>
      <c r="K13478" s="7"/>
      <c r="N13478" s="7"/>
    </row>
    <row r="13479" spans="4:14" s="1" customFormat="1">
      <c r="D13479" s="32"/>
      <c r="G13479" s="32"/>
      <c r="I13479" s="7"/>
      <c r="J13479" s="7"/>
      <c r="K13479" s="7"/>
      <c r="N13479" s="7"/>
    </row>
    <row r="13480" spans="4:14" s="1" customFormat="1">
      <c r="D13480" s="32"/>
      <c r="G13480" s="32"/>
      <c r="I13480" s="7"/>
      <c r="J13480" s="7"/>
      <c r="K13480" s="7"/>
      <c r="N13480" s="7"/>
    </row>
    <row r="13481" spans="4:14" s="1" customFormat="1">
      <c r="D13481" s="32"/>
      <c r="G13481" s="32"/>
      <c r="I13481" s="7"/>
      <c r="J13481" s="7"/>
      <c r="K13481" s="7"/>
      <c r="N13481" s="7"/>
    </row>
    <row r="13482" spans="4:14" s="1" customFormat="1">
      <c r="D13482" s="32"/>
      <c r="G13482" s="32"/>
      <c r="I13482" s="7"/>
      <c r="J13482" s="7"/>
      <c r="K13482" s="7"/>
      <c r="N13482" s="7"/>
    </row>
    <row r="13483" spans="4:14" s="1" customFormat="1">
      <c r="D13483" s="32"/>
      <c r="G13483" s="32"/>
      <c r="I13483" s="7"/>
      <c r="J13483" s="7"/>
      <c r="K13483" s="7"/>
      <c r="N13483" s="7"/>
    </row>
    <row r="13484" spans="4:14" s="1" customFormat="1">
      <c r="D13484" s="32"/>
      <c r="G13484" s="32"/>
      <c r="I13484" s="7"/>
      <c r="J13484" s="7"/>
      <c r="K13484" s="7"/>
      <c r="N13484" s="7"/>
    </row>
    <row r="13485" spans="4:14" s="1" customFormat="1">
      <c r="D13485" s="32"/>
      <c r="G13485" s="32"/>
      <c r="I13485" s="7"/>
      <c r="J13485" s="7"/>
      <c r="K13485" s="7"/>
      <c r="N13485" s="7"/>
    </row>
    <row r="13486" spans="4:14" s="1" customFormat="1">
      <c r="D13486" s="32"/>
      <c r="G13486" s="32"/>
      <c r="I13486" s="7"/>
      <c r="J13486" s="7"/>
      <c r="K13486" s="7"/>
      <c r="N13486" s="7"/>
    </row>
    <row r="13487" spans="4:14" s="1" customFormat="1">
      <c r="D13487" s="32"/>
      <c r="G13487" s="32"/>
      <c r="I13487" s="7"/>
      <c r="J13487" s="7"/>
      <c r="K13487" s="7"/>
      <c r="N13487" s="7"/>
    </row>
    <row r="13488" spans="4:14" s="1" customFormat="1">
      <c r="D13488" s="32"/>
      <c r="G13488" s="32"/>
      <c r="I13488" s="7"/>
      <c r="J13488" s="7"/>
      <c r="K13488" s="7"/>
      <c r="N13488" s="7"/>
    </row>
    <row r="13489" spans="4:14" s="1" customFormat="1">
      <c r="D13489" s="32"/>
      <c r="G13489" s="32"/>
      <c r="I13489" s="7"/>
      <c r="J13489" s="7"/>
      <c r="K13489" s="7"/>
      <c r="N13489" s="7"/>
    </row>
    <row r="13490" spans="4:14" s="1" customFormat="1">
      <c r="D13490" s="32"/>
      <c r="G13490" s="32"/>
      <c r="I13490" s="7"/>
      <c r="J13490" s="7"/>
      <c r="K13490" s="7"/>
      <c r="N13490" s="7"/>
    </row>
    <row r="13491" spans="4:14" s="1" customFormat="1">
      <c r="D13491" s="32"/>
      <c r="G13491" s="32"/>
      <c r="I13491" s="7"/>
      <c r="J13491" s="7"/>
      <c r="K13491" s="7"/>
      <c r="N13491" s="7"/>
    </row>
    <row r="13492" spans="4:14" s="1" customFormat="1">
      <c r="D13492" s="32"/>
      <c r="G13492" s="32"/>
      <c r="I13492" s="7"/>
      <c r="J13492" s="7"/>
      <c r="K13492" s="7"/>
      <c r="N13492" s="7"/>
    </row>
    <row r="13493" spans="4:14" s="1" customFormat="1">
      <c r="D13493" s="32"/>
      <c r="G13493" s="32"/>
      <c r="I13493" s="7"/>
      <c r="J13493" s="7"/>
      <c r="K13493" s="7"/>
      <c r="N13493" s="7"/>
    </row>
    <row r="13494" spans="4:14" s="1" customFormat="1">
      <c r="D13494" s="32"/>
      <c r="G13494" s="32"/>
      <c r="I13494" s="7"/>
      <c r="J13494" s="7"/>
      <c r="K13494" s="7"/>
      <c r="N13494" s="7"/>
    </row>
    <row r="13495" spans="4:14" s="1" customFormat="1">
      <c r="D13495" s="32"/>
      <c r="G13495" s="32"/>
      <c r="I13495" s="7"/>
      <c r="J13495" s="7"/>
      <c r="K13495" s="7"/>
      <c r="N13495" s="7"/>
    </row>
    <row r="13496" spans="4:14" s="1" customFormat="1">
      <c r="D13496" s="32"/>
      <c r="G13496" s="32"/>
      <c r="I13496" s="7"/>
      <c r="J13496" s="7"/>
      <c r="K13496" s="7"/>
      <c r="N13496" s="7"/>
    </row>
    <row r="13497" spans="4:14" s="1" customFormat="1">
      <c r="D13497" s="32"/>
      <c r="G13497" s="32"/>
      <c r="I13497" s="7"/>
      <c r="J13497" s="7"/>
      <c r="K13497" s="7"/>
      <c r="N13497" s="7"/>
    </row>
    <row r="13498" spans="4:14" s="1" customFormat="1">
      <c r="D13498" s="32"/>
      <c r="G13498" s="32"/>
      <c r="I13498" s="7"/>
      <c r="J13498" s="7"/>
      <c r="K13498" s="7"/>
      <c r="N13498" s="7"/>
    </row>
    <row r="13499" spans="4:14" s="1" customFormat="1">
      <c r="D13499" s="32"/>
      <c r="G13499" s="32"/>
      <c r="I13499" s="7"/>
      <c r="J13499" s="7"/>
      <c r="K13499" s="7"/>
      <c r="N13499" s="7"/>
    </row>
    <row r="13500" spans="4:14" s="1" customFormat="1">
      <c r="D13500" s="32"/>
      <c r="G13500" s="32"/>
      <c r="I13500" s="7"/>
      <c r="J13500" s="7"/>
      <c r="K13500" s="7"/>
      <c r="N13500" s="7"/>
    </row>
    <row r="13501" spans="4:14" s="1" customFormat="1">
      <c r="D13501" s="32"/>
      <c r="G13501" s="32"/>
      <c r="I13501" s="7"/>
      <c r="J13501" s="7"/>
      <c r="K13501" s="7"/>
      <c r="N13501" s="7"/>
    </row>
    <row r="13502" spans="4:14" s="1" customFormat="1">
      <c r="D13502" s="32"/>
      <c r="G13502" s="32"/>
      <c r="I13502" s="7"/>
      <c r="J13502" s="7"/>
      <c r="K13502" s="7"/>
      <c r="N13502" s="7"/>
    </row>
    <row r="13503" spans="4:14" s="1" customFormat="1">
      <c r="D13503" s="32"/>
      <c r="G13503" s="32"/>
      <c r="I13503" s="7"/>
      <c r="J13503" s="7"/>
      <c r="K13503" s="7"/>
      <c r="N13503" s="7"/>
    </row>
    <row r="13504" spans="4:14" s="1" customFormat="1">
      <c r="D13504" s="32"/>
      <c r="G13504" s="32"/>
      <c r="I13504" s="7"/>
      <c r="J13504" s="7"/>
      <c r="K13504" s="7"/>
      <c r="N13504" s="7"/>
    </row>
    <row r="13505" spans="4:14" s="1" customFormat="1">
      <c r="D13505" s="32"/>
      <c r="G13505" s="32"/>
      <c r="I13505" s="7"/>
      <c r="J13505" s="7"/>
      <c r="K13505" s="7"/>
      <c r="N13505" s="7"/>
    </row>
    <row r="13506" spans="4:14" s="1" customFormat="1">
      <c r="D13506" s="32"/>
      <c r="G13506" s="32"/>
      <c r="I13506" s="7"/>
      <c r="J13506" s="7"/>
      <c r="K13506" s="7"/>
      <c r="N13506" s="7"/>
    </row>
    <row r="13507" spans="4:14" s="1" customFormat="1">
      <c r="D13507" s="32"/>
      <c r="G13507" s="32"/>
      <c r="I13507" s="7"/>
      <c r="J13507" s="7"/>
      <c r="K13507" s="7"/>
      <c r="N13507" s="7"/>
    </row>
    <row r="13508" spans="4:14" s="1" customFormat="1">
      <c r="D13508" s="32"/>
      <c r="G13508" s="32"/>
      <c r="I13508" s="7"/>
      <c r="J13508" s="7"/>
      <c r="K13508" s="7"/>
      <c r="N13508" s="7"/>
    </row>
    <row r="13509" spans="4:14" s="1" customFormat="1">
      <c r="D13509" s="32"/>
      <c r="G13509" s="32"/>
      <c r="I13509" s="7"/>
      <c r="J13509" s="7"/>
      <c r="K13509" s="7"/>
      <c r="N13509" s="7"/>
    </row>
    <row r="13510" spans="4:14" s="1" customFormat="1">
      <c r="D13510" s="32"/>
      <c r="G13510" s="32"/>
      <c r="I13510" s="7"/>
      <c r="J13510" s="7"/>
      <c r="K13510" s="7"/>
      <c r="N13510" s="7"/>
    </row>
    <row r="13511" spans="4:14" s="1" customFormat="1">
      <c r="D13511" s="32"/>
      <c r="G13511" s="32"/>
      <c r="I13511" s="7"/>
      <c r="J13511" s="7"/>
      <c r="K13511" s="7"/>
      <c r="N13511" s="7"/>
    </row>
    <row r="13512" spans="4:14" s="1" customFormat="1">
      <c r="D13512" s="32"/>
      <c r="G13512" s="32"/>
      <c r="I13512" s="7"/>
      <c r="J13512" s="7"/>
      <c r="K13512" s="7"/>
      <c r="N13512" s="7"/>
    </row>
    <row r="13513" spans="4:14" s="1" customFormat="1">
      <c r="D13513" s="32"/>
      <c r="G13513" s="32"/>
      <c r="I13513" s="7"/>
      <c r="J13513" s="7"/>
      <c r="K13513" s="7"/>
      <c r="N13513" s="7"/>
    </row>
    <row r="13514" spans="4:14" s="1" customFormat="1">
      <c r="D13514" s="32"/>
      <c r="G13514" s="32"/>
      <c r="I13514" s="7"/>
      <c r="J13514" s="7"/>
      <c r="K13514" s="7"/>
      <c r="N13514" s="7"/>
    </row>
    <row r="13515" spans="4:14" s="1" customFormat="1">
      <c r="D13515" s="32"/>
      <c r="G13515" s="32"/>
      <c r="I13515" s="7"/>
      <c r="J13515" s="7"/>
      <c r="K13515" s="7"/>
      <c r="N13515" s="7"/>
    </row>
    <row r="13516" spans="4:14" s="1" customFormat="1">
      <c r="D13516" s="32"/>
      <c r="G13516" s="32"/>
      <c r="I13516" s="7"/>
      <c r="J13516" s="7"/>
      <c r="K13516" s="7"/>
      <c r="N13516" s="7"/>
    </row>
    <row r="13517" spans="4:14" s="1" customFormat="1">
      <c r="D13517" s="32"/>
      <c r="G13517" s="32"/>
      <c r="I13517" s="7"/>
      <c r="J13517" s="7"/>
      <c r="K13517" s="7"/>
      <c r="N13517" s="7"/>
    </row>
    <row r="13518" spans="4:14" s="1" customFormat="1">
      <c r="D13518" s="32"/>
      <c r="G13518" s="32"/>
      <c r="I13518" s="7"/>
      <c r="J13518" s="7"/>
      <c r="K13518" s="7"/>
      <c r="N13518" s="7"/>
    </row>
    <row r="13519" spans="4:14" s="1" customFormat="1">
      <c r="D13519" s="32"/>
      <c r="G13519" s="32"/>
      <c r="I13519" s="7"/>
      <c r="J13519" s="7"/>
      <c r="K13519" s="7"/>
      <c r="N13519" s="7"/>
    </row>
    <row r="13520" spans="4:14" s="1" customFormat="1">
      <c r="D13520" s="32"/>
      <c r="G13520" s="32"/>
      <c r="I13520" s="7"/>
      <c r="J13520" s="7"/>
      <c r="K13520" s="7"/>
      <c r="N13520" s="7"/>
    </row>
    <row r="13521" spans="4:14" s="1" customFormat="1">
      <c r="D13521" s="32"/>
      <c r="G13521" s="32"/>
      <c r="I13521" s="7"/>
      <c r="J13521" s="7"/>
      <c r="K13521" s="7"/>
      <c r="N13521" s="7"/>
    </row>
    <row r="13522" spans="4:14" s="1" customFormat="1">
      <c r="D13522" s="32"/>
      <c r="G13522" s="32"/>
      <c r="I13522" s="7"/>
      <c r="J13522" s="7"/>
      <c r="K13522" s="7"/>
      <c r="N13522" s="7"/>
    </row>
    <row r="13523" spans="4:14" s="1" customFormat="1">
      <c r="D13523" s="32"/>
      <c r="G13523" s="32"/>
      <c r="I13523" s="7"/>
      <c r="J13523" s="7"/>
      <c r="K13523" s="7"/>
      <c r="N13523" s="7"/>
    </row>
    <row r="13524" spans="4:14" s="1" customFormat="1">
      <c r="D13524" s="32"/>
      <c r="G13524" s="32"/>
      <c r="I13524" s="7"/>
      <c r="J13524" s="7"/>
      <c r="K13524" s="7"/>
      <c r="N13524" s="7"/>
    </row>
    <row r="13525" spans="4:14" s="1" customFormat="1">
      <c r="D13525" s="32"/>
      <c r="G13525" s="32"/>
      <c r="I13525" s="7"/>
      <c r="J13525" s="7"/>
      <c r="K13525" s="7"/>
      <c r="N13525" s="7"/>
    </row>
    <row r="13526" spans="4:14" s="1" customFormat="1">
      <c r="D13526" s="32"/>
      <c r="G13526" s="32"/>
      <c r="I13526" s="7"/>
      <c r="J13526" s="7"/>
      <c r="K13526" s="7"/>
      <c r="N13526" s="7"/>
    </row>
    <row r="13527" spans="4:14" s="1" customFormat="1">
      <c r="D13527" s="32"/>
      <c r="G13527" s="32"/>
      <c r="I13527" s="7"/>
      <c r="J13527" s="7"/>
      <c r="K13527" s="7"/>
      <c r="N13527" s="7"/>
    </row>
    <row r="13528" spans="4:14" s="1" customFormat="1">
      <c r="D13528" s="32"/>
      <c r="G13528" s="32"/>
      <c r="I13528" s="7"/>
      <c r="J13528" s="7"/>
      <c r="K13528" s="7"/>
      <c r="N13528" s="7"/>
    </row>
    <row r="13529" spans="4:14" s="1" customFormat="1">
      <c r="D13529" s="32"/>
      <c r="G13529" s="32"/>
      <c r="I13529" s="7"/>
      <c r="J13529" s="7"/>
      <c r="K13529" s="7"/>
      <c r="N13529" s="7"/>
    </row>
    <row r="13530" spans="4:14" s="1" customFormat="1">
      <c r="D13530" s="32"/>
      <c r="G13530" s="32"/>
      <c r="I13530" s="7"/>
      <c r="J13530" s="7"/>
      <c r="K13530" s="7"/>
      <c r="N13530" s="7"/>
    </row>
    <row r="13531" spans="4:14" s="1" customFormat="1">
      <c r="D13531" s="32"/>
      <c r="G13531" s="32"/>
      <c r="I13531" s="7"/>
      <c r="J13531" s="7"/>
      <c r="K13531" s="7"/>
      <c r="N13531" s="7"/>
    </row>
    <row r="13532" spans="4:14" s="1" customFormat="1">
      <c r="D13532" s="32"/>
      <c r="G13532" s="32"/>
      <c r="I13532" s="7"/>
      <c r="J13532" s="7"/>
      <c r="K13532" s="7"/>
      <c r="N13532" s="7"/>
    </row>
    <row r="13533" spans="4:14" s="1" customFormat="1">
      <c r="D13533" s="32"/>
      <c r="G13533" s="32"/>
      <c r="I13533" s="7"/>
      <c r="J13533" s="7"/>
      <c r="K13533" s="7"/>
      <c r="N13533" s="7"/>
    </row>
    <row r="13534" spans="4:14" s="1" customFormat="1">
      <c r="D13534" s="32"/>
      <c r="G13534" s="32"/>
      <c r="I13534" s="7"/>
      <c r="J13534" s="7"/>
      <c r="K13534" s="7"/>
      <c r="N13534" s="7"/>
    </row>
    <row r="13535" spans="4:14" s="1" customFormat="1">
      <c r="D13535" s="32"/>
      <c r="G13535" s="32"/>
      <c r="I13535" s="7"/>
      <c r="J13535" s="7"/>
      <c r="K13535" s="7"/>
      <c r="N13535" s="7"/>
    </row>
    <row r="13536" spans="4:14" s="1" customFormat="1">
      <c r="D13536" s="32"/>
      <c r="G13536" s="32"/>
      <c r="I13536" s="7"/>
      <c r="J13536" s="7"/>
      <c r="K13536" s="7"/>
      <c r="N13536" s="7"/>
    </row>
    <row r="13537" spans="4:14" s="1" customFormat="1">
      <c r="D13537" s="32"/>
      <c r="G13537" s="32"/>
      <c r="I13537" s="7"/>
      <c r="J13537" s="7"/>
      <c r="K13537" s="7"/>
      <c r="N13537" s="7"/>
    </row>
    <row r="13538" spans="4:14" s="1" customFormat="1">
      <c r="D13538" s="32"/>
      <c r="G13538" s="32"/>
      <c r="I13538" s="7"/>
      <c r="J13538" s="7"/>
      <c r="K13538" s="7"/>
      <c r="N13538" s="7"/>
    </row>
    <row r="13539" spans="4:14" s="1" customFormat="1">
      <c r="D13539" s="32"/>
      <c r="G13539" s="32"/>
      <c r="I13539" s="7"/>
      <c r="J13539" s="7"/>
      <c r="K13539" s="7"/>
      <c r="N13539" s="7"/>
    </row>
    <row r="13540" spans="4:14" s="1" customFormat="1">
      <c r="D13540" s="32"/>
      <c r="G13540" s="32"/>
      <c r="I13540" s="7"/>
      <c r="J13540" s="7"/>
      <c r="K13540" s="7"/>
      <c r="N13540" s="7"/>
    </row>
    <row r="13541" spans="4:14" s="1" customFormat="1">
      <c r="D13541" s="32"/>
      <c r="G13541" s="32"/>
      <c r="I13541" s="7"/>
      <c r="J13541" s="7"/>
      <c r="K13541" s="7"/>
      <c r="N13541" s="7"/>
    </row>
    <row r="13542" spans="4:14" s="1" customFormat="1">
      <c r="D13542" s="32"/>
      <c r="G13542" s="32"/>
      <c r="I13542" s="7"/>
      <c r="J13542" s="7"/>
      <c r="K13542" s="7"/>
      <c r="N13542" s="7"/>
    </row>
    <row r="13543" spans="4:14" s="1" customFormat="1">
      <c r="D13543" s="32"/>
      <c r="G13543" s="32"/>
      <c r="I13543" s="7"/>
      <c r="J13543" s="7"/>
      <c r="K13543" s="7"/>
      <c r="N13543" s="7"/>
    </row>
    <row r="13544" spans="4:14" s="1" customFormat="1">
      <c r="D13544" s="32"/>
      <c r="G13544" s="32"/>
      <c r="I13544" s="7"/>
      <c r="J13544" s="7"/>
      <c r="K13544" s="7"/>
      <c r="N13544" s="7"/>
    </row>
    <row r="13545" spans="4:14" s="1" customFormat="1">
      <c r="D13545" s="32"/>
      <c r="G13545" s="32"/>
      <c r="I13545" s="7"/>
      <c r="J13545" s="7"/>
      <c r="K13545" s="7"/>
      <c r="N13545" s="7"/>
    </row>
    <row r="13546" spans="4:14" s="1" customFormat="1">
      <c r="D13546" s="32"/>
      <c r="G13546" s="32"/>
      <c r="I13546" s="7"/>
      <c r="J13546" s="7"/>
      <c r="K13546" s="7"/>
      <c r="N13546" s="7"/>
    </row>
    <row r="13547" spans="4:14" s="1" customFormat="1">
      <c r="D13547" s="32"/>
      <c r="G13547" s="32"/>
      <c r="I13547" s="7"/>
      <c r="J13547" s="7"/>
      <c r="K13547" s="7"/>
      <c r="N13547" s="7"/>
    </row>
    <row r="13548" spans="4:14" s="1" customFormat="1">
      <c r="D13548" s="32"/>
      <c r="G13548" s="32"/>
      <c r="I13548" s="7"/>
      <c r="J13548" s="7"/>
      <c r="K13548" s="7"/>
      <c r="N13548" s="7"/>
    </row>
    <row r="13549" spans="4:14" s="1" customFormat="1">
      <c r="D13549" s="32"/>
      <c r="G13549" s="32"/>
      <c r="I13549" s="7"/>
      <c r="J13549" s="7"/>
      <c r="K13549" s="7"/>
      <c r="N13549" s="7"/>
    </row>
    <row r="13550" spans="4:14" s="1" customFormat="1">
      <c r="D13550" s="32"/>
      <c r="G13550" s="32"/>
      <c r="I13550" s="7"/>
      <c r="J13550" s="7"/>
      <c r="K13550" s="7"/>
      <c r="N13550" s="7"/>
    </row>
    <row r="13551" spans="4:14" s="1" customFormat="1">
      <c r="D13551" s="32"/>
      <c r="G13551" s="32"/>
      <c r="I13551" s="7"/>
      <c r="J13551" s="7"/>
      <c r="K13551" s="7"/>
      <c r="N13551" s="7"/>
    </row>
    <row r="13552" spans="4:14" s="1" customFormat="1">
      <c r="D13552" s="32"/>
      <c r="G13552" s="32"/>
      <c r="I13552" s="7"/>
      <c r="J13552" s="7"/>
      <c r="K13552" s="7"/>
      <c r="N13552" s="7"/>
    </row>
    <row r="13553" spans="4:14" s="1" customFormat="1">
      <c r="D13553" s="32"/>
      <c r="G13553" s="32"/>
      <c r="I13553" s="7"/>
      <c r="J13553" s="7"/>
      <c r="K13553" s="7"/>
      <c r="N13553" s="7"/>
    </row>
    <row r="13554" spans="4:14" s="1" customFormat="1">
      <c r="D13554" s="32"/>
      <c r="G13554" s="32"/>
      <c r="I13554" s="7"/>
      <c r="J13554" s="7"/>
      <c r="K13554" s="7"/>
      <c r="N13554" s="7"/>
    </row>
    <row r="13555" spans="4:14" s="1" customFormat="1">
      <c r="D13555" s="32"/>
      <c r="G13555" s="32"/>
      <c r="I13555" s="7"/>
      <c r="J13555" s="7"/>
      <c r="K13555" s="7"/>
      <c r="N13555" s="7"/>
    </row>
    <row r="13556" spans="4:14" s="1" customFormat="1">
      <c r="D13556" s="32"/>
      <c r="G13556" s="32"/>
      <c r="I13556" s="7"/>
      <c r="J13556" s="7"/>
      <c r="K13556" s="7"/>
      <c r="N13556" s="7"/>
    </row>
    <row r="13557" spans="4:14" s="1" customFormat="1">
      <c r="D13557" s="32"/>
      <c r="G13557" s="32"/>
      <c r="I13557" s="7"/>
      <c r="J13557" s="7"/>
      <c r="K13557" s="7"/>
      <c r="N13557" s="7"/>
    </row>
    <row r="13558" spans="4:14" s="1" customFormat="1">
      <c r="D13558" s="32"/>
      <c r="G13558" s="32"/>
      <c r="I13558" s="7"/>
      <c r="J13558" s="7"/>
      <c r="K13558" s="7"/>
      <c r="N13558" s="7"/>
    </row>
    <row r="13559" spans="4:14" s="1" customFormat="1">
      <c r="D13559" s="32"/>
      <c r="G13559" s="32"/>
      <c r="I13559" s="7"/>
      <c r="J13559" s="7"/>
      <c r="K13559" s="7"/>
      <c r="N13559" s="7"/>
    </row>
    <row r="13560" spans="4:14" s="1" customFormat="1">
      <c r="D13560" s="32"/>
      <c r="G13560" s="32"/>
      <c r="I13560" s="7"/>
      <c r="J13560" s="7"/>
      <c r="K13560" s="7"/>
      <c r="N13560" s="7"/>
    </row>
    <row r="13561" spans="4:14" s="1" customFormat="1">
      <c r="D13561" s="32"/>
      <c r="G13561" s="32"/>
      <c r="I13561" s="7"/>
      <c r="J13561" s="7"/>
      <c r="K13561" s="7"/>
      <c r="N13561" s="7"/>
    </row>
    <row r="13562" spans="4:14" s="1" customFormat="1">
      <c r="D13562" s="32"/>
      <c r="G13562" s="32"/>
      <c r="I13562" s="7"/>
      <c r="J13562" s="7"/>
      <c r="K13562" s="7"/>
      <c r="N13562" s="7"/>
    </row>
    <row r="13563" spans="4:14" s="1" customFormat="1">
      <c r="D13563" s="32"/>
      <c r="G13563" s="32"/>
      <c r="I13563" s="7"/>
      <c r="J13563" s="7"/>
      <c r="K13563" s="7"/>
      <c r="N13563" s="7"/>
    </row>
    <row r="13564" spans="4:14" s="1" customFormat="1">
      <c r="D13564" s="32"/>
      <c r="G13564" s="32"/>
      <c r="I13564" s="7"/>
      <c r="J13564" s="7"/>
      <c r="K13564" s="7"/>
      <c r="N13564" s="7"/>
    </row>
    <row r="13565" spans="4:14" s="1" customFormat="1">
      <c r="D13565" s="32"/>
      <c r="G13565" s="32"/>
      <c r="I13565" s="7"/>
      <c r="J13565" s="7"/>
      <c r="K13565" s="7"/>
      <c r="N13565" s="7"/>
    </row>
    <row r="13566" spans="4:14" s="1" customFormat="1">
      <c r="D13566" s="32"/>
      <c r="G13566" s="32"/>
      <c r="I13566" s="7"/>
      <c r="J13566" s="7"/>
      <c r="K13566" s="7"/>
      <c r="N13566" s="7"/>
    </row>
    <row r="13567" spans="4:14" s="1" customFormat="1">
      <c r="D13567" s="32"/>
      <c r="G13567" s="32"/>
      <c r="I13567" s="7"/>
      <c r="J13567" s="7"/>
      <c r="K13567" s="7"/>
      <c r="N13567" s="7"/>
    </row>
    <row r="13568" spans="4:14" s="1" customFormat="1">
      <c r="D13568" s="32"/>
      <c r="G13568" s="32"/>
      <c r="I13568" s="7"/>
      <c r="J13568" s="7"/>
      <c r="K13568" s="7"/>
      <c r="N13568" s="7"/>
    </row>
    <row r="13569" spans="4:14" s="1" customFormat="1">
      <c r="D13569" s="32"/>
      <c r="G13569" s="32"/>
      <c r="I13569" s="7"/>
      <c r="J13569" s="7"/>
      <c r="K13569" s="7"/>
      <c r="N13569" s="7"/>
    </row>
    <row r="13570" spans="4:14" s="1" customFormat="1">
      <c r="D13570" s="32"/>
      <c r="G13570" s="32"/>
      <c r="I13570" s="7"/>
      <c r="J13570" s="7"/>
      <c r="K13570" s="7"/>
      <c r="N13570" s="7"/>
    </row>
    <row r="13571" spans="4:14" s="1" customFormat="1">
      <c r="D13571" s="32"/>
      <c r="G13571" s="32"/>
      <c r="I13571" s="7"/>
      <c r="J13571" s="7"/>
      <c r="K13571" s="7"/>
      <c r="N13571" s="7"/>
    </row>
    <row r="13572" spans="4:14" s="1" customFormat="1">
      <c r="D13572" s="32"/>
      <c r="G13572" s="32"/>
      <c r="I13572" s="7"/>
      <c r="J13572" s="7"/>
      <c r="K13572" s="7"/>
      <c r="N13572" s="7"/>
    </row>
    <row r="13573" spans="4:14" s="1" customFormat="1">
      <c r="D13573" s="32"/>
      <c r="G13573" s="32"/>
      <c r="I13573" s="7"/>
      <c r="J13573" s="7"/>
      <c r="K13573" s="7"/>
      <c r="N13573" s="7"/>
    </row>
    <row r="13574" spans="4:14" s="1" customFormat="1">
      <c r="D13574" s="32"/>
      <c r="G13574" s="32"/>
      <c r="I13574" s="7"/>
      <c r="J13574" s="7"/>
      <c r="K13574" s="7"/>
      <c r="N13574" s="7"/>
    </row>
    <row r="13575" spans="4:14" s="1" customFormat="1">
      <c r="D13575" s="32"/>
      <c r="G13575" s="32"/>
      <c r="I13575" s="7"/>
      <c r="J13575" s="7"/>
      <c r="K13575" s="7"/>
      <c r="N13575" s="7"/>
    </row>
    <row r="13576" spans="4:14" s="1" customFormat="1">
      <c r="D13576" s="32"/>
      <c r="G13576" s="32"/>
      <c r="I13576" s="7"/>
      <c r="J13576" s="7"/>
      <c r="K13576" s="7"/>
      <c r="N13576" s="7"/>
    </row>
    <row r="13577" spans="4:14" s="1" customFormat="1">
      <c r="D13577" s="32"/>
      <c r="G13577" s="32"/>
      <c r="I13577" s="7"/>
      <c r="J13577" s="7"/>
      <c r="K13577" s="7"/>
      <c r="N13577" s="7"/>
    </row>
    <row r="13578" spans="4:14" s="1" customFormat="1">
      <c r="D13578" s="32"/>
      <c r="G13578" s="32"/>
      <c r="I13578" s="7"/>
      <c r="J13578" s="7"/>
      <c r="K13578" s="7"/>
      <c r="N13578" s="7"/>
    </row>
    <row r="13579" spans="4:14" s="1" customFormat="1">
      <c r="D13579" s="32"/>
      <c r="G13579" s="32"/>
      <c r="I13579" s="7"/>
      <c r="J13579" s="7"/>
      <c r="K13579" s="7"/>
      <c r="N13579" s="7"/>
    </row>
    <row r="13580" spans="4:14" s="1" customFormat="1">
      <c r="D13580" s="32"/>
      <c r="G13580" s="32"/>
      <c r="I13580" s="7"/>
      <c r="J13580" s="7"/>
      <c r="K13580" s="7"/>
      <c r="N13580" s="7"/>
    </row>
    <row r="13581" spans="4:14" s="1" customFormat="1">
      <c r="D13581" s="32"/>
      <c r="G13581" s="32"/>
      <c r="I13581" s="7"/>
      <c r="J13581" s="7"/>
      <c r="K13581" s="7"/>
      <c r="N13581" s="7"/>
    </row>
    <row r="13582" spans="4:14" s="1" customFormat="1">
      <c r="D13582" s="32"/>
      <c r="G13582" s="32"/>
      <c r="I13582" s="7"/>
      <c r="J13582" s="7"/>
      <c r="K13582" s="7"/>
      <c r="N13582" s="7"/>
    </row>
    <row r="13583" spans="4:14" s="1" customFormat="1">
      <c r="D13583" s="32"/>
      <c r="G13583" s="32"/>
      <c r="I13583" s="7"/>
      <c r="J13583" s="7"/>
      <c r="K13583" s="7"/>
      <c r="N13583" s="7"/>
    </row>
    <row r="13584" spans="4:14" s="1" customFormat="1">
      <c r="D13584" s="32"/>
      <c r="G13584" s="32"/>
      <c r="I13584" s="7"/>
      <c r="J13584" s="7"/>
      <c r="K13584" s="7"/>
      <c r="N13584" s="7"/>
    </row>
    <row r="13585" spans="4:14" s="1" customFormat="1">
      <c r="D13585" s="32"/>
      <c r="G13585" s="32"/>
      <c r="I13585" s="7"/>
      <c r="J13585" s="7"/>
      <c r="K13585" s="7"/>
      <c r="N13585" s="7"/>
    </row>
    <row r="13586" spans="4:14" s="1" customFormat="1">
      <c r="D13586" s="32"/>
      <c r="G13586" s="32"/>
      <c r="I13586" s="7"/>
      <c r="J13586" s="7"/>
      <c r="K13586" s="7"/>
      <c r="N13586" s="7"/>
    </row>
    <row r="13587" spans="4:14" s="1" customFormat="1">
      <c r="D13587" s="32"/>
      <c r="G13587" s="32"/>
      <c r="I13587" s="7"/>
      <c r="J13587" s="7"/>
      <c r="K13587" s="7"/>
      <c r="N13587" s="7"/>
    </row>
    <row r="13588" spans="4:14" s="1" customFormat="1">
      <c r="D13588" s="32"/>
      <c r="G13588" s="32"/>
      <c r="I13588" s="7"/>
      <c r="J13588" s="7"/>
      <c r="K13588" s="7"/>
      <c r="N13588" s="7"/>
    </row>
    <row r="13589" spans="4:14" s="1" customFormat="1">
      <c r="D13589" s="32"/>
      <c r="G13589" s="32"/>
      <c r="I13589" s="7"/>
      <c r="J13589" s="7"/>
      <c r="K13589" s="7"/>
      <c r="N13589" s="7"/>
    </row>
    <row r="13590" spans="4:14" s="1" customFormat="1">
      <c r="D13590" s="32"/>
      <c r="G13590" s="32"/>
      <c r="I13590" s="7"/>
      <c r="J13590" s="7"/>
      <c r="K13590" s="7"/>
      <c r="N13590" s="7"/>
    </row>
    <row r="13591" spans="4:14" s="1" customFormat="1">
      <c r="D13591" s="32"/>
      <c r="G13591" s="32"/>
      <c r="I13591" s="7"/>
      <c r="J13591" s="7"/>
      <c r="K13591" s="7"/>
      <c r="N13591" s="7"/>
    </row>
    <row r="13592" spans="4:14" s="1" customFormat="1">
      <c r="D13592" s="32"/>
      <c r="G13592" s="32"/>
      <c r="I13592" s="7"/>
      <c r="J13592" s="7"/>
      <c r="K13592" s="7"/>
      <c r="N13592" s="7"/>
    </row>
    <row r="13593" spans="4:14" s="1" customFormat="1">
      <c r="D13593" s="32"/>
      <c r="G13593" s="32"/>
      <c r="I13593" s="7"/>
      <c r="J13593" s="7"/>
      <c r="K13593" s="7"/>
      <c r="N13593" s="7"/>
    </row>
    <row r="13594" spans="4:14" s="1" customFormat="1">
      <c r="D13594" s="32"/>
      <c r="G13594" s="32"/>
      <c r="I13594" s="7"/>
      <c r="J13594" s="7"/>
      <c r="K13594" s="7"/>
      <c r="N13594" s="7"/>
    </row>
    <row r="13595" spans="4:14" s="1" customFormat="1">
      <c r="D13595" s="32"/>
      <c r="G13595" s="32"/>
      <c r="I13595" s="7"/>
      <c r="J13595" s="7"/>
      <c r="K13595" s="7"/>
      <c r="N13595" s="7"/>
    </row>
    <row r="13596" spans="4:14" s="1" customFormat="1">
      <c r="D13596" s="32"/>
      <c r="G13596" s="32"/>
      <c r="I13596" s="7"/>
      <c r="J13596" s="7"/>
      <c r="K13596" s="7"/>
      <c r="N13596" s="7"/>
    </row>
    <row r="13597" spans="4:14" s="1" customFormat="1">
      <c r="D13597" s="32"/>
      <c r="G13597" s="32"/>
      <c r="I13597" s="7"/>
      <c r="J13597" s="7"/>
      <c r="K13597" s="7"/>
      <c r="N13597" s="7"/>
    </row>
    <row r="13598" spans="4:14" s="1" customFormat="1">
      <c r="D13598" s="32"/>
      <c r="G13598" s="32"/>
      <c r="I13598" s="7"/>
      <c r="J13598" s="7"/>
      <c r="K13598" s="7"/>
      <c r="N13598" s="7"/>
    </row>
    <row r="13599" spans="4:14" s="1" customFormat="1">
      <c r="D13599" s="32"/>
      <c r="G13599" s="32"/>
      <c r="I13599" s="7"/>
      <c r="J13599" s="7"/>
      <c r="K13599" s="7"/>
      <c r="N13599" s="7"/>
    </row>
    <row r="13600" spans="4:14" s="1" customFormat="1">
      <c r="D13600" s="32"/>
      <c r="G13600" s="32"/>
      <c r="I13600" s="7"/>
      <c r="J13600" s="7"/>
      <c r="K13600" s="7"/>
      <c r="N13600" s="7"/>
    </row>
    <row r="13601" spans="4:14" s="1" customFormat="1">
      <c r="D13601" s="32"/>
      <c r="G13601" s="32"/>
      <c r="I13601" s="7"/>
      <c r="J13601" s="7"/>
      <c r="K13601" s="7"/>
      <c r="N13601" s="7"/>
    </row>
    <row r="13602" spans="4:14" s="1" customFormat="1">
      <c r="D13602" s="32"/>
      <c r="G13602" s="32"/>
      <c r="I13602" s="7"/>
      <c r="J13602" s="7"/>
      <c r="K13602" s="7"/>
      <c r="N13602" s="7"/>
    </row>
    <row r="13603" spans="4:14" s="1" customFormat="1">
      <c r="D13603" s="32"/>
      <c r="G13603" s="32"/>
      <c r="I13603" s="7"/>
      <c r="J13603" s="7"/>
      <c r="K13603" s="7"/>
      <c r="N13603" s="7"/>
    </row>
    <row r="13604" spans="4:14" s="1" customFormat="1">
      <c r="D13604" s="32"/>
      <c r="G13604" s="32"/>
      <c r="I13604" s="7"/>
      <c r="J13604" s="7"/>
      <c r="K13604" s="7"/>
      <c r="N13604" s="7"/>
    </row>
    <row r="13605" spans="4:14" s="1" customFormat="1">
      <c r="D13605" s="32"/>
      <c r="G13605" s="32"/>
      <c r="I13605" s="7"/>
      <c r="J13605" s="7"/>
      <c r="K13605" s="7"/>
      <c r="N13605" s="7"/>
    </row>
    <row r="13606" spans="4:14" s="1" customFormat="1">
      <c r="D13606" s="32"/>
      <c r="G13606" s="32"/>
      <c r="I13606" s="7"/>
      <c r="J13606" s="7"/>
      <c r="K13606" s="7"/>
      <c r="N13606" s="7"/>
    </row>
    <row r="13607" spans="4:14" s="1" customFormat="1">
      <c r="D13607" s="32"/>
      <c r="G13607" s="32"/>
      <c r="I13607" s="7"/>
      <c r="J13607" s="7"/>
      <c r="K13607" s="7"/>
      <c r="N13607" s="7"/>
    </row>
    <row r="13608" spans="4:14" s="1" customFormat="1">
      <c r="D13608" s="32"/>
      <c r="G13608" s="32"/>
      <c r="I13608" s="7"/>
      <c r="J13608" s="7"/>
      <c r="K13608" s="7"/>
      <c r="N13608" s="7"/>
    </row>
    <row r="13609" spans="4:14" s="1" customFormat="1">
      <c r="D13609" s="32"/>
      <c r="G13609" s="32"/>
      <c r="I13609" s="7"/>
      <c r="J13609" s="7"/>
      <c r="K13609" s="7"/>
      <c r="N13609" s="7"/>
    </row>
    <row r="13610" spans="4:14" s="1" customFormat="1">
      <c r="D13610" s="32"/>
      <c r="G13610" s="32"/>
      <c r="I13610" s="7"/>
      <c r="J13610" s="7"/>
      <c r="K13610" s="7"/>
      <c r="N13610" s="7"/>
    </row>
    <row r="13611" spans="4:14" s="1" customFormat="1">
      <c r="D13611" s="32"/>
      <c r="G13611" s="32"/>
      <c r="I13611" s="7"/>
      <c r="J13611" s="7"/>
      <c r="K13611" s="7"/>
      <c r="N13611" s="7"/>
    </row>
    <row r="13612" spans="4:14" s="1" customFormat="1">
      <c r="D13612" s="32"/>
      <c r="G13612" s="32"/>
      <c r="I13612" s="7"/>
      <c r="J13612" s="7"/>
      <c r="K13612" s="7"/>
      <c r="N13612" s="7"/>
    </row>
    <row r="13613" spans="4:14" s="1" customFormat="1">
      <c r="D13613" s="32"/>
      <c r="G13613" s="32"/>
      <c r="I13613" s="7"/>
      <c r="J13613" s="7"/>
      <c r="K13613" s="7"/>
      <c r="N13613" s="7"/>
    </row>
    <row r="13614" spans="4:14" s="1" customFormat="1">
      <c r="D13614" s="32"/>
      <c r="G13614" s="32"/>
      <c r="I13614" s="7"/>
      <c r="J13614" s="7"/>
      <c r="K13614" s="7"/>
      <c r="N13614" s="7"/>
    </row>
    <row r="13615" spans="4:14" s="1" customFormat="1">
      <c r="D13615" s="32"/>
      <c r="G13615" s="32"/>
      <c r="I13615" s="7"/>
      <c r="J13615" s="7"/>
      <c r="K13615" s="7"/>
      <c r="N13615" s="7"/>
    </row>
    <row r="13616" spans="4:14" s="1" customFormat="1">
      <c r="D13616" s="32"/>
      <c r="G13616" s="32"/>
      <c r="I13616" s="7"/>
      <c r="J13616" s="7"/>
      <c r="K13616" s="7"/>
      <c r="N13616" s="7"/>
    </row>
    <row r="13617" spans="4:14" s="1" customFormat="1">
      <c r="D13617" s="32"/>
      <c r="G13617" s="32"/>
      <c r="I13617" s="7"/>
      <c r="J13617" s="7"/>
      <c r="K13617" s="7"/>
      <c r="N13617" s="7"/>
    </row>
    <row r="13618" spans="4:14" s="1" customFormat="1">
      <c r="D13618" s="32"/>
      <c r="G13618" s="32"/>
      <c r="I13618" s="7"/>
      <c r="J13618" s="7"/>
      <c r="K13618" s="7"/>
      <c r="N13618" s="7"/>
    </row>
    <row r="13619" spans="4:14" s="1" customFormat="1">
      <c r="D13619" s="32"/>
      <c r="G13619" s="32"/>
      <c r="I13619" s="7"/>
      <c r="J13619" s="7"/>
      <c r="K13619" s="7"/>
      <c r="N13619" s="7"/>
    </row>
    <row r="13620" spans="4:14" s="1" customFormat="1">
      <c r="D13620" s="32"/>
      <c r="G13620" s="32"/>
      <c r="I13620" s="7"/>
      <c r="J13620" s="7"/>
      <c r="K13620" s="7"/>
      <c r="N13620" s="7"/>
    </row>
    <row r="13621" spans="4:14" s="1" customFormat="1">
      <c r="D13621" s="32"/>
      <c r="G13621" s="32"/>
      <c r="I13621" s="7"/>
      <c r="J13621" s="7"/>
      <c r="K13621" s="7"/>
      <c r="N13621" s="7"/>
    </row>
    <row r="13622" spans="4:14" s="1" customFormat="1">
      <c r="D13622" s="32"/>
      <c r="G13622" s="32"/>
      <c r="I13622" s="7"/>
      <c r="J13622" s="7"/>
      <c r="K13622" s="7"/>
      <c r="N13622" s="7"/>
    </row>
    <row r="13623" spans="4:14" s="1" customFormat="1">
      <c r="D13623" s="32"/>
      <c r="G13623" s="32"/>
      <c r="I13623" s="7"/>
      <c r="J13623" s="7"/>
      <c r="K13623" s="7"/>
      <c r="N13623" s="7"/>
    </row>
    <row r="13624" spans="4:14" s="1" customFormat="1">
      <c r="D13624" s="32"/>
      <c r="G13624" s="32"/>
      <c r="I13624" s="7"/>
      <c r="J13624" s="7"/>
      <c r="K13624" s="7"/>
      <c r="N13624" s="7"/>
    </row>
    <row r="13625" spans="4:14" s="1" customFormat="1">
      <c r="D13625" s="32"/>
      <c r="G13625" s="32"/>
      <c r="I13625" s="7"/>
      <c r="J13625" s="7"/>
      <c r="K13625" s="7"/>
      <c r="N13625" s="7"/>
    </row>
    <row r="13626" spans="4:14" s="1" customFormat="1">
      <c r="D13626" s="32"/>
      <c r="G13626" s="32"/>
      <c r="I13626" s="7"/>
      <c r="J13626" s="7"/>
      <c r="K13626" s="7"/>
      <c r="N13626" s="7"/>
    </row>
    <row r="13627" spans="4:14" s="1" customFormat="1">
      <c r="D13627" s="32"/>
      <c r="G13627" s="32"/>
      <c r="I13627" s="7"/>
      <c r="J13627" s="7"/>
      <c r="K13627" s="7"/>
      <c r="N13627" s="7"/>
    </row>
    <row r="13628" spans="4:14" s="1" customFormat="1">
      <c r="D13628" s="32"/>
      <c r="G13628" s="32"/>
      <c r="I13628" s="7"/>
      <c r="J13628" s="7"/>
      <c r="K13628" s="7"/>
      <c r="N13628" s="7"/>
    </row>
    <row r="13629" spans="4:14" s="1" customFormat="1">
      <c r="D13629" s="32"/>
      <c r="G13629" s="32"/>
      <c r="I13629" s="7"/>
      <c r="J13629" s="7"/>
      <c r="K13629" s="7"/>
      <c r="N13629" s="7"/>
    </row>
    <row r="13630" spans="4:14" s="1" customFormat="1">
      <c r="D13630" s="32"/>
      <c r="G13630" s="32"/>
      <c r="I13630" s="7"/>
      <c r="J13630" s="7"/>
      <c r="K13630" s="7"/>
      <c r="N13630" s="7"/>
    </row>
    <row r="13631" spans="4:14" s="1" customFormat="1">
      <c r="D13631" s="32"/>
      <c r="G13631" s="32"/>
      <c r="I13631" s="7"/>
      <c r="J13631" s="7"/>
      <c r="K13631" s="7"/>
      <c r="N13631" s="7"/>
    </row>
    <row r="13632" spans="4:14" s="1" customFormat="1">
      <c r="D13632" s="32"/>
      <c r="G13632" s="32"/>
      <c r="I13632" s="7"/>
      <c r="J13632" s="7"/>
      <c r="K13632" s="7"/>
      <c r="N13632" s="7"/>
    </row>
    <row r="13633" spans="4:14" s="1" customFormat="1">
      <c r="D13633" s="32"/>
      <c r="G13633" s="32"/>
      <c r="I13633" s="7"/>
      <c r="J13633" s="7"/>
      <c r="K13633" s="7"/>
      <c r="N13633" s="7"/>
    </row>
    <row r="13634" spans="4:14" s="1" customFormat="1">
      <c r="D13634" s="32"/>
      <c r="G13634" s="32"/>
      <c r="I13634" s="7"/>
      <c r="J13634" s="7"/>
      <c r="K13634" s="7"/>
      <c r="N13634" s="7"/>
    </row>
    <row r="13635" spans="4:14" s="1" customFormat="1">
      <c r="D13635" s="32"/>
      <c r="G13635" s="32"/>
      <c r="I13635" s="7"/>
      <c r="J13635" s="7"/>
      <c r="K13635" s="7"/>
      <c r="N13635" s="7"/>
    </row>
    <row r="13636" spans="4:14" s="1" customFormat="1">
      <c r="D13636" s="32"/>
      <c r="G13636" s="32"/>
      <c r="I13636" s="7"/>
      <c r="J13636" s="7"/>
      <c r="K13636" s="7"/>
      <c r="N13636" s="7"/>
    </row>
    <row r="13637" spans="4:14" s="1" customFormat="1">
      <c r="D13637" s="32"/>
      <c r="G13637" s="32"/>
      <c r="I13637" s="7"/>
      <c r="J13637" s="7"/>
      <c r="K13637" s="7"/>
      <c r="N13637" s="7"/>
    </row>
    <row r="13638" spans="4:14" s="1" customFormat="1">
      <c r="D13638" s="32"/>
      <c r="G13638" s="32"/>
      <c r="I13638" s="7"/>
      <c r="J13638" s="7"/>
      <c r="K13638" s="7"/>
      <c r="N13638" s="7"/>
    </row>
    <row r="13639" spans="4:14" s="1" customFormat="1">
      <c r="D13639" s="32"/>
      <c r="G13639" s="32"/>
      <c r="I13639" s="7"/>
      <c r="J13639" s="7"/>
      <c r="K13639" s="7"/>
      <c r="N13639" s="7"/>
    </row>
    <row r="13640" spans="4:14" s="1" customFormat="1">
      <c r="D13640" s="32"/>
      <c r="G13640" s="32"/>
      <c r="I13640" s="7"/>
      <c r="J13640" s="7"/>
      <c r="K13640" s="7"/>
      <c r="N13640" s="7"/>
    </row>
    <row r="13641" spans="4:14" s="1" customFormat="1">
      <c r="D13641" s="32"/>
      <c r="G13641" s="32"/>
      <c r="I13641" s="7"/>
      <c r="J13641" s="7"/>
      <c r="K13641" s="7"/>
      <c r="N13641" s="7"/>
    </row>
    <row r="13642" spans="4:14" s="1" customFormat="1">
      <c r="D13642" s="32"/>
      <c r="G13642" s="32"/>
      <c r="I13642" s="7"/>
      <c r="J13642" s="7"/>
      <c r="K13642" s="7"/>
      <c r="N13642" s="7"/>
    </row>
    <row r="13643" spans="4:14" s="1" customFormat="1">
      <c r="D13643" s="32"/>
      <c r="G13643" s="32"/>
      <c r="I13643" s="7"/>
      <c r="J13643" s="7"/>
      <c r="K13643" s="7"/>
      <c r="N13643" s="7"/>
    </row>
    <row r="13644" spans="4:14" s="1" customFormat="1">
      <c r="D13644" s="32"/>
      <c r="G13644" s="32"/>
      <c r="I13644" s="7"/>
      <c r="J13644" s="7"/>
      <c r="K13644" s="7"/>
      <c r="N13644" s="7"/>
    </row>
    <row r="13645" spans="4:14" s="1" customFormat="1">
      <c r="D13645" s="32"/>
      <c r="G13645" s="32"/>
      <c r="I13645" s="7"/>
      <c r="J13645" s="7"/>
      <c r="K13645" s="7"/>
      <c r="N13645" s="7"/>
    </row>
    <row r="13646" spans="4:14" s="1" customFormat="1">
      <c r="D13646" s="32"/>
      <c r="G13646" s="32"/>
      <c r="I13646" s="7"/>
      <c r="J13646" s="7"/>
      <c r="K13646" s="7"/>
      <c r="N13646" s="7"/>
    </row>
    <row r="13647" spans="4:14" s="1" customFormat="1">
      <c r="D13647" s="32"/>
      <c r="G13647" s="32"/>
      <c r="I13647" s="7"/>
      <c r="J13647" s="7"/>
      <c r="K13647" s="7"/>
      <c r="N13647" s="7"/>
    </row>
    <row r="13648" spans="4:14" s="1" customFormat="1">
      <c r="D13648" s="32"/>
      <c r="G13648" s="32"/>
      <c r="I13648" s="7"/>
      <c r="J13648" s="7"/>
      <c r="K13648" s="7"/>
      <c r="N13648" s="7"/>
    </row>
    <row r="13649" spans="4:14" s="1" customFormat="1">
      <c r="D13649" s="32"/>
      <c r="G13649" s="32"/>
      <c r="I13649" s="7"/>
      <c r="J13649" s="7"/>
      <c r="K13649" s="7"/>
      <c r="N13649" s="7"/>
    </row>
    <row r="13650" spans="4:14" s="1" customFormat="1">
      <c r="D13650" s="32"/>
      <c r="G13650" s="32"/>
      <c r="I13650" s="7"/>
      <c r="J13650" s="7"/>
      <c r="K13650" s="7"/>
      <c r="N13650" s="7"/>
    </row>
    <row r="13651" spans="4:14" s="1" customFormat="1">
      <c r="D13651" s="32"/>
      <c r="G13651" s="32"/>
      <c r="I13651" s="7"/>
      <c r="J13651" s="7"/>
      <c r="K13651" s="7"/>
      <c r="N13651" s="7"/>
    </row>
    <row r="13652" spans="4:14" s="1" customFormat="1">
      <c r="D13652" s="32"/>
      <c r="G13652" s="32"/>
      <c r="I13652" s="7"/>
      <c r="J13652" s="7"/>
      <c r="K13652" s="7"/>
      <c r="N13652" s="7"/>
    </row>
    <row r="13653" spans="4:14" s="1" customFormat="1">
      <c r="D13653" s="32"/>
      <c r="G13653" s="32"/>
      <c r="I13653" s="7"/>
      <c r="J13653" s="7"/>
      <c r="K13653" s="7"/>
      <c r="N13653" s="7"/>
    </row>
    <row r="13654" spans="4:14" s="1" customFormat="1">
      <c r="D13654" s="32"/>
      <c r="G13654" s="32"/>
      <c r="I13654" s="7"/>
      <c r="J13654" s="7"/>
      <c r="K13654" s="7"/>
      <c r="N13654" s="7"/>
    </row>
    <row r="13655" spans="4:14" s="1" customFormat="1">
      <c r="D13655" s="32"/>
      <c r="G13655" s="32"/>
      <c r="I13655" s="7"/>
      <c r="J13655" s="7"/>
      <c r="K13655" s="7"/>
      <c r="N13655" s="7"/>
    </row>
    <row r="13656" spans="4:14" s="1" customFormat="1">
      <c r="D13656" s="32"/>
      <c r="G13656" s="32"/>
      <c r="I13656" s="7"/>
      <c r="J13656" s="7"/>
      <c r="K13656" s="7"/>
      <c r="N13656" s="7"/>
    </row>
    <row r="13657" spans="4:14" s="1" customFormat="1">
      <c r="D13657" s="32"/>
      <c r="G13657" s="32"/>
      <c r="I13657" s="7"/>
      <c r="J13657" s="7"/>
      <c r="K13657" s="7"/>
      <c r="N13657" s="7"/>
    </row>
    <row r="13658" spans="4:14" s="1" customFormat="1">
      <c r="D13658" s="32"/>
      <c r="G13658" s="32"/>
      <c r="I13658" s="7"/>
      <c r="J13658" s="7"/>
      <c r="K13658" s="7"/>
      <c r="N13658" s="7"/>
    </row>
    <row r="13659" spans="4:14" s="1" customFormat="1">
      <c r="D13659" s="32"/>
      <c r="G13659" s="32"/>
      <c r="I13659" s="7"/>
      <c r="J13659" s="7"/>
      <c r="K13659" s="7"/>
      <c r="N13659" s="7"/>
    </row>
    <row r="13660" spans="4:14" s="1" customFormat="1">
      <c r="D13660" s="32"/>
      <c r="G13660" s="32"/>
      <c r="I13660" s="7"/>
      <c r="J13660" s="7"/>
      <c r="K13660" s="7"/>
      <c r="N13660" s="7"/>
    </row>
    <row r="13661" spans="4:14" s="1" customFormat="1">
      <c r="D13661" s="32"/>
      <c r="G13661" s="32"/>
      <c r="I13661" s="7"/>
      <c r="J13661" s="7"/>
      <c r="K13661" s="7"/>
      <c r="N13661" s="7"/>
    </row>
    <row r="13662" spans="4:14" s="1" customFormat="1">
      <c r="D13662" s="32"/>
      <c r="G13662" s="32"/>
      <c r="I13662" s="7"/>
      <c r="J13662" s="7"/>
      <c r="K13662" s="7"/>
      <c r="N13662" s="7"/>
    </row>
    <row r="13663" spans="4:14" s="1" customFormat="1">
      <c r="D13663" s="32"/>
      <c r="G13663" s="32"/>
      <c r="I13663" s="7"/>
      <c r="J13663" s="7"/>
      <c r="K13663" s="7"/>
      <c r="N13663" s="7"/>
    </row>
    <row r="13664" spans="4:14" s="1" customFormat="1">
      <c r="D13664" s="32"/>
      <c r="G13664" s="32"/>
      <c r="I13664" s="7"/>
      <c r="J13664" s="7"/>
      <c r="K13664" s="7"/>
      <c r="N13664" s="7"/>
    </row>
    <row r="13665" spans="4:14" s="1" customFormat="1">
      <c r="D13665" s="32"/>
      <c r="G13665" s="32"/>
      <c r="I13665" s="7"/>
      <c r="J13665" s="7"/>
      <c r="K13665" s="7"/>
      <c r="N13665" s="7"/>
    </row>
    <row r="13666" spans="4:14" s="1" customFormat="1">
      <c r="D13666" s="32"/>
      <c r="G13666" s="32"/>
      <c r="I13666" s="7"/>
      <c r="J13666" s="7"/>
      <c r="K13666" s="7"/>
      <c r="N13666" s="7"/>
    </row>
    <row r="13667" spans="4:14" s="1" customFormat="1">
      <c r="D13667" s="32"/>
      <c r="G13667" s="32"/>
      <c r="I13667" s="7"/>
      <c r="J13667" s="7"/>
      <c r="K13667" s="7"/>
      <c r="N13667" s="7"/>
    </row>
    <row r="13668" spans="4:14" s="1" customFormat="1">
      <c r="D13668" s="32"/>
      <c r="G13668" s="32"/>
      <c r="I13668" s="7"/>
      <c r="J13668" s="7"/>
      <c r="K13668" s="7"/>
      <c r="N13668" s="7"/>
    </row>
    <row r="13669" spans="4:14" s="1" customFormat="1">
      <c r="D13669" s="32"/>
      <c r="G13669" s="32"/>
      <c r="I13669" s="7"/>
      <c r="J13669" s="7"/>
      <c r="K13669" s="7"/>
      <c r="N13669" s="7"/>
    </row>
    <row r="13670" spans="4:14" s="1" customFormat="1">
      <c r="D13670" s="32"/>
      <c r="G13670" s="32"/>
      <c r="I13670" s="7"/>
      <c r="J13670" s="7"/>
      <c r="K13670" s="7"/>
      <c r="N13670" s="7"/>
    </row>
    <row r="13671" spans="4:14" s="1" customFormat="1">
      <c r="D13671" s="32"/>
      <c r="G13671" s="32"/>
      <c r="I13671" s="7"/>
      <c r="J13671" s="7"/>
      <c r="K13671" s="7"/>
      <c r="N13671" s="7"/>
    </row>
    <row r="13672" spans="4:14" s="1" customFormat="1">
      <c r="D13672" s="32"/>
      <c r="G13672" s="32"/>
      <c r="I13672" s="7"/>
      <c r="J13672" s="7"/>
      <c r="K13672" s="7"/>
      <c r="N13672" s="7"/>
    </row>
    <row r="13673" spans="4:14" s="1" customFormat="1">
      <c r="D13673" s="32"/>
      <c r="G13673" s="32"/>
      <c r="I13673" s="7"/>
      <c r="J13673" s="7"/>
      <c r="K13673" s="7"/>
      <c r="N13673" s="7"/>
    </row>
    <row r="13674" spans="4:14" s="1" customFormat="1">
      <c r="D13674" s="32"/>
      <c r="G13674" s="32"/>
      <c r="I13674" s="7"/>
      <c r="J13674" s="7"/>
      <c r="K13674" s="7"/>
      <c r="N13674" s="7"/>
    </row>
    <row r="13675" spans="4:14" s="1" customFormat="1">
      <c r="D13675" s="32"/>
      <c r="G13675" s="32"/>
      <c r="I13675" s="7"/>
      <c r="J13675" s="7"/>
      <c r="K13675" s="7"/>
      <c r="N13675" s="7"/>
    </row>
    <row r="13676" spans="4:14" s="1" customFormat="1">
      <c r="D13676" s="32"/>
      <c r="G13676" s="32"/>
      <c r="I13676" s="7"/>
      <c r="J13676" s="7"/>
      <c r="K13676" s="7"/>
      <c r="N13676" s="7"/>
    </row>
    <row r="13677" spans="4:14" s="1" customFormat="1">
      <c r="D13677" s="32"/>
      <c r="G13677" s="32"/>
      <c r="I13677" s="7"/>
      <c r="J13677" s="7"/>
      <c r="K13677" s="7"/>
      <c r="N13677" s="7"/>
    </row>
    <row r="13678" spans="4:14" s="1" customFormat="1">
      <c r="D13678" s="32"/>
      <c r="G13678" s="32"/>
      <c r="I13678" s="7"/>
      <c r="J13678" s="7"/>
      <c r="K13678" s="7"/>
      <c r="N13678" s="7"/>
    </row>
    <row r="13679" spans="4:14" s="1" customFormat="1">
      <c r="D13679" s="32"/>
      <c r="G13679" s="32"/>
      <c r="I13679" s="7"/>
      <c r="J13679" s="7"/>
      <c r="K13679" s="7"/>
      <c r="N13679" s="7"/>
    </row>
    <row r="13680" spans="4:14" s="1" customFormat="1">
      <c r="D13680" s="32"/>
      <c r="G13680" s="32"/>
      <c r="I13680" s="7"/>
      <c r="J13680" s="7"/>
      <c r="K13680" s="7"/>
      <c r="N13680" s="7"/>
    </row>
    <row r="13681" spans="4:14" s="1" customFormat="1">
      <c r="D13681" s="32"/>
      <c r="G13681" s="32"/>
      <c r="I13681" s="7"/>
      <c r="J13681" s="7"/>
      <c r="K13681" s="7"/>
      <c r="N13681" s="7"/>
    </row>
    <row r="13682" spans="4:14" s="1" customFormat="1">
      <c r="D13682" s="32"/>
      <c r="G13682" s="32"/>
      <c r="I13682" s="7"/>
      <c r="J13682" s="7"/>
      <c r="K13682" s="7"/>
      <c r="N13682" s="7"/>
    </row>
    <row r="13683" spans="4:14" s="1" customFormat="1">
      <c r="D13683" s="32"/>
      <c r="G13683" s="32"/>
      <c r="I13683" s="7"/>
      <c r="J13683" s="7"/>
      <c r="K13683" s="7"/>
      <c r="N13683" s="7"/>
    </row>
    <row r="13684" spans="4:14" s="1" customFormat="1">
      <c r="D13684" s="32"/>
      <c r="G13684" s="32"/>
      <c r="I13684" s="7"/>
      <c r="J13684" s="7"/>
      <c r="K13684" s="7"/>
      <c r="N13684" s="7"/>
    </row>
    <row r="13685" spans="4:14" s="1" customFormat="1">
      <c r="D13685" s="32"/>
      <c r="G13685" s="32"/>
      <c r="I13685" s="7"/>
      <c r="J13685" s="7"/>
      <c r="K13685" s="7"/>
      <c r="N13685" s="7"/>
    </row>
    <row r="13686" spans="4:14" s="1" customFormat="1">
      <c r="D13686" s="32"/>
      <c r="G13686" s="32"/>
      <c r="I13686" s="7"/>
      <c r="J13686" s="7"/>
      <c r="K13686" s="7"/>
      <c r="N13686" s="7"/>
    </row>
    <row r="13687" spans="4:14" s="1" customFormat="1">
      <c r="D13687" s="32"/>
      <c r="G13687" s="32"/>
      <c r="I13687" s="7"/>
      <c r="J13687" s="7"/>
      <c r="K13687" s="7"/>
      <c r="N13687" s="7"/>
    </row>
    <row r="13688" spans="4:14" s="1" customFormat="1">
      <c r="D13688" s="32"/>
      <c r="G13688" s="32"/>
      <c r="I13688" s="7"/>
      <c r="J13688" s="7"/>
      <c r="K13688" s="7"/>
      <c r="N13688" s="7"/>
    </row>
    <row r="13689" spans="4:14" s="1" customFormat="1">
      <c r="D13689" s="32"/>
      <c r="G13689" s="32"/>
      <c r="I13689" s="7"/>
      <c r="J13689" s="7"/>
      <c r="K13689" s="7"/>
      <c r="N13689" s="7"/>
    </row>
    <row r="13690" spans="4:14" s="1" customFormat="1">
      <c r="D13690" s="32"/>
      <c r="G13690" s="32"/>
      <c r="I13690" s="7"/>
      <c r="J13690" s="7"/>
      <c r="K13690" s="7"/>
      <c r="N13690" s="7"/>
    </row>
    <row r="13691" spans="4:14" s="1" customFormat="1">
      <c r="D13691" s="32"/>
      <c r="G13691" s="32"/>
      <c r="I13691" s="7"/>
      <c r="J13691" s="7"/>
      <c r="K13691" s="7"/>
      <c r="N13691" s="7"/>
    </row>
    <row r="13692" spans="4:14" s="1" customFormat="1">
      <c r="D13692" s="32"/>
      <c r="G13692" s="32"/>
      <c r="I13692" s="7"/>
      <c r="J13692" s="7"/>
      <c r="K13692" s="7"/>
      <c r="N13692" s="7"/>
    </row>
    <row r="13693" spans="4:14" s="1" customFormat="1">
      <c r="D13693" s="32"/>
      <c r="G13693" s="32"/>
      <c r="I13693" s="7"/>
      <c r="J13693" s="7"/>
      <c r="K13693" s="7"/>
      <c r="N13693" s="7"/>
    </row>
    <row r="13694" spans="4:14" s="1" customFormat="1">
      <c r="D13694" s="32"/>
      <c r="G13694" s="32"/>
      <c r="I13694" s="7"/>
      <c r="J13694" s="7"/>
      <c r="K13694" s="7"/>
      <c r="N13694" s="7"/>
    </row>
    <row r="13695" spans="4:14" s="1" customFormat="1">
      <c r="D13695" s="32"/>
      <c r="G13695" s="32"/>
      <c r="I13695" s="7"/>
      <c r="J13695" s="7"/>
      <c r="K13695" s="7"/>
      <c r="N13695" s="7"/>
    </row>
    <row r="13696" spans="4:14" s="1" customFormat="1">
      <c r="D13696" s="32"/>
      <c r="G13696" s="32"/>
      <c r="I13696" s="7"/>
      <c r="J13696" s="7"/>
      <c r="K13696" s="7"/>
      <c r="N13696" s="7"/>
    </row>
    <row r="13697" spans="4:14" s="1" customFormat="1">
      <c r="D13697" s="32"/>
      <c r="G13697" s="32"/>
      <c r="I13697" s="7"/>
      <c r="J13697" s="7"/>
      <c r="K13697" s="7"/>
      <c r="N13697" s="7"/>
    </row>
    <row r="13698" spans="4:14" s="1" customFormat="1">
      <c r="D13698" s="32"/>
      <c r="G13698" s="32"/>
      <c r="I13698" s="7"/>
      <c r="J13698" s="7"/>
      <c r="K13698" s="7"/>
      <c r="N13698" s="7"/>
    </row>
    <row r="13699" spans="4:14" s="1" customFormat="1">
      <c r="D13699" s="32"/>
      <c r="G13699" s="32"/>
      <c r="I13699" s="7"/>
      <c r="J13699" s="7"/>
      <c r="K13699" s="7"/>
      <c r="N13699" s="7"/>
    </row>
    <row r="13700" spans="4:14" s="1" customFormat="1">
      <c r="D13700" s="32"/>
      <c r="G13700" s="32"/>
      <c r="I13700" s="7"/>
      <c r="J13700" s="7"/>
      <c r="K13700" s="7"/>
      <c r="N13700" s="7"/>
    </row>
    <row r="13701" spans="4:14" s="1" customFormat="1">
      <c r="D13701" s="32"/>
      <c r="G13701" s="32"/>
      <c r="I13701" s="7"/>
      <c r="J13701" s="7"/>
      <c r="K13701" s="7"/>
      <c r="N13701" s="7"/>
    </row>
    <row r="13702" spans="4:14" s="1" customFormat="1">
      <c r="D13702" s="32"/>
      <c r="G13702" s="32"/>
      <c r="I13702" s="7"/>
      <c r="J13702" s="7"/>
      <c r="K13702" s="7"/>
      <c r="N13702" s="7"/>
    </row>
    <row r="13703" spans="4:14" s="1" customFormat="1">
      <c r="D13703" s="32"/>
      <c r="G13703" s="32"/>
      <c r="I13703" s="7"/>
      <c r="J13703" s="7"/>
      <c r="K13703" s="7"/>
      <c r="N13703" s="7"/>
    </row>
    <row r="13704" spans="4:14" s="1" customFormat="1">
      <c r="D13704" s="32"/>
      <c r="G13704" s="32"/>
      <c r="I13704" s="7"/>
      <c r="J13704" s="7"/>
      <c r="K13704" s="7"/>
      <c r="N13704" s="7"/>
    </row>
    <row r="13705" spans="4:14" s="1" customFormat="1">
      <c r="D13705" s="32"/>
      <c r="G13705" s="32"/>
      <c r="I13705" s="7"/>
      <c r="J13705" s="7"/>
      <c r="K13705" s="7"/>
      <c r="N13705" s="7"/>
    </row>
    <row r="13706" spans="4:14" s="1" customFormat="1">
      <c r="D13706" s="32"/>
      <c r="G13706" s="32"/>
      <c r="I13706" s="7"/>
      <c r="J13706" s="7"/>
      <c r="K13706" s="7"/>
      <c r="N13706" s="7"/>
    </row>
    <row r="13707" spans="4:14" s="1" customFormat="1">
      <c r="D13707" s="32"/>
      <c r="G13707" s="32"/>
      <c r="I13707" s="7"/>
      <c r="J13707" s="7"/>
      <c r="K13707" s="7"/>
      <c r="N13707" s="7"/>
    </row>
    <row r="13708" spans="4:14" s="1" customFormat="1">
      <c r="D13708" s="32"/>
      <c r="G13708" s="32"/>
      <c r="I13708" s="7"/>
      <c r="J13708" s="7"/>
      <c r="K13708" s="7"/>
      <c r="N13708" s="7"/>
    </row>
    <row r="13709" spans="4:14" s="1" customFormat="1">
      <c r="D13709" s="32"/>
      <c r="G13709" s="32"/>
      <c r="I13709" s="7"/>
      <c r="J13709" s="7"/>
      <c r="K13709" s="7"/>
      <c r="N13709" s="7"/>
    </row>
    <row r="13710" spans="4:14" s="1" customFormat="1">
      <c r="D13710" s="32"/>
      <c r="G13710" s="32"/>
      <c r="I13710" s="7"/>
      <c r="J13710" s="7"/>
      <c r="K13710" s="7"/>
      <c r="N13710" s="7"/>
    </row>
    <row r="13711" spans="4:14" s="1" customFormat="1">
      <c r="D13711" s="32"/>
      <c r="G13711" s="32"/>
      <c r="I13711" s="7"/>
      <c r="J13711" s="7"/>
      <c r="K13711" s="7"/>
      <c r="N13711" s="7"/>
    </row>
    <row r="13712" spans="4:14" s="1" customFormat="1">
      <c r="D13712" s="32"/>
      <c r="G13712" s="32"/>
      <c r="I13712" s="7"/>
      <c r="J13712" s="7"/>
      <c r="K13712" s="7"/>
      <c r="N13712" s="7"/>
    </row>
    <row r="13713" spans="4:14" s="1" customFormat="1">
      <c r="D13713" s="32"/>
      <c r="G13713" s="32"/>
      <c r="I13713" s="7"/>
      <c r="J13713" s="7"/>
      <c r="K13713" s="7"/>
      <c r="N13713" s="7"/>
    </row>
    <row r="13714" spans="4:14" s="1" customFormat="1">
      <c r="D13714" s="32"/>
      <c r="G13714" s="32"/>
      <c r="I13714" s="7"/>
      <c r="J13714" s="7"/>
      <c r="K13714" s="7"/>
      <c r="N13714" s="7"/>
    </row>
    <row r="13715" spans="4:14" s="1" customFormat="1">
      <c r="D13715" s="32"/>
      <c r="G13715" s="32"/>
      <c r="I13715" s="7"/>
      <c r="J13715" s="7"/>
      <c r="K13715" s="7"/>
      <c r="N13715" s="7"/>
    </row>
    <row r="13716" spans="4:14" s="1" customFormat="1">
      <c r="D13716" s="32"/>
      <c r="G13716" s="32"/>
      <c r="I13716" s="7"/>
      <c r="J13716" s="7"/>
      <c r="K13716" s="7"/>
      <c r="N13716" s="7"/>
    </row>
    <row r="13717" spans="4:14" s="1" customFormat="1">
      <c r="D13717" s="32"/>
      <c r="G13717" s="32"/>
      <c r="I13717" s="7"/>
      <c r="J13717" s="7"/>
      <c r="K13717" s="7"/>
      <c r="N13717" s="7"/>
    </row>
    <row r="13718" spans="4:14" s="1" customFormat="1">
      <c r="D13718" s="32"/>
      <c r="G13718" s="32"/>
      <c r="I13718" s="7"/>
      <c r="J13718" s="7"/>
      <c r="K13718" s="7"/>
      <c r="N13718" s="7"/>
    </row>
    <row r="13719" spans="4:14" s="1" customFormat="1">
      <c r="D13719" s="32"/>
      <c r="G13719" s="32"/>
      <c r="I13719" s="7"/>
      <c r="J13719" s="7"/>
      <c r="K13719" s="7"/>
      <c r="N13719" s="7"/>
    </row>
    <row r="13720" spans="4:14" s="1" customFormat="1">
      <c r="D13720" s="32"/>
      <c r="G13720" s="32"/>
      <c r="I13720" s="7"/>
      <c r="J13720" s="7"/>
      <c r="K13720" s="7"/>
      <c r="N13720" s="7"/>
    </row>
    <row r="13721" spans="4:14" s="1" customFormat="1">
      <c r="D13721" s="32"/>
      <c r="G13721" s="32"/>
      <c r="I13721" s="7"/>
      <c r="J13721" s="7"/>
      <c r="K13721" s="7"/>
      <c r="N13721" s="7"/>
    </row>
    <row r="13722" spans="4:14" s="1" customFormat="1">
      <c r="D13722" s="32"/>
      <c r="G13722" s="32"/>
      <c r="I13722" s="7"/>
      <c r="J13722" s="7"/>
      <c r="K13722" s="7"/>
      <c r="N13722" s="7"/>
    </row>
    <row r="13723" spans="4:14" s="1" customFormat="1">
      <c r="D13723" s="32"/>
      <c r="G13723" s="32"/>
      <c r="I13723" s="7"/>
      <c r="J13723" s="7"/>
      <c r="K13723" s="7"/>
      <c r="N13723" s="7"/>
    </row>
    <row r="13724" spans="4:14" s="1" customFormat="1">
      <c r="D13724" s="32"/>
      <c r="G13724" s="32"/>
      <c r="I13724" s="7"/>
      <c r="J13724" s="7"/>
      <c r="K13724" s="7"/>
      <c r="N13724" s="7"/>
    </row>
    <row r="13725" spans="4:14" s="1" customFormat="1">
      <c r="D13725" s="32"/>
      <c r="G13725" s="32"/>
      <c r="I13725" s="7"/>
      <c r="J13725" s="7"/>
      <c r="K13725" s="7"/>
      <c r="N13725" s="7"/>
    </row>
    <row r="13726" spans="4:14" s="1" customFormat="1">
      <c r="D13726" s="32"/>
      <c r="G13726" s="32"/>
      <c r="I13726" s="7"/>
      <c r="J13726" s="7"/>
      <c r="K13726" s="7"/>
      <c r="N13726" s="7"/>
    </row>
    <row r="13727" spans="4:14" s="1" customFormat="1">
      <c r="D13727" s="32"/>
      <c r="G13727" s="32"/>
      <c r="I13727" s="7"/>
      <c r="J13727" s="7"/>
      <c r="K13727" s="7"/>
      <c r="N13727" s="7"/>
    </row>
    <row r="13728" spans="4:14" s="1" customFormat="1">
      <c r="D13728" s="32"/>
      <c r="G13728" s="32"/>
      <c r="I13728" s="7"/>
      <c r="J13728" s="7"/>
      <c r="K13728" s="7"/>
      <c r="N13728" s="7"/>
    </row>
    <row r="13729" spans="4:14" s="1" customFormat="1">
      <c r="D13729" s="32"/>
      <c r="G13729" s="32"/>
      <c r="I13729" s="7"/>
      <c r="J13729" s="7"/>
      <c r="K13729" s="7"/>
      <c r="N13729" s="7"/>
    </row>
    <row r="13730" spans="4:14" s="1" customFormat="1">
      <c r="D13730" s="32"/>
      <c r="G13730" s="32"/>
      <c r="I13730" s="7"/>
      <c r="J13730" s="7"/>
      <c r="K13730" s="7"/>
      <c r="N13730" s="7"/>
    </row>
    <row r="13731" spans="4:14" s="1" customFormat="1">
      <c r="D13731" s="32"/>
      <c r="G13731" s="32"/>
      <c r="I13731" s="7"/>
      <c r="J13731" s="7"/>
      <c r="K13731" s="7"/>
      <c r="N13731" s="7"/>
    </row>
    <row r="13732" spans="4:14" s="1" customFormat="1">
      <c r="D13732" s="32"/>
      <c r="G13732" s="32"/>
      <c r="I13732" s="7"/>
      <c r="J13732" s="7"/>
      <c r="K13732" s="7"/>
      <c r="N13732" s="7"/>
    </row>
    <row r="13733" spans="4:14" s="1" customFormat="1">
      <c r="D13733" s="32"/>
      <c r="G13733" s="32"/>
      <c r="I13733" s="7"/>
      <c r="J13733" s="7"/>
      <c r="K13733" s="7"/>
      <c r="N13733" s="7"/>
    </row>
    <row r="13734" spans="4:14" s="1" customFormat="1">
      <c r="D13734" s="32"/>
      <c r="G13734" s="32"/>
      <c r="I13734" s="7"/>
      <c r="J13734" s="7"/>
      <c r="K13734" s="7"/>
      <c r="N13734" s="7"/>
    </row>
    <row r="13735" spans="4:14" s="1" customFormat="1">
      <c r="D13735" s="32"/>
      <c r="G13735" s="32"/>
      <c r="I13735" s="7"/>
      <c r="J13735" s="7"/>
      <c r="K13735" s="7"/>
      <c r="N13735" s="7"/>
    </row>
    <row r="13736" spans="4:14" s="1" customFormat="1">
      <c r="D13736" s="32"/>
      <c r="G13736" s="32"/>
      <c r="I13736" s="7"/>
      <c r="J13736" s="7"/>
      <c r="K13736" s="7"/>
      <c r="N13736" s="7"/>
    </row>
    <row r="13737" spans="4:14" s="1" customFormat="1">
      <c r="D13737" s="32"/>
      <c r="G13737" s="32"/>
      <c r="I13737" s="7"/>
      <c r="J13737" s="7"/>
      <c r="K13737" s="7"/>
      <c r="N13737" s="7"/>
    </row>
    <row r="13738" spans="4:14" s="1" customFormat="1">
      <c r="D13738" s="32"/>
      <c r="G13738" s="32"/>
      <c r="I13738" s="7"/>
      <c r="J13738" s="7"/>
      <c r="K13738" s="7"/>
      <c r="N13738" s="7"/>
    </row>
    <row r="13739" spans="4:14" s="1" customFormat="1">
      <c r="D13739" s="32"/>
      <c r="G13739" s="32"/>
      <c r="I13739" s="7"/>
      <c r="J13739" s="7"/>
      <c r="K13739" s="7"/>
      <c r="N13739" s="7"/>
    </row>
    <row r="13740" spans="4:14" s="1" customFormat="1">
      <c r="D13740" s="32"/>
      <c r="G13740" s="32"/>
      <c r="I13740" s="7"/>
      <c r="J13740" s="7"/>
      <c r="K13740" s="7"/>
      <c r="N13740" s="7"/>
    </row>
    <row r="13741" spans="4:14" s="1" customFormat="1">
      <c r="D13741" s="32"/>
      <c r="G13741" s="32"/>
      <c r="I13741" s="7"/>
      <c r="J13741" s="7"/>
      <c r="K13741" s="7"/>
      <c r="N13741" s="7"/>
    </row>
    <row r="13742" spans="4:14" s="1" customFormat="1">
      <c r="D13742" s="32"/>
      <c r="G13742" s="32"/>
      <c r="I13742" s="7"/>
      <c r="J13742" s="7"/>
      <c r="K13742" s="7"/>
      <c r="N13742" s="7"/>
    </row>
    <row r="13743" spans="4:14" s="1" customFormat="1">
      <c r="D13743" s="32"/>
      <c r="G13743" s="32"/>
      <c r="I13743" s="7"/>
      <c r="J13743" s="7"/>
      <c r="K13743" s="7"/>
      <c r="N13743" s="7"/>
    </row>
    <row r="13744" spans="4:14" s="1" customFormat="1">
      <c r="D13744" s="32"/>
      <c r="G13744" s="32"/>
      <c r="I13744" s="7"/>
      <c r="J13744" s="7"/>
      <c r="K13744" s="7"/>
      <c r="N13744" s="7"/>
    </row>
    <row r="13745" spans="4:14" s="1" customFormat="1">
      <c r="D13745" s="32"/>
      <c r="G13745" s="32"/>
      <c r="I13745" s="7"/>
      <c r="J13745" s="7"/>
      <c r="K13745" s="7"/>
      <c r="N13745" s="7"/>
    </row>
    <row r="13746" spans="4:14" s="1" customFormat="1">
      <c r="D13746" s="32"/>
      <c r="G13746" s="32"/>
      <c r="I13746" s="7"/>
      <c r="J13746" s="7"/>
      <c r="K13746" s="7"/>
      <c r="N13746" s="7"/>
    </row>
    <row r="13747" spans="4:14" s="1" customFormat="1">
      <c r="D13747" s="32"/>
      <c r="G13747" s="32"/>
      <c r="I13747" s="7"/>
      <c r="J13747" s="7"/>
      <c r="K13747" s="7"/>
      <c r="N13747" s="7"/>
    </row>
    <row r="13748" spans="4:14" s="1" customFormat="1">
      <c r="D13748" s="32"/>
      <c r="G13748" s="32"/>
      <c r="I13748" s="7"/>
      <c r="J13748" s="7"/>
      <c r="K13748" s="7"/>
      <c r="N13748" s="7"/>
    </row>
    <row r="13749" spans="4:14" s="1" customFormat="1">
      <c r="D13749" s="32"/>
      <c r="G13749" s="32"/>
      <c r="I13749" s="7"/>
      <c r="J13749" s="7"/>
      <c r="K13749" s="7"/>
      <c r="N13749" s="7"/>
    </row>
    <row r="13750" spans="4:14" s="1" customFormat="1">
      <c r="D13750" s="32"/>
      <c r="G13750" s="32"/>
      <c r="I13750" s="7"/>
      <c r="J13750" s="7"/>
      <c r="K13750" s="7"/>
      <c r="N13750" s="7"/>
    </row>
    <row r="13751" spans="4:14" s="1" customFormat="1">
      <c r="D13751" s="32"/>
      <c r="G13751" s="32"/>
      <c r="I13751" s="7"/>
      <c r="J13751" s="7"/>
      <c r="K13751" s="7"/>
      <c r="N13751" s="7"/>
    </row>
    <row r="13752" spans="4:14" s="1" customFormat="1">
      <c r="D13752" s="32"/>
      <c r="G13752" s="32"/>
      <c r="I13752" s="7"/>
      <c r="J13752" s="7"/>
      <c r="K13752" s="7"/>
      <c r="N13752" s="7"/>
    </row>
    <row r="13753" spans="4:14" s="1" customFormat="1">
      <c r="D13753" s="32"/>
      <c r="G13753" s="32"/>
      <c r="I13753" s="7"/>
      <c r="J13753" s="7"/>
      <c r="K13753" s="7"/>
      <c r="N13753" s="7"/>
    </row>
    <row r="13754" spans="4:14" s="1" customFormat="1">
      <c r="D13754" s="32"/>
      <c r="G13754" s="32"/>
      <c r="I13754" s="7"/>
      <c r="J13754" s="7"/>
      <c r="K13754" s="7"/>
      <c r="N13754" s="7"/>
    </row>
    <row r="13755" spans="4:14" s="1" customFormat="1">
      <c r="D13755" s="32"/>
      <c r="G13755" s="32"/>
      <c r="I13755" s="7"/>
      <c r="J13755" s="7"/>
      <c r="K13755" s="7"/>
      <c r="N13755" s="7"/>
    </row>
    <row r="13756" spans="4:14" s="1" customFormat="1">
      <c r="D13756" s="32"/>
      <c r="G13756" s="32"/>
      <c r="I13756" s="7"/>
      <c r="J13756" s="7"/>
      <c r="K13756" s="7"/>
      <c r="N13756" s="7"/>
    </row>
    <row r="13757" spans="4:14" s="1" customFormat="1">
      <c r="D13757" s="32"/>
      <c r="G13757" s="32"/>
      <c r="I13757" s="7"/>
      <c r="J13757" s="7"/>
      <c r="K13757" s="7"/>
      <c r="N13757" s="7"/>
    </row>
    <row r="13758" spans="4:14" s="1" customFormat="1">
      <c r="D13758" s="32"/>
      <c r="G13758" s="32"/>
      <c r="I13758" s="7"/>
      <c r="J13758" s="7"/>
      <c r="K13758" s="7"/>
      <c r="N13758" s="7"/>
    </row>
    <row r="13759" spans="4:14" s="1" customFormat="1">
      <c r="D13759" s="32"/>
      <c r="G13759" s="32"/>
      <c r="I13759" s="7"/>
      <c r="J13759" s="7"/>
      <c r="K13759" s="7"/>
      <c r="N13759" s="7"/>
    </row>
    <row r="13760" spans="4:14" s="1" customFormat="1">
      <c r="D13760" s="32"/>
      <c r="G13760" s="32"/>
      <c r="I13760" s="7"/>
      <c r="J13760" s="7"/>
      <c r="K13760" s="7"/>
      <c r="N13760" s="7"/>
    </row>
    <row r="13761" spans="4:14" s="1" customFormat="1">
      <c r="D13761" s="32"/>
      <c r="G13761" s="32"/>
      <c r="I13761" s="7"/>
      <c r="J13761" s="7"/>
      <c r="K13761" s="7"/>
      <c r="N13761" s="7"/>
    </row>
    <row r="13762" spans="4:14" s="1" customFormat="1">
      <c r="D13762" s="32"/>
      <c r="G13762" s="32"/>
      <c r="I13762" s="7"/>
      <c r="J13762" s="7"/>
      <c r="K13762" s="7"/>
      <c r="N13762" s="7"/>
    </row>
    <row r="13763" spans="4:14" s="1" customFormat="1">
      <c r="D13763" s="32"/>
      <c r="G13763" s="32"/>
      <c r="I13763" s="7"/>
      <c r="J13763" s="7"/>
      <c r="K13763" s="7"/>
      <c r="N13763" s="7"/>
    </row>
    <row r="13764" spans="4:14" s="1" customFormat="1">
      <c r="D13764" s="32"/>
      <c r="G13764" s="32"/>
      <c r="I13764" s="7"/>
      <c r="J13764" s="7"/>
      <c r="K13764" s="7"/>
      <c r="N13764" s="7"/>
    </row>
    <row r="13765" spans="4:14" s="1" customFormat="1">
      <c r="D13765" s="32"/>
      <c r="G13765" s="32"/>
      <c r="I13765" s="7"/>
      <c r="J13765" s="7"/>
      <c r="K13765" s="7"/>
      <c r="N13765" s="7"/>
    </row>
    <row r="13766" spans="4:14" s="1" customFormat="1">
      <c r="D13766" s="32"/>
      <c r="G13766" s="32"/>
      <c r="I13766" s="7"/>
      <c r="J13766" s="7"/>
      <c r="K13766" s="7"/>
      <c r="N13766" s="7"/>
    </row>
    <row r="13767" spans="4:14" s="1" customFormat="1">
      <c r="D13767" s="32"/>
      <c r="G13767" s="32"/>
      <c r="I13767" s="7"/>
      <c r="J13767" s="7"/>
      <c r="K13767" s="7"/>
      <c r="N13767" s="7"/>
    </row>
    <row r="13768" spans="4:14" s="1" customFormat="1">
      <c r="D13768" s="32"/>
      <c r="G13768" s="32"/>
      <c r="I13768" s="7"/>
      <c r="J13768" s="7"/>
      <c r="K13768" s="7"/>
      <c r="N13768" s="7"/>
    </row>
    <row r="13769" spans="4:14" s="1" customFormat="1">
      <c r="D13769" s="32"/>
      <c r="G13769" s="32"/>
      <c r="I13769" s="7"/>
      <c r="J13769" s="7"/>
      <c r="K13769" s="7"/>
      <c r="N13769" s="7"/>
    </row>
    <row r="13770" spans="4:14" s="1" customFormat="1">
      <c r="D13770" s="32"/>
      <c r="G13770" s="32"/>
      <c r="I13770" s="7"/>
      <c r="J13770" s="7"/>
      <c r="K13770" s="7"/>
      <c r="N13770" s="7"/>
    </row>
    <row r="13771" spans="4:14" s="1" customFormat="1">
      <c r="D13771" s="32"/>
      <c r="G13771" s="32"/>
      <c r="I13771" s="7"/>
      <c r="J13771" s="7"/>
      <c r="K13771" s="7"/>
      <c r="N13771" s="7"/>
    </row>
    <row r="13772" spans="4:14" s="1" customFormat="1">
      <c r="D13772" s="32"/>
      <c r="G13772" s="32"/>
      <c r="I13772" s="7"/>
      <c r="J13772" s="7"/>
      <c r="K13772" s="7"/>
      <c r="N13772" s="7"/>
    </row>
    <row r="13773" spans="4:14" s="1" customFormat="1">
      <c r="D13773" s="32"/>
      <c r="G13773" s="32"/>
      <c r="I13773" s="7"/>
      <c r="J13773" s="7"/>
      <c r="K13773" s="7"/>
      <c r="N13773" s="7"/>
    </row>
    <row r="13774" spans="4:14" s="1" customFormat="1">
      <c r="D13774" s="32"/>
      <c r="G13774" s="32"/>
      <c r="I13774" s="7"/>
      <c r="J13774" s="7"/>
      <c r="K13774" s="7"/>
      <c r="N13774" s="7"/>
    </row>
    <row r="13775" spans="4:14" s="1" customFormat="1">
      <c r="D13775" s="32"/>
      <c r="G13775" s="32"/>
      <c r="I13775" s="7"/>
      <c r="J13775" s="7"/>
      <c r="K13775" s="7"/>
      <c r="N13775" s="7"/>
    </row>
    <row r="13776" spans="4:14" s="1" customFormat="1">
      <c r="D13776" s="32"/>
      <c r="G13776" s="32"/>
      <c r="I13776" s="7"/>
      <c r="J13776" s="7"/>
      <c r="K13776" s="7"/>
      <c r="N13776" s="7"/>
    </row>
    <row r="13777" spans="4:14" s="1" customFormat="1">
      <c r="D13777" s="32"/>
      <c r="G13777" s="32"/>
      <c r="I13777" s="7"/>
      <c r="J13777" s="7"/>
      <c r="K13777" s="7"/>
      <c r="N13777" s="7"/>
    </row>
    <row r="13778" spans="4:14" s="1" customFormat="1">
      <c r="D13778" s="32"/>
      <c r="G13778" s="32"/>
      <c r="I13778" s="7"/>
      <c r="J13778" s="7"/>
      <c r="K13778" s="7"/>
      <c r="N13778" s="7"/>
    </row>
    <row r="13779" spans="4:14" s="1" customFormat="1">
      <c r="D13779" s="32"/>
      <c r="G13779" s="32"/>
      <c r="I13779" s="7"/>
      <c r="J13779" s="7"/>
      <c r="K13779" s="7"/>
      <c r="N13779" s="7"/>
    </row>
    <row r="13780" spans="4:14" s="1" customFormat="1">
      <c r="D13780" s="32"/>
      <c r="G13780" s="32"/>
      <c r="I13780" s="7"/>
      <c r="J13780" s="7"/>
      <c r="K13780" s="7"/>
      <c r="N13780" s="7"/>
    </row>
    <row r="13781" spans="4:14" s="1" customFormat="1">
      <c r="D13781" s="32"/>
      <c r="G13781" s="32"/>
      <c r="I13781" s="7"/>
      <c r="J13781" s="7"/>
      <c r="K13781" s="7"/>
      <c r="N13781" s="7"/>
    </row>
    <row r="13782" spans="4:14" s="1" customFormat="1">
      <c r="D13782" s="32"/>
      <c r="G13782" s="32"/>
      <c r="I13782" s="7"/>
      <c r="J13782" s="7"/>
      <c r="K13782" s="7"/>
      <c r="N13782" s="7"/>
    </row>
    <row r="13783" spans="4:14" s="1" customFormat="1">
      <c r="D13783" s="32"/>
      <c r="G13783" s="32"/>
      <c r="I13783" s="7"/>
      <c r="J13783" s="7"/>
      <c r="K13783" s="7"/>
      <c r="N13783" s="7"/>
    </row>
    <row r="13784" spans="4:14" s="1" customFormat="1">
      <c r="D13784" s="32"/>
      <c r="G13784" s="32"/>
      <c r="I13784" s="7"/>
      <c r="J13784" s="7"/>
      <c r="K13784" s="7"/>
      <c r="N13784" s="7"/>
    </row>
    <row r="13785" spans="4:14" s="1" customFormat="1">
      <c r="D13785" s="32"/>
      <c r="G13785" s="32"/>
      <c r="I13785" s="7"/>
      <c r="J13785" s="7"/>
      <c r="K13785" s="7"/>
      <c r="N13785" s="7"/>
    </row>
    <row r="13786" spans="4:14" s="1" customFormat="1">
      <c r="D13786" s="32"/>
      <c r="G13786" s="32"/>
      <c r="I13786" s="7"/>
      <c r="J13786" s="7"/>
      <c r="K13786" s="7"/>
      <c r="N13786" s="7"/>
    </row>
    <row r="13787" spans="4:14" s="1" customFormat="1">
      <c r="D13787" s="32"/>
      <c r="G13787" s="32"/>
      <c r="I13787" s="7"/>
      <c r="J13787" s="7"/>
      <c r="K13787" s="7"/>
      <c r="N13787" s="7"/>
    </row>
    <row r="13788" spans="4:14" s="1" customFormat="1">
      <c r="D13788" s="32"/>
      <c r="G13788" s="32"/>
      <c r="I13788" s="7"/>
      <c r="J13788" s="7"/>
      <c r="K13788" s="7"/>
      <c r="N13788" s="7"/>
    </row>
    <row r="13789" spans="4:14" s="1" customFormat="1">
      <c r="D13789" s="32"/>
      <c r="G13789" s="32"/>
      <c r="I13789" s="7"/>
      <c r="J13789" s="7"/>
      <c r="K13789" s="7"/>
      <c r="N13789" s="7"/>
    </row>
    <row r="13790" spans="4:14" s="1" customFormat="1">
      <c r="D13790" s="32"/>
      <c r="G13790" s="32"/>
      <c r="I13790" s="7"/>
      <c r="J13790" s="7"/>
      <c r="K13790" s="7"/>
      <c r="N13790" s="7"/>
    </row>
    <row r="13791" spans="4:14" s="1" customFormat="1">
      <c r="D13791" s="32"/>
      <c r="G13791" s="32"/>
      <c r="I13791" s="7"/>
      <c r="J13791" s="7"/>
      <c r="K13791" s="7"/>
      <c r="N13791" s="7"/>
    </row>
    <row r="13792" spans="4:14" s="1" customFormat="1">
      <c r="D13792" s="32"/>
      <c r="G13792" s="32"/>
      <c r="I13792" s="7"/>
      <c r="J13792" s="7"/>
      <c r="K13792" s="7"/>
      <c r="N13792" s="7"/>
    </row>
    <row r="13793" spans="4:14" s="1" customFormat="1">
      <c r="D13793" s="32"/>
      <c r="G13793" s="32"/>
      <c r="I13793" s="7"/>
      <c r="J13793" s="7"/>
      <c r="K13793" s="7"/>
      <c r="N13793" s="7"/>
    </row>
    <row r="13794" spans="4:14" s="1" customFormat="1">
      <c r="D13794" s="32"/>
      <c r="G13794" s="32"/>
      <c r="I13794" s="7"/>
      <c r="J13794" s="7"/>
      <c r="K13794" s="7"/>
      <c r="N13794" s="7"/>
    </row>
    <row r="13795" spans="4:14" s="1" customFormat="1">
      <c r="D13795" s="32"/>
      <c r="G13795" s="32"/>
      <c r="I13795" s="7"/>
      <c r="J13795" s="7"/>
      <c r="K13795" s="7"/>
      <c r="N13795" s="7"/>
    </row>
    <row r="13796" spans="4:14" s="1" customFormat="1">
      <c r="D13796" s="32"/>
      <c r="G13796" s="32"/>
      <c r="I13796" s="7"/>
      <c r="J13796" s="7"/>
      <c r="K13796" s="7"/>
      <c r="N13796" s="7"/>
    </row>
    <row r="13797" spans="4:14" s="1" customFormat="1">
      <c r="D13797" s="32"/>
      <c r="G13797" s="32"/>
      <c r="I13797" s="7"/>
      <c r="J13797" s="7"/>
      <c r="K13797" s="7"/>
      <c r="N13797" s="7"/>
    </row>
    <row r="13798" spans="4:14" s="1" customFormat="1">
      <c r="D13798" s="32"/>
      <c r="G13798" s="32"/>
      <c r="I13798" s="7"/>
      <c r="J13798" s="7"/>
      <c r="K13798" s="7"/>
      <c r="N13798" s="7"/>
    </row>
    <row r="13799" spans="4:14" s="1" customFormat="1">
      <c r="D13799" s="32"/>
      <c r="G13799" s="32"/>
      <c r="I13799" s="7"/>
      <c r="J13799" s="7"/>
      <c r="K13799" s="7"/>
      <c r="N13799" s="7"/>
    </row>
    <row r="13800" spans="4:14" s="1" customFormat="1">
      <c r="D13800" s="32"/>
      <c r="G13800" s="32"/>
      <c r="I13800" s="7"/>
      <c r="J13800" s="7"/>
      <c r="K13800" s="7"/>
      <c r="N13800" s="7"/>
    </row>
    <row r="13801" spans="4:14" s="1" customFormat="1">
      <c r="D13801" s="32"/>
      <c r="G13801" s="32"/>
      <c r="I13801" s="7"/>
      <c r="J13801" s="7"/>
      <c r="K13801" s="7"/>
      <c r="N13801" s="7"/>
    </row>
    <row r="13802" spans="4:14" s="1" customFormat="1">
      <c r="D13802" s="32"/>
      <c r="G13802" s="32"/>
      <c r="I13802" s="7"/>
      <c r="J13802" s="7"/>
      <c r="K13802" s="7"/>
      <c r="N13802" s="7"/>
    </row>
    <row r="13803" spans="4:14" s="1" customFormat="1">
      <c r="D13803" s="32"/>
      <c r="G13803" s="32"/>
      <c r="I13803" s="7"/>
      <c r="J13803" s="7"/>
      <c r="K13803" s="7"/>
      <c r="N13803" s="7"/>
    </row>
    <row r="13804" spans="4:14" s="1" customFormat="1">
      <c r="D13804" s="32"/>
      <c r="G13804" s="32"/>
      <c r="I13804" s="7"/>
      <c r="J13804" s="7"/>
      <c r="K13804" s="7"/>
      <c r="N13804" s="7"/>
    </row>
    <row r="13805" spans="4:14" s="1" customFormat="1">
      <c r="D13805" s="32"/>
      <c r="G13805" s="32"/>
      <c r="I13805" s="7"/>
      <c r="J13805" s="7"/>
      <c r="K13805" s="7"/>
      <c r="N13805" s="7"/>
    </row>
    <row r="13806" spans="4:14" s="1" customFormat="1">
      <c r="D13806" s="32"/>
      <c r="G13806" s="32"/>
      <c r="I13806" s="7"/>
      <c r="J13806" s="7"/>
      <c r="K13806" s="7"/>
      <c r="N13806" s="7"/>
    </row>
    <row r="13807" spans="4:14" s="1" customFormat="1">
      <c r="D13807" s="32"/>
      <c r="G13807" s="32"/>
      <c r="I13807" s="7"/>
      <c r="J13807" s="7"/>
      <c r="K13807" s="7"/>
      <c r="N13807" s="7"/>
    </row>
    <row r="13808" spans="4:14" s="1" customFormat="1">
      <c r="D13808" s="32"/>
      <c r="G13808" s="32"/>
      <c r="I13808" s="7"/>
      <c r="J13808" s="7"/>
      <c r="K13808" s="7"/>
      <c r="N13808" s="7"/>
    </row>
    <row r="13809" spans="4:14" s="1" customFormat="1">
      <c r="D13809" s="32"/>
      <c r="G13809" s="32"/>
      <c r="I13809" s="7"/>
      <c r="J13809" s="7"/>
      <c r="K13809" s="7"/>
      <c r="N13809" s="7"/>
    </row>
    <row r="13810" spans="4:14" s="1" customFormat="1">
      <c r="D13810" s="32"/>
      <c r="G13810" s="32"/>
      <c r="I13810" s="7"/>
      <c r="J13810" s="7"/>
      <c r="K13810" s="7"/>
      <c r="N13810" s="7"/>
    </row>
    <row r="13811" spans="4:14" s="1" customFormat="1">
      <c r="D13811" s="32"/>
      <c r="G13811" s="32"/>
      <c r="I13811" s="7"/>
      <c r="J13811" s="7"/>
      <c r="K13811" s="7"/>
      <c r="N13811" s="7"/>
    </row>
    <row r="13812" spans="4:14" s="1" customFormat="1">
      <c r="D13812" s="32"/>
      <c r="G13812" s="32"/>
      <c r="I13812" s="7"/>
      <c r="J13812" s="7"/>
      <c r="K13812" s="7"/>
      <c r="N13812" s="7"/>
    </row>
    <row r="13813" spans="4:14" s="1" customFormat="1">
      <c r="D13813" s="32"/>
      <c r="G13813" s="32"/>
      <c r="I13813" s="7"/>
      <c r="J13813" s="7"/>
      <c r="K13813" s="7"/>
      <c r="N13813" s="7"/>
    </row>
    <row r="13814" spans="4:14" s="1" customFormat="1">
      <c r="D13814" s="32"/>
      <c r="G13814" s="32"/>
      <c r="I13814" s="7"/>
      <c r="J13814" s="7"/>
      <c r="K13814" s="7"/>
      <c r="N13814" s="7"/>
    </row>
    <row r="13815" spans="4:14" s="1" customFormat="1">
      <c r="D13815" s="32"/>
      <c r="G13815" s="32"/>
      <c r="I13815" s="7"/>
      <c r="J13815" s="7"/>
      <c r="K13815" s="7"/>
      <c r="N13815" s="7"/>
    </row>
    <row r="13816" spans="4:14" s="1" customFormat="1">
      <c r="D13816" s="32"/>
      <c r="G13816" s="32"/>
      <c r="I13816" s="7"/>
      <c r="J13816" s="7"/>
      <c r="K13816" s="7"/>
      <c r="N13816" s="7"/>
    </row>
    <row r="13817" spans="4:14" s="1" customFormat="1">
      <c r="D13817" s="32"/>
      <c r="G13817" s="32"/>
      <c r="I13817" s="7"/>
      <c r="J13817" s="7"/>
      <c r="K13817" s="7"/>
      <c r="N13817" s="7"/>
    </row>
    <row r="13818" spans="4:14" s="1" customFormat="1">
      <c r="D13818" s="32"/>
      <c r="G13818" s="32"/>
      <c r="I13818" s="7"/>
      <c r="J13818" s="7"/>
      <c r="K13818" s="7"/>
      <c r="N13818" s="7"/>
    </row>
    <row r="13819" spans="4:14" s="1" customFormat="1">
      <c r="D13819" s="32"/>
      <c r="G13819" s="32"/>
      <c r="I13819" s="7"/>
      <c r="J13819" s="7"/>
      <c r="K13819" s="7"/>
      <c r="N13819" s="7"/>
    </row>
    <row r="13820" spans="4:14" s="1" customFormat="1">
      <c r="D13820" s="32"/>
      <c r="G13820" s="32"/>
      <c r="I13820" s="7"/>
      <c r="J13820" s="7"/>
      <c r="K13820" s="7"/>
      <c r="N13820" s="7"/>
    </row>
    <row r="13821" spans="4:14" s="1" customFormat="1">
      <c r="D13821" s="32"/>
      <c r="G13821" s="32"/>
      <c r="I13821" s="7"/>
      <c r="J13821" s="7"/>
      <c r="K13821" s="7"/>
      <c r="N13821" s="7"/>
    </row>
    <row r="13822" spans="4:14" s="1" customFormat="1">
      <c r="D13822" s="32"/>
      <c r="G13822" s="32"/>
      <c r="I13822" s="7"/>
      <c r="J13822" s="7"/>
      <c r="K13822" s="7"/>
      <c r="N13822" s="7"/>
    </row>
    <row r="13823" spans="4:14" s="1" customFormat="1">
      <c r="D13823" s="32"/>
      <c r="G13823" s="32"/>
      <c r="I13823" s="7"/>
      <c r="J13823" s="7"/>
      <c r="K13823" s="7"/>
      <c r="N13823" s="7"/>
    </row>
    <row r="13824" spans="4:14" s="1" customFormat="1">
      <c r="D13824" s="32"/>
      <c r="G13824" s="32"/>
      <c r="I13824" s="7"/>
      <c r="J13824" s="7"/>
      <c r="K13824" s="7"/>
      <c r="N13824" s="7"/>
    </row>
    <row r="13825" spans="4:14" s="1" customFormat="1">
      <c r="D13825" s="32"/>
      <c r="G13825" s="32"/>
      <c r="I13825" s="7"/>
      <c r="J13825" s="7"/>
      <c r="K13825" s="7"/>
      <c r="N13825" s="7"/>
    </row>
    <row r="13826" spans="4:14" s="1" customFormat="1">
      <c r="D13826" s="32"/>
      <c r="G13826" s="32"/>
      <c r="I13826" s="7"/>
      <c r="J13826" s="7"/>
      <c r="K13826" s="7"/>
      <c r="N13826" s="7"/>
    </row>
    <row r="13827" spans="4:14" s="1" customFormat="1">
      <c r="D13827" s="32"/>
      <c r="G13827" s="32"/>
      <c r="I13827" s="7"/>
      <c r="J13827" s="7"/>
      <c r="K13827" s="7"/>
      <c r="N13827" s="7"/>
    </row>
    <row r="13828" spans="4:14" s="1" customFormat="1">
      <c r="D13828" s="32"/>
      <c r="G13828" s="32"/>
      <c r="I13828" s="7"/>
      <c r="J13828" s="7"/>
      <c r="K13828" s="7"/>
      <c r="N13828" s="7"/>
    </row>
    <row r="13829" spans="4:14" s="1" customFormat="1">
      <c r="D13829" s="32"/>
      <c r="G13829" s="32"/>
      <c r="I13829" s="7"/>
      <c r="J13829" s="7"/>
      <c r="K13829" s="7"/>
      <c r="N13829" s="7"/>
    </row>
    <row r="13830" spans="4:14" s="1" customFormat="1">
      <c r="D13830" s="32"/>
      <c r="G13830" s="32"/>
      <c r="I13830" s="7"/>
      <c r="J13830" s="7"/>
      <c r="K13830" s="7"/>
      <c r="N13830" s="7"/>
    </row>
    <row r="13831" spans="4:14" s="1" customFormat="1">
      <c r="D13831" s="32"/>
      <c r="G13831" s="32"/>
      <c r="I13831" s="7"/>
      <c r="J13831" s="7"/>
      <c r="K13831" s="7"/>
      <c r="N13831" s="7"/>
    </row>
    <row r="13832" spans="4:14" s="1" customFormat="1">
      <c r="D13832" s="32"/>
      <c r="G13832" s="32"/>
      <c r="I13832" s="7"/>
      <c r="J13832" s="7"/>
      <c r="K13832" s="7"/>
      <c r="N13832" s="7"/>
    </row>
    <row r="13833" spans="4:14" s="1" customFormat="1">
      <c r="D13833" s="32"/>
      <c r="G13833" s="32"/>
      <c r="I13833" s="7"/>
      <c r="J13833" s="7"/>
      <c r="K13833" s="7"/>
      <c r="N13833" s="7"/>
    </row>
    <row r="13834" spans="4:14" s="1" customFormat="1">
      <c r="D13834" s="32"/>
      <c r="G13834" s="32"/>
      <c r="I13834" s="7"/>
      <c r="J13834" s="7"/>
      <c r="K13834" s="7"/>
      <c r="N13834" s="7"/>
    </row>
    <row r="13835" spans="4:14" s="1" customFormat="1">
      <c r="D13835" s="32"/>
      <c r="G13835" s="32"/>
      <c r="I13835" s="7"/>
      <c r="J13835" s="7"/>
      <c r="K13835" s="7"/>
      <c r="N13835" s="7"/>
    </row>
    <row r="13836" spans="4:14" s="1" customFormat="1">
      <c r="D13836" s="32"/>
      <c r="G13836" s="32"/>
      <c r="I13836" s="7"/>
      <c r="J13836" s="7"/>
      <c r="K13836" s="7"/>
      <c r="N13836" s="7"/>
    </row>
    <row r="13837" spans="4:14" s="1" customFormat="1">
      <c r="D13837" s="32"/>
      <c r="G13837" s="32"/>
      <c r="I13837" s="7"/>
      <c r="J13837" s="7"/>
      <c r="K13837" s="7"/>
      <c r="N13837" s="7"/>
    </row>
    <row r="13838" spans="4:14" s="1" customFormat="1">
      <c r="D13838" s="32"/>
      <c r="G13838" s="32"/>
      <c r="I13838" s="7"/>
      <c r="J13838" s="7"/>
      <c r="K13838" s="7"/>
      <c r="N13838" s="7"/>
    </row>
    <row r="13839" spans="4:14" s="1" customFormat="1">
      <c r="D13839" s="32"/>
      <c r="G13839" s="32"/>
      <c r="I13839" s="7"/>
      <c r="J13839" s="7"/>
      <c r="K13839" s="7"/>
      <c r="N13839" s="7"/>
    </row>
    <row r="13840" spans="4:14" s="1" customFormat="1">
      <c r="D13840" s="32"/>
      <c r="G13840" s="32"/>
      <c r="I13840" s="7"/>
      <c r="J13840" s="7"/>
      <c r="K13840" s="7"/>
      <c r="N13840" s="7"/>
    </row>
    <row r="13841" spans="4:14" s="1" customFormat="1">
      <c r="D13841" s="32"/>
      <c r="G13841" s="32"/>
      <c r="I13841" s="7"/>
      <c r="J13841" s="7"/>
      <c r="K13841" s="7"/>
      <c r="N13841" s="7"/>
    </row>
    <row r="13842" spans="4:14" s="1" customFormat="1">
      <c r="D13842" s="32"/>
      <c r="G13842" s="32"/>
      <c r="I13842" s="7"/>
      <c r="J13842" s="7"/>
      <c r="K13842" s="7"/>
      <c r="N13842" s="7"/>
    </row>
    <row r="13843" spans="4:14" s="1" customFormat="1">
      <c r="D13843" s="32"/>
      <c r="G13843" s="32"/>
      <c r="I13843" s="7"/>
      <c r="J13843" s="7"/>
      <c r="K13843" s="7"/>
      <c r="N13843" s="7"/>
    </row>
    <row r="13844" spans="4:14" s="1" customFormat="1">
      <c r="D13844" s="32"/>
      <c r="G13844" s="32"/>
      <c r="I13844" s="7"/>
      <c r="J13844" s="7"/>
      <c r="K13844" s="7"/>
      <c r="N13844" s="7"/>
    </row>
    <row r="13845" spans="4:14" s="1" customFormat="1">
      <c r="D13845" s="32"/>
      <c r="G13845" s="32"/>
      <c r="I13845" s="7"/>
      <c r="J13845" s="7"/>
      <c r="K13845" s="7"/>
      <c r="N13845" s="7"/>
    </row>
    <row r="13846" spans="4:14" s="1" customFormat="1">
      <c r="D13846" s="32"/>
      <c r="G13846" s="32"/>
      <c r="I13846" s="7"/>
      <c r="J13846" s="7"/>
      <c r="K13846" s="7"/>
      <c r="N13846" s="7"/>
    </row>
    <row r="13847" spans="4:14" s="1" customFormat="1">
      <c r="D13847" s="32"/>
      <c r="G13847" s="32"/>
      <c r="I13847" s="7"/>
      <c r="J13847" s="7"/>
      <c r="K13847" s="7"/>
      <c r="N13847" s="7"/>
    </row>
    <row r="13848" spans="4:14" s="1" customFormat="1">
      <c r="D13848" s="32"/>
      <c r="G13848" s="32"/>
      <c r="I13848" s="7"/>
      <c r="J13848" s="7"/>
      <c r="K13848" s="7"/>
      <c r="N13848" s="7"/>
    </row>
    <row r="13849" spans="4:14" s="1" customFormat="1">
      <c r="D13849" s="32"/>
      <c r="G13849" s="32"/>
      <c r="I13849" s="7"/>
      <c r="J13849" s="7"/>
      <c r="K13849" s="7"/>
      <c r="N13849" s="7"/>
    </row>
    <row r="13850" spans="4:14" s="1" customFormat="1">
      <c r="D13850" s="32"/>
      <c r="G13850" s="32"/>
      <c r="I13850" s="7"/>
      <c r="J13850" s="7"/>
      <c r="K13850" s="7"/>
      <c r="N13850" s="7"/>
    </row>
    <row r="13851" spans="4:14" s="1" customFormat="1">
      <c r="D13851" s="32"/>
      <c r="G13851" s="32"/>
      <c r="I13851" s="7"/>
      <c r="J13851" s="7"/>
      <c r="K13851" s="7"/>
      <c r="N13851" s="7"/>
    </row>
    <row r="13852" spans="4:14" s="1" customFormat="1">
      <c r="D13852" s="32"/>
      <c r="G13852" s="32"/>
      <c r="I13852" s="7"/>
      <c r="J13852" s="7"/>
      <c r="K13852" s="7"/>
      <c r="N13852" s="7"/>
    </row>
    <row r="13853" spans="4:14" s="1" customFormat="1">
      <c r="D13853" s="32"/>
      <c r="G13853" s="32"/>
      <c r="I13853" s="7"/>
      <c r="J13853" s="7"/>
      <c r="K13853" s="7"/>
      <c r="N13853" s="7"/>
    </row>
    <row r="13854" spans="4:14" s="1" customFormat="1">
      <c r="D13854" s="32"/>
      <c r="G13854" s="32"/>
      <c r="I13854" s="7"/>
      <c r="J13854" s="7"/>
      <c r="K13854" s="7"/>
      <c r="N13854" s="7"/>
    </row>
    <row r="13855" spans="4:14" s="1" customFormat="1">
      <c r="D13855" s="32"/>
      <c r="G13855" s="32"/>
      <c r="I13855" s="7"/>
      <c r="J13855" s="7"/>
      <c r="K13855" s="7"/>
      <c r="N13855" s="7"/>
    </row>
    <row r="13856" spans="4:14" s="1" customFormat="1">
      <c r="D13856" s="32"/>
      <c r="G13856" s="32"/>
      <c r="I13856" s="7"/>
      <c r="J13856" s="7"/>
      <c r="K13856" s="7"/>
      <c r="N13856" s="7"/>
    </row>
    <row r="13857" spans="4:14" s="1" customFormat="1">
      <c r="D13857" s="32"/>
      <c r="G13857" s="32"/>
      <c r="I13857" s="7"/>
      <c r="J13857" s="7"/>
      <c r="K13857" s="7"/>
      <c r="N13857" s="7"/>
    </row>
    <row r="13858" spans="4:14" s="1" customFormat="1">
      <c r="D13858" s="32"/>
      <c r="G13858" s="32"/>
      <c r="I13858" s="7"/>
      <c r="J13858" s="7"/>
      <c r="K13858" s="7"/>
      <c r="N13858" s="7"/>
    </row>
    <row r="13859" spans="4:14" s="1" customFormat="1">
      <c r="D13859" s="32"/>
      <c r="G13859" s="32"/>
      <c r="I13859" s="7"/>
      <c r="J13859" s="7"/>
      <c r="K13859" s="7"/>
      <c r="N13859" s="7"/>
    </row>
    <row r="13860" spans="4:14" s="1" customFormat="1">
      <c r="D13860" s="32"/>
      <c r="G13860" s="32"/>
      <c r="I13860" s="7"/>
      <c r="J13860" s="7"/>
      <c r="K13860" s="7"/>
      <c r="N13860" s="7"/>
    </row>
    <row r="13861" spans="4:14" s="1" customFormat="1">
      <c r="D13861" s="32"/>
      <c r="G13861" s="32"/>
      <c r="I13861" s="7"/>
      <c r="J13861" s="7"/>
      <c r="K13861" s="7"/>
      <c r="N13861" s="7"/>
    </row>
    <row r="13862" spans="4:14" s="1" customFormat="1">
      <c r="D13862" s="32"/>
      <c r="G13862" s="32"/>
      <c r="I13862" s="7"/>
      <c r="J13862" s="7"/>
      <c r="K13862" s="7"/>
      <c r="N13862" s="7"/>
    </row>
    <row r="13863" spans="4:14" s="1" customFormat="1">
      <c r="D13863" s="32"/>
      <c r="G13863" s="32"/>
      <c r="I13863" s="7"/>
      <c r="J13863" s="7"/>
      <c r="K13863" s="7"/>
      <c r="N13863" s="7"/>
    </row>
    <row r="13864" spans="4:14" s="1" customFormat="1">
      <c r="D13864" s="32"/>
      <c r="G13864" s="32"/>
      <c r="I13864" s="7"/>
      <c r="J13864" s="7"/>
      <c r="K13864" s="7"/>
      <c r="N13864" s="7"/>
    </row>
    <row r="13865" spans="4:14" s="1" customFormat="1">
      <c r="D13865" s="32"/>
      <c r="G13865" s="32"/>
      <c r="I13865" s="7"/>
      <c r="J13865" s="7"/>
      <c r="K13865" s="7"/>
      <c r="N13865" s="7"/>
    </row>
    <row r="13866" spans="4:14" s="1" customFormat="1">
      <c r="D13866" s="32"/>
      <c r="G13866" s="32"/>
      <c r="I13866" s="7"/>
      <c r="J13866" s="7"/>
      <c r="K13866" s="7"/>
      <c r="N13866" s="7"/>
    </row>
    <row r="13867" spans="4:14" s="1" customFormat="1">
      <c r="D13867" s="32"/>
      <c r="G13867" s="32"/>
      <c r="I13867" s="7"/>
      <c r="J13867" s="7"/>
      <c r="K13867" s="7"/>
      <c r="N13867" s="7"/>
    </row>
    <row r="13868" spans="4:14" s="1" customFormat="1">
      <c r="D13868" s="32"/>
      <c r="G13868" s="32"/>
      <c r="I13868" s="7"/>
      <c r="J13868" s="7"/>
      <c r="K13868" s="7"/>
      <c r="N13868" s="7"/>
    </row>
    <row r="13869" spans="4:14" s="1" customFormat="1">
      <c r="D13869" s="32"/>
      <c r="G13869" s="32"/>
      <c r="I13869" s="7"/>
      <c r="J13869" s="7"/>
      <c r="K13869" s="7"/>
      <c r="N13869" s="7"/>
    </row>
    <row r="13870" spans="4:14" s="1" customFormat="1">
      <c r="D13870" s="32"/>
      <c r="G13870" s="32"/>
      <c r="I13870" s="7"/>
      <c r="J13870" s="7"/>
      <c r="K13870" s="7"/>
      <c r="N13870" s="7"/>
    </row>
    <row r="13871" spans="4:14" s="1" customFormat="1">
      <c r="D13871" s="32"/>
      <c r="G13871" s="32"/>
      <c r="I13871" s="7"/>
      <c r="J13871" s="7"/>
      <c r="K13871" s="7"/>
      <c r="N13871" s="7"/>
    </row>
    <row r="13872" spans="4:14" s="1" customFormat="1">
      <c r="D13872" s="32"/>
      <c r="G13872" s="32"/>
      <c r="I13872" s="7"/>
      <c r="J13872" s="7"/>
      <c r="K13872" s="7"/>
      <c r="N13872" s="7"/>
    </row>
    <row r="13873" spans="4:14" s="1" customFormat="1">
      <c r="D13873" s="32"/>
      <c r="G13873" s="32"/>
      <c r="I13873" s="7"/>
      <c r="J13873" s="7"/>
      <c r="K13873" s="7"/>
      <c r="N13873" s="7"/>
    </row>
    <row r="13874" spans="4:14" s="1" customFormat="1">
      <c r="D13874" s="32"/>
      <c r="G13874" s="32"/>
      <c r="I13874" s="7"/>
      <c r="J13874" s="7"/>
      <c r="K13874" s="7"/>
      <c r="N13874" s="7"/>
    </row>
    <row r="13875" spans="4:14" s="1" customFormat="1">
      <c r="D13875" s="32"/>
      <c r="G13875" s="32"/>
      <c r="I13875" s="7"/>
      <c r="J13875" s="7"/>
      <c r="K13875" s="7"/>
      <c r="N13875" s="7"/>
    </row>
    <row r="13876" spans="4:14" s="1" customFormat="1">
      <c r="D13876" s="32"/>
      <c r="G13876" s="32"/>
      <c r="I13876" s="7"/>
      <c r="J13876" s="7"/>
      <c r="K13876" s="7"/>
      <c r="N13876" s="7"/>
    </row>
    <row r="13877" spans="4:14" s="1" customFormat="1">
      <c r="D13877" s="32"/>
      <c r="G13877" s="32"/>
      <c r="I13877" s="7"/>
      <c r="J13877" s="7"/>
      <c r="K13877" s="7"/>
      <c r="N13877" s="7"/>
    </row>
    <row r="13878" spans="4:14" s="1" customFormat="1">
      <c r="D13878" s="32"/>
      <c r="G13878" s="32"/>
      <c r="I13878" s="7"/>
      <c r="J13878" s="7"/>
      <c r="K13878" s="7"/>
      <c r="N13878" s="7"/>
    </row>
    <row r="13879" spans="4:14" s="1" customFormat="1">
      <c r="D13879" s="32"/>
      <c r="G13879" s="32"/>
      <c r="I13879" s="7"/>
      <c r="J13879" s="7"/>
      <c r="K13879" s="7"/>
      <c r="N13879" s="7"/>
    </row>
    <row r="13880" spans="4:14" s="1" customFormat="1">
      <c r="D13880" s="32"/>
      <c r="G13880" s="32"/>
      <c r="I13880" s="7"/>
      <c r="J13880" s="7"/>
      <c r="K13880" s="7"/>
      <c r="N13880" s="7"/>
    </row>
    <row r="13881" spans="4:14" s="1" customFormat="1">
      <c r="D13881" s="32"/>
      <c r="G13881" s="32"/>
      <c r="I13881" s="7"/>
      <c r="J13881" s="7"/>
      <c r="K13881" s="7"/>
      <c r="N13881" s="7"/>
    </row>
    <row r="13882" spans="4:14" s="1" customFormat="1">
      <c r="D13882" s="32"/>
      <c r="G13882" s="32"/>
      <c r="I13882" s="7"/>
      <c r="J13882" s="7"/>
      <c r="K13882" s="7"/>
      <c r="N13882" s="7"/>
    </row>
    <row r="13883" spans="4:14" s="1" customFormat="1">
      <c r="D13883" s="32"/>
      <c r="G13883" s="32"/>
      <c r="I13883" s="7"/>
      <c r="J13883" s="7"/>
      <c r="K13883" s="7"/>
      <c r="N13883" s="7"/>
    </row>
    <row r="13884" spans="4:14" s="1" customFormat="1">
      <c r="D13884" s="32"/>
      <c r="G13884" s="32"/>
      <c r="I13884" s="7"/>
      <c r="J13884" s="7"/>
      <c r="K13884" s="7"/>
      <c r="N13884" s="7"/>
    </row>
    <row r="13885" spans="4:14" s="1" customFormat="1">
      <c r="D13885" s="32"/>
      <c r="G13885" s="32"/>
      <c r="I13885" s="7"/>
      <c r="J13885" s="7"/>
      <c r="K13885" s="7"/>
      <c r="N13885" s="7"/>
    </row>
    <row r="13886" spans="4:14" s="1" customFormat="1">
      <c r="D13886" s="32"/>
      <c r="G13886" s="32"/>
      <c r="I13886" s="7"/>
      <c r="J13886" s="7"/>
      <c r="K13886" s="7"/>
      <c r="N13886" s="7"/>
    </row>
    <row r="13887" spans="4:14" s="1" customFormat="1">
      <c r="D13887" s="32"/>
      <c r="G13887" s="32"/>
      <c r="I13887" s="7"/>
      <c r="J13887" s="7"/>
      <c r="K13887" s="7"/>
      <c r="N13887" s="7"/>
    </row>
    <row r="13888" spans="4:14" s="1" customFormat="1">
      <c r="D13888" s="32"/>
      <c r="G13888" s="32"/>
      <c r="I13888" s="7"/>
      <c r="J13888" s="7"/>
      <c r="K13888" s="7"/>
      <c r="N13888" s="7"/>
    </row>
    <row r="13889" spans="4:14" s="1" customFormat="1">
      <c r="D13889" s="32"/>
      <c r="G13889" s="32"/>
      <c r="I13889" s="7"/>
      <c r="J13889" s="7"/>
      <c r="K13889" s="7"/>
      <c r="N13889" s="7"/>
    </row>
    <row r="13890" spans="4:14" s="1" customFormat="1">
      <c r="D13890" s="32"/>
      <c r="G13890" s="32"/>
      <c r="I13890" s="7"/>
      <c r="J13890" s="7"/>
      <c r="K13890" s="7"/>
      <c r="N13890" s="7"/>
    </row>
    <row r="13891" spans="4:14" s="1" customFormat="1">
      <c r="D13891" s="32"/>
      <c r="G13891" s="32"/>
      <c r="I13891" s="7"/>
      <c r="J13891" s="7"/>
      <c r="K13891" s="7"/>
      <c r="N13891" s="7"/>
    </row>
    <row r="13892" spans="4:14" s="1" customFormat="1">
      <c r="D13892" s="32"/>
      <c r="G13892" s="32"/>
      <c r="I13892" s="7"/>
      <c r="J13892" s="7"/>
      <c r="K13892" s="7"/>
      <c r="N13892" s="7"/>
    </row>
    <row r="13893" spans="4:14" s="1" customFormat="1">
      <c r="D13893" s="32"/>
      <c r="G13893" s="32"/>
      <c r="I13893" s="7"/>
      <c r="J13893" s="7"/>
      <c r="K13893" s="7"/>
      <c r="N13893" s="7"/>
    </row>
    <row r="13894" spans="4:14" s="1" customFormat="1">
      <c r="D13894" s="32"/>
      <c r="G13894" s="32"/>
      <c r="I13894" s="7"/>
      <c r="J13894" s="7"/>
      <c r="K13894" s="7"/>
      <c r="N13894" s="7"/>
    </row>
    <row r="13895" spans="4:14" s="1" customFormat="1">
      <c r="D13895" s="32"/>
      <c r="G13895" s="32"/>
      <c r="I13895" s="7"/>
      <c r="J13895" s="7"/>
      <c r="K13895" s="7"/>
      <c r="N13895" s="7"/>
    </row>
    <row r="13896" spans="4:14" s="1" customFormat="1">
      <c r="D13896" s="32"/>
      <c r="G13896" s="32"/>
      <c r="I13896" s="7"/>
      <c r="J13896" s="7"/>
      <c r="K13896" s="7"/>
      <c r="N13896" s="7"/>
    </row>
    <row r="13897" spans="4:14" s="1" customFormat="1">
      <c r="D13897" s="32"/>
      <c r="G13897" s="32"/>
      <c r="I13897" s="7"/>
      <c r="J13897" s="7"/>
      <c r="K13897" s="7"/>
      <c r="N13897" s="7"/>
    </row>
    <row r="13898" spans="4:14" s="1" customFormat="1">
      <c r="D13898" s="32"/>
      <c r="G13898" s="32"/>
      <c r="I13898" s="7"/>
      <c r="J13898" s="7"/>
      <c r="K13898" s="7"/>
      <c r="N13898" s="7"/>
    </row>
    <row r="13899" spans="4:14" s="1" customFormat="1">
      <c r="D13899" s="32"/>
      <c r="G13899" s="32"/>
      <c r="I13899" s="7"/>
      <c r="J13899" s="7"/>
      <c r="K13899" s="7"/>
      <c r="N13899" s="7"/>
    </row>
    <row r="13900" spans="4:14" s="1" customFormat="1">
      <c r="D13900" s="32"/>
      <c r="G13900" s="32"/>
      <c r="I13900" s="7"/>
      <c r="J13900" s="7"/>
      <c r="K13900" s="7"/>
      <c r="N13900" s="7"/>
    </row>
    <row r="13901" spans="4:14" s="1" customFormat="1">
      <c r="D13901" s="32"/>
      <c r="G13901" s="32"/>
      <c r="I13901" s="7"/>
      <c r="J13901" s="7"/>
      <c r="K13901" s="7"/>
      <c r="N13901" s="7"/>
    </row>
    <row r="13902" spans="4:14" s="1" customFormat="1">
      <c r="D13902" s="32"/>
      <c r="G13902" s="32"/>
      <c r="I13902" s="7"/>
      <c r="J13902" s="7"/>
      <c r="K13902" s="7"/>
      <c r="N13902" s="7"/>
    </row>
    <row r="13903" spans="4:14" s="1" customFormat="1">
      <c r="D13903" s="32"/>
      <c r="G13903" s="32"/>
      <c r="I13903" s="7"/>
      <c r="J13903" s="7"/>
      <c r="K13903" s="7"/>
      <c r="N13903" s="7"/>
    </row>
    <row r="13904" spans="4:14" s="1" customFormat="1">
      <c r="D13904" s="32"/>
      <c r="G13904" s="32"/>
      <c r="I13904" s="7"/>
      <c r="J13904" s="7"/>
      <c r="K13904" s="7"/>
      <c r="N13904" s="7"/>
    </row>
    <row r="13905" spans="4:14" s="1" customFormat="1">
      <c r="D13905" s="32"/>
      <c r="G13905" s="32"/>
      <c r="I13905" s="7"/>
      <c r="J13905" s="7"/>
      <c r="K13905" s="7"/>
      <c r="N13905" s="7"/>
    </row>
    <row r="13906" spans="4:14" s="1" customFormat="1">
      <c r="D13906" s="32"/>
      <c r="G13906" s="32"/>
      <c r="I13906" s="7"/>
      <c r="J13906" s="7"/>
      <c r="K13906" s="7"/>
      <c r="N13906" s="7"/>
    </row>
    <row r="13907" spans="4:14" s="1" customFormat="1">
      <c r="D13907" s="32"/>
      <c r="G13907" s="32"/>
      <c r="I13907" s="7"/>
      <c r="J13907" s="7"/>
      <c r="K13907" s="7"/>
      <c r="N13907" s="7"/>
    </row>
    <row r="13908" spans="4:14" s="1" customFormat="1">
      <c r="D13908" s="32"/>
      <c r="G13908" s="32"/>
      <c r="I13908" s="7"/>
      <c r="J13908" s="7"/>
      <c r="K13908" s="7"/>
      <c r="N13908" s="7"/>
    </row>
    <row r="13909" spans="4:14" s="1" customFormat="1">
      <c r="D13909" s="32"/>
      <c r="G13909" s="32"/>
      <c r="I13909" s="7"/>
      <c r="J13909" s="7"/>
      <c r="K13909" s="7"/>
      <c r="N13909" s="7"/>
    </row>
    <row r="13910" spans="4:14" s="1" customFormat="1">
      <c r="D13910" s="32"/>
      <c r="G13910" s="32"/>
      <c r="I13910" s="7"/>
      <c r="J13910" s="7"/>
      <c r="K13910" s="7"/>
      <c r="N13910" s="7"/>
    </row>
    <row r="13911" spans="4:14" s="1" customFormat="1">
      <c r="D13911" s="32"/>
      <c r="G13911" s="32"/>
      <c r="I13911" s="7"/>
      <c r="J13911" s="7"/>
      <c r="K13911" s="7"/>
      <c r="N13911" s="7"/>
    </row>
    <row r="13912" spans="4:14" s="1" customFormat="1">
      <c r="D13912" s="32"/>
      <c r="G13912" s="32"/>
      <c r="I13912" s="7"/>
      <c r="J13912" s="7"/>
      <c r="K13912" s="7"/>
      <c r="N13912" s="7"/>
    </row>
    <row r="13913" spans="4:14" s="1" customFormat="1">
      <c r="D13913" s="32"/>
      <c r="G13913" s="32"/>
      <c r="I13913" s="7"/>
      <c r="J13913" s="7"/>
      <c r="K13913" s="7"/>
      <c r="N13913" s="7"/>
    </row>
    <row r="13914" spans="4:14" s="1" customFormat="1">
      <c r="D13914" s="32"/>
      <c r="G13914" s="32"/>
      <c r="I13914" s="7"/>
      <c r="J13914" s="7"/>
      <c r="K13914" s="7"/>
      <c r="N13914" s="7"/>
    </row>
    <row r="13915" spans="4:14" s="1" customFormat="1">
      <c r="D13915" s="32"/>
      <c r="G13915" s="32"/>
      <c r="I13915" s="7"/>
      <c r="J13915" s="7"/>
      <c r="K13915" s="7"/>
      <c r="N13915" s="7"/>
    </row>
    <row r="13916" spans="4:14" s="1" customFormat="1">
      <c r="D13916" s="32"/>
      <c r="G13916" s="32"/>
      <c r="I13916" s="7"/>
      <c r="J13916" s="7"/>
      <c r="K13916" s="7"/>
      <c r="N13916" s="7"/>
    </row>
    <row r="13917" spans="4:14" s="1" customFormat="1">
      <c r="D13917" s="32"/>
      <c r="G13917" s="32"/>
      <c r="I13917" s="7"/>
      <c r="J13917" s="7"/>
      <c r="K13917" s="7"/>
      <c r="N13917" s="7"/>
    </row>
    <row r="13918" spans="4:14" s="1" customFormat="1">
      <c r="D13918" s="32"/>
      <c r="G13918" s="32"/>
      <c r="I13918" s="7"/>
      <c r="J13918" s="7"/>
      <c r="K13918" s="7"/>
      <c r="N13918" s="7"/>
    </row>
    <row r="13919" spans="4:14" s="1" customFormat="1">
      <c r="D13919" s="32"/>
      <c r="G13919" s="32"/>
      <c r="I13919" s="7"/>
      <c r="J13919" s="7"/>
      <c r="K13919" s="7"/>
      <c r="N13919" s="7"/>
    </row>
    <row r="13920" spans="4:14" s="1" customFormat="1">
      <c r="D13920" s="32"/>
      <c r="G13920" s="32"/>
      <c r="I13920" s="7"/>
      <c r="J13920" s="7"/>
      <c r="K13920" s="7"/>
      <c r="N13920" s="7"/>
    </row>
    <row r="13921" spans="4:14" s="1" customFormat="1">
      <c r="D13921" s="32"/>
      <c r="G13921" s="32"/>
      <c r="I13921" s="7"/>
      <c r="J13921" s="7"/>
      <c r="K13921" s="7"/>
      <c r="N13921" s="7"/>
    </row>
    <row r="13922" spans="4:14" s="1" customFormat="1">
      <c r="D13922" s="32"/>
      <c r="G13922" s="32"/>
      <c r="I13922" s="7"/>
      <c r="J13922" s="7"/>
      <c r="K13922" s="7"/>
      <c r="N13922" s="7"/>
    </row>
    <row r="13923" spans="4:14" s="1" customFormat="1">
      <c r="D13923" s="32"/>
      <c r="G13923" s="32"/>
      <c r="I13923" s="7"/>
      <c r="J13923" s="7"/>
      <c r="K13923" s="7"/>
      <c r="N13923" s="7"/>
    </row>
    <row r="13924" spans="4:14" s="1" customFormat="1">
      <c r="D13924" s="32"/>
      <c r="G13924" s="32"/>
      <c r="I13924" s="7"/>
      <c r="J13924" s="7"/>
      <c r="K13924" s="7"/>
      <c r="N13924" s="7"/>
    </row>
    <row r="13925" spans="4:14" s="1" customFormat="1">
      <c r="D13925" s="32"/>
      <c r="G13925" s="32"/>
      <c r="I13925" s="7"/>
      <c r="J13925" s="7"/>
      <c r="K13925" s="7"/>
      <c r="N13925" s="7"/>
    </row>
    <row r="13926" spans="4:14" s="1" customFormat="1">
      <c r="D13926" s="32"/>
      <c r="G13926" s="32"/>
      <c r="I13926" s="7"/>
      <c r="J13926" s="7"/>
      <c r="K13926" s="7"/>
      <c r="N13926" s="7"/>
    </row>
    <row r="13927" spans="4:14" s="1" customFormat="1">
      <c r="D13927" s="32"/>
      <c r="G13927" s="32"/>
      <c r="I13927" s="7"/>
      <c r="J13927" s="7"/>
      <c r="K13927" s="7"/>
      <c r="N13927" s="7"/>
    </row>
    <row r="13928" spans="4:14" s="1" customFormat="1">
      <c r="D13928" s="32"/>
      <c r="G13928" s="32"/>
      <c r="I13928" s="7"/>
      <c r="J13928" s="7"/>
      <c r="K13928" s="7"/>
      <c r="N13928" s="7"/>
    </row>
    <row r="13929" spans="4:14" s="1" customFormat="1">
      <c r="D13929" s="32"/>
      <c r="G13929" s="32"/>
      <c r="I13929" s="7"/>
      <c r="J13929" s="7"/>
      <c r="K13929" s="7"/>
      <c r="N13929" s="7"/>
    </row>
    <row r="13930" spans="4:14" s="1" customFormat="1">
      <c r="D13930" s="32"/>
      <c r="G13930" s="32"/>
      <c r="I13930" s="7"/>
      <c r="J13930" s="7"/>
      <c r="K13930" s="7"/>
      <c r="N13930" s="7"/>
    </row>
    <row r="13931" spans="4:14" s="1" customFormat="1">
      <c r="D13931" s="32"/>
      <c r="G13931" s="32"/>
      <c r="I13931" s="7"/>
      <c r="J13931" s="7"/>
      <c r="K13931" s="7"/>
      <c r="N13931" s="7"/>
    </row>
    <row r="13932" spans="4:14" s="1" customFormat="1">
      <c r="D13932" s="32"/>
      <c r="G13932" s="32"/>
      <c r="I13932" s="7"/>
      <c r="J13932" s="7"/>
      <c r="K13932" s="7"/>
      <c r="N13932" s="7"/>
    </row>
    <row r="13933" spans="4:14" s="1" customFormat="1">
      <c r="D13933" s="32"/>
      <c r="G13933" s="32"/>
      <c r="I13933" s="7"/>
      <c r="J13933" s="7"/>
      <c r="K13933" s="7"/>
      <c r="N13933" s="7"/>
    </row>
    <row r="13934" spans="4:14" s="1" customFormat="1">
      <c r="D13934" s="32"/>
      <c r="G13934" s="32"/>
      <c r="I13934" s="7"/>
      <c r="J13934" s="7"/>
      <c r="K13934" s="7"/>
      <c r="N13934" s="7"/>
    </row>
    <row r="13935" spans="4:14" s="1" customFormat="1">
      <c r="D13935" s="32"/>
      <c r="G13935" s="32"/>
      <c r="I13935" s="7"/>
      <c r="J13935" s="7"/>
      <c r="K13935" s="7"/>
      <c r="N13935" s="7"/>
    </row>
    <row r="13936" spans="4:14" s="1" customFormat="1">
      <c r="D13936" s="32"/>
      <c r="G13936" s="32"/>
      <c r="I13936" s="7"/>
      <c r="J13936" s="7"/>
      <c r="K13936" s="7"/>
      <c r="N13936" s="7"/>
    </row>
    <row r="13937" spans="4:14" s="1" customFormat="1">
      <c r="D13937" s="32"/>
      <c r="G13937" s="32"/>
      <c r="I13937" s="7"/>
      <c r="J13937" s="7"/>
      <c r="K13937" s="7"/>
      <c r="N13937" s="7"/>
    </row>
    <row r="13938" spans="4:14" s="1" customFormat="1">
      <c r="D13938" s="32"/>
      <c r="G13938" s="32"/>
      <c r="I13938" s="7"/>
      <c r="J13938" s="7"/>
      <c r="K13938" s="7"/>
      <c r="N13938" s="7"/>
    </row>
    <row r="13939" spans="4:14" s="1" customFormat="1">
      <c r="D13939" s="32"/>
      <c r="G13939" s="32"/>
      <c r="I13939" s="7"/>
      <c r="J13939" s="7"/>
      <c r="K13939" s="7"/>
      <c r="N13939" s="7"/>
    </row>
    <row r="13940" spans="4:14" s="1" customFormat="1">
      <c r="D13940" s="32"/>
      <c r="G13940" s="32"/>
      <c r="I13940" s="7"/>
      <c r="J13940" s="7"/>
      <c r="K13940" s="7"/>
      <c r="N13940" s="7"/>
    </row>
    <row r="13941" spans="4:14" s="1" customFormat="1">
      <c r="D13941" s="32"/>
      <c r="G13941" s="32"/>
      <c r="I13941" s="7"/>
      <c r="J13941" s="7"/>
      <c r="K13941" s="7"/>
      <c r="N13941" s="7"/>
    </row>
    <row r="13942" spans="4:14" s="1" customFormat="1">
      <c r="D13942" s="32"/>
      <c r="G13942" s="32"/>
      <c r="I13942" s="7"/>
      <c r="J13942" s="7"/>
      <c r="K13942" s="7"/>
      <c r="N13942" s="7"/>
    </row>
    <row r="13943" spans="4:14" s="1" customFormat="1">
      <c r="D13943" s="32"/>
      <c r="G13943" s="32"/>
      <c r="I13943" s="7"/>
      <c r="J13943" s="7"/>
      <c r="K13943" s="7"/>
      <c r="N13943" s="7"/>
    </row>
    <row r="13944" spans="4:14" s="1" customFormat="1">
      <c r="D13944" s="32"/>
      <c r="G13944" s="32"/>
      <c r="I13944" s="7"/>
      <c r="J13944" s="7"/>
      <c r="K13944" s="7"/>
      <c r="N13944" s="7"/>
    </row>
    <row r="13945" spans="4:14" s="1" customFormat="1">
      <c r="D13945" s="32"/>
      <c r="G13945" s="32"/>
      <c r="I13945" s="7"/>
      <c r="J13945" s="7"/>
      <c r="K13945" s="7"/>
      <c r="N13945" s="7"/>
    </row>
    <row r="13946" spans="4:14" s="1" customFormat="1">
      <c r="D13946" s="32"/>
      <c r="G13946" s="32"/>
      <c r="I13946" s="7"/>
      <c r="J13946" s="7"/>
      <c r="K13946" s="7"/>
      <c r="N13946" s="7"/>
    </row>
    <row r="13947" spans="4:14" s="1" customFormat="1">
      <c r="D13947" s="32"/>
      <c r="G13947" s="32"/>
      <c r="I13947" s="7"/>
      <c r="J13947" s="7"/>
      <c r="K13947" s="7"/>
      <c r="N13947" s="7"/>
    </row>
    <row r="13948" spans="4:14" s="1" customFormat="1">
      <c r="D13948" s="32"/>
      <c r="G13948" s="32"/>
      <c r="I13948" s="7"/>
      <c r="J13948" s="7"/>
      <c r="K13948" s="7"/>
      <c r="N13948" s="7"/>
    </row>
    <row r="13949" spans="4:14" s="1" customFormat="1">
      <c r="D13949" s="32"/>
      <c r="G13949" s="32"/>
      <c r="I13949" s="7"/>
      <c r="J13949" s="7"/>
      <c r="K13949" s="7"/>
      <c r="N13949" s="7"/>
    </row>
    <row r="13950" spans="4:14" s="1" customFormat="1">
      <c r="D13950" s="32"/>
      <c r="G13950" s="32"/>
      <c r="I13950" s="7"/>
      <c r="J13950" s="7"/>
      <c r="K13950" s="7"/>
      <c r="N13950" s="7"/>
    </row>
    <row r="13951" spans="4:14" s="1" customFormat="1">
      <c r="D13951" s="32"/>
      <c r="G13951" s="32"/>
      <c r="I13951" s="7"/>
      <c r="J13951" s="7"/>
      <c r="K13951" s="7"/>
      <c r="N13951" s="7"/>
    </row>
    <row r="13952" spans="4:14" s="1" customFormat="1">
      <c r="D13952" s="32"/>
      <c r="G13952" s="32"/>
      <c r="I13952" s="7"/>
      <c r="J13952" s="7"/>
      <c r="K13952" s="7"/>
      <c r="N13952" s="7"/>
    </row>
    <row r="13953" spans="4:14" s="1" customFormat="1">
      <c r="D13953" s="32"/>
      <c r="G13953" s="32"/>
      <c r="I13953" s="7"/>
      <c r="J13953" s="7"/>
      <c r="K13953" s="7"/>
      <c r="N13953" s="7"/>
    </row>
    <row r="13954" spans="4:14" s="1" customFormat="1">
      <c r="D13954" s="32"/>
      <c r="G13954" s="32"/>
      <c r="I13954" s="7"/>
      <c r="J13954" s="7"/>
      <c r="K13954" s="7"/>
      <c r="N13954" s="7"/>
    </row>
    <row r="13955" spans="4:14" s="1" customFormat="1">
      <c r="D13955" s="32"/>
      <c r="G13955" s="32"/>
      <c r="I13955" s="7"/>
      <c r="J13955" s="7"/>
      <c r="K13955" s="7"/>
      <c r="N13955" s="7"/>
    </row>
    <row r="13956" spans="4:14" s="1" customFormat="1">
      <c r="D13956" s="32"/>
      <c r="G13956" s="32"/>
      <c r="I13956" s="7"/>
      <c r="J13956" s="7"/>
      <c r="K13956" s="7"/>
      <c r="N13956" s="7"/>
    </row>
    <row r="13957" spans="4:14" s="1" customFormat="1">
      <c r="D13957" s="32"/>
      <c r="G13957" s="32"/>
      <c r="I13957" s="7"/>
      <c r="J13957" s="7"/>
      <c r="K13957" s="7"/>
      <c r="N13957" s="7"/>
    </row>
    <row r="13958" spans="4:14" s="1" customFormat="1">
      <c r="D13958" s="32"/>
      <c r="G13958" s="32"/>
      <c r="I13958" s="7"/>
      <c r="J13958" s="7"/>
      <c r="K13958" s="7"/>
      <c r="N13958" s="7"/>
    </row>
    <row r="13959" spans="4:14" s="1" customFormat="1">
      <c r="D13959" s="32"/>
      <c r="G13959" s="32"/>
      <c r="I13959" s="7"/>
      <c r="J13959" s="7"/>
      <c r="K13959" s="7"/>
      <c r="N13959" s="7"/>
    </row>
    <row r="13960" spans="4:14" s="1" customFormat="1">
      <c r="D13960" s="32"/>
      <c r="G13960" s="32"/>
      <c r="I13960" s="7"/>
      <c r="J13960" s="7"/>
      <c r="K13960" s="7"/>
      <c r="N13960" s="7"/>
    </row>
    <row r="13961" spans="4:14" s="1" customFormat="1">
      <c r="D13961" s="32"/>
      <c r="G13961" s="32"/>
      <c r="I13961" s="7"/>
      <c r="J13961" s="7"/>
      <c r="K13961" s="7"/>
      <c r="N13961" s="7"/>
    </row>
    <row r="13962" spans="4:14" s="1" customFormat="1">
      <c r="D13962" s="32"/>
      <c r="G13962" s="32"/>
      <c r="I13962" s="7"/>
      <c r="J13962" s="7"/>
      <c r="K13962" s="7"/>
      <c r="N13962" s="7"/>
    </row>
    <row r="13963" spans="4:14" s="1" customFormat="1">
      <c r="D13963" s="32"/>
      <c r="G13963" s="32"/>
      <c r="I13963" s="7"/>
      <c r="J13963" s="7"/>
      <c r="K13963" s="7"/>
      <c r="N13963" s="7"/>
    </row>
    <row r="13964" spans="4:14" s="1" customFormat="1">
      <c r="D13964" s="32"/>
      <c r="G13964" s="32"/>
      <c r="I13964" s="7"/>
      <c r="J13964" s="7"/>
      <c r="K13964" s="7"/>
      <c r="N13964" s="7"/>
    </row>
    <row r="13965" spans="4:14" s="1" customFormat="1">
      <c r="D13965" s="32"/>
      <c r="G13965" s="32"/>
      <c r="I13965" s="7"/>
      <c r="J13965" s="7"/>
      <c r="K13965" s="7"/>
      <c r="N13965" s="7"/>
    </row>
    <row r="13966" spans="4:14" s="1" customFormat="1">
      <c r="D13966" s="32"/>
      <c r="G13966" s="32"/>
      <c r="I13966" s="7"/>
      <c r="J13966" s="7"/>
      <c r="K13966" s="7"/>
      <c r="N13966" s="7"/>
    </row>
    <row r="13967" spans="4:14" s="1" customFormat="1">
      <c r="D13967" s="32"/>
      <c r="G13967" s="32"/>
      <c r="I13967" s="7"/>
      <c r="J13967" s="7"/>
      <c r="K13967" s="7"/>
      <c r="N13967" s="7"/>
    </row>
    <row r="13968" spans="4:14" s="1" customFormat="1">
      <c r="D13968" s="32"/>
      <c r="G13968" s="32"/>
      <c r="I13968" s="7"/>
      <c r="J13968" s="7"/>
      <c r="K13968" s="7"/>
      <c r="N13968" s="7"/>
    </row>
    <row r="13969" spans="4:14" s="1" customFormat="1">
      <c r="D13969" s="32"/>
      <c r="G13969" s="32"/>
      <c r="I13969" s="7"/>
      <c r="J13969" s="7"/>
      <c r="K13969" s="7"/>
      <c r="N13969" s="7"/>
    </row>
    <row r="13970" spans="4:14" s="1" customFormat="1">
      <c r="D13970" s="32"/>
      <c r="G13970" s="32"/>
      <c r="I13970" s="7"/>
      <c r="J13970" s="7"/>
      <c r="K13970" s="7"/>
      <c r="N13970" s="7"/>
    </row>
    <row r="13971" spans="4:14" s="1" customFormat="1">
      <c r="D13971" s="32"/>
      <c r="G13971" s="32"/>
      <c r="I13971" s="7"/>
      <c r="J13971" s="7"/>
      <c r="K13971" s="7"/>
      <c r="N13971" s="7"/>
    </row>
    <row r="13972" spans="4:14" s="1" customFormat="1">
      <c r="D13972" s="32"/>
      <c r="G13972" s="32"/>
      <c r="I13972" s="7"/>
      <c r="J13972" s="7"/>
      <c r="K13972" s="7"/>
      <c r="N13972" s="7"/>
    </row>
    <row r="13973" spans="4:14" s="1" customFormat="1">
      <c r="D13973" s="32"/>
      <c r="G13973" s="32"/>
      <c r="I13973" s="7"/>
      <c r="J13973" s="7"/>
      <c r="K13973" s="7"/>
      <c r="N13973" s="7"/>
    </row>
    <row r="13974" spans="4:14" s="1" customFormat="1">
      <c r="D13974" s="32"/>
      <c r="G13974" s="32"/>
      <c r="I13974" s="7"/>
      <c r="J13974" s="7"/>
      <c r="K13974" s="7"/>
      <c r="N13974" s="7"/>
    </row>
    <row r="13975" spans="4:14" s="1" customFormat="1">
      <c r="D13975" s="32"/>
      <c r="G13975" s="32"/>
      <c r="I13975" s="7"/>
      <c r="J13975" s="7"/>
      <c r="K13975" s="7"/>
      <c r="N13975" s="7"/>
    </row>
    <row r="13976" spans="4:14" s="1" customFormat="1">
      <c r="D13976" s="32"/>
      <c r="G13976" s="32"/>
      <c r="I13976" s="7"/>
      <c r="J13976" s="7"/>
      <c r="K13976" s="7"/>
      <c r="N13976" s="7"/>
    </row>
    <row r="13977" spans="4:14" s="1" customFormat="1">
      <c r="D13977" s="32"/>
      <c r="G13977" s="32"/>
      <c r="I13977" s="7"/>
      <c r="J13977" s="7"/>
      <c r="K13977" s="7"/>
      <c r="N13977" s="7"/>
    </row>
    <row r="13978" spans="4:14" s="1" customFormat="1">
      <c r="D13978" s="32"/>
      <c r="G13978" s="32"/>
      <c r="I13978" s="7"/>
      <c r="J13978" s="7"/>
      <c r="K13978" s="7"/>
      <c r="N13978" s="7"/>
    </row>
    <row r="13979" spans="4:14" s="1" customFormat="1">
      <c r="D13979" s="32"/>
      <c r="G13979" s="32"/>
      <c r="I13979" s="7"/>
      <c r="J13979" s="7"/>
      <c r="K13979" s="7"/>
      <c r="N13979" s="7"/>
    </row>
    <row r="13980" spans="4:14" s="1" customFormat="1">
      <c r="D13980" s="32"/>
      <c r="G13980" s="32"/>
      <c r="I13980" s="7"/>
      <c r="J13980" s="7"/>
      <c r="K13980" s="7"/>
      <c r="N13980" s="7"/>
    </row>
    <row r="13981" spans="4:14" s="1" customFormat="1">
      <c r="D13981" s="32"/>
      <c r="G13981" s="32"/>
      <c r="I13981" s="7"/>
      <c r="J13981" s="7"/>
      <c r="K13981" s="7"/>
      <c r="N13981" s="7"/>
    </row>
    <row r="13982" spans="4:14" s="1" customFormat="1">
      <c r="D13982" s="32"/>
      <c r="G13982" s="32"/>
      <c r="I13982" s="7"/>
      <c r="J13982" s="7"/>
      <c r="K13982" s="7"/>
      <c r="N13982" s="7"/>
    </row>
    <row r="13983" spans="4:14" s="1" customFormat="1">
      <c r="D13983" s="32"/>
      <c r="G13983" s="32"/>
      <c r="I13983" s="7"/>
      <c r="J13983" s="7"/>
      <c r="K13983" s="7"/>
      <c r="N13983" s="7"/>
    </row>
    <row r="13984" spans="4:14" s="1" customFormat="1">
      <c r="D13984" s="32"/>
      <c r="G13984" s="32"/>
      <c r="I13984" s="7"/>
      <c r="J13984" s="7"/>
      <c r="K13984" s="7"/>
      <c r="N13984" s="7"/>
    </row>
    <row r="13985" spans="4:14" s="1" customFormat="1">
      <c r="D13985" s="32"/>
      <c r="G13985" s="32"/>
      <c r="I13985" s="7"/>
      <c r="J13985" s="7"/>
      <c r="K13985" s="7"/>
      <c r="N13985" s="7"/>
    </row>
    <row r="13986" spans="4:14" s="1" customFormat="1">
      <c r="D13986" s="32"/>
      <c r="G13986" s="32"/>
      <c r="I13986" s="7"/>
      <c r="J13986" s="7"/>
      <c r="K13986" s="7"/>
      <c r="N13986" s="7"/>
    </row>
    <row r="13987" spans="4:14" s="1" customFormat="1">
      <c r="D13987" s="32"/>
      <c r="G13987" s="32"/>
      <c r="I13987" s="7"/>
      <c r="J13987" s="7"/>
      <c r="K13987" s="7"/>
      <c r="N13987" s="7"/>
    </row>
    <row r="13988" spans="4:14" s="1" customFormat="1">
      <c r="D13988" s="32"/>
      <c r="G13988" s="32"/>
      <c r="I13988" s="7"/>
      <c r="J13988" s="7"/>
      <c r="K13988" s="7"/>
      <c r="N13988" s="7"/>
    </row>
    <row r="13989" spans="4:14" s="1" customFormat="1">
      <c r="D13989" s="32"/>
      <c r="G13989" s="32"/>
      <c r="I13989" s="7"/>
      <c r="J13989" s="7"/>
      <c r="K13989" s="7"/>
      <c r="N13989" s="7"/>
    </row>
    <row r="13990" spans="4:14" s="1" customFormat="1">
      <c r="D13990" s="32"/>
      <c r="G13990" s="32"/>
      <c r="I13990" s="7"/>
      <c r="J13990" s="7"/>
      <c r="K13990" s="7"/>
      <c r="N13990" s="7"/>
    </row>
    <row r="13991" spans="4:14" s="1" customFormat="1">
      <c r="D13991" s="32"/>
      <c r="G13991" s="32"/>
      <c r="I13991" s="7"/>
      <c r="J13991" s="7"/>
      <c r="K13991" s="7"/>
      <c r="N13991" s="7"/>
    </row>
    <row r="13992" spans="4:14" s="1" customFormat="1">
      <c r="D13992" s="32"/>
      <c r="G13992" s="32"/>
      <c r="I13992" s="7"/>
      <c r="J13992" s="7"/>
      <c r="K13992" s="7"/>
      <c r="N13992" s="7"/>
    </row>
    <row r="13993" spans="4:14" s="1" customFormat="1">
      <c r="D13993" s="32"/>
      <c r="G13993" s="32"/>
      <c r="I13993" s="7"/>
      <c r="J13993" s="7"/>
      <c r="K13993" s="7"/>
      <c r="N13993" s="7"/>
    </row>
    <row r="13994" spans="4:14" s="1" customFormat="1">
      <c r="D13994" s="32"/>
      <c r="G13994" s="32"/>
      <c r="I13994" s="7"/>
      <c r="J13994" s="7"/>
      <c r="K13994" s="7"/>
      <c r="N13994" s="7"/>
    </row>
    <row r="13995" spans="4:14" s="1" customFormat="1">
      <c r="D13995" s="32"/>
      <c r="G13995" s="32"/>
      <c r="I13995" s="7"/>
      <c r="J13995" s="7"/>
      <c r="K13995" s="7"/>
      <c r="N13995" s="7"/>
    </row>
    <row r="13996" spans="4:14" s="1" customFormat="1">
      <c r="D13996" s="32"/>
      <c r="G13996" s="32"/>
      <c r="I13996" s="7"/>
      <c r="J13996" s="7"/>
      <c r="K13996" s="7"/>
      <c r="N13996" s="7"/>
    </row>
    <row r="13997" spans="4:14" s="1" customFormat="1">
      <c r="D13997" s="32"/>
      <c r="G13997" s="32"/>
      <c r="I13997" s="7"/>
      <c r="J13997" s="7"/>
      <c r="K13997" s="7"/>
      <c r="N13997" s="7"/>
    </row>
    <row r="13998" spans="4:14" s="1" customFormat="1">
      <c r="D13998" s="32"/>
      <c r="G13998" s="32"/>
      <c r="I13998" s="7"/>
      <c r="J13998" s="7"/>
      <c r="K13998" s="7"/>
      <c r="N13998" s="7"/>
    </row>
    <row r="13999" spans="4:14" s="1" customFormat="1">
      <c r="D13999" s="32"/>
      <c r="G13999" s="32"/>
      <c r="I13999" s="7"/>
      <c r="J13999" s="7"/>
      <c r="K13999" s="7"/>
      <c r="N13999" s="7"/>
    </row>
    <row r="14000" spans="4:14" s="1" customFormat="1">
      <c r="D14000" s="32"/>
      <c r="G14000" s="32"/>
      <c r="I14000" s="7"/>
      <c r="J14000" s="7"/>
      <c r="K14000" s="7"/>
      <c r="N14000" s="7"/>
    </row>
    <row r="14001" spans="4:14" s="1" customFormat="1">
      <c r="D14001" s="32"/>
      <c r="G14001" s="32"/>
      <c r="I14001" s="7"/>
      <c r="J14001" s="7"/>
      <c r="K14001" s="7"/>
      <c r="N14001" s="7"/>
    </row>
    <row r="14002" spans="4:14" s="1" customFormat="1">
      <c r="D14002" s="32"/>
      <c r="G14002" s="32"/>
      <c r="I14002" s="7"/>
      <c r="J14002" s="7"/>
      <c r="K14002" s="7"/>
      <c r="N14002" s="7"/>
    </row>
    <row r="14003" spans="4:14" s="1" customFormat="1">
      <c r="D14003" s="32"/>
      <c r="G14003" s="32"/>
      <c r="I14003" s="7"/>
      <c r="J14003" s="7"/>
      <c r="K14003" s="7"/>
      <c r="N14003" s="7"/>
    </row>
    <row r="14004" spans="4:14" s="1" customFormat="1">
      <c r="D14004" s="32"/>
      <c r="G14004" s="32"/>
      <c r="I14004" s="7"/>
      <c r="J14004" s="7"/>
      <c r="K14004" s="7"/>
      <c r="N14004" s="7"/>
    </row>
    <row r="14005" spans="4:14" s="1" customFormat="1">
      <c r="D14005" s="32"/>
      <c r="G14005" s="32"/>
      <c r="I14005" s="7"/>
      <c r="J14005" s="7"/>
      <c r="K14005" s="7"/>
      <c r="N14005" s="7"/>
    </row>
    <row r="14006" spans="4:14" s="1" customFormat="1">
      <c r="D14006" s="32"/>
      <c r="G14006" s="32"/>
      <c r="I14006" s="7"/>
      <c r="J14006" s="7"/>
      <c r="K14006" s="7"/>
      <c r="N14006" s="7"/>
    </row>
    <row r="14007" spans="4:14" s="1" customFormat="1">
      <c r="D14007" s="32"/>
      <c r="G14007" s="32"/>
      <c r="I14007" s="7"/>
      <c r="J14007" s="7"/>
      <c r="K14007" s="7"/>
      <c r="N14007" s="7"/>
    </row>
    <row r="14008" spans="4:14" s="1" customFormat="1">
      <c r="D14008" s="32"/>
      <c r="G14008" s="32"/>
      <c r="I14008" s="7"/>
      <c r="J14008" s="7"/>
      <c r="K14008" s="7"/>
      <c r="N14008" s="7"/>
    </row>
    <row r="14009" spans="4:14" s="1" customFormat="1">
      <c r="D14009" s="32"/>
      <c r="G14009" s="32"/>
      <c r="I14009" s="7"/>
      <c r="J14009" s="7"/>
      <c r="K14009" s="7"/>
      <c r="N14009" s="7"/>
    </row>
    <row r="14010" spans="4:14" s="1" customFormat="1">
      <c r="D14010" s="32"/>
      <c r="G14010" s="32"/>
      <c r="I14010" s="7"/>
      <c r="J14010" s="7"/>
      <c r="K14010" s="7"/>
      <c r="N14010" s="7"/>
    </row>
    <row r="14011" spans="4:14" s="1" customFormat="1">
      <c r="D14011" s="32"/>
      <c r="G14011" s="32"/>
      <c r="I14011" s="7"/>
      <c r="J14011" s="7"/>
      <c r="K14011" s="7"/>
      <c r="N14011" s="7"/>
    </row>
    <row r="14012" spans="4:14" s="1" customFormat="1">
      <c r="D14012" s="32"/>
      <c r="G14012" s="32"/>
      <c r="I14012" s="7"/>
      <c r="J14012" s="7"/>
      <c r="K14012" s="7"/>
      <c r="N14012" s="7"/>
    </row>
    <row r="14013" spans="4:14" s="1" customFormat="1">
      <c r="D14013" s="32"/>
      <c r="G14013" s="32"/>
      <c r="I14013" s="7"/>
      <c r="J14013" s="7"/>
      <c r="K14013" s="7"/>
      <c r="N14013" s="7"/>
    </row>
    <row r="14014" spans="4:14" s="1" customFormat="1">
      <c r="D14014" s="32"/>
      <c r="G14014" s="32"/>
      <c r="I14014" s="7"/>
      <c r="J14014" s="7"/>
      <c r="K14014" s="7"/>
      <c r="N14014" s="7"/>
    </row>
    <row r="14015" spans="4:14" s="1" customFormat="1">
      <c r="D14015" s="32"/>
      <c r="G14015" s="32"/>
      <c r="I14015" s="7"/>
      <c r="J14015" s="7"/>
      <c r="K14015" s="7"/>
      <c r="N14015" s="7"/>
    </row>
    <row r="14016" spans="4:14" s="1" customFormat="1">
      <c r="D14016" s="32"/>
      <c r="G14016" s="32"/>
      <c r="I14016" s="7"/>
      <c r="J14016" s="7"/>
      <c r="K14016" s="7"/>
      <c r="N14016" s="7"/>
    </row>
    <row r="14017" spans="4:14" s="1" customFormat="1">
      <c r="D14017" s="32"/>
      <c r="G14017" s="32"/>
      <c r="I14017" s="7"/>
      <c r="J14017" s="7"/>
      <c r="K14017" s="7"/>
      <c r="N14017" s="7"/>
    </row>
    <row r="14018" spans="4:14" s="1" customFormat="1">
      <c r="D14018" s="32"/>
      <c r="G14018" s="32"/>
      <c r="I14018" s="7"/>
      <c r="J14018" s="7"/>
      <c r="K14018" s="7"/>
      <c r="N14018" s="7"/>
    </row>
    <row r="14019" spans="4:14" s="1" customFormat="1">
      <c r="D14019" s="32"/>
      <c r="G14019" s="32"/>
      <c r="I14019" s="7"/>
      <c r="J14019" s="7"/>
      <c r="K14019" s="7"/>
      <c r="N14019" s="7"/>
    </row>
    <row r="14020" spans="4:14" s="1" customFormat="1">
      <c r="D14020" s="32"/>
      <c r="G14020" s="32"/>
      <c r="I14020" s="7"/>
      <c r="J14020" s="7"/>
      <c r="K14020" s="7"/>
      <c r="N14020" s="7"/>
    </row>
    <row r="14021" spans="4:14" s="1" customFormat="1">
      <c r="D14021" s="32"/>
      <c r="G14021" s="32"/>
      <c r="I14021" s="7"/>
      <c r="J14021" s="7"/>
      <c r="K14021" s="7"/>
      <c r="N14021" s="7"/>
    </row>
    <row r="14022" spans="4:14" s="1" customFormat="1">
      <c r="D14022" s="32"/>
      <c r="G14022" s="32"/>
      <c r="I14022" s="7"/>
      <c r="J14022" s="7"/>
      <c r="K14022" s="7"/>
      <c r="N14022" s="7"/>
    </row>
    <row r="14023" spans="4:14" s="1" customFormat="1">
      <c r="D14023" s="32"/>
      <c r="G14023" s="32"/>
      <c r="I14023" s="7"/>
      <c r="J14023" s="7"/>
      <c r="K14023" s="7"/>
      <c r="N14023" s="7"/>
    </row>
    <row r="14024" spans="4:14" s="1" customFormat="1">
      <c r="D14024" s="32"/>
      <c r="G14024" s="32"/>
      <c r="I14024" s="7"/>
      <c r="J14024" s="7"/>
      <c r="K14024" s="7"/>
      <c r="N14024" s="7"/>
    </row>
    <row r="14025" spans="4:14" s="1" customFormat="1">
      <c r="D14025" s="32"/>
      <c r="G14025" s="32"/>
      <c r="I14025" s="7"/>
      <c r="J14025" s="7"/>
      <c r="K14025" s="7"/>
      <c r="N14025" s="7"/>
    </row>
    <row r="14026" spans="4:14" s="1" customFormat="1">
      <c r="D14026" s="32"/>
      <c r="G14026" s="32"/>
      <c r="I14026" s="7"/>
      <c r="J14026" s="7"/>
      <c r="K14026" s="7"/>
      <c r="N14026" s="7"/>
    </row>
    <row r="14027" spans="4:14" s="1" customFormat="1">
      <c r="D14027" s="32"/>
      <c r="G14027" s="32"/>
      <c r="I14027" s="7"/>
      <c r="J14027" s="7"/>
      <c r="K14027" s="7"/>
      <c r="N14027" s="7"/>
    </row>
    <row r="14028" spans="4:14" s="1" customFormat="1">
      <c r="D14028" s="32"/>
      <c r="G14028" s="32"/>
      <c r="I14028" s="7"/>
      <c r="J14028" s="7"/>
      <c r="K14028" s="7"/>
      <c r="N14028" s="7"/>
    </row>
    <row r="14029" spans="4:14" s="1" customFormat="1">
      <c r="D14029" s="32"/>
      <c r="G14029" s="32"/>
      <c r="I14029" s="7"/>
      <c r="J14029" s="7"/>
      <c r="K14029" s="7"/>
      <c r="N14029" s="7"/>
    </row>
    <row r="14030" spans="4:14" s="1" customFormat="1">
      <c r="D14030" s="32"/>
      <c r="G14030" s="32"/>
      <c r="I14030" s="7"/>
      <c r="J14030" s="7"/>
      <c r="K14030" s="7"/>
      <c r="N14030" s="7"/>
    </row>
    <row r="14031" spans="4:14" s="1" customFormat="1">
      <c r="D14031" s="32"/>
      <c r="G14031" s="32"/>
      <c r="I14031" s="7"/>
      <c r="J14031" s="7"/>
      <c r="K14031" s="7"/>
      <c r="N14031" s="7"/>
    </row>
    <row r="14032" spans="4:14" s="1" customFormat="1">
      <c r="D14032" s="32"/>
      <c r="G14032" s="32"/>
      <c r="I14032" s="7"/>
      <c r="J14032" s="7"/>
      <c r="K14032" s="7"/>
      <c r="N14032" s="7"/>
    </row>
    <row r="14033" spans="4:14" s="1" customFormat="1">
      <c r="D14033" s="32"/>
      <c r="G14033" s="32"/>
      <c r="I14033" s="7"/>
      <c r="J14033" s="7"/>
      <c r="K14033" s="7"/>
      <c r="N14033" s="7"/>
    </row>
    <row r="14034" spans="4:14" s="1" customFormat="1">
      <c r="D14034" s="32"/>
      <c r="G14034" s="32"/>
      <c r="I14034" s="7"/>
      <c r="J14034" s="7"/>
      <c r="K14034" s="7"/>
      <c r="N14034" s="7"/>
    </row>
    <row r="14035" spans="4:14" s="1" customFormat="1">
      <c r="D14035" s="32"/>
      <c r="G14035" s="32"/>
      <c r="I14035" s="7"/>
      <c r="J14035" s="7"/>
      <c r="K14035" s="7"/>
      <c r="N14035" s="7"/>
    </row>
    <row r="14036" spans="4:14" s="1" customFormat="1">
      <c r="D14036" s="32"/>
      <c r="G14036" s="32"/>
      <c r="I14036" s="7"/>
      <c r="J14036" s="7"/>
      <c r="K14036" s="7"/>
      <c r="N14036" s="7"/>
    </row>
    <row r="14037" spans="4:14" s="1" customFormat="1">
      <c r="D14037" s="32"/>
      <c r="G14037" s="32"/>
      <c r="I14037" s="7"/>
      <c r="J14037" s="7"/>
      <c r="K14037" s="7"/>
      <c r="N14037" s="7"/>
    </row>
    <row r="14038" spans="4:14" s="1" customFormat="1">
      <c r="D14038" s="32"/>
      <c r="G14038" s="32"/>
      <c r="I14038" s="7"/>
      <c r="J14038" s="7"/>
      <c r="K14038" s="7"/>
      <c r="N14038" s="7"/>
    </row>
    <row r="14039" spans="4:14" s="1" customFormat="1">
      <c r="D14039" s="32"/>
      <c r="G14039" s="32"/>
      <c r="I14039" s="7"/>
      <c r="J14039" s="7"/>
      <c r="K14039" s="7"/>
      <c r="N14039" s="7"/>
    </row>
    <row r="14040" spans="4:14" s="1" customFormat="1">
      <c r="D14040" s="32"/>
      <c r="G14040" s="32"/>
      <c r="I14040" s="7"/>
      <c r="J14040" s="7"/>
      <c r="K14040" s="7"/>
      <c r="N14040" s="7"/>
    </row>
    <row r="14041" spans="4:14" s="1" customFormat="1">
      <c r="D14041" s="32"/>
      <c r="G14041" s="32"/>
      <c r="I14041" s="7"/>
      <c r="J14041" s="7"/>
      <c r="K14041" s="7"/>
      <c r="N14041" s="7"/>
    </row>
    <row r="14042" spans="4:14" s="1" customFormat="1">
      <c r="D14042" s="32"/>
      <c r="G14042" s="32"/>
      <c r="I14042" s="7"/>
      <c r="J14042" s="7"/>
      <c r="K14042" s="7"/>
      <c r="N14042" s="7"/>
    </row>
    <row r="14043" spans="4:14" s="1" customFormat="1">
      <c r="D14043" s="32"/>
      <c r="G14043" s="32"/>
      <c r="I14043" s="7"/>
      <c r="J14043" s="7"/>
      <c r="K14043" s="7"/>
      <c r="N14043" s="7"/>
    </row>
    <row r="14044" spans="4:14" s="1" customFormat="1">
      <c r="D14044" s="32"/>
      <c r="G14044" s="32"/>
      <c r="I14044" s="7"/>
      <c r="J14044" s="7"/>
      <c r="K14044" s="7"/>
      <c r="N14044" s="7"/>
    </row>
    <row r="14045" spans="4:14" s="1" customFormat="1">
      <c r="D14045" s="32"/>
      <c r="G14045" s="32"/>
      <c r="I14045" s="7"/>
      <c r="J14045" s="7"/>
      <c r="K14045" s="7"/>
      <c r="N14045" s="7"/>
    </row>
    <row r="14046" spans="4:14" s="1" customFormat="1">
      <c r="D14046" s="32"/>
      <c r="G14046" s="32"/>
      <c r="I14046" s="7"/>
      <c r="J14046" s="7"/>
      <c r="K14046" s="7"/>
      <c r="N14046" s="7"/>
    </row>
    <row r="14047" spans="4:14" s="1" customFormat="1">
      <c r="D14047" s="32"/>
      <c r="G14047" s="32"/>
      <c r="I14047" s="7"/>
      <c r="J14047" s="7"/>
      <c r="K14047" s="7"/>
      <c r="N14047" s="7"/>
    </row>
    <row r="14048" spans="4:14" s="1" customFormat="1">
      <c r="D14048" s="32"/>
      <c r="G14048" s="32"/>
      <c r="I14048" s="7"/>
      <c r="J14048" s="7"/>
      <c r="K14048" s="7"/>
      <c r="N14048" s="7"/>
    </row>
    <row r="14049" spans="4:14" s="1" customFormat="1">
      <c r="D14049" s="32"/>
      <c r="G14049" s="32"/>
      <c r="I14049" s="7"/>
      <c r="J14049" s="7"/>
      <c r="K14049" s="7"/>
      <c r="N14049" s="7"/>
    </row>
    <row r="14050" spans="4:14" s="1" customFormat="1">
      <c r="D14050" s="32"/>
      <c r="G14050" s="32"/>
      <c r="I14050" s="7"/>
      <c r="J14050" s="7"/>
      <c r="K14050" s="7"/>
      <c r="N14050" s="7"/>
    </row>
    <row r="14051" spans="4:14" s="1" customFormat="1">
      <c r="D14051" s="32"/>
      <c r="G14051" s="32"/>
      <c r="I14051" s="7"/>
      <c r="J14051" s="7"/>
      <c r="K14051" s="7"/>
      <c r="N14051" s="7"/>
    </row>
    <row r="14052" spans="4:14" s="1" customFormat="1">
      <c r="D14052" s="32"/>
      <c r="G14052" s="32"/>
      <c r="I14052" s="7"/>
      <c r="J14052" s="7"/>
      <c r="K14052" s="7"/>
      <c r="N14052" s="7"/>
    </row>
    <row r="14053" spans="4:14" s="1" customFormat="1">
      <c r="D14053" s="32"/>
      <c r="G14053" s="32"/>
      <c r="I14053" s="7"/>
      <c r="J14053" s="7"/>
      <c r="K14053" s="7"/>
      <c r="N14053" s="7"/>
    </row>
    <row r="14054" spans="4:14" s="1" customFormat="1">
      <c r="D14054" s="32"/>
      <c r="G14054" s="32"/>
      <c r="I14054" s="7"/>
      <c r="J14054" s="7"/>
      <c r="K14054" s="7"/>
      <c r="N14054" s="7"/>
    </row>
    <row r="14055" spans="4:14" s="1" customFormat="1">
      <c r="D14055" s="32"/>
      <c r="G14055" s="32"/>
      <c r="I14055" s="7"/>
      <c r="J14055" s="7"/>
      <c r="K14055" s="7"/>
      <c r="N14055" s="7"/>
    </row>
    <row r="14056" spans="4:14" s="1" customFormat="1">
      <c r="D14056" s="32"/>
      <c r="G14056" s="32"/>
      <c r="I14056" s="7"/>
      <c r="J14056" s="7"/>
      <c r="K14056" s="7"/>
      <c r="N14056" s="7"/>
    </row>
    <row r="14057" spans="4:14" s="1" customFormat="1">
      <c r="D14057" s="32"/>
      <c r="G14057" s="32"/>
      <c r="I14057" s="7"/>
      <c r="J14057" s="7"/>
      <c r="K14057" s="7"/>
      <c r="N14057" s="7"/>
    </row>
    <row r="14058" spans="4:14" s="1" customFormat="1">
      <c r="D14058" s="32"/>
      <c r="G14058" s="32"/>
      <c r="I14058" s="7"/>
      <c r="J14058" s="7"/>
      <c r="K14058" s="7"/>
      <c r="N14058" s="7"/>
    </row>
    <row r="14059" spans="4:14" s="1" customFormat="1">
      <c r="D14059" s="32"/>
      <c r="G14059" s="32"/>
      <c r="I14059" s="7"/>
      <c r="J14059" s="7"/>
      <c r="K14059" s="7"/>
      <c r="N14059" s="7"/>
    </row>
    <row r="14060" spans="4:14" s="1" customFormat="1">
      <c r="D14060" s="32"/>
      <c r="G14060" s="32"/>
      <c r="I14060" s="7"/>
      <c r="J14060" s="7"/>
      <c r="K14060" s="7"/>
      <c r="N14060" s="7"/>
    </row>
    <row r="14061" spans="4:14" s="1" customFormat="1">
      <c r="D14061" s="32"/>
      <c r="G14061" s="32"/>
      <c r="I14061" s="7"/>
      <c r="J14061" s="7"/>
      <c r="K14061" s="7"/>
      <c r="N14061" s="7"/>
    </row>
    <row r="14062" spans="4:14" s="1" customFormat="1">
      <c r="D14062" s="32"/>
      <c r="G14062" s="32"/>
      <c r="I14062" s="7"/>
      <c r="J14062" s="7"/>
      <c r="K14062" s="7"/>
      <c r="N14062" s="7"/>
    </row>
    <row r="14063" spans="4:14" s="1" customFormat="1">
      <c r="D14063" s="32"/>
      <c r="G14063" s="32"/>
      <c r="I14063" s="7"/>
      <c r="J14063" s="7"/>
      <c r="K14063" s="7"/>
      <c r="N14063" s="7"/>
    </row>
    <row r="14064" spans="4:14" s="1" customFormat="1">
      <c r="D14064" s="32"/>
      <c r="G14064" s="32"/>
      <c r="I14064" s="7"/>
      <c r="J14064" s="7"/>
      <c r="K14064" s="7"/>
      <c r="N14064" s="7"/>
    </row>
    <row r="14065" spans="4:14" s="1" customFormat="1">
      <c r="D14065" s="32"/>
      <c r="G14065" s="32"/>
      <c r="I14065" s="7"/>
      <c r="J14065" s="7"/>
      <c r="K14065" s="7"/>
      <c r="N14065" s="7"/>
    </row>
    <row r="14066" spans="4:14" s="1" customFormat="1">
      <c r="D14066" s="32"/>
      <c r="G14066" s="32"/>
      <c r="I14066" s="7"/>
      <c r="J14066" s="7"/>
      <c r="K14066" s="7"/>
      <c r="N14066" s="7"/>
    </row>
    <row r="14067" spans="4:14" s="1" customFormat="1">
      <c r="D14067" s="32"/>
      <c r="G14067" s="32"/>
      <c r="I14067" s="7"/>
      <c r="J14067" s="7"/>
      <c r="K14067" s="7"/>
      <c r="N14067" s="7"/>
    </row>
    <row r="14068" spans="4:14" s="1" customFormat="1">
      <c r="D14068" s="32"/>
      <c r="G14068" s="32"/>
      <c r="I14068" s="7"/>
      <c r="J14068" s="7"/>
      <c r="K14068" s="7"/>
      <c r="N14068" s="7"/>
    </row>
    <row r="14069" spans="4:14" s="1" customFormat="1">
      <c r="D14069" s="32"/>
      <c r="G14069" s="32"/>
      <c r="I14069" s="7"/>
      <c r="J14069" s="7"/>
      <c r="K14069" s="7"/>
      <c r="N14069" s="7"/>
    </row>
    <row r="14070" spans="4:14" s="1" customFormat="1">
      <c r="D14070" s="32"/>
      <c r="G14070" s="32"/>
      <c r="I14070" s="7"/>
      <c r="J14070" s="7"/>
      <c r="K14070" s="7"/>
      <c r="N14070" s="7"/>
    </row>
    <row r="14071" spans="4:14" s="1" customFormat="1">
      <c r="D14071" s="32"/>
      <c r="G14071" s="32"/>
      <c r="I14071" s="7"/>
      <c r="J14071" s="7"/>
      <c r="K14071" s="7"/>
      <c r="N14071" s="7"/>
    </row>
    <row r="14072" spans="4:14" s="1" customFormat="1">
      <c r="D14072" s="32"/>
      <c r="G14072" s="32"/>
      <c r="I14072" s="7"/>
      <c r="J14072" s="7"/>
      <c r="K14072" s="7"/>
      <c r="N14072" s="7"/>
    </row>
    <row r="14073" spans="4:14" s="1" customFormat="1">
      <c r="D14073" s="32"/>
      <c r="G14073" s="32"/>
      <c r="I14073" s="7"/>
      <c r="J14073" s="7"/>
      <c r="K14073" s="7"/>
      <c r="N14073" s="7"/>
    </row>
    <row r="14074" spans="4:14" s="1" customFormat="1">
      <c r="D14074" s="32"/>
      <c r="G14074" s="32"/>
      <c r="I14074" s="7"/>
      <c r="J14074" s="7"/>
      <c r="K14074" s="7"/>
      <c r="N14074" s="7"/>
    </row>
    <row r="14075" spans="4:14" s="1" customFormat="1">
      <c r="D14075" s="32"/>
      <c r="G14075" s="32"/>
      <c r="I14075" s="7"/>
      <c r="J14075" s="7"/>
      <c r="K14075" s="7"/>
      <c r="N14075" s="7"/>
    </row>
    <row r="14076" spans="4:14" s="1" customFormat="1">
      <c r="D14076" s="32"/>
      <c r="G14076" s="32"/>
      <c r="I14076" s="7"/>
      <c r="J14076" s="7"/>
      <c r="K14076" s="7"/>
      <c r="N14076" s="7"/>
    </row>
    <row r="14077" spans="4:14" s="1" customFormat="1">
      <c r="D14077" s="32"/>
      <c r="G14077" s="32"/>
      <c r="I14077" s="7"/>
      <c r="J14077" s="7"/>
      <c r="K14077" s="7"/>
      <c r="N14077" s="7"/>
    </row>
    <row r="14078" spans="4:14" s="1" customFormat="1">
      <c r="D14078" s="32"/>
      <c r="G14078" s="32"/>
      <c r="I14078" s="7"/>
      <c r="J14078" s="7"/>
      <c r="K14078" s="7"/>
      <c r="N14078" s="7"/>
    </row>
    <row r="14079" spans="4:14" s="1" customFormat="1">
      <c r="D14079" s="32"/>
      <c r="G14079" s="32"/>
      <c r="I14079" s="7"/>
      <c r="J14079" s="7"/>
      <c r="K14079" s="7"/>
      <c r="N14079" s="7"/>
    </row>
    <row r="14080" spans="4:14" s="1" customFormat="1">
      <c r="D14080" s="32"/>
      <c r="G14080" s="32"/>
      <c r="I14080" s="7"/>
      <c r="J14080" s="7"/>
      <c r="K14080" s="7"/>
      <c r="N14080" s="7"/>
    </row>
    <row r="14081" spans="4:14" s="1" customFormat="1">
      <c r="D14081" s="32"/>
      <c r="G14081" s="32"/>
      <c r="I14081" s="7"/>
      <c r="J14081" s="7"/>
      <c r="K14081" s="7"/>
      <c r="N14081" s="7"/>
    </row>
    <row r="14082" spans="4:14" s="1" customFormat="1">
      <c r="D14082" s="32"/>
      <c r="G14082" s="32"/>
      <c r="I14082" s="7"/>
      <c r="J14082" s="7"/>
      <c r="K14082" s="7"/>
      <c r="N14082" s="7"/>
    </row>
    <row r="14083" spans="4:14" s="1" customFormat="1">
      <c r="D14083" s="32"/>
      <c r="G14083" s="32"/>
      <c r="I14083" s="7"/>
      <c r="J14083" s="7"/>
      <c r="K14083" s="7"/>
      <c r="N14083" s="7"/>
    </row>
    <row r="14084" spans="4:14" s="1" customFormat="1">
      <c r="D14084" s="32"/>
      <c r="G14084" s="32"/>
      <c r="I14084" s="7"/>
      <c r="J14084" s="7"/>
      <c r="K14084" s="7"/>
      <c r="N14084" s="7"/>
    </row>
    <row r="14085" spans="4:14" s="1" customFormat="1">
      <c r="D14085" s="32"/>
      <c r="G14085" s="32"/>
      <c r="I14085" s="7"/>
      <c r="J14085" s="7"/>
      <c r="K14085" s="7"/>
      <c r="N14085" s="7"/>
    </row>
    <row r="14086" spans="4:14" s="1" customFormat="1">
      <c r="D14086" s="32"/>
      <c r="G14086" s="32"/>
      <c r="I14086" s="7"/>
      <c r="J14086" s="7"/>
      <c r="K14086" s="7"/>
      <c r="N14086" s="7"/>
    </row>
    <row r="14087" spans="4:14" s="1" customFormat="1">
      <c r="D14087" s="32"/>
      <c r="G14087" s="32"/>
      <c r="I14087" s="7"/>
      <c r="J14087" s="7"/>
      <c r="K14087" s="7"/>
      <c r="N14087" s="7"/>
    </row>
    <row r="14088" spans="4:14" s="1" customFormat="1">
      <c r="D14088" s="32"/>
      <c r="G14088" s="32"/>
      <c r="I14088" s="7"/>
      <c r="J14088" s="7"/>
      <c r="K14088" s="7"/>
      <c r="N14088" s="7"/>
    </row>
    <row r="14089" spans="4:14" s="1" customFormat="1">
      <c r="D14089" s="32"/>
      <c r="G14089" s="32"/>
      <c r="I14089" s="7"/>
      <c r="J14089" s="7"/>
      <c r="K14089" s="7"/>
      <c r="N14089" s="7"/>
    </row>
    <row r="14090" spans="4:14" s="1" customFormat="1">
      <c r="D14090" s="32"/>
      <c r="G14090" s="32"/>
      <c r="I14090" s="7"/>
      <c r="J14090" s="7"/>
      <c r="K14090" s="7"/>
      <c r="N14090" s="7"/>
    </row>
    <row r="14091" spans="4:14" s="1" customFormat="1">
      <c r="D14091" s="32"/>
      <c r="G14091" s="32"/>
      <c r="I14091" s="7"/>
      <c r="J14091" s="7"/>
      <c r="K14091" s="7"/>
      <c r="N14091" s="7"/>
    </row>
    <row r="14092" spans="4:14" s="1" customFormat="1">
      <c r="D14092" s="32"/>
      <c r="G14092" s="32"/>
      <c r="I14092" s="7"/>
      <c r="J14092" s="7"/>
      <c r="K14092" s="7"/>
      <c r="N14092" s="7"/>
    </row>
    <row r="14093" spans="4:14" s="1" customFormat="1">
      <c r="D14093" s="32"/>
      <c r="G14093" s="32"/>
      <c r="I14093" s="7"/>
      <c r="J14093" s="7"/>
      <c r="K14093" s="7"/>
      <c r="N14093" s="7"/>
    </row>
    <row r="14094" spans="4:14" s="1" customFormat="1">
      <c r="D14094" s="32"/>
      <c r="G14094" s="32"/>
      <c r="I14094" s="7"/>
      <c r="J14094" s="7"/>
      <c r="K14094" s="7"/>
      <c r="N14094" s="7"/>
    </row>
    <row r="14095" spans="4:14" s="1" customFormat="1">
      <c r="D14095" s="32"/>
      <c r="G14095" s="32"/>
      <c r="I14095" s="7"/>
      <c r="J14095" s="7"/>
      <c r="K14095" s="7"/>
      <c r="N14095" s="7"/>
    </row>
    <row r="14096" spans="4:14" s="1" customFormat="1">
      <c r="D14096" s="32"/>
      <c r="G14096" s="32"/>
      <c r="I14096" s="7"/>
      <c r="J14096" s="7"/>
      <c r="K14096" s="7"/>
      <c r="N14096" s="7"/>
    </row>
    <row r="14097" spans="4:14" s="1" customFormat="1">
      <c r="D14097" s="32"/>
      <c r="G14097" s="32"/>
      <c r="I14097" s="7"/>
      <c r="J14097" s="7"/>
      <c r="K14097" s="7"/>
      <c r="N14097" s="7"/>
    </row>
    <row r="14098" spans="4:14" s="1" customFormat="1">
      <c r="D14098" s="32"/>
      <c r="G14098" s="32"/>
      <c r="I14098" s="7"/>
      <c r="J14098" s="7"/>
      <c r="K14098" s="7"/>
      <c r="N14098" s="7"/>
    </row>
    <row r="14099" spans="4:14" s="1" customFormat="1">
      <c r="D14099" s="32"/>
      <c r="G14099" s="32"/>
      <c r="I14099" s="7"/>
      <c r="J14099" s="7"/>
      <c r="K14099" s="7"/>
      <c r="N14099" s="7"/>
    </row>
    <row r="14100" spans="4:14" s="1" customFormat="1">
      <c r="D14100" s="32"/>
      <c r="G14100" s="32"/>
      <c r="I14100" s="7"/>
      <c r="J14100" s="7"/>
      <c r="K14100" s="7"/>
      <c r="N14100" s="7"/>
    </row>
    <row r="14101" spans="4:14" s="1" customFormat="1">
      <c r="D14101" s="32"/>
      <c r="G14101" s="32"/>
      <c r="I14101" s="7"/>
      <c r="J14101" s="7"/>
      <c r="K14101" s="7"/>
      <c r="N14101" s="7"/>
    </row>
    <row r="14102" spans="4:14" s="1" customFormat="1">
      <c r="D14102" s="32"/>
      <c r="G14102" s="32"/>
      <c r="I14102" s="7"/>
      <c r="J14102" s="7"/>
      <c r="K14102" s="7"/>
      <c r="N14102" s="7"/>
    </row>
    <row r="14103" spans="4:14" s="1" customFormat="1">
      <c r="D14103" s="32"/>
      <c r="G14103" s="32"/>
      <c r="I14103" s="7"/>
      <c r="J14103" s="7"/>
      <c r="K14103" s="7"/>
      <c r="N14103" s="7"/>
    </row>
    <row r="14104" spans="4:14" s="1" customFormat="1">
      <c r="D14104" s="32"/>
      <c r="G14104" s="32"/>
      <c r="I14104" s="7"/>
      <c r="J14104" s="7"/>
      <c r="K14104" s="7"/>
      <c r="N14104" s="7"/>
    </row>
    <row r="14105" spans="4:14" s="1" customFormat="1">
      <c r="D14105" s="32"/>
      <c r="G14105" s="32"/>
      <c r="I14105" s="7"/>
      <c r="J14105" s="7"/>
      <c r="K14105" s="7"/>
      <c r="N14105" s="7"/>
    </row>
    <row r="14106" spans="4:14" s="1" customFormat="1">
      <c r="D14106" s="32"/>
      <c r="G14106" s="32"/>
      <c r="I14106" s="7"/>
      <c r="J14106" s="7"/>
      <c r="K14106" s="7"/>
      <c r="N14106" s="7"/>
    </row>
    <row r="14107" spans="4:14" s="1" customFormat="1">
      <c r="D14107" s="32"/>
      <c r="G14107" s="32"/>
      <c r="I14107" s="7"/>
      <c r="J14107" s="7"/>
      <c r="K14107" s="7"/>
      <c r="N14107" s="7"/>
    </row>
    <row r="14108" spans="4:14" s="1" customFormat="1">
      <c r="D14108" s="32"/>
      <c r="G14108" s="32"/>
      <c r="I14108" s="7"/>
      <c r="J14108" s="7"/>
      <c r="K14108" s="7"/>
      <c r="N14108" s="7"/>
    </row>
    <row r="14109" spans="4:14" s="1" customFormat="1">
      <c r="D14109" s="32"/>
      <c r="G14109" s="32"/>
      <c r="I14109" s="7"/>
      <c r="J14109" s="7"/>
      <c r="K14109" s="7"/>
      <c r="N14109" s="7"/>
    </row>
    <row r="14110" spans="4:14" s="1" customFormat="1">
      <c r="D14110" s="32"/>
      <c r="G14110" s="32"/>
      <c r="I14110" s="7"/>
      <c r="J14110" s="7"/>
      <c r="K14110" s="7"/>
      <c r="N14110" s="7"/>
    </row>
    <row r="14111" spans="4:14" s="1" customFormat="1">
      <c r="D14111" s="32"/>
      <c r="G14111" s="32"/>
      <c r="I14111" s="7"/>
      <c r="J14111" s="7"/>
      <c r="K14111" s="7"/>
      <c r="N14111" s="7"/>
    </row>
    <row r="14112" spans="4:14" s="1" customFormat="1">
      <c r="D14112" s="32"/>
      <c r="G14112" s="32"/>
      <c r="I14112" s="7"/>
      <c r="J14112" s="7"/>
      <c r="K14112" s="7"/>
      <c r="N14112" s="7"/>
    </row>
    <row r="14113" spans="4:14" s="1" customFormat="1">
      <c r="D14113" s="32"/>
      <c r="G14113" s="32"/>
      <c r="I14113" s="7"/>
      <c r="J14113" s="7"/>
      <c r="K14113" s="7"/>
      <c r="N14113" s="7"/>
    </row>
    <row r="14114" spans="4:14" s="1" customFormat="1">
      <c r="D14114" s="32"/>
      <c r="G14114" s="32"/>
      <c r="I14114" s="7"/>
      <c r="J14114" s="7"/>
      <c r="K14114" s="7"/>
      <c r="N14114" s="7"/>
    </row>
    <row r="14115" spans="4:14" s="1" customFormat="1">
      <c r="D14115" s="32"/>
      <c r="G14115" s="32"/>
      <c r="I14115" s="7"/>
      <c r="J14115" s="7"/>
      <c r="K14115" s="7"/>
      <c r="N14115" s="7"/>
    </row>
    <row r="14116" spans="4:14" s="1" customFormat="1">
      <c r="D14116" s="32"/>
      <c r="G14116" s="32"/>
      <c r="I14116" s="7"/>
      <c r="J14116" s="7"/>
      <c r="K14116" s="7"/>
      <c r="N14116" s="7"/>
    </row>
    <row r="14117" spans="4:14" s="1" customFormat="1">
      <c r="D14117" s="32"/>
      <c r="G14117" s="32"/>
      <c r="I14117" s="7"/>
      <c r="J14117" s="7"/>
      <c r="K14117" s="7"/>
      <c r="N14117" s="7"/>
    </row>
    <row r="14118" spans="4:14" s="1" customFormat="1">
      <c r="D14118" s="32"/>
      <c r="G14118" s="32"/>
      <c r="I14118" s="7"/>
      <c r="J14118" s="7"/>
      <c r="K14118" s="7"/>
      <c r="N14118" s="7"/>
    </row>
    <row r="14119" spans="4:14" s="1" customFormat="1">
      <c r="D14119" s="32"/>
      <c r="G14119" s="32"/>
      <c r="I14119" s="7"/>
      <c r="J14119" s="7"/>
      <c r="K14119" s="7"/>
      <c r="N14119" s="7"/>
    </row>
    <row r="14120" spans="4:14" s="1" customFormat="1">
      <c r="D14120" s="32"/>
      <c r="G14120" s="32"/>
      <c r="I14120" s="7"/>
      <c r="J14120" s="7"/>
      <c r="K14120" s="7"/>
      <c r="N14120" s="7"/>
    </row>
    <row r="14121" spans="4:14" s="1" customFormat="1">
      <c r="D14121" s="32"/>
      <c r="G14121" s="32"/>
      <c r="I14121" s="7"/>
      <c r="J14121" s="7"/>
      <c r="K14121" s="7"/>
      <c r="N14121" s="7"/>
    </row>
    <row r="14122" spans="4:14" s="1" customFormat="1">
      <c r="D14122" s="32"/>
      <c r="G14122" s="32"/>
      <c r="I14122" s="7"/>
      <c r="J14122" s="7"/>
      <c r="K14122" s="7"/>
      <c r="N14122" s="7"/>
    </row>
    <row r="14123" spans="4:14" s="1" customFormat="1">
      <c r="D14123" s="32"/>
      <c r="G14123" s="32"/>
      <c r="I14123" s="7"/>
      <c r="J14123" s="7"/>
      <c r="K14123" s="7"/>
      <c r="N14123" s="7"/>
    </row>
    <row r="14124" spans="4:14" s="1" customFormat="1">
      <c r="D14124" s="32"/>
      <c r="G14124" s="32"/>
      <c r="I14124" s="7"/>
      <c r="J14124" s="7"/>
      <c r="K14124" s="7"/>
      <c r="N14124" s="7"/>
    </row>
    <row r="14125" spans="4:14" s="1" customFormat="1">
      <c r="D14125" s="32"/>
      <c r="G14125" s="32"/>
      <c r="I14125" s="7"/>
      <c r="J14125" s="7"/>
      <c r="K14125" s="7"/>
      <c r="N14125" s="7"/>
    </row>
    <row r="14126" spans="4:14" s="1" customFormat="1">
      <c r="D14126" s="32"/>
      <c r="G14126" s="32"/>
      <c r="I14126" s="7"/>
      <c r="J14126" s="7"/>
      <c r="K14126" s="7"/>
      <c r="N14126" s="7"/>
    </row>
    <row r="14127" spans="4:14" s="1" customFormat="1">
      <c r="D14127" s="32"/>
      <c r="G14127" s="32"/>
      <c r="I14127" s="7"/>
      <c r="J14127" s="7"/>
      <c r="K14127" s="7"/>
      <c r="N14127" s="7"/>
    </row>
    <row r="14128" spans="4:14" s="1" customFormat="1">
      <c r="D14128" s="32"/>
      <c r="G14128" s="32"/>
      <c r="I14128" s="7"/>
      <c r="J14128" s="7"/>
      <c r="K14128" s="7"/>
      <c r="N14128" s="7"/>
    </row>
    <row r="14129" spans="4:14" s="1" customFormat="1">
      <c r="D14129" s="32"/>
      <c r="G14129" s="32"/>
      <c r="I14129" s="7"/>
      <c r="J14129" s="7"/>
      <c r="K14129" s="7"/>
      <c r="N14129" s="7"/>
    </row>
    <row r="14130" spans="4:14" s="1" customFormat="1">
      <c r="D14130" s="32"/>
      <c r="G14130" s="32"/>
      <c r="I14130" s="7"/>
      <c r="J14130" s="7"/>
      <c r="K14130" s="7"/>
      <c r="N14130" s="7"/>
    </row>
    <row r="14131" spans="4:14" s="1" customFormat="1">
      <c r="D14131" s="32"/>
      <c r="G14131" s="32"/>
      <c r="I14131" s="7"/>
      <c r="J14131" s="7"/>
      <c r="K14131" s="7"/>
      <c r="N14131" s="7"/>
    </row>
    <row r="14132" spans="4:14" s="1" customFormat="1">
      <c r="D14132" s="32"/>
      <c r="G14132" s="32"/>
      <c r="I14132" s="7"/>
      <c r="J14132" s="7"/>
      <c r="K14132" s="7"/>
      <c r="N14132" s="7"/>
    </row>
    <row r="14133" spans="4:14" s="1" customFormat="1">
      <c r="D14133" s="32"/>
      <c r="G14133" s="32"/>
      <c r="I14133" s="7"/>
      <c r="J14133" s="7"/>
      <c r="K14133" s="7"/>
      <c r="N14133" s="7"/>
    </row>
    <row r="14134" spans="4:14" s="1" customFormat="1">
      <c r="D14134" s="32"/>
      <c r="G14134" s="32"/>
      <c r="I14134" s="7"/>
      <c r="J14134" s="7"/>
      <c r="K14134" s="7"/>
      <c r="N14134" s="7"/>
    </row>
    <row r="14135" spans="4:14" s="1" customFormat="1">
      <c r="D14135" s="32"/>
      <c r="G14135" s="32"/>
      <c r="I14135" s="7"/>
      <c r="J14135" s="7"/>
      <c r="K14135" s="7"/>
      <c r="N14135" s="7"/>
    </row>
    <row r="14136" spans="4:14" s="1" customFormat="1">
      <c r="D14136" s="32"/>
      <c r="G14136" s="32"/>
      <c r="I14136" s="7"/>
      <c r="J14136" s="7"/>
      <c r="K14136" s="7"/>
      <c r="N14136" s="7"/>
    </row>
    <row r="14137" spans="4:14" s="1" customFormat="1">
      <c r="D14137" s="32"/>
      <c r="G14137" s="32"/>
      <c r="I14137" s="7"/>
      <c r="J14137" s="7"/>
      <c r="K14137" s="7"/>
      <c r="N14137" s="7"/>
    </row>
    <row r="14138" spans="4:14" s="1" customFormat="1">
      <c r="D14138" s="32"/>
      <c r="G14138" s="32"/>
      <c r="I14138" s="7"/>
      <c r="J14138" s="7"/>
      <c r="K14138" s="7"/>
      <c r="N14138" s="7"/>
    </row>
    <row r="14139" spans="4:14" s="1" customFormat="1">
      <c r="D14139" s="32"/>
      <c r="G14139" s="32"/>
      <c r="I14139" s="7"/>
      <c r="J14139" s="7"/>
      <c r="K14139" s="7"/>
      <c r="N14139" s="7"/>
    </row>
    <row r="14140" spans="4:14" s="1" customFormat="1">
      <c r="D14140" s="32"/>
      <c r="G14140" s="32"/>
      <c r="I14140" s="7"/>
      <c r="J14140" s="7"/>
      <c r="K14140" s="7"/>
      <c r="N14140" s="7"/>
    </row>
    <row r="14141" spans="4:14" s="1" customFormat="1">
      <c r="D14141" s="32"/>
      <c r="G14141" s="32"/>
      <c r="I14141" s="7"/>
      <c r="J14141" s="7"/>
      <c r="K14141" s="7"/>
      <c r="N14141" s="7"/>
    </row>
    <row r="14142" spans="4:14" s="1" customFormat="1">
      <c r="D14142" s="32"/>
      <c r="G14142" s="32"/>
      <c r="I14142" s="7"/>
      <c r="J14142" s="7"/>
      <c r="K14142" s="7"/>
      <c r="N14142" s="7"/>
    </row>
    <row r="14143" spans="4:14" s="1" customFormat="1">
      <c r="D14143" s="32"/>
      <c r="G14143" s="32"/>
      <c r="I14143" s="7"/>
      <c r="J14143" s="7"/>
      <c r="K14143" s="7"/>
      <c r="N14143" s="7"/>
    </row>
    <row r="14144" spans="4:14" s="1" customFormat="1">
      <c r="D14144" s="32"/>
      <c r="G14144" s="32"/>
      <c r="I14144" s="7"/>
      <c r="J14144" s="7"/>
      <c r="K14144" s="7"/>
      <c r="N14144" s="7"/>
    </row>
    <row r="14145" spans="4:14" s="1" customFormat="1">
      <c r="D14145" s="32"/>
      <c r="G14145" s="32"/>
      <c r="I14145" s="7"/>
      <c r="J14145" s="7"/>
      <c r="K14145" s="7"/>
      <c r="N14145" s="7"/>
    </row>
    <row r="14146" spans="4:14" s="1" customFormat="1">
      <c r="D14146" s="32"/>
      <c r="G14146" s="32"/>
      <c r="I14146" s="7"/>
      <c r="J14146" s="7"/>
      <c r="K14146" s="7"/>
      <c r="N14146" s="7"/>
    </row>
    <row r="14147" spans="4:14" s="1" customFormat="1">
      <c r="D14147" s="32"/>
      <c r="G14147" s="32"/>
      <c r="I14147" s="7"/>
      <c r="J14147" s="7"/>
      <c r="K14147" s="7"/>
      <c r="N14147" s="7"/>
    </row>
    <row r="14148" spans="4:14" s="1" customFormat="1">
      <c r="D14148" s="32"/>
      <c r="G14148" s="32"/>
      <c r="I14148" s="7"/>
      <c r="J14148" s="7"/>
      <c r="K14148" s="7"/>
      <c r="N14148" s="7"/>
    </row>
    <row r="14149" spans="4:14" s="1" customFormat="1">
      <c r="D14149" s="32"/>
      <c r="G14149" s="32"/>
      <c r="I14149" s="7"/>
      <c r="J14149" s="7"/>
      <c r="K14149" s="7"/>
      <c r="N14149" s="7"/>
    </row>
    <row r="14150" spans="4:14" s="1" customFormat="1">
      <c r="D14150" s="32"/>
      <c r="G14150" s="32"/>
      <c r="I14150" s="7"/>
      <c r="J14150" s="7"/>
      <c r="K14150" s="7"/>
      <c r="N14150" s="7"/>
    </row>
    <row r="14151" spans="4:14" s="1" customFormat="1">
      <c r="D14151" s="32"/>
      <c r="G14151" s="32"/>
      <c r="I14151" s="7"/>
      <c r="J14151" s="7"/>
      <c r="K14151" s="7"/>
      <c r="N14151" s="7"/>
    </row>
    <row r="14152" spans="4:14" s="1" customFormat="1">
      <c r="D14152" s="32"/>
      <c r="G14152" s="32"/>
      <c r="I14152" s="7"/>
      <c r="J14152" s="7"/>
      <c r="K14152" s="7"/>
      <c r="N14152" s="7"/>
    </row>
    <row r="14153" spans="4:14" s="1" customFormat="1">
      <c r="D14153" s="32"/>
      <c r="G14153" s="32"/>
      <c r="I14153" s="7"/>
      <c r="J14153" s="7"/>
      <c r="K14153" s="7"/>
      <c r="N14153" s="7"/>
    </row>
    <row r="14154" spans="4:14" s="1" customFormat="1">
      <c r="D14154" s="32"/>
      <c r="G14154" s="32"/>
      <c r="I14154" s="7"/>
      <c r="J14154" s="7"/>
      <c r="K14154" s="7"/>
      <c r="N14154" s="7"/>
    </row>
    <row r="14155" spans="4:14" s="1" customFormat="1">
      <c r="D14155" s="32"/>
      <c r="G14155" s="32"/>
      <c r="I14155" s="7"/>
      <c r="J14155" s="7"/>
      <c r="K14155" s="7"/>
      <c r="N14155" s="7"/>
    </row>
    <row r="14156" spans="4:14" s="1" customFormat="1">
      <c r="D14156" s="32"/>
      <c r="G14156" s="32"/>
      <c r="I14156" s="7"/>
      <c r="J14156" s="7"/>
      <c r="K14156" s="7"/>
      <c r="N14156" s="7"/>
    </row>
    <row r="14157" spans="4:14" s="1" customFormat="1">
      <c r="D14157" s="32"/>
      <c r="G14157" s="32"/>
      <c r="I14157" s="7"/>
      <c r="J14157" s="7"/>
      <c r="K14157" s="7"/>
      <c r="N14157" s="7"/>
    </row>
    <row r="14158" spans="4:14" s="1" customFormat="1">
      <c r="D14158" s="32"/>
      <c r="G14158" s="32"/>
      <c r="I14158" s="7"/>
      <c r="J14158" s="7"/>
      <c r="K14158" s="7"/>
      <c r="N14158" s="7"/>
    </row>
    <row r="14159" spans="4:14" s="1" customFormat="1">
      <c r="D14159" s="32"/>
      <c r="G14159" s="32"/>
      <c r="I14159" s="7"/>
      <c r="J14159" s="7"/>
      <c r="K14159" s="7"/>
      <c r="N14159" s="7"/>
    </row>
    <row r="14160" spans="4:14" s="1" customFormat="1">
      <c r="D14160" s="32"/>
      <c r="G14160" s="32"/>
      <c r="I14160" s="7"/>
      <c r="J14160" s="7"/>
      <c r="K14160" s="7"/>
      <c r="N14160" s="7"/>
    </row>
    <row r="14161" spans="4:14" s="1" customFormat="1">
      <c r="D14161" s="32"/>
      <c r="G14161" s="32"/>
      <c r="I14161" s="7"/>
      <c r="J14161" s="7"/>
      <c r="K14161" s="7"/>
      <c r="N14161" s="7"/>
    </row>
    <row r="14162" spans="4:14" s="1" customFormat="1">
      <c r="D14162" s="32"/>
      <c r="G14162" s="32"/>
      <c r="I14162" s="7"/>
      <c r="J14162" s="7"/>
      <c r="K14162" s="7"/>
      <c r="N14162" s="7"/>
    </row>
    <row r="14163" spans="4:14" s="1" customFormat="1">
      <c r="D14163" s="32"/>
      <c r="G14163" s="32"/>
      <c r="I14163" s="7"/>
      <c r="J14163" s="7"/>
      <c r="K14163" s="7"/>
      <c r="N14163" s="7"/>
    </row>
    <row r="14164" spans="4:14" s="1" customFormat="1">
      <c r="D14164" s="32"/>
      <c r="G14164" s="32"/>
      <c r="I14164" s="7"/>
      <c r="J14164" s="7"/>
      <c r="K14164" s="7"/>
      <c r="N14164" s="7"/>
    </row>
    <row r="14165" spans="4:14" s="1" customFormat="1">
      <c r="D14165" s="32"/>
      <c r="G14165" s="32"/>
      <c r="I14165" s="7"/>
      <c r="J14165" s="7"/>
      <c r="K14165" s="7"/>
      <c r="N14165" s="7"/>
    </row>
    <row r="14166" spans="4:14" s="1" customFormat="1">
      <c r="D14166" s="32"/>
      <c r="G14166" s="32"/>
      <c r="I14166" s="7"/>
      <c r="J14166" s="7"/>
      <c r="K14166" s="7"/>
      <c r="N14166" s="7"/>
    </row>
    <row r="14167" spans="4:14" s="1" customFormat="1">
      <c r="D14167" s="32"/>
      <c r="G14167" s="32"/>
      <c r="I14167" s="7"/>
      <c r="J14167" s="7"/>
      <c r="K14167" s="7"/>
      <c r="N14167" s="7"/>
    </row>
    <row r="14168" spans="4:14" s="1" customFormat="1">
      <c r="D14168" s="32"/>
      <c r="G14168" s="32"/>
      <c r="I14168" s="7"/>
      <c r="J14168" s="7"/>
      <c r="K14168" s="7"/>
      <c r="N14168" s="7"/>
    </row>
    <row r="14169" spans="4:14" s="1" customFormat="1">
      <c r="D14169" s="32"/>
      <c r="G14169" s="32"/>
      <c r="I14169" s="7"/>
      <c r="J14169" s="7"/>
      <c r="K14169" s="7"/>
      <c r="N14169" s="7"/>
    </row>
    <row r="14170" spans="4:14" s="1" customFormat="1">
      <c r="D14170" s="32"/>
      <c r="G14170" s="32"/>
      <c r="I14170" s="7"/>
      <c r="J14170" s="7"/>
      <c r="K14170" s="7"/>
      <c r="N14170" s="7"/>
    </row>
    <row r="14171" spans="4:14" s="1" customFormat="1">
      <c r="D14171" s="32"/>
      <c r="G14171" s="32"/>
      <c r="I14171" s="7"/>
      <c r="J14171" s="7"/>
      <c r="K14171" s="7"/>
      <c r="N14171" s="7"/>
    </row>
    <row r="14172" spans="4:14" s="1" customFormat="1">
      <c r="D14172" s="32"/>
      <c r="G14172" s="32"/>
      <c r="I14172" s="7"/>
      <c r="J14172" s="7"/>
      <c r="K14172" s="7"/>
      <c r="N14172" s="7"/>
    </row>
    <row r="14173" spans="4:14" s="1" customFormat="1">
      <c r="D14173" s="32"/>
      <c r="G14173" s="32"/>
      <c r="I14173" s="7"/>
      <c r="J14173" s="7"/>
      <c r="K14173" s="7"/>
      <c r="N14173" s="7"/>
    </row>
    <row r="14174" spans="4:14" s="1" customFormat="1">
      <c r="D14174" s="32"/>
      <c r="G14174" s="32"/>
      <c r="I14174" s="7"/>
      <c r="J14174" s="7"/>
      <c r="K14174" s="7"/>
      <c r="N14174" s="7"/>
    </row>
    <row r="14175" spans="4:14" s="1" customFormat="1">
      <c r="D14175" s="32"/>
      <c r="G14175" s="32"/>
      <c r="I14175" s="7"/>
      <c r="J14175" s="7"/>
      <c r="K14175" s="7"/>
      <c r="N14175" s="7"/>
    </row>
    <row r="14176" spans="4:14" s="1" customFormat="1">
      <c r="D14176" s="32"/>
      <c r="G14176" s="32"/>
      <c r="I14176" s="7"/>
      <c r="J14176" s="7"/>
      <c r="K14176" s="7"/>
      <c r="N14176" s="7"/>
    </row>
    <row r="14177" spans="4:14" s="1" customFormat="1">
      <c r="D14177" s="32"/>
      <c r="G14177" s="32"/>
      <c r="I14177" s="7"/>
      <c r="J14177" s="7"/>
      <c r="K14177" s="7"/>
      <c r="N14177" s="7"/>
    </row>
    <row r="14178" spans="4:14" s="1" customFormat="1">
      <c r="D14178" s="32"/>
      <c r="G14178" s="32"/>
      <c r="I14178" s="7"/>
      <c r="J14178" s="7"/>
      <c r="K14178" s="7"/>
      <c r="N14178" s="7"/>
    </row>
    <row r="14179" spans="4:14" s="1" customFormat="1">
      <c r="D14179" s="32"/>
      <c r="G14179" s="32"/>
      <c r="I14179" s="7"/>
      <c r="J14179" s="7"/>
      <c r="K14179" s="7"/>
      <c r="N14179" s="7"/>
    </row>
    <row r="14180" spans="4:14" s="1" customFormat="1">
      <c r="D14180" s="32"/>
      <c r="G14180" s="32"/>
      <c r="I14180" s="7"/>
      <c r="J14180" s="7"/>
      <c r="K14180" s="7"/>
      <c r="N14180" s="7"/>
    </row>
    <row r="14181" spans="4:14" s="1" customFormat="1">
      <c r="D14181" s="32"/>
      <c r="G14181" s="32"/>
      <c r="I14181" s="7"/>
      <c r="J14181" s="7"/>
      <c r="K14181" s="7"/>
      <c r="N14181" s="7"/>
    </row>
    <row r="14182" spans="4:14" s="1" customFormat="1">
      <c r="D14182" s="32"/>
      <c r="G14182" s="32"/>
      <c r="I14182" s="7"/>
      <c r="J14182" s="7"/>
      <c r="K14182" s="7"/>
      <c r="N14182" s="7"/>
    </row>
    <row r="14183" spans="4:14" s="1" customFormat="1">
      <c r="D14183" s="32"/>
      <c r="G14183" s="32"/>
      <c r="I14183" s="7"/>
      <c r="J14183" s="7"/>
      <c r="K14183" s="7"/>
      <c r="N14183" s="7"/>
    </row>
    <row r="14184" spans="4:14" s="1" customFormat="1">
      <c r="D14184" s="32"/>
      <c r="G14184" s="32"/>
      <c r="I14184" s="7"/>
      <c r="J14184" s="7"/>
      <c r="K14184" s="7"/>
      <c r="N14184" s="7"/>
    </row>
    <row r="14185" spans="4:14" s="1" customFormat="1">
      <c r="D14185" s="32"/>
      <c r="G14185" s="32"/>
      <c r="I14185" s="7"/>
      <c r="J14185" s="7"/>
      <c r="K14185" s="7"/>
      <c r="N14185" s="7"/>
    </row>
    <row r="14186" spans="4:14" s="1" customFormat="1">
      <c r="D14186" s="32"/>
      <c r="G14186" s="32"/>
      <c r="I14186" s="7"/>
      <c r="J14186" s="7"/>
      <c r="K14186" s="7"/>
      <c r="N14186" s="7"/>
    </row>
    <row r="14187" spans="4:14" s="1" customFormat="1">
      <c r="D14187" s="32"/>
      <c r="G14187" s="32"/>
      <c r="I14187" s="7"/>
      <c r="J14187" s="7"/>
      <c r="K14187" s="7"/>
      <c r="N14187" s="7"/>
    </row>
    <row r="14188" spans="4:14" s="1" customFormat="1">
      <c r="D14188" s="32"/>
      <c r="G14188" s="32"/>
      <c r="I14188" s="7"/>
      <c r="J14188" s="7"/>
      <c r="K14188" s="7"/>
      <c r="N14188" s="7"/>
    </row>
    <row r="14189" spans="4:14" s="1" customFormat="1">
      <c r="D14189" s="32"/>
      <c r="G14189" s="32"/>
      <c r="I14189" s="7"/>
      <c r="J14189" s="7"/>
      <c r="K14189" s="7"/>
      <c r="N14189" s="7"/>
    </row>
    <row r="14190" spans="4:14" s="1" customFormat="1">
      <c r="D14190" s="32"/>
      <c r="G14190" s="32"/>
      <c r="I14190" s="7"/>
      <c r="J14190" s="7"/>
      <c r="K14190" s="7"/>
      <c r="N14190" s="7"/>
    </row>
    <row r="14191" spans="4:14" s="1" customFormat="1">
      <c r="D14191" s="32"/>
      <c r="G14191" s="32"/>
      <c r="I14191" s="7"/>
      <c r="J14191" s="7"/>
      <c r="K14191" s="7"/>
      <c r="N14191" s="7"/>
    </row>
    <row r="14192" spans="4:14" s="1" customFormat="1">
      <c r="D14192" s="32"/>
      <c r="G14192" s="32"/>
      <c r="I14192" s="7"/>
      <c r="J14192" s="7"/>
      <c r="K14192" s="7"/>
      <c r="N14192" s="7"/>
    </row>
    <row r="14193" spans="4:14" s="1" customFormat="1">
      <c r="D14193" s="32"/>
      <c r="G14193" s="32"/>
      <c r="I14193" s="7"/>
      <c r="J14193" s="7"/>
      <c r="K14193" s="7"/>
      <c r="N14193" s="7"/>
    </row>
    <row r="14194" spans="4:14" s="1" customFormat="1">
      <c r="D14194" s="32"/>
      <c r="G14194" s="32"/>
      <c r="I14194" s="7"/>
      <c r="J14194" s="7"/>
      <c r="K14194" s="7"/>
      <c r="N14194" s="7"/>
    </row>
    <row r="14195" spans="4:14" s="1" customFormat="1">
      <c r="D14195" s="32"/>
      <c r="G14195" s="32"/>
      <c r="I14195" s="7"/>
      <c r="J14195" s="7"/>
      <c r="K14195" s="7"/>
      <c r="N14195" s="7"/>
    </row>
    <row r="14196" spans="4:14" s="1" customFormat="1">
      <c r="D14196" s="32"/>
      <c r="G14196" s="32"/>
      <c r="I14196" s="7"/>
      <c r="J14196" s="7"/>
      <c r="K14196" s="7"/>
      <c r="N14196" s="7"/>
    </row>
    <row r="14197" spans="4:14" s="1" customFormat="1">
      <c r="D14197" s="32"/>
      <c r="G14197" s="32"/>
      <c r="I14197" s="7"/>
      <c r="J14197" s="7"/>
      <c r="K14197" s="7"/>
      <c r="N14197" s="7"/>
    </row>
    <row r="14198" spans="4:14" s="1" customFormat="1">
      <c r="D14198" s="32"/>
      <c r="G14198" s="32"/>
      <c r="I14198" s="7"/>
      <c r="J14198" s="7"/>
      <c r="K14198" s="7"/>
      <c r="N14198" s="7"/>
    </row>
    <row r="14199" spans="4:14" s="1" customFormat="1">
      <c r="D14199" s="32"/>
      <c r="G14199" s="32"/>
      <c r="I14199" s="7"/>
      <c r="J14199" s="7"/>
      <c r="K14199" s="7"/>
      <c r="N14199" s="7"/>
    </row>
    <row r="14200" spans="4:14" s="1" customFormat="1">
      <c r="D14200" s="32"/>
      <c r="G14200" s="32"/>
      <c r="I14200" s="7"/>
      <c r="J14200" s="7"/>
      <c r="K14200" s="7"/>
      <c r="N14200" s="7"/>
    </row>
    <row r="14201" spans="4:14" s="1" customFormat="1">
      <c r="D14201" s="32"/>
      <c r="G14201" s="32"/>
      <c r="I14201" s="7"/>
      <c r="J14201" s="7"/>
      <c r="K14201" s="7"/>
      <c r="N14201" s="7"/>
    </row>
    <row r="14202" spans="4:14" s="1" customFormat="1">
      <c r="D14202" s="32"/>
      <c r="G14202" s="32"/>
      <c r="I14202" s="7"/>
      <c r="J14202" s="7"/>
      <c r="K14202" s="7"/>
      <c r="N14202" s="7"/>
    </row>
    <row r="14203" spans="4:14" s="1" customFormat="1">
      <c r="D14203" s="32"/>
      <c r="G14203" s="32"/>
      <c r="I14203" s="7"/>
      <c r="J14203" s="7"/>
      <c r="K14203" s="7"/>
      <c r="N14203" s="7"/>
    </row>
    <row r="14204" spans="4:14" s="1" customFormat="1">
      <c r="D14204" s="32"/>
      <c r="G14204" s="32"/>
      <c r="I14204" s="7"/>
      <c r="J14204" s="7"/>
      <c r="K14204" s="7"/>
      <c r="N14204" s="7"/>
    </row>
    <row r="14205" spans="4:14" s="1" customFormat="1">
      <c r="D14205" s="32"/>
      <c r="G14205" s="32"/>
      <c r="I14205" s="7"/>
      <c r="J14205" s="7"/>
      <c r="K14205" s="7"/>
      <c r="N14205" s="7"/>
    </row>
    <row r="14206" spans="4:14" s="1" customFormat="1">
      <c r="D14206" s="32"/>
      <c r="G14206" s="32"/>
      <c r="I14206" s="7"/>
      <c r="J14206" s="7"/>
      <c r="K14206" s="7"/>
      <c r="N14206" s="7"/>
    </row>
    <row r="14207" spans="4:14" s="1" customFormat="1">
      <c r="D14207" s="32"/>
      <c r="G14207" s="32"/>
      <c r="I14207" s="7"/>
      <c r="J14207" s="7"/>
      <c r="K14207" s="7"/>
      <c r="N14207" s="7"/>
    </row>
    <row r="14208" spans="4:14" s="1" customFormat="1">
      <c r="D14208" s="32"/>
      <c r="G14208" s="32"/>
      <c r="I14208" s="7"/>
      <c r="J14208" s="7"/>
      <c r="K14208" s="7"/>
      <c r="N14208" s="7"/>
    </row>
    <row r="14209" spans="4:14" s="1" customFormat="1">
      <c r="D14209" s="32"/>
      <c r="G14209" s="32"/>
      <c r="I14209" s="7"/>
      <c r="J14209" s="7"/>
      <c r="K14209" s="7"/>
      <c r="N14209" s="7"/>
    </row>
    <row r="14210" spans="4:14" s="1" customFormat="1">
      <c r="D14210" s="32"/>
      <c r="G14210" s="32"/>
      <c r="I14210" s="7"/>
      <c r="J14210" s="7"/>
      <c r="K14210" s="7"/>
      <c r="N14210" s="7"/>
    </row>
    <row r="14211" spans="4:14" s="1" customFormat="1">
      <c r="D14211" s="32"/>
      <c r="G14211" s="32"/>
      <c r="I14211" s="7"/>
      <c r="J14211" s="7"/>
      <c r="K14211" s="7"/>
      <c r="N14211" s="7"/>
    </row>
    <row r="14212" spans="4:14" s="1" customFormat="1">
      <c r="D14212" s="32"/>
      <c r="G14212" s="32"/>
      <c r="I14212" s="7"/>
      <c r="J14212" s="7"/>
      <c r="K14212" s="7"/>
      <c r="N14212" s="7"/>
    </row>
    <row r="14213" spans="4:14" s="1" customFormat="1">
      <c r="D14213" s="32"/>
      <c r="G14213" s="32"/>
      <c r="I14213" s="7"/>
      <c r="J14213" s="7"/>
      <c r="K14213" s="7"/>
      <c r="N14213" s="7"/>
    </row>
    <row r="14214" spans="4:14" s="1" customFormat="1">
      <c r="D14214" s="32"/>
      <c r="G14214" s="32"/>
      <c r="I14214" s="7"/>
      <c r="J14214" s="7"/>
      <c r="K14214" s="7"/>
      <c r="N14214" s="7"/>
    </row>
    <row r="14215" spans="4:14" s="1" customFormat="1">
      <c r="D14215" s="32"/>
      <c r="G14215" s="32"/>
      <c r="I14215" s="7"/>
      <c r="J14215" s="7"/>
      <c r="K14215" s="7"/>
      <c r="N14215" s="7"/>
    </row>
    <row r="14216" spans="4:14" s="1" customFormat="1">
      <c r="D14216" s="32"/>
      <c r="G14216" s="32"/>
      <c r="I14216" s="7"/>
      <c r="J14216" s="7"/>
      <c r="K14216" s="7"/>
      <c r="N14216" s="7"/>
    </row>
    <row r="14217" spans="4:14" s="1" customFormat="1">
      <c r="D14217" s="32"/>
      <c r="G14217" s="32"/>
      <c r="I14217" s="7"/>
      <c r="J14217" s="7"/>
      <c r="K14217" s="7"/>
      <c r="N14217" s="7"/>
    </row>
    <row r="14218" spans="4:14" s="1" customFormat="1">
      <c r="D14218" s="32"/>
      <c r="G14218" s="32"/>
      <c r="I14218" s="7"/>
      <c r="J14218" s="7"/>
      <c r="K14218" s="7"/>
      <c r="N14218" s="7"/>
    </row>
    <row r="14219" spans="4:14" s="1" customFormat="1">
      <c r="D14219" s="32"/>
      <c r="G14219" s="32"/>
      <c r="I14219" s="7"/>
      <c r="J14219" s="7"/>
      <c r="K14219" s="7"/>
      <c r="N14219" s="7"/>
    </row>
    <row r="14220" spans="4:14" s="1" customFormat="1">
      <c r="D14220" s="32"/>
      <c r="G14220" s="32"/>
      <c r="I14220" s="7"/>
      <c r="J14220" s="7"/>
      <c r="K14220" s="7"/>
      <c r="N14220" s="7"/>
    </row>
    <row r="14221" spans="4:14" s="1" customFormat="1">
      <c r="D14221" s="32"/>
      <c r="G14221" s="32"/>
      <c r="I14221" s="7"/>
      <c r="J14221" s="7"/>
      <c r="K14221" s="7"/>
      <c r="N14221" s="7"/>
    </row>
    <row r="14222" spans="4:14" s="1" customFormat="1">
      <c r="D14222" s="32"/>
      <c r="G14222" s="32"/>
      <c r="I14222" s="7"/>
      <c r="J14222" s="7"/>
      <c r="K14222" s="7"/>
      <c r="N14222" s="7"/>
    </row>
    <row r="14223" spans="4:14" s="1" customFormat="1">
      <c r="D14223" s="32"/>
      <c r="G14223" s="32"/>
      <c r="I14223" s="7"/>
      <c r="J14223" s="7"/>
      <c r="K14223" s="7"/>
      <c r="N14223" s="7"/>
    </row>
    <row r="14224" spans="4:14" s="1" customFormat="1">
      <c r="D14224" s="32"/>
      <c r="G14224" s="32"/>
      <c r="I14224" s="7"/>
      <c r="J14224" s="7"/>
      <c r="K14224" s="7"/>
      <c r="N14224" s="7"/>
    </row>
    <row r="14225" spans="4:14" s="1" customFormat="1">
      <c r="D14225" s="32"/>
      <c r="G14225" s="32"/>
      <c r="I14225" s="7"/>
      <c r="J14225" s="7"/>
      <c r="K14225" s="7"/>
      <c r="N14225" s="7"/>
    </row>
    <row r="14226" spans="4:14" s="1" customFormat="1">
      <c r="D14226" s="32"/>
      <c r="G14226" s="32"/>
      <c r="I14226" s="7"/>
      <c r="J14226" s="7"/>
      <c r="K14226" s="7"/>
      <c r="N14226" s="7"/>
    </row>
    <row r="14227" spans="4:14" s="1" customFormat="1">
      <c r="D14227" s="32"/>
      <c r="G14227" s="32"/>
      <c r="I14227" s="7"/>
      <c r="J14227" s="7"/>
      <c r="K14227" s="7"/>
      <c r="N14227" s="7"/>
    </row>
    <row r="14228" spans="4:14" s="1" customFormat="1">
      <c r="D14228" s="32"/>
      <c r="G14228" s="32"/>
      <c r="I14228" s="7"/>
      <c r="J14228" s="7"/>
      <c r="K14228" s="7"/>
      <c r="N14228" s="7"/>
    </row>
    <row r="14229" spans="4:14" s="1" customFormat="1">
      <c r="D14229" s="32"/>
      <c r="G14229" s="32"/>
      <c r="I14229" s="7"/>
      <c r="J14229" s="7"/>
      <c r="K14229" s="7"/>
      <c r="N14229" s="7"/>
    </row>
    <row r="14230" spans="4:14" s="1" customFormat="1">
      <c r="D14230" s="32"/>
      <c r="G14230" s="32"/>
      <c r="I14230" s="7"/>
      <c r="J14230" s="7"/>
      <c r="K14230" s="7"/>
      <c r="N14230" s="7"/>
    </row>
    <row r="14231" spans="4:14" s="1" customFormat="1">
      <c r="D14231" s="32"/>
      <c r="G14231" s="32"/>
      <c r="I14231" s="7"/>
      <c r="J14231" s="7"/>
      <c r="K14231" s="7"/>
      <c r="N14231" s="7"/>
    </row>
    <row r="14232" spans="4:14" s="1" customFormat="1">
      <c r="D14232" s="32"/>
      <c r="G14232" s="32"/>
      <c r="I14232" s="7"/>
      <c r="J14232" s="7"/>
      <c r="K14232" s="7"/>
      <c r="N14232" s="7"/>
    </row>
    <row r="14233" spans="4:14" s="1" customFormat="1">
      <c r="D14233" s="32"/>
      <c r="G14233" s="32"/>
      <c r="I14233" s="7"/>
      <c r="J14233" s="7"/>
      <c r="K14233" s="7"/>
      <c r="N14233" s="7"/>
    </row>
    <row r="14234" spans="4:14" s="1" customFormat="1">
      <c r="D14234" s="32"/>
      <c r="G14234" s="32"/>
      <c r="I14234" s="7"/>
      <c r="J14234" s="7"/>
      <c r="K14234" s="7"/>
      <c r="N14234" s="7"/>
    </row>
    <row r="14235" spans="4:14" s="1" customFormat="1">
      <c r="D14235" s="32"/>
      <c r="G14235" s="32"/>
      <c r="I14235" s="7"/>
      <c r="J14235" s="7"/>
      <c r="K14235" s="7"/>
      <c r="N14235" s="7"/>
    </row>
    <row r="14236" spans="4:14" s="1" customFormat="1">
      <c r="D14236" s="32"/>
      <c r="G14236" s="32"/>
      <c r="I14236" s="7"/>
      <c r="J14236" s="7"/>
      <c r="K14236" s="7"/>
      <c r="N14236" s="7"/>
    </row>
    <row r="14237" spans="4:14" s="1" customFormat="1">
      <c r="D14237" s="32"/>
      <c r="G14237" s="32"/>
      <c r="I14237" s="7"/>
      <c r="J14237" s="7"/>
      <c r="K14237" s="7"/>
      <c r="N14237" s="7"/>
    </row>
    <row r="14238" spans="4:14" s="1" customFormat="1">
      <c r="D14238" s="32"/>
      <c r="G14238" s="32"/>
      <c r="I14238" s="7"/>
      <c r="J14238" s="7"/>
      <c r="K14238" s="7"/>
      <c r="N14238" s="7"/>
    </row>
    <row r="14239" spans="4:14" s="1" customFormat="1">
      <c r="D14239" s="32"/>
      <c r="G14239" s="32"/>
      <c r="I14239" s="7"/>
      <c r="J14239" s="7"/>
      <c r="K14239" s="7"/>
      <c r="N14239" s="7"/>
    </row>
    <row r="14240" spans="4:14" s="1" customFormat="1">
      <c r="D14240" s="32"/>
      <c r="G14240" s="32"/>
      <c r="I14240" s="7"/>
      <c r="J14240" s="7"/>
      <c r="K14240" s="7"/>
      <c r="N14240" s="7"/>
    </row>
    <row r="14241" spans="4:14" s="1" customFormat="1">
      <c r="D14241" s="32"/>
      <c r="G14241" s="32"/>
      <c r="I14241" s="7"/>
      <c r="J14241" s="7"/>
      <c r="K14241" s="7"/>
      <c r="N14241" s="7"/>
    </row>
    <row r="14242" spans="4:14" s="1" customFormat="1">
      <c r="D14242" s="32"/>
      <c r="G14242" s="32"/>
      <c r="I14242" s="7"/>
      <c r="J14242" s="7"/>
      <c r="K14242" s="7"/>
      <c r="N14242" s="7"/>
    </row>
    <row r="14243" spans="4:14" s="1" customFormat="1">
      <c r="D14243" s="32"/>
      <c r="G14243" s="32"/>
      <c r="I14243" s="7"/>
      <c r="J14243" s="7"/>
      <c r="K14243" s="7"/>
      <c r="N14243" s="7"/>
    </row>
    <row r="14244" spans="4:14" s="1" customFormat="1">
      <c r="D14244" s="32"/>
      <c r="G14244" s="32"/>
      <c r="I14244" s="7"/>
      <c r="J14244" s="7"/>
      <c r="K14244" s="7"/>
      <c r="N14244" s="7"/>
    </row>
    <row r="14245" spans="4:14" s="1" customFormat="1">
      <c r="D14245" s="32"/>
      <c r="G14245" s="32"/>
      <c r="I14245" s="7"/>
      <c r="J14245" s="7"/>
      <c r="K14245" s="7"/>
      <c r="N14245" s="7"/>
    </row>
    <row r="14246" spans="4:14" s="1" customFormat="1">
      <c r="D14246" s="32"/>
      <c r="G14246" s="32"/>
      <c r="I14246" s="7"/>
      <c r="J14246" s="7"/>
      <c r="K14246" s="7"/>
      <c r="N14246" s="7"/>
    </row>
    <row r="14247" spans="4:14" s="1" customFormat="1">
      <c r="D14247" s="32"/>
      <c r="G14247" s="32"/>
      <c r="I14247" s="7"/>
      <c r="J14247" s="7"/>
      <c r="K14247" s="7"/>
      <c r="N14247" s="7"/>
    </row>
    <row r="14248" spans="4:14" s="1" customFormat="1">
      <c r="D14248" s="32"/>
      <c r="G14248" s="32"/>
      <c r="I14248" s="7"/>
      <c r="J14248" s="7"/>
      <c r="K14248" s="7"/>
      <c r="N14248" s="7"/>
    </row>
    <row r="14249" spans="4:14" s="1" customFormat="1">
      <c r="D14249" s="32"/>
      <c r="G14249" s="32"/>
      <c r="I14249" s="7"/>
      <c r="J14249" s="7"/>
      <c r="K14249" s="7"/>
      <c r="N14249" s="7"/>
    </row>
    <row r="14250" spans="4:14" s="1" customFormat="1">
      <c r="D14250" s="32"/>
      <c r="G14250" s="32"/>
      <c r="I14250" s="7"/>
      <c r="J14250" s="7"/>
      <c r="K14250" s="7"/>
      <c r="N14250" s="7"/>
    </row>
    <row r="14251" spans="4:14" s="1" customFormat="1">
      <c r="D14251" s="32"/>
      <c r="G14251" s="32"/>
      <c r="I14251" s="7"/>
      <c r="J14251" s="7"/>
      <c r="K14251" s="7"/>
      <c r="N14251" s="7"/>
    </row>
    <row r="14252" spans="4:14" s="1" customFormat="1">
      <c r="D14252" s="32"/>
      <c r="G14252" s="32"/>
      <c r="I14252" s="7"/>
      <c r="J14252" s="7"/>
      <c r="K14252" s="7"/>
      <c r="N14252" s="7"/>
    </row>
    <row r="14253" spans="4:14" s="1" customFormat="1">
      <c r="D14253" s="32"/>
      <c r="G14253" s="32"/>
      <c r="I14253" s="7"/>
      <c r="J14253" s="7"/>
      <c r="K14253" s="7"/>
      <c r="N14253" s="7"/>
    </row>
    <row r="14254" spans="4:14" s="1" customFormat="1">
      <c r="D14254" s="32"/>
      <c r="G14254" s="32"/>
      <c r="I14254" s="7"/>
      <c r="J14254" s="7"/>
      <c r="K14254" s="7"/>
      <c r="N14254" s="7"/>
    </row>
    <row r="14255" spans="4:14" s="1" customFormat="1">
      <c r="D14255" s="32"/>
      <c r="G14255" s="32"/>
      <c r="I14255" s="7"/>
      <c r="J14255" s="7"/>
      <c r="K14255" s="7"/>
      <c r="N14255" s="7"/>
    </row>
    <row r="14256" spans="4:14" s="1" customFormat="1">
      <c r="D14256" s="32"/>
      <c r="G14256" s="32"/>
      <c r="I14256" s="7"/>
      <c r="J14256" s="7"/>
      <c r="K14256" s="7"/>
      <c r="N14256" s="7"/>
    </row>
    <row r="14257" spans="4:14" s="1" customFormat="1">
      <c r="D14257" s="32"/>
      <c r="G14257" s="32"/>
      <c r="I14257" s="7"/>
      <c r="J14257" s="7"/>
      <c r="K14257" s="7"/>
      <c r="N14257" s="7"/>
    </row>
    <row r="14258" spans="4:14" s="1" customFormat="1">
      <c r="D14258" s="32"/>
      <c r="G14258" s="32"/>
      <c r="I14258" s="7"/>
      <c r="J14258" s="7"/>
      <c r="K14258" s="7"/>
      <c r="N14258" s="7"/>
    </row>
    <row r="14259" spans="4:14" s="1" customFormat="1">
      <c r="D14259" s="32"/>
      <c r="G14259" s="32"/>
      <c r="I14259" s="7"/>
      <c r="J14259" s="7"/>
      <c r="K14259" s="7"/>
      <c r="N14259" s="7"/>
    </row>
    <row r="14260" spans="4:14" s="1" customFormat="1">
      <c r="D14260" s="32"/>
      <c r="G14260" s="32"/>
      <c r="I14260" s="7"/>
      <c r="J14260" s="7"/>
      <c r="K14260" s="7"/>
      <c r="N14260" s="7"/>
    </row>
    <row r="14261" spans="4:14" s="1" customFormat="1">
      <c r="D14261" s="32"/>
      <c r="G14261" s="32"/>
      <c r="I14261" s="7"/>
      <c r="J14261" s="7"/>
      <c r="K14261" s="7"/>
      <c r="N14261" s="7"/>
    </row>
    <row r="14262" spans="4:14" s="1" customFormat="1">
      <c r="D14262" s="32"/>
      <c r="G14262" s="32"/>
      <c r="I14262" s="7"/>
      <c r="J14262" s="7"/>
      <c r="K14262" s="7"/>
      <c r="N14262" s="7"/>
    </row>
    <row r="14263" spans="4:14" s="1" customFormat="1">
      <c r="D14263" s="32"/>
      <c r="G14263" s="32"/>
      <c r="I14263" s="7"/>
      <c r="J14263" s="7"/>
      <c r="K14263" s="7"/>
      <c r="N14263" s="7"/>
    </row>
    <row r="14264" spans="4:14" s="1" customFormat="1">
      <c r="D14264" s="32"/>
      <c r="G14264" s="32"/>
      <c r="I14264" s="7"/>
      <c r="J14264" s="7"/>
      <c r="K14264" s="7"/>
      <c r="N14264" s="7"/>
    </row>
    <row r="14265" spans="4:14" s="1" customFormat="1">
      <c r="D14265" s="32"/>
      <c r="G14265" s="32"/>
      <c r="I14265" s="7"/>
      <c r="J14265" s="7"/>
      <c r="K14265" s="7"/>
      <c r="N14265" s="7"/>
    </row>
    <row r="14266" spans="4:14" s="1" customFormat="1">
      <c r="D14266" s="32"/>
      <c r="G14266" s="32"/>
      <c r="I14266" s="7"/>
      <c r="J14266" s="7"/>
      <c r="K14266" s="7"/>
      <c r="N14266" s="7"/>
    </row>
    <row r="14267" spans="4:14" s="1" customFormat="1">
      <c r="D14267" s="32"/>
      <c r="G14267" s="32"/>
      <c r="I14267" s="7"/>
      <c r="J14267" s="7"/>
      <c r="K14267" s="7"/>
      <c r="N14267" s="7"/>
    </row>
    <row r="14268" spans="4:14" s="1" customFormat="1">
      <c r="D14268" s="32"/>
      <c r="G14268" s="32"/>
      <c r="I14268" s="7"/>
      <c r="J14268" s="7"/>
      <c r="K14268" s="7"/>
      <c r="N14268" s="7"/>
    </row>
    <row r="14269" spans="4:14" s="1" customFormat="1">
      <c r="D14269" s="32"/>
      <c r="G14269" s="32"/>
      <c r="I14269" s="7"/>
      <c r="J14269" s="7"/>
      <c r="K14269" s="7"/>
      <c r="N14269" s="7"/>
    </row>
    <row r="14270" spans="4:14" s="1" customFormat="1">
      <c r="D14270" s="32"/>
      <c r="G14270" s="32"/>
      <c r="I14270" s="7"/>
      <c r="J14270" s="7"/>
      <c r="K14270" s="7"/>
      <c r="N14270" s="7"/>
    </row>
    <row r="14271" spans="4:14" s="1" customFormat="1">
      <c r="D14271" s="32"/>
      <c r="G14271" s="32"/>
      <c r="I14271" s="7"/>
      <c r="J14271" s="7"/>
      <c r="K14271" s="7"/>
      <c r="N14271" s="7"/>
    </row>
    <row r="14272" spans="4:14" s="1" customFormat="1">
      <c r="D14272" s="32"/>
      <c r="G14272" s="32"/>
      <c r="I14272" s="7"/>
      <c r="J14272" s="7"/>
      <c r="K14272" s="7"/>
      <c r="N14272" s="7"/>
    </row>
    <row r="14273" spans="4:14" s="1" customFormat="1">
      <c r="D14273" s="32"/>
      <c r="G14273" s="32"/>
      <c r="I14273" s="7"/>
      <c r="J14273" s="7"/>
      <c r="K14273" s="7"/>
      <c r="N14273" s="7"/>
    </row>
    <row r="14274" spans="4:14" s="1" customFormat="1">
      <c r="D14274" s="32"/>
      <c r="G14274" s="32"/>
      <c r="I14274" s="7"/>
      <c r="J14274" s="7"/>
      <c r="K14274" s="7"/>
      <c r="N14274" s="7"/>
    </row>
    <row r="14275" spans="4:14" s="1" customFormat="1">
      <c r="D14275" s="32"/>
      <c r="G14275" s="32"/>
      <c r="I14275" s="7"/>
      <c r="J14275" s="7"/>
      <c r="K14275" s="7"/>
      <c r="N14275" s="7"/>
    </row>
    <row r="14276" spans="4:14" s="1" customFormat="1">
      <c r="D14276" s="32"/>
      <c r="G14276" s="32"/>
      <c r="I14276" s="7"/>
      <c r="J14276" s="7"/>
      <c r="K14276" s="7"/>
      <c r="N14276" s="7"/>
    </row>
    <row r="14277" spans="4:14" s="1" customFormat="1">
      <c r="D14277" s="32"/>
      <c r="G14277" s="32"/>
      <c r="I14277" s="7"/>
      <c r="J14277" s="7"/>
      <c r="K14277" s="7"/>
      <c r="N14277" s="7"/>
    </row>
    <row r="14278" spans="4:14" s="1" customFormat="1">
      <c r="D14278" s="32"/>
      <c r="G14278" s="32"/>
      <c r="I14278" s="7"/>
      <c r="J14278" s="7"/>
      <c r="K14278" s="7"/>
      <c r="N14278" s="7"/>
    </row>
    <row r="14279" spans="4:14" s="1" customFormat="1">
      <c r="D14279" s="32"/>
      <c r="G14279" s="32"/>
      <c r="I14279" s="7"/>
      <c r="J14279" s="7"/>
      <c r="K14279" s="7"/>
      <c r="N14279" s="7"/>
    </row>
    <row r="14280" spans="4:14" s="1" customFormat="1">
      <c r="D14280" s="32"/>
      <c r="G14280" s="32"/>
      <c r="I14280" s="7"/>
      <c r="J14280" s="7"/>
      <c r="K14280" s="7"/>
      <c r="N14280" s="7"/>
    </row>
    <row r="14281" spans="4:14" s="1" customFormat="1">
      <c r="D14281" s="32"/>
      <c r="G14281" s="32"/>
      <c r="I14281" s="7"/>
      <c r="J14281" s="7"/>
      <c r="K14281" s="7"/>
      <c r="N14281" s="7"/>
    </row>
    <row r="14282" spans="4:14" s="1" customFormat="1">
      <c r="D14282" s="32"/>
      <c r="G14282" s="32"/>
      <c r="I14282" s="7"/>
      <c r="J14282" s="7"/>
      <c r="K14282" s="7"/>
      <c r="N14282" s="7"/>
    </row>
    <row r="14283" spans="4:14" s="1" customFormat="1">
      <c r="D14283" s="32"/>
      <c r="G14283" s="32"/>
      <c r="I14283" s="7"/>
      <c r="J14283" s="7"/>
      <c r="K14283" s="7"/>
      <c r="N14283" s="7"/>
    </row>
    <row r="14284" spans="4:14" s="1" customFormat="1">
      <c r="D14284" s="32"/>
      <c r="G14284" s="32"/>
      <c r="I14284" s="7"/>
      <c r="J14284" s="7"/>
      <c r="K14284" s="7"/>
      <c r="N14284" s="7"/>
    </row>
    <row r="14285" spans="4:14" s="1" customFormat="1">
      <c r="D14285" s="32"/>
      <c r="G14285" s="32"/>
      <c r="I14285" s="7"/>
      <c r="J14285" s="7"/>
      <c r="K14285" s="7"/>
      <c r="N14285" s="7"/>
    </row>
    <row r="14286" spans="4:14" s="1" customFormat="1">
      <c r="D14286" s="32"/>
      <c r="G14286" s="32"/>
      <c r="I14286" s="7"/>
      <c r="J14286" s="7"/>
      <c r="K14286" s="7"/>
      <c r="N14286" s="7"/>
    </row>
    <row r="14287" spans="4:14" s="1" customFormat="1">
      <c r="D14287" s="32"/>
      <c r="G14287" s="32"/>
      <c r="I14287" s="7"/>
      <c r="J14287" s="7"/>
      <c r="K14287" s="7"/>
      <c r="N14287" s="7"/>
    </row>
    <row r="14288" spans="4:14" s="1" customFormat="1">
      <c r="D14288" s="32"/>
      <c r="G14288" s="32"/>
      <c r="I14288" s="7"/>
      <c r="J14288" s="7"/>
      <c r="K14288" s="7"/>
      <c r="N14288" s="7"/>
    </row>
    <row r="14289" spans="4:14" s="1" customFormat="1">
      <c r="D14289" s="32"/>
      <c r="G14289" s="32"/>
      <c r="I14289" s="7"/>
      <c r="J14289" s="7"/>
      <c r="K14289" s="7"/>
      <c r="N14289" s="7"/>
    </row>
    <row r="14290" spans="4:14" s="1" customFormat="1">
      <c r="D14290" s="32"/>
      <c r="G14290" s="32"/>
      <c r="I14290" s="7"/>
      <c r="J14290" s="7"/>
      <c r="K14290" s="7"/>
      <c r="N14290" s="7"/>
    </row>
    <row r="14291" spans="4:14" s="1" customFormat="1">
      <c r="D14291" s="32"/>
      <c r="G14291" s="32"/>
      <c r="I14291" s="7"/>
      <c r="J14291" s="7"/>
      <c r="K14291" s="7"/>
      <c r="N14291" s="7"/>
    </row>
    <row r="14292" spans="4:14" s="1" customFormat="1">
      <c r="D14292" s="32"/>
      <c r="G14292" s="32"/>
      <c r="I14292" s="7"/>
      <c r="J14292" s="7"/>
      <c r="K14292" s="7"/>
      <c r="N14292" s="7"/>
    </row>
    <row r="14293" spans="4:14" s="1" customFormat="1">
      <c r="D14293" s="32"/>
      <c r="G14293" s="32"/>
      <c r="I14293" s="7"/>
      <c r="J14293" s="7"/>
      <c r="K14293" s="7"/>
      <c r="N14293" s="7"/>
    </row>
    <row r="14294" spans="4:14" s="1" customFormat="1">
      <c r="D14294" s="32"/>
      <c r="G14294" s="32"/>
      <c r="I14294" s="7"/>
      <c r="J14294" s="7"/>
      <c r="K14294" s="7"/>
      <c r="N14294" s="7"/>
    </row>
    <row r="14295" spans="4:14" s="1" customFormat="1">
      <c r="D14295" s="32"/>
      <c r="G14295" s="32"/>
      <c r="I14295" s="7"/>
      <c r="J14295" s="7"/>
      <c r="K14295" s="7"/>
      <c r="N14295" s="7"/>
    </row>
    <row r="14296" spans="4:14" s="1" customFormat="1">
      <c r="D14296" s="32"/>
      <c r="G14296" s="32"/>
      <c r="I14296" s="7"/>
      <c r="J14296" s="7"/>
      <c r="K14296" s="7"/>
      <c r="N14296" s="7"/>
    </row>
    <row r="14297" spans="4:14" s="1" customFormat="1">
      <c r="D14297" s="32"/>
      <c r="G14297" s="32"/>
      <c r="I14297" s="7"/>
      <c r="J14297" s="7"/>
      <c r="K14297" s="7"/>
      <c r="N14297" s="7"/>
    </row>
    <row r="14298" spans="4:14" s="1" customFormat="1">
      <c r="D14298" s="32"/>
      <c r="G14298" s="32"/>
      <c r="I14298" s="7"/>
      <c r="J14298" s="7"/>
      <c r="K14298" s="7"/>
      <c r="N14298" s="7"/>
    </row>
    <row r="14299" spans="4:14" s="1" customFormat="1">
      <c r="D14299" s="32"/>
      <c r="G14299" s="32"/>
      <c r="I14299" s="7"/>
      <c r="J14299" s="7"/>
      <c r="K14299" s="7"/>
      <c r="N14299" s="7"/>
    </row>
    <row r="14300" spans="4:14" s="1" customFormat="1">
      <c r="D14300" s="32"/>
      <c r="G14300" s="32"/>
      <c r="I14300" s="7"/>
      <c r="J14300" s="7"/>
      <c r="K14300" s="7"/>
      <c r="N14300" s="7"/>
    </row>
    <row r="14301" spans="4:14" s="1" customFormat="1">
      <c r="D14301" s="32"/>
      <c r="G14301" s="32"/>
      <c r="I14301" s="7"/>
      <c r="J14301" s="7"/>
      <c r="K14301" s="7"/>
      <c r="N14301" s="7"/>
    </row>
    <row r="14302" spans="4:14" s="1" customFormat="1">
      <c r="D14302" s="32"/>
      <c r="G14302" s="32"/>
      <c r="I14302" s="7"/>
      <c r="J14302" s="7"/>
      <c r="K14302" s="7"/>
      <c r="N14302" s="7"/>
    </row>
    <row r="14303" spans="4:14" s="1" customFormat="1">
      <c r="D14303" s="32"/>
      <c r="G14303" s="32"/>
      <c r="I14303" s="7"/>
      <c r="J14303" s="7"/>
      <c r="K14303" s="7"/>
      <c r="N14303" s="7"/>
    </row>
    <row r="14304" spans="4:14" s="1" customFormat="1">
      <c r="D14304" s="32"/>
      <c r="G14304" s="32"/>
      <c r="I14304" s="7"/>
      <c r="J14304" s="7"/>
      <c r="K14304" s="7"/>
      <c r="N14304" s="7"/>
    </row>
    <row r="14305" spans="4:14" s="1" customFormat="1">
      <c r="D14305" s="32"/>
      <c r="G14305" s="32"/>
      <c r="I14305" s="7"/>
      <c r="J14305" s="7"/>
      <c r="K14305" s="7"/>
      <c r="N14305" s="7"/>
    </row>
    <row r="14306" spans="4:14" s="1" customFormat="1">
      <c r="D14306" s="32"/>
      <c r="G14306" s="32"/>
      <c r="I14306" s="7"/>
      <c r="J14306" s="7"/>
      <c r="K14306" s="7"/>
      <c r="N14306" s="7"/>
    </row>
    <row r="14307" spans="4:14" s="1" customFormat="1">
      <c r="D14307" s="32"/>
      <c r="G14307" s="32"/>
      <c r="I14307" s="7"/>
      <c r="J14307" s="7"/>
      <c r="K14307" s="7"/>
      <c r="N14307" s="7"/>
    </row>
    <row r="14308" spans="4:14" s="1" customFormat="1">
      <c r="D14308" s="32"/>
      <c r="G14308" s="32"/>
      <c r="I14308" s="7"/>
      <c r="J14308" s="7"/>
      <c r="K14308" s="7"/>
      <c r="N14308" s="7"/>
    </row>
    <row r="14309" spans="4:14" s="1" customFormat="1">
      <c r="D14309" s="32"/>
      <c r="G14309" s="32"/>
      <c r="I14309" s="7"/>
      <c r="J14309" s="7"/>
      <c r="K14309" s="7"/>
      <c r="N14309" s="7"/>
    </row>
    <row r="14310" spans="4:14" s="1" customFormat="1">
      <c r="D14310" s="32"/>
      <c r="G14310" s="32"/>
      <c r="I14310" s="7"/>
      <c r="J14310" s="7"/>
      <c r="K14310" s="7"/>
      <c r="N14310" s="7"/>
    </row>
    <row r="14311" spans="4:14" s="1" customFormat="1">
      <c r="D14311" s="32"/>
      <c r="G14311" s="32"/>
      <c r="I14311" s="7"/>
      <c r="J14311" s="7"/>
      <c r="K14311" s="7"/>
      <c r="N14311" s="7"/>
    </row>
    <row r="14312" spans="4:14" s="1" customFormat="1">
      <c r="D14312" s="32"/>
      <c r="G14312" s="32"/>
      <c r="I14312" s="7"/>
      <c r="J14312" s="7"/>
      <c r="K14312" s="7"/>
      <c r="N14312" s="7"/>
    </row>
    <row r="14313" spans="4:14" s="1" customFormat="1">
      <c r="D14313" s="32"/>
      <c r="G14313" s="32"/>
      <c r="I14313" s="7"/>
      <c r="J14313" s="7"/>
      <c r="K14313" s="7"/>
      <c r="N14313" s="7"/>
    </row>
    <row r="14314" spans="4:14" s="1" customFormat="1">
      <c r="D14314" s="32"/>
      <c r="G14314" s="32"/>
      <c r="I14314" s="7"/>
      <c r="J14314" s="7"/>
      <c r="K14314" s="7"/>
      <c r="N14314" s="7"/>
    </row>
    <row r="14315" spans="4:14" s="1" customFormat="1">
      <c r="D14315" s="32"/>
      <c r="G14315" s="32"/>
      <c r="I14315" s="7"/>
      <c r="J14315" s="7"/>
      <c r="K14315" s="7"/>
      <c r="N14315" s="7"/>
    </row>
    <row r="14316" spans="4:14" s="1" customFormat="1">
      <c r="D14316" s="32"/>
      <c r="G14316" s="32"/>
      <c r="I14316" s="7"/>
      <c r="J14316" s="7"/>
      <c r="K14316" s="7"/>
      <c r="N14316" s="7"/>
    </row>
    <row r="14317" spans="4:14" s="1" customFormat="1">
      <c r="D14317" s="32"/>
      <c r="G14317" s="32"/>
      <c r="I14317" s="7"/>
      <c r="J14317" s="7"/>
      <c r="K14317" s="7"/>
      <c r="N14317" s="7"/>
    </row>
    <row r="14318" spans="4:14" s="1" customFormat="1">
      <c r="D14318" s="32"/>
      <c r="G14318" s="32"/>
      <c r="I14318" s="7"/>
      <c r="J14318" s="7"/>
      <c r="K14318" s="7"/>
      <c r="N14318" s="7"/>
    </row>
    <row r="14319" spans="4:14" s="1" customFormat="1">
      <c r="D14319" s="32"/>
      <c r="G14319" s="32"/>
      <c r="I14319" s="7"/>
      <c r="J14319" s="7"/>
      <c r="K14319" s="7"/>
      <c r="N14319" s="7"/>
    </row>
    <row r="14320" spans="4:14" s="1" customFormat="1">
      <c r="D14320" s="32"/>
      <c r="G14320" s="32"/>
      <c r="I14320" s="7"/>
      <c r="J14320" s="7"/>
      <c r="K14320" s="7"/>
      <c r="N14320" s="7"/>
    </row>
    <row r="14321" spans="4:14" s="1" customFormat="1">
      <c r="D14321" s="32"/>
      <c r="G14321" s="32"/>
      <c r="I14321" s="7"/>
      <c r="J14321" s="7"/>
      <c r="K14321" s="7"/>
      <c r="N14321" s="7"/>
    </row>
    <row r="14322" spans="4:14" s="1" customFormat="1">
      <c r="D14322" s="32"/>
      <c r="G14322" s="32"/>
      <c r="I14322" s="7"/>
      <c r="J14322" s="7"/>
      <c r="K14322" s="7"/>
      <c r="N14322" s="7"/>
    </row>
    <row r="14323" spans="4:14" s="1" customFormat="1">
      <c r="D14323" s="32"/>
      <c r="G14323" s="32"/>
      <c r="I14323" s="7"/>
      <c r="J14323" s="7"/>
      <c r="K14323" s="7"/>
      <c r="N14323" s="7"/>
    </row>
    <row r="14324" spans="4:14" s="1" customFormat="1">
      <c r="D14324" s="32"/>
      <c r="G14324" s="32"/>
      <c r="I14324" s="7"/>
      <c r="J14324" s="7"/>
      <c r="K14324" s="7"/>
      <c r="N14324" s="7"/>
    </row>
    <row r="14325" spans="4:14" s="1" customFormat="1">
      <c r="D14325" s="32"/>
      <c r="G14325" s="32"/>
      <c r="I14325" s="7"/>
      <c r="J14325" s="7"/>
      <c r="K14325" s="7"/>
      <c r="N14325" s="7"/>
    </row>
    <row r="14326" spans="4:14" s="1" customFormat="1">
      <c r="D14326" s="32"/>
      <c r="G14326" s="32"/>
      <c r="I14326" s="7"/>
      <c r="J14326" s="7"/>
      <c r="K14326" s="7"/>
      <c r="N14326" s="7"/>
    </row>
    <row r="14327" spans="4:14" s="1" customFormat="1">
      <c r="D14327" s="32"/>
      <c r="G14327" s="32"/>
      <c r="I14327" s="7"/>
      <c r="J14327" s="7"/>
      <c r="K14327" s="7"/>
      <c r="N14327" s="7"/>
    </row>
    <row r="14328" spans="4:14" s="1" customFormat="1">
      <c r="D14328" s="32"/>
      <c r="G14328" s="32"/>
      <c r="I14328" s="7"/>
      <c r="J14328" s="7"/>
      <c r="K14328" s="7"/>
      <c r="N14328" s="7"/>
    </row>
    <row r="14329" spans="4:14" s="1" customFormat="1">
      <c r="D14329" s="32"/>
      <c r="G14329" s="32"/>
      <c r="I14329" s="7"/>
      <c r="J14329" s="7"/>
      <c r="K14329" s="7"/>
      <c r="N14329" s="7"/>
    </row>
    <row r="14330" spans="4:14" s="1" customFormat="1">
      <c r="D14330" s="32"/>
      <c r="G14330" s="32"/>
      <c r="I14330" s="7"/>
      <c r="J14330" s="7"/>
      <c r="K14330" s="7"/>
      <c r="N14330" s="7"/>
    </row>
    <row r="14331" spans="4:14" s="1" customFormat="1">
      <c r="D14331" s="32"/>
      <c r="G14331" s="32"/>
      <c r="I14331" s="7"/>
      <c r="J14331" s="7"/>
      <c r="K14331" s="7"/>
      <c r="N14331" s="7"/>
    </row>
    <row r="14332" spans="4:14" s="1" customFormat="1">
      <c r="D14332" s="32"/>
      <c r="G14332" s="32"/>
      <c r="I14332" s="7"/>
      <c r="J14332" s="7"/>
      <c r="K14332" s="7"/>
      <c r="N14332" s="7"/>
    </row>
    <row r="14333" spans="4:14" s="1" customFormat="1">
      <c r="D14333" s="32"/>
      <c r="G14333" s="32"/>
      <c r="I14333" s="7"/>
      <c r="J14333" s="7"/>
      <c r="K14333" s="7"/>
      <c r="N14333" s="7"/>
    </row>
    <row r="14334" spans="4:14" s="1" customFormat="1">
      <c r="D14334" s="32"/>
      <c r="G14334" s="32"/>
      <c r="I14334" s="7"/>
      <c r="J14334" s="7"/>
      <c r="K14334" s="7"/>
      <c r="N14334" s="7"/>
    </row>
    <row r="14335" spans="4:14" s="1" customFormat="1">
      <c r="D14335" s="32"/>
      <c r="G14335" s="32"/>
      <c r="I14335" s="7"/>
      <c r="J14335" s="7"/>
      <c r="K14335" s="7"/>
      <c r="N14335" s="7"/>
    </row>
    <row r="14336" spans="4:14" s="1" customFormat="1">
      <c r="D14336" s="32"/>
      <c r="G14336" s="32"/>
      <c r="I14336" s="7"/>
      <c r="J14336" s="7"/>
      <c r="K14336" s="7"/>
      <c r="N14336" s="7"/>
    </row>
    <row r="14337" spans="4:14" s="1" customFormat="1">
      <c r="D14337" s="32"/>
      <c r="G14337" s="32"/>
      <c r="I14337" s="7"/>
      <c r="J14337" s="7"/>
      <c r="K14337" s="7"/>
      <c r="N14337" s="7"/>
    </row>
    <row r="14338" spans="4:14" s="1" customFormat="1">
      <c r="D14338" s="32"/>
      <c r="G14338" s="32"/>
      <c r="I14338" s="7"/>
      <c r="J14338" s="7"/>
      <c r="K14338" s="7"/>
      <c r="N14338" s="7"/>
    </row>
    <row r="14339" spans="4:14" s="1" customFormat="1">
      <c r="D14339" s="32"/>
      <c r="G14339" s="32"/>
      <c r="I14339" s="7"/>
      <c r="J14339" s="7"/>
      <c r="K14339" s="7"/>
      <c r="N14339" s="7"/>
    </row>
    <row r="14340" spans="4:14" s="1" customFormat="1">
      <c r="D14340" s="32"/>
      <c r="G14340" s="32"/>
      <c r="I14340" s="7"/>
      <c r="J14340" s="7"/>
      <c r="K14340" s="7"/>
      <c r="N14340" s="7"/>
    </row>
    <row r="14341" spans="4:14" s="1" customFormat="1">
      <c r="D14341" s="32"/>
      <c r="G14341" s="32"/>
      <c r="I14341" s="7"/>
      <c r="J14341" s="7"/>
      <c r="K14341" s="7"/>
      <c r="N14341" s="7"/>
    </row>
    <row r="14342" spans="4:14" s="1" customFormat="1">
      <c r="D14342" s="32"/>
      <c r="G14342" s="32"/>
      <c r="I14342" s="7"/>
      <c r="J14342" s="7"/>
      <c r="K14342" s="7"/>
      <c r="N14342" s="7"/>
    </row>
    <row r="14343" spans="4:14" s="1" customFormat="1">
      <c r="D14343" s="32"/>
      <c r="G14343" s="32"/>
      <c r="I14343" s="7"/>
      <c r="J14343" s="7"/>
      <c r="K14343" s="7"/>
      <c r="N14343" s="7"/>
    </row>
    <row r="14344" spans="4:14" s="1" customFormat="1">
      <c r="D14344" s="32"/>
      <c r="G14344" s="32"/>
      <c r="I14344" s="7"/>
      <c r="J14344" s="7"/>
      <c r="K14344" s="7"/>
      <c r="N14344" s="7"/>
    </row>
    <row r="14345" spans="4:14" s="1" customFormat="1">
      <c r="D14345" s="32"/>
      <c r="G14345" s="32"/>
      <c r="I14345" s="7"/>
      <c r="J14345" s="7"/>
      <c r="K14345" s="7"/>
      <c r="N14345" s="7"/>
    </row>
    <row r="14346" spans="4:14" s="1" customFormat="1">
      <c r="D14346" s="32"/>
      <c r="G14346" s="32"/>
      <c r="I14346" s="7"/>
      <c r="J14346" s="7"/>
      <c r="K14346" s="7"/>
      <c r="N14346" s="7"/>
    </row>
    <row r="14347" spans="4:14" s="1" customFormat="1">
      <c r="D14347" s="32"/>
      <c r="G14347" s="32"/>
      <c r="I14347" s="7"/>
      <c r="J14347" s="7"/>
      <c r="K14347" s="7"/>
      <c r="N14347" s="7"/>
    </row>
    <row r="14348" spans="4:14" s="1" customFormat="1">
      <c r="D14348" s="32"/>
      <c r="G14348" s="32"/>
      <c r="I14348" s="7"/>
      <c r="J14348" s="7"/>
      <c r="K14348" s="7"/>
      <c r="N14348" s="7"/>
    </row>
    <row r="14349" spans="4:14" s="1" customFormat="1">
      <c r="D14349" s="32"/>
      <c r="G14349" s="32"/>
      <c r="I14349" s="7"/>
      <c r="J14349" s="7"/>
      <c r="K14349" s="7"/>
      <c r="N14349" s="7"/>
    </row>
    <row r="14350" spans="4:14" s="1" customFormat="1">
      <c r="D14350" s="32"/>
      <c r="G14350" s="32"/>
      <c r="I14350" s="7"/>
      <c r="J14350" s="7"/>
      <c r="K14350" s="7"/>
      <c r="N14350" s="7"/>
    </row>
    <row r="14351" spans="4:14" s="1" customFormat="1">
      <c r="D14351" s="32"/>
      <c r="G14351" s="32"/>
      <c r="I14351" s="7"/>
      <c r="J14351" s="7"/>
      <c r="K14351" s="7"/>
      <c r="N14351" s="7"/>
    </row>
    <row r="14352" spans="4:14" s="1" customFormat="1">
      <c r="D14352" s="32"/>
      <c r="G14352" s="32"/>
      <c r="I14352" s="7"/>
      <c r="J14352" s="7"/>
      <c r="K14352" s="7"/>
      <c r="N14352" s="7"/>
    </row>
    <row r="14353" spans="4:14" s="1" customFormat="1">
      <c r="D14353" s="32"/>
      <c r="G14353" s="32"/>
      <c r="I14353" s="7"/>
      <c r="J14353" s="7"/>
      <c r="K14353" s="7"/>
      <c r="N14353" s="7"/>
    </row>
    <row r="14354" spans="4:14" s="1" customFormat="1">
      <c r="D14354" s="32"/>
      <c r="G14354" s="32"/>
      <c r="I14354" s="7"/>
      <c r="J14354" s="7"/>
      <c r="K14354" s="7"/>
      <c r="N14354" s="7"/>
    </row>
    <row r="14355" spans="4:14" s="1" customFormat="1">
      <c r="D14355" s="32"/>
      <c r="G14355" s="32"/>
      <c r="I14355" s="7"/>
      <c r="J14355" s="7"/>
      <c r="K14355" s="7"/>
      <c r="N14355" s="7"/>
    </row>
    <row r="14356" spans="4:14" s="1" customFormat="1">
      <c r="D14356" s="32"/>
      <c r="G14356" s="32"/>
      <c r="I14356" s="7"/>
      <c r="J14356" s="7"/>
      <c r="K14356" s="7"/>
      <c r="N14356" s="7"/>
    </row>
    <row r="14357" spans="4:14" s="1" customFormat="1">
      <c r="D14357" s="32"/>
      <c r="G14357" s="32"/>
      <c r="I14357" s="7"/>
      <c r="J14357" s="7"/>
      <c r="K14357" s="7"/>
      <c r="N14357" s="7"/>
    </row>
    <row r="14358" spans="4:14" s="1" customFormat="1">
      <c r="D14358" s="32"/>
      <c r="G14358" s="32"/>
      <c r="I14358" s="7"/>
      <c r="J14358" s="7"/>
      <c r="K14358" s="7"/>
      <c r="N14358" s="7"/>
    </row>
    <row r="14359" spans="4:14" s="1" customFormat="1">
      <c r="D14359" s="32"/>
      <c r="G14359" s="32"/>
      <c r="I14359" s="7"/>
      <c r="J14359" s="7"/>
      <c r="K14359" s="7"/>
      <c r="N14359" s="7"/>
    </row>
    <row r="14360" spans="4:14" s="1" customFormat="1">
      <c r="D14360" s="32"/>
      <c r="G14360" s="32"/>
      <c r="I14360" s="7"/>
      <c r="J14360" s="7"/>
      <c r="K14360" s="7"/>
      <c r="N14360" s="7"/>
    </row>
    <row r="14361" spans="4:14" s="1" customFormat="1">
      <c r="D14361" s="32"/>
      <c r="G14361" s="32"/>
      <c r="I14361" s="7"/>
      <c r="J14361" s="7"/>
      <c r="K14361" s="7"/>
      <c r="N14361" s="7"/>
    </row>
    <row r="14362" spans="4:14" s="1" customFormat="1">
      <c r="D14362" s="32"/>
      <c r="G14362" s="32"/>
      <c r="I14362" s="7"/>
      <c r="J14362" s="7"/>
      <c r="K14362" s="7"/>
      <c r="N14362" s="7"/>
    </row>
    <row r="14363" spans="4:14" s="1" customFormat="1">
      <c r="D14363" s="32"/>
      <c r="G14363" s="32"/>
      <c r="I14363" s="7"/>
      <c r="J14363" s="7"/>
      <c r="K14363" s="7"/>
      <c r="N14363" s="7"/>
    </row>
    <row r="14364" spans="4:14" s="1" customFormat="1">
      <c r="D14364" s="32"/>
      <c r="G14364" s="32"/>
      <c r="I14364" s="7"/>
      <c r="J14364" s="7"/>
      <c r="K14364" s="7"/>
      <c r="N14364" s="7"/>
    </row>
    <row r="14365" spans="4:14" s="1" customFormat="1">
      <c r="D14365" s="32"/>
      <c r="G14365" s="32"/>
      <c r="I14365" s="7"/>
      <c r="J14365" s="7"/>
      <c r="K14365" s="7"/>
      <c r="N14365" s="7"/>
    </row>
    <row r="14366" spans="4:14" s="1" customFormat="1">
      <c r="D14366" s="32"/>
      <c r="G14366" s="32"/>
      <c r="I14366" s="7"/>
      <c r="J14366" s="7"/>
      <c r="K14366" s="7"/>
      <c r="N14366" s="7"/>
    </row>
    <row r="14367" spans="4:14" s="1" customFormat="1">
      <c r="D14367" s="32"/>
      <c r="G14367" s="32"/>
      <c r="I14367" s="7"/>
      <c r="J14367" s="7"/>
      <c r="K14367" s="7"/>
      <c r="N14367" s="7"/>
    </row>
    <row r="14368" spans="4:14" s="1" customFormat="1">
      <c r="D14368" s="32"/>
      <c r="G14368" s="32"/>
      <c r="I14368" s="7"/>
      <c r="J14368" s="7"/>
      <c r="K14368" s="7"/>
      <c r="N14368" s="7"/>
    </row>
    <row r="14369" spans="4:14" s="1" customFormat="1">
      <c r="D14369" s="32"/>
      <c r="G14369" s="32"/>
      <c r="I14369" s="7"/>
      <c r="J14369" s="7"/>
      <c r="K14369" s="7"/>
      <c r="N14369" s="7"/>
    </row>
    <row r="14370" spans="4:14" s="1" customFormat="1">
      <c r="D14370" s="32"/>
      <c r="G14370" s="32"/>
      <c r="I14370" s="7"/>
      <c r="J14370" s="7"/>
      <c r="K14370" s="7"/>
      <c r="N14370" s="7"/>
    </row>
    <row r="14371" spans="4:14" s="1" customFormat="1">
      <c r="D14371" s="32"/>
      <c r="G14371" s="32"/>
      <c r="I14371" s="7"/>
      <c r="J14371" s="7"/>
      <c r="K14371" s="7"/>
      <c r="N14371" s="7"/>
    </row>
    <row r="14372" spans="4:14" s="1" customFormat="1">
      <c r="D14372" s="32"/>
      <c r="G14372" s="32"/>
      <c r="I14372" s="7"/>
      <c r="J14372" s="7"/>
      <c r="K14372" s="7"/>
      <c r="N14372" s="7"/>
    </row>
    <row r="14373" spans="4:14" s="1" customFormat="1">
      <c r="D14373" s="32"/>
      <c r="G14373" s="32"/>
      <c r="I14373" s="7"/>
      <c r="J14373" s="7"/>
      <c r="K14373" s="7"/>
      <c r="N14373" s="7"/>
    </row>
    <row r="14374" spans="4:14" s="1" customFormat="1">
      <c r="D14374" s="32"/>
      <c r="G14374" s="32"/>
      <c r="I14374" s="7"/>
      <c r="J14374" s="7"/>
      <c r="K14374" s="7"/>
      <c r="N14374" s="7"/>
    </row>
    <row r="14375" spans="4:14" s="1" customFormat="1">
      <c r="D14375" s="32"/>
      <c r="G14375" s="32"/>
      <c r="I14375" s="7"/>
      <c r="J14375" s="7"/>
      <c r="K14375" s="7"/>
      <c r="N14375" s="7"/>
    </row>
    <row r="14376" spans="4:14" s="1" customFormat="1">
      <c r="D14376" s="32"/>
      <c r="G14376" s="32"/>
      <c r="I14376" s="7"/>
      <c r="J14376" s="7"/>
      <c r="K14376" s="7"/>
      <c r="N14376" s="7"/>
    </row>
    <row r="14377" spans="4:14" s="1" customFormat="1">
      <c r="D14377" s="32"/>
      <c r="G14377" s="32"/>
      <c r="I14377" s="7"/>
      <c r="J14377" s="7"/>
      <c r="K14377" s="7"/>
      <c r="N14377" s="7"/>
    </row>
    <row r="14378" spans="4:14" s="1" customFormat="1">
      <c r="D14378" s="32"/>
      <c r="G14378" s="32"/>
      <c r="I14378" s="7"/>
      <c r="J14378" s="7"/>
      <c r="K14378" s="7"/>
      <c r="N14378" s="7"/>
    </row>
    <row r="14379" spans="4:14" s="1" customFormat="1">
      <c r="D14379" s="32"/>
      <c r="G14379" s="32"/>
      <c r="I14379" s="7"/>
      <c r="J14379" s="7"/>
      <c r="K14379" s="7"/>
      <c r="N14379" s="7"/>
    </row>
    <row r="14380" spans="4:14" s="1" customFormat="1">
      <c r="D14380" s="32"/>
      <c r="G14380" s="32"/>
      <c r="I14380" s="7"/>
      <c r="J14380" s="7"/>
      <c r="K14380" s="7"/>
      <c r="N14380" s="7"/>
    </row>
    <row r="14381" spans="4:14" s="1" customFormat="1">
      <c r="D14381" s="32"/>
      <c r="G14381" s="32"/>
      <c r="I14381" s="7"/>
      <c r="J14381" s="7"/>
      <c r="K14381" s="7"/>
      <c r="N14381" s="7"/>
    </row>
    <row r="14382" spans="4:14" s="1" customFormat="1">
      <c r="D14382" s="32"/>
      <c r="G14382" s="32"/>
      <c r="I14382" s="7"/>
      <c r="J14382" s="7"/>
      <c r="K14382" s="7"/>
      <c r="N14382" s="7"/>
    </row>
    <row r="14383" spans="4:14" s="1" customFormat="1">
      <c r="D14383" s="32"/>
      <c r="G14383" s="32"/>
      <c r="I14383" s="7"/>
      <c r="J14383" s="7"/>
      <c r="K14383" s="7"/>
      <c r="N14383" s="7"/>
    </row>
    <row r="14384" spans="4:14" s="1" customFormat="1">
      <c r="D14384" s="32"/>
      <c r="G14384" s="32"/>
      <c r="I14384" s="7"/>
      <c r="J14384" s="7"/>
      <c r="K14384" s="7"/>
      <c r="N14384" s="7"/>
    </row>
    <row r="14385" spans="4:14" s="1" customFormat="1">
      <c r="D14385" s="32"/>
      <c r="G14385" s="32"/>
      <c r="I14385" s="7"/>
      <c r="J14385" s="7"/>
      <c r="K14385" s="7"/>
      <c r="N14385" s="7"/>
    </row>
    <row r="14386" spans="4:14" s="1" customFormat="1">
      <c r="D14386" s="32"/>
      <c r="G14386" s="32"/>
      <c r="I14386" s="7"/>
      <c r="J14386" s="7"/>
      <c r="K14386" s="7"/>
      <c r="N14386" s="7"/>
    </row>
    <row r="14387" spans="4:14" s="1" customFormat="1">
      <c r="D14387" s="32"/>
      <c r="G14387" s="32"/>
      <c r="I14387" s="7"/>
      <c r="J14387" s="7"/>
      <c r="K14387" s="7"/>
      <c r="N14387" s="7"/>
    </row>
    <row r="14388" spans="4:14" s="1" customFormat="1">
      <c r="D14388" s="32"/>
      <c r="G14388" s="32"/>
      <c r="I14388" s="7"/>
      <c r="J14388" s="7"/>
      <c r="K14388" s="7"/>
      <c r="N14388" s="7"/>
    </row>
    <row r="14389" spans="4:14" s="1" customFormat="1">
      <c r="D14389" s="32"/>
      <c r="G14389" s="32"/>
      <c r="I14389" s="7"/>
      <c r="J14389" s="7"/>
      <c r="K14389" s="7"/>
      <c r="N14389" s="7"/>
    </row>
    <row r="14390" spans="4:14" s="1" customFormat="1">
      <c r="D14390" s="32"/>
      <c r="G14390" s="32"/>
      <c r="I14390" s="7"/>
      <c r="J14390" s="7"/>
      <c r="K14390" s="7"/>
      <c r="N14390" s="7"/>
    </row>
    <row r="14391" spans="4:14" s="1" customFormat="1">
      <c r="D14391" s="32"/>
      <c r="G14391" s="32"/>
      <c r="I14391" s="7"/>
      <c r="J14391" s="7"/>
      <c r="K14391" s="7"/>
      <c r="N14391" s="7"/>
    </row>
    <row r="14392" spans="4:14" s="1" customFormat="1">
      <c r="D14392" s="32"/>
      <c r="G14392" s="32"/>
      <c r="I14392" s="7"/>
      <c r="J14392" s="7"/>
      <c r="K14392" s="7"/>
      <c r="N14392" s="7"/>
    </row>
    <row r="14393" spans="4:14" s="1" customFormat="1">
      <c r="D14393" s="32"/>
      <c r="G14393" s="32"/>
      <c r="I14393" s="7"/>
      <c r="J14393" s="7"/>
      <c r="K14393" s="7"/>
      <c r="N14393" s="7"/>
    </row>
    <row r="14394" spans="4:14" s="1" customFormat="1">
      <c r="D14394" s="32"/>
      <c r="G14394" s="32"/>
      <c r="I14394" s="7"/>
      <c r="J14394" s="7"/>
      <c r="K14394" s="7"/>
      <c r="N14394" s="7"/>
    </row>
    <row r="14395" spans="4:14" s="1" customFormat="1">
      <c r="D14395" s="32"/>
      <c r="G14395" s="32"/>
      <c r="I14395" s="7"/>
      <c r="J14395" s="7"/>
      <c r="K14395" s="7"/>
      <c r="N14395" s="7"/>
    </row>
    <row r="14396" spans="4:14" s="1" customFormat="1">
      <c r="D14396" s="32"/>
      <c r="G14396" s="32"/>
      <c r="I14396" s="7"/>
      <c r="J14396" s="7"/>
      <c r="K14396" s="7"/>
      <c r="N14396" s="7"/>
    </row>
    <row r="14397" spans="4:14" s="1" customFormat="1">
      <c r="D14397" s="32"/>
      <c r="G14397" s="32"/>
      <c r="I14397" s="7"/>
      <c r="J14397" s="7"/>
      <c r="K14397" s="7"/>
      <c r="N14397" s="7"/>
    </row>
    <row r="14398" spans="4:14" s="1" customFormat="1">
      <c r="D14398" s="32"/>
      <c r="G14398" s="32"/>
      <c r="I14398" s="7"/>
      <c r="J14398" s="7"/>
      <c r="K14398" s="7"/>
      <c r="N14398" s="7"/>
    </row>
    <row r="14399" spans="4:14" s="1" customFormat="1">
      <c r="D14399" s="32"/>
      <c r="G14399" s="32"/>
      <c r="I14399" s="7"/>
      <c r="J14399" s="7"/>
      <c r="K14399" s="7"/>
      <c r="N14399" s="7"/>
    </row>
    <row r="14400" spans="4:14" s="1" customFormat="1">
      <c r="D14400" s="32"/>
      <c r="G14400" s="32"/>
      <c r="I14400" s="7"/>
      <c r="J14400" s="7"/>
      <c r="K14400" s="7"/>
      <c r="N14400" s="7"/>
    </row>
    <row r="14401" spans="4:14" s="1" customFormat="1">
      <c r="D14401" s="32"/>
      <c r="G14401" s="32"/>
      <c r="I14401" s="7"/>
      <c r="J14401" s="7"/>
      <c r="K14401" s="7"/>
      <c r="N14401" s="7"/>
    </row>
    <row r="14402" spans="4:14" s="1" customFormat="1">
      <c r="D14402" s="32"/>
      <c r="G14402" s="32"/>
      <c r="I14402" s="7"/>
      <c r="J14402" s="7"/>
      <c r="K14402" s="7"/>
      <c r="N14402" s="7"/>
    </row>
    <row r="14403" spans="4:14" s="1" customFormat="1">
      <c r="D14403" s="32"/>
      <c r="G14403" s="32"/>
      <c r="I14403" s="7"/>
      <c r="J14403" s="7"/>
      <c r="K14403" s="7"/>
      <c r="N14403" s="7"/>
    </row>
    <row r="14404" spans="4:14" s="1" customFormat="1">
      <c r="D14404" s="32"/>
      <c r="G14404" s="32"/>
      <c r="I14404" s="7"/>
      <c r="J14404" s="7"/>
      <c r="K14404" s="7"/>
      <c r="N14404" s="7"/>
    </row>
    <row r="14405" spans="4:14" s="1" customFormat="1">
      <c r="D14405" s="32"/>
      <c r="G14405" s="32"/>
      <c r="I14405" s="7"/>
      <c r="J14405" s="7"/>
      <c r="K14405" s="7"/>
      <c r="N14405" s="7"/>
    </row>
    <row r="14406" spans="4:14" s="1" customFormat="1">
      <c r="D14406" s="32"/>
      <c r="G14406" s="32"/>
      <c r="I14406" s="7"/>
      <c r="J14406" s="7"/>
      <c r="K14406" s="7"/>
      <c r="N14406" s="7"/>
    </row>
    <row r="14407" spans="4:14" s="1" customFormat="1">
      <c r="D14407" s="32"/>
      <c r="G14407" s="32"/>
      <c r="I14407" s="7"/>
      <c r="J14407" s="7"/>
      <c r="K14407" s="7"/>
      <c r="N14407" s="7"/>
    </row>
    <row r="14408" spans="4:14" s="1" customFormat="1">
      <c r="D14408" s="32"/>
      <c r="G14408" s="32"/>
      <c r="I14408" s="7"/>
      <c r="J14408" s="7"/>
      <c r="K14408" s="7"/>
      <c r="N14408" s="7"/>
    </row>
    <row r="14409" spans="4:14" s="1" customFormat="1">
      <c r="D14409" s="32"/>
      <c r="G14409" s="32"/>
      <c r="I14409" s="7"/>
      <c r="J14409" s="7"/>
      <c r="K14409" s="7"/>
      <c r="N14409" s="7"/>
    </row>
    <row r="14410" spans="4:14" s="1" customFormat="1">
      <c r="D14410" s="32"/>
      <c r="G14410" s="32"/>
      <c r="I14410" s="7"/>
      <c r="J14410" s="7"/>
      <c r="K14410" s="7"/>
      <c r="N14410" s="7"/>
    </row>
    <row r="14411" spans="4:14" s="1" customFormat="1">
      <c r="D14411" s="32"/>
      <c r="G14411" s="32"/>
      <c r="I14411" s="7"/>
      <c r="J14411" s="7"/>
      <c r="K14411" s="7"/>
      <c r="N14411" s="7"/>
    </row>
    <row r="14412" spans="4:14" s="1" customFormat="1">
      <c r="D14412" s="32"/>
      <c r="G14412" s="32"/>
      <c r="I14412" s="7"/>
      <c r="J14412" s="7"/>
      <c r="K14412" s="7"/>
      <c r="N14412" s="7"/>
    </row>
    <row r="14413" spans="4:14" s="1" customFormat="1">
      <c r="D14413" s="32"/>
      <c r="G14413" s="32"/>
      <c r="I14413" s="7"/>
      <c r="J14413" s="7"/>
      <c r="K14413" s="7"/>
      <c r="N14413" s="7"/>
    </row>
    <row r="14414" spans="4:14" s="1" customFormat="1">
      <c r="D14414" s="32"/>
      <c r="G14414" s="32"/>
      <c r="I14414" s="7"/>
      <c r="J14414" s="7"/>
      <c r="K14414" s="7"/>
      <c r="N14414" s="7"/>
    </row>
    <row r="14415" spans="4:14" s="1" customFormat="1">
      <c r="D14415" s="32"/>
      <c r="G14415" s="32"/>
      <c r="I14415" s="7"/>
      <c r="J14415" s="7"/>
      <c r="K14415" s="7"/>
      <c r="N14415" s="7"/>
    </row>
    <row r="14416" spans="4:14" s="1" customFormat="1">
      <c r="D14416" s="32"/>
      <c r="G14416" s="32"/>
      <c r="I14416" s="7"/>
      <c r="J14416" s="7"/>
      <c r="K14416" s="7"/>
      <c r="N14416" s="7"/>
    </row>
    <row r="14417" spans="4:14" s="1" customFormat="1">
      <c r="D14417" s="32"/>
      <c r="G14417" s="32"/>
      <c r="I14417" s="7"/>
      <c r="J14417" s="7"/>
      <c r="K14417" s="7"/>
      <c r="N14417" s="7"/>
    </row>
    <row r="14418" spans="4:14" s="1" customFormat="1">
      <c r="D14418" s="32"/>
      <c r="G14418" s="32"/>
      <c r="I14418" s="7"/>
      <c r="J14418" s="7"/>
      <c r="K14418" s="7"/>
      <c r="N14418" s="7"/>
    </row>
    <row r="14419" spans="4:14" s="1" customFormat="1">
      <c r="D14419" s="32"/>
      <c r="G14419" s="32"/>
      <c r="I14419" s="7"/>
      <c r="J14419" s="7"/>
      <c r="K14419" s="7"/>
      <c r="N14419" s="7"/>
    </row>
    <row r="14420" spans="4:14" s="1" customFormat="1">
      <c r="D14420" s="32"/>
      <c r="G14420" s="32"/>
      <c r="I14420" s="7"/>
      <c r="J14420" s="7"/>
      <c r="K14420" s="7"/>
      <c r="N14420" s="7"/>
    </row>
    <row r="14421" spans="4:14" s="1" customFormat="1">
      <c r="D14421" s="32"/>
      <c r="G14421" s="32"/>
      <c r="I14421" s="7"/>
      <c r="J14421" s="7"/>
      <c r="K14421" s="7"/>
      <c r="N14421" s="7"/>
    </row>
    <row r="14422" spans="4:14" s="1" customFormat="1">
      <c r="D14422" s="32"/>
      <c r="G14422" s="32"/>
      <c r="I14422" s="7"/>
      <c r="J14422" s="7"/>
      <c r="K14422" s="7"/>
      <c r="N14422" s="7"/>
    </row>
    <row r="14423" spans="4:14" s="1" customFormat="1">
      <c r="D14423" s="32"/>
      <c r="G14423" s="32"/>
      <c r="I14423" s="7"/>
      <c r="J14423" s="7"/>
      <c r="K14423" s="7"/>
      <c r="N14423" s="7"/>
    </row>
    <row r="14424" spans="4:14" s="1" customFormat="1">
      <c r="D14424" s="32"/>
      <c r="G14424" s="32"/>
      <c r="I14424" s="7"/>
      <c r="J14424" s="7"/>
      <c r="K14424" s="7"/>
      <c r="N14424" s="7"/>
    </row>
    <row r="14425" spans="4:14" s="1" customFormat="1">
      <c r="D14425" s="32"/>
      <c r="G14425" s="32"/>
      <c r="I14425" s="7"/>
      <c r="J14425" s="7"/>
      <c r="K14425" s="7"/>
      <c r="N14425" s="7"/>
    </row>
    <row r="14426" spans="4:14" s="1" customFormat="1">
      <c r="D14426" s="32"/>
      <c r="G14426" s="32"/>
      <c r="I14426" s="7"/>
      <c r="J14426" s="7"/>
      <c r="K14426" s="7"/>
      <c r="N14426" s="7"/>
    </row>
    <row r="14427" spans="4:14" s="1" customFormat="1">
      <c r="D14427" s="32"/>
      <c r="G14427" s="32"/>
      <c r="I14427" s="7"/>
      <c r="J14427" s="7"/>
      <c r="K14427" s="7"/>
      <c r="N14427" s="7"/>
    </row>
    <row r="14428" spans="4:14" s="1" customFormat="1">
      <c r="D14428" s="32"/>
      <c r="G14428" s="32"/>
      <c r="I14428" s="7"/>
      <c r="J14428" s="7"/>
      <c r="K14428" s="7"/>
      <c r="N14428" s="7"/>
    </row>
    <row r="14429" spans="4:14" s="1" customFormat="1">
      <c r="D14429" s="32"/>
      <c r="G14429" s="32"/>
      <c r="I14429" s="7"/>
      <c r="J14429" s="7"/>
      <c r="K14429" s="7"/>
      <c r="N14429" s="7"/>
    </row>
    <row r="14430" spans="4:14" s="1" customFormat="1">
      <c r="D14430" s="32"/>
      <c r="G14430" s="32"/>
      <c r="I14430" s="7"/>
      <c r="J14430" s="7"/>
      <c r="K14430" s="7"/>
      <c r="N14430" s="7"/>
    </row>
    <row r="14431" spans="4:14" s="1" customFormat="1">
      <c r="D14431" s="32"/>
      <c r="G14431" s="32"/>
      <c r="I14431" s="7"/>
      <c r="J14431" s="7"/>
      <c r="K14431" s="7"/>
      <c r="N14431" s="7"/>
    </row>
    <row r="14432" spans="4:14" s="1" customFormat="1">
      <c r="D14432" s="32"/>
      <c r="G14432" s="32"/>
      <c r="I14432" s="7"/>
      <c r="J14432" s="7"/>
      <c r="K14432" s="7"/>
      <c r="N14432" s="7"/>
    </row>
    <row r="14433" spans="4:14" s="1" customFormat="1">
      <c r="D14433" s="32"/>
      <c r="G14433" s="32"/>
      <c r="I14433" s="7"/>
      <c r="J14433" s="7"/>
      <c r="K14433" s="7"/>
      <c r="N14433" s="7"/>
    </row>
    <row r="14434" spans="4:14" s="1" customFormat="1">
      <c r="D14434" s="32"/>
      <c r="G14434" s="32"/>
      <c r="I14434" s="7"/>
      <c r="J14434" s="7"/>
      <c r="K14434" s="7"/>
      <c r="N14434" s="7"/>
    </row>
    <row r="14435" spans="4:14" s="1" customFormat="1">
      <c r="D14435" s="32"/>
      <c r="G14435" s="32"/>
      <c r="I14435" s="7"/>
      <c r="J14435" s="7"/>
      <c r="K14435" s="7"/>
      <c r="N14435" s="7"/>
    </row>
    <row r="14436" spans="4:14" s="1" customFormat="1">
      <c r="D14436" s="32"/>
      <c r="G14436" s="32"/>
      <c r="I14436" s="7"/>
      <c r="J14436" s="7"/>
      <c r="K14436" s="7"/>
      <c r="N14436" s="7"/>
    </row>
    <row r="14437" spans="4:14" s="1" customFormat="1">
      <c r="D14437" s="32"/>
      <c r="G14437" s="32"/>
      <c r="I14437" s="7"/>
      <c r="J14437" s="7"/>
      <c r="K14437" s="7"/>
      <c r="N14437" s="7"/>
    </row>
    <row r="14438" spans="4:14" s="1" customFormat="1">
      <c r="D14438" s="32"/>
      <c r="G14438" s="32"/>
      <c r="I14438" s="7"/>
      <c r="J14438" s="7"/>
      <c r="K14438" s="7"/>
      <c r="N14438" s="7"/>
    </row>
    <row r="14439" spans="4:14" s="1" customFormat="1">
      <c r="D14439" s="32"/>
      <c r="G14439" s="32"/>
      <c r="I14439" s="7"/>
      <c r="J14439" s="7"/>
      <c r="K14439" s="7"/>
      <c r="N14439" s="7"/>
    </row>
    <row r="14440" spans="4:14" s="1" customFormat="1">
      <c r="D14440" s="32"/>
      <c r="G14440" s="32"/>
      <c r="I14440" s="7"/>
      <c r="J14440" s="7"/>
      <c r="K14440" s="7"/>
      <c r="N14440" s="7"/>
    </row>
    <row r="14441" spans="4:14" s="1" customFormat="1">
      <c r="D14441" s="32"/>
      <c r="G14441" s="32"/>
      <c r="I14441" s="7"/>
      <c r="J14441" s="7"/>
      <c r="K14441" s="7"/>
      <c r="N14441" s="7"/>
    </row>
    <row r="14442" spans="4:14" s="1" customFormat="1">
      <c r="D14442" s="32"/>
      <c r="G14442" s="32"/>
      <c r="I14442" s="7"/>
      <c r="J14442" s="7"/>
      <c r="K14442" s="7"/>
      <c r="N14442" s="7"/>
    </row>
    <row r="14443" spans="4:14" s="1" customFormat="1">
      <c r="D14443" s="32"/>
      <c r="G14443" s="32"/>
      <c r="I14443" s="7"/>
      <c r="J14443" s="7"/>
      <c r="K14443" s="7"/>
      <c r="N14443" s="7"/>
    </row>
    <row r="14444" spans="4:14" s="1" customFormat="1">
      <c r="D14444" s="32"/>
      <c r="G14444" s="32"/>
      <c r="I14444" s="7"/>
      <c r="J14444" s="7"/>
      <c r="K14444" s="7"/>
      <c r="N14444" s="7"/>
    </row>
    <row r="14445" spans="4:14" s="1" customFormat="1">
      <c r="D14445" s="32"/>
      <c r="G14445" s="32"/>
      <c r="I14445" s="7"/>
      <c r="J14445" s="7"/>
      <c r="K14445" s="7"/>
      <c r="N14445" s="7"/>
    </row>
    <row r="14446" spans="4:14" s="1" customFormat="1">
      <c r="D14446" s="32"/>
      <c r="G14446" s="32"/>
      <c r="I14446" s="7"/>
      <c r="J14446" s="7"/>
      <c r="K14446" s="7"/>
      <c r="N14446" s="7"/>
    </row>
    <row r="14447" spans="4:14" s="1" customFormat="1">
      <c r="D14447" s="32"/>
      <c r="G14447" s="32"/>
      <c r="I14447" s="7"/>
      <c r="J14447" s="7"/>
      <c r="K14447" s="7"/>
      <c r="N14447" s="7"/>
    </row>
    <row r="14448" spans="4:14" s="1" customFormat="1">
      <c r="D14448" s="32"/>
      <c r="G14448" s="32"/>
      <c r="I14448" s="7"/>
      <c r="J14448" s="7"/>
      <c r="K14448" s="7"/>
      <c r="N14448" s="7"/>
    </row>
    <row r="14449" spans="4:14" s="1" customFormat="1">
      <c r="D14449" s="32"/>
      <c r="G14449" s="32"/>
      <c r="I14449" s="7"/>
      <c r="J14449" s="7"/>
      <c r="K14449" s="7"/>
      <c r="N14449" s="7"/>
    </row>
    <row r="14450" spans="4:14" s="1" customFormat="1">
      <c r="D14450" s="32"/>
      <c r="G14450" s="32"/>
      <c r="I14450" s="7"/>
      <c r="J14450" s="7"/>
      <c r="K14450" s="7"/>
      <c r="N14450" s="7"/>
    </row>
    <row r="14451" spans="4:14" s="1" customFormat="1">
      <c r="D14451" s="32"/>
      <c r="G14451" s="32"/>
      <c r="I14451" s="7"/>
      <c r="J14451" s="7"/>
      <c r="K14451" s="7"/>
      <c r="N14451" s="7"/>
    </row>
    <row r="14452" spans="4:14" s="1" customFormat="1">
      <c r="D14452" s="32"/>
      <c r="G14452" s="32"/>
      <c r="I14452" s="7"/>
      <c r="J14452" s="7"/>
      <c r="K14452" s="7"/>
      <c r="N14452" s="7"/>
    </row>
    <row r="14453" spans="4:14" s="1" customFormat="1">
      <c r="D14453" s="32"/>
      <c r="G14453" s="32"/>
      <c r="I14453" s="7"/>
      <c r="J14453" s="7"/>
      <c r="K14453" s="7"/>
      <c r="N14453" s="7"/>
    </row>
    <row r="14454" spans="4:14" s="1" customFormat="1">
      <c r="D14454" s="32"/>
      <c r="G14454" s="32"/>
      <c r="I14454" s="7"/>
      <c r="J14454" s="7"/>
      <c r="K14454" s="7"/>
      <c r="N14454" s="7"/>
    </row>
    <row r="14455" spans="4:14" s="1" customFormat="1">
      <c r="D14455" s="32"/>
      <c r="G14455" s="32"/>
      <c r="I14455" s="7"/>
      <c r="J14455" s="7"/>
      <c r="K14455" s="7"/>
      <c r="N14455" s="7"/>
    </row>
    <row r="14456" spans="4:14" s="1" customFormat="1">
      <c r="D14456" s="32"/>
      <c r="G14456" s="32"/>
      <c r="I14456" s="7"/>
      <c r="J14456" s="7"/>
      <c r="K14456" s="7"/>
      <c r="N14456" s="7"/>
    </row>
    <row r="14457" spans="4:14" s="1" customFormat="1">
      <c r="D14457" s="32"/>
      <c r="G14457" s="32"/>
      <c r="I14457" s="7"/>
      <c r="J14457" s="7"/>
      <c r="K14457" s="7"/>
      <c r="N14457" s="7"/>
    </row>
    <row r="14458" spans="4:14" s="1" customFormat="1">
      <c r="D14458" s="32"/>
      <c r="G14458" s="32"/>
      <c r="I14458" s="7"/>
      <c r="J14458" s="7"/>
      <c r="K14458" s="7"/>
      <c r="N14458" s="7"/>
    </row>
    <row r="14459" spans="4:14" s="1" customFormat="1">
      <c r="D14459" s="32"/>
      <c r="G14459" s="32"/>
      <c r="I14459" s="7"/>
      <c r="J14459" s="7"/>
      <c r="K14459" s="7"/>
      <c r="N14459" s="7"/>
    </row>
    <row r="14460" spans="4:14" s="1" customFormat="1">
      <c r="D14460" s="32"/>
      <c r="G14460" s="32"/>
      <c r="I14460" s="7"/>
      <c r="J14460" s="7"/>
      <c r="K14460" s="7"/>
      <c r="N14460" s="7"/>
    </row>
    <row r="14461" spans="4:14" s="1" customFormat="1">
      <c r="D14461" s="32"/>
      <c r="G14461" s="32"/>
      <c r="I14461" s="7"/>
      <c r="J14461" s="7"/>
      <c r="K14461" s="7"/>
      <c r="N14461" s="7"/>
    </row>
    <row r="14462" spans="4:14" s="1" customFormat="1">
      <c r="D14462" s="32"/>
      <c r="G14462" s="32"/>
      <c r="I14462" s="7"/>
      <c r="J14462" s="7"/>
      <c r="K14462" s="7"/>
      <c r="N14462" s="7"/>
    </row>
    <row r="14463" spans="4:14" s="1" customFormat="1">
      <c r="D14463" s="32"/>
      <c r="G14463" s="32"/>
      <c r="I14463" s="7"/>
      <c r="J14463" s="7"/>
      <c r="K14463" s="7"/>
      <c r="N14463" s="7"/>
    </row>
    <row r="14464" spans="4:14" s="1" customFormat="1">
      <c r="D14464" s="32"/>
      <c r="G14464" s="32"/>
      <c r="I14464" s="7"/>
      <c r="J14464" s="7"/>
      <c r="K14464" s="7"/>
      <c r="N14464" s="7"/>
    </row>
    <row r="14465" spans="4:14" s="1" customFormat="1">
      <c r="D14465" s="32"/>
      <c r="G14465" s="32"/>
      <c r="I14465" s="7"/>
      <c r="J14465" s="7"/>
      <c r="K14465" s="7"/>
      <c r="N14465" s="7"/>
    </row>
    <row r="14466" spans="4:14" s="1" customFormat="1">
      <c r="D14466" s="32"/>
      <c r="G14466" s="32"/>
      <c r="I14466" s="7"/>
      <c r="J14466" s="7"/>
      <c r="K14466" s="7"/>
      <c r="N14466" s="7"/>
    </row>
    <row r="14467" spans="4:14" s="1" customFormat="1">
      <c r="D14467" s="32"/>
      <c r="G14467" s="32"/>
      <c r="I14467" s="7"/>
      <c r="J14467" s="7"/>
      <c r="K14467" s="7"/>
      <c r="N14467" s="7"/>
    </row>
    <row r="14468" spans="4:14" s="1" customFormat="1">
      <c r="D14468" s="32"/>
      <c r="G14468" s="32"/>
      <c r="I14468" s="7"/>
      <c r="J14468" s="7"/>
      <c r="K14468" s="7"/>
      <c r="N14468" s="7"/>
    </row>
    <row r="14469" spans="4:14" s="1" customFormat="1">
      <c r="D14469" s="32"/>
      <c r="G14469" s="32"/>
      <c r="I14469" s="7"/>
      <c r="J14469" s="7"/>
      <c r="K14469" s="7"/>
      <c r="N14469" s="7"/>
    </row>
    <row r="14470" spans="4:14" s="1" customFormat="1">
      <c r="D14470" s="32"/>
      <c r="G14470" s="32"/>
      <c r="I14470" s="7"/>
      <c r="J14470" s="7"/>
      <c r="K14470" s="7"/>
      <c r="N14470" s="7"/>
    </row>
    <row r="14471" spans="4:14" s="1" customFormat="1">
      <c r="D14471" s="32"/>
      <c r="G14471" s="32"/>
      <c r="I14471" s="7"/>
      <c r="J14471" s="7"/>
      <c r="K14471" s="7"/>
      <c r="N14471" s="7"/>
    </row>
    <row r="14472" spans="4:14" s="1" customFormat="1">
      <c r="D14472" s="32"/>
      <c r="G14472" s="32"/>
      <c r="I14472" s="7"/>
      <c r="J14472" s="7"/>
      <c r="K14472" s="7"/>
      <c r="N14472" s="7"/>
    </row>
    <row r="14473" spans="4:14" s="1" customFormat="1">
      <c r="D14473" s="32"/>
      <c r="G14473" s="32"/>
      <c r="I14473" s="7"/>
      <c r="J14473" s="7"/>
      <c r="K14473" s="7"/>
      <c r="N14473" s="7"/>
    </row>
    <row r="14474" spans="4:14" s="1" customFormat="1">
      <c r="D14474" s="32"/>
      <c r="G14474" s="32"/>
      <c r="I14474" s="7"/>
      <c r="J14474" s="7"/>
      <c r="K14474" s="7"/>
      <c r="N14474" s="7"/>
    </row>
    <row r="14475" spans="4:14" s="1" customFormat="1">
      <c r="D14475" s="32"/>
      <c r="G14475" s="32"/>
      <c r="I14475" s="7"/>
      <c r="J14475" s="7"/>
      <c r="K14475" s="7"/>
      <c r="N14475" s="7"/>
    </row>
    <row r="14476" spans="4:14" s="1" customFormat="1">
      <c r="D14476" s="32"/>
      <c r="G14476" s="32"/>
      <c r="I14476" s="7"/>
      <c r="J14476" s="7"/>
      <c r="K14476" s="7"/>
      <c r="N14476" s="7"/>
    </row>
    <row r="14477" spans="4:14" s="1" customFormat="1">
      <c r="D14477" s="32"/>
      <c r="G14477" s="32"/>
      <c r="I14477" s="7"/>
      <c r="J14477" s="7"/>
      <c r="K14477" s="7"/>
      <c r="N14477" s="7"/>
    </row>
    <row r="14478" spans="4:14" s="1" customFormat="1">
      <c r="D14478" s="32"/>
      <c r="G14478" s="32"/>
      <c r="I14478" s="7"/>
      <c r="J14478" s="7"/>
      <c r="K14478" s="7"/>
      <c r="N14478" s="7"/>
    </row>
    <row r="14479" spans="4:14" s="1" customFormat="1">
      <c r="D14479" s="32"/>
      <c r="G14479" s="32"/>
      <c r="I14479" s="7"/>
      <c r="J14479" s="7"/>
      <c r="K14479" s="7"/>
      <c r="N14479" s="7"/>
    </row>
    <row r="14480" spans="4:14" s="1" customFormat="1">
      <c r="D14480" s="32"/>
      <c r="G14480" s="32"/>
      <c r="I14480" s="7"/>
      <c r="J14480" s="7"/>
      <c r="K14480" s="7"/>
      <c r="N14480" s="7"/>
    </row>
    <row r="14481" spans="4:14" s="1" customFormat="1">
      <c r="D14481" s="32"/>
      <c r="G14481" s="32"/>
      <c r="I14481" s="7"/>
      <c r="J14481" s="7"/>
      <c r="K14481" s="7"/>
      <c r="N14481" s="7"/>
    </row>
    <row r="14482" spans="4:14" s="1" customFormat="1">
      <c r="D14482" s="32"/>
      <c r="G14482" s="32"/>
      <c r="I14482" s="7"/>
      <c r="J14482" s="7"/>
      <c r="K14482" s="7"/>
      <c r="N14482" s="7"/>
    </row>
    <row r="14483" spans="4:14" s="1" customFormat="1">
      <c r="D14483" s="32"/>
      <c r="G14483" s="32"/>
      <c r="I14483" s="7"/>
      <c r="J14483" s="7"/>
      <c r="K14483" s="7"/>
      <c r="N14483" s="7"/>
    </row>
    <row r="14484" spans="4:14" s="1" customFormat="1">
      <c r="D14484" s="32"/>
      <c r="G14484" s="32"/>
      <c r="I14484" s="7"/>
      <c r="J14484" s="7"/>
      <c r="K14484" s="7"/>
      <c r="N14484" s="7"/>
    </row>
    <row r="14485" spans="4:14" s="1" customFormat="1">
      <c r="D14485" s="32"/>
      <c r="G14485" s="32"/>
      <c r="I14485" s="7"/>
      <c r="J14485" s="7"/>
      <c r="K14485" s="7"/>
      <c r="N14485" s="7"/>
    </row>
    <row r="14486" spans="4:14" s="1" customFormat="1">
      <c r="D14486" s="32"/>
      <c r="G14486" s="32"/>
      <c r="I14486" s="7"/>
      <c r="J14486" s="7"/>
      <c r="K14486" s="7"/>
      <c r="N14486" s="7"/>
    </row>
    <row r="14487" spans="4:14" s="1" customFormat="1">
      <c r="D14487" s="32"/>
      <c r="G14487" s="32"/>
      <c r="I14487" s="7"/>
      <c r="J14487" s="7"/>
      <c r="K14487" s="7"/>
      <c r="N14487" s="7"/>
    </row>
    <row r="14488" spans="4:14" s="1" customFormat="1">
      <c r="D14488" s="32"/>
      <c r="G14488" s="32"/>
      <c r="I14488" s="7"/>
      <c r="J14488" s="7"/>
      <c r="K14488" s="7"/>
      <c r="N14488" s="7"/>
    </row>
    <row r="14489" spans="4:14" s="1" customFormat="1">
      <c r="D14489" s="32"/>
      <c r="G14489" s="32"/>
      <c r="I14489" s="7"/>
      <c r="J14489" s="7"/>
      <c r="K14489" s="7"/>
      <c r="N14489" s="7"/>
    </row>
    <row r="14490" spans="4:14" s="1" customFormat="1">
      <c r="D14490" s="32"/>
      <c r="G14490" s="32"/>
      <c r="I14490" s="7"/>
      <c r="J14490" s="7"/>
      <c r="K14490" s="7"/>
      <c r="N14490" s="7"/>
    </row>
    <row r="14491" spans="4:14" s="1" customFormat="1">
      <c r="D14491" s="32"/>
      <c r="G14491" s="32"/>
      <c r="I14491" s="7"/>
      <c r="J14491" s="7"/>
      <c r="K14491" s="7"/>
      <c r="N14491" s="7"/>
    </row>
    <row r="14492" spans="4:14" s="1" customFormat="1">
      <c r="D14492" s="32"/>
      <c r="G14492" s="32"/>
      <c r="I14492" s="7"/>
      <c r="J14492" s="7"/>
      <c r="K14492" s="7"/>
      <c r="N14492" s="7"/>
    </row>
    <row r="14493" spans="4:14" s="1" customFormat="1">
      <c r="D14493" s="32"/>
      <c r="G14493" s="32"/>
      <c r="I14493" s="7"/>
      <c r="J14493" s="7"/>
      <c r="K14493" s="7"/>
      <c r="N14493" s="7"/>
    </row>
    <row r="14494" spans="4:14" s="1" customFormat="1">
      <c r="D14494" s="32"/>
      <c r="G14494" s="32"/>
      <c r="I14494" s="7"/>
      <c r="J14494" s="7"/>
      <c r="K14494" s="7"/>
      <c r="N14494" s="7"/>
    </row>
    <row r="14495" spans="4:14" s="1" customFormat="1">
      <c r="D14495" s="32"/>
      <c r="G14495" s="32"/>
      <c r="I14495" s="7"/>
      <c r="J14495" s="7"/>
      <c r="K14495" s="7"/>
      <c r="N14495" s="7"/>
    </row>
    <row r="14496" spans="4:14" s="1" customFormat="1">
      <c r="D14496" s="32"/>
      <c r="G14496" s="32"/>
      <c r="I14496" s="7"/>
      <c r="J14496" s="7"/>
      <c r="K14496" s="7"/>
      <c r="N14496" s="7"/>
    </row>
    <row r="14497" spans="4:14" s="1" customFormat="1">
      <c r="D14497" s="32"/>
      <c r="G14497" s="32"/>
      <c r="I14497" s="7"/>
      <c r="J14497" s="7"/>
      <c r="K14497" s="7"/>
      <c r="N14497" s="7"/>
    </row>
    <row r="14498" spans="4:14" s="1" customFormat="1">
      <c r="D14498" s="32"/>
      <c r="G14498" s="32"/>
      <c r="I14498" s="7"/>
      <c r="J14498" s="7"/>
      <c r="K14498" s="7"/>
      <c r="N14498" s="7"/>
    </row>
    <row r="14499" spans="4:14" s="1" customFormat="1">
      <c r="D14499" s="32"/>
      <c r="G14499" s="32"/>
      <c r="I14499" s="7"/>
      <c r="J14499" s="7"/>
      <c r="K14499" s="7"/>
      <c r="N14499" s="7"/>
    </row>
    <row r="14500" spans="4:14" s="1" customFormat="1">
      <c r="D14500" s="32"/>
      <c r="G14500" s="32"/>
      <c r="I14500" s="7"/>
      <c r="J14500" s="7"/>
      <c r="K14500" s="7"/>
      <c r="N14500" s="7"/>
    </row>
    <row r="14501" spans="4:14" s="1" customFormat="1">
      <c r="D14501" s="32"/>
      <c r="G14501" s="32"/>
      <c r="I14501" s="7"/>
      <c r="J14501" s="7"/>
      <c r="K14501" s="7"/>
      <c r="N14501" s="7"/>
    </row>
    <row r="14502" spans="4:14" s="1" customFormat="1">
      <c r="D14502" s="32"/>
      <c r="G14502" s="32"/>
      <c r="I14502" s="7"/>
      <c r="J14502" s="7"/>
      <c r="K14502" s="7"/>
      <c r="N14502" s="7"/>
    </row>
    <row r="14503" spans="4:14" s="1" customFormat="1">
      <c r="D14503" s="32"/>
      <c r="G14503" s="32"/>
      <c r="I14503" s="7"/>
      <c r="J14503" s="7"/>
      <c r="K14503" s="7"/>
      <c r="N14503" s="7"/>
    </row>
    <row r="14504" spans="4:14" s="1" customFormat="1">
      <c r="D14504" s="32"/>
      <c r="G14504" s="32"/>
      <c r="I14504" s="7"/>
      <c r="J14504" s="7"/>
      <c r="K14504" s="7"/>
      <c r="N14504" s="7"/>
    </row>
    <row r="14505" spans="4:14" s="1" customFormat="1">
      <c r="D14505" s="32"/>
      <c r="G14505" s="32"/>
      <c r="I14505" s="7"/>
      <c r="J14505" s="7"/>
      <c r="K14505" s="7"/>
      <c r="N14505" s="7"/>
    </row>
    <row r="14506" spans="4:14" s="1" customFormat="1">
      <c r="D14506" s="32"/>
      <c r="G14506" s="32"/>
      <c r="I14506" s="7"/>
      <c r="J14506" s="7"/>
      <c r="K14506" s="7"/>
      <c r="N14506" s="7"/>
    </row>
    <row r="14507" spans="4:14" s="1" customFormat="1">
      <c r="D14507" s="32"/>
      <c r="G14507" s="32"/>
      <c r="I14507" s="7"/>
      <c r="J14507" s="7"/>
      <c r="K14507" s="7"/>
      <c r="N14507" s="7"/>
    </row>
    <row r="14508" spans="4:14" s="1" customFormat="1">
      <c r="D14508" s="32"/>
      <c r="G14508" s="32"/>
      <c r="I14508" s="7"/>
      <c r="J14508" s="7"/>
      <c r="K14508" s="7"/>
      <c r="N14508" s="7"/>
    </row>
    <row r="14509" spans="4:14" s="1" customFormat="1">
      <c r="D14509" s="32"/>
      <c r="G14509" s="32"/>
      <c r="I14509" s="7"/>
      <c r="J14509" s="7"/>
      <c r="K14509" s="7"/>
      <c r="N14509" s="7"/>
    </row>
    <row r="14510" spans="4:14" s="1" customFormat="1">
      <c r="D14510" s="32"/>
      <c r="G14510" s="32"/>
      <c r="I14510" s="7"/>
      <c r="J14510" s="7"/>
      <c r="K14510" s="7"/>
      <c r="N14510" s="7"/>
    </row>
    <row r="14511" spans="4:14" s="1" customFormat="1">
      <c r="D14511" s="32"/>
      <c r="G14511" s="32"/>
      <c r="I14511" s="7"/>
      <c r="J14511" s="7"/>
      <c r="K14511" s="7"/>
      <c r="N14511" s="7"/>
    </row>
    <row r="14512" spans="4:14" s="1" customFormat="1">
      <c r="D14512" s="32"/>
      <c r="G14512" s="32"/>
      <c r="I14512" s="7"/>
      <c r="J14512" s="7"/>
      <c r="K14512" s="7"/>
      <c r="N14512" s="7"/>
    </row>
    <row r="14513" spans="4:14" s="1" customFormat="1">
      <c r="D14513" s="32"/>
      <c r="G14513" s="32"/>
      <c r="I14513" s="7"/>
      <c r="J14513" s="7"/>
      <c r="K14513" s="7"/>
      <c r="N14513" s="7"/>
    </row>
    <row r="14514" spans="4:14" s="1" customFormat="1">
      <c r="D14514" s="32"/>
      <c r="G14514" s="32"/>
      <c r="I14514" s="7"/>
      <c r="J14514" s="7"/>
      <c r="K14514" s="7"/>
      <c r="N14514" s="7"/>
    </row>
    <row r="14515" spans="4:14" s="1" customFormat="1">
      <c r="D14515" s="32"/>
      <c r="G14515" s="32"/>
      <c r="I14515" s="7"/>
      <c r="J14515" s="7"/>
      <c r="K14515" s="7"/>
      <c r="N14515" s="7"/>
    </row>
    <row r="14516" spans="4:14" s="1" customFormat="1">
      <c r="D14516" s="32"/>
      <c r="G14516" s="32"/>
      <c r="I14516" s="7"/>
      <c r="J14516" s="7"/>
      <c r="K14516" s="7"/>
      <c r="N14516" s="7"/>
    </row>
    <row r="14517" spans="4:14" s="1" customFormat="1">
      <c r="D14517" s="32"/>
      <c r="G14517" s="32"/>
      <c r="I14517" s="7"/>
      <c r="J14517" s="7"/>
      <c r="K14517" s="7"/>
      <c r="N14517" s="7"/>
    </row>
    <row r="14518" spans="4:14" s="1" customFormat="1">
      <c r="D14518" s="32"/>
      <c r="G14518" s="32"/>
      <c r="I14518" s="7"/>
      <c r="J14518" s="7"/>
      <c r="K14518" s="7"/>
      <c r="N14518" s="7"/>
    </row>
    <row r="14519" spans="4:14" s="1" customFormat="1">
      <c r="D14519" s="32"/>
      <c r="G14519" s="32"/>
      <c r="I14519" s="7"/>
      <c r="J14519" s="7"/>
      <c r="K14519" s="7"/>
      <c r="N14519" s="7"/>
    </row>
    <row r="14520" spans="4:14" s="1" customFormat="1">
      <c r="D14520" s="32"/>
      <c r="G14520" s="32"/>
      <c r="I14520" s="7"/>
      <c r="J14520" s="7"/>
      <c r="K14520" s="7"/>
      <c r="N14520" s="7"/>
    </row>
    <row r="14521" spans="4:14" s="1" customFormat="1">
      <c r="D14521" s="32"/>
      <c r="G14521" s="32"/>
      <c r="I14521" s="7"/>
      <c r="J14521" s="7"/>
      <c r="K14521" s="7"/>
      <c r="N14521" s="7"/>
    </row>
    <row r="14522" spans="4:14" s="1" customFormat="1">
      <c r="D14522" s="32"/>
      <c r="G14522" s="32"/>
      <c r="I14522" s="7"/>
      <c r="J14522" s="7"/>
      <c r="K14522" s="7"/>
      <c r="N14522" s="7"/>
    </row>
    <row r="14523" spans="4:14" s="1" customFormat="1">
      <c r="D14523" s="32"/>
      <c r="G14523" s="32"/>
      <c r="I14523" s="7"/>
      <c r="J14523" s="7"/>
      <c r="K14523" s="7"/>
      <c r="N14523" s="7"/>
    </row>
    <row r="14524" spans="4:14" s="1" customFormat="1">
      <c r="D14524" s="32"/>
      <c r="G14524" s="32"/>
      <c r="I14524" s="7"/>
      <c r="J14524" s="7"/>
      <c r="K14524" s="7"/>
      <c r="N14524" s="7"/>
    </row>
    <row r="14525" spans="4:14" s="1" customFormat="1">
      <c r="D14525" s="32"/>
      <c r="G14525" s="32"/>
      <c r="I14525" s="7"/>
      <c r="J14525" s="7"/>
      <c r="K14525" s="7"/>
      <c r="N14525" s="7"/>
    </row>
    <row r="14526" spans="4:14" s="1" customFormat="1">
      <c r="D14526" s="32"/>
      <c r="G14526" s="32"/>
      <c r="I14526" s="7"/>
      <c r="J14526" s="7"/>
      <c r="K14526" s="7"/>
      <c r="N14526" s="7"/>
    </row>
    <row r="14527" spans="4:14" s="1" customFormat="1">
      <c r="D14527" s="32"/>
      <c r="G14527" s="32"/>
      <c r="I14527" s="7"/>
      <c r="J14527" s="7"/>
      <c r="K14527" s="7"/>
      <c r="N14527" s="7"/>
    </row>
    <row r="14528" spans="4:14" s="1" customFormat="1">
      <c r="D14528" s="32"/>
      <c r="G14528" s="32"/>
      <c r="I14528" s="7"/>
      <c r="J14528" s="7"/>
      <c r="K14528" s="7"/>
      <c r="N14528" s="7"/>
    </row>
    <row r="14529" spans="4:14" s="1" customFormat="1">
      <c r="D14529" s="32"/>
      <c r="G14529" s="32"/>
      <c r="I14529" s="7"/>
      <c r="J14529" s="7"/>
      <c r="K14529" s="7"/>
      <c r="N14529" s="7"/>
    </row>
    <row r="14530" spans="4:14" s="1" customFormat="1">
      <c r="D14530" s="32"/>
      <c r="G14530" s="32"/>
      <c r="I14530" s="7"/>
      <c r="J14530" s="7"/>
      <c r="K14530" s="7"/>
      <c r="N14530" s="7"/>
    </row>
    <row r="14531" spans="4:14" s="1" customFormat="1">
      <c r="D14531" s="32"/>
      <c r="G14531" s="32"/>
      <c r="I14531" s="7"/>
      <c r="J14531" s="7"/>
      <c r="K14531" s="7"/>
      <c r="N14531" s="7"/>
    </row>
    <row r="14532" spans="4:14" s="1" customFormat="1">
      <c r="D14532" s="32"/>
      <c r="G14532" s="32"/>
      <c r="I14532" s="7"/>
      <c r="J14532" s="7"/>
      <c r="K14532" s="7"/>
      <c r="N14532" s="7"/>
    </row>
    <row r="14533" spans="4:14" s="1" customFormat="1">
      <c r="D14533" s="32"/>
      <c r="G14533" s="32"/>
      <c r="I14533" s="7"/>
      <c r="J14533" s="7"/>
      <c r="K14533" s="7"/>
      <c r="N14533" s="7"/>
    </row>
    <row r="14534" spans="4:14" s="1" customFormat="1">
      <c r="D14534" s="32"/>
      <c r="G14534" s="32"/>
      <c r="I14534" s="7"/>
      <c r="J14534" s="7"/>
      <c r="K14534" s="7"/>
      <c r="N14534" s="7"/>
    </row>
    <row r="14535" spans="4:14" s="1" customFormat="1">
      <c r="D14535" s="32"/>
      <c r="G14535" s="32"/>
      <c r="I14535" s="7"/>
      <c r="J14535" s="7"/>
      <c r="K14535" s="7"/>
      <c r="N14535" s="7"/>
    </row>
    <row r="14536" spans="4:14" s="1" customFormat="1">
      <c r="D14536" s="32"/>
      <c r="G14536" s="32"/>
      <c r="I14536" s="7"/>
      <c r="J14536" s="7"/>
      <c r="K14536" s="7"/>
      <c r="N14536" s="7"/>
    </row>
    <row r="14537" spans="4:14" s="1" customFormat="1">
      <c r="D14537" s="32"/>
      <c r="G14537" s="32"/>
      <c r="I14537" s="7"/>
      <c r="J14537" s="7"/>
      <c r="K14537" s="7"/>
      <c r="N14537" s="7"/>
    </row>
    <row r="14538" spans="4:14" s="1" customFormat="1">
      <c r="D14538" s="32"/>
      <c r="G14538" s="32"/>
      <c r="I14538" s="7"/>
      <c r="J14538" s="7"/>
      <c r="K14538" s="7"/>
      <c r="N14538" s="7"/>
    </row>
    <row r="14539" spans="4:14" s="1" customFormat="1">
      <c r="D14539" s="32"/>
      <c r="G14539" s="32"/>
      <c r="I14539" s="7"/>
      <c r="J14539" s="7"/>
      <c r="K14539" s="7"/>
      <c r="N14539" s="7"/>
    </row>
    <row r="14540" spans="4:14" s="1" customFormat="1">
      <c r="D14540" s="32"/>
      <c r="G14540" s="32"/>
      <c r="I14540" s="7"/>
      <c r="J14540" s="7"/>
      <c r="K14540" s="7"/>
      <c r="N14540" s="7"/>
    </row>
    <row r="14541" spans="4:14" s="1" customFormat="1">
      <c r="D14541" s="32"/>
      <c r="G14541" s="32"/>
      <c r="I14541" s="7"/>
      <c r="J14541" s="7"/>
      <c r="K14541" s="7"/>
      <c r="N14541" s="7"/>
    </row>
    <row r="14542" spans="4:14" s="1" customFormat="1">
      <c r="D14542" s="32"/>
      <c r="G14542" s="32"/>
      <c r="I14542" s="7"/>
      <c r="J14542" s="7"/>
      <c r="K14542" s="7"/>
      <c r="N14542" s="7"/>
    </row>
    <row r="14543" spans="4:14" s="1" customFormat="1">
      <c r="D14543" s="32"/>
      <c r="G14543" s="32"/>
      <c r="I14543" s="7"/>
      <c r="J14543" s="7"/>
      <c r="K14543" s="7"/>
      <c r="N14543" s="7"/>
    </row>
    <row r="14544" spans="4:14" s="1" customFormat="1">
      <c r="D14544" s="32"/>
      <c r="G14544" s="32"/>
      <c r="I14544" s="7"/>
      <c r="J14544" s="7"/>
      <c r="K14544" s="7"/>
      <c r="N14544" s="7"/>
    </row>
    <row r="14545" spans="4:14" s="1" customFormat="1">
      <c r="D14545" s="32"/>
      <c r="G14545" s="32"/>
      <c r="I14545" s="7"/>
      <c r="J14545" s="7"/>
      <c r="K14545" s="7"/>
      <c r="N14545" s="7"/>
    </row>
    <row r="14546" spans="4:14" s="1" customFormat="1">
      <c r="D14546" s="32"/>
      <c r="G14546" s="32"/>
      <c r="I14546" s="7"/>
      <c r="J14546" s="7"/>
      <c r="K14546" s="7"/>
      <c r="N14546" s="7"/>
    </row>
    <row r="14547" spans="4:14" s="1" customFormat="1">
      <c r="D14547" s="32"/>
      <c r="G14547" s="32"/>
      <c r="I14547" s="7"/>
      <c r="J14547" s="7"/>
      <c r="K14547" s="7"/>
      <c r="N14547" s="7"/>
    </row>
    <row r="14548" spans="4:14" s="1" customFormat="1">
      <c r="D14548" s="32"/>
      <c r="G14548" s="32"/>
      <c r="I14548" s="7"/>
      <c r="J14548" s="7"/>
      <c r="K14548" s="7"/>
      <c r="N14548" s="7"/>
    </row>
    <row r="14549" spans="4:14" s="1" customFormat="1">
      <c r="D14549" s="32"/>
      <c r="G14549" s="32"/>
      <c r="I14549" s="7"/>
      <c r="J14549" s="7"/>
      <c r="K14549" s="7"/>
      <c r="N14549" s="7"/>
    </row>
    <row r="14550" spans="4:14" s="1" customFormat="1">
      <c r="D14550" s="32"/>
      <c r="G14550" s="32"/>
      <c r="I14550" s="7"/>
      <c r="J14550" s="7"/>
      <c r="K14550" s="7"/>
      <c r="N14550" s="7"/>
    </row>
    <row r="14551" spans="4:14" s="1" customFormat="1">
      <c r="D14551" s="32"/>
      <c r="G14551" s="32"/>
      <c r="I14551" s="7"/>
      <c r="J14551" s="7"/>
      <c r="K14551" s="7"/>
      <c r="N14551" s="7"/>
    </row>
    <row r="14552" spans="4:14" s="1" customFormat="1">
      <c r="D14552" s="32"/>
      <c r="G14552" s="32"/>
      <c r="I14552" s="7"/>
      <c r="J14552" s="7"/>
      <c r="K14552" s="7"/>
      <c r="N14552" s="7"/>
    </row>
    <row r="14553" spans="4:14" s="1" customFormat="1">
      <c r="D14553" s="32"/>
      <c r="G14553" s="32"/>
      <c r="I14553" s="7"/>
      <c r="J14553" s="7"/>
      <c r="K14553" s="7"/>
      <c r="N14553" s="7"/>
    </row>
    <row r="14554" spans="4:14" s="1" customFormat="1">
      <c r="D14554" s="32"/>
      <c r="G14554" s="32"/>
      <c r="I14554" s="7"/>
      <c r="J14554" s="7"/>
      <c r="K14554" s="7"/>
      <c r="N14554" s="7"/>
    </row>
    <row r="14555" spans="4:14" s="1" customFormat="1">
      <c r="D14555" s="32"/>
      <c r="G14555" s="32"/>
      <c r="I14555" s="7"/>
      <c r="J14555" s="7"/>
      <c r="K14555" s="7"/>
      <c r="N14555" s="7"/>
    </row>
    <row r="14556" spans="4:14" s="1" customFormat="1">
      <c r="D14556" s="32"/>
      <c r="G14556" s="32"/>
      <c r="I14556" s="7"/>
      <c r="J14556" s="7"/>
      <c r="K14556" s="7"/>
      <c r="N14556" s="7"/>
    </row>
    <row r="14557" spans="4:14" s="1" customFormat="1">
      <c r="D14557" s="32"/>
      <c r="G14557" s="32"/>
      <c r="I14557" s="7"/>
      <c r="J14557" s="7"/>
      <c r="K14557" s="7"/>
      <c r="N14557" s="7"/>
    </row>
    <row r="14558" spans="4:14" s="1" customFormat="1">
      <c r="D14558" s="32"/>
      <c r="G14558" s="32"/>
      <c r="I14558" s="7"/>
      <c r="J14558" s="7"/>
      <c r="K14558" s="7"/>
      <c r="N14558" s="7"/>
    </row>
    <row r="14559" spans="4:14" s="1" customFormat="1">
      <c r="D14559" s="32"/>
      <c r="G14559" s="32"/>
      <c r="I14559" s="7"/>
      <c r="J14559" s="7"/>
      <c r="K14559" s="7"/>
      <c r="N14559" s="7"/>
    </row>
    <row r="14560" spans="4:14" s="1" customFormat="1">
      <c r="D14560" s="32"/>
      <c r="G14560" s="32"/>
      <c r="I14560" s="7"/>
      <c r="J14560" s="7"/>
      <c r="K14560" s="7"/>
      <c r="N14560" s="7"/>
    </row>
    <row r="14561" spans="4:14" s="1" customFormat="1">
      <c r="D14561" s="32"/>
      <c r="G14561" s="32"/>
      <c r="I14561" s="7"/>
      <c r="J14561" s="7"/>
      <c r="K14561" s="7"/>
      <c r="N14561" s="7"/>
    </row>
    <row r="14562" spans="4:14" s="1" customFormat="1">
      <c r="D14562" s="32"/>
      <c r="G14562" s="32"/>
      <c r="I14562" s="7"/>
      <c r="J14562" s="7"/>
      <c r="K14562" s="7"/>
      <c r="N14562" s="7"/>
    </row>
    <row r="14563" spans="4:14" s="1" customFormat="1">
      <c r="D14563" s="32"/>
      <c r="G14563" s="32"/>
      <c r="I14563" s="7"/>
      <c r="J14563" s="7"/>
      <c r="K14563" s="7"/>
      <c r="N14563" s="7"/>
    </row>
    <row r="14564" spans="4:14" s="1" customFormat="1">
      <c r="D14564" s="32"/>
      <c r="G14564" s="32"/>
      <c r="I14564" s="7"/>
      <c r="J14564" s="7"/>
      <c r="K14564" s="7"/>
      <c r="N14564" s="7"/>
    </row>
    <row r="14565" spans="4:14" s="1" customFormat="1">
      <c r="D14565" s="32"/>
      <c r="G14565" s="32"/>
      <c r="I14565" s="7"/>
      <c r="J14565" s="7"/>
      <c r="K14565" s="7"/>
      <c r="N14565" s="7"/>
    </row>
    <row r="14566" spans="4:14" s="1" customFormat="1">
      <c r="D14566" s="32"/>
      <c r="G14566" s="32"/>
      <c r="I14566" s="7"/>
      <c r="J14566" s="7"/>
      <c r="K14566" s="7"/>
      <c r="N14566" s="7"/>
    </row>
    <row r="14567" spans="4:14" s="1" customFormat="1">
      <c r="D14567" s="32"/>
      <c r="G14567" s="32"/>
      <c r="I14567" s="7"/>
      <c r="J14567" s="7"/>
      <c r="K14567" s="7"/>
      <c r="N14567" s="7"/>
    </row>
    <row r="14568" spans="4:14" s="1" customFormat="1">
      <c r="D14568" s="32"/>
      <c r="G14568" s="32"/>
      <c r="I14568" s="7"/>
      <c r="J14568" s="7"/>
      <c r="K14568" s="7"/>
      <c r="N14568" s="7"/>
    </row>
    <row r="14569" spans="4:14" s="1" customFormat="1">
      <c r="D14569" s="32"/>
      <c r="G14569" s="32"/>
      <c r="I14569" s="7"/>
      <c r="J14569" s="7"/>
      <c r="K14569" s="7"/>
      <c r="N14569" s="7"/>
    </row>
    <row r="14570" spans="4:14" s="1" customFormat="1">
      <c r="D14570" s="32"/>
      <c r="G14570" s="32"/>
      <c r="I14570" s="7"/>
      <c r="J14570" s="7"/>
      <c r="K14570" s="7"/>
      <c r="N14570" s="7"/>
    </row>
    <row r="14571" spans="4:14" s="1" customFormat="1">
      <c r="D14571" s="32"/>
      <c r="G14571" s="32"/>
      <c r="I14571" s="7"/>
      <c r="J14571" s="7"/>
      <c r="K14571" s="7"/>
      <c r="N14571" s="7"/>
    </row>
    <row r="14572" spans="4:14" s="1" customFormat="1">
      <c r="D14572" s="32"/>
      <c r="G14572" s="32"/>
      <c r="I14572" s="7"/>
      <c r="J14572" s="7"/>
      <c r="K14572" s="7"/>
      <c r="N14572" s="7"/>
    </row>
    <row r="14573" spans="4:14" s="1" customFormat="1">
      <c r="D14573" s="32"/>
      <c r="G14573" s="32"/>
      <c r="I14573" s="7"/>
      <c r="J14573" s="7"/>
      <c r="K14573" s="7"/>
      <c r="N14573" s="7"/>
    </row>
    <row r="14574" spans="4:14" s="1" customFormat="1">
      <c r="D14574" s="32"/>
      <c r="G14574" s="32"/>
      <c r="I14574" s="7"/>
      <c r="J14574" s="7"/>
      <c r="K14574" s="7"/>
      <c r="N14574" s="7"/>
    </row>
    <row r="14575" spans="4:14" s="1" customFormat="1">
      <c r="D14575" s="32"/>
      <c r="G14575" s="32"/>
      <c r="I14575" s="7"/>
      <c r="J14575" s="7"/>
      <c r="K14575" s="7"/>
      <c r="N14575" s="7"/>
    </row>
    <row r="14576" spans="4:14" s="1" customFormat="1">
      <c r="D14576" s="32"/>
      <c r="G14576" s="32"/>
      <c r="I14576" s="7"/>
      <c r="J14576" s="7"/>
      <c r="K14576" s="7"/>
      <c r="N14576" s="7"/>
    </row>
    <row r="14577" spans="4:14" s="1" customFormat="1">
      <c r="D14577" s="32"/>
      <c r="G14577" s="32"/>
      <c r="I14577" s="7"/>
      <c r="J14577" s="7"/>
      <c r="K14577" s="7"/>
      <c r="N14577" s="7"/>
    </row>
    <row r="14578" spans="4:14" s="1" customFormat="1">
      <c r="D14578" s="32"/>
      <c r="G14578" s="32"/>
      <c r="I14578" s="7"/>
      <c r="J14578" s="7"/>
      <c r="K14578" s="7"/>
      <c r="N14578" s="7"/>
    </row>
    <row r="14579" spans="4:14" s="1" customFormat="1">
      <c r="D14579" s="32"/>
      <c r="G14579" s="32"/>
      <c r="I14579" s="7"/>
      <c r="J14579" s="7"/>
      <c r="K14579" s="7"/>
      <c r="N14579" s="7"/>
    </row>
    <row r="14580" spans="4:14" s="1" customFormat="1">
      <c r="D14580" s="32"/>
      <c r="G14580" s="32"/>
      <c r="I14580" s="7"/>
      <c r="J14580" s="7"/>
      <c r="K14580" s="7"/>
      <c r="N14580" s="7"/>
    </row>
    <row r="14581" spans="4:14" s="1" customFormat="1">
      <c r="D14581" s="32"/>
      <c r="G14581" s="32"/>
      <c r="I14581" s="7"/>
      <c r="J14581" s="7"/>
      <c r="K14581" s="7"/>
      <c r="N14581" s="7"/>
    </row>
    <row r="14582" spans="4:14" s="1" customFormat="1">
      <c r="D14582" s="32"/>
      <c r="G14582" s="32"/>
      <c r="I14582" s="7"/>
      <c r="J14582" s="7"/>
      <c r="K14582" s="7"/>
      <c r="N14582" s="7"/>
    </row>
    <row r="14583" spans="4:14" s="1" customFormat="1">
      <c r="D14583" s="32"/>
      <c r="G14583" s="32"/>
      <c r="I14583" s="7"/>
      <c r="J14583" s="7"/>
      <c r="K14583" s="7"/>
      <c r="N14583" s="7"/>
    </row>
    <row r="14584" spans="4:14" s="1" customFormat="1">
      <c r="D14584" s="32"/>
      <c r="G14584" s="32"/>
      <c r="I14584" s="7"/>
      <c r="J14584" s="7"/>
      <c r="K14584" s="7"/>
      <c r="N14584" s="7"/>
    </row>
    <row r="14585" spans="4:14" s="1" customFormat="1">
      <c r="D14585" s="32"/>
      <c r="G14585" s="32"/>
      <c r="I14585" s="7"/>
      <c r="J14585" s="7"/>
      <c r="K14585" s="7"/>
      <c r="N14585" s="7"/>
    </row>
    <row r="14586" spans="4:14" s="1" customFormat="1">
      <c r="D14586" s="32"/>
      <c r="G14586" s="32"/>
      <c r="I14586" s="7"/>
      <c r="J14586" s="7"/>
      <c r="K14586" s="7"/>
      <c r="N14586" s="7"/>
    </row>
    <row r="14587" spans="4:14" s="1" customFormat="1">
      <c r="D14587" s="32"/>
      <c r="G14587" s="32"/>
      <c r="I14587" s="7"/>
      <c r="J14587" s="7"/>
      <c r="K14587" s="7"/>
      <c r="N14587" s="7"/>
    </row>
    <row r="14588" spans="4:14" s="1" customFormat="1">
      <c r="D14588" s="32"/>
      <c r="G14588" s="32"/>
      <c r="I14588" s="7"/>
      <c r="J14588" s="7"/>
      <c r="K14588" s="7"/>
      <c r="N14588" s="7"/>
    </row>
    <row r="14589" spans="4:14" s="1" customFormat="1">
      <c r="D14589" s="32"/>
      <c r="G14589" s="32"/>
      <c r="I14589" s="7"/>
      <c r="J14589" s="7"/>
      <c r="K14589" s="7"/>
      <c r="N14589" s="7"/>
    </row>
    <row r="14590" spans="4:14" s="1" customFormat="1">
      <c r="D14590" s="32"/>
      <c r="G14590" s="32"/>
      <c r="I14590" s="7"/>
      <c r="J14590" s="7"/>
      <c r="K14590" s="7"/>
      <c r="N14590" s="7"/>
    </row>
    <row r="14591" spans="4:14" s="1" customFormat="1">
      <c r="D14591" s="32"/>
      <c r="G14591" s="32"/>
      <c r="I14591" s="7"/>
      <c r="J14591" s="7"/>
      <c r="K14591" s="7"/>
      <c r="N14591" s="7"/>
    </row>
    <row r="14592" spans="4:14" s="1" customFormat="1">
      <c r="D14592" s="32"/>
      <c r="G14592" s="32"/>
      <c r="I14592" s="7"/>
      <c r="J14592" s="7"/>
      <c r="K14592" s="7"/>
      <c r="N14592" s="7"/>
    </row>
    <row r="14593" spans="4:14" s="1" customFormat="1">
      <c r="D14593" s="32"/>
      <c r="G14593" s="32"/>
      <c r="I14593" s="7"/>
      <c r="J14593" s="7"/>
      <c r="K14593" s="7"/>
      <c r="N14593" s="7"/>
    </row>
    <row r="14594" spans="4:14" s="1" customFormat="1">
      <c r="D14594" s="32"/>
      <c r="G14594" s="32"/>
      <c r="I14594" s="7"/>
      <c r="J14594" s="7"/>
      <c r="K14594" s="7"/>
      <c r="N14594" s="7"/>
    </row>
    <row r="14595" spans="4:14" s="1" customFormat="1">
      <c r="D14595" s="32"/>
      <c r="G14595" s="32"/>
      <c r="I14595" s="7"/>
      <c r="J14595" s="7"/>
      <c r="K14595" s="7"/>
      <c r="N14595" s="7"/>
    </row>
    <row r="14596" spans="4:14" s="1" customFormat="1">
      <c r="D14596" s="32"/>
      <c r="G14596" s="32"/>
      <c r="I14596" s="7"/>
      <c r="J14596" s="7"/>
      <c r="K14596" s="7"/>
      <c r="N14596" s="7"/>
    </row>
    <row r="14597" spans="4:14" s="1" customFormat="1">
      <c r="D14597" s="32"/>
      <c r="G14597" s="32"/>
      <c r="I14597" s="7"/>
      <c r="J14597" s="7"/>
      <c r="K14597" s="7"/>
      <c r="N14597" s="7"/>
    </row>
    <row r="14598" spans="4:14" s="1" customFormat="1">
      <c r="D14598" s="32"/>
      <c r="G14598" s="32"/>
      <c r="I14598" s="7"/>
      <c r="J14598" s="7"/>
      <c r="K14598" s="7"/>
      <c r="N14598" s="7"/>
    </row>
    <row r="14599" spans="4:14" s="1" customFormat="1">
      <c r="D14599" s="32"/>
      <c r="G14599" s="32"/>
      <c r="I14599" s="7"/>
      <c r="J14599" s="7"/>
      <c r="K14599" s="7"/>
      <c r="N14599" s="7"/>
    </row>
    <row r="14600" spans="4:14" s="1" customFormat="1">
      <c r="D14600" s="32"/>
      <c r="G14600" s="32"/>
      <c r="I14600" s="7"/>
      <c r="J14600" s="7"/>
      <c r="K14600" s="7"/>
      <c r="N14600" s="7"/>
    </row>
    <row r="14601" spans="4:14" s="1" customFormat="1">
      <c r="D14601" s="32"/>
      <c r="G14601" s="32"/>
      <c r="I14601" s="7"/>
      <c r="J14601" s="7"/>
      <c r="K14601" s="7"/>
      <c r="N14601" s="7"/>
    </row>
    <row r="14602" spans="4:14" s="1" customFormat="1">
      <c r="D14602" s="32"/>
      <c r="G14602" s="32"/>
      <c r="I14602" s="7"/>
      <c r="J14602" s="7"/>
      <c r="K14602" s="7"/>
      <c r="N14602" s="7"/>
    </row>
    <row r="14603" spans="4:14" s="1" customFormat="1">
      <c r="D14603" s="32"/>
      <c r="G14603" s="32"/>
      <c r="I14603" s="7"/>
      <c r="J14603" s="7"/>
      <c r="K14603" s="7"/>
      <c r="N14603" s="7"/>
    </row>
    <row r="14604" spans="4:14" s="1" customFormat="1">
      <c r="D14604" s="32"/>
      <c r="G14604" s="32"/>
      <c r="I14604" s="7"/>
      <c r="J14604" s="7"/>
      <c r="K14604" s="7"/>
      <c r="N14604" s="7"/>
    </row>
    <row r="14605" spans="4:14" s="1" customFormat="1">
      <c r="D14605" s="32"/>
      <c r="G14605" s="32"/>
      <c r="I14605" s="7"/>
      <c r="J14605" s="7"/>
      <c r="K14605" s="7"/>
      <c r="N14605" s="7"/>
    </row>
    <row r="14606" spans="4:14" s="1" customFormat="1">
      <c r="D14606" s="32"/>
      <c r="G14606" s="32"/>
      <c r="I14606" s="7"/>
      <c r="J14606" s="7"/>
      <c r="K14606" s="7"/>
      <c r="N14606" s="7"/>
    </row>
    <row r="14607" spans="4:14" s="1" customFormat="1">
      <c r="D14607" s="32"/>
      <c r="G14607" s="32"/>
      <c r="I14607" s="7"/>
      <c r="J14607" s="7"/>
      <c r="K14607" s="7"/>
      <c r="N14607" s="7"/>
    </row>
    <row r="14608" spans="4:14" s="1" customFormat="1">
      <c r="D14608" s="32"/>
      <c r="G14608" s="32"/>
      <c r="I14608" s="7"/>
      <c r="J14608" s="7"/>
      <c r="K14608" s="7"/>
      <c r="N14608" s="7"/>
    </row>
    <row r="14609" spans="4:14" s="1" customFormat="1">
      <c r="D14609" s="32"/>
      <c r="G14609" s="32"/>
      <c r="I14609" s="7"/>
      <c r="J14609" s="7"/>
      <c r="K14609" s="7"/>
      <c r="N14609" s="7"/>
    </row>
    <row r="14610" spans="4:14" s="1" customFormat="1">
      <c r="D14610" s="32"/>
      <c r="G14610" s="32"/>
      <c r="I14610" s="7"/>
      <c r="J14610" s="7"/>
      <c r="K14610" s="7"/>
      <c r="N14610" s="7"/>
    </row>
    <row r="14611" spans="4:14" s="1" customFormat="1">
      <c r="D14611" s="32"/>
      <c r="G14611" s="32"/>
      <c r="I14611" s="7"/>
      <c r="J14611" s="7"/>
      <c r="K14611" s="7"/>
      <c r="N14611" s="7"/>
    </row>
    <row r="14612" spans="4:14" s="1" customFormat="1">
      <c r="D14612" s="32"/>
      <c r="G14612" s="32"/>
      <c r="I14612" s="7"/>
      <c r="J14612" s="7"/>
      <c r="K14612" s="7"/>
      <c r="N14612" s="7"/>
    </row>
    <row r="14613" spans="4:14" s="1" customFormat="1">
      <c r="D14613" s="32"/>
      <c r="G14613" s="32"/>
      <c r="I14613" s="7"/>
      <c r="J14613" s="7"/>
      <c r="K14613" s="7"/>
      <c r="N14613" s="7"/>
    </row>
    <row r="14614" spans="4:14" s="1" customFormat="1">
      <c r="D14614" s="32"/>
      <c r="G14614" s="32"/>
      <c r="I14614" s="7"/>
      <c r="J14614" s="7"/>
      <c r="K14614" s="7"/>
      <c r="N14614" s="7"/>
    </row>
    <row r="14615" spans="4:14" s="1" customFormat="1">
      <c r="D14615" s="32"/>
      <c r="G14615" s="32"/>
      <c r="I14615" s="7"/>
      <c r="J14615" s="7"/>
      <c r="K14615" s="7"/>
      <c r="N14615" s="7"/>
    </row>
    <row r="14616" spans="4:14" s="1" customFormat="1">
      <c r="D14616" s="32"/>
      <c r="G14616" s="32"/>
      <c r="I14616" s="7"/>
      <c r="J14616" s="7"/>
      <c r="K14616" s="7"/>
      <c r="N14616" s="7"/>
    </row>
    <row r="14617" spans="4:14" s="1" customFormat="1">
      <c r="D14617" s="32"/>
      <c r="G14617" s="32"/>
      <c r="I14617" s="7"/>
      <c r="J14617" s="7"/>
      <c r="K14617" s="7"/>
      <c r="N14617" s="7"/>
    </row>
    <row r="14618" spans="4:14" s="1" customFormat="1">
      <c r="D14618" s="32"/>
      <c r="G14618" s="32"/>
      <c r="I14618" s="7"/>
      <c r="J14618" s="7"/>
      <c r="K14618" s="7"/>
      <c r="N14618" s="7"/>
    </row>
    <row r="14619" spans="4:14" s="1" customFormat="1">
      <c r="D14619" s="32"/>
      <c r="G14619" s="32"/>
      <c r="I14619" s="7"/>
      <c r="J14619" s="7"/>
      <c r="K14619" s="7"/>
      <c r="N14619" s="7"/>
    </row>
    <row r="14620" spans="4:14" s="1" customFormat="1">
      <c r="D14620" s="32"/>
      <c r="G14620" s="32"/>
      <c r="I14620" s="7"/>
      <c r="J14620" s="7"/>
      <c r="K14620" s="7"/>
      <c r="N14620" s="7"/>
    </row>
    <row r="14621" spans="4:14" s="1" customFormat="1">
      <c r="D14621" s="32"/>
      <c r="G14621" s="32"/>
      <c r="I14621" s="7"/>
      <c r="J14621" s="7"/>
      <c r="K14621" s="7"/>
      <c r="N14621" s="7"/>
    </row>
    <row r="14622" spans="4:14" s="1" customFormat="1">
      <c r="D14622" s="32"/>
      <c r="G14622" s="32"/>
      <c r="I14622" s="7"/>
      <c r="J14622" s="7"/>
      <c r="K14622" s="7"/>
      <c r="N14622" s="7"/>
    </row>
    <row r="14623" spans="4:14" s="1" customFormat="1">
      <c r="D14623" s="32"/>
      <c r="G14623" s="32"/>
      <c r="I14623" s="7"/>
      <c r="J14623" s="7"/>
      <c r="K14623" s="7"/>
      <c r="N14623" s="7"/>
    </row>
    <row r="14624" spans="4:14" s="1" customFormat="1">
      <c r="D14624" s="32"/>
      <c r="G14624" s="32"/>
      <c r="I14624" s="7"/>
      <c r="J14624" s="7"/>
      <c r="K14624" s="7"/>
      <c r="N14624" s="7"/>
    </row>
    <row r="14625" spans="4:14" s="1" customFormat="1">
      <c r="D14625" s="32"/>
      <c r="G14625" s="32"/>
      <c r="I14625" s="7"/>
      <c r="J14625" s="7"/>
      <c r="K14625" s="7"/>
      <c r="N14625" s="7"/>
    </row>
    <row r="14626" spans="4:14" s="1" customFormat="1">
      <c r="D14626" s="32"/>
      <c r="G14626" s="32"/>
      <c r="I14626" s="7"/>
      <c r="J14626" s="7"/>
      <c r="K14626" s="7"/>
      <c r="N14626" s="7"/>
    </row>
    <row r="14627" spans="4:14" s="1" customFormat="1">
      <c r="D14627" s="32"/>
      <c r="G14627" s="32"/>
      <c r="I14627" s="7"/>
      <c r="J14627" s="7"/>
      <c r="K14627" s="7"/>
      <c r="N14627" s="7"/>
    </row>
    <row r="14628" spans="4:14" s="1" customFormat="1">
      <c r="D14628" s="32"/>
      <c r="G14628" s="32"/>
      <c r="I14628" s="7"/>
      <c r="J14628" s="7"/>
      <c r="K14628" s="7"/>
      <c r="N14628" s="7"/>
    </row>
    <row r="14629" spans="4:14" s="1" customFormat="1">
      <c r="D14629" s="32"/>
      <c r="G14629" s="32"/>
      <c r="I14629" s="7"/>
      <c r="J14629" s="7"/>
      <c r="K14629" s="7"/>
      <c r="N14629" s="7"/>
    </row>
    <row r="14630" spans="4:14" s="1" customFormat="1">
      <c r="D14630" s="32"/>
      <c r="G14630" s="32"/>
      <c r="I14630" s="7"/>
      <c r="J14630" s="7"/>
      <c r="K14630" s="7"/>
      <c r="N14630" s="7"/>
    </row>
    <row r="14631" spans="4:14" s="1" customFormat="1">
      <c r="D14631" s="32"/>
      <c r="G14631" s="32"/>
      <c r="I14631" s="7"/>
      <c r="J14631" s="7"/>
      <c r="K14631" s="7"/>
      <c r="N14631" s="7"/>
    </row>
    <row r="14632" spans="4:14" s="1" customFormat="1">
      <c r="D14632" s="32"/>
      <c r="G14632" s="32"/>
      <c r="I14632" s="7"/>
      <c r="J14632" s="7"/>
      <c r="K14632" s="7"/>
      <c r="N14632" s="7"/>
    </row>
    <row r="14633" spans="4:14" s="1" customFormat="1">
      <c r="D14633" s="32"/>
      <c r="G14633" s="32"/>
      <c r="I14633" s="7"/>
      <c r="J14633" s="7"/>
      <c r="K14633" s="7"/>
      <c r="N14633" s="7"/>
    </row>
    <row r="14634" spans="4:14" s="1" customFormat="1">
      <c r="D14634" s="32"/>
      <c r="G14634" s="32"/>
      <c r="I14634" s="7"/>
      <c r="J14634" s="7"/>
      <c r="K14634" s="7"/>
      <c r="N14634" s="7"/>
    </row>
    <row r="14635" spans="4:14" s="1" customFormat="1">
      <c r="D14635" s="32"/>
      <c r="G14635" s="32"/>
      <c r="I14635" s="7"/>
      <c r="J14635" s="7"/>
      <c r="K14635" s="7"/>
      <c r="N14635" s="7"/>
    </row>
    <row r="14636" spans="4:14" s="1" customFormat="1">
      <c r="D14636" s="32"/>
      <c r="G14636" s="32"/>
      <c r="I14636" s="7"/>
      <c r="J14636" s="7"/>
      <c r="K14636" s="7"/>
      <c r="N14636" s="7"/>
    </row>
    <row r="14637" spans="4:14" s="1" customFormat="1">
      <c r="D14637" s="32"/>
      <c r="G14637" s="32"/>
      <c r="I14637" s="7"/>
      <c r="J14637" s="7"/>
      <c r="K14637" s="7"/>
      <c r="N14637" s="7"/>
    </row>
    <row r="14638" spans="4:14" s="1" customFormat="1">
      <c r="D14638" s="32"/>
      <c r="G14638" s="32"/>
      <c r="I14638" s="7"/>
      <c r="J14638" s="7"/>
      <c r="K14638" s="7"/>
      <c r="N14638" s="7"/>
    </row>
    <row r="14639" spans="4:14" s="1" customFormat="1">
      <c r="D14639" s="32"/>
      <c r="G14639" s="32"/>
      <c r="I14639" s="7"/>
      <c r="J14639" s="7"/>
      <c r="K14639" s="7"/>
      <c r="N14639" s="7"/>
    </row>
    <row r="14640" spans="4:14" s="1" customFormat="1">
      <c r="D14640" s="32"/>
      <c r="G14640" s="32"/>
      <c r="I14640" s="7"/>
      <c r="J14640" s="7"/>
      <c r="K14640" s="7"/>
      <c r="N14640" s="7"/>
    </row>
    <row r="14641" spans="4:14" s="1" customFormat="1">
      <c r="D14641" s="32"/>
      <c r="G14641" s="32"/>
      <c r="I14641" s="7"/>
      <c r="J14641" s="7"/>
      <c r="K14641" s="7"/>
      <c r="N14641" s="7"/>
    </row>
    <row r="14642" spans="4:14" s="1" customFormat="1">
      <c r="D14642" s="32"/>
      <c r="G14642" s="32"/>
      <c r="I14642" s="7"/>
      <c r="J14642" s="7"/>
      <c r="K14642" s="7"/>
      <c r="N14642" s="7"/>
    </row>
    <row r="14643" spans="4:14" s="1" customFormat="1">
      <c r="D14643" s="32"/>
      <c r="G14643" s="32"/>
      <c r="I14643" s="7"/>
      <c r="J14643" s="7"/>
      <c r="K14643" s="7"/>
      <c r="N14643" s="7"/>
    </row>
    <row r="14644" spans="4:14" s="1" customFormat="1">
      <c r="D14644" s="32"/>
      <c r="G14644" s="32"/>
      <c r="I14644" s="7"/>
      <c r="J14644" s="7"/>
      <c r="K14644" s="7"/>
      <c r="N14644" s="7"/>
    </row>
    <row r="14645" spans="4:14" s="1" customFormat="1">
      <c r="D14645" s="32"/>
      <c r="G14645" s="32"/>
      <c r="I14645" s="7"/>
      <c r="J14645" s="7"/>
      <c r="K14645" s="7"/>
      <c r="N14645" s="7"/>
    </row>
    <row r="14646" spans="4:14" s="1" customFormat="1">
      <c r="D14646" s="32"/>
      <c r="G14646" s="32"/>
      <c r="I14646" s="7"/>
      <c r="J14646" s="7"/>
      <c r="K14646" s="7"/>
      <c r="N14646" s="7"/>
    </row>
    <row r="14647" spans="4:14" s="1" customFormat="1">
      <c r="D14647" s="32"/>
      <c r="G14647" s="32"/>
      <c r="I14647" s="7"/>
      <c r="J14647" s="7"/>
      <c r="K14647" s="7"/>
      <c r="N14647" s="7"/>
    </row>
    <row r="14648" spans="4:14" s="1" customFormat="1">
      <c r="D14648" s="32"/>
      <c r="G14648" s="32"/>
      <c r="I14648" s="7"/>
      <c r="J14648" s="7"/>
      <c r="K14648" s="7"/>
      <c r="N14648" s="7"/>
    </row>
    <row r="14649" spans="4:14" s="1" customFormat="1">
      <c r="D14649" s="32"/>
      <c r="G14649" s="32"/>
      <c r="I14649" s="7"/>
      <c r="J14649" s="7"/>
      <c r="K14649" s="7"/>
      <c r="N14649" s="7"/>
    </row>
    <row r="14650" spans="4:14" s="1" customFormat="1">
      <c r="D14650" s="32"/>
      <c r="G14650" s="32"/>
      <c r="I14650" s="7"/>
      <c r="J14650" s="7"/>
      <c r="K14650" s="7"/>
      <c r="N14650" s="7"/>
    </row>
    <row r="14651" spans="4:14" s="1" customFormat="1">
      <c r="D14651" s="32"/>
      <c r="G14651" s="32"/>
      <c r="I14651" s="7"/>
      <c r="J14651" s="7"/>
      <c r="K14651" s="7"/>
      <c r="N14651" s="7"/>
    </row>
    <row r="14652" spans="4:14" s="1" customFormat="1">
      <c r="D14652" s="32"/>
      <c r="G14652" s="32"/>
      <c r="I14652" s="7"/>
      <c r="J14652" s="7"/>
      <c r="K14652" s="7"/>
      <c r="N14652" s="7"/>
    </row>
    <row r="14653" spans="4:14" s="1" customFormat="1">
      <c r="D14653" s="32"/>
      <c r="G14653" s="32"/>
      <c r="I14653" s="7"/>
      <c r="J14653" s="7"/>
      <c r="K14653" s="7"/>
      <c r="N14653" s="7"/>
    </row>
    <row r="14654" spans="4:14" s="1" customFormat="1">
      <c r="D14654" s="32"/>
      <c r="G14654" s="32"/>
      <c r="I14654" s="7"/>
      <c r="J14654" s="7"/>
      <c r="K14654" s="7"/>
      <c r="N14654" s="7"/>
    </row>
    <row r="14655" spans="4:14" s="1" customFormat="1">
      <c r="D14655" s="32"/>
      <c r="G14655" s="32"/>
      <c r="I14655" s="7"/>
      <c r="J14655" s="7"/>
      <c r="K14655" s="7"/>
      <c r="N14655" s="7"/>
    </row>
    <row r="14656" spans="4:14" s="1" customFormat="1">
      <c r="D14656" s="32"/>
      <c r="G14656" s="32"/>
      <c r="I14656" s="7"/>
      <c r="J14656" s="7"/>
      <c r="K14656" s="7"/>
      <c r="N14656" s="7"/>
    </row>
    <row r="14657" spans="4:14" s="1" customFormat="1">
      <c r="D14657" s="32"/>
      <c r="G14657" s="32"/>
      <c r="I14657" s="7"/>
      <c r="J14657" s="7"/>
      <c r="K14657" s="7"/>
      <c r="N14657" s="7"/>
    </row>
    <row r="14658" spans="4:14" s="1" customFormat="1">
      <c r="D14658" s="32"/>
      <c r="G14658" s="32"/>
      <c r="I14658" s="7"/>
      <c r="J14658" s="7"/>
      <c r="K14658" s="7"/>
      <c r="N14658" s="7"/>
    </row>
    <row r="14659" spans="4:14" s="1" customFormat="1">
      <c r="D14659" s="32"/>
      <c r="G14659" s="32"/>
      <c r="I14659" s="7"/>
      <c r="J14659" s="7"/>
      <c r="K14659" s="7"/>
      <c r="N14659" s="7"/>
    </row>
    <row r="14660" spans="4:14" s="1" customFormat="1">
      <c r="D14660" s="32"/>
      <c r="G14660" s="32"/>
      <c r="I14660" s="7"/>
      <c r="J14660" s="7"/>
      <c r="K14660" s="7"/>
      <c r="N14660" s="7"/>
    </row>
    <row r="14661" spans="4:14" s="1" customFormat="1">
      <c r="D14661" s="32"/>
      <c r="G14661" s="32"/>
      <c r="I14661" s="7"/>
      <c r="J14661" s="7"/>
      <c r="K14661" s="7"/>
      <c r="N14661" s="7"/>
    </row>
    <row r="14662" spans="4:14" s="1" customFormat="1">
      <c r="D14662" s="32"/>
      <c r="G14662" s="32"/>
      <c r="I14662" s="7"/>
      <c r="J14662" s="7"/>
      <c r="K14662" s="7"/>
      <c r="N14662" s="7"/>
    </row>
    <row r="14663" spans="4:14" s="1" customFormat="1">
      <c r="D14663" s="32"/>
      <c r="G14663" s="32"/>
      <c r="I14663" s="7"/>
      <c r="J14663" s="7"/>
      <c r="K14663" s="7"/>
      <c r="N14663" s="7"/>
    </row>
    <row r="14664" spans="4:14" s="1" customFormat="1">
      <c r="D14664" s="32"/>
      <c r="G14664" s="32"/>
      <c r="I14664" s="7"/>
      <c r="J14664" s="7"/>
      <c r="K14664" s="7"/>
      <c r="N14664" s="7"/>
    </row>
    <row r="14665" spans="4:14" s="1" customFormat="1">
      <c r="D14665" s="32"/>
      <c r="G14665" s="32"/>
      <c r="I14665" s="7"/>
      <c r="J14665" s="7"/>
      <c r="K14665" s="7"/>
      <c r="N14665" s="7"/>
    </row>
    <row r="14666" spans="4:14" s="1" customFormat="1">
      <c r="D14666" s="32"/>
      <c r="G14666" s="32"/>
      <c r="I14666" s="7"/>
      <c r="J14666" s="7"/>
      <c r="K14666" s="7"/>
      <c r="N14666" s="7"/>
    </row>
    <row r="14667" spans="4:14" s="1" customFormat="1">
      <c r="D14667" s="32"/>
      <c r="G14667" s="32"/>
      <c r="I14667" s="7"/>
      <c r="J14667" s="7"/>
      <c r="K14667" s="7"/>
      <c r="N14667" s="7"/>
    </row>
    <row r="14668" spans="4:14" s="1" customFormat="1">
      <c r="D14668" s="32"/>
      <c r="G14668" s="32"/>
      <c r="I14668" s="7"/>
      <c r="J14668" s="7"/>
      <c r="K14668" s="7"/>
      <c r="N14668" s="7"/>
    </row>
    <row r="14669" spans="4:14" s="1" customFormat="1">
      <c r="D14669" s="32"/>
      <c r="G14669" s="32"/>
      <c r="I14669" s="7"/>
      <c r="J14669" s="7"/>
      <c r="K14669" s="7"/>
      <c r="N14669" s="7"/>
    </row>
    <row r="14670" spans="4:14" s="1" customFormat="1">
      <c r="D14670" s="32"/>
      <c r="G14670" s="32"/>
      <c r="I14670" s="7"/>
      <c r="J14670" s="7"/>
      <c r="K14670" s="7"/>
      <c r="N14670" s="7"/>
    </row>
    <row r="14671" spans="4:14" s="1" customFormat="1">
      <c r="D14671" s="32"/>
      <c r="G14671" s="32"/>
      <c r="I14671" s="7"/>
      <c r="J14671" s="7"/>
      <c r="K14671" s="7"/>
      <c r="N14671" s="7"/>
    </row>
    <row r="14672" spans="4:14" s="1" customFormat="1">
      <c r="D14672" s="32"/>
      <c r="G14672" s="32"/>
      <c r="I14672" s="7"/>
      <c r="J14672" s="7"/>
      <c r="K14672" s="7"/>
      <c r="N14672" s="7"/>
    </row>
    <row r="14673" spans="4:14" s="1" customFormat="1">
      <c r="D14673" s="32"/>
      <c r="G14673" s="32"/>
      <c r="I14673" s="7"/>
      <c r="J14673" s="7"/>
      <c r="K14673" s="7"/>
      <c r="N14673" s="7"/>
    </row>
    <row r="14674" spans="4:14" s="1" customFormat="1">
      <c r="D14674" s="32"/>
      <c r="G14674" s="32"/>
      <c r="I14674" s="7"/>
      <c r="J14674" s="7"/>
      <c r="K14674" s="7"/>
      <c r="N14674" s="7"/>
    </row>
    <row r="14675" spans="4:14" s="1" customFormat="1">
      <c r="D14675" s="32"/>
      <c r="G14675" s="32"/>
      <c r="I14675" s="7"/>
      <c r="J14675" s="7"/>
      <c r="K14675" s="7"/>
      <c r="N14675" s="7"/>
    </row>
    <row r="14676" spans="4:14" s="1" customFormat="1">
      <c r="D14676" s="32"/>
      <c r="G14676" s="32"/>
      <c r="I14676" s="7"/>
      <c r="J14676" s="7"/>
      <c r="K14676" s="7"/>
      <c r="N14676" s="7"/>
    </row>
    <row r="14677" spans="4:14" s="1" customFormat="1">
      <c r="D14677" s="32"/>
      <c r="G14677" s="32"/>
      <c r="I14677" s="7"/>
      <c r="J14677" s="7"/>
      <c r="K14677" s="7"/>
      <c r="N14677" s="7"/>
    </row>
    <row r="14678" spans="4:14" s="1" customFormat="1">
      <c r="D14678" s="32"/>
      <c r="G14678" s="32"/>
      <c r="I14678" s="7"/>
      <c r="J14678" s="7"/>
      <c r="K14678" s="7"/>
      <c r="N14678" s="7"/>
    </row>
    <row r="14679" spans="4:14" s="1" customFormat="1">
      <c r="D14679" s="32"/>
      <c r="G14679" s="32"/>
      <c r="I14679" s="7"/>
      <c r="J14679" s="7"/>
      <c r="K14679" s="7"/>
      <c r="N14679" s="7"/>
    </row>
    <row r="14680" spans="4:14" s="1" customFormat="1">
      <c r="D14680" s="32"/>
      <c r="G14680" s="32"/>
      <c r="I14680" s="7"/>
      <c r="J14680" s="7"/>
      <c r="K14680" s="7"/>
      <c r="N14680" s="7"/>
    </row>
    <row r="14681" spans="4:14" s="1" customFormat="1">
      <c r="D14681" s="32"/>
      <c r="G14681" s="32"/>
      <c r="I14681" s="7"/>
      <c r="J14681" s="7"/>
      <c r="K14681" s="7"/>
      <c r="N14681" s="7"/>
    </row>
    <row r="14682" spans="4:14" s="1" customFormat="1">
      <c r="D14682" s="32"/>
      <c r="G14682" s="32"/>
      <c r="I14682" s="7"/>
      <c r="J14682" s="7"/>
      <c r="K14682" s="7"/>
      <c r="N14682" s="7"/>
    </row>
    <row r="14683" spans="4:14" s="1" customFormat="1">
      <c r="D14683" s="32"/>
      <c r="G14683" s="32"/>
      <c r="I14683" s="7"/>
      <c r="J14683" s="7"/>
      <c r="K14683" s="7"/>
      <c r="N14683" s="7"/>
    </row>
    <row r="14684" spans="4:14" s="1" customFormat="1">
      <c r="D14684" s="32"/>
      <c r="G14684" s="32"/>
      <c r="I14684" s="7"/>
      <c r="J14684" s="7"/>
      <c r="K14684" s="7"/>
      <c r="N14684" s="7"/>
    </row>
    <row r="14685" spans="4:14" s="1" customFormat="1">
      <c r="D14685" s="32"/>
      <c r="G14685" s="32"/>
      <c r="I14685" s="7"/>
      <c r="J14685" s="7"/>
      <c r="K14685" s="7"/>
      <c r="N14685" s="7"/>
    </row>
    <row r="14686" spans="4:14" s="1" customFormat="1">
      <c r="D14686" s="32"/>
      <c r="G14686" s="32"/>
      <c r="I14686" s="7"/>
      <c r="J14686" s="7"/>
      <c r="K14686" s="7"/>
      <c r="N14686" s="7"/>
    </row>
    <row r="14687" spans="4:14" s="1" customFormat="1">
      <c r="D14687" s="32"/>
      <c r="G14687" s="32"/>
      <c r="I14687" s="7"/>
      <c r="J14687" s="7"/>
      <c r="K14687" s="7"/>
      <c r="N14687" s="7"/>
    </row>
    <row r="14688" spans="4:14" s="1" customFormat="1">
      <c r="D14688" s="32"/>
      <c r="G14688" s="32"/>
      <c r="I14688" s="7"/>
      <c r="J14688" s="7"/>
      <c r="K14688" s="7"/>
      <c r="N14688" s="7"/>
    </row>
    <row r="14689" spans="4:14" s="1" customFormat="1">
      <c r="D14689" s="32"/>
      <c r="G14689" s="32"/>
      <c r="I14689" s="7"/>
      <c r="J14689" s="7"/>
      <c r="K14689" s="7"/>
      <c r="N14689" s="7"/>
    </row>
    <row r="14690" spans="4:14" s="1" customFormat="1">
      <c r="D14690" s="32"/>
      <c r="G14690" s="32"/>
      <c r="I14690" s="7"/>
      <c r="J14690" s="7"/>
      <c r="K14690" s="7"/>
      <c r="N14690" s="7"/>
    </row>
    <row r="14691" spans="4:14" s="1" customFormat="1">
      <c r="D14691" s="32"/>
      <c r="G14691" s="32"/>
      <c r="I14691" s="7"/>
      <c r="J14691" s="7"/>
      <c r="K14691" s="7"/>
      <c r="N14691" s="7"/>
    </row>
    <row r="14692" spans="4:14" s="1" customFormat="1">
      <c r="D14692" s="32"/>
      <c r="G14692" s="32"/>
      <c r="I14692" s="7"/>
      <c r="J14692" s="7"/>
      <c r="K14692" s="7"/>
      <c r="N14692" s="7"/>
    </row>
    <row r="14693" spans="4:14" s="1" customFormat="1">
      <c r="D14693" s="32"/>
      <c r="G14693" s="32"/>
      <c r="I14693" s="7"/>
      <c r="J14693" s="7"/>
      <c r="K14693" s="7"/>
      <c r="N14693" s="7"/>
    </row>
    <row r="14694" spans="4:14" s="1" customFormat="1">
      <c r="D14694" s="32"/>
      <c r="G14694" s="32"/>
      <c r="I14694" s="7"/>
      <c r="J14694" s="7"/>
      <c r="K14694" s="7"/>
      <c r="N14694" s="7"/>
    </row>
    <row r="14695" spans="4:14" s="1" customFormat="1">
      <c r="D14695" s="32"/>
      <c r="G14695" s="32"/>
      <c r="I14695" s="7"/>
      <c r="J14695" s="7"/>
      <c r="K14695" s="7"/>
      <c r="N14695" s="7"/>
    </row>
    <row r="14696" spans="4:14" s="1" customFormat="1">
      <c r="D14696" s="32"/>
      <c r="G14696" s="32"/>
      <c r="I14696" s="7"/>
      <c r="J14696" s="7"/>
      <c r="K14696" s="7"/>
      <c r="N14696" s="7"/>
    </row>
    <row r="14697" spans="4:14" s="1" customFormat="1">
      <c r="D14697" s="32"/>
      <c r="G14697" s="32"/>
      <c r="I14697" s="7"/>
      <c r="J14697" s="7"/>
      <c r="K14697" s="7"/>
      <c r="N14697" s="7"/>
    </row>
    <row r="14698" spans="4:14" s="1" customFormat="1">
      <c r="D14698" s="32"/>
      <c r="G14698" s="32"/>
      <c r="I14698" s="7"/>
      <c r="J14698" s="7"/>
      <c r="K14698" s="7"/>
      <c r="N14698" s="7"/>
    </row>
    <row r="14699" spans="4:14" s="1" customFormat="1">
      <c r="D14699" s="32"/>
      <c r="G14699" s="32"/>
      <c r="I14699" s="7"/>
      <c r="J14699" s="7"/>
      <c r="K14699" s="7"/>
      <c r="N14699" s="7"/>
    </row>
    <row r="14700" spans="4:14" s="1" customFormat="1">
      <c r="D14700" s="32"/>
      <c r="G14700" s="32"/>
      <c r="I14700" s="7"/>
      <c r="J14700" s="7"/>
      <c r="K14700" s="7"/>
      <c r="N14700" s="7"/>
    </row>
    <row r="14701" spans="4:14" s="1" customFormat="1">
      <c r="D14701" s="32"/>
      <c r="G14701" s="32"/>
      <c r="I14701" s="7"/>
      <c r="J14701" s="7"/>
      <c r="K14701" s="7"/>
      <c r="N14701" s="7"/>
    </row>
    <row r="14702" spans="4:14" s="1" customFormat="1">
      <c r="D14702" s="32"/>
      <c r="G14702" s="32"/>
      <c r="I14702" s="7"/>
      <c r="J14702" s="7"/>
      <c r="K14702" s="7"/>
      <c r="N14702" s="7"/>
    </row>
    <row r="14703" spans="4:14" s="1" customFormat="1">
      <c r="D14703" s="32"/>
      <c r="G14703" s="32"/>
      <c r="I14703" s="7"/>
      <c r="J14703" s="7"/>
      <c r="K14703" s="7"/>
      <c r="N14703" s="7"/>
    </row>
    <row r="14704" spans="4:14" s="1" customFormat="1">
      <c r="D14704" s="32"/>
      <c r="G14704" s="32"/>
      <c r="I14704" s="7"/>
      <c r="J14704" s="7"/>
      <c r="K14704" s="7"/>
      <c r="N14704" s="7"/>
    </row>
    <row r="14705" spans="4:14" s="1" customFormat="1">
      <c r="D14705" s="32"/>
      <c r="G14705" s="32"/>
      <c r="I14705" s="7"/>
      <c r="J14705" s="7"/>
      <c r="K14705" s="7"/>
      <c r="N14705" s="7"/>
    </row>
    <row r="14706" spans="4:14" s="1" customFormat="1">
      <c r="D14706" s="32"/>
      <c r="G14706" s="32"/>
      <c r="I14706" s="7"/>
      <c r="J14706" s="7"/>
      <c r="K14706" s="7"/>
      <c r="N14706" s="7"/>
    </row>
    <row r="14707" spans="4:14" s="1" customFormat="1">
      <c r="D14707" s="32"/>
      <c r="G14707" s="32"/>
      <c r="I14707" s="7"/>
      <c r="J14707" s="7"/>
      <c r="K14707" s="7"/>
      <c r="N14707" s="7"/>
    </row>
    <row r="14708" spans="4:14" s="1" customFormat="1">
      <c r="D14708" s="32"/>
      <c r="G14708" s="32"/>
      <c r="I14708" s="7"/>
      <c r="J14708" s="7"/>
      <c r="K14708" s="7"/>
      <c r="N14708" s="7"/>
    </row>
    <row r="14709" spans="4:14" s="1" customFormat="1">
      <c r="D14709" s="32"/>
      <c r="G14709" s="32"/>
      <c r="I14709" s="7"/>
      <c r="J14709" s="7"/>
      <c r="K14709" s="7"/>
      <c r="N14709" s="7"/>
    </row>
    <row r="14710" spans="4:14" s="1" customFormat="1">
      <c r="D14710" s="32"/>
      <c r="G14710" s="32"/>
      <c r="I14710" s="7"/>
      <c r="J14710" s="7"/>
      <c r="K14710" s="7"/>
      <c r="N14710" s="7"/>
    </row>
    <row r="14711" spans="4:14" s="1" customFormat="1">
      <c r="D14711" s="32"/>
      <c r="G14711" s="32"/>
      <c r="I14711" s="7"/>
      <c r="J14711" s="7"/>
      <c r="K14711" s="7"/>
      <c r="N14711" s="7"/>
    </row>
    <row r="14712" spans="4:14" s="1" customFormat="1">
      <c r="D14712" s="32"/>
      <c r="G14712" s="32"/>
      <c r="I14712" s="7"/>
      <c r="J14712" s="7"/>
      <c r="K14712" s="7"/>
      <c r="N14712" s="7"/>
    </row>
    <row r="14713" spans="4:14" s="1" customFormat="1">
      <c r="D14713" s="32"/>
      <c r="G14713" s="32"/>
      <c r="I14713" s="7"/>
      <c r="J14713" s="7"/>
      <c r="K14713" s="7"/>
      <c r="N14713" s="7"/>
    </row>
    <row r="14714" spans="4:14" s="1" customFormat="1">
      <c r="D14714" s="32"/>
      <c r="G14714" s="32"/>
      <c r="I14714" s="7"/>
      <c r="J14714" s="7"/>
      <c r="K14714" s="7"/>
      <c r="N14714" s="7"/>
    </row>
    <row r="14715" spans="4:14" s="1" customFormat="1">
      <c r="D14715" s="32"/>
      <c r="G14715" s="32"/>
      <c r="I14715" s="7"/>
      <c r="J14715" s="7"/>
      <c r="K14715" s="7"/>
      <c r="N14715" s="7"/>
    </row>
    <row r="14716" spans="4:14" s="1" customFormat="1">
      <c r="D14716" s="32"/>
      <c r="G14716" s="32"/>
      <c r="I14716" s="7"/>
      <c r="J14716" s="7"/>
      <c r="K14716" s="7"/>
      <c r="N14716" s="7"/>
    </row>
    <row r="14717" spans="4:14" s="1" customFormat="1">
      <c r="D14717" s="32"/>
      <c r="G14717" s="32"/>
      <c r="I14717" s="7"/>
      <c r="J14717" s="7"/>
      <c r="K14717" s="7"/>
      <c r="N14717" s="7"/>
    </row>
    <row r="14718" spans="4:14" s="1" customFormat="1">
      <c r="D14718" s="32"/>
      <c r="G14718" s="32"/>
      <c r="I14718" s="7"/>
      <c r="J14718" s="7"/>
      <c r="K14718" s="7"/>
      <c r="N14718" s="7"/>
    </row>
    <row r="14719" spans="4:14" s="1" customFormat="1">
      <c r="D14719" s="32"/>
      <c r="G14719" s="32"/>
      <c r="I14719" s="7"/>
      <c r="J14719" s="7"/>
      <c r="K14719" s="7"/>
      <c r="N14719" s="7"/>
    </row>
    <row r="14720" spans="4:14" s="1" customFormat="1">
      <c r="D14720" s="32"/>
      <c r="G14720" s="32"/>
      <c r="I14720" s="7"/>
      <c r="J14720" s="7"/>
      <c r="K14720" s="7"/>
      <c r="N14720" s="7"/>
    </row>
    <row r="14721" spans="4:14" s="1" customFormat="1">
      <c r="D14721" s="32"/>
      <c r="G14721" s="32"/>
      <c r="I14721" s="7"/>
      <c r="J14721" s="7"/>
      <c r="K14721" s="7"/>
      <c r="N14721" s="7"/>
    </row>
    <row r="14722" spans="4:14" s="1" customFormat="1">
      <c r="D14722" s="32"/>
      <c r="G14722" s="32"/>
      <c r="I14722" s="7"/>
      <c r="J14722" s="7"/>
      <c r="K14722" s="7"/>
      <c r="N14722" s="7"/>
    </row>
    <row r="14723" spans="4:14" s="1" customFormat="1">
      <c r="D14723" s="32"/>
      <c r="G14723" s="32"/>
      <c r="I14723" s="7"/>
      <c r="J14723" s="7"/>
      <c r="K14723" s="7"/>
      <c r="N14723" s="7"/>
    </row>
    <row r="14724" spans="4:14" s="1" customFormat="1">
      <c r="D14724" s="32"/>
      <c r="G14724" s="32"/>
      <c r="I14724" s="7"/>
      <c r="J14724" s="7"/>
      <c r="K14724" s="7"/>
      <c r="N14724" s="7"/>
    </row>
    <row r="14725" spans="4:14" s="1" customFormat="1">
      <c r="D14725" s="32"/>
      <c r="G14725" s="32"/>
      <c r="I14725" s="7"/>
      <c r="J14725" s="7"/>
      <c r="K14725" s="7"/>
      <c r="N14725" s="7"/>
    </row>
    <row r="14726" spans="4:14" s="1" customFormat="1">
      <c r="D14726" s="32"/>
      <c r="G14726" s="32"/>
      <c r="I14726" s="7"/>
      <c r="J14726" s="7"/>
      <c r="K14726" s="7"/>
      <c r="N14726" s="7"/>
    </row>
    <row r="14727" spans="4:14" s="1" customFormat="1">
      <c r="D14727" s="32"/>
      <c r="G14727" s="32"/>
      <c r="I14727" s="7"/>
      <c r="J14727" s="7"/>
      <c r="K14727" s="7"/>
      <c r="N14727" s="7"/>
    </row>
    <row r="14728" spans="4:14" s="1" customFormat="1">
      <c r="D14728" s="32"/>
      <c r="G14728" s="32"/>
      <c r="I14728" s="7"/>
      <c r="J14728" s="7"/>
      <c r="K14728" s="7"/>
      <c r="N14728" s="7"/>
    </row>
    <row r="14729" spans="4:14" s="1" customFormat="1">
      <c r="D14729" s="32"/>
      <c r="G14729" s="32"/>
      <c r="I14729" s="7"/>
      <c r="J14729" s="7"/>
      <c r="K14729" s="7"/>
      <c r="N14729" s="7"/>
    </row>
    <row r="14730" spans="4:14" s="1" customFormat="1">
      <c r="D14730" s="32"/>
      <c r="G14730" s="32"/>
      <c r="I14730" s="7"/>
      <c r="J14730" s="7"/>
      <c r="K14730" s="7"/>
      <c r="N14730" s="7"/>
    </row>
    <row r="14731" spans="4:14" s="1" customFormat="1">
      <c r="D14731" s="32"/>
      <c r="G14731" s="32"/>
      <c r="I14731" s="7"/>
      <c r="J14731" s="7"/>
      <c r="K14731" s="7"/>
      <c r="N14731" s="7"/>
    </row>
    <row r="14732" spans="4:14" s="1" customFormat="1">
      <c r="D14732" s="32"/>
      <c r="G14732" s="32"/>
      <c r="I14732" s="7"/>
      <c r="J14732" s="7"/>
      <c r="K14732" s="7"/>
      <c r="N14732" s="7"/>
    </row>
    <row r="14733" spans="4:14" s="1" customFormat="1">
      <c r="D14733" s="32"/>
      <c r="G14733" s="32"/>
      <c r="I14733" s="7"/>
      <c r="J14733" s="7"/>
      <c r="K14733" s="7"/>
      <c r="N14733" s="7"/>
    </row>
    <row r="14734" spans="4:14" s="1" customFormat="1">
      <c r="D14734" s="32"/>
      <c r="G14734" s="32"/>
      <c r="I14734" s="7"/>
      <c r="J14734" s="7"/>
      <c r="K14734" s="7"/>
      <c r="N14734" s="7"/>
    </row>
    <row r="14735" spans="4:14" s="1" customFormat="1">
      <c r="D14735" s="32"/>
      <c r="G14735" s="32"/>
      <c r="I14735" s="7"/>
      <c r="J14735" s="7"/>
      <c r="K14735" s="7"/>
      <c r="N14735" s="7"/>
    </row>
    <row r="14736" spans="4:14" s="1" customFormat="1">
      <c r="D14736" s="32"/>
      <c r="G14736" s="32"/>
      <c r="I14736" s="7"/>
      <c r="J14736" s="7"/>
      <c r="K14736" s="7"/>
      <c r="N14736" s="7"/>
    </row>
    <row r="14737" spans="4:14" s="1" customFormat="1">
      <c r="D14737" s="32"/>
      <c r="G14737" s="32"/>
      <c r="I14737" s="7"/>
      <c r="J14737" s="7"/>
      <c r="K14737" s="7"/>
      <c r="N14737" s="7"/>
    </row>
    <row r="14738" spans="4:14" s="1" customFormat="1">
      <c r="D14738" s="32"/>
      <c r="G14738" s="32"/>
      <c r="I14738" s="7"/>
      <c r="J14738" s="7"/>
      <c r="K14738" s="7"/>
      <c r="N14738" s="7"/>
    </row>
    <row r="14739" spans="4:14" s="1" customFormat="1">
      <c r="D14739" s="32"/>
      <c r="G14739" s="32"/>
      <c r="I14739" s="7"/>
      <c r="J14739" s="7"/>
      <c r="K14739" s="7"/>
      <c r="N14739" s="7"/>
    </row>
    <row r="14740" spans="4:14" s="1" customFormat="1">
      <c r="D14740" s="32"/>
      <c r="G14740" s="32"/>
      <c r="I14740" s="7"/>
      <c r="J14740" s="7"/>
      <c r="K14740" s="7"/>
      <c r="N14740" s="7"/>
    </row>
    <row r="14741" spans="4:14" s="1" customFormat="1">
      <c r="D14741" s="32"/>
      <c r="G14741" s="32"/>
      <c r="I14741" s="7"/>
      <c r="J14741" s="7"/>
      <c r="K14741" s="7"/>
      <c r="N14741" s="7"/>
    </row>
    <row r="14742" spans="4:14" s="1" customFormat="1">
      <c r="D14742" s="32"/>
      <c r="G14742" s="32"/>
      <c r="I14742" s="7"/>
      <c r="J14742" s="7"/>
      <c r="K14742" s="7"/>
      <c r="N14742" s="7"/>
    </row>
    <row r="14743" spans="4:14" s="1" customFormat="1">
      <c r="D14743" s="32"/>
      <c r="G14743" s="32"/>
      <c r="I14743" s="7"/>
      <c r="J14743" s="7"/>
      <c r="K14743" s="7"/>
      <c r="N14743" s="7"/>
    </row>
    <row r="14744" spans="4:14" s="1" customFormat="1">
      <c r="D14744" s="32"/>
      <c r="G14744" s="32"/>
      <c r="I14744" s="7"/>
      <c r="J14744" s="7"/>
      <c r="K14744" s="7"/>
      <c r="N14744" s="7"/>
    </row>
    <row r="14745" spans="4:14" s="1" customFormat="1">
      <c r="D14745" s="32"/>
      <c r="G14745" s="32"/>
      <c r="I14745" s="7"/>
      <c r="J14745" s="7"/>
      <c r="K14745" s="7"/>
      <c r="N14745" s="7"/>
    </row>
    <row r="14746" spans="4:14" s="1" customFormat="1">
      <c r="D14746" s="32"/>
      <c r="G14746" s="32"/>
      <c r="I14746" s="7"/>
      <c r="J14746" s="7"/>
      <c r="K14746" s="7"/>
      <c r="N14746" s="7"/>
    </row>
    <row r="14747" spans="4:14" s="1" customFormat="1">
      <c r="D14747" s="32"/>
      <c r="G14747" s="32"/>
      <c r="I14747" s="7"/>
      <c r="J14747" s="7"/>
      <c r="K14747" s="7"/>
      <c r="N14747" s="7"/>
    </row>
    <row r="14748" spans="4:14" s="1" customFormat="1">
      <c r="D14748" s="32"/>
      <c r="G14748" s="32"/>
      <c r="I14748" s="7"/>
      <c r="J14748" s="7"/>
      <c r="K14748" s="7"/>
      <c r="N14748" s="7"/>
    </row>
    <row r="14749" spans="4:14" s="1" customFormat="1">
      <c r="D14749" s="32"/>
      <c r="G14749" s="32"/>
      <c r="I14749" s="7"/>
      <c r="J14749" s="7"/>
      <c r="K14749" s="7"/>
      <c r="N14749" s="7"/>
    </row>
    <row r="14750" spans="4:14" s="1" customFormat="1">
      <c r="D14750" s="32"/>
      <c r="G14750" s="32"/>
      <c r="I14750" s="7"/>
      <c r="J14750" s="7"/>
      <c r="K14750" s="7"/>
      <c r="N14750" s="7"/>
    </row>
    <row r="14751" spans="4:14" s="1" customFormat="1">
      <c r="D14751" s="32"/>
      <c r="G14751" s="32"/>
      <c r="I14751" s="7"/>
      <c r="J14751" s="7"/>
      <c r="K14751" s="7"/>
      <c r="N14751" s="7"/>
    </row>
    <row r="14752" spans="4:14" s="1" customFormat="1">
      <c r="D14752" s="32"/>
      <c r="G14752" s="32"/>
      <c r="I14752" s="7"/>
      <c r="J14752" s="7"/>
      <c r="K14752" s="7"/>
      <c r="N14752" s="7"/>
    </row>
    <row r="14753" spans="4:14" s="1" customFormat="1">
      <c r="D14753" s="32"/>
      <c r="G14753" s="32"/>
      <c r="I14753" s="7"/>
      <c r="J14753" s="7"/>
      <c r="K14753" s="7"/>
      <c r="N14753" s="7"/>
    </row>
    <row r="14754" spans="4:14" s="1" customFormat="1">
      <c r="D14754" s="32"/>
      <c r="G14754" s="32"/>
      <c r="I14754" s="7"/>
      <c r="J14754" s="7"/>
      <c r="K14754" s="7"/>
      <c r="N14754" s="7"/>
    </row>
    <row r="14755" spans="4:14" s="1" customFormat="1">
      <c r="D14755" s="32"/>
      <c r="G14755" s="32"/>
      <c r="I14755" s="7"/>
      <c r="J14755" s="7"/>
      <c r="K14755" s="7"/>
      <c r="N14755" s="7"/>
    </row>
    <row r="14756" spans="4:14" s="1" customFormat="1">
      <c r="D14756" s="32"/>
      <c r="G14756" s="32"/>
      <c r="I14756" s="7"/>
      <c r="J14756" s="7"/>
      <c r="K14756" s="7"/>
      <c r="N14756" s="7"/>
    </row>
    <row r="14757" spans="4:14" s="1" customFormat="1">
      <c r="D14757" s="32"/>
      <c r="G14757" s="32"/>
      <c r="I14757" s="7"/>
      <c r="J14757" s="7"/>
      <c r="K14757" s="7"/>
      <c r="N14757" s="7"/>
    </row>
    <row r="14758" spans="4:14" s="1" customFormat="1">
      <c r="D14758" s="32"/>
      <c r="G14758" s="32"/>
      <c r="I14758" s="7"/>
      <c r="J14758" s="7"/>
      <c r="K14758" s="7"/>
      <c r="N14758" s="7"/>
    </row>
    <row r="14759" spans="4:14" s="1" customFormat="1">
      <c r="D14759" s="32"/>
      <c r="G14759" s="32"/>
      <c r="I14759" s="7"/>
      <c r="J14759" s="7"/>
      <c r="K14759" s="7"/>
      <c r="N14759" s="7"/>
    </row>
    <row r="14760" spans="4:14" s="1" customFormat="1">
      <c r="D14760" s="32"/>
      <c r="G14760" s="32"/>
      <c r="I14760" s="7"/>
      <c r="J14760" s="7"/>
      <c r="K14760" s="7"/>
      <c r="N14760" s="7"/>
    </row>
    <row r="14761" spans="4:14" s="1" customFormat="1">
      <c r="D14761" s="32"/>
      <c r="G14761" s="32"/>
      <c r="I14761" s="7"/>
      <c r="J14761" s="7"/>
      <c r="K14761" s="7"/>
      <c r="N14761" s="7"/>
    </row>
    <row r="14762" spans="4:14" s="1" customFormat="1">
      <c r="D14762" s="32"/>
      <c r="G14762" s="32"/>
      <c r="I14762" s="7"/>
      <c r="J14762" s="7"/>
      <c r="K14762" s="7"/>
      <c r="N14762" s="7"/>
    </row>
    <row r="14763" spans="4:14" s="1" customFormat="1">
      <c r="D14763" s="32"/>
      <c r="G14763" s="32"/>
      <c r="I14763" s="7"/>
      <c r="J14763" s="7"/>
      <c r="K14763" s="7"/>
      <c r="N14763" s="7"/>
    </row>
    <row r="14764" spans="4:14" s="1" customFormat="1">
      <c r="D14764" s="32"/>
      <c r="G14764" s="32"/>
      <c r="I14764" s="7"/>
      <c r="J14764" s="7"/>
      <c r="K14764" s="7"/>
      <c r="N14764" s="7"/>
    </row>
    <row r="14765" spans="4:14" s="1" customFormat="1">
      <c r="D14765" s="32"/>
      <c r="G14765" s="32"/>
      <c r="I14765" s="7"/>
      <c r="J14765" s="7"/>
      <c r="K14765" s="7"/>
      <c r="N14765" s="7"/>
    </row>
    <row r="14766" spans="4:14" s="1" customFormat="1">
      <c r="D14766" s="32"/>
      <c r="G14766" s="32"/>
      <c r="I14766" s="7"/>
      <c r="J14766" s="7"/>
      <c r="K14766" s="7"/>
      <c r="N14766" s="7"/>
    </row>
    <row r="14767" spans="4:14" s="1" customFormat="1">
      <c r="D14767" s="32"/>
      <c r="G14767" s="32"/>
      <c r="I14767" s="7"/>
      <c r="J14767" s="7"/>
      <c r="K14767" s="7"/>
      <c r="N14767" s="7"/>
    </row>
    <row r="14768" spans="4:14" s="1" customFormat="1">
      <c r="D14768" s="32"/>
      <c r="G14768" s="32"/>
      <c r="I14768" s="7"/>
      <c r="J14768" s="7"/>
      <c r="K14768" s="7"/>
      <c r="N14768" s="7"/>
    </row>
    <row r="14769" spans="4:14" s="1" customFormat="1">
      <c r="D14769" s="32"/>
      <c r="G14769" s="32"/>
      <c r="I14769" s="7"/>
      <c r="J14769" s="7"/>
      <c r="K14769" s="7"/>
      <c r="N14769" s="7"/>
    </row>
    <row r="14770" spans="4:14" s="1" customFormat="1">
      <c r="D14770" s="32"/>
      <c r="G14770" s="32"/>
      <c r="I14770" s="7"/>
      <c r="J14770" s="7"/>
      <c r="K14770" s="7"/>
      <c r="N14770" s="7"/>
    </row>
    <row r="14771" spans="4:14" s="1" customFormat="1">
      <c r="D14771" s="32"/>
      <c r="G14771" s="32"/>
      <c r="I14771" s="7"/>
      <c r="J14771" s="7"/>
      <c r="K14771" s="7"/>
      <c r="N14771" s="7"/>
    </row>
    <row r="14772" spans="4:14" s="1" customFormat="1">
      <c r="D14772" s="32"/>
      <c r="G14772" s="32"/>
      <c r="I14772" s="7"/>
      <c r="J14772" s="7"/>
      <c r="K14772" s="7"/>
      <c r="N14772" s="7"/>
    </row>
    <row r="14773" spans="4:14" s="1" customFormat="1">
      <c r="D14773" s="32"/>
      <c r="G14773" s="32"/>
      <c r="I14773" s="7"/>
      <c r="J14773" s="7"/>
      <c r="K14773" s="7"/>
      <c r="N14773" s="7"/>
    </row>
    <row r="14774" spans="4:14" s="1" customFormat="1">
      <c r="D14774" s="32"/>
      <c r="G14774" s="32"/>
      <c r="I14774" s="7"/>
      <c r="J14774" s="7"/>
      <c r="K14774" s="7"/>
      <c r="N14774" s="7"/>
    </row>
    <row r="14775" spans="4:14" s="1" customFormat="1">
      <c r="D14775" s="32"/>
      <c r="G14775" s="32"/>
      <c r="I14775" s="7"/>
      <c r="J14775" s="7"/>
      <c r="K14775" s="7"/>
      <c r="N14775" s="7"/>
    </row>
    <row r="14776" spans="4:14" s="1" customFormat="1">
      <c r="D14776" s="32"/>
      <c r="G14776" s="32"/>
      <c r="I14776" s="7"/>
      <c r="J14776" s="7"/>
      <c r="K14776" s="7"/>
      <c r="N14776" s="7"/>
    </row>
    <row r="14777" spans="4:14" s="1" customFormat="1">
      <c r="D14777" s="32"/>
      <c r="G14777" s="32"/>
      <c r="I14777" s="7"/>
      <c r="J14777" s="7"/>
      <c r="K14777" s="7"/>
      <c r="N14777" s="7"/>
    </row>
    <row r="14778" spans="4:14" s="1" customFormat="1">
      <c r="D14778" s="32"/>
      <c r="G14778" s="32"/>
      <c r="I14778" s="7"/>
      <c r="J14778" s="7"/>
      <c r="K14778" s="7"/>
      <c r="N14778" s="7"/>
    </row>
    <row r="14779" spans="4:14" s="1" customFormat="1">
      <c r="D14779" s="32"/>
      <c r="G14779" s="32"/>
      <c r="I14779" s="7"/>
      <c r="J14779" s="7"/>
      <c r="K14779" s="7"/>
      <c r="N14779" s="7"/>
    </row>
    <row r="14780" spans="4:14" s="1" customFormat="1">
      <c r="D14780" s="32"/>
      <c r="G14780" s="32"/>
      <c r="I14780" s="7"/>
      <c r="J14780" s="7"/>
      <c r="K14780" s="7"/>
      <c r="N14780" s="7"/>
    </row>
    <row r="14781" spans="4:14" s="1" customFormat="1">
      <c r="D14781" s="32"/>
      <c r="G14781" s="32"/>
      <c r="I14781" s="7"/>
      <c r="J14781" s="7"/>
      <c r="K14781" s="7"/>
      <c r="N14781" s="7"/>
    </row>
    <row r="14782" spans="4:14" s="1" customFormat="1">
      <c r="D14782" s="32"/>
      <c r="G14782" s="32"/>
      <c r="I14782" s="7"/>
      <c r="J14782" s="7"/>
      <c r="K14782" s="7"/>
      <c r="N14782" s="7"/>
    </row>
    <row r="14783" spans="4:14" s="1" customFormat="1">
      <c r="D14783" s="32"/>
      <c r="G14783" s="32"/>
      <c r="I14783" s="7"/>
      <c r="J14783" s="7"/>
      <c r="K14783" s="7"/>
      <c r="N14783" s="7"/>
    </row>
    <row r="14784" spans="4:14" s="1" customFormat="1">
      <c r="D14784" s="32"/>
      <c r="G14784" s="32"/>
      <c r="I14784" s="7"/>
      <c r="J14784" s="7"/>
      <c r="K14784" s="7"/>
      <c r="N14784" s="7"/>
    </row>
    <row r="14785" spans="4:14" s="1" customFormat="1">
      <c r="D14785" s="32"/>
      <c r="G14785" s="32"/>
      <c r="I14785" s="7"/>
      <c r="J14785" s="7"/>
      <c r="K14785" s="7"/>
      <c r="N14785" s="7"/>
    </row>
    <row r="14786" spans="4:14" s="1" customFormat="1">
      <c r="D14786" s="32"/>
      <c r="G14786" s="32"/>
      <c r="I14786" s="7"/>
      <c r="J14786" s="7"/>
      <c r="K14786" s="7"/>
      <c r="N14786" s="7"/>
    </row>
    <row r="14787" spans="4:14" s="1" customFormat="1">
      <c r="D14787" s="32"/>
      <c r="G14787" s="32"/>
      <c r="I14787" s="7"/>
      <c r="J14787" s="7"/>
      <c r="K14787" s="7"/>
      <c r="N14787" s="7"/>
    </row>
    <row r="14788" spans="4:14" s="1" customFormat="1">
      <c r="D14788" s="32"/>
      <c r="G14788" s="32"/>
      <c r="I14788" s="7"/>
      <c r="J14788" s="7"/>
      <c r="K14788" s="7"/>
      <c r="N14788" s="7"/>
    </row>
    <row r="14789" spans="4:14" s="1" customFormat="1">
      <c r="D14789" s="32"/>
      <c r="G14789" s="32"/>
      <c r="I14789" s="7"/>
      <c r="J14789" s="7"/>
      <c r="K14789" s="7"/>
      <c r="N14789" s="7"/>
    </row>
    <row r="14790" spans="4:14" s="1" customFormat="1">
      <c r="D14790" s="32"/>
      <c r="G14790" s="32"/>
      <c r="I14790" s="7"/>
      <c r="J14790" s="7"/>
      <c r="K14790" s="7"/>
      <c r="N14790" s="7"/>
    </row>
    <row r="14791" spans="4:14" s="1" customFormat="1">
      <c r="D14791" s="32"/>
      <c r="G14791" s="32"/>
      <c r="I14791" s="7"/>
      <c r="J14791" s="7"/>
      <c r="K14791" s="7"/>
      <c r="N14791" s="7"/>
    </row>
    <row r="14792" spans="4:14" s="1" customFormat="1">
      <c r="D14792" s="32"/>
      <c r="G14792" s="32"/>
      <c r="I14792" s="7"/>
      <c r="J14792" s="7"/>
      <c r="K14792" s="7"/>
      <c r="N14792" s="7"/>
    </row>
    <row r="14793" spans="4:14" s="1" customFormat="1">
      <c r="D14793" s="32"/>
      <c r="G14793" s="32"/>
      <c r="I14793" s="7"/>
      <c r="J14793" s="7"/>
      <c r="K14793" s="7"/>
      <c r="N14793" s="7"/>
    </row>
    <row r="14794" spans="4:14" s="1" customFormat="1">
      <c r="D14794" s="32"/>
      <c r="G14794" s="32"/>
      <c r="I14794" s="7"/>
      <c r="J14794" s="7"/>
      <c r="K14794" s="7"/>
      <c r="N14794" s="7"/>
    </row>
    <row r="14795" spans="4:14" s="1" customFormat="1">
      <c r="D14795" s="32"/>
      <c r="G14795" s="32"/>
      <c r="I14795" s="7"/>
      <c r="J14795" s="7"/>
      <c r="K14795" s="7"/>
      <c r="N14795" s="7"/>
    </row>
    <row r="14796" spans="4:14" s="1" customFormat="1">
      <c r="D14796" s="32"/>
      <c r="G14796" s="32"/>
      <c r="I14796" s="7"/>
      <c r="J14796" s="7"/>
      <c r="K14796" s="7"/>
      <c r="N14796" s="7"/>
    </row>
    <row r="14797" spans="4:14" s="1" customFormat="1">
      <c r="D14797" s="32"/>
      <c r="G14797" s="32"/>
      <c r="I14797" s="7"/>
      <c r="J14797" s="7"/>
      <c r="K14797" s="7"/>
      <c r="N14797" s="7"/>
    </row>
    <row r="14798" spans="4:14" s="1" customFormat="1">
      <c r="D14798" s="32"/>
      <c r="G14798" s="32"/>
      <c r="I14798" s="7"/>
      <c r="J14798" s="7"/>
      <c r="K14798" s="7"/>
      <c r="N14798" s="7"/>
    </row>
    <row r="14799" spans="4:14" s="1" customFormat="1">
      <c r="D14799" s="32"/>
      <c r="G14799" s="32"/>
      <c r="I14799" s="7"/>
      <c r="J14799" s="7"/>
      <c r="K14799" s="7"/>
      <c r="N14799" s="7"/>
    </row>
    <row r="14800" spans="4:14" s="1" customFormat="1">
      <c r="D14800" s="32"/>
      <c r="G14800" s="32"/>
      <c r="I14800" s="7"/>
      <c r="J14800" s="7"/>
      <c r="K14800" s="7"/>
      <c r="N14800" s="7"/>
    </row>
    <row r="14801" spans="4:14" s="1" customFormat="1">
      <c r="D14801" s="32"/>
      <c r="G14801" s="32"/>
      <c r="I14801" s="7"/>
      <c r="J14801" s="7"/>
      <c r="K14801" s="7"/>
      <c r="N14801" s="7"/>
    </row>
    <row r="14802" spans="4:14" s="1" customFormat="1">
      <c r="D14802" s="32"/>
      <c r="G14802" s="32"/>
      <c r="I14802" s="7"/>
      <c r="J14802" s="7"/>
      <c r="K14802" s="7"/>
      <c r="N14802" s="7"/>
    </row>
    <row r="14803" spans="4:14" s="1" customFormat="1">
      <c r="D14803" s="32"/>
      <c r="G14803" s="32"/>
      <c r="I14803" s="7"/>
      <c r="J14803" s="7"/>
      <c r="K14803" s="7"/>
      <c r="N14803" s="7"/>
    </row>
    <row r="14804" spans="4:14" s="1" customFormat="1">
      <c r="D14804" s="32"/>
      <c r="G14804" s="32"/>
      <c r="I14804" s="7"/>
      <c r="J14804" s="7"/>
      <c r="K14804" s="7"/>
      <c r="N14804" s="7"/>
    </row>
    <row r="14805" spans="4:14" s="1" customFormat="1">
      <c r="D14805" s="32"/>
      <c r="G14805" s="32"/>
      <c r="I14805" s="7"/>
      <c r="J14805" s="7"/>
      <c r="K14805" s="7"/>
      <c r="N14805" s="7"/>
    </row>
    <row r="14806" spans="4:14" s="1" customFormat="1">
      <c r="D14806" s="32"/>
      <c r="G14806" s="32"/>
      <c r="I14806" s="7"/>
      <c r="J14806" s="7"/>
      <c r="K14806" s="7"/>
      <c r="N14806" s="7"/>
    </row>
    <row r="14807" spans="4:14" s="1" customFormat="1">
      <c r="D14807" s="32"/>
      <c r="G14807" s="32"/>
      <c r="I14807" s="7"/>
      <c r="J14807" s="7"/>
      <c r="K14807" s="7"/>
      <c r="N14807" s="7"/>
    </row>
    <row r="14808" spans="4:14" s="1" customFormat="1">
      <c r="D14808" s="32"/>
      <c r="G14808" s="32"/>
      <c r="I14808" s="7"/>
      <c r="J14808" s="7"/>
      <c r="K14808" s="7"/>
      <c r="N14808" s="7"/>
    </row>
    <row r="14809" spans="4:14" s="1" customFormat="1">
      <c r="D14809" s="32"/>
      <c r="G14809" s="32"/>
      <c r="I14809" s="7"/>
      <c r="J14809" s="7"/>
      <c r="K14809" s="7"/>
      <c r="N14809" s="7"/>
    </row>
    <row r="14810" spans="4:14" s="1" customFormat="1">
      <c r="D14810" s="32"/>
      <c r="G14810" s="32"/>
      <c r="I14810" s="7"/>
      <c r="J14810" s="7"/>
      <c r="K14810" s="7"/>
      <c r="N14810" s="7"/>
    </row>
    <row r="14811" spans="4:14" s="1" customFormat="1">
      <c r="D14811" s="32"/>
      <c r="G14811" s="32"/>
      <c r="I14811" s="7"/>
      <c r="J14811" s="7"/>
      <c r="K14811" s="7"/>
      <c r="N14811" s="7"/>
    </row>
    <row r="14812" spans="4:14" s="1" customFormat="1">
      <c r="D14812" s="32"/>
      <c r="G14812" s="32"/>
      <c r="I14812" s="7"/>
      <c r="J14812" s="7"/>
      <c r="K14812" s="7"/>
      <c r="N14812" s="7"/>
    </row>
    <row r="14813" spans="4:14" s="1" customFormat="1">
      <c r="D14813" s="32"/>
      <c r="G14813" s="32"/>
      <c r="I14813" s="7"/>
      <c r="J14813" s="7"/>
      <c r="K14813" s="7"/>
      <c r="N14813" s="7"/>
    </row>
    <row r="14814" spans="4:14" s="1" customFormat="1">
      <c r="D14814" s="32"/>
      <c r="G14814" s="32"/>
      <c r="I14814" s="7"/>
      <c r="J14814" s="7"/>
      <c r="K14814" s="7"/>
      <c r="N14814" s="7"/>
    </row>
    <row r="14815" spans="4:14" s="1" customFormat="1">
      <c r="D14815" s="32"/>
      <c r="G14815" s="32"/>
      <c r="I14815" s="7"/>
      <c r="J14815" s="7"/>
      <c r="K14815" s="7"/>
      <c r="N14815" s="7"/>
    </row>
    <row r="14816" spans="4:14" s="1" customFormat="1">
      <c r="D14816" s="32"/>
      <c r="G14816" s="32"/>
      <c r="I14816" s="7"/>
      <c r="J14816" s="7"/>
      <c r="K14816" s="7"/>
      <c r="N14816" s="7"/>
    </row>
    <row r="14817" spans="4:14" s="1" customFormat="1">
      <c r="D14817" s="32"/>
      <c r="G14817" s="32"/>
      <c r="I14817" s="7"/>
      <c r="J14817" s="7"/>
      <c r="K14817" s="7"/>
      <c r="N14817" s="7"/>
    </row>
    <row r="14818" spans="4:14" s="1" customFormat="1">
      <c r="D14818" s="32"/>
      <c r="G14818" s="32"/>
      <c r="I14818" s="7"/>
      <c r="J14818" s="7"/>
      <c r="K14818" s="7"/>
      <c r="N14818" s="7"/>
    </row>
    <row r="14819" spans="4:14" s="1" customFormat="1">
      <c r="D14819" s="32"/>
      <c r="G14819" s="32"/>
      <c r="I14819" s="7"/>
      <c r="J14819" s="7"/>
      <c r="K14819" s="7"/>
      <c r="N14819" s="7"/>
    </row>
    <row r="14820" spans="4:14" s="1" customFormat="1">
      <c r="D14820" s="32"/>
      <c r="G14820" s="32"/>
      <c r="I14820" s="7"/>
      <c r="J14820" s="7"/>
      <c r="K14820" s="7"/>
      <c r="N14820" s="7"/>
    </row>
    <row r="14821" spans="4:14" s="1" customFormat="1">
      <c r="D14821" s="32"/>
      <c r="G14821" s="32"/>
      <c r="I14821" s="7"/>
      <c r="J14821" s="7"/>
      <c r="K14821" s="7"/>
      <c r="N14821" s="7"/>
    </row>
    <row r="14822" spans="4:14" s="1" customFormat="1">
      <c r="D14822" s="32"/>
      <c r="G14822" s="32"/>
      <c r="I14822" s="7"/>
      <c r="J14822" s="7"/>
      <c r="K14822" s="7"/>
      <c r="N14822" s="7"/>
    </row>
    <row r="14823" spans="4:14" s="1" customFormat="1">
      <c r="D14823" s="32"/>
      <c r="G14823" s="32"/>
      <c r="I14823" s="7"/>
      <c r="J14823" s="7"/>
      <c r="K14823" s="7"/>
      <c r="N14823" s="7"/>
    </row>
    <row r="14824" spans="4:14" s="1" customFormat="1">
      <c r="D14824" s="32"/>
      <c r="G14824" s="32"/>
      <c r="I14824" s="7"/>
      <c r="J14824" s="7"/>
      <c r="K14824" s="7"/>
      <c r="N14824" s="7"/>
    </row>
    <row r="14825" spans="4:14" s="1" customFormat="1">
      <c r="D14825" s="32"/>
      <c r="G14825" s="32"/>
      <c r="I14825" s="7"/>
      <c r="J14825" s="7"/>
      <c r="K14825" s="7"/>
      <c r="N14825" s="7"/>
    </row>
    <row r="14826" spans="4:14" s="1" customFormat="1">
      <c r="D14826" s="32"/>
      <c r="G14826" s="32"/>
      <c r="I14826" s="7"/>
      <c r="J14826" s="7"/>
      <c r="K14826" s="7"/>
      <c r="N14826" s="7"/>
    </row>
    <row r="14827" spans="4:14" s="1" customFormat="1">
      <c r="D14827" s="32"/>
      <c r="G14827" s="32"/>
      <c r="I14827" s="7"/>
      <c r="J14827" s="7"/>
      <c r="K14827" s="7"/>
      <c r="N14827" s="7"/>
    </row>
    <row r="14828" spans="4:14" s="1" customFormat="1">
      <c r="D14828" s="32"/>
      <c r="G14828" s="32"/>
      <c r="I14828" s="7"/>
      <c r="J14828" s="7"/>
      <c r="K14828" s="7"/>
      <c r="N14828" s="7"/>
    </row>
    <row r="14829" spans="4:14" s="1" customFormat="1">
      <c r="D14829" s="32"/>
      <c r="G14829" s="32"/>
      <c r="I14829" s="7"/>
      <c r="J14829" s="7"/>
      <c r="K14829" s="7"/>
      <c r="N14829" s="7"/>
    </row>
    <row r="14830" spans="4:14" s="1" customFormat="1">
      <c r="D14830" s="32"/>
      <c r="G14830" s="32"/>
      <c r="I14830" s="7"/>
      <c r="J14830" s="7"/>
      <c r="K14830" s="7"/>
      <c r="N14830" s="7"/>
    </row>
    <row r="14831" spans="4:14" s="1" customFormat="1">
      <c r="D14831" s="32"/>
      <c r="G14831" s="32"/>
      <c r="I14831" s="7"/>
      <c r="J14831" s="7"/>
      <c r="K14831" s="7"/>
      <c r="N14831" s="7"/>
    </row>
    <row r="14832" spans="4:14" s="1" customFormat="1">
      <c r="D14832" s="32"/>
      <c r="G14832" s="32"/>
      <c r="I14832" s="7"/>
      <c r="J14832" s="7"/>
      <c r="K14832" s="7"/>
      <c r="N14832" s="7"/>
    </row>
    <row r="14833" spans="4:14" s="1" customFormat="1">
      <c r="D14833" s="32"/>
      <c r="G14833" s="32"/>
      <c r="I14833" s="7"/>
      <c r="J14833" s="7"/>
      <c r="K14833" s="7"/>
      <c r="N14833" s="7"/>
    </row>
    <row r="14834" spans="4:14" s="1" customFormat="1">
      <c r="D14834" s="32"/>
      <c r="G14834" s="32"/>
      <c r="I14834" s="7"/>
      <c r="J14834" s="7"/>
      <c r="K14834" s="7"/>
      <c r="N14834" s="7"/>
    </row>
    <row r="14835" spans="4:14" s="1" customFormat="1">
      <c r="D14835" s="32"/>
      <c r="G14835" s="32"/>
      <c r="I14835" s="7"/>
      <c r="J14835" s="7"/>
      <c r="K14835" s="7"/>
      <c r="N14835" s="7"/>
    </row>
    <row r="14836" spans="4:14" s="1" customFormat="1">
      <c r="D14836" s="32"/>
      <c r="G14836" s="32"/>
      <c r="I14836" s="7"/>
      <c r="J14836" s="7"/>
      <c r="K14836" s="7"/>
      <c r="N14836" s="7"/>
    </row>
    <row r="14837" spans="4:14" s="1" customFormat="1">
      <c r="D14837" s="32"/>
      <c r="G14837" s="32"/>
      <c r="I14837" s="7"/>
      <c r="J14837" s="7"/>
      <c r="K14837" s="7"/>
      <c r="N14837" s="7"/>
    </row>
    <row r="14838" spans="4:14" s="1" customFormat="1">
      <c r="D14838" s="32"/>
      <c r="G14838" s="32"/>
      <c r="I14838" s="7"/>
      <c r="J14838" s="7"/>
      <c r="K14838" s="7"/>
      <c r="N14838" s="7"/>
    </row>
    <row r="14839" spans="4:14" s="1" customFormat="1">
      <c r="D14839" s="32"/>
      <c r="G14839" s="32"/>
      <c r="I14839" s="7"/>
      <c r="J14839" s="7"/>
      <c r="K14839" s="7"/>
      <c r="N14839" s="7"/>
    </row>
    <row r="14840" spans="4:14" s="1" customFormat="1">
      <c r="D14840" s="32"/>
      <c r="G14840" s="32"/>
      <c r="I14840" s="7"/>
      <c r="J14840" s="7"/>
      <c r="K14840" s="7"/>
      <c r="N14840" s="7"/>
    </row>
    <row r="14841" spans="4:14" s="1" customFormat="1">
      <c r="D14841" s="32"/>
      <c r="G14841" s="32"/>
      <c r="I14841" s="7"/>
      <c r="J14841" s="7"/>
      <c r="K14841" s="7"/>
      <c r="N14841" s="7"/>
    </row>
    <row r="14842" spans="4:14" s="1" customFormat="1">
      <c r="D14842" s="32"/>
      <c r="G14842" s="32"/>
      <c r="I14842" s="7"/>
      <c r="J14842" s="7"/>
      <c r="K14842" s="7"/>
      <c r="N14842" s="7"/>
    </row>
    <row r="14843" spans="4:14" s="1" customFormat="1">
      <c r="D14843" s="32"/>
      <c r="G14843" s="32"/>
      <c r="I14843" s="7"/>
      <c r="J14843" s="7"/>
      <c r="K14843" s="7"/>
      <c r="N14843" s="7"/>
    </row>
    <row r="14844" spans="4:14" s="1" customFormat="1">
      <c r="D14844" s="32"/>
      <c r="G14844" s="32"/>
      <c r="I14844" s="7"/>
      <c r="J14844" s="7"/>
      <c r="K14844" s="7"/>
      <c r="N14844" s="7"/>
    </row>
    <row r="14845" spans="4:14" s="1" customFormat="1">
      <c r="D14845" s="32"/>
      <c r="G14845" s="32"/>
      <c r="I14845" s="7"/>
      <c r="J14845" s="7"/>
      <c r="K14845" s="7"/>
      <c r="N14845" s="7"/>
    </row>
    <row r="14846" spans="4:14" s="1" customFormat="1">
      <c r="D14846" s="32"/>
      <c r="G14846" s="32"/>
      <c r="I14846" s="7"/>
      <c r="J14846" s="7"/>
      <c r="K14846" s="7"/>
      <c r="N14846" s="7"/>
    </row>
    <row r="14847" spans="4:14" s="1" customFormat="1">
      <c r="D14847" s="32"/>
      <c r="G14847" s="32"/>
      <c r="I14847" s="7"/>
      <c r="J14847" s="7"/>
      <c r="K14847" s="7"/>
      <c r="N14847" s="7"/>
    </row>
    <row r="14848" spans="4:14" s="1" customFormat="1">
      <c r="D14848" s="32"/>
      <c r="G14848" s="32"/>
      <c r="I14848" s="7"/>
      <c r="J14848" s="7"/>
      <c r="K14848" s="7"/>
      <c r="N14848" s="7"/>
    </row>
    <row r="14849" spans="4:14" s="1" customFormat="1">
      <c r="D14849" s="32"/>
      <c r="G14849" s="32"/>
      <c r="I14849" s="7"/>
      <c r="J14849" s="7"/>
      <c r="K14849" s="7"/>
      <c r="N14849" s="7"/>
    </row>
    <row r="14850" spans="4:14" s="1" customFormat="1">
      <c r="D14850" s="32"/>
      <c r="G14850" s="32"/>
      <c r="I14850" s="7"/>
      <c r="J14850" s="7"/>
      <c r="K14850" s="7"/>
      <c r="N14850" s="7"/>
    </row>
    <row r="14851" spans="4:14" s="1" customFormat="1">
      <c r="D14851" s="32"/>
      <c r="G14851" s="32"/>
      <c r="I14851" s="7"/>
      <c r="J14851" s="7"/>
      <c r="K14851" s="7"/>
      <c r="N14851" s="7"/>
    </row>
    <row r="14852" spans="4:14" s="1" customFormat="1">
      <c r="D14852" s="32"/>
      <c r="G14852" s="32"/>
      <c r="I14852" s="7"/>
      <c r="J14852" s="7"/>
      <c r="K14852" s="7"/>
      <c r="N14852" s="7"/>
    </row>
    <row r="14853" spans="4:14" s="1" customFormat="1">
      <c r="D14853" s="32"/>
      <c r="G14853" s="32"/>
      <c r="I14853" s="7"/>
      <c r="J14853" s="7"/>
      <c r="K14853" s="7"/>
      <c r="N14853" s="7"/>
    </row>
    <row r="14854" spans="4:14" s="1" customFormat="1">
      <c r="D14854" s="32"/>
      <c r="G14854" s="32"/>
      <c r="I14854" s="7"/>
      <c r="J14854" s="7"/>
      <c r="K14854" s="7"/>
      <c r="N14854" s="7"/>
    </row>
    <row r="14855" spans="4:14" s="1" customFormat="1">
      <c r="D14855" s="32"/>
      <c r="G14855" s="32"/>
      <c r="I14855" s="7"/>
      <c r="J14855" s="7"/>
      <c r="K14855" s="7"/>
      <c r="N14855" s="7"/>
    </row>
    <row r="14856" spans="4:14" s="1" customFormat="1">
      <c r="D14856" s="32"/>
      <c r="G14856" s="32"/>
      <c r="I14856" s="7"/>
      <c r="J14856" s="7"/>
      <c r="K14856" s="7"/>
      <c r="N14856" s="7"/>
    </row>
    <row r="14857" spans="4:14" s="1" customFormat="1">
      <c r="D14857" s="32"/>
      <c r="G14857" s="32"/>
      <c r="I14857" s="7"/>
      <c r="J14857" s="7"/>
      <c r="K14857" s="7"/>
      <c r="N14857" s="7"/>
    </row>
    <row r="14858" spans="4:14" s="1" customFormat="1">
      <c r="D14858" s="32"/>
      <c r="G14858" s="32"/>
      <c r="I14858" s="7"/>
      <c r="J14858" s="7"/>
      <c r="K14858" s="7"/>
      <c r="N14858" s="7"/>
    </row>
    <row r="14859" spans="4:14" s="1" customFormat="1">
      <c r="D14859" s="32"/>
      <c r="G14859" s="32"/>
      <c r="I14859" s="7"/>
      <c r="J14859" s="7"/>
      <c r="K14859" s="7"/>
      <c r="N14859" s="7"/>
    </row>
    <row r="14860" spans="4:14" s="1" customFormat="1">
      <c r="D14860" s="32"/>
      <c r="G14860" s="32"/>
      <c r="I14860" s="7"/>
      <c r="J14860" s="7"/>
      <c r="K14860" s="7"/>
      <c r="N14860" s="7"/>
    </row>
    <row r="14861" spans="4:14" s="1" customFormat="1">
      <c r="D14861" s="32"/>
      <c r="G14861" s="32"/>
      <c r="I14861" s="7"/>
      <c r="J14861" s="7"/>
      <c r="K14861" s="7"/>
      <c r="N14861" s="7"/>
    </row>
    <row r="14862" spans="4:14" s="1" customFormat="1">
      <c r="D14862" s="32"/>
      <c r="G14862" s="32"/>
      <c r="I14862" s="7"/>
      <c r="J14862" s="7"/>
      <c r="K14862" s="7"/>
      <c r="N14862" s="7"/>
    </row>
    <row r="14863" spans="4:14" s="1" customFormat="1">
      <c r="D14863" s="32"/>
      <c r="G14863" s="32"/>
      <c r="I14863" s="7"/>
      <c r="J14863" s="7"/>
      <c r="K14863" s="7"/>
      <c r="N14863" s="7"/>
    </row>
    <row r="14864" spans="4:14" s="1" customFormat="1">
      <c r="D14864" s="32"/>
      <c r="G14864" s="32"/>
      <c r="I14864" s="7"/>
      <c r="J14864" s="7"/>
      <c r="K14864" s="7"/>
      <c r="N14864" s="7"/>
    </row>
    <row r="14865" spans="4:14" s="1" customFormat="1">
      <c r="D14865" s="32"/>
      <c r="G14865" s="32"/>
      <c r="I14865" s="7"/>
      <c r="J14865" s="7"/>
      <c r="K14865" s="7"/>
      <c r="N14865" s="7"/>
    </row>
    <row r="14866" spans="4:14" s="1" customFormat="1">
      <c r="D14866" s="32"/>
      <c r="G14866" s="32"/>
      <c r="I14866" s="7"/>
      <c r="J14866" s="7"/>
      <c r="K14866" s="7"/>
      <c r="N14866" s="7"/>
    </row>
    <row r="14867" spans="4:14" s="1" customFormat="1">
      <c r="D14867" s="32"/>
      <c r="G14867" s="32"/>
      <c r="I14867" s="7"/>
      <c r="J14867" s="7"/>
      <c r="K14867" s="7"/>
      <c r="N14867" s="7"/>
    </row>
    <row r="14868" spans="4:14" s="1" customFormat="1">
      <c r="D14868" s="32"/>
      <c r="G14868" s="32"/>
      <c r="I14868" s="7"/>
      <c r="J14868" s="7"/>
      <c r="K14868" s="7"/>
      <c r="N14868" s="7"/>
    </row>
    <row r="14869" spans="4:14" s="1" customFormat="1">
      <c r="D14869" s="32"/>
      <c r="G14869" s="32"/>
      <c r="I14869" s="7"/>
      <c r="J14869" s="7"/>
      <c r="K14869" s="7"/>
      <c r="N14869" s="7"/>
    </row>
    <row r="14870" spans="4:14" s="1" customFormat="1">
      <c r="D14870" s="32"/>
      <c r="G14870" s="32"/>
      <c r="I14870" s="7"/>
      <c r="J14870" s="7"/>
      <c r="K14870" s="7"/>
      <c r="N14870" s="7"/>
    </row>
    <row r="14871" spans="4:14" s="1" customFormat="1">
      <c r="D14871" s="32"/>
      <c r="G14871" s="32"/>
      <c r="I14871" s="7"/>
      <c r="J14871" s="7"/>
      <c r="K14871" s="7"/>
      <c r="N14871" s="7"/>
    </row>
    <row r="14872" spans="4:14" s="1" customFormat="1">
      <c r="D14872" s="32"/>
      <c r="G14872" s="32"/>
      <c r="I14872" s="7"/>
      <c r="J14872" s="7"/>
      <c r="K14872" s="7"/>
      <c r="N14872" s="7"/>
    </row>
    <row r="14873" spans="4:14" s="1" customFormat="1">
      <c r="D14873" s="32"/>
      <c r="G14873" s="32"/>
      <c r="I14873" s="7"/>
      <c r="J14873" s="7"/>
      <c r="K14873" s="7"/>
      <c r="N14873" s="7"/>
    </row>
    <row r="14874" spans="4:14" s="1" customFormat="1">
      <c r="D14874" s="32"/>
      <c r="G14874" s="32"/>
      <c r="I14874" s="7"/>
      <c r="J14874" s="7"/>
      <c r="K14874" s="7"/>
      <c r="N14874" s="7"/>
    </row>
    <row r="14875" spans="4:14" s="1" customFormat="1">
      <c r="D14875" s="32"/>
      <c r="G14875" s="32"/>
      <c r="I14875" s="7"/>
      <c r="J14875" s="7"/>
      <c r="K14875" s="7"/>
      <c r="N14875" s="7"/>
    </row>
    <row r="14876" spans="4:14" s="1" customFormat="1">
      <c r="D14876" s="32"/>
      <c r="G14876" s="32"/>
      <c r="I14876" s="7"/>
      <c r="J14876" s="7"/>
      <c r="K14876" s="7"/>
      <c r="N14876" s="7"/>
    </row>
    <row r="14877" spans="4:14" s="1" customFormat="1">
      <c r="D14877" s="32"/>
      <c r="G14877" s="32"/>
      <c r="I14877" s="7"/>
      <c r="J14877" s="7"/>
      <c r="K14877" s="7"/>
      <c r="N14877" s="7"/>
    </row>
    <row r="14878" spans="4:14" s="1" customFormat="1">
      <c r="D14878" s="32"/>
      <c r="G14878" s="32"/>
      <c r="I14878" s="7"/>
      <c r="J14878" s="7"/>
      <c r="K14878" s="7"/>
      <c r="N14878" s="7"/>
    </row>
    <row r="14879" spans="4:14" s="1" customFormat="1">
      <c r="D14879" s="32"/>
      <c r="G14879" s="32"/>
      <c r="I14879" s="7"/>
      <c r="J14879" s="7"/>
      <c r="K14879" s="7"/>
      <c r="N14879" s="7"/>
    </row>
    <row r="14880" spans="4:14" s="1" customFormat="1">
      <c r="D14880" s="32"/>
      <c r="G14880" s="32"/>
      <c r="I14880" s="7"/>
      <c r="J14880" s="7"/>
      <c r="K14880" s="7"/>
      <c r="N14880" s="7"/>
    </row>
    <row r="14881" spans="4:14" s="1" customFormat="1">
      <c r="D14881" s="32"/>
      <c r="G14881" s="32"/>
      <c r="I14881" s="7"/>
      <c r="J14881" s="7"/>
      <c r="K14881" s="7"/>
      <c r="N14881" s="7"/>
    </row>
    <row r="14882" spans="4:14" s="1" customFormat="1">
      <c r="D14882" s="32"/>
      <c r="G14882" s="32"/>
      <c r="I14882" s="7"/>
      <c r="J14882" s="7"/>
      <c r="K14882" s="7"/>
      <c r="N14882" s="7"/>
    </row>
    <row r="14883" spans="4:14" s="1" customFormat="1">
      <c r="D14883" s="32"/>
      <c r="G14883" s="32"/>
      <c r="I14883" s="7"/>
      <c r="J14883" s="7"/>
      <c r="K14883" s="7"/>
      <c r="N14883" s="7"/>
    </row>
    <row r="14884" spans="4:14" s="1" customFormat="1">
      <c r="D14884" s="32"/>
      <c r="G14884" s="32"/>
      <c r="I14884" s="7"/>
      <c r="J14884" s="7"/>
      <c r="K14884" s="7"/>
      <c r="N14884" s="7"/>
    </row>
    <row r="14885" spans="4:14" s="1" customFormat="1">
      <c r="D14885" s="32"/>
      <c r="G14885" s="32"/>
      <c r="I14885" s="7"/>
      <c r="J14885" s="7"/>
      <c r="K14885" s="7"/>
      <c r="N14885" s="7"/>
    </row>
    <row r="14886" spans="4:14" s="1" customFormat="1">
      <c r="D14886" s="32"/>
      <c r="G14886" s="32"/>
      <c r="I14886" s="7"/>
      <c r="J14886" s="7"/>
      <c r="K14886" s="7"/>
      <c r="N14886" s="7"/>
    </row>
    <row r="14887" spans="4:14" s="1" customFormat="1">
      <c r="D14887" s="32"/>
      <c r="G14887" s="32"/>
      <c r="I14887" s="7"/>
      <c r="J14887" s="7"/>
      <c r="K14887" s="7"/>
      <c r="N14887" s="7"/>
    </row>
    <row r="14888" spans="4:14" s="1" customFormat="1">
      <c r="D14888" s="32"/>
      <c r="G14888" s="32"/>
      <c r="I14888" s="7"/>
      <c r="J14888" s="7"/>
      <c r="K14888" s="7"/>
      <c r="N14888" s="7"/>
    </row>
    <row r="14889" spans="4:14" s="1" customFormat="1">
      <c r="D14889" s="32"/>
      <c r="G14889" s="32"/>
      <c r="I14889" s="7"/>
      <c r="J14889" s="7"/>
      <c r="K14889" s="7"/>
      <c r="N14889" s="7"/>
    </row>
    <row r="14890" spans="4:14" s="1" customFormat="1">
      <c r="D14890" s="32"/>
      <c r="G14890" s="32"/>
      <c r="I14890" s="7"/>
      <c r="J14890" s="7"/>
      <c r="K14890" s="7"/>
      <c r="N14890" s="7"/>
    </row>
    <row r="14891" spans="4:14" s="1" customFormat="1">
      <c r="D14891" s="32"/>
      <c r="G14891" s="32"/>
      <c r="I14891" s="7"/>
      <c r="J14891" s="7"/>
      <c r="K14891" s="7"/>
      <c r="N14891" s="7"/>
    </row>
    <row r="14892" spans="4:14" s="1" customFormat="1">
      <c r="D14892" s="32"/>
      <c r="G14892" s="32"/>
      <c r="I14892" s="7"/>
      <c r="J14892" s="7"/>
      <c r="K14892" s="7"/>
      <c r="N14892" s="7"/>
    </row>
    <row r="14893" spans="4:14" s="1" customFormat="1">
      <c r="D14893" s="32"/>
      <c r="G14893" s="32"/>
      <c r="I14893" s="7"/>
      <c r="J14893" s="7"/>
      <c r="K14893" s="7"/>
      <c r="N14893" s="7"/>
    </row>
    <row r="14894" spans="4:14" s="1" customFormat="1">
      <c r="D14894" s="32"/>
      <c r="G14894" s="32"/>
      <c r="I14894" s="7"/>
      <c r="J14894" s="7"/>
      <c r="K14894" s="7"/>
      <c r="N14894" s="7"/>
    </row>
    <row r="14895" spans="4:14" s="1" customFormat="1">
      <c r="D14895" s="32"/>
      <c r="G14895" s="32"/>
      <c r="I14895" s="7"/>
      <c r="J14895" s="7"/>
      <c r="K14895" s="7"/>
      <c r="N14895" s="7"/>
    </row>
    <row r="14896" spans="4:14" s="1" customFormat="1">
      <c r="D14896" s="32"/>
      <c r="G14896" s="32"/>
      <c r="I14896" s="7"/>
      <c r="J14896" s="7"/>
      <c r="K14896" s="7"/>
      <c r="N14896" s="7"/>
    </row>
    <row r="14897" spans="4:14" s="1" customFormat="1">
      <c r="D14897" s="32"/>
      <c r="G14897" s="32"/>
      <c r="I14897" s="7"/>
      <c r="J14897" s="7"/>
      <c r="K14897" s="7"/>
      <c r="N14897" s="7"/>
    </row>
    <row r="14898" spans="4:14" s="1" customFormat="1">
      <c r="D14898" s="32"/>
      <c r="G14898" s="32"/>
      <c r="I14898" s="7"/>
      <c r="J14898" s="7"/>
      <c r="K14898" s="7"/>
      <c r="N14898" s="7"/>
    </row>
    <row r="14899" spans="4:14" s="1" customFormat="1">
      <c r="D14899" s="32"/>
      <c r="G14899" s="32"/>
      <c r="I14899" s="7"/>
      <c r="J14899" s="7"/>
      <c r="K14899" s="7"/>
      <c r="N14899" s="7"/>
    </row>
    <row r="14900" spans="4:14" s="1" customFormat="1">
      <c r="D14900" s="32"/>
      <c r="G14900" s="32"/>
      <c r="I14900" s="7"/>
      <c r="J14900" s="7"/>
      <c r="K14900" s="7"/>
      <c r="N14900" s="7"/>
    </row>
    <row r="14901" spans="4:14" s="1" customFormat="1">
      <c r="D14901" s="32"/>
      <c r="G14901" s="32"/>
      <c r="I14901" s="7"/>
      <c r="J14901" s="7"/>
      <c r="K14901" s="7"/>
      <c r="N14901" s="7"/>
    </row>
    <row r="14902" spans="4:14" s="1" customFormat="1">
      <c r="D14902" s="32"/>
      <c r="G14902" s="32"/>
      <c r="I14902" s="7"/>
      <c r="J14902" s="7"/>
      <c r="K14902" s="7"/>
      <c r="N14902" s="7"/>
    </row>
    <row r="14903" spans="4:14" s="1" customFormat="1">
      <c r="D14903" s="32"/>
      <c r="G14903" s="32"/>
      <c r="I14903" s="7"/>
      <c r="J14903" s="7"/>
      <c r="K14903" s="7"/>
      <c r="N14903" s="7"/>
    </row>
    <row r="14904" spans="4:14" s="1" customFormat="1">
      <c r="D14904" s="32"/>
      <c r="G14904" s="32"/>
      <c r="I14904" s="7"/>
      <c r="J14904" s="7"/>
      <c r="K14904" s="7"/>
      <c r="N14904" s="7"/>
    </row>
    <row r="14905" spans="4:14" s="1" customFormat="1">
      <c r="D14905" s="32"/>
      <c r="G14905" s="32"/>
      <c r="I14905" s="7"/>
      <c r="J14905" s="7"/>
      <c r="K14905" s="7"/>
      <c r="N14905" s="7"/>
    </row>
    <row r="14906" spans="4:14" s="1" customFormat="1">
      <c r="D14906" s="32"/>
      <c r="G14906" s="32"/>
      <c r="I14906" s="7"/>
      <c r="J14906" s="7"/>
      <c r="K14906" s="7"/>
      <c r="N14906" s="7"/>
    </row>
    <row r="14907" spans="4:14" s="1" customFormat="1">
      <c r="D14907" s="32"/>
      <c r="G14907" s="32"/>
      <c r="I14907" s="7"/>
      <c r="J14907" s="7"/>
      <c r="K14907" s="7"/>
      <c r="N14907" s="7"/>
    </row>
    <row r="14908" spans="4:14" s="1" customFormat="1">
      <c r="D14908" s="32"/>
      <c r="G14908" s="32"/>
      <c r="I14908" s="7"/>
      <c r="J14908" s="7"/>
      <c r="K14908" s="7"/>
      <c r="N14908" s="7"/>
    </row>
    <row r="14909" spans="4:14" s="1" customFormat="1">
      <c r="D14909" s="32"/>
      <c r="G14909" s="32"/>
      <c r="I14909" s="7"/>
      <c r="J14909" s="7"/>
      <c r="K14909" s="7"/>
      <c r="N14909" s="7"/>
    </row>
    <row r="14910" spans="4:14" s="1" customFormat="1">
      <c r="D14910" s="32"/>
      <c r="G14910" s="32"/>
      <c r="I14910" s="7"/>
      <c r="J14910" s="7"/>
      <c r="K14910" s="7"/>
      <c r="N14910" s="7"/>
    </row>
    <row r="14911" spans="4:14" s="1" customFormat="1">
      <c r="D14911" s="32"/>
      <c r="G14911" s="32"/>
      <c r="I14911" s="7"/>
      <c r="J14911" s="7"/>
      <c r="K14911" s="7"/>
      <c r="N14911" s="7"/>
    </row>
    <row r="14912" spans="4:14" s="1" customFormat="1">
      <c r="D14912" s="32"/>
      <c r="G14912" s="32"/>
      <c r="I14912" s="7"/>
      <c r="J14912" s="7"/>
      <c r="K14912" s="7"/>
      <c r="N14912" s="7"/>
    </row>
    <row r="14913" spans="4:14" s="1" customFormat="1">
      <c r="D14913" s="32"/>
      <c r="G14913" s="32"/>
      <c r="I14913" s="7"/>
      <c r="J14913" s="7"/>
      <c r="K14913" s="7"/>
      <c r="N14913" s="7"/>
    </row>
    <row r="14914" spans="4:14" s="1" customFormat="1">
      <c r="D14914" s="32"/>
      <c r="G14914" s="32"/>
      <c r="I14914" s="7"/>
      <c r="J14914" s="7"/>
      <c r="K14914" s="7"/>
      <c r="N14914" s="7"/>
    </row>
    <row r="14915" spans="4:14" s="1" customFormat="1">
      <c r="D14915" s="32"/>
      <c r="G14915" s="32"/>
      <c r="I14915" s="7"/>
      <c r="J14915" s="7"/>
      <c r="K14915" s="7"/>
      <c r="N14915" s="7"/>
    </row>
    <row r="14916" spans="4:14" s="1" customFormat="1">
      <c r="D14916" s="32"/>
      <c r="G14916" s="32"/>
      <c r="I14916" s="7"/>
      <c r="J14916" s="7"/>
      <c r="K14916" s="7"/>
      <c r="N14916" s="7"/>
    </row>
    <row r="14917" spans="4:14" s="1" customFormat="1">
      <c r="D14917" s="32"/>
      <c r="G14917" s="32"/>
      <c r="I14917" s="7"/>
      <c r="J14917" s="7"/>
      <c r="K14917" s="7"/>
      <c r="N14917" s="7"/>
    </row>
    <row r="14918" spans="4:14" s="1" customFormat="1">
      <c r="D14918" s="32"/>
      <c r="G14918" s="32"/>
      <c r="I14918" s="7"/>
      <c r="J14918" s="7"/>
      <c r="K14918" s="7"/>
      <c r="N14918" s="7"/>
    </row>
    <row r="14919" spans="4:14" s="1" customFormat="1">
      <c r="D14919" s="32"/>
      <c r="G14919" s="32"/>
      <c r="I14919" s="7"/>
      <c r="J14919" s="7"/>
      <c r="K14919" s="7"/>
      <c r="N14919" s="7"/>
    </row>
    <row r="14920" spans="4:14" s="1" customFormat="1">
      <c r="D14920" s="32"/>
      <c r="G14920" s="32"/>
      <c r="I14920" s="7"/>
      <c r="J14920" s="7"/>
      <c r="K14920" s="7"/>
      <c r="N14920" s="7"/>
    </row>
    <row r="14921" spans="4:14" s="1" customFormat="1">
      <c r="D14921" s="32"/>
      <c r="G14921" s="32"/>
      <c r="I14921" s="7"/>
      <c r="J14921" s="7"/>
      <c r="K14921" s="7"/>
      <c r="N14921" s="7"/>
    </row>
    <row r="14922" spans="4:14" s="1" customFormat="1">
      <c r="D14922" s="32"/>
      <c r="G14922" s="32"/>
      <c r="I14922" s="7"/>
      <c r="J14922" s="7"/>
      <c r="K14922" s="7"/>
      <c r="N14922" s="7"/>
    </row>
    <row r="14923" spans="4:14" s="1" customFormat="1">
      <c r="D14923" s="32"/>
      <c r="G14923" s="32"/>
      <c r="I14923" s="7"/>
      <c r="J14923" s="7"/>
      <c r="K14923" s="7"/>
      <c r="N14923" s="7"/>
    </row>
    <row r="14924" spans="4:14" s="1" customFormat="1">
      <c r="D14924" s="32"/>
      <c r="G14924" s="32"/>
      <c r="I14924" s="7"/>
      <c r="J14924" s="7"/>
      <c r="K14924" s="7"/>
      <c r="N14924" s="7"/>
    </row>
    <row r="14925" spans="4:14" s="1" customFormat="1">
      <c r="D14925" s="32"/>
      <c r="G14925" s="32"/>
      <c r="I14925" s="7"/>
      <c r="J14925" s="7"/>
      <c r="K14925" s="7"/>
      <c r="N14925" s="7"/>
    </row>
    <row r="14926" spans="4:14" s="1" customFormat="1">
      <c r="D14926" s="32"/>
      <c r="G14926" s="32"/>
      <c r="I14926" s="7"/>
      <c r="J14926" s="7"/>
      <c r="K14926" s="7"/>
      <c r="N14926" s="7"/>
    </row>
    <row r="14927" spans="4:14" s="1" customFormat="1">
      <c r="D14927" s="32"/>
      <c r="G14927" s="32"/>
      <c r="I14927" s="7"/>
      <c r="J14927" s="7"/>
      <c r="K14927" s="7"/>
      <c r="N14927" s="7"/>
    </row>
    <row r="14928" spans="4:14" s="1" customFormat="1">
      <c r="D14928" s="32"/>
      <c r="G14928" s="32"/>
      <c r="I14928" s="7"/>
      <c r="J14928" s="7"/>
      <c r="K14928" s="7"/>
      <c r="N14928" s="7"/>
    </row>
    <row r="14929" spans="4:14" s="1" customFormat="1">
      <c r="D14929" s="32"/>
      <c r="G14929" s="32"/>
      <c r="I14929" s="7"/>
      <c r="J14929" s="7"/>
      <c r="K14929" s="7"/>
      <c r="N14929" s="7"/>
    </row>
    <row r="14930" spans="4:14" s="1" customFormat="1">
      <c r="D14930" s="32"/>
      <c r="G14930" s="32"/>
      <c r="I14930" s="7"/>
      <c r="J14930" s="7"/>
      <c r="K14930" s="7"/>
      <c r="N14930" s="7"/>
    </row>
    <row r="14931" spans="4:14" s="1" customFormat="1">
      <c r="D14931" s="32"/>
      <c r="G14931" s="32"/>
      <c r="I14931" s="7"/>
      <c r="J14931" s="7"/>
      <c r="K14931" s="7"/>
      <c r="N14931" s="7"/>
    </row>
    <row r="14932" spans="4:14" s="1" customFormat="1">
      <c r="D14932" s="32"/>
      <c r="G14932" s="32"/>
      <c r="I14932" s="7"/>
      <c r="J14932" s="7"/>
      <c r="K14932" s="7"/>
      <c r="N14932" s="7"/>
    </row>
    <row r="14933" spans="4:14" s="1" customFormat="1">
      <c r="D14933" s="32"/>
      <c r="G14933" s="32"/>
      <c r="I14933" s="7"/>
      <c r="J14933" s="7"/>
      <c r="K14933" s="7"/>
      <c r="N14933" s="7"/>
    </row>
    <row r="14934" spans="4:14" s="1" customFormat="1">
      <c r="D14934" s="32"/>
      <c r="G14934" s="32"/>
      <c r="I14934" s="7"/>
      <c r="J14934" s="7"/>
      <c r="K14934" s="7"/>
      <c r="N14934" s="7"/>
    </row>
    <row r="14935" spans="4:14" s="1" customFormat="1">
      <c r="D14935" s="32"/>
      <c r="G14935" s="32"/>
      <c r="I14935" s="7"/>
      <c r="J14935" s="7"/>
      <c r="K14935" s="7"/>
      <c r="N14935" s="7"/>
    </row>
    <row r="14936" spans="4:14" s="1" customFormat="1">
      <c r="D14936" s="32"/>
      <c r="G14936" s="32"/>
      <c r="I14936" s="7"/>
      <c r="J14936" s="7"/>
      <c r="K14936" s="7"/>
      <c r="N14936" s="7"/>
    </row>
    <row r="14937" spans="4:14" s="1" customFormat="1">
      <c r="D14937" s="32"/>
      <c r="G14937" s="32"/>
      <c r="I14937" s="7"/>
      <c r="J14937" s="7"/>
      <c r="K14937" s="7"/>
      <c r="N14937" s="7"/>
    </row>
    <row r="14938" spans="4:14" s="1" customFormat="1">
      <c r="D14938" s="32"/>
      <c r="G14938" s="32"/>
      <c r="I14938" s="7"/>
      <c r="J14938" s="7"/>
      <c r="K14938" s="7"/>
      <c r="N14938" s="7"/>
    </row>
    <row r="14939" spans="4:14" s="1" customFormat="1">
      <c r="D14939" s="32"/>
      <c r="G14939" s="32"/>
      <c r="I14939" s="7"/>
      <c r="J14939" s="7"/>
      <c r="K14939" s="7"/>
      <c r="N14939" s="7"/>
    </row>
    <row r="14940" spans="4:14" s="1" customFormat="1">
      <c r="D14940" s="32"/>
      <c r="G14940" s="32"/>
      <c r="I14940" s="7"/>
      <c r="J14940" s="7"/>
      <c r="K14940" s="7"/>
      <c r="N14940" s="7"/>
    </row>
    <row r="14941" spans="4:14" s="1" customFormat="1">
      <c r="D14941" s="32"/>
      <c r="G14941" s="32"/>
      <c r="I14941" s="7"/>
      <c r="J14941" s="7"/>
      <c r="K14941" s="7"/>
      <c r="N14941" s="7"/>
    </row>
    <row r="14942" spans="4:14" s="1" customFormat="1">
      <c r="D14942" s="32"/>
      <c r="G14942" s="32"/>
      <c r="I14942" s="7"/>
      <c r="J14942" s="7"/>
      <c r="K14942" s="7"/>
      <c r="N14942" s="7"/>
    </row>
    <row r="14943" spans="4:14" s="1" customFormat="1">
      <c r="D14943" s="32"/>
      <c r="G14943" s="32"/>
      <c r="I14943" s="7"/>
      <c r="J14943" s="7"/>
      <c r="K14943" s="7"/>
      <c r="N14943" s="7"/>
    </row>
    <row r="14944" spans="4:14" s="1" customFormat="1">
      <c r="D14944" s="32"/>
      <c r="G14944" s="32"/>
      <c r="I14944" s="7"/>
      <c r="J14944" s="7"/>
      <c r="K14944" s="7"/>
      <c r="N14944" s="7"/>
    </row>
    <row r="14945" spans="4:14" s="1" customFormat="1">
      <c r="D14945" s="32"/>
      <c r="G14945" s="32"/>
      <c r="I14945" s="7"/>
      <c r="J14945" s="7"/>
      <c r="K14945" s="7"/>
      <c r="N14945" s="7"/>
    </row>
    <row r="14946" spans="4:14" s="1" customFormat="1">
      <c r="D14946" s="32"/>
      <c r="G14946" s="32"/>
      <c r="I14946" s="7"/>
      <c r="J14946" s="7"/>
      <c r="K14946" s="7"/>
      <c r="N14946" s="7"/>
    </row>
    <row r="14947" spans="4:14" s="1" customFormat="1">
      <c r="D14947" s="32"/>
      <c r="G14947" s="32"/>
      <c r="I14947" s="7"/>
      <c r="J14947" s="7"/>
      <c r="K14947" s="7"/>
      <c r="N14947" s="7"/>
    </row>
    <row r="14948" spans="4:14" s="1" customFormat="1">
      <c r="D14948" s="32"/>
      <c r="G14948" s="32"/>
      <c r="I14948" s="7"/>
      <c r="J14948" s="7"/>
      <c r="K14948" s="7"/>
      <c r="N14948" s="7"/>
    </row>
    <row r="14949" spans="4:14" s="1" customFormat="1">
      <c r="D14949" s="32"/>
      <c r="G14949" s="32"/>
      <c r="I14949" s="7"/>
      <c r="J14949" s="7"/>
      <c r="K14949" s="7"/>
      <c r="N14949" s="7"/>
    </row>
    <row r="14950" spans="4:14" s="1" customFormat="1">
      <c r="D14950" s="32"/>
      <c r="G14950" s="32"/>
      <c r="I14950" s="7"/>
      <c r="J14950" s="7"/>
      <c r="K14950" s="7"/>
      <c r="N14950" s="7"/>
    </row>
    <row r="14951" spans="4:14" s="1" customFormat="1">
      <c r="D14951" s="32"/>
      <c r="G14951" s="32"/>
      <c r="I14951" s="7"/>
      <c r="J14951" s="7"/>
      <c r="K14951" s="7"/>
      <c r="N14951" s="7"/>
    </row>
    <row r="14952" spans="4:14" s="1" customFormat="1">
      <c r="D14952" s="32"/>
      <c r="G14952" s="32"/>
      <c r="I14952" s="7"/>
      <c r="J14952" s="7"/>
      <c r="K14952" s="7"/>
      <c r="N14952" s="7"/>
    </row>
    <row r="14953" spans="4:14" s="1" customFormat="1">
      <c r="D14953" s="32"/>
      <c r="G14953" s="32"/>
      <c r="I14953" s="7"/>
      <c r="J14953" s="7"/>
      <c r="K14953" s="7"/>
      <c r="N14953" s="7"/>
    </row>
    <row r="14954" spans="4:14" s="1" customFormat="1">
      <c r="D14954" s="32"/>
      <c r="G14954" s="32"/>
      <c r="I14954" s="7"/>
      <c r="J14954" s="7"/>
      <c r="K14954" s="7"/>
      <c r="N14954" s="7"/>
    </row>
    <row r="14955" spans="4:14" s="1" customFormat="1">
      <c r="D14955" s="32"/>
      <c r="G14955" s="32"/>
      <c r="I14955" s="7"/>
      <c r="J14955" s="7"/>
      <c r="K14955" s="7"/>
      <c r="N14955" s="7"/>
    </row>
    <row r="14956" spans="4:14" s="1" customFormat="1">
      <c r="D14956" s="32"/>
      <c r="G14956" s="32"/>
      <c r="I14956" s="7"/>
      <c r="J14956" s="7"/>
      <c r="K14956" s="7"/>
      <c r="N14956" s="7"/>
    </row>
    <row r="14957" spans="4:14" s="1" customFormat="1">
      <c r="D14957" s="32"/>
      <c r="G14957" s="32"/>
      <c r="I14957" s="7"/>
      <c r="J14957" s="7"/>
      <c r="K14957" s="7"/>
      <c r="N14957" s="7"/>
    </row>
    <row r="14958" spans="4:14" s="1" customFormat="1">
      <c r="D14958" s="32"/>
      <c r="G14958" s="32"/>
      <c r="I14958" s="7"/>
      <c r="J14958" s="7"/>
      <c r="K14958" s="7"/>
      <c r="N14958" s="7"/>
    </row>
    <row r="14959" spans="4:14" s="1" customFormat="1">
      <c r="D14959" s="32"/>
      <c r="G14959" s="32"/>
      <c r="I14959" s="7"/>
      <c r="J14959" s="7"/>
      <c r="K14959" s="7"/>
      <c r="N14959" s="7"/>
    </row>
    <row r="14960" spans="4:14" s="1" customFormat="1">
      <c r="D14960" s="32"/>
      <c r="G14960" s="32"/>
      <c r="I14960" s="7"/>
      <c r="J14960" s="7"/>
      <c r="K14960" s="7"/>
      <c r="N14960" s="7"/>
    </row>
    <row r="14961" spans="4:14" s="1" customFormat="1">
      <c r="D14961" s="32"/>
      <c r="G14961" s="32"/>
      <c r="I14961" s="7"/>
      <c r="J14961" s="7"/>
      <c r="K14961" s="7"/>
      <c r="N14961" s="7"/>
    </row>
    <row r="14962" spans="4:14" s="1" customFormat="1">
      <c r="D14962" s="32"/>
      <c r="G14962" s="32"/>
      <c r="I14962" s="7"/>
      <c r="J14962" s="7"/>
      <c r="K14962" s="7"/>
      <c r="N14962" s="7"/>
    </row>
    <row r="14963" spans="4:14" s="1" customFormat="1">
      <c r="D14963" s="32"/>
      <c r="G14963" s="32"/>
      <c r="I14963" s="7"/>
      <c r="J14963" s="7"/>
      <c r="K14963" s="7"/>
      <c r="N14963" s="7"/>
    </row>
    <row r="14964" spans="4:14" s="1" customFormat="1">
      <c r="D14964" s="32"/>
      <c r="G14964" s="32"/>
      <c r="I14964" s="7"/>
      <c r="J14964" s="7"/>
      <c r="K14964" s="7"/>
      <c r="N14964" s="7"/>
    </row>
    <row r="14965" spans="4:14" s="1" customFormat="1">
      <c r="D14965" s="32"/>
      <c r="G14965" s="32"/>
      <c r="I14965" s="7"/>
      <c r="J14965" s="7"/>
      <c r="K14965" s="7"/>
      <c r="N14965" s="7"/>
    </row>
    <row r="14966" spans="4:14" s="1" customFormat="1">
      <c r="D14966" s="32"/>
      <c r="G14966" s="32"/>
      <c r="I14966" s="7"/>
      <c r="J14966" s="7"/>
      <c r="K14966" s="7"/>
      <c r="N14966" s="7"/>
    </row>
    <row r="14967" spans="4:14" s="1" customFormat="1">
      <c r="D14967" s="32"/>
      <c r="G14967" s="32"/>
      <c r="I14967" s="7"/>
      <c r="J14967" s="7"/>
      <c r="K14967" s="7"/>
      <c r="N14967" s="7"/>
    </row>
    <row r="14968" spans="4:14" s="1" customFormat="1">
      <c r="D14968" s="32"/>
      <c r="G14968" s="32"/>
      <c r="I14968" s="7"/>
      <c r="J14968" s="7"/>
      <c r="K14968" s="7"/>
      <c r="N14968" s="7"/>
    </row>
    <row r="14969" spans="4:14" s="1" customFormat="1">
      <c r="D14969" s="32"/>
      <c r="G14969" s="32"/>
      <c r="I14969" s="7"/>
      <c r="J14969" s="7"/>
      <c r="K14969" s="7"/>
      <c r="N14969" s="7"/>
    </row>
    <row r="14970" spans="4:14" s="1" customFormat="1">
      <c r="D14970" s="32"/>
      <c r="G14970" s="32"/>
      <c r="I14970" s="7"/>
      <c r="J14970" s="7"/>
      <c r="K14970" s="7"/>
      <c r="N14970" s="7"/>
    </row>
    <row r="14971" spans="4:14" s="1" customFormat="1">
      <c r="D14971" s="32"/>
      <c r="G14971" s="32"/>
      <c r="I14971" s="7"/>
      <c r="J14971" s="7"/>
      <c r="K14971" s="7"/>
      <c r="N14971" s="7"/>
    </row>
    <row r="14972" spans="4:14" s="1" customFormat="1">
      <c r="D14972" s="32"/>
      <c r="G14972" s="32"/>
      <c r="I14972" s="7"/>
      <c r="J14972" s="7"/>
      <c r="K14972" s="7"/>
      <c r="N14972" s="7"/>
    </row>
    <row r="14973" spans="4:14" s="1" customFormat="1">
      <c r="D14973" s="32"/>
      <c r="G14973" s="32"/>
      <c r="I14973" s="7"/>
      <c r="J14973" s="7"/>
      <c r="K14973" s="7"/>
      <c r="N14973" s="7"/>
    </row>
    <row r="14974" spans="4:14" s="1" customFormat="1">
      <c r="D14974" s="32"/>
      <c r="G14974" s="32"/>
      <c r="I14974" s="7"/>
      <c r="J14974" s="7"/>
      <c r="K14974" s="7"/>
      <c r="N14974" s="7"/>
    </row>
    <row r="14975" spans="4:14" s="1" customFormat="1">
      <c r="D14975" s="32"/>
      <c r="G14975" s="32"/>
      <c r="I14975" s="7"/>
      <c r="J14975" s="7"/>
      <c r="K14975" s="7"/>
      <c r="N14975" s="7"/>
    </row>
    <row r="14976" spans="4:14" s="1" customFormat="1">
      <c r="D14976" s="32"/>
      <c r="G14976" s="32"/>
      <c r="I14976" s="7"/>
      <c r="J14976" s="7"/>
      <c r="K14976" s="7"/>
      <c r="N14976" s="7"/>
    </row>
    <row r="14977" spans="4:14" s="1" customFormat="1">
      <c r="D14977" s="32"/>
      <c r="G14977" s="32"/>
      <c r="I14977" s="7"/>
      <c r="J14977" s="7"/>
      <c r="K14977" s="7"/>
      <c r="N14977" s="7"/>
    </row>
    <row r="14978" spans="4:14" s="1" customFormat="1">
      <c r="D14978" s="32"/>
      <c r="G14978" s="32"/>
      <c r="I14978" s="7"/>
      <c r="J14978" s="7"/>
      <c r="K14978" s="7"/>
      <c r="N14978" s="7"/>
    </row>
    <row r="14979" spans="4:14" s="1" customFormat="1">
      <c r="D14979" s="32"/>
      <c r="G14979" s="32"/>
      <c r="I14979" s="7"/>
      <c r="J14979" s="7"/>
      <c r="K14979" s="7"/>
      <c r="N14979" s="7"/>
    </row>
    <row r="14980" spans="4:14" s="1" customFormat="1">
      <c r="D14980" s="32"/>
      <c r="G14980" s="32"/>
      <c r="I14980" s="7"/>
      <c r="J14980" s="7"/>
      <c r="K14980" s="7"/>
      <c r="N14980" s="7"/>
    </row>
    <row r="14981" spans="4:14" s="1" customFormat="1">
      <c r="D14981" s="32"/>
      <c r="G14981" s="32"/>
      <c r="I14981" s="7"/>
      <c r="J14981" s="7"/>
      <c r="K14981" s="7"/>
      <c r="N14981" s="7"/>
    </row>
    <row r="14982" spans="4:14" s="1" customFormat="1">
      <c r="D14982" s="32"/>
      <c r="G14982" s="32"/>
      <c r="I14982" s="7"/>
      <c r="J14982" s="7"/>
      <c r="K14982" s="7"/>
      <c r="N14982" s="7"/>
    </row>
    <row r="14983" spans="4:14" s="1" customFormat="1">
      <c r="D14983" s="32"/>
      <c r="G14983" s="32"/>
      <c r="I14983" s="7"/>
      <c r="J14983" s="7"/>
      <c r="K14983" s="7"/>
      <c r="N14983" s="7"/>
    </row>
    <row r="14984" spans="4:14" s="1" customFormat="1">
      <c r="D14984" s="32"/>
      <c r="G14984" s="32"/>
      <c r="I14984" s="7"/>
      <c r="J14984" s="7"/>
      <c r="K14984" s="7"/>
      <c r="N14984" s="7"/>
    </row>
    <row r="14985" spans="4:14" s="1" customFormat="1">
      <c r="D14985" s="32"/>
      <c r="G14985" s="32"/>
      <c r="I14985" s="7"/>
      <c r="J14985" s="7"/>
      <c r="K14985" s="7"/>
      <c r="N14985" s="7"/>
    </row>
    <row r="14986" spans="4:14" s="1" customFormat="1">
      <c r="D14986" s="32"/>
      <c r="G14986" s="32"/>
      <c r="I14986" s="7"/>
      <c r="J14986" s="7"/>
      <c r="K14986" s="7"/>
      <c r="N14986" s="7"/>
    </row>
    <row r="14987" spans="4:14" s="1" customFormat="1">
      <c r="D14987" s="32"/>
      <c r="G14987" s="32"/>
      <c r="I14987" s="7"/>
      <c r="J14987" s="7"/>
      <c r="K14987" s="7"/>
      <c r="N14987" s="7"/>
    </row>
    <row r="14988" spans="4:14" s="1" customFormat="1">
      <c r="D14988" s="32"/>
      <c r="G14988" s="32"/>
      <c r="I14988" s="7"/>
      <c r="J14988" s="7"/>
      <c r="K14988" s="7"/>
      <c r="N14988" s="7"/>
    </row>
    <row r="14989" spans="4:14" s="1" customFormat="1">
      <c r="D14989" s="32"/>
      <c r="G14989" s="32"/>
      <c r="I14989" s="7"/>
      <c r="J14989" s="7"/>
      <c r="K14989" s="7"/>
      <c r="N14989" s="7"/>
    </row>
    <row r="14990" spans="4:14" s="1" customFormat="1">
      <c r="D14990" s="32"/>
      <c r="G14990" s="32"/>
      <c r="I14990" s="7"/>
      <c r="J14990" s="7"/>
      <c r="K14990" s="7"/>
      <c r="N14990" s="7"/>
    </row>
    <row r="14991" spans="4:14" s="1" customFormat="1">
      <c r="D14991" s="32"/>
      <c r="G14991" s="32"/>
      <c r="I14991" s="7"/>
      <c r="J14991" s="7"/>
      <c r="K14991" s="7"/>
      <c r="N14991" s="7"/>
    </row>
    <row r="14992" spans="4:14" s="1" customFormat="1">
      <c r="D14992" s="32"/>
      <c r="G14992" s="32"/>
      <c r="I14992" s="7"/>
      <c r="J14992" s="7"/>
      <c r="K14992" s="7"/>
      <c r="N14992" s="7"/>
    </row>
    <row r="14993" spans="4:14" s="1" customFormat="1">
      <c r="D14993" s="32"/>
      <c r="G14993" s="32"/>
      <c r="I14993" s="7"/>
      <c r="J14993" s="7"/>
      <c r="K14993" s="7"/>
      <c r="N14993" s="7"/>
    </row>
    <row r="14994" spans="4:14" s="1" customFormat="1">
      <c r="D14994" s="32"/>
      <c r="G14994" s="32"/>
      <c r="I14994" s="7"/>
      <c r="J14994" s="7"/>
      <c r="K14994" s="7"/>
      <c r="N14994" s="7"/>
    </row>
    <row r="14995" spans="4:14" s="1" customFormat="1">
      <c r="D14995" s="32"/>
      <c r="G14995" s="32"/>
      <c r="I14995" s="7"/>
      <c r="J14995" s="7"/>
      <c r="K14995" s="7"/>
      <c r="N14995" s="7"/>
    </row>
    <row r="14996" spans="4:14" s="1" customFormat="1">
      <c r="D14996" s="32"/>
      <c r="G14996" s="32"/>
      <c r="I14996" s="7"/>
      <c r="J14996" s="7"/>
      <c r="K14996" s="7"/>
      <c r="N14996" s="7"/>
    </row>
    <row r="14997" spans="4:14" s="1" customFormat="1">
      <c r="D14997" s="32"/>
      <c r="G14997" s="32"/>
      <c r="I14997" s="7"/>
      <c r="J14997" s="7"/>
      <c r="K14997" s="7"/>
      <c r="N14997" s="7"/>
    </row>
    <row r="14998" spans="4:14" s="1" customFormat="1">
      <c r="D14998" s="32"/>
      <c r="G14998" s="32"/>
      <c r="I14998" s="7"/>
      <c r="J14998" s="7"/>
      <c r="K14998" s="7"/>
      <c r="N14998" s="7"/>
    </row>
    <row r="14999" spans="4:14" s="1" customFormat="1">
      <c r="D14999" s="32"/>
      <c r="G14999" s="32"/>
      <c r="I14999" s="7"/>
      <c r="J14999" s="7"/>
      <c r="K14999" s="7"/>
      <c r="N14999" s="7"/>
    </row>
    <row r="15000" spans="4:14" s="1" customFormat="1">
      <c r="D15000" s="32"/>
      <c r="G15000" s="32"/>
      <c r="I15000" s="7"/>
      <c r="J15000" s="7"/>
      <c r="K15000" s="7"/>
      <c r="N15000" s="7"/>
    </row>
    <row r="15001" spans="4:14" s="1" customFormat="1">
      <c r="D15001" s="32"/>
      <c r="G15001" s="32"/>
      <c r="I15001" s="7"/>
      <c r="J15001" s="7"/>
      <c r="K15001" s="7"/>
      <c r="N15001" s="7"/>
    </row>
    <row r="15002" spans="4:14" s="1" customFormat="1">
      <c r="D15002" s="32"/>
      <c r="G15002" s="32"/>
      <c r="I15002" s="7"/>
      <c r="J15002" s="7"/>
      <c r="K15002" s="7"/>
      <c r="N15002" s="7"/>
    </row>
    <row r="15003" spans="4:14" s="1" customFormat="1">
      <c r="D15003" s="32"/>
      <c r="G15003" s="32"/>
      <c r="I15003" s="7"/>
      <c r="J15003" s="7"/>
      <c r="K15003" s="7"/>
      <c r="N15003" s="7"/>
    </row>
    <row r="15004" spans="4:14" s="1" customFormat="1">
      <c r="D15004" s="32"/>
      <c r="G15004" s="32"/>
      <c r="I15004" s="7"/>
      <c r="J15004" s="7"/>
      <c r="K15004" s="7"/>
      <c r="N15004" s="7"/>
    </row>
    <row r="15005" spans="4:14" s="1" customFormat="1">
      <c r="D15005" s="32"/>
      <c r="G15005" s="32"/>
      <c r="I15005" s="7"/>
      <c r="J15005" s="7"/>
      <c r="K15005" s="7"/>
      <c r="N15005" s="7"/>
    </row>
    <row r="15006" spans="4:14" s="1" customFormat="1">
      <c r="D15006" s="32"/>
      <c r="G15006" s="32"/>
      <c r="I15006" s="7"/>
      <c r="J15006" s="7"/>
      <c r="K15006" s="7"/>
      <c r="N15006" s="7"/>
    </row>
    <row r="15007" spans="4:14" s="1" customFormat="1">
      <c r="D15007" s="32"/>
      <c r="G15007" s="32"/>
      <c r="I15007" s="7"/>
      <c r="J15007" s="7"/>
      <c r="K15007" s="7"/>
      <c r="N15007" s="7"/>
    </row>
    <row r="15008" spans="4:14" s="1" customFormat="1">
      <c r="D15008" s="32"/>
      <c r="G15008" s="32"/>
      <c r="I15008" s="7"/>
      <c r="J15008" s="7"/>
      <c r="K15008" s="7"/>
      <c r="N15008" s="7"/>
    </row>
    <row r="15009" spans="4:14" s="1" customFormat="1">
      <c r="D15009" s="32"/>
      <c r="G15009" s="32"/>
      <c r="I15009" s="7"/>
      <c r="J15009" s="7"/>
      <c r="K15009" s="7"/>
      <c r="N15009" s="7"/>
    </row>
    <row r="15010" spans="4:14" s="1" customFormat="1">
      <c r="D15010" s="32"/>
      <c r="G15010" s="32"/>
      <c r="I15010" s="7"/>
      <c r="J15010" s="7"/>
      <c r="K15010" s="7"/>
      <c r="N15010" s="7"/>
    </row>
    <row r="15011" spans="4:14" s="1" customFormat="1">
      <c r="D15011" s="32"/>
      <c r="G15011" s="32"/>
      <c r="I15011" s="7"/>
      <c r="J15011" s="7"/>
      <c r="K15011" s="7"/>
      <c r="N15011" s="7"/>
    </row>
    <row r="15012" spans="4:14" s="1" customFormat="1">
      <c r="D15012" s="32"/>
      <c r="G15012" s="32"/>
      <c r="I15012" s="7"/>
      <c r="J15012" s="7"/>
      <c r="K15012" s="7"/>
      <c r="N15012" s="7"/>
    </row>
    <row r="15013" spans="4:14" s="1" customFormat="1">
      <c r="D15013" s="32"/>
      <c r="G15013" s="32"/>
      <c r="I15013" s="7"/>
      <c r="J15013" s="7"/>
      <c r="K15013" s="7"/>
      <c r="N15013" s="7"/>
    </row>
    <row r="15014" spans="4:14" s="1" customFormat="1">
      <c r="D15014" s="32"/>
      <c r="G15014" s="32"/>
      <c r="I15014" s="7"/>
      <c r="J15014" s="7"/>
      <c r="K15014" s="7"/>
      <c r="N15014" s="7"/>
    </row>
    <row r="15015" spans="4:14" s="1" customFormat="1">
      <c r="D15015" s="32"/>
      <c r="G15015" s="32"/>
      <c r="I15015" s="7"/>
      <c r="J15015" s="7"/>
      <c r="K15015" s="7"/>
      <c r="N15015" s="7"/>
    </row>
    <row r="15016" spans="4:14" s="1" customFormat="1">
      <c r="D15016" s="32"/>
      <c r="G15016" s="32"/>
      <c r="I15016" s="7"/>
      <c r="J15016" s="7"/>
      <c r="K15016" s="7"/>
      <c r="N15016" s="7"/>
    </row>
    <row r="15017" spans="4:14" s="1" customFormat="1">
      <c r="D15017" s="32"/>
      <c r="G15017" s="32"/>
      <c r="I15017" s="7"/>
      <c r="J15017" s="7"/>
      <c r="K15017" s="7"/>
      <c r="N15017" s="7"/>
    </row>
    <row r="15018" spans="4:14" s="1" customFormat="1">
      <c r="D15018" s="32"/>
      <c r="G15018" s="32"/>
      <c r="I15018" s="7"/>
      <c r="J15018" s="7"/>
      <c r="K15018" s="7"/>
      <c r="N15018" s="7"/>
    </row>
    <row r="15019" spans="4:14" s="1" customFormat="1">
      <c r="D15019" s="32"/>
      <c r="G15019" s="32"/>
      <c r="I15019" s="7"/>
      <c r="J15019" s="7"/>
      <c r="K15019" s="7"/>
      <c r="N15019" s="7"/>
    </row>
    <row r="15020" spans="4:14" s="1" customFormat="1">
      <c r="D15020" s="32"/>
      <c r="G15020" s="32"/>
      <c r="I15020" s="7"/>
      <c r="J15020" s="7"/>
      <c r="K15020" s="7"/>
      <c r="N15020" s="7"/>
    </row>
    <row r="15021" spans="4:14" s="1" customFormat="1">
      <c r="D15021" s="32"/>
      <c r="G15021" s="32"/>
      <c r="I15021" s="7"/>
      <c r="J15021" s="7"/>
      <c r="K15021" s="7"/>
      <c r="N15021" s="7"/>
    </row>
    <row r="15022" spans="4:14" s="1" customFormat="1">
      <c r="D15022" s="32"/>
      <c r="G15022" s="32"/>
      <c r="I15022" s="7"/>
      <c r="J15022" s="7"/>
      <c r="K15022" s="7"/>
      <c r="N15022" s="7"/>
    </row>
    <row r="15023" spans="4:14" s="1" customFormat="1">
      <c r="D15023" s="32"/>
      <c r="G15023" s="32"/>
      <c r="I15023" s="7"/>
      <c r="J15023" s="7"/>
      <c r="K15023" s="7"/>
      <c r="N15023" s="7"/>
    </row>
    <row r="15024" spans="4:14" s="1" customFormat="1">
      <c r="D15024" s="32"/>
      <c r="G15024" s="32"/>
      <c r="I15024" s="7"/>
      <c r="J15024" s="7"/>
      <c r="K15024" s="7"/>
      <c r="N15024" s="7"/>
    </row>
    <row r="15025" spans="4:14" s="1" customFormat="1">
      <c r="D15025" s="32"/>
      <c r="G15025" s="32"/>
      <c r="I15025" s="7"/>
      <c r="J15025" s="7"/>
      <c r="K15025" s="7"/>
      <c r="N15025" s="7"/>
    </row>
    <row r="15026" spans="4:14" s="1" customFormat="1">
      <c r="D15026" s="32"/>
      <c r="G15026" s="32"/>
      <c r="I15026" s="7"/>
      <c r="J15026" s="7"/>
      <c r="K15026" s="7"/>
      <c r="N15026" s="7"/>
    </row>
    <row r="15027" spans="4:14" s="1" customFormat="1">
      <c r="D15027" s="32"/>
      <c r="G15027" s="32"/>
      <c r="I15027" s="7"/>
      <c r="J15027" s="7"/>
      <c r="K15027" s="7"/>
      <c r="N15027" s="7"/>
    </row>
    <row r="15028" spans="4:14" s="1" customFormat="1">
      <c r="D15028" s="32"/>
      <c r="G15028" s="32"/>
      <c r="I15028" s="7"/>
      <c r="J15028" s="7"/>
      <c r="K15028" s="7"/>
      <c r="N15028" s="7"/>
    </row>
    <row r="15029" spans="4:14" s="1" customFormat="1">
      <c r="D15029" s="32"/>
      <c r="G15029" s="32"/>
      <c r="I15029" s="7"/>
      <c r="J15029" s="7"/>
      <c r="K15029" s="7"/>
      <c r="N15029" s="7"/>
    </row>
    <row r="15030" spans="4:14" s="1" customFormat="1">
      <c r="D15030" s="32"/>
      <c r="G15030" s="32"/>
      <c r="I15030" s="7"/>
      <c r="J15030" s="7"/>
      <c r="K15030" s="7"/>
      <c r="N15030" s="7"/>
    </row>
    <row r="15031" spans="4:14" s="1" customFormat="1">
      <c r="D15031" s="32"/>
      <c r="G15031" s="32"/>
      <c r="I15031" s="7"/>
      <c r="J15031" s="7"/>
      <c r="K15031" s="7"/>
      <c r="N15031" s="7"/>
    </row>
    <row r="15032" spans="4:14" s="1" customFormat="1">
      <c r="D15032" s="32"/>
      <c r="G15032" s="32"/>
      <c r="I15032" s="7"/>
      <c r="J15032" s="7"/>
      <c r="K15032" s="7"/>
      <c r="N15032" s="7"/>
    </row>
    <row r="15033" spans="4:14" s="1" customFormat="1">
      <c r="D15033" s="32"/>
      <c r="G15033" s="32"/>
      <c r="I15033" s="7"/>
      <c r="J15033" s="7"/>
      <c r="K15033" s="7"/>
      <c r="N15033" s="7"/>
    </row>
    <row r="15034" spans="4:14" s="1" customFormat="1">
      <c r="D15034" s="32"/>
      <c r="G15034" s="32"/>
      <c r="I15034" s="7"/>
      <c r="J15034" s="7"/>
      <c r="K15034" s="7"/>
      <c r="N15034" s="7"/>
    </row>
    <row r="15035" spans="4:14" s="1" customFormat="1">
      <c r="D15035" s="32"/>
      <c r="G15035" s="32"/>
      <c r="I15035" s="7"/>
      <c r="J15035" s="7"/>
      <c r="K15035" s="7"/>
      <c r="N15035" s="7"/>
    </row>
    <row r="15036" spans="4:14" s="1" customFormat="1">
      <c r="D15036" s="32"/>
      <c r="G15036" s="32"/>
      <c r="I15036" s="7"/>
      <c r="J15036" s="7"/>
      <c r="K15036" s="7"/>
      <c r="N15036" s="7"/>
    </row>
    <row r="15037" spans="4:14" s="1" customFormat="1">
      <c r="D15037" s="32"/>
      <c r="G15037" s="32"/>
      <c r="I15037" s="7"/>
      <c r="J15037" s="7"/>
      <c r="K15037" s="7"/>
      <c r="N15037" s="7"/>
    </row>
    <row r="15038" spans="4:14" s="1" customFormat="1">
      <c r="D15038" s="32"/>
      <c r="G15038" s="32"/>
      <c r="I15038" s="7"/>
      <c r="J15038" s="7"/>
      <c r="K15038" s="7"/>
      <c r="N15038" s="7"/>
    </row>
    <row r="15039" spans="4:14" s="1" customFormat="1">
      <c r="D15039" s="32"/>
      <c r="G15039" s="32"/>
      <c r="I15039" s="7"/>
      <c r="J15039" s="7"/>
      <c r="K15039" s="7"/>
      <c r="N15039" s="7"/>
    </row>
    <row r="15040" spans="4:14" s="1" customFormat="1">
      <c r="D15040" s="32"/>
      <c r="G15040" s="32"/>
      <c r="I15040" s="7"/>
      <c r="J15040" s="7"/>
      <c r="K15040" s="7"/>
      <c r="N15040" s="7"/>
    </row>
    <row r="15041" spans="4:14" s="1" customFormat="1">
      <c r="D15041" s="32"/>
      <c r="G15041" s="32"/>
      <c r="I15041" s="7"/>
      <c r="J15041" s="7"/>
      <c r="K15041" s="7"/>
      <c r="N15041" s="7"/>
    </row>
    <row r="15042" spans="4:14" s="1" customFormat="1">
      <c r="D15042" s="32"/>
      <c r="G15042" s="32"/>
      <c r="I15042" s="7"/>
      <c r="J15042" s="7"/>
      <c r="K15042" s="7"/>
      <c r="N15042" s="7"/>
    </row>
    <row r="15043" spans="4:14" s="1" customFormat="1">
      <c r="D15043" s="32"/>
      <c r="G15043" s="32"/>
      <c r="I15043" s="7"/>
      <c r="J15043" s="7"/>
      <c r="K15043" s="7"/>
      <c r="N15043" s="7"/>
    </row>
    <row r="15044" spans="4:14" s="1" customFormat="1">
      <c r="D15044" s="32"/>
      <c r="G15044" s="32"/>
      <c r="I15044" s="7"/>
      <c r="J15044" s="7"/>
      <c r="K15044" s="7"/>
      <c r="N15044" s="7"/>
    </row>
    <row r="15045" spans="4:14" s="1" customFormat="1">
      <c r="D15045" s="32"/>
      <c r="G15045" s="32"/>
      <c r="I15045" s="7"/>
      <c r="J15045" s="7"/>
      <c r="K15045" s="7"/>
      <c r="N15045" s="7"/>
    </row>
    <row r="15046" spans="4:14" s="1" customFormat="1">
      <c r="D15046" s="32"/>
      <c r="G15046" s="32"/>
      <c r="I15046" s="7"/>
      <c r="J15046" s="7"/>
      <c r="K15046" s="7"/>
      <c r="N15046" s="7"/>
    </row>
    <row r="15047" spans="4:14" s="1" customFormat="1">
      <c r="D15047" s="32"/>
      <c r="G15047" s="32"/>
      <c r="I15047" s="7"/>
      <c r="J15047" s="7"/>
      <c r="K15047" s="7"/>
      <c r="N15047" s="7"/>
    </row>
    <row r="15048" spans="4:14" s="1" customFormat="1">
      <c r="D15048" s="32"/>
      <c r="G15048" s="32"/>
      <c r="I15048" s="7"/>
      <c r="J15048" s="7"/>
      <c r="K15048" s="7"/>
      <c r="N15048" s="7"/>
    </row>
    <row r="15049" spans="4:14" s="1" customFormat="1">
      <c r="D15049" s="32"/>
      <c r="G15049" s="32"/>
      <c r="I15049" s="7"/>
      <c r="J15049" s="7"/>
      <c r="K15049" s="7"/>
      <c r="N15049" s="7"/>
    </row>
    <row r="15050" spans="4:14" s="1" customFormat="1">
      <c r="D15050" s="32"/>
      <c r="G15050" s="32"/>
      <c r="I15050" s="7"/>
      <c r="J15050" s="7"/>
      <c r="K15050" s="7"/>
      <c r="N15050" s="7"/>
    </row>
    <row r="15051" spans="4:14" s="1" customFormat="1">
      <c r="D15051" s="32"/>
      <c r="G15051" s="32"/>
      <c r="I15051" s="7"/>
      <c r="J15051" s="7"/>
      <c r="K15051" s="7"/>
      <c r="N15051" s="7"/>
    </row>
    <row r="15052" spans="4:14" s="1" customFormat="1">
      <c r="D15052" s="32"/>
      <c r="G15052" s="32"/>
      <c r="I15052" s="7"/>
      <c r="J15052" s="7"/>
      <c r="K15052" s="7"/>
      <c r="N15052" s="7"/>
    </row>
    <row r="15053" spans="4:14" s="1" customFormat="1">
      <c r="D15053" s="32"/>
      <c r="G15053" s="32"/>
      <c r="I15053" s="7"/>
      <c r="J15053" s="7"/>
      <c r="K15053" s="7"/>
      <c r="N15053" s="7"/>
    </row>
    <row r="15054" spans="4:14" s="1" customFormat="1">
      <c r="D15054" s="32"/>
      <c r="G15054" s="32"/>
      <c r="I15054" s="7"/>
      <c r="J15054" s="7"/>
      <c r="K15054" s="7"/>
      <c r="N15054" s="7"/>
    </row>
    <row r="15055" spans="4:14" s="1" customFormat="1">
      <c r="D15055" s="32"/>
      <c r="G15055" s="32"/>
      <c r="I15055" s="7"/>
      <c r="J15055" s="7"/>
      <c r="K15055" s="7"/>
      <c r="N15055" s="7"/>
    </row>
    <row r="15056" spans="4:14" s="1" customFormat="1">
      <c r="D15056" s="32"/>
      <c r="G15056" s="32"/>
      <c r="I15056" s="7"/>
      <c r="J15056" s="7"/>
      <c r="K15056" s="7"/>
      <c r="N15056" s="7"/>
    </row>
    <row r="15057" spans="4:14" s="1" customFormat="1">
      <c r="D15057" s="32"/>
      <c r="G15057" s="32"/>
      <c r="I15057" s="7"/>
      <c r="J15057" s="7"/>
      <c r="K15057" s="7"/>
      <c r="N15057" s="7"/>
    </row>
    <row r="15058" spans="4:14" s="1" customFormat="1">
      <c r="D15058" s="32"/>
      <c r="G15058" s="32"/>
      <c r="I15058" s="7"/>
      <c r="J15058" s="7"/>
      <c r="K15058" s="7"/>
      <c r="N15058" s="7"/>
    </row>
    <row r="15059" spans="4:14" s="1" customFormat="1">
      <c r="D15059" s="32"/>
      <c r="G15059" s="32"/>
      <c r="I15059" s="7"/>
      <c r="J15059" s="7"/>
      <c r="K15059" s="7"/>
      <c r="N15059" s="7"/>
    </row>
    <row r="15060" spans="4:14" s="1" customFormat="1">
      <c r="D15060" s="32"/>
      <c r="G15060" s="32"/>
      <c r="I15060" s="7"/>
      <c r="J15060" s="7"/>
      <c r="K15060" s="7"/>
      <c r="N15060" s="7"/>
    </row>
    <row r="15061" spans="4:14" s="1" customFormat="1">
      <c r="D15061" s="32"/>
      <c r="G15061" s="32"/>
      <c r="I15061" s="7"/>
      <c r="J15061" s="7"/>
      <c r="K15061" s="7"/>
      <c r="N15061" s="7"/>
    </row>
    <row r="15062" spans="4:14" s="1" customFormat="1">
      <c r="D15062" s="32"/>
      <c r="G15062" s="32"/>
      <c r="I15062" s="7"/>
      <c r="J15062" s="7"/>
      <c r="K15062" s="7"/>
      <c r="N15062" s="7"/>
    </row>
    <row r="15063" spans="4:14" s="1" customFormat="1">
      <c r="D15063" s="32"/>
      <c r="G15063" s="32"/>
      <c r="I15063" s="7"/>
      <c r="J15063" s="7"/>
      <c r="K15063" s="7"/>
      <c r="N15063" s="7"/>
    </row>
    <row r="15064" spans="4:14" s="1" customFormat="1">
      <c r="D15064" s="32"/>
      <c r="G15064" s="32"/>
      <c r="I15064" s="7"/>
      <c r="J15064" s="7"/>
      <c r="K15064" s="7"/>
      <c r="N15064" s="7"/>
    </row>
    <row r="15065" spans="4:14" s="1" customFormat="1">
      <c r="D15065" s="32"/>
      <c r="G15065" s="32"/>
      <c r="I15065" s="7"/>
      <c r="J15065" s="7"/>
      <c r="K15065" s="7"/>
      <c r="N15065" s="7"/>
    </row>
    <row r="15066" spans="4:14" s="1" customFormat="1">
      <c r="D15066" s="32"/>
      <c r="G15066" s="32"/>
      <c r="I15066" s="7"/>
      <c r="J15066" s="7"/>
      <c r="K15066" s="7"/>
      <c r="N15066" s="7"/>
    </row>
    <row r="15067" spans="4:14" s="1" customFormat="1">
      <c r="D15067" s="32"/>
      <c r="G15067" s="32"/>
      <c r="I15067" s="7"/>
      <c r="J15067" s="7"/>
      <c r="K15067" s="7"/>
      <c r="N15067" s="7"/>
    </row>
    <row r="15068" spans="4:14" s="1" customFormat="1">
      <c r="D15068" s="32"/>
      <c r="G15068" s="32"/>
      <c r="I15068" s="7"/>
      <c r="J15068" s="7"/>
      <c r="K15068" s="7"/>
      <c r="N15068" s="7"/>
    </row>
    <row r="15069" spans="4:14" s="1" customFormat="1">
      <c r="D15069" s="32"/>
      <c r="G15069" s="32"/>
      <c r="I15069" s="7"/>
      <c r="J15069" s="7"/>
      <c r="K15069" s="7"/>
      <c r="N15069" s="7"/>
    </row>
    <row r="15070" spans="4:14" s="1" customFormat="1">
      <c r="D15070" s="32"/>
      <c r="G15070" s="32"/>
      <c r="I15070" s="7"/>
      <c r="J15070" s="7"/>
      <c r="K15070" s="7"/>
      <c r="N15070" s="7"/>
    </row>
    <row r="15071" spans="4:14" s="1" customFormat="1">
      <c r="D15071" s="32"/>
      <c r="G15071" s="32"/>
      <c r="I15071" s="7"/>
      <c r="J15071" s="7"/>
      <c r="K15071" s="7"/>
      <c r="N15071" s="7"/>
    </row>
    <row r="15072" spans="4:14" s="1" customFormat="1">
      <c r="D15072" s="32"/>
      <c r="G15072" s="32"/>
      <c r="I15072" s="7"/>
      <c r="J15072" s="7"/>
      <c r="K15072" s="7"/>
      <c r="N15072" s="7"/>
    </row>
    <row r="15073" spans="4:14" s="1" customFormat="1">
      <c r="D15073" s="32"/>
      <c r="G15073" s="32"/>
      <c r="I15073" s="7"/>
      <c r="J15073" s="7"/>
      <c r="K15073" s="7"/>
      <c r="N15073" s="7"/>
    </row>
    <row r="15074" spans="4:14" s="1" customFormat="1">
      <c r="D15074" s="32"/>
      <c r="G15074" s="32"/>
      <c r="I15074" s="7"/>
      <c r="J15074" s="7"/>
      <c r="K15074" s="7"/>
      <c r="N15074" s="7"/>
    </row>
    <row r="15075" spans="4:14" s="1" customFormat="1">
      <c r="D15075" s="32"/>
      <c r="G15075" s="32"/>
      <c r="I15075" s="7"/>
      <c r="J15075" s="7"/>
      <c r="K15075" s="7"/>
      <c r="N15075" s="7"/>
    </row>
    <row r="15076" spans="4:14" s="1" customFormat="1">
      <c r="D15076" s="32"/>
      <c r="G15076" s="32"/>
      <c r="I15076" s="7"/>
      <c r="J15076" s="7"/>
      <c r="K15076" s="7"/>
      <c r="N15076" s="7"/>
    </row>
    <row r="15077" spans="4:14" s="1" customFormat="1">
      <c r="D15077" s="32"/>
      <c r="G15077" s="32"/>
      <c r="I15077" s="7"/>
      <c r="J15077" s="7"/>
      <c r="K15077" s="7"/>
      <c r="N15077" s="7"/>
    </row>
    <row r="15078" spans="4:14" s="1" customFormat="1">
      <c r="D15078" s="32"/>
      <c r="G15078" s="32"/>
      <c r="I15078" s="7"/>
      <c r="J15078" s="7"/>
      <c r="K15078" s="7"/>
      <c r="N15078" s="7"/>
    </row>
    <row r="15079" spans="4:14" s="1" customFormat="1">
      <c r="D15079" s="32"/>
      <c r="G15079" s="32"/>
      <c r="I15079" s="7"/>
      <c r="J15079" s="7"/>
      <c r="K15079" s="7"/>
      <c r="N15079" s="7"/>
    </row>
    <row r="15080" spans="4:14" s="1" customFormat="1">
      <c r="D15080" s="32"/>
      <c r="G15080" s="32"/>
      <c r="I15080" s="7"/>
      <c r="J15080" s="7"/>
      <c r="K15080" s="7"/>
      <c r="N15080" s="7"/>
    </row>
    <row r="15081" spans="4:14" s="1" customFormat="1">
      <c r="D15081" s="32"/>
      <c r="G15081" s="32"/>
      <c r="I15081" s="7"/>
      <c r="J15081" s="7"/>
      <c r="K15081" s="7"/>
      <c r="N15081" s="7"/>
    </row>
    <row r="15082" spans="4:14" s="1" customFormat="1">
      <c r="D15082" s="32"/>
      <c r="G15082" s="32"/>
      <c r="I15082" s="7"/>
      <c r="J15082" s="7"/>
      <c r="K15082" s="7"/>
      <c r="N15082" s="7"/>
    </row>
    <row r="15083" spans="4:14" s="1" customFormat="1">
      <c r="D15083" s="32"/>
      <c r="G15083" s="32"/>
      <c r="I15083" s="7"/>
      <c r="J15083" s="7"/>
      <c r="K15083" s="7"/>
      <c r="N15083" s="7"/>
    </row>
    <row r="15084" spans="4:14" s="1" customFormat="1">
      <c r="D15084" s="32"/>
      <c r="G15084" s="32"/>
      <c r="I15084" s="7"/>
      <c r="J15084" s="7"/>
      <c r="K15084" s="7"/>
      <c r="N15084" s="7"/>
    </row>
    <row r="15085" spans="4:14" s="1" customFormat="1">
      <c r="D15085" s="32"/>
      <c r="G15085" s="32"/>
      <c r="I15085" s="7"/>
      <c r="J15085" s="7"/>
      <c r="K15085" s="7"/>
      <c r="N15085" s="7"/>
    </row>
    <row r="15086" spans="4:14" s="1" customFormat="1">
      <c r="D15086" s="32"/>
      <c r="G15086" s="32"/>
      <c r="I15086" s="7"/>
      <c r="J15086" s="7"/>
      <c r="K15086" s="7"/>
      <c r="N15086" s="7"/>
    </row>
    <row r="15087" spans="4:14" s="1" customFormat="1">
      <c r="D15087" s="32"/>
      <c r="G15087" s="32"/>
      <c r="I15087" s="7"/>
      <c r="J15087" s="7"/>
      <c r="K15087" s="7"/>
      <c r="N15087" s="7"/>
    </row>
    <row r="15088" spans="4:14" s="1" customFormat="1">
      <c r="D15088" s="32"/>
      <c r="G15088" s="32"/>
      <c r="I15088" s="7"/>
      <c r="J15088" s="7"/>
      <c r="K15088" s="7"/>
      <c r="N15088" s="7"/>
    </row>
    <row r="15089" spans="4:14" s="1" customFormat="1">
      <c r="D15089" s="32"/>
      <c r="G15089" s="32"/>
      <c r="I15089" s="7"/>
      <c r="J15089" s="7"/>
      <c r="K15089" s="7"/>
      <c r="N15089" s="7"/>
    </row>
    <row r="15090" spans="4:14" s="1" customFormat="1">
      <c r="D15090" s="32"/>
      <c r="G15090" s="32"/>
      <c r="I15090" s="7"/>
      <c r="J15090" s="7"/>
      <c r="K15090" s="7"/>
      <c r="N15090" s="7"/>
    </row>
    <row r="15091" spans="4:14" s="1" customFormat="1">
      <c r="D15091" s="32"/>
      <c r="G15091" s="32"/>
      <c r="I15091" s="7"/>
      <c r="J15091" s="7"/>
      <c r="K15091" s="7"/>
      <c r="N15091" s="7"/>
    </row>
    <row r="15092" spans="4:14" s="1" customFormat="1">
      <c r="D15092" s="32"/>
      <c r="G15092" s="32"/>
      <c r="I15092" s="7"/>
      <c r="J15092" s="7"/>
      <c r="K15092" s="7"/>
      <c r="N15092" s="7"/>
    </row>
    <row r="15093" spans="4:14" s="1" customFormat="1">
      <c r="D15093" s="32"/>
      <c r="G15093" s="32"/>
      <c r="I15093" s="7"/>
      <c r="J15093" s="7"/>
      <c r="K15093" s="7"/>
      <c r="N15093" s="7"/>
    </row>
    <row r="15094" spans="4:14" s="1" customFormat="1">
      <c r="D15094" s="32"/>
      <c r="G15094" s="32"/>
      <c r="I15094" s="7"/>
      <c r="J15094" s="7"/>
      <c r="K15094" s="7"/>
      <c r="N15094" s="7"/>
    </row>
    <row r="15095" spans="4:14" s="1" customFormat="1">
      <c r="D15095" s="32"/>
      <c r="G15095" s="32"/>
      <c r="I15095" s="7"/>
      <c r="J15095" s="7"/>
      <c r="K15095" s="7"/>
      <c r="N15095" s="7"/>
    </row>
    <row r="15096" spans="4:14" s="1" customFormat="1">
      <c r="D15096" s="32"/>
      <c r="G15096" s="32"/>
      <c r="I15096" s="7"/>
      <c r="J15096" s="7"/>
      <c r="K15096" s="7"/>
      <c r="N15096" s="7"/>
    </row>
    <row r="15097" spans="4:14" s="1" customFormat="1">
      <c r="D15097" s="32"/>
      <c r="G15097" s="32"/>
      <c r="I15097" s="7"/>
      <c r="J15097" s="7"/>
      <c r="K15097" s="7"/>
      <c r="N15097" s="7"/>
    </row>
    <row r="15098" spans="4:14" s="1" customFormat="1">
      <c r="D15098" s="32"/>
      <c r="G15098" s="32"/>
      <c r="I15098" s="7"/>
      <c r="J15098" s="7"/>
      <c r="K15098" s="7"/>
      <c r="N15098" s="7"/>
    </row>
    <row r="15099" spans="4:14" s="1" customFormat="1">
      <c r="D15099" s="32"/>
      <c r="G15099" s="32"/>
      <c r="I15099" s="7"/>
      <c r="J15099" s="7"/>
      <c r="K15099" s="7"/>
      <c r="N15099" s="7"/>
    </row>
    <row r="15100" spans="4:14" s="1" customFormat="1">
      <c r="D15100" s="32"/>
      <c r="G15100" s="32"/>
      <c r="I15100" s="7"/>
      <c r="J15100" s="7"/>
      <c r="K15100" s="7"/>
      <c r="N15100" s="7"/>
    </row>
    <row r="15101" spans="4:14" s="1" customFormat="1">
      <c r="D15101" s="32"/>
      <c r="G15101" s="32"/>
      <c r="I15101" s="7"/>
      <c r="J15101" s="7"/>
      <c r="K15101" s="7"/>
      <c r="N15101" s="7"/>
    </row>
    <row r="15102" spans="4:14" s="1" customFormat="1">
      <c r="D15102" s="32"/>
      <c r="G15102" s="32"/>
      <c r="I15102" s="7"/>
      <c r="J15102" s="7"/>
      <c r="K15102" s="7"/>
      <c r="N15102" s="7"/>
    </row>
    <row r="15103" spans="4:14" s="1" customFormat="1">
      <c r="D15103" s="32"/>
      <c r="G15103" s="32"/>
      <c r="I15103" s="7"/>
      <c r="J15103" s="7"/>
      <c r="K15103" s="7"/>
      <c r="N15103" s="7"/>
    </row>
    <row r="15104" spans="4:14" s="1" customFormat="1">
      <c r="D15104" s="32"/>
      <c r="G15104" s="32"/>
      <c r="I15104" s="7"/>
      <c r="J15104" s="7"/>
      <c r="K15104" s="7"/>
      <c r="N15104" s="7"/>
    </row>
    <row r="15105" spans="4:14" s="1" customFormat="1">
      <c r="D15105" s="32"/>
      <c r="G15105" s="32"/>
      <c r="I15105" s="7"/>
      <c r="J15105" s="7"/>
      <c r="K15105" s="7"/>
      <c r="N15105" s="7"/>
    </row>
    <row r="15106" spans="4:14" s="1" customFormat="1">
      <c r="D15106" s="32"/>
      <c r="G15106" s="32"/>
      <c r="I15106" s="7"/>
      <c r="J15106" s="7"/>
      <c r="K15106" s="7"/>
      <c r="N15106" s="7"/>
    </row>
    <row r="15107" spans="4:14" s="1" customFormat="1">
      <c r="D15107" s="32"/>
      <c r="G15107" s="32"/>
      <c r="I15107" s="7"/>
      <c r="J15107" s="7"/>
      <c r="K15107" s="7"/>
      <c r="N15107" s="7"/>
    </row>
    <row r="15108" spans="4:14" s="1" customFormat="1">
      <c r="D15108" s="32"/>
      <c r="G15108" s="32"/>
      <c r="I15108" s="7"/>
      <c r="J15108" s="7"/>
      <c r="K15108" s="7"/>
      <c r="N15108" s="7"/>
    </row>
    <row r="15109" spans="4:14" s="1" customFormat="1">
      <c r="D15109" s="32"/>
      <c r="G15109" s="32"/>
      <c r="I15109" s="7"/>
      <c r="J15109" s="7"/>
      <c r="K15109" s="7"/>
      <c r="N15109" s="7"/>
    </row>
    <row r="15110" spans="4:14" s="1" customFormat="1">
      <c r="D15110" s="32"/>
      <c r="G15110" s="32"/>
      <c r="I15110" s="7"/>
      <c r="J15110" s="7"/>
      <c r="K15110" s="7"/>
      <c r="N15110" s="7"/>
    </row>
    <row r="15111" spans="4:14" s="1" customFormat="1">
      <c r="D15111" s="32"/>
      <c r="G15111" s="32"/>
      <c r="I15111" s="7"/>
      <c r="J15111" s="7"/>
      <c r="K15111" s="7"/>
      <c r="N15111" s="7"/>
    </row>
    <row r="15112" spans="4:14" s="1" customFormat="1">
      <c r="D15112" s="32"/>
      <c r="G15112" s="32"/>
      <c r="I15112" s="7"/>
      <c r="J15112" s="7"/>
      <c r="K15112" s="7"/>
      <c r="N15112" s="7"/>
    </row>
    <row r="15113" spans="4:14" s="1" customFormat="1">
      <c r="D15113" s="32"/>
      <c r="G15113" s="32"/>
      <c r="I15113" s="7"/>
      <c r="J15113" s="7"/>
      <c r="K15113" s="7"/>
      <c r="N15113" s="7"/>
    </row>
    <row r="15114" spans="4:14" s="1" customFormat="1">
      <c r="D15114" s="32"/>
      <c r="G15114" s="32"/>
      <c r="I15114" s="7"/>
      <c r="J15114" s="7"/>
      <c r="K15114" s="7"/>
      <c r="N15114" s="7"/>
    </row>
    <row r="15115" spans="4:14" s="1" customFormat="1">
      <c r="D15115" s="32"/>
      <c r="G15115" s="32"/>
      <c r="I15115" s="7"/>
      <c r="J15115" s="7"/>
      <c r="K15115" s="7"/>
      <c r="N15115" s="7"/>
    </row>
    <row r="15116" spans="4:14" s="1" customFormat="1">
      <c r="D15116" s="32"/>
      <c r="G15116" s="32"/>
      <c r="I15116" s="7"/>
      <c r="J15116" s="7"/>
      <c r="K15116" s="7"/>
      <c r="N15116" s="7"/>
    </row>
    <row r="15117" spans="4:14" s="1" customFormat="1">
      <c r="D15117" s="32"/>
      <c r="G15117" s="32"/>
      <c r="I15117" s="7"/>
      <c r="J15117" s="7"/>
      <c r="K15117" s="7"/>
      <c r="N15117" s="7"/>
    </row>
    <row r="15118" spans="4:14" s="1" customFormat="1">
      <c r="D15118" s="32"/>
      <c r="G15118" s="32"/>
      <c r="I15118" s="7"/>
      <c r="J15118" s="7"/>
      <c r="K15118" s="7"/>
      <c r="N15118" s="7"/>
    </row>
    <row r="15119" spans="4:14" s="1" customFormat="1">
      <c r="D15119" s="32"/>
      <c r="G15119" s="32"/>
      <c r="I15119" s="7"/>
      <c r="J15119" s="7"/>
      <c r="K15119" s="7"/>
      <c r="N15119" s="7"/>
    </row>
    <row r="15120" spans="4:14" s="1" customFormat="1">
      <c r="D15120" s="32"/>
      <c r="G15120" s="32"/>
      <c r="I15120" s="7"/>
      <c r="J15120" s="7"/>
      <c r="K15120" s="7"/>
      <c r="N15120" s="7"/>
    </row>
    <row r="15121" spans="4:14" s="1" customFormat="1">
      <c r="D15121" s="32"/>
      <c r="G15121" s="32"/>
      <c r="I15121" s="7"/>
      <c r="J15121" s="7"/>
      <c r="K15121" s="7"/>
      <c r="N15121" s="7"/>
    </row>
    <row r="15122" spans="4:14" s="1" customFormat="1">
      <c r="D15122" s="32"/>
      <c r="G15122" s="32"/>
      <c r="I15122" s="7"/>
      <c r="J15122" s="7"/>
      <c r="K15122" s="7"/>
      <c r="N15122" s="7"/>
    </row>
    <row r="15123" spans="4:14" s="1" customFormat="1">
      <c r="D15123" s="32"/>
      <c r="G15123" s="32"/>
      <c r="I15123" s="7"/>
      <c r="J15123" s="7"/>
      <c r="K15123" s="7"/>
      <c r="N15123" s="7"/>
    </row>
    <row r="15124" spans="4:14" s="1" customFormat="1">
      <c r="D15124" s="32"/>
      <c r="G15124" s="32"/>
      <c r="I15124" s="7"/>
      <c r="J15124" s="7"/>
      <c r="K15124" s="7"/>
      <c r="N15124" s="7"/>
    </row>
    <row r="15125" spans="4:14" s="1" customFormat="1">
      <c r="D15125" s="32"/>
      <c r="G15125" s="32"/>
      <c r="I15125" s="7"/>
      <c r="J15125" s="7"/>
      <c r="K15125" s="7"/>
      <c r="N15125" s="7"/>
    </row>
    <row r="15126" spans="4:14" s="1" customFormat="1">
      <c r="D15126" s="32"/>
      <c r="G15126" s="32"/>
      <c r="I15126" s="7"/>
      <c r="J15126" s="7"/>
      <c r="K15126" s="7"/>
      <c r="N15126" s="7"/>
    </row>
    <row r="15127" spans="4:14" s="1" customFormat="1">
      <c r="D15127" s="32"/>
      <c r="G15127" s="32"/>
      <c r="I15127" s="7"/>
      <c r="J15127" s="7"/>
      <c r="K15127" s="7"/>
      <c r="N15127" s="7"/>
    </row>
    <row r="15128" spans="4:14" s="1" customFormat="1">
      <c r="D15128" s="32"/>
      <c r="G15128" s="32"/>
      <c r="I15128" s="7"/>
      <c r="J15128" s="7"/>
      <c r="K15128" s="7"/>
      <c r="N15128" s="7"/>
    </row>
    <row r="15129" spans="4:14" s="1" customFormat="1">
      <c r="D15129" s="32"/>
      <c r="G15129" s="32"/>
      <c r="I15129" s="7"/>
      <c r="J15129" s="7"/>
      <c r="K15129" s="7"/>
      <c r="N15129" s="7"/>
    </row>
    <row r="15130" spans="4:14" s="1" customFormat="1">
      <c r="D15130" s="32"/>
      <c r="G15130" s="32"/>
      <c r="I15130" s="7"/>
      <c r="J15130" s="7"/>
      <c r="K15130" s="7"/>
      <c r="N15130" s="7"/>
    </row>
    <row r="15131" spans="4:14" s="1" customFormat="1">
      <c r="D15131" s="32"/>
      <c r="G15131" s="32"/>
      <c r="I15131" s="7"/>
      <c r="J15131" s="7"/>
      <c r="K15131" s="7"/>
      <c r="N15131" s="7"/>
    </row>
    <row r="15132" spans="4:14" s="1" customFormat="1">
      <c r="D15132" s="32"/>
      <c r="G15132" s="32"/>
      <c r="I15132" s="7"/>
      <c r="J15132" s="7"/>
      <c r="K15132" s="7"/>
      <c r="N15132" s="7"/>
    </row>
    <row r="15133" spans="4:14" s="1" customFormat="1">
      <c r="D15133" s="32"/>
      <c r="G15133" s="32"/>
      <c r="I15133" s="7"/>
      <c r="J15133" s="7"/>
      <c r="K15133" s="7"/>
      <c r="N15133" s="7"/>
    </row>
    <row r="15134" spans="4:14" s="1" customFormat="1">
      <c r="D15134" s="32"/>
      <c r="G15134" s="32"/>
      <c r="I15134" s="7"/>
      <c r="J15134" s="7"/>
      <c r="K15134" s="7"/>
      <c r="N15134" s="7"/>
    </row>
    <row r="15135" spans="4:14" s="1" customFormat="1">
      <c r="D15135" s="32"/>
      <c r="G15135" s="32"/>
      <c r="I15135" s="7"/>
      <c r="J15135" s="7"/>
      <c r="K15135" s="7"/>
      <c r="N15135" s="7"/>
    </row>
    <row r="15136" spans="4:14" s="1" customFormat="1">
      <c r="D15136" s="32"/>
      <c r="G15136" s="32"/>
      <c r="I15136" s="7"/>
      <c r="J15136" s="7"/>
      <c r="K15136" s="7"/>
      <c r="N15136" s="7"/>
    </row>
    <row r="15137" spans="4:14" s="1" customFormat="1">
      <c r="D15137" s="32"/>
      <c r="G15137" s="32"/>
      <c r="I15137" s="7"/>
      <c r="J15137" s="7"/>
      <c r="K15137" s="7"/>
      <c r="N15137" s="7"/>
    </row>
    <row r="15138" spans="4:14" s="1" customFormat="1">
      <c r="D15138" s="32"/>
      <c r="G15138" s="32"/>
      <c r="I15138" s="7"/>
      <c r="J15138" s="7"/>
      <c r="K15138" s="7"/>
      <c r="N15138" s="7"/>
    </row>
    <row r="15139" spans="4:14" s="1" customFormat="1">
      <c r="D15139" s="32"/>
      <c r="G15139" s="32"/>
      <c r="I15139" s="7"/>
      <c r="J15139" s="7"/>
      <c r="K15139" s="7"/>
      <c r="N15139" s="7"/>
    </row>
    <row r="15140" spans="4:14" s="1" customFormat="1">
      <c r="D15140" s="32"/>
      <c r="G15140" s="32"/>
      <c r="I15140" s="7"/>
      <c r="J15140" s="7"/>
      <c r="K15140" s="7"/>
      <c r="N15140" s="7"/>
    </row>
    <row r="15141" spans="4:14" s="1" customFormat="1">
      <c r="D15141" s="32"/>
      <c r="G15141" s="32"/>
      <c r="I15141" s="7"/>
      <c r="J15141" s="7"/>
      <c r="K15141" s="7"/>
      <c r="N15141" s="7"/>
    </row>
    <row r="15142" spans="4:14" s="1" customFormat="1">
      <c r="D15142" s="32"/>
      <c r="G15142" s="32"/>
      <c r="I15142" s="7"/>
      <c r="J15142" s="7"/>
      <c r="K15142" s="7"/>
      <c r="N15142" s="7"/>
    </row>
    <row r="15143" spans="4:14" s="1" customFormat="1">
      <c r="D15143" s="32"/>
      <c r="G15143" s="32"/>
      <c r="I15143" s="7"/>
      <c r="J15143" s="7"/>
      <c r="K15143" s="7"/>
      <c r="N15143" s="7"/>
    </row>
    <row r="15144" spans="4:14" s="1" customFormat="1">
      <c r="D15144" s="32"/>
      <c r="G15144" s="32"/>
      <c r="I15144" s="7"/>
      <c r="J15144" s="7"/>
      <c r="K15144" s="7"/>
      <c r="N15144" s="7"/>
    </row>
    <row r="15145" spans="4:14" s="1" customFormat="1">
      <c r="D15145" s="32"/>
      <c r="G15145" s="32"/>
      <c r="I15145" s="7"/>
      <c r="J15145" s="7"/>
      <c r="K15145" s="7"/>
      <c r="N15145" s="7"/>
    </row>
    <row r="15146" spans="4:14" s="1" customFormat="1">
      <c r="D15146" s="32"/>
      <c r="G15146" s="32"/>
      <c r="I15146" s="7"/>
      <c r="J15146" s="7"/>
      <c r="K15146" s="7"/>
      <c r="N15146" s="7"/>
    </row>
    <row r="15147" spans="4:14" s="1" customFormat="1">
      <c r="D15147" s="32"/>
      <c r="G15147" s="32"/>
      <c r="I15147" s="7"/>
      <c r="J15147" s="7"/>
      <c r="K15147" s="7"/>
      <c r="N15147" s="7"/>
    </row>
    <row r="15148" spans="4:14" s="1" customFormat="1">
      <c r="D15148" s="32"/>
      <c r="G15148" s="32"/>
      <c r="I15148" s="7"/>
      <c r="J15148" s="7"/>
      <c r="K15148" s="7"/>
      <c r="N15148" s="7"/>
    </row>
    <row r="15149" spans="4:14" s="1" customFormat="1">
      <c r="D15149" s="32"/>
      <c r="G15149" s="32"/>
      <c r="I15149" s="7"/>
      <c r="J15149" s="7"/>
      <c r="K15149" s="7"/>
      <c r="N15149" s="7"/>
    </row>
    <row r="15150" spans="4:14" s="1" customFormat="1">
      <c r="D15150" s="32"/>
      <c r="G15150" s="32"/>
      <c r="I15150" s="7"/>
      <c r="J15150" s="7"/>
      <c r="K15150" s="7"/>
      <c r="N15150" s="7"/>
    </row>
    <row r="15151" spans="4:14" s="1" customFormat="1">
      <c r="D15151" s="32"/>
      <c r="G15151" s="32"/>
      <c r="I15151" s="7"/>
      <c r="J15151" s="7"/>
      <c r="K15151" s="7"/>
      <c r="N15151" s="7"/>
    </row>
    <row r="15152" spans="4:14" s="1" customFormat="1">
      <c r="D15152" s="32"/>
      <c r="G15152" s="32"/>
      <c r="I15152" s="7"/>
      <c r="J15152" s="7"/>
      <c r="K15152" s="7"/>
      <c r="N15152" s="7"/>
    </row>
    <row r="15153" spans="4:14" s="1" customFormat="1">
      <c r="D15153" s="32"/>
      <c r="G15153" s="32"/>
      <c r="I15153" s="7"/>
      <c r="J15153" s="7"/>
      <c r="K15153" s="7"/>
      <c r="N15153" s="7"/>
    </row>
    <row r="15154" spans="4:14" s="1" customFormat="1">
      <c r="D15154" s="32"/>
      <c r="G15154" s="32"/>
      <c r="I15154" s="7"/>
      <c r="J15154" s="7"/>
      <c r="K15154" s="7"/>
      <c r="N15154" s="7"/>
    </row>
    <row r="15155" spans="4:14" s="1" customFormat="1">
      <c r="D15155" s="32"/>
      <c r="G15155" s="32"/>
      <c r="I15155" s="7"/>
      <c r="J15155" s="7"/>
      <c r="K15155" s="7"/>
      <c r="N15155" s="7"/>
    </row>
    <row r="15156" spans="4:14" s="1" customFormat="1">
      <c r="D15156" s="32"/>
      <c r="G15156" s="32"/>
      <c r="I15156" s="7"/>
      <c r="J15156" s="7"/>
      <c r="K15156" s="7"/>
      <c r="N15156" s="7"/>
    </row>
    <row r="15157" spans="4:14" s="1" customFormat="1">
      <c r="D15157" s="32"/>
      <c r="G15157" s="32"/>
      <c r="I15157" s="7"/>
      <c r="J15157" s="7"/>
      <c r="K15157" s="7"/>
      <c r="N15157" s="7"/>
    </row>
    <row r="15158" spans="4:14" s="1" customFormat="1">
      <c r="D15158" s="32"/>
      <c r="G15158" s="32"/>
      <c r="I15158" s="7"/>
      <c r="J15158" s="7"/>
      <c r="K15158" s="7"/>
      <c r="N15158" s="7"/>
    </row>
    <row r="15159" spans="4:14" s="1" customFormat="1">
      <c r="D15159" s="32"/>
      <c r="G15159" s="32"/>
      <c r="I15159" s="7"/>
      <c r="J15159" s="7"/>
      <c r="K15159" s="7"/>
      <c r="N15159" s="7"/>
    </row>
    <row r="15160" spans="4:14" s="1" customFormat="1">
      <c r="D15160" s="32"/>
      <c r="G15160" s="32"/>
      <c r="I15160" s="7"/>
      <c r="J15160" s="7"/>
      <c r="K15160" s="7"/>
      <c r="N15160" s="7"/>
    </row>
    <row r="15161" spans="4:14" s="1" customFormat="1">
      <c r="D15161" s="32"/>
      <c r="G15161" s="32"/>
      <c r="I15161" s="7"/>
      <c r="J15161" s="7"/>
      <c r="K15161" s="7"/>
      <c r="N15161" s="7"/>
    </row>
    <row r="15162" spans="4:14" s="1" customFormat="1">
      <c r="D15162" s="32"/>
      <c r="G15162" s="32"/>
      <c r="I15162" s="7"/>
      <c r="J15162" s="7"/>
      <c r="K15162" s="7"/>
      <c r="N15162" s="7"/>
    </row>
    <row r="15163" spans="4:14" s="1" customFormat="1">
      <c r="D15163" s="32"/>
      <c r="G15163" s="32"/>
      <c r="I15163" s="7"/>
      <c r="J15163" s="7"/>
      <c r="K15163" s="7"/>
      <c r="N15163" s="7"/>
    </row>
    <row r="15164" spans="4:14" s="1" customFormat="1">
      <c r="D15164" s="32"/>
      <c r="G15164" s="32"/>
      <c r="I15164" s="7"/>
      <c r="J15164" s="7"/>
      <c r="K15164" s="7"/>
      <c r="N15164" s="7"/>
    </row>
    <row r="15165" spans="4:14" s="1" customFormat="1">
      <c r="D15165" s="32"/>
      <c r="G15165" s="32"/>
      <c r="I15165" s="7"/>
      <c r="J15165" s="7"/>
      <c r="K15165" s="7"/>
      <c r="N15165" s="7"/>
    </row>
    <row r="15166" spans="4:14" s="1" customFormat="1">
      <c r="D15166" s="32"/>
      <c r="G15166" s="32"/>
      <c r="I15166" s="7"/>
      <c r="J15166" s="7"/>
      <c r="K15166" s="7"/>
      <c r="N15166" s="7"/>
    </row>
    <row r="15167" spans="4:14" s="1" customFormat="1">
      <c r="D15167" s="32"/>
      <c r="G15167" s="32"/>
      <c r="I15167" s="7"/>
      <c r="J15167" s="7"/>
      <c r="K15167" s="7"/>
      <c r="N15167" s="7"/>
    </row>
    <row r="15168" spans="4:14" s="1" customFormat="1">
      <c r="D15168" s="32"/>
      <c r="G15168" s="32"/>
      <c r="I15168" s="7"/>
      <c r="J15168" s="7"/>
      <c r="K15168" s="7"/>
      <c r="N15168" s="7"/>
    </row>
    <row r="15169" spans="4:14" s="1" customFormat="1">
      <c r="D15169" s="32"/>
      <c r="G15169" s="32"/>
      <c r="I15169" s="7"/>
      <c r="J15169" s="7"/>
      <c r="K15169" s="7"/>
      <c r="N15169" s="7"/>
    </row>
    <row r="15170" spans="4:14" s="1" customFormat="1">
      <c r="D15170" s="32"/>
      <c r="G15170" s="32"/>
      <c r="I15170" s="7"/>
      <c r="J15170" s="7"/>
      <c r="K15170" s="7"/>
      <c r="N15170" s="7"/>
    </row>
    <row r="15171" spans="4:14" s="1" customFormat="1">
      <c r="D15171" s="32"/>
      <c r="G15171" s="32"/>
      <c r="I15171" s="7"/>
      <c r="J15171" s="7"/>
      <c r="K15171" s="7"/>
      <c r="N15171" s="7"/>
    </row>
    <row r="15172" spans="4:14" s="1" customFormat="1">
      <c r="D15172" s="32"/>
      <c r="G15172" s="32"/>
      <c r="I15172" s="7"/>
      <c r="J15172" s="7"/>
      <c r="K15172" s="7"/>
      <c r="N15172" s="7"/>
    </row>
    <row r="15173" spans="4:14" s="1" customFormat="1">
      <c r="D15173" s="32"/>
      <c r="G15173" s="32"/>
      <c r="I15173" s="7"/>
      <c r="J15173" s="7"/>
      <c r="K15173" s="7"/>
      <c r="N15173" s="7"/>
    </row>
    <row r="15174" spans="4:14" s="1" customFormat="1">
      <c r="D15174" s="32"/>
      <c r="G15174" s="32"/>
      <c r="I15174" s="7"/>
      <c r="J15174" s="7"/>
      <c r="K15174" s="7"/>
      <c r="N15174" s="7"/>
    </row>
    <row r="15175" spans="4:14" s="1" customFormat="1">
      <c r="D15175" s="32"/>
      <c r="G15175" s="32"/>
      <c r="I15175" s="7"/>
      <c r="J15175" s="7"/>
      <c r="K15175" s="7"/>
      <c r="N15175" s="7"/>
    </row>
    <row r="15176" spans="4:14" s="1" customFormat="1">
      <c r="D15176" s="32"/>
      <c r="G15176" s="32"/>
      <c r="I15176" s="7"/>
      <c r="J15176" s="7"/>
      <c r="K15176" s="7"/>
      <c r="N15176" s="7"/>
    </row>
    <row r="15177" spans="4:14" s="1" customFormat="1">
      <c r="D15177" s="32"/>
      <c r="G15177" s="32"/>
      <c r="I15177" s="7"/>
      <c r="J15177" s="7"/>
      <c r="K15177" s="7"/>
      <c r="N15177" s="7"/>
    </row>
    <row r="15178" spans="4:14" s="1" customFormat="1">
      <c r="D15178" s="32"/>
      <c r="G15178" s="32"/>
      <c r="I15178" s="7"/>
      <c r="J15178" s="7"/>
      <c r="K15178" s="7"/>
      <c r="N15178" s="7"/>
    </row>
    <row r="15179" spans="4:14" s="1" customFormat="1">
      <c r="D15179" s="32"/>
      <c r="G15179" s="32"/>
      <c r="I15179" s="7"/>
      <c r="J15179" s="7"/>
      <c r="K15179" s="7"/>
      <c r="N15179" s="7"/>
    </row>
    <row r="15180" spans="4:14" s="1" customFormat="1">
      <c r="D15180" s="32"/>
      <c r="G15180" s="32"/>
      <c r="I15180" s="7"/>
      <c r="J15180" s="7"/>
      <c r="K15180" s="7"/>
      <c r="N15180" s="7"/>
    </row>
    <row r="15181" spans="4:14" s="1" customFormat="1">
      <c r="D15181" s="32"/>
      <c r="G15181" s="32"/>
      <c r="I15181" s="7"/>
      <c r="J15181" s="7"/>
      <c r="K15181" s="7"/>
      <c r="N15181" s="7"/>
    </row>
    <row r="15182" spans="4:14" s="1" customFormat="1">
      <c r="D15182" s="32"/>
      <c r="G15182" s="32"/>
      <c r="I15182" s="7"/>
      <c r="J15182" s="7"/>
      <c r="K15182" s="7"/>
      <c r="N15182" s="7"/>
    </row>
    <row r="15183" spans="4:14" s="1" customFormat="1">
      <c r="D15183" s="32"/>
      <c r="G15183" s="32"/>
      <c r="I15183" s="7"/>
      <c r="J15183" s="7"/>
      <c r="K15183" s="7"/>
      <c r="N15183" s="7"/>
    </row>
    <row r="15184" spans="4:14" s="1" customFormat="1">
      <c r="D15184" s="32"/>
      <c r="G15184" s="32"/>
      <c r="I15184" s="7"/>
      <c r="J15184" s="7"/>
      <c r="K15184" s="7"/>
      <c r="N15184" s="7"/>
    </row>
    <row r="15185" spans="4:14" s="1" customFormat="1">
      <c r="D15185" s="32"/>
      <c r="G15185" s="32"/>
      <c r="I15185" s="7"/>
      <c r="J15185" s="7"/>
      <c r="K15185" s="7"/>
      <c r="N15185" s="7"/>
    </row>
    <row r="15186" spans="4:14" s="1" customFormat="1">
      <c r="D15186" s="32"/>
      <c r="G15186" s="32"/>
      <c r="I15186" s="7"/>
      <c r="J15186" s="7"/>
      <c r="K15186" s="7"/>
      <c r="N15186" s="7"/>
    </row>
    <row r="15187" spans="4:14" s="1" customFormat="1">
      <c r="D15187" s="32"/>
      <c r="G15187" s="32"/>
      <c r="I15187" s="7"/>
      <c r="J15187" s="7"/>
      <c r="K15187" s="7"/>
      <c r="N15187" s="7"/>
    </row>
    <row r="15188" spans="4:14" s="1" customFormat="1">
      <c r="D15188" s="32"/>
      <c r="G15188" s="32"/>
      <c r="I15188" s="7"/>
      <c r="J15188" s="7"/>
      <c r="K15188" s="7"/>
      <c r="N15188" s="7"/>
    </row>
    <row r="15189" spans="4:14" s="1" customFormat="1">
      <c r="D15189" s="32"/>
      <c r="G15189" s="32"/>
      <c r="I15189" s="7"/>
      <c r="J15189" s="7"/>
      <c r="K15189" s="7"/>
      <c r="N15189" s="7"/>
    </row>
    <row r="15190" spans="4:14" s="1" customFormat="1">
      <c r="D15190" s="32"/>
      <c r="G15190" s="32"/>
      <c r="I15190" s="7"/>
      <c r="J15190" s="7"/>
      <c r="K15190" s="7"/>
      <c r="N15190" s="7"/>
    </row>
    <row r="15191" spans="4:14" s="1" customFormat="1">
      <c r="D15191" s="32"/>
      <c r="G15191" s="32"/>
      <c r="I15191" s="7"/>
      <c r="J15191" s="7"/>
      <c r="K15191" s="7"/>
      <c r="N15191" s="7"/>
    </row>
    <row r="15192" spans="4:14" s="1" customFormat="1">
      <c r="D15192" s="32"/>
      <c r="G15192" s="32"/>
      <c r="I15192" s="7"/>
      <c r="J15192" s="7"/>
      <c r="K15192" s="7"/>
      <c r="N15192" s="7"/>
    </row>
    <row r="15193" spans="4:14" s="1" customFormat="1">
      <c r="D15193" s="32"/>
      <c r="G15193" s="32"/>
      <c r="I15193" s="7"/>
      <c r="J15193" s="7"/>
      <c r="K15193" s="7"/>
      <c r="N15193" s="7"/>
    </row>
    <row r="15194" spans="4:14" s="1" customFormat="1">
      <c r="D15194" s="32"/>
      <c r="G15194" s="32"/>
      <c r="I15194" s="7"/>
      <c r="J15194" s="7"/>
      <c r="K15194" s="7"/>
      <c r="N15194" s="7"/>
    </row>
    <row r="15195" spans="4:14" s="1" customFormat="1">
      <c r="D15195" s="32"/>
      <c r="G15195" s="32"/>
      <c r="I15195" s="7"/>
      <c r="J15195" s="7"/>
      <c r="K15195" s="7"/>
      <c r="N15195" s="7"/>
    </row>
    <row r="15196" spans="4:14" s="1" customFormat="1">
      <c r="D15196" s="32"/>
      <c r="G15196" s="32"/>
      <c r="I15196" s="7"/>
      <c r="J15196" s="7"/>
      <c r="K15196" s="7"/>
      <c r="N15196" s="7"/>
    </row>
    <row r="15197" spans="4:14" s="1" customFormat="1">
      <c r="D15197" s="32"/>
      <c r="G15197" s="32"/>
      <c r="I15197" s="7"/>
      <c r="J15197" s="7"/>
      <c r="K15197" s="7"/>
      <c r="N15197" s="7"/>
    </row>
    <row r="15198" spans="4:14" s="1" customFormat="1">
      <c r="D15198" s="32"/>
      <c r="G15198" s="32"/>
      <c r="I15198" s="7"/>
      <c r="J15198" s="7"/>
      <c r="K15198" s="7"/>
      <c r="N15198" s="7"/>
    </row>
    <row r="15199" spans="4:14" s="1" customFormat="1">
      <c r="D15199" s="32"/>
      <c r="G15199" s="32"/>
      <c r="I15199" s="7"/>
      <c r="J15199" s="7"/>
      <c r="K15199" s="7"/>
      <c r="N15199" s="7"/>
    </row>
    <row r="15200" spans="4:14" s="1" customFormat="1">
      <c r="D15200" s="32"/>
      <c r="G15200" s="32"/>
      <c r="I15200" s="7"/>
      <c r="J15200" s="7"/>
      <c r="K15200" s="7"/>
      <c r="N15200" s="7"/>
    </row>
    <row r="15201" spans="4:14" s="1" customFormat="1">
      <c r="D15201" s="32"/>
      <c r="G15201" s="32"/>
      <c r="I15201" s="7"/>
      <c r="J15201" s="7"/>
      <c r="K15201" s="7"/>
      <c r="N15201" s="7"/>
    </row>
    <row r="15202" spans="4:14" s="1" customFormat="1">
      <c r="D15202" s="32"/>
      <c r="G15202" s="32"/>
      <c r="I15202" s="7"/>
      <c r="J15202" s="7"/>
      <c r="K15202" s="7"/>
      <c r="N15202" s="7"/>
    </row>
    <row r="15203" spans="4:14" s="1" customFormat="1">
      <c r="D15203" s="32"/>
      <c r="G15203" s="32"/>
      <c r="I15203" s="7"/>
      <c r="J15203" s="7"/>
      <c r="K15203" s="7"/>
      <c r="N15203" s="7"/>
    </row>
    <row r="15204" spans="4:14" s="1" customFormat="1">
      <c r="D15204" s="32"/>
      <c r="G15204" s="32"/>
      <c r="I15204" s="7"/>
      <c r="J15204" s="7"/>
      <c r="K15204" s="7"/>
      <c r="N15204" s="7"/>
    </row>
    <row r="15205" spans="4:14" s="1" customFormat="1">
      <c r="D15205" s="32"/>
      <c r="G15205" s="32"/>
      <c r="I15205" s="7"/>
      <c r="J15205" s="7"/>
      <c r="K15205" s="7"/>
      <c r="N15205" s="7"/>
    </row>
    <row r="15206" spans="4:14" s="1" customFormat="1">
      <c r="D15206" s="32"/>
      <c r="G15206" s="32"/>
      <c r="I15206" s="7"/>
      <c r="J15206" s="7"/>
      <c r="K15206" s="7"/>
      <c r="N15206" s="7"/>
    </row>
    <row r="15207" spans="4:14" s="1" customFormat="1">
      <c r="D15207" s="32"/>
      <c r="G15207" s="32"/>
      <c r="I15207" s="7"/>
      <c r="J15207" s="7"/>
      <c r="K15207" s="7"/>
      <c r="N15207" s="7"/>
    </row>
    <row r="15208" spans="4:14" s="1" customFormat="1">
      <c r="D15208" s="32"/>
      <c r="G15208" s="32"/>
      <c r="I15208" s="7"/>
      <c r="J15208" s="7"/>
      <c r="K15208" s="7"/>
      <c r="N15208" s="7"/>
    </row>
    <row r="15209" spans="4:14" s="1" customFormat="1">
      <c r="D15209" s="32"/>
      <c r="G15209" s="32"/>
      <c r="I15209" s="7"/>
      <c r="J15209" s="7"/>
      <c r="K15209" s="7"/>
      <c r="N15209" s="7"/>
    </row>
    <row r="15210" spans="4:14" s="1" customFormat="1">
      <c r="D15210" s="32"/>
      <c r="G15210" s="32"/>
      <c r="I15210" s="7"/>
      <c r="J15210" s="7"/>
      <c r="K15210" s="7"/>
      <c r="N15210" s="7"/>
    </row>
    <row r="15211" spans="4:14" s="1" customFormat="1">
      <c r="D15211" s="32"/>
      <c r="G15211" s="32"/>
      <c r="I15211" s="7"/>
      <c r="J15211" s="7"/>
      <c r="K15211" s="7"/>
      <c r="N15211" s="7"/>
    </row>
    <row r="15212" spans="4:14" s="1" customFormat="1">
      <c r="D15212" s="32"/>
      <c r="G15212" s="32"/>
      <c r="I15212" s="7"/>
      <c r="J15212" s="7"/>
      <c r="K15212" s="7"/>
      <c r="N15212" s="7"/>
    </row>
    <row r="15213" spans="4:14" s="1" customFormat="1">
      <c r="D15213" s="32"/>
      <c r="G15213" s="32"/>
      <c r="I15213" s="7"/>
      <c r="J15213" s="7"/>
      <c r="K15213" s="7"/>
      <c r="N15213" s="7"/>
    </row>
    <row r="15214" spans="4:14" s="1" customFormat="1">
      <c r="D15214" s="32"/>
      <c r="G15214" s="32"/>
      <c r="I15214" s="7"/>
      <c r="J15214" s="7"/>
      <c r="K15214" s="7"/>
      <c r="N15214" s="7"/>
    </row>
    <row r="15215" spans="4:14" s="1" customFormat="1">
      <c r="D15215" s="32"/>
      <c r="G15215" s="32"/>
      <c r="I15215" s="7"/>
      <c r="J15215" s="7"/>
      <c r="K15215" s="7"/>
      <c r="N15215" s="7"/>
    </row>
    <row r="15216" spans="4:14" s="1" customFormat="1">
      <c r="D15216" s="32"/>
      <c r="G15216" s="32"/>
      <c r="I15216" s="7"/>
      <c r="J15216" s="7"/>
      <c r="K15216" s="7"/>
      <c r="N15216" s="7"/>
    </row>
    <row r="15217" spans="4:14" s="1" customFormat="1">
      <c r="D15217" s="32"/>
      <c r="G15217" s="32"/>
      <c r="I15217" s="7"/>
      <c r="J15217" s="7"/>
      <c r="K15217" s="7"/>
      <c r="N15217" s="7"/>
    </row>
    <row r="15218" spans="4:14" s="1" customFormat="1">
      <c r="D15218" s="32"/>
      <c r="G15218" s="32"/>
      <c r="I15218" s="7"/>
      <c r="J15218" s="7"/>
      <c r="K15218" s="7"/>
      <c r="N15218" s="7"/>
    </row>
    <row r="15219" spans="4:14" s="1" customFormat="1">
      <c r="D15219" s="32"/>
      <c r="G15219" s="32"/>
      <c r="I15219" s="7"/>
      <c r="J15219" s="7"/>
      <c r="K15219" s="7"/>
      <c r="N15219" s="7"/>
    </row>
    <row r="15220" spans="4:14" s="1" customFormat="1">
      <c r="D15220" s="32"/>
      <c r="G15220" s="32"/>
      <c r="I15220" s="7"/>
      <c r="J15220" s="7"/>
      <c r="K15220" s="7"/>
      <c r="N15220" s="7"/>
    </row>
    <row r="15221" spans="4:14" s="1" customFormat="1">
      <c r="D15221" s="32"/>
      <c r="G15221" s="32"/>
      <c r="I15221" s="7"/>
      <c r="J15221" s="7"/>
      <c r="K15221" s="7"/>
      <c r="N15221" s="7"/>
    </row>
    <row r="15222" spans="4:14" s="1" customFormat="1">
      <c r="D15222" s="32"/>
      <c r="G15222" s="32"/>
      <c r="I15222" s="7"/>
      <c r="J15222" s="7"/>
      <c r="K15222" s="7"/>
      <c r="N15222" s="7"/>
    </row>
    <row r="15223" spans="4:14" s="1" customFormat="1">
      <c r="D15223" s="32"/>
      <c r="G15223" s="32"/>
      <c r="I15223" s="7"/>
      <c r="J15223" s="7"/>
      <c r="K15223" s="7"/>
      <c r="N15223" s="7"/>
    </row>
    <row r="15224" spans="4:14" s="1" customFormat="1">
      <c r="D15224" s="32"/>
      <c r="G15224" s="32"/>
      <c r="I15224" s="7"/>
      <c r="J15224" s="7"/>
      <c r="K15224" s="7"/>
      <c r="N15224" s="7"/>
    </row>
    <row r="15225" spans="4:14" s="1" customFormat="1">
      <c r="D15225" s="32"/>
      <c r="G15225" s="32"/>
      <c r="I15225" s="7"/>
      <c r="J15225" s="7"/>
      <c r="K15225" s="7"/>
      <c r="N15225" s="7"/>
    </row>
    <row r="15226" spans="4:14" s="1" customFormat="1">
      <c r="D15226" s="32"/>
      <c r="G15226" s="32"/>
      <c r="I15226" s="7"/>
      <c r="J15226" s="7"/>
      <c r="K15226" s="7"/>
      <c r="N15226" s="7"/>
    </row>
    <row r="15227" spans="4:14" s="1" customFormat="1">
      <c r="D15227" s="32"/>
      <c r="G15227" s="32"/>
      <c r="I15227" s="7"/>
      <c r="J15227" s="7"/>
      <c r="K15227" s="7"/>
      <c r="N15227" s="7"/>
    </row>
    <row r="15228" spans="4:14" s="1" customFormat="1">
      <c r="D15228" s="32"/>
      <c r="G15228" s="32"/>
      <c r="I15228" s="7"/>
      <c r="J15228" s="7"/>
      <c r="K15228" s="7"/>
      <c r="N15228" s="7"/>
    </row>
    <row r="15229" spans="4:14" s="1" customFormat="1">
      <c r="D15229" s="32"/>
      <c r="G15229" s="32"/>
      <c r="I15229" s="7"/>
      <c r="J15229" s="7"/>
      <c r="K15229" s="7"/>
      <c r="N15229" s="7"/>
    </row>
    <row r="15230" spans="4:14" s="1" customFormat="1">
      <c r="D15230" s="32"/>
      <c r="G15230" s="32"/>
      <c r="I15230" s="7"/>
      <c r="J15230" s="7"/>
      <c r="K15230" s="7"/>
      <c r="N15230" s="7"/>
    </row>
    <row r="15231" spans="4:14" s="1" customFormat="1">
      <c r="D15231" s="32"/>
      <c r="G15231" s="32"/>
      <c r="I15231" s="7"/>
      <c r="J15231" s="7"/>
      <c r="K15231" s="7"/>
      <c r="N15231" s="7"/>
    </row>
    <row r="15232" spans="4:14" s="1" customFormat="1">
      <c r="D15232" s="32"/>
      <c r="G15232" s="32"/>
      <c r="I15232" s="7"/>
      <c r="J15232" s="7"/>
      <c r="K15232" s="7"/>
      <c r="N15232" s="7"/>
    </row>
    <row r="15233" spans="4:14" s="1" customFormat="1">
      <c r="D15233" s="32"/>
      <c r="G15233" s="32"/>
      <c r="I15233" s="7"/>
      <c r="J15233" s="7"/>
      <c r="K15233" s="7"/>
      <c r="N15233" s="7"/>
    </row>
    <row r="15234" spans="4:14" s="1" customFormat="1">
      <c r="D15234" s="32"/>
      <c r="G15234" s="32"/>
      <c r="I15234" s="7"/>
      <c r="J15234" s="7"/>
      <c r="K15234" s="7"/>
      <c r="N15234" s="7"/>
    </row>
    <row r="15235" spans="4:14" s="1" customFormat="1">
      <c r="D15235" s="32"/>
      <c r="G15235" s="32"/>
      <c r="I15235" s="7"/>
      <c r="J15235" s="7"/>
      <c r="K15235" s="7"/>
      <c r="N15235" s="7"/>
    </row>
    <row r="15236" spans="4:14" s="1" customFormat="1">
      <c r="D15236" s="32"/>
      <c r="G15236" s="32"/>
      <c r="I15236" s="7"/>
      <c r="J15236" s="7"/>
      <c r="K15236" s="7"/>
      <c r="N15236" s="7"/>
    </row>
    <row r="15237" spans="4:14" s="1" customFormat="1">
      <c r="D15237" s="32"/>
      <c r="G15237" s="32"/>
      <c r="I15237" s="7"/>
      <c r="J15237" s="7"/>
      <c r="K15237" s="7"/>
      <c r="N15237" s="7"/>
    </row>
    <row r="15238" spans="4:14" s="1" customFormat="1">
      <c r="D15238" s="32"/>
      <c r="G15238" s="32"/>
      <c r="I15238" s="7"/>
      <c r="J15238" s="7"/>
      <c r="K15238" s="7"/>
      <c r="N15238" s="7"/>
    </row>
    <row r="15239" spans="4:14" s="1" customFormat="1">
      <c r="D15239" s="32"/>
      <c r="G15239" s="32"/>
      <c r="I15239" s="7"/>
      <c r="J15239" s="7"/>
      <c r="K15239" s="7"/>
      <c r="N15239" s="7"/>
    </row>
    <row r="15240" spans="4:14" s="1" customFormat="1">
      <c r="D15240" s="32"/>
      <c r="G15240" s="32"/>
      <c r="I15240" s="7"/>
      <c r="J15240" s="7"/>
      <c r="K15240" s="7"/>
      <c r="N15240" s="7"/>
    </row>
    <row r="15241" spans="4:14" s="1" customFormat="1">
      <c r="D15241" s="32"/>
      <c r="G15241" s="32"/>
      <c r="I15241" s="7"/>
      <c r="J15241" s="7"/>
      <c r="K15241" s="7"/>
      <c r="N15241" s="7"/>
    </row>
    <row r="15242" spans="4:14" s="1" customFormat="1">
      <c r="D15242" s="32"/>
      <c r="G15242" s="32"/>
      <c r="I15242" s="7"/>
      <c r="J15242" s="7"/>
      <c r="K15242" s="7"/>
      <c r="N15242" s="7"/>
    </row>
    <row r="15243" spans="4:14" s="1" customFormat="1">
      <c r="D15243" s="32"/>
      <c r="G15243" s="32"/>
      <c r="I15243" s="7"/>
      <c r="J15243" s="7"/>
      <c r="K15243" s="7"/>
      <c r="N15243" s="7"/>
    </row>
    <row r="15244" spans="4:14" s="1" customFormat="1">
      <c r="D15244" s="32"/>
      <c r="G15244" s="32"/>
      <c r="I15244" s="7"/>
      <c r="J15244" s="7"/>
      <c r="K15244" s="7"/>
      <c r="N15244" s="7"/>
    </row>
    <row r="15245" spans="4:14" s="1" customFormat="1">
      <c r="D15245" s="32"/>
      <c r="G15245" s="32"/>
      <c r="I15245" s="7"/>
      <c r="J15245" s="7"/>
      <c r="K15245" s="7"/>
      <c r="N15245" s="7"/>
    </row>
    <row r="15246" spans="4:14" s="1" customFormat="1">
      <c r="D15246" s="32"/>
      <c r="G15246" s="32"/>
      <c r="I15246" s="7"/>
      <c r="J15246" s="7"/>
      <c r="K15246" s="7"/>
      <c r="N15246" s="7"/>
    </row>
    <row r="15247" spans="4:14" s="1" customFormat="1">
      <c r="D15247" s="32"/>
      <c r="G15247" s="32"/>
      <c r="I15247" s="7"/>
      <c r="J15247" s="7"/>
      <c r="K15247" s="7"/>
      <c r="N15247" s="7"/>
    </row>
    <row r="15248" spans="4:14" s="1" customFormat="1">
      <c r="D15248" s="32"/>
      <c r="G15248" s="32"/>
      <c r="I15248" s="7"/>
      <c r="J15248" s="7"/>
      <c r="K15248" s="7"/>
      <c r="N15248" s="7"/>
    </row>
    <row r="15249" spans="4:14" s="1" customFormat="1">
      <c r="D15249" s="32"/>
      <c r="G15249" s="32"/>
      <c r="I15249" s="7"/>
      <c r="J15249" s="7"/>
      <c r="K15249" s="7"/>
      <c r="N15249" s="7"/>
    </row>
    <row r="15250" spans="4:14" s="1" customFormat="1">
      <c r="D15250" s="32"/>
      <c r="G15250" s="32"/>
      <c r="I15250" s="7"/>
      <c r="J15250" s="7"/>
      <c r="K15250" s="7"/>
      <c r="N15250" s="7"/>
    </row>
    <row r="15251" spans="4:14" s="1" customFormat="1">
      <c r="D15251" s="32"/>
      <c r="G15251" s="32"/>
      <c r="I15251" s="7"/>
      <c r="J15251" s="7"/>
      <c r="K15251" s="7"/>
      <c r="N15251" s="7"/>
    </row>
    <row r="15252" spans="4:14" s="1" customFormat="1">
      <c r="D15252" s="32"/>
      <c r="G15252" s="32"/>
      <c r="I15252" s="7"/>
      <c r="J15252" s="7"/>
      <c r="K15252" s="7"/>
      <c r="N15252" s="7"/>
    </row>
    <row r="15253" spans="4:14" s="1" customFormat="1">
      <c r="D15253" s="32"/>
      <c r="G15253" s="32"/>
      <c r="I15253" s="7"/>
      <c r="J15253" s="7"/>
      <c r="K15253" s="7"/>
      <c r="N15253" s="7"/>
    </row>
    <row r="15254" spans="4:14" s="1" customFormat="1">
      <c r="D15254" s="32"/>
      <c r="G15254" s="32"/>
      <c r="I15254" s="7"/>
      <c r="J15254" s="7"/>
      <c r="K15254" s="7"/>
      <c r="N15254" s="7"/>
    </row>
    <row r="15255" spans="4:14" s="1" customFormat="1">
      <c r="D15255" s="32"/>
      <c r="G15255" s="32"/>
      <c r="I15255" s="7"/>
      <c r="J15255" s="7"/>
      <c r="K15255" s="7"/>
      <c r="N15255" s="7"/>
    </row>
    <row r="15256" spans="4:14" s="1" customFormat="1">
      <c r="D15256" s="32"/>
      <c r="G15256" s="32"/>
      <c r="I15256" s="7"/>
      <c r="J15256" s="7"/>
      <c r="K15256" s="7"/>
      <c r="N15256" s="7"/>
    </row>
    <row r="15257" spans="4:14" s="1" customFormat="1">
      <c r="D15257" s="32"/>
      <c r="G15257" s="32"/>
      <c r="I15257" s="7"/>
      <c r="J15257" s="7"/>
      <c r="K15257" s="7"/>
      <c r="N15257" s="7"/>
    </row>
    <row r="15258" spans="4:14" s="1" customFormat="1">
      <c r="D15258" s="32"/>
      <c r="G15258" s="32"/>
      <c r="I15258" s="7"/>
      <c r="J15258" s="7"/>
      <c r="K15258" s="7"/>
      <c r="N15258" s="7"/>
    </row>
    <row r="15259" spans="4:14" s="1" customFormat="1">
      <c r="D15259" s="32"/>
      <c r="G15259" s="32"/>
      <c r="I15259" s="7"/>
      <c r="J15259" s="7"/>
      <c r="K15259" s="7"/>
      <c r="N15259" s="7"/>
    </row>
    <row r="15260" spans="4:14" s="1" customFormat="1">
      <c r="D15260" s="32"/>
      <c r="G15260" s="32"/>
      <c r="I15260" s="7"/>
      <c r="J15260" s="7"/>
      <c r="K15260" s="7"/>
      <c r="N15260" s="7"/>
    </row>
    <row r="15261" spans="4:14" s="1" customFormat="1">
      <c r="D15261" s="32"/>
      <c r="G15261" s="32"/>
      <c r="I15261" s="7"/>
      <c r="J15261" s="7"/>
      <c r="K15261" s="7"/>
      <c r="N15261" s="7"/>
    </row>
    <row r="15262" spans="4:14" s="1" customFormat="1">
      <c r="D15262" s="32"/>
      <c r="G15262" s="32"/>
      <c r="I15262" s="7"/>
      <c r="J15262" s="7"/>
      <c r="K15262" s="7"/>
      <c r="N15262" s="7"/>
    </row>
    <row r="15263" spans="4:14" s="1" customFormat="1">
      <c r="D15263" s="32"/>
      <c r="G15263" s="32"/>
      <c r="I15263" s="7"/>
      <c r="J15263" s="7"/>
      <c r="K15263" s="7"/>
      <c r="N15263" s="7"/>
    </row>
    <row r="15264" spans="4:14" s="1" customFormat="1">
      <c r="D15264" s="32"/>
      <c r="G15264" s="32"/>
      <c r="I15264" s="7"/>
      <c r="J15264" s="7"/>
      <c r="K15264" s="7"/>
      <c r="N15264" s="7"/>
    </row>
    <row r="15265" spans="4:14" s="1" customFormat="1">
      <c r="D15265" s="32"/>
      <c r="G15265" s="32"/>
      <c r="I15265" s="7"/>
      <c r="J15265" s="7"/>
      <c r="K15265" s="7"/>
      <c r="N15265" s="7"/>
    </row>
    <row r="15266" spans="4:14" s="1" customFormat="1">
      <c r="D15266" s="32"/>
      <c r="G15266" s="32"/>
      <c r="I15266" s="7"/>
      <c r="J15266" s="7"/>
      <c r="K15266" s="7"/>
      <c r="N15266" s="7"/>
    </row>
    <row r="15267" spans="4:14" s="1" customFormat="1">
      <c r="D15267" s="32"/>
      <c r="G15267" s="32"/>
      <c r="I15267" s="7"/>
      <c r="J15267" s="7"/>
      <c r="K15267" s="7"/>
      <c r="N15267" s="7"/>
    </row>
    <row r="15268" spans="4:14" s="1" customFormat="1">
      <c r="D15268" s="32"/>
      <c r="G15268" s="32"/>
      <c r="I15268" s="7"/>
      <c r="J15268" s="7"/>
      <c r="K15268" s="7"/>
      <c r="N15268" s="7"/>
    </row>
    <row r="15269" spans="4:14" s="1" customFormat="1">
      <c r="D15269" s="32"/>
      <c r="G15269" s="32"/>
      <c r="I15269" s="7"/>
      <c r="J15269" s="7"/>
      <c r="K15269" s="7"/>
      <c r="N15269" s="7"/>
    </row>
    <row r="15270" spans="4:14" s="1" customFormat="1">
      <c r="D15270" s="32"/>
      <c r="G15270" s="32"/>
      <c r="I15270" s="7"/>
      <c r="J15270" s="7"/>
      <c r="K15270" s="7"/>
      <c r="N15270" s="7"/>
    </row>
    <row r="15271" spans="4:14" s="1" customFormat="1">
      <c r="D15271" s="32"/>
      <c r="G15271" s="32"/>
      <c r="I15271" s="7"/>
      <c r="J15271" s="7"/>
      <c r="K15271" s="7"/>
      <c r="N15271" s="7"/>
    </row>
    <row r="15272" spans="4:14" s="1" customFormat="1">
      <c r="D15272" s="32"/>
      <c r="G15272" s="32"/>
      <c r="I15272" s="7"/>
      <c r="J15272" s="7"/>
      <c r="K15272" s="7"/>
      <c r="N15272" s="7"/>
    </row>
    <row r="15273" spans="4:14" s="1" customFormat="1">
      <c r="D15273" s="32"/>
      <c r="G15273" s="32"/>
      <c r="I15273" s="7"/>
      <c r="J15273" s="7"/>
      <c r="K15273" s="7"/>
      <c r="N15273" s="7"/>
    </row>
    <row r="15274" spans="4:14" s="1" customFormat="1">
      <c r="D15274" s="32"/>
      <c r="G15274" s="32"/>
      <c r="I15274" s="7"/>
      <c r="J15274" s="7"/>
      <c r="K15274" s="7"/>
      <c r="N15274" s="7"/>
    </row>
    <row r="15275" spans="4:14" s="1" customFormat="1">
      <c r="D15275" s="32"/>
      <c r="G15275" s="32"/>
      <c r="I15275" s="7"/>
      <c r="J15275" s="7"/>
      <c r="K15275" s="7"/>
      <c r="N15275" s="7"/>
    </row>
    <row r="15276" spans="4:14" s="1" customFormat="1">
      <c r="D15276" s="32"/>
      <c r="G15276" s="32"/>
      <c r="I15276" s="7"/>
      <c r="J15276" s="7"/>
      <c r="K15276" s="7"/>
      <c r="N15276" s="7"/>
    </row>
    <row r="15277" spans="4:14" s="1" customFormat="1">
      <c r="D15277" s="32"/>
      <c r="G15277" s="32"/>
      <c r="I15277" s="7"/>
      <c r="J15277" s="7"/>
      <c r="K15277" s="7"/>
      <c r="N15277" s="7"/>
    </row>
    <row r="15278" spans="4:14" s="1" customFormat="1">
      <c r="D15278" s="32"/>
      <c r="G15278" s="32"/>
      <c r="I15278" s="7"/>
      <c r="J15278" s="7"/>
      <c r="K15278" s="7"/>
      <c r="N15278" s="7"/>
    </row>
    <row r="15279" spans="4:14" s="1" customFormat="1">
      <c r="D15279" s="32"/>
      <c r="G15279" s="32"/>
      <c r="I15279" s="7"/>
      <c r="J15279" s="7"/>
      <c r="K15279" s="7"/>
      <c r="N15279" s="7"/>
    </row>
    <row r="15280" spans="4:14" s="1" customFormat="1">
      <c r="D15280" s="32"/>
      <c r="G15280" s="32"/>
      <c r="I15280" s="7"/>
      <c r="J15280" s="7"/>
      <c r="K15280" s="7"/>
      <c r="N15280" s="7"/>
    </row>
    <row r="15281" spans="4:14" s="1" customFormat="1">
      <c r="D15281" s="32"/>
      <c r="G15281" s="32"/>
      <c r="I15281" s="7"/>
      <c r="J15281" s="7"/>
      <c r="K15281" s="7"/>
      <c r="N15281" s="7"/>
    </row>
    <row r="15282" spans="4:14" s="1" customFormat="1">
      <c r="D15282" s="32"/>
      <c r="G15282" s="32"/>
      <c r="I15282" s="7"/>
      <c r="J15282" s="7"/>
      <c r="K15282" s="7"/>
      <c r="N15282" s="7"/>
    </row>
    <row r="15283" spans="4:14" s="1" customFormat="1">
      <c r="D15283" s="32"/>
      <c r="G15283" s="32"/>
      <c r="I15283" s="7"/>
      <c r="J15283" s="7"/>
      <c r="K15283" s="7"/>
      <c r="N15283" s="7"/>
    </row>
    <row r="15284" spans="4:14" s="1" customFormat="1">
      <c r="D15284" s="32"/>
      <c r="G15284" s="32"/>
      <c r="I15284" s="7"/>
      <c r="J15284" s="7"/>
      <c r="K15284" s="7"/>
      <c r="N15284" s="7"/>
    </row>
    <row r="15285" spans="4:14" s="1" customFormat="1">
      <c r="D15285" s="32"/>
      <c r="G15285" s="32"/>
      <c r="I15285" s="7"/>
      <c r="J15285" s="7"/>
      <c r="K15285" s="7"/>
      <c r="N15285" s="7"/>
    </row>
    <row r="15286" spans="4:14" s="1" customFormat="1">
      <c r="D15286" s="32"/>
      <c r="G15286" s="32"/>
      <c r="I15286" s="7"/>
      <c r="J15286" s="7"/>
      <c r="K15286" s="7"/>
      <c r="N15286" s="7"/>
    </row>
    <row r="15287" spans="4:14" s="1" customFormat="1">
      <c r="D15287" s="32"/>
      <c r="G15287" s="32"/>
      <c r="I15287" s="7"/>
      <c r="J15287" s="7"/>
      <c r="K15287" s="7"/>
      <c r="N15287" s="7"/>
    </row>
    <row r="15288" spans="4:14" s="1" customFormat="1">
      <c r="D15288" s="32"/>
      <c r="G15288" s="32"/>
      <c r="I15288" s="7"/>
      <c r="J15288" s="7"/>
      <c r="K15288" s="7"/>
      <c r="N15288" s="7"/>
    </row>
    <row r="15289" spans="4:14" s="1" customFormat="1">
      <c r="D15289" s="32"/>
      <c r="G15289" s="32"/>
      <c r="I15289" s="7"/>
      <c r="J15289" s="7"/>
      <c r="K15289" s="7"/>
      <c r="N15289" s="7"/>
    </row>
    <row r="15290" spans="4:14" s="1" customFormat="1">
      <c r="D15290" s="32"/>
      <c r="G15290" s="32"/>
      <c r="I15290" s="7"/>
      <c r="J15290" s="7"/>
      <c r="K15290" s="7"/>
      <c r="N15290" s="7"/>
    </row>
    <row r="15291" spans="4:14" s="1" customFormat="1">
      <c r="D15291" s="32"/>
      <c r="G15291" s="32"/>
      <c r="I15291" s="7"/>
      <c r="J15291" s="7"/>
      <c r="K15291" s="7"/>
      <c r="N15291" s="7"/>
    </row>
    <row r="15292" spans="4:14" s="1" customFormat="1">
      <c r="D15292" s="32"/>
      <c r="G15292" s="32"/>
      <c r="I15292" s="7"/>
      <c r="J15292" s="7"/>
      <c r="K15292" s="7"/>
      <c r="N15292" s="7"/>
    </row>
    <row r="15293" spans="4:14" s="1" customFormat="1">
      <c r="D15293" s="32"/>
      <c r="G15293" s="32"/>
      <c r="I15293" s="7"/>
      <c r="J15293" s="7"/>
      <c r="K15293" s="7"/>
      <c r="N15293" s="7"/>
    </row>
    <row r="15294" spans="4:14" s="1" customFormat="1">
      <c r="D15294" s="32"/>
      <c r="G15294" s="32"/>
      <c r="I15294" s="7"/>
      <c r="J15294" s="7"/>
      <c r="K15294" s="7"/>
      <c r="N15294" s="7"/>
    </row>
    <row r="15295" spans="4:14" s="1" customFormat="1">
      <c r="D15295" s="32"/>
      <c r="G15295" s="32"/>
      <c r="I15295" s="7"/>
      <c r="J15295" s="7"/>
      <c r="K15295" s="7"/>
      <c r="N15295" s="7"/>
    </row>
    <row r="15296" spans="4:14" s="1" customFormat="1">
      <c r="D15296" s="32"/>
      <c r="G15296" s="32"/>
      <c r="I15296" s="7"/>
      <c r="J15296" s="7"/>
      <c r="K15296" s="7"/>
      <c r="N15296" s="7"/>
    </row>
    <row r="15297" spans="4:14" s="1" customFormat="1">
      <c r="D15297" s="32"/>
      <c r="G15297" s="32"/>
      <c r="I15297" s="7"/>
      <c r="J15297" s="7"/>
      <c r="K15297" s="7"/>
      <c r="N15297" s="7"/>
    </row>
    <row r="15298" spans="4:14" s="1" customFormat="1">
      <c r="D15298" s="32"/>
      <c r="G15298" s="32"/>
      <c r="I15298" s="7"/>
      <c r="J15298" s="7"/>
      <c r="K15298" s="7"/>
      <c r="N15298" s="7"/>
    </row>
    <row r="15299" spans="4:14" s="1" customFormat="1">
      <c r="D15299" s="32"/>
      <c r="G15299" s="32"/>
      <c r="I15299" s="7"/>
      <c r="J15299" s="7"/>
      <c r="K15299" s="7"/>
      <c r="N15299" s="7"/>
    </row>
    <row r="15300" spans="4:14" s="1" customFormat="1">
      <c r="D15300" s="32"/>
      <c r="G15300" s="32"/>
      <c r="I15300" s="7"/>
      <c r="J15300" s="7"/>
      <c r="K15300" s="7"/>
      <c r="N15300" s="7"/>
    </row>
    <row r="15301" spans="4:14" s="1" customFormat="1">
      <c r="D15301" s="32"/>
      <c r="G15301" s="32"/>
      <c r="I15301" s="7"/>
      <c r="J15301" s="7"/>
      <c r="K15301" s="7"/>
      <c r="N15301" s="7"/>
    </row>
    <row r="15302" spans="4:14" s="1" customFormat="1">
      <c r="D15302" s="32"/>
      <c r="G15302" s="32"/>
      <c r="I15302" s="7"/>
      <c r="J15302" s="7"/>
      <c r="K15302" s="7"/>
      <c r="N15302" s="7"/>
    </row>
    <row r="15303" spans="4:14" s="1" customFormat="1">
      <c r="D15303" s="32"/>
      <c r="G15303" s="32"/>
      <c r="I15303" s="7"/>
      <c r="J15303" s="7"/>
      <c r="K15303" s="7"/>
      <c r="N15303" s="7"/>
    </row>
    <row r="15304" spans="4:14" s="1" customFormat="1">
      <c r="D15304" s="32"/>
      <c r="G15304" s="32"/>
      <c r="I15304" s="7"/>
      <c r="J15304" s="7"/>
      <c r="K15304" s="7"/>
      <c r="N15304" s="7"/>
    </row>
    <row r="15305" spans="4:14" s="1" customFormat="1">
      <c r="D15305" s="32"/>
      <c r="G15305" s="32"/>
      <c r="I15305" s="7"/>
      <c r="J15305" s="7"/>
      <c r="K15305" s="7"/>
      <c r="N15305" s="7"/>
    </row>
    <row r="15306" spans="4:14" s="1" customFormat="1">
      <c r="D15306" s="32"/>
      <c r="G15306" s="32"/>
      <c r="I15306" s="7"/>
      <c r="J15306" s="7"/>
      <c r="K15306" s="7"/>
      <c r="N15306" s="7"/>
    </row>
    <row r="15307" spans="4:14" s="1" customFormat="1">
      <c r="D15307" s="32"/>
      <c r="G15307" s="32"/>
      <c r="I15307" s="7"/>
      <c r="J15307" s="7"/>
      <c r="K15307" s="7"/>
      <c r="N15307" s="7"/>
    </row>
    <row r="15308" spans="4:14" s="1" customFormat="1">
      <c r="D15308" s="32"/>
      <c r="G15308" s="32"/>
      <c r="I15308" s="7"/>
      <c r="J15308" s="7"/>
      <c r="K15308" s="7"/>
      <c r="N15308" s="7"/>
    </row>
    <row r="15309" spans="4:14" s="1" customFormat="1">
      <c r="D15309" s="32"/>
      <c r="G15309" s="32"/>
      <c r="I15309" s="7"/>
      <c r="J15309" s="7"/>
      <c r="K15309" s="7"/>
      <c r="N15309" s="7"/>
    </row>
    <row r="15310" spans="4:14" s="1" customFormat="1">
      <c r="D15310" s="32"/>
      <c r="G15310" s="32"/>
      <c r="I15310" s="7"/>
      <c r="J15310" s="7"/>
      <c r="K15310" s="7"/>
      <c r="N15310" s="7"/>
    </row>
    <row r="15311" spans="4:14" s="1" customFormat="1">
      <c r="D15311" s="32"/>
      <c r="G15311" s="32"/>
      <c r="I15311" s="7"/>
      <c r="J15311" s="7"/>
      <c r="K15311" s="7"/>
      <c r="N15311" s="7"/>
    </row>
    <row r="15312" spans="4:14" s="1" customFormat="1">
      <c r="D15312" s="32"/>
      <c r="G15312" s="32"/>
      <c r="I15312" s="7"/>
      <c r="J15312" s="7"/>
      <c r="K15312" s="7"/>
      <c r="N15312" s="7"/>
    </row>
    <row r="15313" spans="4:14" s="1" customFormat="1">
      <c r="D15313" s="32"/>
      <c r="G15313" s="32"/>
      <c r="I15313" s="7"/>
      <c r="J15313" s="7"/>
      <c r="K15313" s="7"/>
      <c r="N15313" s="7"/>
    </row>
    <row r="15314" spans="4:14" s="1" customFormat="1">
      <c r="D15314" s="32"/>
      <c r="G15314" s="32"/>
      <c r="I15314" s="7"/>
      <c r="J15314" s="7"/>
      <c r="K15314" s="7"/>
      <c r="N15314" s="7"/>
    </row>
    <row r="15315" spans="4:14" s="1" customFormat="1">
      <c r="D15315" s="32"/>
      <c r="G15315" s="32"/>
      <c r="I15315" s="7"/>
      <c r="J15315" s="7"/>
      <c r="K15315" s="7"/>
      <c r="N15315" s="7"/>
    </row>
    <row r="15316" spans="4:14" s="1" customFormat="1">
      <c r="D15316" s="32"/>
      <c r="G15316" s="32"/>
      <c r="I15316" s="7"/>
      <c r="J15316" s="7"/>
      <c r="K15316" s="7"/>
      <c r="N15316" s="7"/>
    </row>
    <row r="15317" spans="4:14" s="1" customFormat="1">
      <c r="D15317" s="32"/>
      <c r="G15317" s="32"/>
      <c r="I15317" s="7"/>
      <c r="J15317" s="7"/>
      <c r="K15317" s="7"/>
      <c r="N15317" s="7"/>
    </row>
    <row r="15318" spans="4:14" s="1" customFormat="1">
      <c r="D15318" s="32"/>
      <c r="G15318" s="32"/>
      <c r="I15318" s="7"/>
      <c r="J15318" s="7"/>
      <c r="K15318" s="7"/>
      <c r="N15318" s="7"/>
    </row>
    <row r="15319" spans="4:14" s="1" customFormat="1">
      <c r="D15319" s="32"/>
      <c r="G15319" s="32"/>
      <c r="I15319" s="7"/>
      <c r="J15319" s="7"/>
      <c r="K15319" s="7"/>
      <c r="N15319" s="7"/>
    </row>
    <row r="15320" spans="4:14" s="1" customFormat="1">
      <c r="D15320" s="32"/>
      <c r="G15320" s="32"/>
      <c r="I15320" s="7"/>
      <c r="J15320" s="7"/>
      <c r="K15320" s="7"/>
      <c r="N15320" s="7"/>
    </row>
    <row r="15321" spans="4:14" s="1" customFormat="1">
      <c r="D15321" s="32"/>
      <c r="G15321" s="32"/>
      <c r="I15321" s="7"/>
      <c r="J15321" s="7"/>
      <c r="K15321" s="7"/>
      <c r="N15321" s="7"/>
    </row>
    <row r="15322" spans="4:14" s="1" customFormat="1">
      <c r="D15322" s="32"/>
      <c r="G15322" s="32"/>
      <c r="I15322" s="7"/>
      <c r="J15322" s="7"/>
      <c r="K15322" s="7"/>
      <c r="N15322" s="7"/>
    </row>
    <row r="15323" spans="4:14" s="1" customFormat="1">
      <c r="D15323" s="32"/>
      <c r="G15323" s="32"/>
      <c r="I15323" s="7"/>
      <c r="J15323" s="7"/>
      <c r="K15323" s="7"/>
      <c r="N15323" s="7"/>
    </row>
    <row r="15324" spans="4:14" s="1" customFormat="1">
      <c r="D15324" s="32"/>
      <c r="G15324" s="32"/>
      <c r="I15324" s="7"/>
      <c r="J15324" s="7"/>
      <c r="K15324" s="7"/>
      <c r="N15324" s="7"/>
    </row>
    <row r="15325" spans="4:14" s="1" customFormat="1">
      <c r="D15325" s="32"/>
      <c r="G15325" s="32"/>
      <c r="I15325" s="7"/>
      <c r="J15325" s="7"/>
      <c r="K15325" s="7"/>
      <c r="N15325" s="7"/>
    </row>
    <row r="15326" spans="4:14" s="1" customFormat="1">
      <c r="D15326" s="32"/>
      <c r="G15326" s="32"/>
      <c r="I15326" s="7"/>
      <c r="J15326" s="7"/>
      <c r="K15326" s="7"/>
      <c r="N15326" s="7"/>
    </row>
    <row r="15327" spans="4:14" s="1" customFormat="1">
      <c r="D15327" s="32"/>
      <c r="G15327" s="32"/>
      <c r="I15327" s="7"/>
      <c r="J15327" s="7"/>
      <c r="K15327" s="7"/>
      <c r="N15327" s="7"/>
    </row>
    <row r="15328" spans="4:14" s="1" customFormat="1">
      <c r="D15328" s="32"/>
      <c r="G15328" s="32"/>
      <c r="I15328" s="7"/>
      <c r="J15328" s="7"/>
      <c r="K15328" s="7"/>
      <c r="N15328" s="7"/>
    </row>
    <row r="15329" spans="4:14" s="1" customFormat="1">
      <c r="D15329" s="32"/>
      <c r="G15329" s="32"/>
      <c r="I15329" s="7"/>
      <c r="J15329" s="7"/>
      <c r="K15329" s="7"/>
      <c r="N15329" s="7"/>
    </row>
    <row r="15330" spans="4:14" s="1" customFormat="1">
      <c r="D15330" s="32"/>
      <c r="G15330" s="32"/>
      <c r="I15330" s="7"/>
      <c r="J15330" s="7"/>
      <c r="K15330" s="7"/>
      <c r="N15330" s="7"/>
    </row>
    <row r="15331" spans="4:14" s="1" customFormat="1">
      <c r="D15331" s="32"/>
      <c r="G15331" s="32"/>
      <c r="I15331" s="7"/>
      <c r="J15331" s="7"/>
      <c r="K15331" s="7"/>
      <c r="N15331" s="7"/>
    </row>
    <row r="15332" spans="4:14" s="1" customFormat="1">
      <c r="D15332" s="32"/>
      <c r="G15332" s="32"/>
      <c r="I15332" s="7"/>
      <c r="J15332" s="7"/>
      <c r="K15332" s="7"/>
      <c r="N15332" s="7"/>
    </row>
    <row r="15333" spans="4:14" s="1" customFormat="1">
      <c r="D15333" s="32"/>
      <c r="G15333" s="32"/>
      <c r="I15333" s="7"/>
      <c r="J15333" s="7"/>
      <c r="K15333" s="7"/>
      <c r="N15333" s="7"/>
    </row>
    <row r="15334" spans="4:14" s="1" customFormat="1">
      <c r="D15334" s="32"/>
      <c r="G15334" s="32"/>
      <c r="I15334" s="7"/>
      <c r="J15334" s="7"/>
      <c r="K15334" s="7"/>
      <c r="N15334" s="7"/>
    </row>
    <row r="15335" spans="4:14" s="1" customFormat="1">
      <c r="D15335" s="32"/>
      <c r="G15335" s="32"/>
      <c r="I15335" s="7"/>
      <c r="J15335" s="7"/>
      <c r="K15335" s="7"/>
      <c r="N15335" s="7"/>
    </row>
    <row r="15336" spans="4:14" s="1" customFormat="1">
      <c r="D15336" s="32"/>
      <c r="G15336" s="32"/>
      <c r="I15336" s="7"/>
      <c r="J15336" s="7"/>
      <c r="K15336" s="7"/>
      <c r="N15336" s="7"/>
    </row>
    <row r="15337" spans="4:14" s="1" customFormat="1">
      <c r="D15337" s="32"/>
      <c r="G15337" s="32"/>
      <c r="I15337" s="7"/>
      <c r="J15337" s="7"/>
      <c r="K15337" s="7"/>
      <c r="N15337" s="7"/>
    </row>
    <row r="15338" spans="4:14" s="1" customFormat="1">
      <c r="D15338" s="32"/>
      <c r="G15338" s="32"/>
      <c r="I15338" s="7"/>
      <c r="J15338" s="7"/>
      <c r="K15338" s="7"/>
      <c r="N15338" s="7"/>
    </row>
    <row r="15339" spans="4:14" s="1" customFormat="1">
      <c r="D15339" s="32"/>
      <c r="G15339" s="32"/>
      <c r="I15339" s="7"/>
      <c r="J15339" s="7"/>
      <c r="K15339" s="7"/>
      <c r="N15339" s="7"/>
    </row>
    <row r="15340" spans="4:14" s="1" customFormat="1">
      <c r="D15340" s="32"/>
      <c r="G15340" s="32"/>
      <c r="I15340" s="7"/>
      <c r="J15340" s="7"/>
      <c r="K15340" s="7"/>
      <c r="N15340" s="7"/>
    </row>
    <row r="15341" spans="4:14" s="1" customFormat="1">
      <c r="D15341" s="32"/>
      <c r="G15341" s="32"/>
      <c r="I15341" s="7"/>
      <c r="J15341" s="7"/>
      <c r="K15341" s="7"/>
      <c r="N15341" s="7"/>
    </row>
    <row r="15342" spans="4:14" s="1" customFormat="1">
      <c r="D15342" s="32"/>
      <c r="G15342" s="32"/>
      <c r="I15342" s="7"/>
      <c r="J15342" s="7"/>
      <c r="K15342" s="7"/>
      <c r="N15342" s="7"/>
    </row>
    <row r="15343" spans="4:14" s="1" customFormat="1">
      <c r="D15343" s="32"/>
      <c r="G15343" s="32"/>
      <c r="I15343" s="7"/>
      <c r="J15343" s="7"/>
      <c r="K15343" s="7"/>
      <c r="N15343" s="7"/>
    </row>
    <row r="15344" spans="4:14" s="1" customFormat="1">
      <c r="D15344" s="32"/>
      <c r="G15344" s="32"/>
      <c r="I15344" s="7"/>
      <c r="J15344" s="7"/>
      <c r="K15344" s="7"/>
      <c r="N15344" s="7"/>
    </row>
    <row r="15345" spans="4:14" s="1" customFormat="1">
      <c r="D15345" s="32"/>
      <c r="G15345" s="32"/>
      <c r="I15345" s="7"/>
      <c r="J15345" s="7"/>
      <c r="K15345" s="7"/>
      <c r="N15345" s="7"/>
    </row>
    <row r="15346" spans="4:14" s="1" customFormat="1">
      <c r="D15346" s="32"/>
      <c r="G15346" s="32"/>
      <c r="I15346" s="7"/>
      <c r="J15346" s="7"/>
      <c r="K15346" s="7"/>
      <c r="N15346" s="7"/>
    </row>
    <row r="15347" spans="4:14" s="1" customFormat="1">
      <c r="D15347" s="32"/>
      <c r="G15347" s="32"/>
      <c r="I15347" s="7"/>
      <c r="J15347" s="7"/>
      <c r="K15347" s="7"/>
      <c r="N15347" s="7"/>
    </row>
    <row r="15348" spans="4:14" s="1" customFormat="1">
      <c r="D15348" s="32"/>
      <c r="G15348" s="32"/>
      <c r="I15348" s="7"/>
      <c r="J15348" s="7"/>
      <c r="K15348" s="7"/>
      <c r="N15348" s="7"/>
    </row>
    <row r="15349" spans="4:14" s="1" customFormat="1">
      <c r="D15349" s="32"/>
      <c r="G15349" s="32"/>
      <c r="I15349" s="7"/>
      <c r="J15349" s="7"/>
      <c r="K15349" s="7"/>
      <c r="N15349" s="7"/>
    </row>
    <row r="15350" spans="4:14" s="1" customFormat="1">
      <c r="D15350" s="32"/>
      <c r="G15350" s="32"/>
      <c r="I15350" s="7"/>
      <c r="J15350" s="7"/>
      <c r="K15350" s="7"/>
      <c r="N15350" s="7"/>
    </row>
    <row r="15351" spans="4:14" s="1" customFormat="1">
      <c r="D15351" s="32"/>
      <c r="G15351" s="32"/>
      <c r="I15351" s="7"/>
      <c r="J15351" s="7"/>
      <c r="K15351" s="7"/>
      <c r="N15351" s="7"/>
    </row>
    <row r="15352" spans="4:14" s="1" customFormat="1">
      <c r="D15352" s="32"/>
      <c r="G15352" s="32"/>
      <c r="I15352" s="7"/>
      <c r="J15352" s="7"/>
      <c r="K15352" s="7"/>
      <c r="N15352" s="7"/>
    </row>
    <row r="15353" spans="4:14" s="1" customFormat="1">
      <c r="D15353" s="32"/>
      <c r="G15353" s="32"/>
      <c r="I15353" s="7"/>
      <c r="J15353" s="7"/>
      <c r="K15353" s="7"/>
      <c r="N15353" s="7"/>
    </row>
    <row r="15354" spans="4:14" s="1" customFormat="1">
      <c r="D15354" s="32"/>
      <c r="G15354" s="32"/>
      <c r="I15354" s="7"/>
      <c r="J15354" s="7"/>
      <c r="K15354" s="7"/>
      <c r="N15354" s="7"/>
    </row>
    <row r="15355" spans="4:14" s="1" customFormat="1">
      <c r="D15355" s="32"/>
      <c r="G15355" s="32"/>
      <c r="I15355" s="7"/>
      <c r="J15355" s="7"/>
      <c r="K15355" s="7"/>
      <c r="N15355" s="7"/>
    </row>
    <row r="15356" spans="4:14" s="1" customFormat="1">
      <c r="D15356" s="32"/>
      <c r="G15356" s="32"/>
      <c r="I15356" s="7"/>
      <c r="J15356" s="7"/>
      <c r="K15356" s="7"/>
      <c r="N15356" s="7"/>
    </row>
    <row r="15357" spans="4:14" s="1" customFormat="1">
      <c r="D15357" s="32"/>
      <c r="G15357" s="32"/>
      <c r="I15357" s="7"/>
      <c r="J15357" s="7"/>
      <c r="K15357" s="7"/>
      <c r="N15357" s="7"/>
    </row>
    <row r="15358" spans="4:14" s="1" customFormat="1">
      <c r="D15358" s="32"/>
      <c r="G15358" s="32"/>
      <c r="I15358" s="7"/>
      <c r="J15358" s="7"/>
      <c r="K15358" s="7"/>
      <c r="N15358" s="7"/>
    </row>
    <row r="15359" spans="4:14" s="1" customFormat="1">
      <c r="D15359" s="32"/>
      <c r="G15359" s="32"/>
      <c r="I15359" s="7"/>
      <c r="J15359" s="7"/>
      <c r="K15359" s="7"/>
      <c r="N15359" s="7"/>
    </row>
    <row r="15360" spans="4:14" s="1" customFormat="1">
      <c r="D15360" s="32"/>
      <c r="G15360" s="32"/>
      <c r="I15360" s="7"/>
      <c r="J15360" s="7"/>
      <c r="K15360" s="7"/>
      <c r="N15360" s="7"/>
    </row>
    <row r="15361" spans="4:14" s="1" customFormat="1">
      <c r="D15361" s="32"/>
      <c r="G15361" s="32"/>
      <c r="I15361" s="7"/>
      <c r="J15361" s="7"/>
      <c r="K15361" s="7"/>
      <c r="N15361" s="7"/>
    </row>
    <row r="15362" spans="4:14" s="1" customFormat="1">
      <c r="D15362" s="32"/>
      <c r="G15362" s="32"/>
      <c r="I15362" s="7"/>
      <c r="J15362" s="7"/>
      <c r="K15362" s="7"/>
      <c r="N15362" s="7"/>
    </row>
    <row r="15363" spans="4:14" s="1" customFormat="1">
      <c r="D15363" s="32"/>
      <c r="G15363" s="32"/>
      <c r="I15363" s="7"/>
      <c r="J15363" s="7"/>
      <c r="K15363" s="7"/>
      <c r="N15363" s="7"/>
    </row>
    <row r="15364" spans="4:14" s="1" customFormat="1">
      <c r="D15364" s="32"/>
      <c r="G15364" s="32"/>
      <c r="I15364" s="7"/>
      <c r="J15364" s="7"/>
      <c r="K15364" s="7"/>
      <c r="N15364" s="7"/>
    </row>
    <row r="15365" spans="4:14" s="1" customFormat="1">
      <c r="D15365" s="32"/>
      <c r="G15365" s="32"/>
      <c r="I15365" s="7"/>
      <c r="J15365" s="7"/>
      <c r="K15365" s="7"/>
      <c r="N15365" s="7"/>
    </row>
    <row r="15366" spans="4:14" s="1" customFormat="1">
      <c r="D15366" s="32"/>
      <c r="G15366" s="32"/>
      <c r="I15366" s="7"/>
      <c r="J15366" s="7"/>
      <c r="K15366" s="7"/>
      <c r="N15366" s="7"/>
    </row>
    <row r="15367" spans="4:14" s="1" customFormat="1">
      <c r="D15367" s="32"/>
      <c r="G15367" s="32"/>
      <c r="I15367" s="7"/>
      <c r="J15367" s="7"/>
      <c r="K15367" s="7"/>
      <c r="N15367" s="7"/>
    </row>
    <row r="15368" spans="4:14" s="1" customFormat="1">
      <c r="D15368" s="32"/>
      <c r="G15368" s="32"/>
      <c r="I15368" s="7"/>
      <c r="J15368" s="7"/>
      <c r="K15368" s="7"/>
      <c r="N15368" s="7"/>
    </row>
    <row r="15369" spans="4:14" s="1" customFormat="1">
      <c r="D15369" s="32"/>
      <c r="G15369" s="32"/>
      <c r="I15369" s="7"/>
      <c r="J15369" s="7"/>
      <c r="K15369" s="7"/>
      <c r="N15369" s="7"/>
    </row>
    <row r="15370" spans="4:14" s="1" customFormat="1">
      <c r="D15370" s="32"/>
      <c r="G15370" s="32"/>
      <c r="I15370" s="7"/>
      <c r="J15370" s="7"/>
      <c r="K15370" s="7"/>
      <c r="N15370" s="7"/>
    </row>
    <row r="15371" spans="4:14" s="1" customFormat="1">
      <c r="D15371" s="32"/>
      <c r="G15371" s="32"/>
      <c r="I15371" s="7"/>
      <c r="J15371" s="7"/>
      <c r="K15371" s="7"/>
      <c r="N15371" s="7"/>
    </row>
    <row r="15372" spans="4:14" s="1" customFormat="1">
      <c r="D15372" s="32"/>
      <c r="G15372" s="32"/>
      <c r="I15372" s="7"/>
      <c r="J15372" s="7"/>
      <c r="K15372" s="7"/>
      <c r="N15372" s="7"/>
    </row>
    <row r="15373" spans="4:14" s="1" customFormat="1">
      <c r="D15373" s="32"/>
      <c r="G15373" s="32"/>
      <c r="I15373" s="7"/>
      <c r="J15373" s="7"/>
      <c r="K15373" s="7"/>
      <c r="N15373" s="7"/>
    </row>
    <row r="15374" spans="4:14" s="1" customFormat="1">
      <c r="D15374" s="32"/>
      <c r="G15374" s="32"/>
      <c r="I15374" s="7"/>
      <c r="J15374" s="7"/>
      <c r="K15374" s="7"/>
      <c r="N15374" s="7"/>
    </row>
    <row r="15375" spans="4:14" s="1" customFormat="1">
      <c r="D15375" s="32"/>
      <c r="G15375" s="32"/>
      <c r="I15375" s="7"/>
      <c r="J15375" s="7"/>
      <c r="K15375" s="7"/>
      <c r="N15375" s="7"/>
    </row>
    <row r="15376" spans="4:14" s="1" customFormat="1">
      <c r="D15376" s="32"/>
      <c r="G15376" s="32"/>
      <c r="I15376" s="7"/>
      <c r="J15376" s="7"/>
      <c r="K15376" s="7"/>
      <c r="N15376" s="7"/>
    </row>
    <row r="15377" spans="4:14" s="1" customFormat="1">
      <c r="D15377" s="32"/>
      <c r="G15377" s="32"/>
      <c r="I15377" s="7"/>
      <c r="J15377" s="7"/>
      <c r="K15377" s="7"/>
      <c r="N15377" s="7"/>
    </row>
    <row r="15378" spans="4:14" s="1" customFormat="1">
      <c r="D15378" s="32"/>
      <c r="G15378" s="32"/>
      <c r="I15378" s="7"/>
      <c r="J15378" s="7"/>
      <c r="K15378" s="7"/>
      <c r="N15378" s="7"/>
    </row>
    <row r="15379" spans="4:14" s="1" customFormat="1">
      <c r="D15379" s="32"/>
      <c r="G15379" s="32"/>
      <c r="I15379" s="7"/>
      <c r="J15379" s="7"/>
      <c r="K15379" s="7"/>
      <c r="N15379" s="7"/>
    </row>
    <row r="15380" spans="4:14" s="1" customFormat="1">
      <c r="D15380" s="32"/>
      <c r="G15380" s="32"/>
      <c r="I15380" s="7"/>
      <c r="J15380" s="7"/>
      <c r="K15380" s="7"/>
      <c r="N15380" s="7"/>
    </row>
    <row r="15381" spans="4:14" s="1" customFormat="1">
      <c r="D15381" s="32"/>
      <c r="G15381" s="32"/>
      <c r="I15381" s="7"/>
      <c r="J15381" s="7"/>
      <c r="K15381" s="7"/>
      <c r="N15381" s="7"/>
    </row>
    <row r="15382" spans="4:14" s="1" customFormat="1">
      <c r="D15382" s="32"/>
      <c r="G15382" s="32"/>
      <c r="I15382" s="7"/>
      <c r="J15382" s="7"/>
      <c r="K15382" s="7"/>
      <c r="N15382" s="7"/>
    </row>
    <row r="15383" spans="4:14" s="1" customFormat="1">
      <c r="D15383" s="32"/>
      <c r="G15383" s="32"/>
      <c r="I15383" s="7"/>
      <c r="J15383" s="7"/>
      <c r="K15383" s="7"/>
      <c r="N15383" s="7"/>
    </row>
    <row r="15384" spans="4:14" s="1" customFormat="1">
      <c r="D15384" s="32"/>
      <c r="G15384" s="32"/>
      <c r="I15384" s="7"/>
      <c r="J15384" s="7"/>
      <c r="K15384" s="7"/>
      <c r="N15384" s="7"/>
    </row>
    <row r="15385" spans="4:14" s="1" customFormat="1">
      <c r="D15385" s="32"/>
      <c r="G15385" s="32"/>
      <c r="I15385" s="7"/>
      <c r="J15385" s="7"/>
      <c r="K15385" s="7"/>
      <c r="N15385" s="7"/>
    </row>
    <row r="15386" spans="4:14" s="1" customFormat="1">
      <c r="D15386" s="32"/>
      <c r="G15386" s="32"/>
      <c r="I15386" s="7"/>
      <c r="J15386" s="7"/>
      <c r="K15386" s="7"/>
      <c r="N15386" s="7"/>
    </row>
    <row r="15387" spans="4:14" s="1" customFormat="1">
      <c r="D15387" s="32"/>
      <c r="G15387" s="32"/>
      <c r="I15387" s="7"/>
      <c r="J15387" s="7"/>
      <c r="K15387" s="7"/>
      <c r="N15387" s="7"/>
    </row>
    <row r="15388" spans="4:14" s="1" customFormat="1">
      <c r="D15388" s="32"/>
      <c r="G15388" s="32"/>
      <c r="I15388" s="7"/>
      <c r="J15388" s="7"/>
      <c r="K15388" s="7"/>
      <c r="N15388" s="7"/>
    </row>
    <row r="15389" spans="4:14" s="1" customFormat="1">
      <c r="D15389" s="32"/>
      <c r="G15389" s="32"/>
      <c r="I15389" s="7"/>
      <c r="J15389" s="7"/>
      <c r="K15389" s="7"/>
      <c r="N15389" s="7"/>
    </row>
    <row r="15390" spans="4:14" s="1" customFormat="1">
      <c r="D15390" s="32"/>
      <c r="G15390" s="32"/>
      <c r="I15390" s="7"/>
      <c r="J15390" s="7"/>
      <c r="K15390" s="7"/>
      <c r="N15390" s="7"/>
    </row>
    <row r="15391" spans="4:14" s="1" customFormat="1">
      <c r="D15391" s="32"/>
      <c r="G15391" s="32"/>
      <c r="I15391" s="7"/>
      <c r="J15391" s="7"/>
      <c r="K15391" s="7"/>
      <c r="N15391" s="7"/>
    </row>
    <row r="15392" spans="4:14" s="1" customFormat="1">
      <c r="D15392" s="32"/>
      <c r="G15392" s="32"/>
      <c r="I15392" s="7"/>
      <c r="J15392" s="7"/>
      <c r="K15392" s="7"/>
      <c r="N15392" s="7"/>
    </row>
    <row r="15393" spans="4:14" s="1" customFormat="1">
      <c r="D15393" s="32"/>
      <c r="G15393" s="32"/>
      <c r="I15393" s="7"/>
      <c r="J15393" s="7"/>
      <c r="K15393" s="7"/>
      <c r="N15393" s="7"/>
    </row>
    <row r="15394" spans="4:14" s="1" customFormat="1">
      <c r="D15394" s="32"/>
      <c r="G15394" s="32"/>
      <c r="I15394" s="7"/>
      <c r="J15394" s="7"/>
      <c r="K15394" s="7"/>
      <c r="N15394" s="7"/>
    </row>
    <row r="15395" spans="4:14" s="1" customFormat="1">
      <c r="D15395" s="32"/>
      <c r="G15395" s="32"/>
      <c r="I15395" s="7"/>
      <c r="J15395" s="7"/>
      <c r="K15395" s="7"/>
      <c r="N15395" s="7"/>
    </row>
    <row r="15396" spans="4:14" s="1" customFormat="1">
      <c r="D15396" s="32"/>
      <c r="G15396" s="32"/>
      <c r="I15396" s="7"/>
      <c r="J15396" s="7"/>
      <c r="K15396" s="7"/>
      <c r="N15396" s="7"/>
    </row>
    <row r="15397" spans="4:14" s="1" customFormat="1">
      <c r="D15397" s="32"/>
      <c r="G15397" s="32"/>
      <c r="I15397" s="7"/>
      <c r="J15397" s="7"/>
      <c r="K15397" s="7"/>
      <c r="N15397" s="7"/>
    </row>
    <row r="15398" spans="4:14" s="1" customFormat="1">
      <c r="D15398" s="32"/>
      <c r="G15398" s="32"/>
      <c r="I15398" s="7"/>
      <c r="J15398" s="7"/>
      <c r="K15398" s="7"/>
      <c r="N15398" s="7"/>
    </row>
    <row r="15399" spans="4:14" s="1" customFormat="1">
      <c r="D15399" s="32"/>
      <c r="G15399" s="32"/>
      <c r="I15399" s="7"/>
      <c r="J15399" s="7"/>
      <c r="K15399" s="7"/>
      <c r="N15399" s="7"/>
    </row>
    <row r="15400" spans="4:14" s="1" customFormat="1">
      <c r="D15400" s="32"/>
      <c r="G15400" s="32"/>
      <c r="I15400" s="7"/>
      <c r="J15400" s="7"/>
      <c r="K15400" s="7"/>
      <c r="N15400" s="7"/>
    </row>
    <row r="15401" spans="4:14" s="1" customFormat="1">
      <c r="D15401" s="32"/>
      <c r="G15401" s="32"/>
      <c r="I15401" s="7"/>
      <c r="J15401" s="7"/>
      <c r="K15401" s="7"/>
      <c r="N15401" s="7"/>
    </row>
    <row r="15402" spans="4:14" s="1" customFormat="1">
      <c r="D15402" s="32"/>
      <c r="G15402" s="32"/>
      <c r="I15402" s="7"/>
      <c r="J15402" s="7"/>
      <c r="K15402" s="7"/>
      <c r="N15402" s="7"/>
    </row>
    <row r="15403" spans="4:14" s="1" customFormat="1">
      <c r="D15403" s="32"/>
      <c r="G15403" s="32"/>
      <c r="I15403" s="7"/>
      <c r="J15403" s="7"/>
      <c r="K15403" s="7"/>
      <c r="N15403" s="7"/>
    </row>
    <row r="15404" spans="4:14" s="1" customFormat="1">
      <c r="D15404" s="32"/>
      <c r="G15404" s="32"/>
      <c r="I15404" s="7"/>
      <c r="J15404" s="7"/>
      <c r="K15404" s="7"/>
      <c r="N15404" s="7"/>
    </row>
    <row r="15405" spans="4:14" s="1" customFormat="1">
      <c r="D15405" s="32"/>
      <c r="G15405" s="32"/>
      <c r="I15405" s="7"/>
      <c r="J15405" s="7"/>
      <c r="K15405" s="7"/>
      <c r="N15405" s="7"/>
    </row>
    <row r="15406" spans="4:14" s="1" customFormat="1">
      <c r="D15406" s="32"/>
      <c r="G15406" s="32"/>
      <c r="I15406" s="7"/>
      <c r="J15406" s="7"/>
      <c r="K15406" s="7"/>
      <c r="N15406" s="7"/>
    </row>
    <row r="15407" spans="4:14" s="1" customFormat="1">
      <c r="D15407" s="32"/>
      <c r="G15407" s="32"/>
      <c r="I15407" s="7"/>
      <c r="J15407" s="7"/>
      <c r="K15407" s="7"/>
      <c r="N15407" s="7"/>
    </row>
    <row r="15408" spans="4:14" s="1" customFormat="1">
      <c r="D15408" s="32"/>
      <c r="G15408" s="32"/>
      <c r="I15408" s="7"/>
      <c r="J15408" s="7"/>
      <c r="K15408" s="7"/>
      <c r="N15408" s="7"/>
    </row>
    <row r="15409" spans="4:14" s="1" customFormat="1">
      <c r="D15409" s="32"/>
      <c r="G15409" s="32"/>
      <c r="I15409" s="7"/>
      <c r="J15409" s="7"/>
      <c r="K15409" s="7"/>
      <c r="N15409" s="7"/>
    </row>
    <row r="15410" spans="4:14" s="1" customFormat="1">
      <c r="D15410" s="32"/>
      <c r="G15410" s="32"/>
      <c r="I15410" s="7"/>
      <c r="J15410" s="7"/>
      <c r="K15410" s="7"/>
      <c r="N15410" s="7"/>
    </row>
    <row r="15411" spans="4:14" s="1" customFormat="1">
      <c r="D15411" s="32"/>
      <c r="G15411" s="32"/>
      <c r="I15411" s="7"/>
      <c r="J15411" s="7"/>
      <c r="K15411" s="7"/>
      <c r="N15411" s="7"/>
    </row>
    <row r="15412" spans="4:14" s="1" customFormat="1">
      <c r="D15412" s="32"/>
      <c r="G15412" s="32"/>
      <c r="I15412" s="7"/>
      <c r="J15412" s="7"/>
      <c r="K15412" s="7"/>
      <c r="N15412" s="7"/>
    </row>
    <row r="15413" spans="4:14" s="1" customFormat="1">
      <c r="D15413" s="32"/>
      <c r="G15413" s="32"/>
      <c r="I15413" s="7"/>
      <c r="J15413" s="7"/>
      <c r="K15413" s="7"/>
      <c r="N15413" s="7"/>
    </row>
    <row r="15414" spans="4:14" s="1" customFormat="1">
      <c r="D15414" s="32"/>
      <c r="G15414" s="32"/>
      <c r="I15414" s="7"/>
      <c r="J15414" s="7"/>
      <c r="K15414" s="7"/>
      <c r="N15414" s="7"/>
    </row>
    <row r="15415" spans="4:14" s="1" customFormat="1">
      <c r="D15415" s="32"/>
      <c r="G15415" s="32"/>
      <c r="I15415" s="7"/>
      <c r="J15415" s="7"/>
      <c r="K15415" s="7"/>
      <c r="N15415" s="7"/>
    </row>
    <row r="15416" spans="4:14" s="1" customFormat="1">
      <c r="D15416" s="32"/>
      <c r="G15416" s="32"/>
      <c r="I15416" s="7"/>
      <c r="J15416" s="7"/>
      <c r="K15416" s="7"/>
      <c r="N15416" s="7"/>
    </row>
    <row r="15417" spans="4:14" s="1" customFormat="1">
      <c r="D15417" s="32"/>
      <c r="G15417" s="32"/>
      <c r="I15417" s="7"/>
      <c r="J15417" s="7"/>
      <c r="K15417" s="7"/>
      <c r="N15417" s="7"/>
    </row>
    <row r="15418" spans="4:14" s="1" customFormat="1">
      <c r="D15418" s="32"/>
      <c r="G15418" s="32"/>
      <c r="I15418" s="7"/>
      <c r="J15418" s="7"/>
      <c r="K15418" s="7"/>
      <c r="N15418" s="7"/>
    </row>
    <row r="15419" spans="4:14" s="1" customFormat="1">
      <c r="D15419" s="32"/>
      <c r="G15419" s="32"/>
      <c r="I15419" s="7"/>
      <c r="J15419" s="7"/>
      <c r="K15419" s="7"/>
      <c r="N15419" s="7"/>
    </row>
    <row r="15420" spans="4:14" s="1" customFormat="1">
      <c r="D15420" s="32"/>
      <c r="G15420" s="32"/>
      <c r="I15420" s="7"/>
      <c r="J15420" s="7"/>
      <c r="K15420" s="7"/>
      <c r="N15420" s="7"/>
    </row>
    <row r="15421" spans="4:14" s="1" customFormat="1">
      <c r="D15421" s="32"/>
      <c r="G15421" s="32"/>
      <c r="I15421" s="7"/>
      <c r="J15421" s="7"/>
      <c r="K15421" s="7"/>
      <c r="N15421" s="7"/>
    </row>
    <row r="15422" spans="4:14" s="1" customFormat="1">
      <c r="D15422" s="32"/>
      <c r="G15422" s="32"/>
      <c r="I15422" s="7"/>
      <c r="J15422" s="7"/>
      <c r="K15422" s="7"/>
      <c r="N15422" s="7"/>
    </row>
    <row r="15423" spans="4:14" s="1" customFormat="1">
      <c r="D15423" s="32"/>
      <c r="G15423" s="32"/>
      <c r="I15423" s="7"/>
      <c r="J15423" s="7"/>
      <c r="K15423" s="7"/>
      <c r="N15423" s="7"/>
    </row>
    <row r="15424" spans="4:14" s="1" customFormat="1">
      <c r="D15424" s="32"/>
      <c r="G15424" s="32"/>
      <c r="I15424" s="7"/>
      <c r="J15424" s="7"/>
      <c r="K15424" s="7"/>
      <c r="N15424" s="7"/>
    </row>
    <row r="15425" spans="4:14" s="1" customFormat="1">
      <c r="D15425" s="32"/>
      <c r="G15425" s="32"/>
      <c r="I15425" s="7"/>
      <c r="J15425" s="7"/>
      <c r="K15425" s="7"/>
      <c r="N15425" s="7"/>
    </row>
    <row r="15426" spans="4:14" s="1" customFormat="1">
      <c r="D15426" s="32"/>
      <c r="G15426" s="32"/>
      <c r="I15426" s="7"/>
      <c r="J15426" s="7"/>
      <c r="K15426" s="7"/>
      <c r="N15426" s="7"/>
    </row>
    <row r="15427" spans="4:14" s="1" customFormat="1">
      <c r="D15427" s="32"/>
      <c r="G15427" s="32"/>
      <c r="I15427" s="7"/>
      <c r="J15427" s="7"/>
      <c r="K15427" s="7"/>
      <c r="N15427" s="7"/>
    </row>
    <row r="15428" spans="4:14" s="1" customFormat="1">
      <c r="D15428" s="32"/>
      <c r="G15428" s="32"/>
      <c r="I15428" s="7"/>
      <c r="J15428" s="7"/>
      <c r="K15428" s="7"/>
      <c r="N15428" s="7"/>
    </row>
    <row r="15429" spans="4:14" s="1" customFormat="1">
      <c r="D15429" s="32"/>
      <c r="G15429" s="32"/>
      <c r="I15429" s="7"/>
      <c r="J15429" s="7"/>
      <c r="K15429" s="7"/>
      <c r="N15429" s="7"/>
    </row>
    <row r="15430" spans="4:14" s="1" customFormat="1">
      <c r="D15430" s="32"/>
      <c r="G15430" s="32"/>
      <c r="I15430" s="7"/>
      <c r="J15430" s="7"/>
      <c r="K15430" s="7"/>
      <c r="N15430" s="7"/>
    </row>
    <row r="15431" spans="4:14" s="1" customFormat="1">
      <c r="D15431" s="32"/>
      <c r="G15431" s="32"/>
      <c r="I15431" s="7"/>
      <c r="J15431" s="7"/>
      <c r="K15431" s="7"/>
      <c r="N15431" s="7"/>
    </row>
    <row r="15432" spans="4:14" s="1" customFormat="1">
      <c r="D15432" s="32"/>
      <c r="G15432" s="32"/>
      <c r="I15432" s="7"/>
      <c r="J15432" s="7"/>
      <c r="K15432" s="7"/>
      <c r="N15432" s="7"/>
    </row>
    <row r="15433" spans="4:14" s="1" customFormat="1">
      <c r="D15433" s="32"/>
      <c r="G15433" s="32"/>
      <c r="I15433" s="7"/>
      <c r="J15433" s="7"/>
      <c r="K15433" s="7"/>
      <c r="N15433" s="7"/>
    </row>
    <row r="15434" spans="4:14" s="1" customFormat="1">
      <c r="D15434" s="32"/>
      <c r="G15434" s="32"/>
      <c r="I15434" s="7"/>
      <c r="J15434" s="7"/>
      <c r="K15434" s="7"/>
      <c r="N15434" s="7"/>
    </row>
    <row r="15435" spans="4:14" s="1" customFormat="1">
      <c r="D15435" s="32"/>
      <c r="G15435" s="32"/>
      <c r="I15435" s="7"/>
      <c r="J15435" s="7"/>
      <c r="K15435" s="7"/>
      <c r="N15435" s="7"/>
    </row>
    <row r="15436" spans="4:14" s="1" customFormat="1">
      <c r="D15436" s="32"/>
      <c r="G15436" s="32"/>
      <c r="I15436" s="7"/>
      <c r="J15436" s="7"/>
      <c r="K15436" s="7"/>
      <c r="N15436" s="7"/>
    </row>
    <row r="15437" spans="4:14" s="1" customFormat="1">
      <c r="D15437" s="32"/>
      <c r="G15437" s="32"/>
      <c r="I15437" s="7"/>
      <c r="J15437" s="7"/>
      <c r="K15437" s="7"/>
      <c r="N15437" s="7"/>
    </row>
    <row r="15438" spans="4:14" s="1" customFormat="1">
      <c r="D15438" s="32"/>
      <c r="G15438" s="32"/>
      <c r="I15438" s="7"/>
      <c r="J15438" s="7"/>
      <c r="K15438" s="7"/>
      <c r="N15438" s="7"/>
    </row>
    <row r="15439" spans="4:14" s="1" customFormat="1">
      <c r="D15439" s="32"/>
      <c r="G15439" s="32"/>
      <c r="I15439" s="7"/>
      <c r="J15439" s="7"/>
      <c r="K15439" s="7"/>
      <c r="N15439" s="7"/>
    </row>
    <row r="15440" spans="4:14" s="1" customFormat="1">
      <c r="D15440" s="32"/>
      <c r="G15440" s="32"/>
      <c r="I15440" s="7"/>
      <c r="J15440" s="7"/>
      <c r="K15440" s="7"/>
      <c r="N15440" s="7"/>
    </row>
    <row r="15441" spans="4:14" s="1" customFormat="1">
      <c r="D15441" s="32"/>
      <c r="G15441" s="32"/>
      <c r="I15441" s="7"/>
      <c r="J15441" s="7"/>
      <c r="K15441" s="7"/>
      <c r="N15441" s="7"/>
    </row>
    <row r="15442" spans="4:14" s="1" customFormat="1">
      <c r="D15442" s="32"/>
      <c r="G15442" s="32"/>
      <c r="I15442" s="7"/>
      <c r="J15442" s="7"/>
      <c r="K15442" s="7"/>
      <c r="N15442" s="7"/>
    </row>
    <row r="15443" spans="4:14" s="1" customFormat="1">
      <c r="D15443" s="32"/>
      <c r="G15443" s="32"/>
      <c r="I15443" s="7"/>
      <c r="J15443" s="7"/>
      <c r="K15443" s="7"/>
      <c r="N15443" s="7"/>
    </row>
    <row r="15444" spans="4:14" s="1" customFormat="1">
      <c r="D15444" s="32"/>
      <c r="G15444" s="32"/>
      <c r="I15444" s="7"/>
      <c r="J15444" s="7"/>
      <c r="K15444" s="7"/>
      <c r="N15444" s="7"/>
    </row>
    <row r="15445" spans="4:14" s="1" customFormat="1">
      <c r="D15445" s="32"/>
      <c r="G15445" s="32"/>
      <c r="I15445" s="7"/>
      <c r="J15445" s="7"/>
      <c r="K15445" s="7"/>
      <c r="N15445" s="7"/>
    </row>
    <row r="15446" spans="4:14" s="1" customFormat="1">
      <c r="D15446" s="32"/>
      <c r="G15446" s="32"/>
      <c r="I15446" s="7"/>
      <c r="J15446" s="7"/>
      <c r="K15446" s="7"/>
      <c r="N15446" s="7"/>
    </row>
    <row r="15447" spans="4:14" s="1" customFormat="1">
      <c r="D15447" s="32"/>
      <c r="G15447" s="32"/>
      <c r="I15447" s="7"/>
      <c r="J15447" s="7"/>
      <c r="K15447" s="7"/>
      <c r="N15447" s="7"/>
    </row>
    <row r="15448" spans="4:14" s="1" customFormat="1">
      <c r="D15448" s="32"/>
      <c r="G15448" s="32"/>
      <c r="I15448" s="7"/>
      <c r="J15448" s="7"/>
      <c r="K15448" s="7"/>
      <c r="N15448" s="7"/>
    </row>
    <row r="15449" spans="4:14" s="1" customFormat="1">
      <c r="D15449" s="32"/>
      <c r="G15449" s="32"/>
      <c r="I15449" s="7"/>
      <c r="J15449" s="7"/>
      <c r="K15449" s="7"/>
      <c r="N15449" s="7"/>
    </row>
    <row r="15450" spans="4:14" s="1" customFormat="1">
      <c r="D15450" s="32"/>
      <c r="G15450" s="32"/>
      <c r="I15450" s="7"/>
      <c r="J15450" s="7"/>
      <c r="K15450" s="7"/>
      <c r="N15450" s="7"/>
    </row>
    <row r="15451" spans="4:14" s="1" customFormat="1">
      <c r="D15451" s="32"/>
      <c r="G15451" s="32"/>
      <c r="I15451" s="7"/>
      <c r="J15451" s="7"/>
      <c r="K15451" s="7"/>
      <c r="N15451" s="7"/>
    </row>
    <row r="15452" spans="4:14" s="1" customFormat="1">
      <c r="D15452" s="32"/>
      <c r="G15452" s="32"/>
      <c r="I15452" s="7"/>
      <c r="J15452" s="7"/>
      <c r="K15452" s="7"/>
      <c r="N15452" s="7"/>
    </row>
    <row r="15453" spans="4:14" s="1" customFormat="1">
      <c r="D15453" s="32"/>
      <c r="G15453" s="32"/>
      <c r="I15453" s="7"/>
      <c r="J15453" s="7"/>
      <c r="K15453" s="7"/>
      <c r="N15453" s="7"/>
    </row>
    <row r="15454" spans="4:14" s="1" customFormat="1">
      <c r="D15454" s="32"/>
      <c r="G15454" s="32"/>
      <c r="I15454" s="7"/>
      <c r="J15454" s="7"/>
      <c r="K15454" s="7"/>
      <c r="N15454" s="7"/>
    </row>
    <row r="15455" spans="4:14" s="1" customFormat="1">
      <c r="D15455" s="32"/>
      <c r="G15455" s="32"/>
      <c r="I15455" s="7"/>
      <c r="J15455" s="7"/>
      <c r="K15455" s="7"/>
      <c r="N15455" s="7"/>
    </row>
    <row r="15456" spans="4:14" s="1" customFormat="1">
      <c r="D15456" s="32"/>
      <c r="G15456" s="32"/>
      <c r="I15456" s="7"/>
      <c r="J15456" s="7"/>
      <c r="K15456" s="7"/>
      <c r="N15456" s="7"/>
    </row>
    <row r="15457" spans="4:14" s="1" customFormat="1">
      <c r="D15457" s="32"/>
      <c r="G15457" s="32"/>
      <c r="I15457" s="7"/>
      <c r="J15457" s="7"/>
      <c r="K15457" s="7"/>
      <c r="N15457" s="7"/>
    </row>
    <row r="15458" spans="4:14" s="1" customFormat="1">
      <c r="D15458" s="32"/>
      <c r="G15458" s="32"/>
      <c r="I15458" s="7"/>
      <c r="J15458" s="7"/>
      <c r="K15458" s="7"/>
      <c r="N15458" s="7"/>
    </row>
    <row r="15459" spans="4:14" s="1" customFormat="1">
      <c r="D15459" s="32"/>
      <c r="G15459" s="32"/>
      <c r="I15459" s="7"/>
      <c r="J15459" s="7"/>
      <c r="K15459" s="7"/>
      <c r="N15459" s="7"/>
    </row>
    <row r="15460" spans="4:14" s="1" customFormat="1">
      <c r="D15460" s="32"/>
      <c r="G15460" s="32"/>
      <c r="I15460" s="7"/>
      <c r="J15460" s="7"/>
      <c r="K15460" s="7"/>
      <c r="N15460" s="7"/>
    </row>
    <row r="15461" spans="4:14" s="1" customFormat="1">
      <c r="D15461" s="32"/>
      <c r="G15461" s="32"/>
      <c r="I15461" s="7"/>
      <c r="J15461" s="7"/>
      <c r="K15461" s="7"/>
      <c r="N15461" s="7"/>
    </row>
    <row r="15462" spans="4:14" s="1" customFormat="1">
      <c r="D15462" s="32"/>
      <c r="G15462" s="32"/>
      <c r="I15462" s="7"/>
      <c r="J15462" s="7"/>
      <c r="K15462" s="7"/>
      <c r="N15462" s="7"/>
    </row>
    <row r="15463" spans="4:14" s="1" customFormat="1">
      <c r="D15463" s="32"/>
      <c r="G15463" s="32"/>
      <c r="I15463" s="7"/>
      <c r="J15463" s="7"/>
      <c r="K15463" s="7"/>
      <c r="N15463" s="7"/>
    </row>
    <row r="15464" spans="4:14" s="1" customFormat="1">
      <c r="D15464" s="32"/>
      <c r="G15464" s="32"/>
      <c r="I15464" s="7"/>
      <c r="J15464" s="7"/>
      <c r="K15464" s="7"/>
      <c r="N15464" s="7"/>
    </row>
    <row r="15465" spans="4:14" s="1" customFormat="1">
      <c r="D15465" s="32"/>
      <c r="G15465" s="32"/>
      <c r="I15465" s="7"/>
      <c r="J15465" s="7"/>
      <c r="K15465" s="7"/>
      <c r="N15465" s="7"/>
    </row>
    <row r="15466" spans="4:14" s="1" customFormat="1">
      <c r="D15466" s="32"/>
      <c r="G15466" s="32"/>
      <c r="I15466" s="7"/>
      <c r="J15466" s="7"/>
      <c r="K15466" s="7"/>
      <c r="N15466" s="7"/>
    </row>
    <row r="15467" spans="4:14" s="1" customFormat="1">
      <c r="D15467" s="32"/>
      <c r="G15467" s="32"/>
      <c r="I15467" s="7"/>
      <c r="J15467" s="7"/>
      <c r="K15467" s="7"/>
      <c r="N15467" s="7"/>
    </row>
    <row r="15468" spans="4:14" s="1" customFormat="1">
      <c r="D15468" s="32"/>
      <c r="G15468" s="32"/>
      <c r="I15468" s="7"/>
      <c r="J15468" s="7"/>
      <c r="K15468" s="7"/>
      <c r="N15468" s="7"/>
    </row>
    <row r="15469" spans="4:14" s="1" customFormat="1">
      <c r="D15469" s="32"/>
      <c r="G15469" s="32"/>
      <c r="I15469" s="7"/>
      <c r="J15469" s="7"/>
      <c r="K15469" s="7"/>
      <c r="N15469" s="7"/>
    </row>
    <row r="15470" spans="4:14" s="1" customFormat="1">
      <c r="D15470" s="32"/>
      <c r="G15470" s="32"/>
      <c r="I15470" s="7"/>
      <c r="J15470" s="7"/>
      <c r="K15470" s="7"/>
      <c r="N15470" s="7"/>
    </row>
    <row r="15471" spans="4:14" s="1" customFormat="1">
      <c r="D15471" s="32"/>
      <c r="G15471" s="32"/>
      <c r="I15471" s="7"/>
      <c r="J15471" s="7"/>
      <c r="K15471" s="7"/>
      <c r="N15471" s="7"/>
    </row>
    <row r="15472" spans="4:14" s="1" customFormat="1">
      <c r="D15472" s="32"/>
      <c r="G15472" s="32"/>
      <c r="I15472" s="7"/>
      <c r="J15472" s="7"/>
      <c r="K15472" s="7"/>
      <c r="N15472" s="7"/>
    </row>
    <row r="15473" spans="4:14" s="1" customFormat="1">
      <c r="D15473" s="32"/>
      <c r="G15473" s="32"/>
      <c r="I15473" s="7"/>
      <c r="J15473" s="7"/>
      <c r="K15473" s="7"/>
      <c r="N15473" s="7"/>
    </row>
    <row r="15474" spans="4:14" s="1" customFormat="1">
      <c r="D15474" s="32"/>
      <c r="G15474" s="32"/>
      <c r="I15474" s="7"/>
      <c r="J15474" s="7"/>
      <c r="K15474" s="7"/>
      <c r="N15474" s="7"/>
    </row>
    <row r="15475" spans="4:14" s="1" customFormat="1">
      <c r="D15475" s="32"/>
      <c r="G15475" s="32"/>
      <c r="I15475" s="7"/>
      <c r="J15475" s="7"/>
      <c r="K15475" s="7"/>
      <c r="N15475" s="7"/>
    </row>
    <row r="15476" spans="4:14" s="1" customFormat="1">
      <c r="D15476" s="32"/>
      <c r="G15476" s="32"/>
      <c r="I15476" s="7"/>
      <c r="J15476" s="7"/>
      <c r="K15476" s="7"/>
      <c r="N15476" s="7"/>
    </row>
    <row r="15477" spans="4:14" s="1" customFormat="1">
      <c r="D15477" s="32"/>
      <c r="G15477" s="32"/>
      <c r="I15477" s="7"/>
      <c r="J15477" s="7"/>
      <c r="K15477" s="7"/>
      <c r="N15477" s="7"/>
    </row>
    <row r="15478" spans="4:14" s="1" customFormat="1">
      <c r="D15478" s="32"/>
      <c r="G15478" s="32"/>
      <c r="I15478" s="7"/>
      <c r="J15478" s="7"/>
      <c r="K15478" s="7"/>
      <c r="N15478" s="7"/>
    </row>
    <row r="15479" spans="4:14" s="1" customFormat="1">
      <c r="D15479" s="32"/>
      <c r="G15479" s="32"/>
      <c r="I15479" s="7"/>
      <c r="J15479" s="7"/>
      <c r="K15479" s="7"/>
      <c r="N15479" s="7"/>
    </row>
    <row r="15480" spans="4:14" s="1" customFormat="1">
      <c r="D15480" s="32"/>
      <c r="G15480" s="32"/>
      <c r="I15480" s="7"/>
      <c r="J15480" s="7"/>
      <c r="K15480" s="7"/>
      <c r="N15480" s="7"/>
    </row>
    <row r="15481" spans="4:14" s="1" customFormat="1">
      <c r="D15481" s="32"/>
      <c r="G15481" s="32"/>
      <c r="I15481" s="7"/>
      <c r="J15481" s="7"/>
      <c r="K15481" s="7"/>
      <c r="N15481" s="7"/>
    </row>
    <row r="15482" spans="4:14" s="1" customFormat="1">
      <c r="D15482" s="32"/>
      <c r="G15482" s="32"/>
      <c r="I15482" s="7"/>
      <c r="J15482" s="7"/>
      <c r="K15482" s="7"/>
      <c r="N15482" s="7"/>
    </row>
    <row r="15483" spans="4:14" s="1" customFormat="1">
      <c r="D15483" s="32"/>
      <c r="G15483" s="32"/>
      <c r="I15483" s="7"/>
      <c r="J15483" s="7"/>
      <c r="K15483" s="7"/>
      <c r="N15483" s="7"/>
    </row>
    <row r="15484" spans="4:14" s="1" customFormat="1">
      <c r="D15484" s="32"/>
      <c r="G15484" s="32"/>
      <c r="I15484" s="7"/>
      <c r="J15484" s="7"/>
      <c r="K15484" s="7"/>
      <c r="N15484" s="7"/>
    </row>
    <row r="15485" spans="4:14" s="1" customFormat="1">
      <c r="D15485" s="32"/>
      <c r="G15485" s="32"/>
      <c r="I15485" s="7"/>
      <c r="J15485" s="7"/>
      <c r="K15485" s="7"/>
      <c r="N15485" s="7"/>
    </row>
    <row r="15486" spans="4:14" s="1" customFormat="1">
      <c r="D15486" s="32"/>
      <c r="G15486" s="32"/>
      <c r="I15486" s="7"/>
      <c r="J15486" s="7"/>
      <c r="K15486" s="7"/>
      <c r="N15486" s="7"/>
    </row>
    <row r="15487" spans="4:14" s="1" customFormat="1">
      <c r="D15487" s="32"/>
      <c r="G15487" s="32"/>
      <c r="I15487" s="7"/>
      <c r="J15487" s="7"/>
      <c r="K15487" s="7"/>
      <c r="N15487" s="7"/>
    </row>
    <row r="15488" spans="4:14" s="1" customFormat="1">
      <c r="D15488" s="32"/>
      <c r="G15488" s="32"/>
      <c r="I15488" s="7"/>
      <c r="J15488" s="7"/>
      <c r="K15488" s="7"/>
      <c r="N15488" s="7"/>
    </row>
    <row r="15489" spans="4:14" s="1" customFormat="1">
      <c r="D15489" s="32"/>
      <c r="G15489" s="32"/>
      <c r="I15489" s="7"/>
      <c r="J15489" s="7"/>
      <c r="K15489" s="7"/>
      <c r="N15489" s="7"/>
    </row>
    <row r="15490" spans="4:14" s="1" customFormat="1">
      <c r="D15490" s="32"/>
      <c r="G15490" s="32"/>
      <c r="I15490" s="7"/>
      <c r="J15490" s="7"/>
      <c r="K15490" s="7"/>
      <c r="N15490" s="7"/>
    </row>
    <row r="15491" spans="4:14" s="1" customFormat="1">
      <c r="D15491" s="32"/>
      <c r="G15491" s="32"/>
      <c r="I15491" s="7"/>
      <c r="J15491" s="7"/>
      <c r="K15491" s="7"/>
      <c r="N15491" s="7"/>
    </row>
    <row r="15492" spans="4:14" s="1" customFormat="1">
      <c r="D15492" s="32"/>
      <c r="G15492" s="32"/>
      <c r="I15492" s="7"/>
      <c r="J15492" s="7"/>
      <c r="K15492" s="7"/>
      <c r="N15492" s="7"/>
    </row>
    <row r="15493" spans="4:14" s="1" customFormat="1">
      <c r="D15493" s="32"/>
      <c r="G15493" s="32"/>
      <c r="I15493" s="7"/>
      <c r="J15493" s="7"/>
      <c r="K15493" s="7"/>
      <c r="N15493" s="7"/>
    </row>
    <row r="15494" spans="4:14" s="1" customFormat="1">
      <c r="D15494" s="32"/>
      <c r="G15494" s="32"/>
      <c r="I15494" s="7"/>
      <c r="J15494" s="7"/>
      <c r="K15494" s="7"/>
      <c r="N15494" s="7"/>
    </row>
    <row r="15495" spans="4:14" s="1" customFormat="1">
      <c r="D15495" s="32"/>
      <c r="G15495" s="32"/>
      <c r="I15495" s="7"/>
      <c r="J15495" s="7"/>
      <c r="K15495" s="7"/>
      <c r="N15495" s="7"/>
    </row>
    <row r="15496" spans="4:14" s="1" customFormat="1">
      <c r="D15496" s="32"/>
      <c r="G15496" s="32"/>
      <c r="I15496" s="7"/>
      <c r="J15496" s="7"/>
      <c r="K15496" s="7"/>
      <c r="N15496" s="7"/>
    </row>
    <row r="15497" spans="4:14" s="1" customFormat="1">
      <c r="D15497" s="32"/>
      <c r="G15497" s="32"/>
      <c r="I15497" s="7"/>
      <c r="J15497" s="7"/>
      <c r="K15497" s="7"/>
      <c r="N15497" s="7"/>
    </row>
    <row r="15498" spans="4:14" s="1" customFormat="1">
      <c r="D15498" s="32"/>
      <c r="G15498" s="32"/>
      <c r="I15498" s="7"/>
      <c r="J15498" s="7"/>
      <c r="K15498" s="7"/>
      <c r="N15498" s="7"/>
    </row>
    <row r="15499" spans="4:14" s="1" customFormat="1">
      <c r="D15499" s="32"/>
      <c r="G15499" s="32"/>
      <c r="I15499" s="7"/>
      <c r="J15499" s="7"/>
      <c r="K15499" s="7"/>
      <c r="N15499" s="7"/>
    </row>
    <row r="15500" spans="4:14" s="1" customFormat="1">
      <c r="D15500" s="32"/>
      <c r="G15500" s="32"/>
      <c r="I15500" s="7"/>
      <c r="J15500" s="7"/>
      <c r="K15500" s="7"/>
      <c r="N15500" s="7"/>
    </row>
    <row r="15501" spans="4:14" s="1" customFormat="1">
      <c r="D15501" s="32"/>
      <c r="G15501" s="32"/>
      <c r="I15501" s="7"/>
      <c r="J15501" s="7"/>
      <c r="K15501" s="7"/>
      <c r="N15501" s="7"/>
    </row>
    <row r="15502" spans="4:14" s="1" customFormat="1">
      <c r="D15502" s="32"/>
      <c r="G15502" s="32"/>
      <c r="I15502" s="7"/>
      <c r="J15502" s="7"/>
      <c r="K15502" s="7"/>
      <c r="N15502" s="7"/>
    </row>
    <row r="15503" spans="4:14" s="1" customFormat="1">
      <c r="D15503" s="32"/>
      <c r="G15503" s="32"/>
      <c r="I15503" s="7"/>
      <c r="J15503" s="7"/>
      <c r="K15503" s="7"/>
      <c r="N15503" s="7"/>
    </row>
    <row r="15504" spans="4:14" s="1" customFormat="1">
      <c r="D15504" s="32"/>
      <c r="G15504" s="32"/>
      <c r="I15504" s="7"/>
      <c r="J15504" s="7"/>
      <c r="K15504" s="7"/>
      <c r="N15504" s="7"/>
    </row>
    <row r="15505" spans="4:14" s="1" customFormat="1">
      <c r="D15505" s="32"/>
      <c r="G15505" s="32"/>
      <c r="I15505" s="7"/>
      <c r="J15505" s="7"/>
      <c r="K15505" s="7"/>
      <c r="N15505" s="7"/>
    </row>
    <row r="15506" spans="4:14" s="1" customFormat="1">
      <c r="D15506" s="32"/>
      <c r="G15506" s="32"/>
      <c r="I15506" s="7"/>
      <c r="J15506" s="7"/>
      <c r="K15506" s="7"/>
      <c r="N15506" s="7"/>
    </row>
    <row r="15507" spans="4:14" s="1" customFormat="1">
      <c r="D15507" s="32"/>
      <c r="G15507" s="32"/>
      <c r="I15507" s="7"/>
      <c r="J15507" s="7"/>
      <c r="K15507" s="7"/>
      <c r="N15507" s="7"/>
    </row>
    <row r="15508" spans="4:14" s="1" customFormat="1">
      <c r="D15508" s="32"/>
      <c r="G15508" s="32"/>
      <c r="I15508" s="7"/>
      <c r="J15508" s="7"/>
      <c r="K15508" s="7"/>
      <c r="N15508" s="7"/>
    </row>
    <row r="15509" spans="4:14" s="1" customFormat="1">
      <c r="D15509" s="32"/>
      <c r="G15509" s="32"/>
      <c r="I15509" s="7"/>
      <c r="J15509" s="7"/>
      <c r="K15509" s="7"/>
      <c r="N15509" s="7"/>
    </row>
    <row r="15510" spans="4:14" s="1" customFormat="1">
      <c r="D15510" s="32"/>
      <c r="G15510" s="32"/>
      <c r="I15510" s="7"/>
      <c r="J15510" s="7"/>
      <c r="K15510" s="7"/>
      <c r="N15510" s="7"/>
    </row>
    <row r="15511" spans="4:14" s="1" customFormat="1">
      <c r="D15511" s="32"/>
      <c r="G15511" s="32"/>
      <c r="I15511" s="7"/>
      <c r="J15511" s="7"/>
      <c r="K15511" s="7"/>
      <c r="N15511" s="7"/>
    </row>
    <row r="15512" spans="4:14" s="1" customFormat="1">
      <c r="D15512" s="32"/>
      <c r="G15512" s="32"/>
      <c r="I15512" s="7"/>
      <c r="J15512" s="7"/>
      <c r="K15512" s="7"/>
      <c r="N15512" s="7"/>
    </row>
    <row r="15513" spans="4:14" s="1" customFormat="1">
      <c r="D15513" s="32"/>
      <c r="G15513" s="32"/>
      <c r="I15513" s="7"/>
      <c r="J15513" s="7"/>
      <c r="K15513" s="7"/>
      <c r="N15513" s="7"/>
    </row>
    <row r="15514" spans="4:14" s="1" customFormat="1">
      <c r="D15514" s="32"/>
      <c r="G15514" s="32"/>
      <c r="I15514" s="7"/>
      <c r="J15514" s="7"/>
      <c r="K15514" s="7"/>
      <c r="N15514" s="7"/>
    </row>
    <row r="15515" spans="4:14" s="1" customFormat="1">
      <c r="D15515" s="32"/>
      <c r="G15515" s="32"/>
      <c r="I15515" s="7"/>
      <c r="J15515" s="7"/>
      <c r="K15515" s="7"/>
      <c r="N15515" s="7"/>
    </row>
    <row r="15516" spans="4:14" s="1" customFormat="1">
      <c r="D15516" s="32"/>
      <c r="G15516" s="32"/>
      <c r="I15516" s="7"/>
      <c r="J15516" s="7"/>
      <c r="K15516" s="7"/>
      <c r="N15516" s="7"/>
    </row>
    <row r="15517" spans="4:14" s="1" customFormat="1">
      <c r="D15517" s="32"/>
      <c r="G15517" s="32"/>
      <c r="I15517" s="7"/>
      <c r="J15517" s="7"/>
      <c r="K15517" s="7"/>
      <c r="N15517" s="7"/>
    </row>
    <row r="15518" spans="4:14" s="1" customFormat="1">
      <c r="D15518" s="32"/>
      <c r="G15518" s="32"/>
      <c r="I15518" s="7"/>
      <c r="J15518" s="7"/>
      <c r="K15518" s="7"/>
      <c r="N15518" s="7"/>
    </row>
    <row r="15519" spans="4:14" s="1" customFormat="1">
      <c r="D15519" s="32"/>
      <c r="G15519" s="32"/>
      <c r="I15519" s="7"/>
      <c r="J15519" s="7"/>
      <c r="K15519" s="7"/>
      <c r="N15519" s="7"/>
    </row>
    <row r="15520" spans="4:14" s="1" customFormat="1">
      <c r="D15520" s="32"/>
      <c r="G15520" s="32"/>
      <c r="I15520" s="7"/>
      <c r="J15520" s="7"/>
      <c r="K15520" s="7"/>
      <c r="N15520" s="7"/>
    </row>
    <row r="15521" spans="4:14" s="1" customFormat="1">
      <c r="D15521" s="32"/>
      <c r="G15521" s="32"/>
      <c r="I15521" s="7"/>
      <c r="J15521" s="7"/>
      <c r="K15521" s="7"/>
      <c r="N15521" s="7"/>
    </row>
    <row r="15522" spans="4:14" s="1" customFormat="1">
      <c r="D15522" s="32"/>
      <c r="G15522" s="32"/>
      <c r="I15522" s="7"/>
      <c r="J15522" s="7"/>
      <c r="K15522" s="7"/>
      <c r="N15522" s="7"/>
    </row>
    <row r="15523" spans="4:14" s="1" customFormat="1">
      <c r="D15523" s="32"/>
      <c r="G15523" s="32"/>
      <c r="I15523" s="7"/>
      <c r="J15523" s="7"/>
      <c r="K15523" s="7"/>
      <c r="N15523" s="7"/>
    </row>
    <row r="15524" spans="4:14" s="1" customFormat="1">
      <c r="D15524" s="32"/>
      <c r="G15524" s="32"/>
      <c r="I15524" s="7"/>
      <c r="J15524" s="7"/>
      <c r="K15524" s="7"/>
      <c r="N15524" s="7"/>
    </row>
    <row r="15525" spans="4:14" s="1" customFormat="1">
      <c r="D15525" s="32"/>
      <c r="G15525" s="32"/>
      <c r="I15525" s="7"/>
      <c r="J15525" s="7"/>
      <c r="K15525" s="7"/>
      <c r="N15525" s="7"/>
    </row>
    <row r="15526" spans="4:14" s="1" customFormat="1">
      <c r="D15526" s="32"/>
      <c r="G15526" s="32"/>
      <c r="I15526" s="7"/>
      <c r="J15526" s="7"/>
      <c r="K15526" s="7"/>
      <c r="N15526" s="7"/>
    </row>
    <row r="15527" spans="4:14" s="1" customFormat="1">
      <c r="D15527" s="32"/>
      <c r="G15527" s="32"/>
      <c r="I15527" s="7"/>
      <c r="J15527" s="7"/>
      <c r="K15527" s="7"/>
      <c r="N15527" s="7"/>
    </row>
    <row r="15528" spans="4:14" s="1" customFormat="1">
      <c r="D15528" s="32"/>
      <c r="G15528" s="32"/>
      <c r="I15528" s="7"/>
      <c r="J15528" s="7"/>
      <c r="K15528" s="7"/>
      <c r="N15528" s="7"/>
    </row>
    <row r="15529" spans="4:14" s="1" customFormat="1">
      <c r="D15529" s="32"/>
      <c r="G15529" s="32"/>
      <c r="I15529" s="7"/>
      <c r="J15529" s="7"/>
      <c r="K15529" s="7"/>
      <c r="N15529" s="7"/>
    </row>
    <row r="15530" spans="4:14" s="1" customFormat="1">
      <c r="D15530" s="32"/>
      <c r="G15530" s="32"/>
      <c r="I15530" s="7"/>
      <c r="J15530" s="7"/>
      <c r="K15530" s="7"/>
      <c r="N15530" s="7"/>
    </row>
    <row r="15531" spans="4:14" s="1" customFormat="1">
      <c r="D15531" s="32"/>
      <c r="G15531" s="32"/>
      <c r="I15531" s="7"/>
      <c r="J15531" s="7"/>
      <c r="K15531" s="7"/>
      <c r="N15531" s="7"/>
    </row>
    <row r="15532" spans="4:14" s="1" customFormat="1">
      <c r="D15532" s="32"/>
      <c r="G15532" s="32"/>
      <c r="I15532" s="7"/>
      <c r="J15532" s="7"/>
      <c r="K15532" s="7"/>
      <c r="N15532" s="7"/>
    </row>
    <row r="15533" spans="4:14" s="1" customFormat="1">
      <c r="D15533" s="32"/>
      <c r="G15533" s="32"/>
      <c r="I15533" s="7"/>
      <c r="J15533" s="7"/>
      <c r="K15533" s="7"/>
      <c r="N15533" s="7"/>
    </row>
    <row r="15534" spans="4:14" s="1" customFormat="1">
      <c r="D15534" s="32"/>
      <c r="G15534" s="32"/>
      <c r="I15534" s="7"/>
      <c r="J15534" s="7"/>
      <c r="K15534" s="7"/>
      <c r="N15534" s="7"/>
    </row>
    <row r="15535" spans="4:14" s="1" customFormat="1">
      <c r="D15535" s="32"/>
      <c r="G15535" s="32"/>
      <c r="I15535" s="7"/>
      <c r="J15535" s="7"/>
      <c r="K15535" s="7"/>
      <c r="N15535" s="7"/>
    </row>
    <row r="15536" spans="4:14" s="1" customFormat="1">
      <c r="D15536" s="32"/>
      <c r="G15536" s="32"/>
      <c r="I15536" s="7"/>
      <c r="J15536" s="7"/>
      <c r="K15536" s="7"/>
      <c r="N15536" s="7"/>
    </row>
    <row r="15537" spans="4:14" s="1" customFormat="1">
      <c r="D15537" s="32"/>
      <c r="G15537" s="32"/>
      <c r="I15537" s="7"/>
      <c r="J15537" s="7"/>
      <c r="K15537" s="7"/>
      <c r="N15537" s="7"/>
    </row>
    <row r="15538" spans="4:14" s="1" customFormat="1">
      <c r="D15538" s="32"/>
      <c r="G15538" s="32"/>
      <c r="I15538" s="7"/>
      <c r="J15538" s="7"/>
      <c r="K15538" s="7"/>
      <c r="N15538" s="7"/>
    </row>
    <row r="15539" spans="4:14" s="1" customFormat="1">
      <c r="D15539" s="32"/>
      <c r="G15539" s="32"/>
      <c r="I15539" s="7"/>
      <c r="J15539" s="7"/>
      <c r="K15539" s="7"/>
      <c r="N15539" s="7"/>
    </row>
    <row r="15540" spans="4:14" s="1" customFormat="1">
      <c r="D15540" s="32"/>
      <c r="G15540" s="32"/>
      <c r="I15540" s="7"/>
      <c r="J15540" s="7"/>
      <c r="K15540" s="7"/>
      <c r="N15540" s="7"/>
    </row>
    <row r="15541" spans="4:14" s="1" customFormat="1">
      <c r="D15541" s="32"/>
      <c r="G15541" s="32"/>
      <c r="I15541" s="7"/>
      <c r="J15541" s="7"/>
      <c r="K15541" s="7"/>
      <c r="N15541" s="7"/>
    </row>
    <row r="15542" spans="4:14" s="1" customFormat="1">
      <c r="D15542" s="32"/>
      <c r="G15542" s="32"/>
      <c r="I15542" s="7"/>
      <c r="J15542" s="7"/>
      <c r="K15542" s="7"/>
      <c r="N15542" s="7"/>
    </row>
    <row r="15543" spans="4:14" s="1" customFormat="1">
      <c r="D15543" s="32"/>
      <c r="G15543" s="32"/>
      <c r="I15543" s="7"/>
      <c r="J15543" s="7"/>
      <c r="K15543" s="7"/>
      <c r="N15543" s="7"/>
    </row>
    <row r="15544" spans="4:14" s="1" customFormat="1">
      <c r="D15544" s="32"/>
      <c r="G15544" s="32"/>
      <c r="I15544" s="7"/>
      <c r="J15544" s="7"/>
      <c r="K15544" s="7"/>
      <c r="N15544" s="7"/>
    </row>
    <row r="15545" spans="4:14" s="1" customFormat="1">
      <c r="D15545" s="32"/>
      <c r="G15545" s="32"/>
      <c r="I15545" s="7"/>
      <c r="J15545" s="7"/>
      <c r="K15545" s="7"/>
      <c r="N15545" s="7"/>
    </row>
    <row r="15546" spans="4:14" s="1" customFormat="1">
      <c r="D15546" s="32"/>
      <c r="G15546" s="32"/>
      <c r="I15546" s="7"/>
      <c r="J15546" s="7"/>
      <c r="K15546" s="7"/>
      <c r="N15546" s="7"/>
    </row>
    <row r="15547" spans="4:14" s="1" customFormat="1">
      <c r="D15547" s="32"/>
      <c r="G15547" s="32"/>
      <c r="I15547" s="7"/>
      <c r="J15547" s="7"/>
      <c r="K15547" s="7"/>
      <c r="N15547" s="7"/>
    </row>
    <row r="15548" spans="4:14" s="1" customFormat="1">
      <c r="D15548" s="32"/>
      <c r="G15548" s="32"/>
      <c r="I15548" s="7"/>
      <c r="J15548" s="7"/>
      <c r="K15548" s="7"/>
      <c r="N15548" s="7"/>
    </row>
    <row r="15549" spans="4:14" s="1" customFormat="1">
      <c r="D15549" s="32"/>
      <c r="G15549" s="32"/>
      <c r="I15549" s="7"/>
      <c r="J15549" s="7"/>
      <c r="K15549" s="7"/>
      <c r="N15549" s="7"/>
    </row>
    <row r="15550" spans="4:14" s="1" customFormat="1">
      <c r="D15550" s="32"/>
      <c r="G15550" s="32"/>
      <c r="I15550" s="7"/>
      <c r="J15550" s="7"/>
      <c r="K15550" s="7"/>
      <c r="N15550" s="7"/>
    </row>
    <row r="15551" spans="4:14" s="1" customFormat="1">
      <c r="D15551" s="32"/>
      <c r="G15551" s="32"/>
      <c r="I15551" s="7"/>
      <c r="J15551" s="7"/>
      <c r="K15551" s="7"/>
      <c r="N15551" s="7"/>
    </row>
    <row r="15552" spans="4:14" s="1" customFormat="1">
      <c r="D15552" s="32"/>
      <c r="G15552" s="32"/>
      <c r="I15552" s="7"/>
      <c r="J15552" s="7"/>
      <c r="K15552" s="7"/>
      <c r="N15552" s="7"/>
    </row>
    <row r="15553" spans="4:14" s="1" customFormat="1">
      <c r="D15553" s="32"/>
      <c r="G15553" s="32"/>
      <c r="I15553" s="7"/>
      <c r="J15553" s="7"/>
      <c r="K15553" s="7"/>
      <c r="N15553" s="7"/>
    </row>
    <row r="15554" spans="4:14" s="1" customFormat="1">
      <c r="D15554" s="32"/>
      <c r="G15554" s="32"/>
      <c r="I15554" s="7"/>
      <c r="J15554" s="7"/>
      <c r="K15554" s="7"/>
      <c r="N15554" s="7"/>
    </row>
    <row r="15555" spans="4:14" s="1" customFormat="1">
      <c r="D15555" s="32"/>
      <c r="G15555" s="32"/>
      <c r="I15555" s="7"/>
      <c r="J15555" s="7"/>
      <c r="K15555" s="7"/>
      <c r="N15555" s="7"/>
    </row>
    <row r="15556" spans="4:14" s="1" customFormat="1">
      <c r="D15556" s="32"/>
      <c r="G15556" s="32"/>
      <c r="I15556" s="7"/>
      <c r="J15556" s="7"/>
      <c r="K15556" s="7"/>
      <c r="N15556" s="7"/>
    </row>
    <row r="15557" spans="4:14" s="1" customFormat="1">
      <c r="D15557" s="32"/>
      <c r="G15557" s="32"/>
      <c r="I15557" s="7"/>
      <c r="J15557" s="7"/>
      <c r="K15557" s="7"/>
      <c r="N15557" s="7"/>
    </row>
    <row r="15558" spans="4:14" s="1" customFormat="1">
      <c r="D15558" s="32"/>
      <c r="G15558" s="32"/>
      <c r="I15558" s="7"/>
      <c r="J15558" s="7"/>
      <c r="K15558" s="7"/>
      <c r="N15558" s="7"/>
    </row>
    <row r="15559" spans="4:14" s="1" customFormat="1">
      <c r="D15559" s="32"/>
      <c r="G15559" s="32"/>
      <c r="I15559" s="7"/>
      <c r="J15559" s="7"/>
      <c r="K15559" s="7"/>
      <c r="N15559" s="7"/>
    </row>
    <row r="15560" spans="4:14" s="1" customFormat="1">
      <c r="D15560" s="32"/>
      <c r="G15560" s="32"/>
      <c r="I15560" s="7"/>
      <c r="J15560" s="7"/>
      <c r="K15560" s="7"/>
      <c r="N15560" s="7"/>
    </row>
    <row r="15561" spans="4:14" s="1" customFormat="1">
      <c r="D15561" s="32"/>
      <c r="G15561" s="32"/>
      <c r="I15561" s="7"/>
      <c r="J15561" s="7"/>
      <c r="K15561" s="7"/>
      <c r="N15561" s="7"/>
    </row>
    <row r="15562" spans="4:14" s="1" customFormat="1">
      <c r="D15562" s="32"/>
      <c r="G15562" s="32"/>
      <c r="I15562" s="7"/>
      <c r="J15562" s="7"/>
      <c r="K15562" s="7"/>
      <c r="N15562" s="7"/>
    </row>
    <row r="15563" spans="4:14" s="1" customFormat="1">
      <c r="D15563" s="32"/>
      <c r="G15563" s="32"/>
      <c r="I15563" s="7"/>
      <c r="J15563" s="7"/>
      <c r="K15563" s="7"/>
      <c r="N15563" s="7"/>
    </row>
    <row r="15564" spans="4:14" s="1" customFormat="1">
      <c r="D15564" s="32"/>
      <c r="G15564" s="32"/>
      <c r="I15564" s="7"/>
      <c r="J15564" s="7"/>
      <c r="K15564" s="7"/>
      <c r="N15564" s="7"/>
    </row>
    <row r="15565" spans="4:14" s="1" customFormat="1">
      <c r="D15565" s="32"/>
      <c r="G15565" s="32"/>
      <c r="I15565" s="7"/>
      <c r="J15565" s="7"/>
      <c r="K15565" s="7"/>
      <c r="N15565" s="7"/>
    </row>
    <row r="15566" spans="4:14" s="1" customFormat="1">
      <c r="D15566" s="32"/>
      <c r="G15566" s="32"/>
      <c r="I15566" s="7"/>
      <c r="J15566" s="7"/>
      <c r="K15566" s="7"/>
      <c r="N15566" s="7"/>
    </row>
    <row r="15567" spans="4:14" s="1" customFormat="1">
      <c r="D15567" s="32"/>
      <c r="G15567" s="32"/>
      <c r="I15567" s="7"/>
      <c r="J15567" s="7"/>
      <c r="K15567" s="7"/>
      <c r="N15567" s="7"/>
    </row>
    <row r="15568" spans="4:14" s="1" customFormat="1">
      <c r="D15568" s="32"/>
      <c r="G15568" s="32"/>
      <c r="I15568" s="7"/>
      <c r="J15568" s="7"/>
      <c r="K15568" s="7"/>
      <c r="N15568" s="7"/>
    </row>
    <row r="15569" spans="4:14" s="1" customFormat="1">
      <c r="D15569" s="32"/>
      <c r="G15569" s="32"/>
      <c r="I15569" s="7"/>
      <c r="J15569" s="7"/>
      <c r="K15569" s="7"/>
      <c r="N15569" s="7"/>
    </row>
    <row r="15570" spans="4:14" s="1" customFormat="1">
      <c r="D15570" s="32"/>
      <c r="G15570" s="32"/>
      <c r="I15570" s="7"/>
      <c r="J15570" s="7"/>
      <c r="K15570" s="7"/>
      <c r="N15570" s="7"/>
    </row>
    <row r="15571" spans="4:14" s="1" customFormat="1">
      <c r="D15571" s="32"/>
      <c r="G15571" s="32"/>
      <c r="I15571" s="7"/>
      <c r="J15571" s="7"/>
      <c r="K15571" s="7"/>
      <c r="N15571" s="7"/>
    </row>
    <row r="15572" spans="4:14" s="1" customFormat="1">
      <c r="D15572" s="32"/>
      <c r="G15572" s="32"/>
      <c r="I15572" s="7"/>
      <c r="J15572" s="7"/>
      <c r="K15572" s="7"/>
      <c r="N15572" s="7"/>
    </row>
    <row r="15573" spans="4:14" s="1" customFormat="1">
      <c r="D15573" s="32"/>
      <c r="G15573" s="32"/>
      <c r="I15573" s="7"/>
      <c r="J15573" s="7"/>
      <c r="K15573" s="7"/>
      <c r="N15573" s="7"/>
    </row>
    <row r="15574" spans="4:14" s="1" customFormat="1">
      <c r="D15574" s="32"/>
      <c r="G15574" s="32"/>
      <c r="I15574" s="7"/>
      <c r="J15574" s="7"/>
      <c r="K15574" s="7"/>
      <c r="N15574" s="7"/>
    </row>
    <row r="15575" spans="4:14" s="1" customFormat="1">
      <c r="D15575" s="32"/>
      <c r="G15575" s="32"/>
      <c r="I15575" s="7"/>
      <c r="J15575" s="7"/>
      <c r="K15575" s="7"/>
      <c r="N15575" s="7"/>
    </row>
    <row r="15576" spans="4:14" s="1" customFormat="1">
      <c r="D15576" s="32"/>
      <c r="G15576" s="32"/>
      <c r="I15576" s="7"/>
      <c r="J15576" s="7"/>
      <c r="K15576" s="7"/>
      <c r="N15576" s="7"/>
    </row>
    <row r="15577" spans="4:14" s="1" customFormat="1">
      <c r="D15577" s="32"/>
      <c r="G15577" s="32"/>
      <c r="I15577" s="7"/>
      <c r="J15577" s="7"/>
      <c r="K15577" s="7"/>
      <c r="N15577" s="7"/>
    </row>
    <row r="15578" spans="4:14" s="1" customFormat="1">
      <c r="D15578" s="32"/>
      <c r="G15578" s="32"/>
      <c r="I15578" s="7"/>
      <c r="J15578" s="7"/>
      <c r="K15578" s="7"/>
      <c r="N15578" s="7"/>
    </row>
    <row r="15579" spans="4:14" s="1" customFormat="1">
      <c r="D15579" s="32"/>
      <c r="G15579" s="32"/>
      <c r="I15579" s="7"/>
      <c r="J15579" s="7"/>
      <c r="K15579" s="7"/>
      <c r="N15579" s="7"/>
    </row>
    <row r="15580" spans="4:14" s="1" customFormat="1">
      <c r="D15580" s="32"/>
      <c r="G15580" s="32"/>
      <c r="I15580" s="7"/>
      <c r="J15580" s="7"/>
      <c r="K15580" s="7"/>
      <c r="N15580" s="7"/>
    </row>
    <row r="15581" spans="4:14" s="1" customFormat="1">
      <c r="D15581" s="32"/>
      <c r="G15581" s="32"/>
      <c r="I15581" s="7"/>
      <c r="J15581" s="7"/>
      <c r="K15581" s="7"/>
      <c r="N15581" s="7"/>
    </row>
    <row r="15582" spans="4:14" s="1" customFormat="1">
      <c r="D15582" s="32"/>
      <c r="G15582" s="32"/>
      <c r="I15582" s="7"/>
      <c r="J15582" s="7"/>
      <c r="K15582" s="7"/>
      <c r="N15582" s="7"/>
    </row>
    <row r="15583" spans="4:14" s="1" customFormat="1">
      <c r="D15583" s="32"/>
      <c r="G15583" s="32"/>
      <c r="I15583" s="7"/>
      <c r="J15583" s="7"/>
      <c r="K15583" s="7"/>
      <c r="N15583" s="7"/>
    </row>
    <row r="15584" spans="4:14" s="1" customFormat="1">
      <c r="D15584" s="32"/>
      <c r="G15584" s="32"/>
      <c r="I15584" s="7"/>
      <c r="J15584" s="7"/>
      <c r="K15584" s="7"/>
      <c r="N15584" s="7"/>
    </row>
    <row r="15585" spans="4:14" s="1" customFormat="1">
      <c r="D15585" s="32"/>
      <c r="G15585" s="32"/>
      <c r="I15585" s="7"/>
      <c r="J15585" s="7"/>
      <c r="K15585" s="7"/>
      <c r="N15585" s="7"/>
    </row>
    <row r="15586" spans="4:14" s="1" customFormat="1">
      <c r="D15586" s="32"/>
      <c r="G15586" s="32"/>
      <c r="I15586" s="7"/>
      <c r="J15586" s="7"/>
      <c r="K15586" s="7"/>
      <c r="N15586" s="7"/>
    </row>
    <row r="15587" spans="4:14" s="1" customFormat="1">
      <c r="D15587" s="32"/>
      <c r="G15587" s="32"/>
      <c r="I15587" s="7"/>
      <c r="J15587" s="7"/>
      <c r="K15587" s="7"/>
      <c r="N15587" s="7"/>
    </row>
    <row r="15588" spans="4:14" s="1" customFormat="1">
      <c r="D15588" s="32"/>
      <c r="G15588" s="32"/>
      <c r="I15588" s="7"/>
      <c r="J15588" s="7"/>
      <c r="K15588" s="7"/>
      <c r="N15588" s="7"/>
    </row>
    <row r="15589" spans="4:14" s="1" customFormat="1">
      <c r="D15589" s="32"/>
      <c r="G15589" s="32"/>
      <c r="I15589" s="7"/>
      <c r="J15589" s="7"/>
      <c r="K15589" s="7"/>
      <c r="N15589" s="7"/>
    </row>
    <row r="15590" spans="4:14" s="1" customFormat="1">
      <c r="D15590" s="32"/>
      <c r="G15590" s="32"/>
      <c r="I15590" s="7"/>
      <c r="J15590" s="7"/>
      <c r="K15590" s="7"/>
      <c r="N15590" s="7"/>
    </row>
    <row r="15591" spans="4:14" s="1" customFormat="1">
      <c r="D15591" s="32"/>
      <c r="G15591" s="32"/>
      <c r="I15591" s="7"/>
      <c r="J15591" s="7"/>
      <c r="K15591" s="7"/>
      <c r="N15591" s="7"/>
    </row>
    <row r="15592" spans="4:14" s="1" customFormat="1">
      <c r="D15592" s="32"/>
      <c r="G15592" s="32"/>
      <c r="I15592" s="7"/>
      <c r="J15592" s="7"/>
      <c r="K15592" s="7"/>
      <c r="N15592" s="7"/>
    </row>
    <row r="15593" spans="4:14" s="1" customFormat="1">
      <c r="D15593" s="32"/>
      <c r="G15593" s="32"/>
      <c r="I15593" s="7"/>
      <c r="J15593" s="7"/>
      <c r="K15593" s="7"/>
      <c r="N15593" s="7"/>
    </row>
    <row r="15594" spans="4:14" s="1" customFormat="1">
      <c r="D15594" s="32"/>
      <c r="G15594" s="32"/>
      <c r="I15594" s="7"/>
      <c r="J15594" s="7"/>
      <c r="K15594" s="7"/>
      <c r="N15594" s="7"/>
    </row>
    <row r="15595" spans="4:14" s="1" customFormat="1">
      <c r="D15595" s="32"/>
      <c r="G15595" s="32"/>
      <c r="I15595" s="7"/>
      <c r="J15595" s="7"/>
      <c r="K15595" s="7"/>
      <c r="N15595" s="7"/>
    </row>
    <row r="15596" spans="4:14" s="1" customFormat="1">
      <c r="D15596" s="32"/>
      <c r="G15596" s="32"/>
      <c r="I15596" s="7"/>
      <c r="J15596" s="7"/>
      <c r="K15596" s="7"/>
      <c r="N15596" s="7"/>
    </row>
    <row r="15597" spans="4:14" s="1" customFormat="1">
      <c r="D15597" s="32"/>
      <c r="G15597" s="32"/>
      <c r="I15597" s="7"/>
      <c r="J15597" s="7"/>
      <c r="K15597" s="7"/>
      <c r="N15597" s="7"/>
    </row>
    <row r="15598" spans="4:14" s="1" customFormat="1">
      <c r="D15598" s="32"/>
      <c r="G15598" s="32"/>
      <c r="I15598" s="7"/>
      <c r="J15598" s="7"/>
      <c r="K15598" s="7"/>
      <c r="N15598" s="7"/>
    </row>
    <row r="15599" spans="4:14" s="1" customFormat="1">
      <c r="D15599" s="32"/>
      <c r="G15599" s="32"/>
      <c r="I15599" s="7"/>
      <c r="J15599" s="7"/>
      <c r="K15599" s="7"/>
      <c r="N15599" s="7"/>
    </row>
    <row r="15600" spans="4:14" s="1" customFormat="1">
      <c r="D15600" s="32"/>
      <c r="G15600" s="32"/>
      <c r="I15600" s="7"/>
      <c r="J15600" s="7"/>
      <c r="K15600" s="7"/>
      <c r="N15600" s="7"/>
    </row>
    <row r="15601" spans="4:14" s="1" customFormat="1">
      <c r="D15601" s="32"/>
      <c r="G15601" s="32"/>
      <c r="I15601" s="7"/>
      <c r="J15601" s="7"/>
      <c r="K15601" s="7"/>
      <c r="N15601" s="7"/>
    </row>
    <row r="15602" spans="4:14" s="1" customFormat="1">
      <c r="D15602" s="32"/>
      <c r="G15602" s="32"/>
      <c r="I15602" s="7"/>
      <c r="J15602" s="7"/>
      <c r="K15602" s="7"/>
      <c r="N15602" s="7"/>
    </row>
    <row r="15603" spans="4:14" s="1" customFormat="1">
      <c r="D15603" s="32"/>
      <c r="G15603" s="32"/>
      <c r="I15603" s="7"/>
      <c r="J15603" s="7"/>
      <c r="K15603" s="7"/>
      <c r="N15603" s="7"/>
    </row>
    <row r="15604" spans="4:14" s="1" customFormat="1">
      <c r="D15604" s="32"/>
      <c r="G15604" s="32"/>
      <c r="I15604" s="7"/>
      <c r="J15604" s="7"/>
      <c r="K15604" s="7"/>
      <c r="N15604" s="7"/>
    </row>
    <row r="15605" spans="4:14" s="1" customFormat="1">
      <c r="D15605" s="32"/>
      <c r="G15605" s="32"/>
      <c r="I15605" s="7"/>
      <c r="J15605" s="7"/>
      <c r="K15605" s="7"/>
      <c r="N15605" s="7"/>
    </row>
    <row r="15606" spans="4:14" s="1" customFormat="1">
      <c r="D15606" s="32"/>
      <c r="G15606" s="32"/>
      <c r="I15606" s="7"/>
      <c r="J15606" s="7"/>
      <c r="K15606" s="7"/>
      <c r="N15606" s="7"/>
    </row>
    <row r="15607" spans="4:14" s="1" customFormat="1">
      <c r="D15607" s="32"/>
      <c r="G15607" s="32"/>
      <c r="I15607" s="7"/>
      <c r="J15607" s="7"/>
      <c r="K15607" s="7"/>
      <c r="N15607" s="7"/>
    </row>
    <row r="15608" spans="4:14" s="1" customFormat="1">
      <c r="D15608" s="32"/>
      <c r="G15608" s="32"/>
      <c r="I15608" s="7"/>
      <c r="J15608" s="7"/>
      <c r="K15608" s="7"/>
      <c r="N15608" s="7"/>
    </row>
    <row r="15609" spans="4:14" s="1" customFormat="1">
      <c r="D15609" s="32"/>
      <c r="G15609" s="32"/>
      <c r="I15609" s="7"/>
      <c r="J15609" s="7"/>
      <c r="K15609" s="7"/>
      <c r="N15609" s="7"/>
    </row>
    <row r="15610" spans="4:14" s="1" customFormat="1">
      <c r="D15610" s="32"/>
      <c r="G15610" s="32"/>
      <c r="I15610" s="7"/>
      <c r="J15610" s="7"/>
      <c r="K15610" s="7"/>
      <c r="N15610" s="7"/>
    </row>
    <row r="15611" spans="4:14" s="1" customFormat="1">
      <c r="D15611" s="32"/>
      <c r="G15611" s="32"/>
      <c r="I15611" s="7"/>
      <c r="J15611" s="7"/>
      <c r="K15611" s="7"/>
      <c r="N15611" s="7"/>
    </row>
    <row r="15612" spans="4:14" s="1" customFormat="1">
      <c r="D15612" s="32"/>
      <c r="G15612" s="32"/>
      <c r="I15612" s="7"/>
      <c r="J15612" s="7"/>
      <c r="K15612" s="7"/>
      <c r="N15612" s="7"/>
    </row>
    <row r="15613" spans="4:14" s="1" customFormat="1">
      <c r="D15613" s="32"/>
      <c r="G15613" s="32"/>
      <c r="I15613" s="7"/>
      <c r="J15613" s="7"/>
      <c r="K15613" s="7"/>
      <c r="N15613" s="7"/>
    </row>
    <row r="15614" spans="4:14" s="1" customFormat="1">
      <c r="D15614" s="32"/>
      <c r="G15614" s="32"/>
      <c r="I15614" s="7"/>
      <c r="J15614" s="7"/>
      <c r="K15614" s="7"/>
      <c r="N15614" s="7"/>
    </row>
    <row r="15615" spans="4:14" s="1" customFormat="1">
      <c r="D15615" s="32"/>
      <c r="G15615" s="32"/>
      <c r="I15615" s="7"/>
      <c r="J15615" s="7"/>
      <c r="K15615" s="7"/>
      <c r="N15615" s="7"/>
    </row>
    <row r="15616" spans="4:14" s="1" customFormat="1">
      <c r="D15616" s="32"/>
      <c r="G15616" s="32"/>
      <c r="I15616" s="7"/>
      <c r="J15616" s="7"/>
      <c r="K15616" s="7"/>
      <c r="N15616" s="7"/>
    </row>
    <row r="15617" spans="4:14" s="1" customFormat="1">
      <c r="D15617" s="32"/>
      <c r="G15617" s="32"/>
      <c r="I15617" s="7"/>
      <c r="J15617" s="7"/>
      <c r="K15617" s="7"/>
      <c r="N15617" s="7"/>
    </row>
    <row r="15618" spans="4:14" s="1" customFormat="1">
      <c r="D15618" s="32"/>
      <c r="G15618" s="32"/>
      <c r="I15618" s="7"/>
      <c r="J15618" s="7"/>
      <c r="K15618" s="7"/>
      <c r="N15618" s="7"/>
    </row>
    <row r="15619" spans="4:14" s="1" customFormat="1">
      <c r="D15619" s="32"/>
      <c r="G15619" s="32"/>
      <c r="I15619" s="7"/>
      <c r="J15619" s="7"/>
      <c r="K15619" s="7"/>
      <c r="N15619" s="7"/>
    </row>
    <row r="15620" spans="4:14" s="1" customFormat="1">
      <c r="D15620" s="32"/>
      <c r="G15620" s="32"/>
      <c r="I15620" s="7"/>
      <c r="J15620" s="7"/>
      <c r="K15620" s="7"/>
      <c r="N15620" s="7"/>
    </row>
    <row r="15621" spans="4:14" s="1" customFormat="1">
      <c r="D15621" s="32"/>
      <c r="G15621" s="32"/>
      <c r="I15621" s="7"/>
      <c r="J15621" s="7"/>
      <c r="K15621" s="7"/>
      <c r="N15621" s="7"/>
    </row>
    <row r="15622" spans="4:14" s="1" customFormat="1">
      <c r="D15622" s="32"/>
      <c r="G15622" s="32"/>
      <c r="I15622" s="7"/>
      <c r="J15622" s="7"/>
      <c r="K15622" s="7"/>
      <c r="N15622" s="7"/>
    </row>
    <row r="15623" spans="4:14" s="1" customFormat="1">
      <c r="D15623" s="32"/>
      <c r="G15623" s="32"/>
      <c r="I15623" s="7"/>
      <c r="J15623" s="7"/>
      <c r="K15623" s="7"/>
      <c r="N15623" s="7"/>
    </row>
    <row r="15624" spans="4:14" s="1" customFormat="1">
      <c r="D15624" s="32"/>
      <c r="G15624" s="32"/>
      <c r="I15624" s="7"/>
      <c r="J15624" s="7"/>
      <c r="K15624" s="7"/>
      <c r="N15624" s="7"/>
    </row>
    <row r="15625" spans="4:14" s="1" customFormat="1">
      <c r="D15625" s="32"/>
      <c r="G15625" s="32"/>
      <c r="I15625" s="7"/>
      <c r="J15625" s="7"/>
      <c r="K15625" s="7"/>
      <c r="N15625" s="7"/>
    </row>
    <row r="15626" spans="4:14" s="1" customFormat="1">
      <c r="D15626" s="32"/>
      <c r="G15626" s="32"/>
      <c r="I15626" s="7"/>
      <c r="J15626" s="7"/>
      <c r="K15626" s="7"/>
      <c r="N15626" s="7"/>
    </row>
    <row r="15627" spans="4:14" s="1" customFormat="1">
      <c r="D15627" s="32"/>
      <c r="G15627" s="32"/>
      <c r="I15627" s="7"/>
      <c r="J15627" s="7"/>
      <c r="K15627" s="7"/>
      <c r="N15627" s="7"/>
    </row>
    <row r="15628" spans="4:14" s="1" customFormat="1">
      <c r="D15628" s="32"/>
      <c r="G15628" s="32"/>
      <c r="I15628" s="7"/>
      <c r="J15628" s="7"/>
      <c r="K15628" s="7"/>
      <c r="N15628" s="7"/>
    </row>
    <row r="15629" spans="4:14" s="1" customFormat="1">
      <c r="D15629" s="32"/>
      <c r="G15629" s="32"/>
      <c r="I15629" s="7"/>
      <c r="J15629" s="7"/>
      <c r="K15629" s="7"/>
      <c r="N15629" s="7"/>
    </row>
    <row r="15630" spans="4:14" s="1" customFormat="1">
      <c r="D15630" s="32"/>
      <c r="G15630" s="32"/>
      <c r="I15630" s="7"/>
      <c r="J15630" s="7"/>
      <c r="K15630" s="7"/>
      <c r="N15630" s="7"/>
    </row>
    <row r="15631" spans="4:14" s="1" customFormat="1">
      <c r="D15631" s="32"/>
      <c r="G15631" s="32"/>
      <c r="I15631" s="7"/>
      <c r="J15631" s="7"/>
      <c r="K15631" s="7"/>
      <c r="N15631" s="7"/>
    </row>
    <row r="15632" spans="4:14" s="1" customFormat="1">
      <c r="D15632" s="32"/>
      <c r="G15632" s="32"/>
      <c r="I15632" s="7"/>
      <c r="J15632" s="7"/>
      <c r="K15632" s="7"/>
      <c r="N15632" s="7"/>
    </row>
    <row r="15633" spans="4:14" s="1" customFormat="1">
      <c r="D15633" s="32"/>
      <c r="G15633" s="32"/>
      <c r="I15633" s="7"/>
      <c r="J15633" s="7"/>
      <c r="K15633" s="7"/>
      <c r="N15633" s="7"/>
    </row>
    <row r="15634" spans="4:14" s="1" customFormat="1">
      <c r="D15634" s="32"/>
      <c r="G15634" s="32"/>
      <c r="I15634" s="7"/>
      <c r="J15634" s="7"/>
      <c r="K15634" s="7"/>
      <c r="N15634" s="7"/>
    </row>
    <row r="15635" spans="4:14" s="1" customFormat="1">
      <c r="D15635" s="32"/>
      <c r="G15635" s="32"/>
      <c r="I15635" s="7"/>
      <c r="J15635" s="7"/>
      <c r="K15635" s="7"/>
      <c r="N15635" s="7"/>
    </row>
    <row r="15636" spans="4:14" s="1" customFormat="1">
      <c r="D15636" s="32"/>
      <c r="G15636" s="32"/>
      <c r="I15636" s="7"/>
      <c r="J15636" s="7"/>
      <c r="K15636" s="7"/>
      <c r="N15636" s="7"/>
    </row>
    <row r="15637" spans="4:14" s="1" customFormat="1">
      <c r="D15637" s="32"/>
      <c r="G15637" s="32"/>
      <c r="I15637" s="7"/>
      <c r="J15637" s="7"/>
      <c r="K15637" s="7"/>
      <c r="N15637" s="7"/>
    </row>
    <row r="15638" spans="4:14" s="1" customFormat="1">
      <c r="D15638" s="32"/>
      <c r="G15638" s="32"/>
      <c r="I15638" s="7"/>
      <c r="J15638" s="7"/>
      <c r="K15638" s="7"/>
      <c r="N15638" s="7"/>
    </row>
    <row r="15639" spans="4:14" s="1" customFormat="1">
      <c r="D15639" s="32"/>
      <c r="G15639" s="32"/>
      <c r="I15639" s="7"/>
      <c r="J15639" s="7"/>
      <c r="K15639" s="7"/>
      <c r="N15639" s="7"/>
    </row>
    <row r="15640" spans="4:14" s="1" customFormat="1">
      <c r="D15640" s="32"/>
      <c r="G15640" s="32"/>
      <c r="I15640" s="7"/>
      <c r="J15640" s="7"/>
      <c r="K15640" s="7"/>
      <c r="N15640" s="7"/>
    </row>
    <row r="15641" spans="4:14" s="1" customFormat="1">
      <c r="D15641" s="32"/>
      <c r="G15641" s="32"/>
      <c r="I15641" s="7"/>
      <c r="J15641" s="7"/>
      <c r="K15641" s="7"/>
      <c r="N15641" s="7"/>
    </row>
    <row r="15642" spans="4:14" s="1" customFormat="1">
      <c r="D15642" s="32"/>
      <c r="G15642" s="32"/>
      <c r="I15642" s="7"/>
      <c r="J15642" s="7"/>
      <c r="K15642" s="7"/>
      <c r="N15642" s="7"/>
    </row>
    <row r="15643" spans="4:14" s="1" customFormat="1">
      <c r="D15643" s="32"/>
      <c r="G15643" s="32"/>
      <c r="I15643" s="7"/>
      <c r="J15643" s="7"/>
      <c r="K15643" s="7"/>
      <c r="N15643" s="7"/>
    </row>
    <row r="15644" spans="4:14" s="1" customFormat="1">
      <c r="D15644" s="32"/>
      <c r="G15644" s="32"/>
      <c r="I15644" s="7"/>
      <c r="J15644" s="7"/>
      <c r="K15644" s="7"/>
      <c r="N15644" s="7"/>
    </row>
    <row r="15645" spans="4:14" s="1" customFormat="1">
      <c r="D15645" s="32"/>
      <c r="G15645" s="32"/>
      <c r="I15645" s="7"/>
      <c r="J15645" s="7"/>
      <c r="K15645" s="7"/>
      <c r="N15645" s="7"/>
    </row>
    <row r="15646" spans="4:14" s="1" customFormat="1">
      <c r="D15646" s="32"/>
      <c r="G15646" s="32"/>
      <c r="I15646" s="7"/>
      <c r="J15646" s="7"/>
      <c r="K15646" s="7"/>
      <c r="N15646" s="7"/>
    </row>
    <row r="15647" spans="4:14" s="1" customFormat="1">
      <c r="D15647" s="32"/>
      <c r="G15647" s="32"/>
      <c r="I15647" s="7"/>
      <c r="J15647" s="7"/>
      <c r="K15647" s="7"/>
      <c r="N15647" s="7"/>
    </row>
    <row r="15648" spans="4:14" s="1" customFormat="1">
      <c r="D15648" s="32"/>
      <c r="G15648" s="32"/>
      <c r="I15648" s="7"/>
      <c r="J15648" s="7"/>
      <c r="K15648" s="7"/>
      <c r="N15648" s="7"/>
    </row>
    <row r="15649" spans="4:14" s="1" customFormat="1">
      <c r="D15649" s="32"/>
      <c r="G15649" s="32"/>
      <c r="I15649" s="7"/>
      <c r="J15649" s="7"/>
      <c r="K15649" s="7"/>
      <c r="N15649" s="7"/>
    </row>
    <row r="15650" spans="4:14" s="1" customFormat="1">
      <c r="D15650" s="32"/>
      <c r="G15650" s="32"/>
      <c r="I15650" s="7"/>
      <c r="J15650" s="7"/>
      <c r="K15650" s="7"/>
      <c r="N15650" s="7"/>
    </row>
    <row r="15651" spans="4:14" s="1" customFormat="1">
      <c r="D15651" s="32"/>
      <c r="G15651" s="32"/>
      <c r="I15651" s="7"/>
      <c r="J15651" s="7"/>
      <c r="K15651" s="7"/>
      <c r="N15651" s="7"/>
    </row>
    <row r="15652" spans="4:14" s="1" customFormat="1">
      <c r="D15652" s="32"/>
      <c r="G15652" s="32"/>
      <c r="I15652" s="7"/>
      <c r="J15652" s="7"/>
      <c r="K15652" s="7"/>
      <c r="N15652" s="7"/>
    </row>
    <row r="15653" spans="4:14" s="1" customFormat="1">
      <c r="D15653" s="32"/>
      <c r="G15653" s="32"/>
      <c r="I15653" s="7"/>
      <c r="J15653" s="7"/>
      <c r="K15653" s="7"/>
      <c r="N15653" s="7"/>
    </row>
    <row r="15654" spans="4:14" s="1" customFormat="1">
      <c r="D15654" s="32"/>
      <c r="G15654" s="32"/>
      <c r="I15654" s="7"/>
      <c r="J15654" s="7"/>
      <c r="K15654" s="7"/>
      <c r="N15654" s="7"/>
    </row>
    <row r="15655" spans="4:14" s="1" customFormat="1">
      <c r="D15655" s="32"/>
      <c r="G15655" s="32"/>
      <c r="I15655" s="7"/>
      <c r="J15655" s="7"/>
      <c r="K15655" s="7"/>
      <c r="N15655" s="7"/>
    </row>
    <row r="15656" spans="4:14" s="1" customFormat="1">
      <c r="D15656" s="32"/>
      <c r="G15656" s="32"/>
      <c r="I15656" s="7"/>
      <c r="J15656" s="7"/>
      <c r="K15656" s="7"/>
      <c r="N15656" s="7"/>
    </row>
    <row r="15657" spans="4:14" s="1" customFormat="1">
      <c r="D15657" s="32"/>
      <c r="G15657" s="32"/>
      <c r="I15657" s="7"/>
      <c r="J15657" s="7"/>
      <c r="K15657" s="7"/>
      <c r="N15657" s="7"/>
    </row>
    <row r="15658" spans="4:14" s="1" customFormat="1">
      <c r="D15658" s="32"/>
      <c r="G15658" s="32"/>
      <c r="I15658" s="7"/>
      <c r="J15658" s="7"/>
      <c r="K15658" s="7"/>
      <c r="N15658" s="7"/>
    </row>
    <row r="15659" spans="4:14" s="1" customFormat="1">
      <c r="D15659" s="32"/>
      <c r="G15659" s="32"/>
      <c r="I15659" s="7"/>
      <c r="J15659" s="7"/>
      <c r="K15659" s="7"/>
      <c r="N15659" s="7"/>
    </row>
    <row r="15660" spans="4:14" s="1" customFormat="1">
      <c r="D15660" s="32"/>
      <c r="G15660" s="32"/>
      <c r="I15660" s="7"/>
      <c r="J15660" s="7"/>
      <c r="K15660" s="7"/>
      <c r="N15660" s="7"/>
    </row>
    <row r="15661" spans="4:14" s="1" customFormat="1">
      <c r="D15661" s="32"/>
      <c r="G15661" s="32"/>
      <c r="I15661" s="7"/>
      <c r="J15661" s="7"/>
      <c r="K15661" s="7"/>
      <c r="N15661" s="7"/>
    </row>
    <row r="15662" spans="4:14" s="1" customFormat="1">
      <c r="D15662" s="32"/>
      <c r="G15662" s="32"/>
      <c r="I15662" s="7"/>
      <c r="J15662" s="7"/>
      <c r="K15662" s="7"/>
      <c r="N15662" s="7"/>
    </row>
    <row r="15663" spans="4:14" s="1" customFormat="1">
      <c r="D15663" s="32"/>
      <c r="G15663" s="32"/>
      <c r="I15663" s="7"/>
      <c r="J15663" s="7"/>
      <c r="K15663" s="7"/>
      <c r="N15663" s="7"/>
    </row>
    <row r="15664" spans="4:14" s="1" customFormat="1">
      <c r="D15664" s="32"/>
      <c r="G15664" s="32"/>
      <c r="I15664" s="7"/>
      <c r="J15664" s="7"/>
      <c r="K15664" s="7"/>
      <c r="N15664" s="7"/>
    </row>
    <row r="15665" spans="4:14" s="1" customFormat="1">
      <c r="D15665" s="32"/>
      <c r="G15665" s="32"/>
      <c r="I15665" s="7"/>
      <c r="J15665" s="7"/>
      <c r="K15665" s="7"/>
      <c r="N15665" s="7"/>
    </row>
    <row r="15666" spans="4:14" s="1" customFormat="1">
      <c r="D15666" s="32"/>
      <c r="G15666" s="32"/>
      <c r="I15666" s="7"/>
      <c r="J15666" s="7"/>
      <c r="K15666" s="7"/>
      <c r="N15666" s="7"/>
    </row>
    <row r="15667" spans="4:14" s="1" customFormat="1">
      <c r="D15667" s="32"/>
      <c r="G15667" s="32"/>
      <c r="I15667" s="7"/>
      <c r="J15667" s="7"/>
      <c r="K15667" s="7"/>
      <c r="N15667" s="7"/>
    </row>
    <row r="15668" spans="4:14" s="1" customFormat="1">
      <c r="D15668" s="32"/>
      <c r="G15668" s="32"/>
      <c r="I15668" s="7"/>
      <c r="J15668" s="7"/>
      <c r="K15668" s="7"/>
      <c r="N15668" s="7"/>
    </row>
    <row r="15669" spans="4:14" s="1" customFormat="1">
      <c r="D15669" s="32"/>
      <c r="G15669" s="32"/>
      <c r="I15669" s="7"/>
      <c r="J15669" s="7"/>
      <c r="K15669" s="7"/>
      <c r="N15669" s="7"/>
    </row>
    <row r="15670" spans="4:14" s="1" customFormat="1">
      <c r="D15670" s="32"/>
      <c r="G15670" s="32"/>
      <c r="I15670" s="7"/>
      <c r="J15670" s="7"/>
      <c r="K15670" s="7"/>
      <c r="N15670" s="7"/>
    </row>
    <row r="15671" spans="4:14" s="1" customFormat="1">
      <c r="D15671" s="32"/>
      <c r="G15671" s="32"/>
      <c r="I15671" s="7"/>
      <c r="J15671" s="7"/>
      <c r="K15671" s="7"/>
      <c r="N15671" s="7"/>
    </row>
    <row r="15672" spans="4:14" s="1" customFormat="1">
      <c r="D15672" s="32"/>
      <c r="G15672" s="32"/>
      <c r="I15672" s="7"/>
      <c r="J15672" s="7"/>
      <c r="K15672" s="7"/>
      <c r="N15672" s="7"/>
    </row>
    <row r="15673" spans="4:14" s="1" customFormat="1">
      <c r="D15673" s="32"/>
      <c r="G15673" s="32"/>
      <c r="I15673" s="7"/>
      <c r="J15673" s="7"/>
      <c r="K15673" s="7"/>
      <c r="N15673" s="7"/>
    </row>
    <row r="15674" spans="4:14" s="1" customFormat="1">
      <c r="D15674" s="32"/>
      <c r="G15674" s="32"/>
      <c r="I15674" s="7"/>
      <c r="J15674" s="7"/>
      <c r="K15674" s="7"/>
      <c r="N15674" s="7"/>
    </row>
    <row r="15675" spans="4:14" s="1" customFormat="1">
      <c r="D15675" s="32"/>
      <c r="G15675" s="32"/>
      <c r="I15675" s="7"/>
      <c r="J15675" s="7"/>
      <c r="K15675" s="7"/>
      <c r="N15675" s="7"/>
    </row>
    <row r="15676" spans="4:14" s="1" customFormat="1">
      <c r="D15676" s="32"/>
      <c r="G15676" s="32"/>
      <c r="I15676" s="7"/>
      <c r="J15676" s="7"/>
      <c r="K15676" s="7"/>
      <c r="N15676" s="7"/>
    </row>
    <row r="15677" spans="4:14" s="1" customFormat="1">
      <c r="D15677" s="32"/>
      <c r="G15677" s="32"/>
      <c r="I15677" s="7"/>
      <c r="J15677" s="7"/>
      <c r="K15677" s="7"/>
      <c r="N15677" s="7"/>
    </row>
    <row r="15678" spans="4:14" s="1" customFormat="1">
      <c r="D15678" s="32"/>
      <c r="G15678" s="32"/>
      <c r="I15678" s="7"/>
      <c r="J15678" s="7"/>
      <c r="K15678" s="7"/>
      <c r="N15678" s="7"/>
    </row>
    <row r="15679" spans="4:14" s="1" customFormat="1">
      <c r="D15679" s="32"/>
      <c r="G15679" s="32"/>
      <c r="I15679" s="7"/>
      <c r="J15679" s="7"/>
      <c r="K15679" s="7"/>
      <c r="N15679" s="7"/>
    </row>
    <row r="15680" spans="4:14" s="1" customFormat="1">
      <c r="D15680" s="32"/>
      <c r="G15680" s="32"/>
      <c r="I15680" s="7"/>
      <c r="J15680" s="7"/>
      <c r="K15680" s="7"/>
      <c r="N15680" s="7"/>
    </row>
    <row r="15681" spans="4:14" s="1" customFormat="1">
      <c r="D15681" s="32"/>
      <c r="G15681" s="32"/>
      <c r="I15681" s="7"/>
      <c r="J15681" s="7"/>
      <c r="K15681" s="7"/>
      <c r="N15681" s="7"/>
    </row>
    <row r="15682" spans="4:14" s="1" customFormat="1">
      <c r="D15682" s="32"/>
      <c r="G15682" s="32"/>
      <c r="I15682" s="7"/>
      <c r="J15682" s="7"/>
      <c r="K15682" s="7"/>
      <c r="N15682" s="7"/>
    </row>
    <row r="15683" spans="4:14" s="1" customFormat="1">
      <c r="D15683" s="32"/>
      <c r="G15683" s="32"/>
      <c r="I15683" s="7"/>
      <c r="J15683" s="7"/>
      <c r="K15683" s="7"/>
      <c r="N15683" s="7"/>
    </row>
    <row r="15684" spans="4:14" s="1" customFormat="1">
      <c r="D15684" s="32"/>
      <c r="G15684" s="32"/>
      <c r="I15684" s="7"/>
      <c r="J15684" s="7"/>
      <c r="K15684" s="7"/>
      <c r="N15684" s="7"/>
    </row>
    <row r="15685" spans="4:14" s="1" customFormat="1">
      <c r="D15685" s="32"/>
      <c r="G15685" s="32"/>
      <c r="I15685" s="7"/>
      <c r="J15685" s="7"/>
      <c r="K15685" s="7"/>
      <c r="N15685" s="7"/>
    </row>
    <row r="15686" spans="4:14" s="1" customFormat="1">
      <c r="D15686" s="32"/>
      <c r="G15686" s="32"/>
      <c r="I15686" s="7"/>
      <c r="J15686" s="7"/>
      <c r="K15686" s="7"/>
      <c r="N15686" s="7"/>
    </row>
    <row r="15687" spans="4:14" s="1" customFormat="1">
      <c r="D15687" s="32"/>
      <c r="G15687" s="32"/>
      <c r="I15687" s="7"/>
      <c r="J15687" s="7"/>
      <c r="K15687" s="7"/>
      <c r="N15687" s="7"/>
    </row>
    <row r="15688" spans="4:14" s="1" customFormat="1">
      <c r="D15688" s="32"/>
      <c r="G15688" s="32"/>
      <c r="I15688" s="7"/>
      <c r="J15688" s="7"/>
      <c r="K15688" s="7"/>
      <c r="N15688" s="7"/>
    </row>
    <row r="15689" spans="4:14" s="1" customFormat="1">
      <c r="D15689" s="32"/>
      <c r="G15689" s="32"/>
      <c r="I15689" s="7"/>
      <c r="J15689" s="7"/>
      <c r="K15689" s="7"/>
      <c r="N15689" s="7"/>
    </row>
    <row r="15690" spans="4:14" s="1" customFormat="1">
      <c r="D15690" s="32"/>
      <c r="G15690" s="32"/>
      <c r="I15690" s="7"/>
      <c r="J15690" s="7"/>
      <c r="K15690" s="7"/>
      <c r="N15690" s="7"/>
    </row>
    <row r="15691" spans="4:14" s="1" customFormat="1">
      <c r="D15691" s="32"/>
      <c r="G15691" s="32"/>
      <c r="I15691" s="7"/>
      <c r="J15691" s="7"/>
      <c r="K15691" s="7"/>
      <c r="N15691" s="7"/>
    </row>
    <row r="15692" spans="4:14" s="1" customFormat="1">
      <c r="D15692" s="32"/>
      <c r="G15692" s="32"/>
      <c r="I15692" s="7"/>
      <c r="J15692" s="7"/>
      <c r="K15692" s="7"/>
      <c r="N15692" s="7"/>
    </row>
    <row r="15693" spans="4:14" s="1" customFormat="1">
      <c r="D15693" s="32"/>
      <c r="G15693" s="32"/>
      <c r="I15693" s="7"/>
      <c r="J15693" s="7"/>
      <c r="K15693" s="7"/>
      <c r="N15693" s="7"/>
    </row>
    <row r="15694" spans="4:14" s="1" customFormat="1">
      <c r="D15694" s="32"/>
      <c r="G15694" s="32"/>
      <c r="I15694" s="7"/>
      <c r="J15694" s="7"/>
      <c r="K15694" s="7"/>
      <c r="N15694" s="7"/>
    </row>
    <row r="15695" spans="4:14" s="1" customFormat="1">
      <c r="D15695" s="32"/>
      <c r="G15695" s="32"/>
      <c r="I15695" s="7"/>
      <c r="J15695" s="7"/>
      <c r="K15695" s="7"/>
      <c r="N15695" s="7"/>
    </row>
    <row r="15696" spans="4:14" s="1" customFormat="1">
      <c r="D15696" s="32"/>
      <c r="G15696" s="32"/>
      <c r="I15696" s="7"/>
      <c r="J15696" s="7"/>
      <c r="K15696" s="7"/>
      <c r="N15696" s="7"/>
    </row>
    <row r="15697" spans="4:14" s="1" customFormat="1">
      <c r="D15697" s="32"/>
      <c r="G15697" s="32"/>
      <c r="I15697" s="7"/>
      <c r="J15697" s="7"/>
      <c r="K15697" s="7"/>
      <c r="N15697" s="7"/>
    </row>
    <row r="15698" spans="4:14" s="1" customFormat="1">
      <c r="D15698" s="32"/>
      <c r="G15698" s="32"/>
      <c r="I15698" s="7"/>
      <c r="J15698" s="7"/>
      <c r="K15698" s="7"/>
      <c r="N15698" s="7"/>
    </row>
    <row r="15699" spans="4:14" s="1" customFormat="1">
      <c r="D15699" s="32"/>
      <c r="G15699" s="32"/>
      <c r="I15699" s="7"/>
      <c r="J15699" s="7"/>
      <c r="K15699" s="7"/>
      <c r="N15699" s="7"/>
    </row>
    <row r="15700" spans="4:14" s="1" customFormat="1">
      <c r="D15700" s="32"/>
      <c r="G15700" s="32"/>
      <c r="I15700" s="7"/>
      <c r="J15700" s="7"/>
      <c r="K15700" s="7"/>
      <c r="N15700" s="7"/>
    </row>
    <row r="15701" spans="4:14" s="1" customFormat="1">
      <c r="D15701" s="32"/>
      <c r="G15701" s="32"/>
      <c r="I15701" s="7"/>
      <c r="J15701" s="7"/>
      <c r="K15701" s="7"/>
      <c r="N15701" s="7"/>
    </row>
    <row r="15702" spans="4:14" s="1" customFormat="1">
      <c r="D15702" s="32"/>
      <c r="G15702" s="32"/>
      <c r="I15702" s="7"/>
      <c r="J15702" s="7"/>
      <c r="K15702" s="7"/>
      <c r="N15702" s="7"/>
    </row>
    <row r="15703" spans="4:14" s="1" customFormat="1">
      <c r="D15703" s="32"/>
      <c r="G15703" s="32"/>
      <c r="I15703" s="7"/>
      <c r="J15703" s="7"/>
      <c r="K15703" s="7"/>
      <c r="N15703" s="7"/>
    </row>
    <row r="15704" spans="4:14" s="1" customFormat="1">
      <c r="D15704" s="32"/>
      <c r="G15704" s="32"/>
      <c r="I15704" s="7"/>
      <c r="J15704" s="7"/>
      <c r="K15704" s="7"/>
      <c r="N15704" s="7"/>
    </row>
    <row r="15705" spans="4:14" s="1" customFormat="1">
      <c r="D15705" s="32"/>
      <c r="G15705" s="32"/>
      <c r="I15705" s="7"/>
      <c r="J15705" s="7"/>
      <c r="K15705" s="7"/>
      <c r="N15705" s="7"/>
    </row>
    <row r="15706" spans="4:14" s="1" customFormat="1">
      <c r="D15706" s="32"/>
      <c r="G15706" s="32"/>
      <c r="I15706" s="7"/>
      <c r="J15706" s="7"/>
      <c r="K15706" s="7"/>
      <c r="N15706" s="7"/>
    </row>
    <row r="15707" spans="4:14" s="1" customFormat="1">
      <c r="D15707" s="32"/>
      <c r="G15707" s="32"/>
      <c r="I15707" s="7"/>
      <c r="J15707" s="7"/>
      <c r="K15707" s="7"/>
      <c r="N15707" s="7"/>
    </row>
    <row r="15708" spans="4:14" s="1" customFormat="1">
      <c r="D15708" s="32"/>
      <c r="G15708" s="32"/>
      <c r="I15708" s="7"/>
      <c r="J15708" s="7"/>
      <c r="K15708" s="7"/>
      <c r="N15708" s="7"/>
    </row>
    <row r="15709" spans="4:14" s="1" customFormat="1">
      <c r="D15709" s="32"/>
      <c r="G15709" s="32"/>
      <c r="I15709" s="7"/>
      <c r="J15709" s="7"/>
      <c r="K15709" s="7"/>
      <c r="N15709" s="7"/>
    </row>
    <row r="15710" spans="4:14" s="1" customFormat="1">
      <c r="D15710" s="32"/>
      <c r="G15710" s="32"/>
      <c r="I15710" s="7"/>
      <c r="J15710" s="7"/>
      <c r="K15710" s="7"/>
      <c r="N15710" s="7"/>
    </row>
    <row r="15711" spans="4:14" s="1" customFormat="1">
      <c r="D15711" s="32"/>
      <c r="G15711" s="32"/>
      <c r="I15711" s="7"/>
      <c r="J15711" s="7"/>
      <c r="K15711" s="7"/>
      <c r="N15711" s="7"/>
    </row>
    <row r="15712" spans="4:14" s="1" customFormat="1">
      <c r="D15712" s="32"/>
      <c r="G15712" s="32"/>
      <c r="I15712" s="7"/>
      <c r="J15712" s="7"/>
      <c r="K15712" s="7"/>
      <c r="N15712" s="7"/>
    </row>
    <row r="15713" spans="4:14" s="1" customFormat="1">
      <c r="D15713" s="32"/>
      <c r="G15713" s="32"/>
      <c r="I15713" s="7"/>
      <c r="J15713" s="7"/>
      <c r="K15713" s="7"/>
      <c r="N15713" s="7"/>
    </row>
    <row r="15714" spans="4:14" s="1" customFormat="1">
      <c r="D15714" s="32"/>
      <c r="G15714" s="32"/>
      <c r="I15714" s="7"/>
      <c r="J15714" s="7"/>
      <c r="K15714" s="7"/>
      <c r="N15714" s="7"/>
    </row>
    <row r="15715" spans="4:14" s="1" customFormat="1">
      <c r="D15715" s="32"/>
      <c r="G15715" s="32"/>
      <c r="I15715" s="7"/>
      <c r="J15715" s="7"/>
      <c r="K15715" s="7"/>
      <c r="N15715" s="7"/>
    </row>
    <row r="15716" spans="4:14" s="1" customFormat="1">
      <c r="D15716" s="32"/>
      <c r="G15716" s="32"/>
      <c r="I15716" s="7"/>
      <c r="J15716" s="7"/>
      <c r="K15716" s="7"/>
      <c r="N15716" s="7"/>
    </row>
    <row r="15717" spans="4:14" s="1" customFormat="1">
      <c r="D15717" s="32"/>
      <c r="G15717" s="32"/>
      <c r="I15717" s="7"/>
      <c r="J15717" s="7"/>
      <c r="K15717" s="7"/>
      <c r="N15717" s="7"/>
    </row>
    <row r="15718" spans="4:14" s="1" customFormat="1">
      <c r="D15718" s="32"/>
      <c r="G15718" s="32"/>
      <c r="I15718" s="7"/>
      <c r="J15718" s="7"/>
      <c r="K15718" s="7"/>
      <c r="N15718" s="7"/>
    </row>
    <row r="15719" spans="4:14" s="1" customFormat="1">
      <c r="D15719" s="32"/>
      <c r="G15719" s="32"/>
      <c r="I15719" s="7"/>
      <c r="J15719" s="7"/>
      <c r="K15719" s="7"/>
      <c r="N15719" s="7"/>
    </row>
    <row r="15720" spans="4:14" s="1" customFormat="1">
      <c r="D15720" s="32"/>
      <c r="G15720" s="32"/>
      <c r="I15720" s="7"/>
      <c r="J15720" s="7"/>
      <c r="K15720" s="7"/>
      <c r="N15720" s="7"/>
    </row>
    <row r="15721" spans="4:14" s="1" customFormat="1">
      <c r="D15721" s="32"/>
      <c r="G15721" s="32"/>
      <c r="I15721" s="7"/>
      <c r="J15721" s="7"/>
      <c r="K15721" s="7"/>
      <c r="N15721" s="7"/>
    </row>
    <row r="15722" spans="4:14" s="1" customFormat="1">
      <c r="D15722" s="32"/>
      <c r="G15722" s="32"/>
      <c r="I15722" s="7"/>
      <c r="J15722" s="7"/>
      <c r="K15722" s="7"/>
      <c r="N15722" s="7"/>
    </row>
    <row r="15723" spans="4:14" s="1" customFormat="1">
      <c r="D15723" s="32"/>
      <c r="G15723" s="32"/>
      <c r="I15723" s="7"/>
      <c r="J15723" s="7"/>
      <c r="K15723" s="7"/>
      <c r="N15723" s="7"/>
    </row>
    <row r="15724" spans="4:14" s="1" customFormat="1">
      <c r="D15724" s="32"/>
      <c r="G15724" s="32"/>
      <c r="I15724" s="7"/>
      <c r="J15724" s="7"/>
      <c r="K15724" s="7"/>
      <c r="N15724" s="7"/>
    </row>
    <row r="15725" spans="4:14" s="1" customFormat="1">
      <c r="D15725" s="32"/>
      <c r="G15725" s="32"/>
      <c r="I15725" s="7"/>
      <c r="J15725" s="7"/>
      <c r="K15725" s="7"/>
      <c r="N15725" s="7"/>
    </row>
    <row r="15726" spans="4:14" s="1" customFormat="1">
      <c r="D15726" s="32"/>
      <c r="G15726" s="32"/>
      <c r="I15726" s="7"/>
      <c r="J15726" s="7"/>
      <c r="K15726" s="7"/>
      <c r="N15726" s="7"/>
    </row>
    <row r="15727" spans="4:14" s="1" customFormat="1">
      <c r="D15727" s="32"/>
      <c r="G15727" s="32"/>
      <c r="I15727" s="7"/>
      <c r="J15727" s="7"/>
      <c r="K15727" s="7"/>
      <c r="N15727" s="7"/>
    </row>
    <row r="15728" spans="4:14" s="1" customFormat="1">
      <c r="D15728" s="32"/>
      <c r="G15728" s="32"/>
      <c r="I15728" s="7"/>
      <c r="J15728" s="7"/>
      <c r="K15728" s="7"/>
      <c r="N15728" s="7"/>
    </row>
    <row r="15729" spans="4:14" s="1" customFormat="1">
      <c r="D15729" s="32"/>
      <c r="G15729" s="32"/>
      <c r="I15729" s="7"/>
      <c r="J15729" s="7"/>
      <c r="K15729" s="7"/>
      <c r="N15729" s="7"/>
    </row>
    <row r="15730" spans="4:14" s="1" customFormat="1">
      <c r="D15730" s="32"/>
      <c r="G15730" s="32"/>
      <c r="I15730" s="7"/>
      <c r="J15730" s="7"/>
      <c r="K15730" s="7"/>
      <c r="N15730" s="7"/>
    </row>
    <row r="15731" spans="4:14" s="1" customFormat="1">
      <c r="D15731" s="32"/>
      <c r="G15731" s="32"/>
      <c r="I15731" s="7"/>
      <c r="J15731" s="7"/>
      <c r="K15731" s="7"/>
      <c r="N15731" s="7"/>
    </row>
    <row r="15732" spans="4:14" s="1" customFormat="1">
      <c r="D15732" s="32"/>
      <c r="G15732" s="32"/>
      <c r="I15732" s="7"/>
      <c r="J15732" s="7"/>
      <c r="K15732" s="7"/>
      <c r="N15732" s="7"/>
    </row>
    <row r="15733" spans="4:14" s="1" customFormat="1">
      <c r="D15733" s="32"/>
      <c r="G15733" s="32"/>
      <c r="I15733" s="7"/>
      <c r="J15733" s="7"/>
      <c r="K15733" s="7"/>
      <c r="N15733" s="7"/>
    </row>
    <row r="15734" spans="4:14" s="1" customFormat="1">
      <c r="D15734" s="32"/>
      <c r="G15734" s="32"/>
      <c r="I15734" s="7"/>
      <c r="J15734" s="7"/>
      <c r="K15734" s="7"/>
      <c r="N15734" s="7"/>
    </row>
    <row r="15735" spans="4:14" s="1" customFormat="1">
      <c r="D15735" s="32"/>
      <c r="G15735" s="32"/>
      <c r="I15735" s="7"/>
      <c r="J15735" s="7"/>
      <c r="K15735" s="7"/>
      <c r="N15735" s="7"/>
    </row>
    <row r="15736" spans="4:14" s="1" customFormat="1">
      <c r="D15736" s="32"/>
      <c r="G15736" s="32"/>
      <c r="I15736" s="7"/>
      <c r="J15736" s="7"/>
      <c r="K15736" s="7"/>
      <c r="N15736" s="7"/>
    </row>
    <row r="15737" spans="4:14" s="1" customFormat="1">
      <c r="D15737" s="32"/>
      <c r="G15737" s="32"/>
      <c r="I15737" s="7"/>
      <c r="J15737" s="7"/>
      <c r="K15737" s="7"/>
      <c r="N15737" s="7"/>
    </row>
    <row r="15738" spans="4:14" s="1" customFormat="1">
      <c r="D15738" s="32"/>
      <c r="G15738" s="32"/>
      <c r="I15738" s="7"/>
      <c r="J15738" s="7"/>
      <c r="K15738" s="7"/>
      <c r="N15738" s="7"/>
    </row>
    <row r="15739" spans="4:14" s="1" customFormat="1">
      <c r="D15739" s="32"/>
      <c r="G15739" s="32"/>
      <c r="I15739" s="7"/>
      <c r="J15739" s="7"/>
      <c r="K15739" s="7"/>
      <c r="N15739" s="7"/>
    </row>
    <row r="15740" spans="4:14" s="1" customFormat="1">
      <c r="D15740" s="32"/>
      <c r="G15740" s="32"/>
      <c r="I15740" s="7"/>
      <c r="J15740" s="7"/>
      <c r="K15740" s="7"/>
      <c r="N15740" s="7"/>
    </row>
    <row r="15741" spans="4:14" s="1" customFormat="1">
      <c r="D15741" s="32"/>
      <c r="G15741" s="32"/>
      <c r="I15741" s="7"/>
      <c r="J15741" s="7"/>
      <c r="K15741" s="7"/>
      <c r="N15741" s="7"/>
    </row>
    <row r="15742" spans="4:14" s="1" customFormat="1">
      <c r="D15742" s="32"/>
      <c r="G15742" s="32"/>
      <c r="I15742" s="7"/>
      <c r="J15742" s="7"/>
      <c r="K15742" s="7"/>
      <c r="N15742" s="7"/>
    </row>
    <row r="15743" spans="4:14" s="1" customFormat="1">
      <c r="D15743" s="32"/>
      <c r="G15743" s="32"/>
      <c r="I15743" s="7"/>
      <c r="J15743" s="7"/>
      <c r="K15743" s="7"/>
      <c r="N15743" s="7"/>
    </row>
    <row r="15744" spans="4:14" s="1" customFormat="1">
      <c r="D15744" s="32"/>
      <c r="G15744" s="32"/>
      <c r="I15744" s="7"/>
      <c r="J15744" s="7"/>
      <c r="K15744" s="7"/>
      <c r="N15744" s="7"/>
    </row>
    <row r="15745" spans="4:14" s="1" customFormat="1">
      <c r="D15745" s="32"/>
      <c r="G15745" s="32"/>
      <c r="I15745" s="7"/>
      <c r="J15745" s="7"/>
      <c r="K15745" s="7"/>
      <c r="N15745" s="7"/>
    </row>
    <row r="15746" spans="4:14" s="1" customFormat="1">
      <c r="D15746" s="32"/>
      <c r="G15746" s="32"/>
      <c r="I15746" s="7"/>
      <c r="J15746" s="7"/>
      <c r="K15746" s="7"/>
      <c r="N15746" s="7"/>
    </row>
    <row r="15747" spans="4:14" s="1" customFormat="1">
      <c r="D15747" s="32"/>
      <c r="G15747" s="32"/>
      <c r="I15747" s="7"/>
      <c r="J15747" s="7"/>
      <c r="K15747" s="7"/>
      <c r="N15747" s="7"/>
    </row>
    <row r="15748" spans="4:14" s="1" customFormat="1">
      <c r="D15748" s="32"/>
      <c r="G15748" s="32"/>
      <c r="I15748" s="7"/>
      <c r="J15748" s="7"/>
      <c r="K15748" s="7"/>
      <c r="N15748" s="7"/>
    </row>
    <row r="15749" spans="4:14" s="1" customFormat="1">
      <c r="D15749" s="32"/>
      <c r="G15749" s="32"/>
      <c r="I15749" s="7"/>
      <c r="J15749" s="7"/>
      <c r="K15749" s="7"/>
      <c r="N15749" s="7"/>
    </row>
    <row r="15750" spans="4:14" s="1" customFormat="1">
      <c r="D15750" s="32"/>
      <c r="G15750" s="32"/>
      <c r="I15750" s="7"/>
      <c r="J15750" s="7"/>
      <c r="K15750" s="7"/>
      <c r="N15750" s="7"/>
    </row>
    <row r="15751" spans="4:14" s="1" customFormat="1">
      <c r="D15751" s="32"/>
      <c r="G15751" s="32"/>
      <c r="I15751" s="7"/>
      <c r="J15751" s="7"/>
      <c r="K15751" s="7"/>
      <c r="N15751" s="7"/>
    </row>
    <row r="15752" spans="4:14" s="1" customFormat="1">
      <c r="D15752" s="32"/>
      <c r="G15752" s="32"/>
      <c r="I15752" s="7"/>
      <c r="J15752" s="7"/>
      <c r="K15752" s="7"/>
      <c r="N15752" s="7"/>
    </row>
    <row r="15753" spans="4:14" s="1" customFormat="1">
      <c r="D15753" s="32"/>
      <c r="G15753" s="32"/>
      <c r="I15753" s="7"/>
      <c r="J15753" s="7"/>
      <c r="K15753" s="7"/>
      <c r="N15753" s="7"/>
    </row>
    <row r="15754" spans="4:14" s="1" customFormat="1">
      <c r="D15754" s="32"/>
      <c r="G15754" s="32"/>
      <c r="I15754" s="7"/>
      <c r="J15754" s="7"/>
      <c r="K15754" s="7"/>
      <c r="N15754" s="7"/>
    </row>
    <row r="15755" spans="4:14" s="1" customFormat="1">
      <c r="D15755" s="32"/>
      <c r="G15755" s="32"/>
      <c r="I15755" s="7"/>
      <c r="J15755" s="7"/>
      <c r="K15755" s="7"/>
      <c r="N15755" s="7"/>
    </row>
    <row r="15756" spans="4:14" s="1" customFormat="1">
      <c r="D15756" s="32"/>
      <c r="G15756" s="32"/>
      <c r="I15756" s="7"/>
      <c r="J15756" s="7"/>
      <c r="K15756" s="7"/>
      <c r="N15756" s="7"/>
    </row>
    <row r="15757" spans="4:14" s="1" customFormat="1">
      <c r="D15757" s="32"/>
      <c r="G15757" s="32"/>
      <c r="I15757" s="7"/>
      <c r="J15757" s="7"/>
      <c r="K15757" s="7"/>
      <c r="N15757" s="7"/>
    </row>
    <row r="15758" spans="4:14" s="1" customFormat="1">
      <c r="D15758" s="32"/>
      <c r="G15758" s="32"/>
      <c r="I15758" s="7"/>
      <c r="J15758" s="7"/>
      <c r="K15758" s="7"/>
      <c r="N15758" s="7"/>
    </row>
    <row r="15759" spans="4:14" s="1" customFormat="1">
      <c r="D15759" s="32"/>
      <c r="G15759" s="32"/>
      <c r="I15759" s="7"/>
      <c r="J15759" s="7"/>
      <c r="K15759" s="7"/>
      <c r="N15759" s="7"/>
    </row>
    <row r="15760" spans="4:14" s="1" customFormat="1">
      <c r="D15760" s="32"/>
      <c r="G15760" s="32"/>
      <c r="I15760" s="7"/>
      <c r="J15760" s="7"/>
      <c r="K15760" s="7"/>
      <c r="N15760" s="7"/>
    </row>
    <row r="15761" spans="4:14" s="1" customFormat="1">
      <c r="D15761" s="32"/>
      <c r="G15761" s="32"/>
      <c r="I15761" s="7"/>
      <c r="J15761" s="7"/>
      <c r="K15761" s="7"/>
      <c r="N15761" s="7"/>
    </row>
    <row r="15762" spans="4:14" s="1" customFormat="1">
      <c r="D15762" s="32"/>
      <c r="G15762" s="32"/>
      <c r="I15762" s="7"/>
      <c r="J15762" s="7"/>
      <c r="K15762" s="7"/>
      <c r="N15762" s="7"/>
    </row>
    <row r="15763" spans="4:14" s="1" customFormat="1">
      <c r="D15763" s="32"/>
      <c r="G15763" s="32"/>
      <c r="I15763" s="7"/>
      <c r="J15763" s="7"/>
      <c r="K15763" s="7"/>
      <c r="N15763" s="7"/>
    </row>
    <row r="15764" spans="4:14" s="1" customFormat="1">
      <c r="D15764" s="32"/>
      <c r="G15764" s="32"/>
      <c r="I15764" s="7"/>
      <c r="J15764" s="7"/>
      <c r="K15764" s="7"/>
      <c r="N15764" s="7"/>
    </row>
    <row r="15765" spans="4:14" s="1" customFormat="1">
      <c r="D15765" s="32"/>
      <c r="G15765" s="32"/>
      <c r="I15765" s="7"/>
      <c r="J15765" s="7"/>
      <c r="K15765" s="7"/>
      <c r="N15765" s="7"/>
    </row>
    <row r="15766" spans="4:14" s="1" customFormat="1">
      <c r="D15766" s="32"/>
      <c r="G15766" s="32"/>
      <c r="I15766" s="7"/>
      <c r="J15766" s="7"/>
      <c r="K15766" s="7"/>
      <c r="N15766" s="7"/>
    </row>
    <row r="15767" spans="4:14" s="1" customFormat="1">
      <c r="D15767" s="32"/>
      <c r="G15767" s="32"/>
      <c r="I15767" s="7"/>
      <c r="J15767" s="7"/>
      <c r="K15767" s="7"/>
      <c r="N15767" s="7"/>
    </row>
    <row r="15768" spans="4:14" s="1" customFormat="1">
      <c r="D15768" s="32"/>
      <c r="G15768" s="32"/>
      <c r="I15768" s="7"/>
      <c r="J15768" s="7"/>
      <c r="K15768" s="7"/>
      <c r="N15768" s="7"/>
    </row>
    <row r="15769" spans="4:14" s="1" customFormat="1">
      <c r="D15769" s="32"/>
      <c r="G15769" s="32"/>
      <c r="I15769" s="7"/>
      <c r="J15769" s="7"/>
      <c r="K15769" s="7"/>
      <c r="N15769" s="7"/>
    </row>
    <row r="15770" spans="4:14" s="1" customFormat="1">
      <c r="D15770" s="32"/>
      <c r="G15770" s="32"/>
      <c r="I15770" s="7"/>
      <c r="J15770" s="7"/>
      <c r="K15770" s="7"/>
      <c r="N15770" s="7"/>
    </row>
    <row r="15771" spans="4:14" s="1" customFormat="1">
      <c r="D15771" s="32"/>
      <c r="G15771" s="32"/>
      <c r="I15771" s="7"/>
      <c r="J15771" s="7"/>
      <c r="K15771" s="7"/>
      <c r="N15771" s="7"/>
    </row>
    <row r="15772" spans="4:14" s="1" customFormat="1">
      <c r="D15772" s="32"/>
      <c r="G15772" s="32"/>
      <c r="I15772" s="7"/>
      <c r="J15772" s="7"/>
      <c r="K15772" s="7"/>
      <c r="N15772" s="7"/>
    </row>
    <row r="15773" spans="4:14" s="1" customFormat="1">
      <c r="D15773" s="32"/>
      <c r="G15773" s="32"/>
      <c r="I15773" s="7"/>
      <c r="J15773" s="7"/>
      <c r="K15773" s="7"/>
      <c r="N15773" s="7"/>
    </row>
    <row r="15774" spans="4:14" s="1" customFormat="1">
      <c r="D15774" s="32"/>
      <c r="G15774" s="32"/>
      <c r="I15774" s="7"/>
      <c r="J15774" s="7"/>
      <c r="K15774" s="7"/>
      <c r="N15774" s="7"/>
    </row>
    <row r="15775" spans="4:14" s="1" customFormat="1">
      <c r="D15775" s="32"/>
      <c r="G15775" s="32"/>
      <c r="I15775" s="7"/>
      <c r="J15775" s="7"/>
      <c r="K15775" s="7"/>
      <c r="N15775" s="7"/>
    </row>
    <row r="15776" spans="4:14" s="1" customFormat="1">
      <c r="D15776" s="32"/>
      <c r="G15776" s="32"/>
      <c r="I15776" s="7"/>
      <c r="J15776" s="7"/>
      <c r="K15776" s="7"/>
      <c r="N15776" s="7"/>
    </row>
    <row r="15777" spans="4:14" s="1" customFormat="1">
      <c r="D15777" s="32"/>
      <c r="G15777" s="32"/>
      <c r="I15777" s="7"/>
      <c r="J15777" s="7"/>
      <c r="K15777" s="7"/>
      <c r="N15777" s="7"/>
    </row>
    <row r="15778" spans="4:14" s="1" customFormat="1">
      <c r="D15778" s="32"/>
      <c r="G15778" s="32"/>
      <c r="I15778" s="7"/>
      <c r="J15778" s="7"/>
      <c r="K15778" s="7"/>
      <c r="N15778" s="7"/>
    </row>
    <row r="15779" spans="4:14" s="1" customFormat="1">
      <c r="D15779" s="32"/>
      <c r="G15779" s="32"/>
      <c r="I15779" s="7"/>
      <c r="J15779" s="7"/>
      <c r="K15779" s="7"/>
      <c r="N15779" s="7"/>
    </row>
    <row r="15780" spans="4:14" s="1" customFormat="1">
      <c r="D15780" s="32"/>
      <c r="G15780" s="32"/>
      <c r="I15780" s="7"/>
      <c r="J15780" s="7"/>
      <c r="K15780" s="7"/>
      <c r="N15780" s="7"/>
    </row>
    <row r="15781" spans="4:14" s="1" customFormat="1">
      <c r="D15781" s="32"/>
      <c r="G15781" s="32"/>
      <c r="I15781" s="7"/>
      <c r="J15781" s="7"/>
      <c r="K15781" s="7"/>
      <c r="N15781" s="7"/>
    </row>
    <row r="15782" spans="4:14" s="1" customFormat="1">
      <c r="D15782" s="32"/>
      <c r="G15782" s="32"/>
      <c r="I15782" s="7"/>
      <c r="J15782" s="7"/>
      <c r="K15782" s="7"/>
      <c r="N15782" s="7"/>
    </row>
    <row r="15783" spans="4:14" s="1" customFormat="1">
      <c r="D15783" s="32"/>
      <c r="G15783" s="32"/>
      <c r="I15783" s="7"/>
      <c r="J15783" s="7"/>
      <c r="K15783" s="7"/>
      <c r="N15783" s="7"/>
    </row>
    <row r="15784" spans="4:14" s="1" customFormat="1">
      <c r="D15784" s="32"/>
      <c r="G15784" s="32"/>
      <c r="I15784" s="7"/>
      <c r="J15784" s="7"/>
      <c r="K15784" s="7"/>
      <c r="N15784" s="7"/>
    </row>
    <row r="15785" spans="4:14" s="1" customFormat="1">
      <c r="D15785" s="32"/>
      <c r="G15785" s="32"/>
      <c r="I15785" s="7"/>
      <c r="J15785" s="7"/>
      <c r="K15785" s="7"/>
      <c r="N15785" s="7"/>
    </row>
    <row r="15786" spans="4:14" s="1" customFormat="1">
      <c r="D15786" s="32"/>
      <c r="G15786" s="32"/>
      <c r="I15786" s="7"/>
      <c r="J15786" s="7"/>
      <c r="K15786" s="7"/>
      <c r="N15786" s="7"/>
    </row>
    <row r="15787" spans="4:14" s="1" customFormat="1">
      <c r="D15787" s="32"/>
      <c r="G15787" s="32"/>
      <c r="I15787" s="7"/>
      <c r="J15787" s="7"/>
      <c r="K15787" s="7"/>
      <c r="N15787" s="7"/>
    </row>
    <row r="15788" spans="4:14" s="1" customFormat="1">
      <c r="D15788" s="32"/>
      <c r="G15788" s="32"/>
      <c r="I15788" s="7"/>
      <c r="J15788" s="7"/>
      <c r="K15788" s="7"/>
      <c r="N15788" s="7"/>
    </row>
    <row r="15789" spans="4:14" s="1" customFormat="1">
      <c r="D15789" s="32"/>
      <c r="G15789" s="32"/>
      <c r="I15789" s="7"/>
      <c r="J15789" s="7"/>
      <c r="K15789" s="7"/>
      <c r="N15789" s="7"/>
    </row>
    <row r="15790" spans="4:14" s="1" customFormat="1">
      <c r="D15790" s="32"/>
      <c r="G15790" s="32"/>
      <c r="I15790" s="7"/>
      <c r="J15790" s="7"/>
      <c r="K15790" s="7"/>
      <c r="N15790" s="7"/>
    </row>
    <row r="15791" spans="4:14" s="1" customFormat="1">
      <c r="D15791" s="32"/>
      <c r="G15791" s="32"/>
      <c r="I15791" s="7"/>
      <c r="J15791" s="7"/>
      <c r="K15791" s="7"/>
      <c r="N15791" s="7"/>
    </row>
    <row r="15792" spans="4:14" s="1" customFormat="1">
      <c r="D15792" s="32"/>
      <c r="G15792" s="32"/>
      <c r="I15792" s="7"/>
      <c r="J15792" s="7"/>
      <c r="K15792" s="7"/>
      <c r="N15792" s="7"/>
    </row>
    <row r="15793" spans="4:14" s="1" customFormat="1">
      <c r="D15793" s="32"/>
      <c r="G15793" s="32"/>
      <c r="I15793" s="7"/>
      <c r="J15793" s="7"/>
      <c r="K15793" s="7"/>
      <c r="N15793" s="7"/>
    </row>
    <row r="15794" spans="4:14" s="1" customFormat="1">
      <c r="D15794" s="32"/>
      <c r="G15794" s="32"/>
      <c r="I15794" s="7"/>
      <c r="J15794" s="7"/>
      <c r="K15794" s="7"/>
      <c r="N15794" s="7"/>
    </row>
    <row r="15795" spans="4:14" s="1" customFormat="1">
      <c r="D15795" s="32"/>
      <c r="G15795" s="32"/>
      <c r="I15795" s="7"/>
      <c r="J15795" s="7"/>
      <c r="K15795" s="7"/>
      <c r="N15795" s="7"/>
    </row>
    <row r="15796" spans="4:14" s="1" customFormat="1">
      <c r="D15796" s="32"/>
      <c r="G15796" s="32"/>
      <c r="I15796" s="7"/>
      <c r="J15796" s="7"/>
      <c r="K15796" s="7"/>
      <c r="N15796" s="7"/>
    </row>
    <row r="15797" spans="4:14" s="1" customFormat="1">
      <c r="D15797" s="32"/>
      <c r="G15797" s="32"/>
      <c r="I15797" s="7"/>
      <c r="J15797" s="7"/>
      <c r="K15797" s="7"/>
      <c r="N15797" s="7"/>
    </row>
    <row r="15798" spans="4:14" s="1" customFormat="1">
      <c r="D15798" s="32"/>
      <c r="G15798" s="32"/>
      <c r="I15798" s="7"/>
      <c r="J15798" s="7"/>
      <c r="K15798" s="7"/>
      <c r="N15798" s="7"/>
    </row>
    <row r="15799" spans="4:14" s="1" customFormat="1">
      <c r="D15799" s="32"/>
      <c r="G15799" s="32"/>
      <c r="I15799" s="7"/>
      <c r="J15799" s="7"/>
      <c r="K15799" s="7"/>
      <c r="N15799" s="7"/>
    </row>
    <row r="15800" spans="4:14" s="1" customFormat="1">
      <c r="D15800" s="32"/>
      <c r="G15800" s="32"/>
      <c r="I15800" s="7"/>
      <c r="J15800" s="7"/>
      <c r="K15800" s="7"/>
      <c r="N15800" s="7"/>
    </row>
    <row r="15801" spans="4:14" s="1" customFormat="1">
      <c r="D15801" s="32"/>
      <c r="G15801" s="32"/>
      <c r="I15801" s="7"/>
      <c r="J15801" s="7"/>
      <c r="K15801" s="7"/>
      <c r="N15801" s="7"/>
    </row>
    <row r="15802" spans="4:14" s="1" customFormat="1">
      <c r="D15802" s="32"/>
      <c r="G15802" s="32"/>
      <c r="I15802" s="7"/>
      <c r="J15802" s="7"/>
      <c r="K15802" s="7"/>
      <c r="N15802" s="7"/>
    </row>
    <row r="15803" spans="4:14" s="1" customFormat="1">
      <c r="D15803" s="32"/>
      <c r="G15803" s="32"/>
      <c r="I15803" s="7"/>
      <c r="J15803" s="7"/>
      <c r="K15803" s="7"/>
      <c r="N15803" s="7"/>
    </row>
    <row r="15804" spans="4:14" s="1" customFormat="1">
      <c r="D15804" s="32"/>
      <c r="G15804" s="32"/>
      <c r="I15804" s="7"/>
      <c r="J15804" s="7"/>
      <c r="K15804" s="7"/>
      <c r="N15804" s="7"/>
    </row>
    <row r="15805" spans="4:14" s="1" customFormat="1">
      <c r="D15805" s="32"/>
      <c r="G15805" s="32"/>
      <c r="I15805" s="7"/>
      <c r="J15805" s="7"/>
      <c r="K15805" s="7"/>
      <c r="N15805" s="7"/>
    </row>
    <row r="15806" spans="4:14" s="1" customFormat="1">
      <c r="D15806" s="32"/>
      <c r="G15806" s="32"/>
      <c r="I15806" s="7"/>
      <c r="J15806" s="7"/>
      <c r="K15806" s="7"/>
      <c r="N15806" s="7"/>
    </row>
    <row r="15807" spans="4:14" s="1" customFormat="1">
      <c r="D15807" s="32"/>
      <c r="G15807" s="32"/>
      <c r="I15807" s="7"/>
      <c r="J15807" s="7"/>
      <c r="K15807" s="7"/>
      <c r="N15807" s="7"/>
    </row>
    <row r="15808" spans="4:14" s="1" customFormat="1">
      <c r="D15808" s="32"/>
      <c r="G15808" s="32"/>
      <c r="I15808" s="7"/>
      <c r="J15808" s="7"/>
      <c r="K15808" s="7"/>
      <c r="N15808" s="7"/>
    </row>
    <row r="15809" spans="4:14" s="1" customFormat="1">
      <c r="D15809" s="32"/>
      <c r="G15809" s="32"/>
      <c r="I15809" s="7"/>
      <c r="J15809" s="7"/>
      <c r="K15809" s="7"/>
      <c r="N15809" s="7"/>
    </row>
    <row r="15810" spans="4:14" s="1" customFormat="1">
      <c r="D15810" s="32"/>
      <c r="G15810" s="32"/>
      <c r="I15810" s="7"/>
      <c r="J15810" s="7"/>
      <c r="K15810" s="7"/>
      <c r="N15810" s="7"/>
    </row>
    <row r="15811" spans="4:14" s="1" customFormat="1">
      <c r="D15811" s="32"/>
      <c r="G15811" s="32"/>
      <c r="I15811" s="7"/>
      <c r="J15811" s="7"/>
      <c r="K15811" s="7"/>
      <c r="N15811" s="7"/>
    </row>
    <row r="15812" spans="4:14" s="1" customFormat="1">
      <c r="D15812" s="32"/>
      <c r="G15812" s="32"/>
      <c r="I15812" s="7"/>
      <c r="J15812" s="7"/>
      <c r="K15812" s="7"/>
      <c r="N15812" s="7"/>
    </row>
    <row r="15813" spans="4:14" s="1" customFormat="1">
      <c r="D15813" s="32"/>
      <c r="G15813" s="32"/>
      <c r="I15813" s="7"/>
      <c r="J15813" s="7"/>
      <c r="K15813" s="7"/>
      <c r="N15813" s="7"/>
    </row>
    <row r="15814" spans="4:14" s="1" customFormat="1">
      <c r="D15814" s="32"/>
      <c r="G15814" s="32"/>
      <c r="I15814" s="7"/>
      <c r="J15814" s="7"/>
      <c r="K15814" s="7"/>
      <c r="N15814" s="7"/>
    </row>
    <row r="15815" spans="4:14" s="1" customFormat="1">
      <c r="D15815" s="32"/>
      <c r="G15815" s="32"/>
      <c r="I15815" s="7"/>
      <c r="J15815" s="7"/>
      <c r="K15815" s="7"/>
      <c r="N15815" s="7"/>
    </row>
    <row r="15816" spans="4:14" s="1" customFormat="1">
      <c r="D15816" s="32"/>
      <c r="G15816" s="32"/>
      <c r="I15816" s="7"/>
      <c r="J15816" s="7"/>
      <c r="K15816" s="7"/>
      <c r="N15816" s="7"/>
    </row>
    <row r="15817" spans="4:14" s="1" customFormat="1">
      <c r="D15817" s="32"/>
      <c r="G15817" s="32"/>
      <c r="I15817" s="7"/>
      <c r="J15817" s="7"/>
      <c r="K15817" s="7"/>
      <c r="N15817" s="7"/>
    </row>
    <row r="15818" spans="4:14" s="1" customFormat="1">
      <c r="D15818" s="32"/>
      <c r="G15818" s="32"/>
      <c r="I15818" s="7"/>
      <c r="J15818" s="7"/>
      <c r="K15818" s="7"/>
      <c r="N15818" s="7"/>
    </row>
    <row r="15819" spans="4:14" s="1" customFormat="1">
      <c r="D15819" s="32"/>
      <c r="G15819" s="32"/>
      <c r="I15819" s="7"/>
      <c r="J15819" s="7"/>
      <c r="K15819" s="7"/>
      <c r="N15819" s="7"/>
    </row>
    <row r="15820" spans="4:14" s="1" customFormat="1">
      <c r="D15820" s="32"/>
      <c r="G15820" s="32"/>
      <c r="I15820" s="7"/>
      <c r="J15820" s="7"/>
      <c r="K15820" s="7"/>
      <c r="N15820" s="7"/>
    </row>
    <row r="15821" spans="4:14" s="1" customFormat="1">
      <c r="D15821" s="32"/>
      <c r="G15821" s="32"/>
      <c r="I15821" s="7"/>
      <c r="J15821" s="7"/>
      <c r="K15821" s="7"/>
      <c r="N15821" s="7"/>
    </row>
    <row r="15822" spans="4:14" s="1" customFormat="1">
      <c r="D15822" s="32"/>
      <c r="G15822" s="32"/>
      <c r="I15822" s="7"/>
      <c r="J15822" s="7"/>
      <c r="K15822" s="7"/>
      <c r="N15822" s="7"/>
    </row>
    <row r="15823" spans="4:14" s="1" customFormat="1">
      <c r="D15823" s="32"/>
      <c r="G15823" s="32"/>
      <c r="I15823" s="7"/>
      <c r="J15823" s="7"/>
      <c r="K15823" s="7"/>
      <c r="N15823" s="7"/>
    </row>
    <row r="15824" spans="4:14" s="1" customFormat="1">
      <c r="D15824" s="32"/>
      <c r="G15824" s="32"/>
      <c r="I15824" s="7"/>
      <c r="J15824" s="7"/>
      <c r="K15824" s="7"/>
      <c r="N15824" s="7"/>
    </row>
    <row r="15825" spans="4:14" s="1" customFormat="1">
      <c r="D15825" s="32"/>
      <c r="G15825" s="32"/>
      <c r="I15825" s="7"/>
      <c r="J15825" s="7"/>
      <c r="K15825" s="7"/>
      <c r="N15825" s="7"/>
    </row>
    <row r="15826" spans="4:14" s="1" customFormat="1">
      <c r="D15826" s="32"/>
      <c r="G15826" s="32"/>
      <c r="I15826" s="7"/>
      <c r="J15826" s="7"/>
      <c r="K15826" s="7"/>
      <c r="N15826" s="7"/>
    </row>
    <row r="15827" spans="4:14" s="1" customFormat="1">
      <c r="D15827" s="32"/>
      <c r="G15827" s="32"/>
      <c r="I15827" s="7"/>
      <c r="J15827" s="7"/>
      <c r="K15827" s="7"/>
      <c r="N15827" s="7"/>
    </row>
    <row r="15828" spans="4:14" s="1" customFormat="1">
      <c r="D15828" s="32"/>
      <c r="G15828" s="32"/>
      <c r="I15828" s="7"/>
      <c r="J15828" s="7"/>
      <c r="K15828" s="7"/>
      <c r="N15828" s="7"/>
    </row>
    <row r="15829" spans="4:14" s="1" customFormat="1">
      <c r="D15829" s="32"/>
      <c r="G15829" s="32"/>
      <c r="I15829" s="7"/>
      <c r="J15829" s="7"/>
      <c r="K15829" s="7"/>
      <c r="N15829" s="7"/>
    </row>
    <row r="15830" spans="4:14" s="1" customFormat="1">
      <c r="D15830" s="32"/>
      <c r="G15830" s="32"/>
      <c r="I15830" s="7"/>
      <c r="J15830" s="7"/>
      <c r="K15830" s="7"/>
      <c r="N15830" s="7"/>
    </row>
    <row r="15831" spans="4:14" s="1" customFormat="1">
      <c r="D15831" s="32"/>
      <c r="G15831" s="32"/>
      <c r="I15831" s="7"/>
      <c r="J15831" s="7"/>
      <c r="K15831" s="7"/>
      <c r="N15831" s="7"/>
    </row>
    <row r="15832" spans="4:14" s="1" customFormat="1">
      <c r="D15832" s="32"/>
      <c r="G15832" s="32"/>
      <c r="I15832" s="7"/>
      <c r="J15832" s="7"/>
      <c r="K15832" s="7"/>
      <c r="N15832" s="7"/>
    </row>
    <row r="15833" spans="4:14" s="1" customFormat="1">
      <c r="D15833" s="32"/>
      <c r="G15833" s="32"/>
      <c r="I15833" s="7"/>
      <c r="J15833" s="7"/>
      <c r="K15833" s="7"/>
      <c r="N15833" s="7"/>
    </row>
    <row r="15834" spans="4:14" s="1" customFormat="1">
      <c r="D15834" s="32"/>
      <c r="G15834" s="32"/>
      <c r="I15834" s="7"/>
      <c r="J15834" s="7"/>
      <c r="K15834" s="7"/>
      <c r="N15834" s="7"/>
    </row>
    <row r="15835" spans="4:14" s="1" customFormat="1">
      <c r="D15835" s="32"/>
      <c r="G15835" s="32"/>
      <c r="I15835" s="7"/>
      <c r="J15835" s="7"/>
      <c r="K15835" s="7"/>
      <c r="N15835" s="7"/>
    </row>
    <row r="15836" spans="4:14" s="1" customFormat="1">
      <c r="D15836" s="32"/>
      <c r="G15836" s="32"/>
      <c r="I15836" s="7"/>
      <c r="J15836" s="7"/>
      <c r="K15836" s="7"/>
      <c r="N15836" s="7"/>
    </row>
    <row r="15837" spans="4:14" s="1" customFormat="1">
      <c r="D15837" s="32"/>
      <c r="G15837" s="32"/>
      <c r="I15837" s="7"/>
      <c r="J15837" s="7"/>
      <c r="K15837" s="7"/>
      <c r="N15837" s="7"/>
    </row>
    <row r="15838" spans="4:14" s="1" customFormat="1">
      <c r="D15838" s="32"/>
      <c r="G15838" s="32"/>
      <c r="I15838" s="7"/>
      <c r="J15838" s="7"/>
      <c r="K15838" s="7"/>
      <c r="N15838" s="7"/>
    </row>
    <row r="15839" spans="4:14" s="1" customFormat="1">
      <c r="D15839" s="32"/>
      <c r="G15839" s="32"/>
      <c r="I15839" s="7"/>
      <c r="J15839" s="7"/>
      <c r="K15839" s="7"/>
      <c r="N15839" s="7"/>
    </row>
    <row r="15840" spans="4:14" s="1" customFormat="1">
      <c r="D15840" s="32"/>
      <c r="G15840" s="32"/>
      <c r="I15840" s="7"/>
      <c r="J15840" s="7"/>
      <c r="K15840" s="7"/>
      <c r="N15840" s="7"/>
    </row>
    <row r="15841" spans="4:14" s="1" customFormat="1">
      <c r="D15841" s="32"/>
      <c r="G15841" s="32"/>
      <c r="I15841" s="7"/>
      <c r="J15841" s="7"/>
      <c r="K15841" s="7"/>
      <c r="N15841" s="7"/>
    </row>
    <row r="15842" spans="4:14" s="1" customFormat="1">
      <c r="D15842" s="32"/>
      <c r="G15842" s="32"/>
      <c r="I15842" s="7"/>
      <c r="J15842" s="7"/>
      <c r="K15842" s="7"/>
      <c r="N15842" s="7"/>
    </row>
    <row r="15843" spans="4:14" s="1" customFormat="1">
      <c r="D15843" s="32"/>
      <c r="G15843" s="32"/>
      <c r="I15843" s="7"/>
      <c r="J15843" s="7"/>
      <c r="K15843" s="7"/>
      <c r="N15843" s="7"/>
    </row>
    <row r="15844" spans="4:14" s="1" customFormat="1">
      <c r="D15844" s="32"/>
      <c r="G15844" s="32"/>
      <c r="I15844" s="7"/>
      <c r="J15844" s="7"/>
      <c r="K15844" s="7"/>
      <c r="N15844" s="7"/>
    </row>
    <row r="15845" spans="4:14" s="1" customFormat="1">
      <c r="D15845" s="32"/>
      <c r="G15845" s="32"/>
      <c r="I15845" s="7"/>
      <c r="J15845" s="7"/>
      <c r="K15845" s="7"/>
      <c r="N15845" s="7"/>
    </row>
    <row r="15846" spans="4:14" s="1" customFormat="1">
      <c r="D15846" s="32"/>
      <c r="G15846" s="32"/>
      <c r="I15846" s="7"/>
      <c r="J15846" s="7"/>
      <c r="K15846" s="7"/>
      <c r="N15846" s="7"/>
    </row>
    <row r="15847" spans="4:14" s="1" customFormat="1">
      <c r="D15847" s="32"/>
      <c r="G15847" s="32"/>
      <c r="I15847" s="7"/>
      <c r="J15847" s="7"/>
      <c r="K15847" s="7"/>
      <c r="N15847" s="7"/>
    </row>
    <row r="15848" spans="4:14" s="1" customFormat="1">
      <c r="D15848" s="32"/>
      <c r="G15848" s="32"/>
      <c r="I15848" s="7"/>
      <c r="J15848" s="7"/>
      <c r="K15848" s="7"/>
      <c r="N15848" s="7"/>
    </row>
    <row r="15849" spans="4:14" s="1" customFormat="1">
      <c r="D15849" s="32"/>
      <c r="G15849" s="32"/>
      <c r="I15849" s="7"/>
      <c r="J15849" s="7"/>
      <c r="K15849" s="7"/>
      <c r="N15849" s="7"/>
    </row>
    <row r="15850" spans="4:14" s="1" customFormat="1">
      <c r="D15850" s="32"/>
      <c r="G15850" s="32"/>
      <c r="I15850" s="7"/>
      <c r="J15850" s="7"/>
      <c r="K15850" s="7"/>
      <c r="N15850" s="7"/>
    </row>
    <row r="15851" spans="4:14" s="1" customFormat="1">
      <c r="D15851" s="32"/>
      <c r="G15851" s="32"/>
      <c r="I15851" s="7"/>
      <c r="J15851" s="7"/>
      <c r="K15851" s="7"/>
      <c r="N15851" s="7"/>
    </row>
    <row r="15852" spans="4:14" s="1" customFormat="1">
      <c r="D15852" s="32"/>
      <c r="G15852" s="32"/>
      <c r="I15852" s="7"/>
      <c r="J15852" s="7"/>
      <c r="K15852" s="7"/>
      <c r="N15852" s="7"/>
    </row>
    <row r="15853" spans="4:14" s="1" customFormat="1">
      <c r="D15853" s="32"/>
      <c r="G15853" s="32"/>
      <c r="I15853" s="7"/>
      <c r="J15853" s="7"/>
      <c r="K15853" s="7"/>
      <c r="N15853" s="7"/>
    </row>
    <row r="15854" spans="4:14" s="1" customFormat="1">
      <c r="D15854" s="32"/>
      <c r="G15854" s="32"/>
      <c r="I15854" s="7"/>
      <c r="J15854" s="7"/>
      <c r="K15854" s="7"/>
      <c r="N15854" s="7"/>
    </row>
    <row r="15855" spans="4:14" s="1" customFormat="1">
      <c r="D15855" s="32"/>
      <c r="G15855" s="32"/>
      <c r="I15855" s="7"/>
      <c r="J15855" s="7"/>
      <c r="K15855" s="7"/>
      <c r="N15855" s="7"/>
    </row>
    <row r="15856" spans="4:14" s="1" customFormat="1">
      <c r="D15856" s="32"/>
      <c r="G15856" s="32"/>
      <c r="I15856" s="7"/>
      <c r="J15856" s="7"/>
      <c r="K15856" s="7"/>
      <c r="N15856" s="7"/>
    </row>
    <row r="15857" spans="4:14" s="1" customFormat="1">
      <c r="D15857" s="32"/>
      <c r="G15857" s="32"/>
      <c r="I15857" s="7"/>
      <c r="J15857" s="7"/>
      <c r="K15857" s="7"/>
      <c r="N15857" s="7"/>
    </row>
    <row r="15858" spans="4:14" s="1" customFormat="1">
      <c r="D15858" s="32"/>
      <c r="G15858" s="32"/>
      <c r="I15858" s="7"/>
      <c r="J15858" s="7"/>
      <c r="K15858" s="7"/>
      <c r="N15858" s="7"/>
    </row>
    <row r="15859" spans="4:14" s="1" customFormat="1">
      <c r="D15859" s="32"/>
      <c r="G15859" s="32"/>
      <c r="I15859" s="7"/>
      <c r="J15859" s="7"/>
      <c r="K15859" s="7"/>
      <c r="N15859" s="7"/>
    </row>
    <row r="15860" spans="4:14" s="1" customFormat="1">
      <c r="D15860" s="32"/>
      <c r="G15860" s="32"/>
      <c r="I15860" s="7"/>
      <c r="J15860" s="7"/>
      <c r="K15860" s="7"/>
      <c r="N15860" s="7"/>
    </row>
    <row r="15861" spans="4:14" s="1" customFormat="1">
      <c r="D15861" s="32"/>
      <c r="G15861" s="32"/>
      <c r="I15861" s="7"/>
      <c r="J15861" s="7"/>
      <c r="K15861" s="7"/>
      <c r="N15861" s="7"/>
    </row>
    <row r="15862" spans="4:14" s="1" customFormat="1">
      <c r="D15862" s="32"/>
      <c r="G15862" s="32"/>
      <c r="I15862" s="7"/>
      <c r="J15862" s="7"/>
      <c r="K15862" s="7"/>
      <c r="N15862" s="7"/>
    </row>
    <row r="15863" spans="4:14" s="1" customFormat="1">
      <c r="D15863" s="32"/>
      <c r="G15863" s="32"/>
      <c r="I15863" s="7"/>
      <c r="J15863" s="7"/>
      <c r="K15863" s="7"/>
      <c r="N15863" s="7"/>
    </row>
    <row r="15864" spans="4:14" s="1" customFormat="1">
      <c r="D15864" s="32"/>
      <c r="G15864" s="32"/>
      <c r="I15864" s="7"/>
      <c r="J15864" s="7"/>
      <c r="K15864" s="7"/>
      <c r="N15864" s="7"/>
    </row>
    <row r="15865" spans="4:14" s="1" customFormat="1">
      <c r="D15865" s="32"/>
      <c r="G15865" s="32"/>
      <c r="I15865" s="7"/>
      <c r="J15865" s="7"/>
      <c r="K15865" s="7"/>
      <c r="N15865" s="7"/>
    </row>
    <row r="15866" spans="4:14" s="1" customFormat="1">
      <c r="D15866" s="32"/>
      <c r="G15866" s="32"/>
      <c r="I15866" s="7"/>
      <c r="J15866" s="7"/>
      <c r="K15866" s="7"/>
      <c r="N15866" s="7"/>
    </row>
    <row r="15867" spans="4:14" s="1" customFormat="1">
      <c r="D15867" s="32"/>
      <c r="G15867" s="32"/>
      <c r="I15867" s="7"/>
      <c r="J15867" s="7"/>
      <c r="K15867" s="7"/>
      <c r="N15867" s="7"/>
    </row>
    <row r="15868" spans="4:14" s="1" customFormat="1">
      <c r="D15868" s="32"/>
      <c r="G15868" s="32"/>
      <c r="I15868" s="7"/>
      <c r="J15868" s="7"/>
      <c r="K15868" s="7"/>
      <c r="N15868" s="7"/>
    </row>
    <row r="15869" spans="4:14" s="1" customFormat="1">
      <c r="D15869" s="32"/>
      <c r="G15869" s="32"/>
      <c r="I15869" s="7"/>
      <c r="J15869" s="7"/>
      <c r="K15869" s="7"/>
      <c r="N15869" s="7"/>
    </row>
    <row r="15870" spans="4:14" s="1" customFormat="1">
      <c r="D15870" s="32"/>
      <c r="G15870" s="32"/>
      <c r="I15870" s="7"/>
      <c r="J15870" s="7"/>
      <c r="K15870" s="7"/>
      <c r="N15870" s="7"/>
    </row>
    <row r="15871" spans="4:14" s="1" customFormat="1">
      <c r="D15871" s="32"/>
      <c r="G15871" s="32"/>
      <c r="I15871" s="7"/>
      <c r="J15871" s="7"/>
      <c r="K15871" s="7"/>
      <c r="N15871" s="7"/>
    </row>
    <row r="15872" spans="4:14" s="1" customFormat="1">
      <c r="D15872" s="32"/>
      <c r="G15872" s="32"/>
      <c r="I15872" s="7"/>
      <c r="J15872" s="7"/>
      <c r="K15872" s="7"/>
      <c r="N15872" s="7"/>
    </row>
    <row r="15873" spans="4:14" s="1" customFormat="1">
      <c r="D15873" s="32"/>
      <c r="G15873" s="32"/>
      <c r="I15873" s="7"/>
      <c r="J15873" s="7"/>
      <c r="K15873" s="7"/>
      <c r="N15873" s="7"/>
    </row>
    <row r="15874" spans="4:14" s="1" customFormat="1">
      <c r="D15874" s="32"/>
      <c r="G15874" s="32"/>
      <c r="I15874" s="7"/>
      <c r="J15874" s="7"/>
      <c r="K15874" s="7"/>
      <c r="N15874" s="7"/>
    </row>
    <row r="15875" spans="4:14" s="1" customFormat="1">
      <c r="D15875" s="32"/>
      <c r="G15875" s="32"/>
      <c r="I15875" s="7"/>
      <c r="J15875" s="7"/>
      <c r="K15875" s="7"/>
      <c r="N15875" s="7"/>
    </row>
    <row r="15876" spans="4:14" s="1" customFormat="1">
      <c r="D15876" s="32"/>
      <c r="G15876" s="32"/>
      <c r="I15876" s="7"/>
      <c r="J15876" s="7"/>
      <c r="K15876" s="7"/>
      <c r="N15876" s="7"/>
    </row>
    <row r="15877" spans="4:14" s="1" customFormat="1">
      <c r="D15877" s="32"/>
      <c r="G15877" s="32"/>
      <c r="I15877" s="7"/>
      <c r="J15877" s="7"/>
      <c r="K15877" s="7"/>
      <c r="N15877" s="7"/>
    </row>
    <row r="15878" spans="4:14" s="1" customFormat="1">
      <c r="D15878" s="32"/>
      <c r="G15878" s="32"/>
      <c r="I15878" s="7"/>
      <c r="J15878" s="7"/>
      <c r="K15878" s="7"/>
      <c r="N15878" s="7"/>
    </row>
    <row r="15879" spans="4:14" s="1" customFormat="1">
      <c r="D15879" s="32"/>
      <c r="G15879" s="32"/>
      <c r="I15879" s="7"/>
      <c r="J15879" s="7"/>
      <c r="K15879" s="7"/>
      <c r="N15879" s="7"/>
    </row>
    <row r="15880" spans="4:14" s="1" customFormat="1">
      <c r="D15880" s="32"/>
      <c r="G15880" s="32"/>
      <c r="I15880" s="7"/>
      <c r="J15880" s="7"/>
      <c r="K15880" s="7"/>
      <c r="N15880" s="7"/>
    </row>
    <row r="15881" spans="4:14" s="1" customFormat="1">
      <c r="D15881" s="32"/>
      <c r="G15881" s="32"/>
      <c r="I15881" s="7"/>
      <c r="J15881" s="7"/>
      <c r="K15881" s="7"/>
      <c r="N15881" s="7"/>
    </row>
    <row r="15882" spans="4:14" s="1" customFormat="1">
      <c r="D15882" s="32"/>
      <c r="G15882" s="32"/>
      <c r="I15882" s="7"/>
      <c r="J15882" s="7"/>
      <c r="K15882" s="7"/>
      <c r="N15882" s="7"/>
    </row>
    <row r="15883" spans="4:14" s="1" customFormat="1">
      <c r="D15883" s="32"/>
      <c r="G15883" s="32"/>
      <c r="I15883" s="7"/>
      <c r="J15883" s="7"/>
      <c r="K15883" s="7"/>
      <c r="N15883" s="7"/>
    </row>
    <row r="15884" spans="4:14" s="1" customFormat="1">
      <c r="D15884" s="32"/>
      <c r="G15884" s="32"/>
      <c r="I15884" s="7"/>
      <c r="J15884" s="7"/>
      <c r="K15884" s="7"/>
      <c r="N15884" s="7"/>
    </row>
    <row r="15885" spans="4:14" s="1" customFormat="1">
      <c r="D15885" s="32"/>
      <c r="G15885" s="32"/>
      <c r="I15885" s="7"/>
      <c r="J15885" s="7"/>
      <c r="K15885" s="7"/>
      <c r="N15885" s="7"/>
    </row>
    <row r="15886" spans="4:14" s="1" customFormat="1">
      <c r="D15886" s="32"/>
      <c r="G15886" s="32"/>
      <c r="I15886" s="7"/>
      <c r="J15886" s="7"/>
      <c r="K15886" s="7"/>
      <c r="N15886" s="7"/>
    </row>
    <row r="15887" spans="4:14" s="1" customFormat="1">
      <c r="D15887" s="32"/>
      <c r="G15887" s="32"/>
      <c r="I15887" s="7"/>
      <c r="J15887" s="7"/>
      <c r="K15887" s="7"/>
      <c r="N15887" s="7"/>
    </row>
    <row r="15888" spans="4:14" s="1" customFormat="1">
      <c r="D15888" s="32"/>
      <c r="G15888" s="32"/>
      <c r="I15888" s="7"/>
      <c r="J15888" s="7"/>
      <c r="K15888" s="7"/>
      <c r="N15888" s="7"/>
    </row>
    <row r="15889" spans="4:14" s="1" customFormat="1">
      <c r="D15889" s="32"/>
      <c r="G15889" s="32"/>
      <c r="I15889" s="7"/>
      <c r="J15889" s="7"/>
      <c r="K15889" s="7"/>
      <c r="N15889" s="7"/>
    </row>
    <row r="15890" spans="4:14" s="1" customFormat="1">
      <c r="D15890" s="32"/>
      <c r="G15890" s="32"/>
      <c r="I15890" s="7"/>
      <c r="J15890" s="7"/>
      <c r="K15890" s="7"/>
      <c r="N15890" s="7"/>
    </row>
    <row r="15891" spans="4:14" s="1" customFormat="1">
      <c r="D15891" s="32"/>
      <c r="G15891" s="32"/>
      <c r="I15891" s="7"/>
      <c r="J15891" s="7"/>
      <c r="K15891" s="7"/>
      <c r="N15891" s="7"/>
    </row>
    <row r="15892" spans="4:14" s="1" customFormat="1">
      <c r="D15892" s="32"/>
      <c r="G15892" s="32"/>
      <c r="I15892" s="7"/>
      <c r="J15892" s="7"/>
      <c r="K15892" s="7"/>
      <c r="N15892" s="7"/>
    </row>
    <row r="15893" spans="4:14" s="1" customFormat="1">
      <c r="D15893" s="32"/>
      <c r="G15893" s="32"/>
      <c r="I15893" s="7"/>
      <c r="J15893" s="7"/>
      <c r="K15893" s="7"/>
      <c r="N15893" s="7"/>
    </row>
    <row r="15894" spans="4:14" s="1" customFormat="1">
      <c r="D15894" s="32"/>
      <c r="G15894" s="32"/>
      <c r="I15894" s="7"/>
      <c r="J15894" s="7"/>
      <c r="K15894" s="7"/>
      <c r="N15894" s="7"/>
    </row>
    <row r="15895" spans="4:14" s="1" customFormat="1">
      <c r="D15895" s="32"/>
      <c r="G15895" s="32"/>
      <c r="I15895" s="7"/>
      <c r="J15895" s="7"/>
      <c r="K15895" s="7"/>
      <c r="N15895" s="7"/>
    </row>
    <row r="15896" spans="4:14" s="1" customFormat="1">
      <c r="D15896" s="32"/>
      <c r="G15896" s="32"/>
      <c r="I15896" s="7"/>
      <c r="J15896" s="7"/>
      <c r="K15896" s="7"/>
      <c r="N15896" s="7"/>
    </row>
    <row r="15897" spans="4:14" s="1" customFormat="1">
      <c r="D15897" s="32"/>
      <c r="G15897" s="32"/>
      <c r="I15897" s="7"/>
      <c r="J15897" s="7"/>
      <c r="K15897" s="7"/>
      <c r="N15897" s="7"/>
    </row>
    <row r="15898" spans="4:14" s="1" customFormat="1">
      <c r="D15898" s="32"/>
      <c r="G15898" s="32"/>
      <c r="I15898" s="7"/>
      <c r="J15898" s="7"/>
      <c r="K15898" s="7"/>
      <c r="N15898" s="7"/>
    </row>
    <row r="15899" spans="4:14" s="1" customFormat="1">
      <c r="D15899" s="32"/>
      <c r="G15899" s="32"/>
      <c r="I15899" s="7"/>
      <c r="J15899" s="7"/>
      <c r="K15899" s="7"/>
      <c r="N15899" s="7"/>
    </row>
    <row r="15900" spans="4:14" s="1" customFormat="1">
      <c r="D15900" s="32"/>
      <c r="G15900" s="32"/>
      <c r="I15900" s="7"/>
      <c r="J15900" s="7"/>
      <c r="K15900" s="7"/>
      <c r="N15900" s="7"/>
    </row>
    <row r="15901" spans="4:14" s="1" customFormat="1">
      <c r="D15901" s="32"/>
      <c r="G15901" s="32"/>
      <c r="I15901" s="7"/>
      <c r="J15901" s="7"/>
      <c r="K15901" s="7"/>
      <c r="N15901" s="7"/>
    </row>
    <row r="15902" spans="4:14" s="1" customFormat="1">
      <c r="D15902" s="32"/>
      <c r="G15902" s="32"/>
      <c r="I15902" s="7"/>
      <c r="J15902" s="7"/>
      <c r="K15902" s="7"/>
      <c r="N15902" s="7"/>
    </row>
    <row r="15903" spans="4:14" s="1" customFormat="1">
      <c r="D15903" s="32"/>
      <c r="G15903" s="32"/>
      <c r="I15903" s="7"/>
      <c r="J15903" s="7"/>
      <c r="K15903" s="7"/>
      <c r="N15903" s="7"/>
    </row>
    <row r="15904" spans="4:14" s="1" customFormat="1">
      <c r="D15904" s="32"/>
      <c r="G15904" s="32"/>
      <c r="I15904" s="7"/>
      <c r="J15904" s="7"/>
      <c r="K15904" s="7"/>
      <c r="N15904" s="7"/>
    </row>
    <row r="15905" spans="4:14" s="1" customFormat="1">
      <c r="D15905" s="32"/>
      <c r="G15905" s="32"/>
      <c r="I15905" s="7"/>
      <c r="J15905" s="7"/>
      <c r="K15905" s="7"/>
      <c r="N15905" s="7"/>
    </row>
    <row r="15906" spans="4:14" s="1" customFormat="1">
      <c r="D15906" s="32"/>
      <c r="G15906" s="32"/>
      <c r="I15906" s="7"/>
      <c r="J15906" s="7"/>
      <c r="K15906" s="7"/>
      <c r="N15906" s="7"/>
    </row>
    <row r="15907" spans="4:14" s="1" customFormat="1">
      <c r="D15907" s="32"/>
      <c r="G15907" s="32"/>
      <c r="I15907" s="7"/>
      <c r="J15907" s="7"/>
      <c r="K15907" s="7"/>
      <c r="N15907" s="7"/>
    </row>
    <row r="15908" spans="4:14" s="1" customFormat="1">
      <c r="D15908" s="32"/>
      <c r="G15908" s="32"/>
      <c r="I15908" s="7"/>
      <c r="J15908" s="7"/>
      <c r="K15908" s="7"/>
      <c r="N15908" s="7"/>
    </row>
    <row r="15909" spans="4:14" s="1" customFormat="1">
      <c r="D15909" s="32"/>
      <c r="G15909" s="32"/>
      <c r="I15909" s="7"/>
      <c r="J15909" s="7"/>
      <c r="K15909" s="7"/>
      <c r="N15909" s="7"/>
    </row>
    <row r="15910" spans="4:14" s="1" customFormat="1">
      <c r="D15910" s="32"/>
      <c r="G15910" s="32"/>
      <c r="I15910" s="7"/>
      <c r="J15910" s="7"/>
      <c r="K15910" s="7"/>
      <c r="N15910" s="7"/>
    </row>
    <row r="15911" spans="4:14" s="1" customFormat="1">
      <c r="D15911" s="32"/>
      <c r="G15911" s="32"/>
      <c r="I15911" s="7"/>
      <c r="J15911" s="7"/>
      <c r="K15911" s="7"/>
      <c r="N15911" s="7"/>
    </row>
    <row r="15912" spans="4:14" s="1" customFormat="1">
      <c r="D15912" s="32"/>
      <c r="G15912" s="32"/>
      <c r="I15912" s="7"/>
      <c r="J15912" s="7"/>
      <c r="K15912" s="7"/>
      <c r="N15912" s="7"/>
    </row>
    <row r="15913" spans="4:14" s="1" customFormat="1">
      <c r="D15913" s="32"/>
      <c r="G15913" s="32"/>
      <c r="I15913" s="7"/>
      <c r="J15913" s="7"/>
      <c r="K15913" s="7"/>
      <c r="N15913" s="7"/>
    </row>
    <row r="15914" spans="4:14" s="1" customFormat="1">
      <c r="D15914" s="32"/>
      <c r="G15914" s="32"/>
      <c r="I15914" s="7"/>
      <c r="J15914" s="7"/>
      <c r="K15914" s="7"/>
      <c r="N15914" s="7"/>
    </row>
    <row r="15915" spans="4:14" s="1" customFormat="1">
      <c r="D15915" s="32"/>
      <c r="G15915" s="32"/>
      <c r="I15915" s="7"/>
      <c r="J15915" s="7"/>
      <c r="K15915" s="7"/>
      <c r="N15915" s="7"/>
    </row>
    <row r="15916" spans="4:14" s="1" customFormat="1">
      <c r="D15916" s="32"/>
      <c r="G15916" s="32"/>
      <c r="I15916" s="7"/>
      <c r="J15916" s="7"/>
      <c r="K15916" s="7"/>
      <c r="N15916" s="7"/>
    </row>
    <row r="15917" spans="4:14" s="1" customFormat="1">
      <c r="D15917" s="32"/>
      <c r="G15917" s="32"/>
      <c r="I15917" s="7"/>
      <c r="J15917" s="7"/>
      <c r="K15917" s="7"/>
      <c r="N15917" s="7"/>
    </row>
    <row r="15918" spans="4:14" s="1" customFormat="1">
      <c r="D15918" s="32"/>
      <c r="G15918" s="32"/>
      <c r="I15918" s="7"/>
      <c r="J15918" s="7"/>
      <c r="K15918" s="7"/>
      <c r="N15918" s="7"/>
    </row>
    <row r="15919" spans="4:14" s="1" customFormat="1">
      <c r="D15919" s="32"/>
      <c r="G15919" s="32"/>
      <c r="I15919" s="7"/>
      <c r="J15919" s="7"/>
      <c r="K15919" s="7"/>
      <c r="N15919" s="7"/>
    </row>
    <row r="15920" spans="4:14" s="1" customFormat="1">
      <c r="D15920" s="32"/>
      <c r="G15920" s="32"/>
      <c r="I15920" s="7"/>
      <c r="J15920" s="7"/>
      <c r="K15920" s="7"/>
      <c r="N15920" s="7"/>
    </row>
    <row r="15921" spans="4:14" s="1" customFormat="1">
      <c r="D15921" s="32"/>
      <c r="G15921" s="32"/>
      <c r="I15921" s="7"/>
      <c r="J15921" s="7"/>
      <c r="K15921" s="7"/>
      <c r="N15921" s="7"/>
    </row>
    <row r="15922" spans="4:14" s="1" customFormat="1">
      <c r="D15922" s="32"/>
      <c r="G15922" s="32"/>
      <c r="I15922" s="7"/>
      <c r="J15922" s="7"/>
      <c r="K15922" s="7"/>
      <c r="N15922" s="7"/>
    </row>
    <row r="15923" spans="4:14" s="1" customFormat="1">
      <c r="D15923" s="32"/>
      <c r="G15923" s="32"/>
      <c r="I15923" s="7"/>
      <c r="J15923" s="7"/>
      <c r="K15923" s="7"/>
      <c r="N15923" s="7"/>
    </row>
    <row r="15924" spans="4:14" s="1" customFormat="1">
      <c r="D15924" s="32"/>
      <c r="G15924" s="32"/>
      <c r="I15924" s="7"/>
      <c r="J15924" s="7"/>
      <c r="K15924" s="7"/>
      <c r="N15924" s="7"/>
    </row>
    <row r="15925" spans="4:14" s="1" customFormat="1">
      <c r="D15925" s="32"/>
      <c r="G15925" s="32"/>
      <c r="I15925" s="7"/>
      <c r="J15925" s="7"/>
      <c r="K15925" s="7"/>
      <c r="N15925" s="7"/>
    </row>
    <row r="15926" spans="4:14" s="1" customFormat="1">
      <c r="D15926" s="32"/>
      <c r="G15926" s="32"/>
      <c r="I15926" s="7"/>
      <c r="J15926" s="7"/>
      <c r="K15926" s="7"/>
      <c r="N15926" s="7"/>
    </row>
    <row r="15927" spans="4:14" s="1" customFormat="1">
      <c r="D15927" s="32"/>
      <c r="G15927" s="32"/>
      <c r="I15927" s="7"/>
      <c r="J15927" s="7"/>
      <c r="K15927" s="7"/>
      <c r="N15927" s="7"/>
    </row>
    <row r="15928" spans="4:14" s="1" customFormat="1">
      <c r="D15928" s="32"/>
      <c r="G15928" s="32"/>
      <c r="I15928" s="7"/>
      <c r="J15928" s="7"/>
      <c r="K15928" s="7"/>
      <c r="N15928" s="7"/>
    </row>
    <row r="15929" spans="4:14" s="1" customFormat="1">
      <c r="D15929" s="32"/>
      <c r="G15929" s="32"/>
      <c r="I15929" s="7"/>
      <c r="J15929" s="7"/>
      <c r="K15929" s="7"/>
      <c r="N15929" s="7"/>
    </row>
    <row r="15930" spans="4:14" s="1" customFormat="1">
      <c r="D15930" s="32"/>
      <c r="G15930" s="32"/>
      <c r="I15930" s="7"/>
      <c r="J15930" s="7"/>
      <c r="K15930" s="7"/>
      <c r="N15930" s="7"/>
    </row>
    <row r="15931" spans="4:14" s="1" customFormat="1">
      <c r="D15931" s="32"/>
      <c r="G15931" s="32"/>
      <c r="I15931" s="7"/>
      <c r="J15931" s="7"/>
      <c r="K15931" s="7"/>
      <c r="N15931" s="7"/>
    </row>
    <row r="15932" spans="4:14" s="1" customFormat="1">
      <c r="D15932" s="32"/>
      <c r="G15932" s="32"/>
      <c r="I15932" s="7"/>
      <c r="J15932" s="7"/>
      <c r="K15932" s="7"/>
      <c r="N15932" s="7"/>
    </row>
    <row r="15933" spans="4:14" s="1" customFormat="1">
      <c r="D15933" s="32"/>
      <c r="G15933" s="32"/>
      <c r="I15933" s="7"/>
      <c r="J15933" s="7"/>
      <c r="K15933" s="7"/>
      <c r="N15933" s="7"/>
    </row>
    <row r="15934" spans="4:14" s="1" customFormat="1">
      <c r="D15934" s="32"/>
      <c r="G15934" s="32"/>
      <c r="I15934" s="7"/>
      <c r="J15934" s="7"/>
      <c r="K15934" s="7"/>
      <c r="N15934" s="7"/>
    </row>
    <row r="15935" spans="4:14" s="1" customFormat="1">
      <c r="D15935" s="32"/>
      <c r="G15935" s="32"/>
      <c r="I15935" s="7"/>
      <c r="J15935" s="7"/>
      <c r="K15935" s="7"/>
      <c r="N15935" s="7"/>
    </row>
    <row r="15936" spans="4:14" s="1" customFormat="1">
      <c r="D15936" s="32"/>
      <c r="G15936" s="32"/>
      <c r="I15936" s="7"/>
      <c r="J15936" s="7"/>
      <c r="K15936" s="7"/>
      <c r="N15936" s="7"/>
    </row>
    <row r="15937" spans="4:14" s="1" customFormat="1">
      <c r="D15937" s="32"/>
      <c r="G15937" s="32"/>
      <c r="I15937" s="7"/>
      <c r="J15937" s="7"/>
      <c r="K15937" s="7"/>
      <c r="N15937" s="7"/>
    </row>
    <row r="15938" spans="4:14" s="1" customFormat="1">
      <c r="D15938" s="32"/>
      <c r="G15938" s="32"/>
      <c r="I15938" s="7"/>
      <c r="J15938" s="7"/>
      <c r="K15938" s="7"/>
      <c r="N15938" s="7"/>
    </row>
    <row r="15939" spans="4:14" s="1" customFormat="1">
      <c r="D15939" s="32"/>
      <c r="G15939" s="32"/>
      <c r="I15939" s="7"/>
      <c r="J15939" s="7"/>
      <c r="K15939" s="7"/>
      <c r="N15939" s="7"/>
    </row>
    <row r="15940" spans="4:14" s="1" customFormat="1">
      <c r="D15940" s="32"/>
      <c r="G15940" s="32"/>
      <c r="I15940" s="7"/>
      <c r="J15940" s="7"/>
      <c r="K15940" s="7"/>
      <c r="N15940" s="7"/>
    </row>
    <row r="15941" spans="4:14" s="1" customFormat="1">
      <c r="D15941" s="32"/>
      <c r="G15941" s="32"/>
      <c r="I15941" s="7"/>
      <c r="J15941" s="7"/>
      <c r="K15941" s="7"/>
      <c r="N15941" s="7"/>
    </row>
    <row r="15942" spans="4:14" s="1" customFormat="1">
      <c r="D15942" s="32"/>
      <c r="G15942" s="32"/>
      <c r="I15942" s="7"/>
      <c r="J15942" s="7"/>
      <c r="K15942" s="7"/>
      <c r="N15942" s="7"/>
    </row>
    <row r="15943" spans="4:14" s="1" customFormat="1">
      <c r="D15943" s="32"/>
      <c r="G15943" s="32"/>
      <c r="I15943" s="7"/>
      <c r="J15943" s="7"/>
      <c r="K15943" s="7"/>
      <c r="N15943" s="7"/>
    </row>
    <row r="15944" spans="4:14" s="1" customFormat="1">
      <c r="D15944" s="32"/>
      <c r="G15944" s="32"/>
      <c r="I15944" s="7"/>
      <c r="J15944" s="7"/>
      <c r="K15944" s="7"/>
      <c r="N15944" s="7"/>
    </row>
    <row r="15945" spans="4:14" s="1" customFormat="1">
      <c r="D15945" s="32"/>
      <c r="G15945" s="32"/>
      <c r="I15945" s="7"/>
      <c r="J15945" s="7"/>
      <c r="K15945" s="7"/>
      <c r="N15945" s="7"/>
    </row>
    <row r="15946" spans="4:14" s="1" customFormat="1">
      <c r="D15946" s="32"/>
      <c r="G15946" s="32"/>
      <c r="I15946" s="7"/>
      <c r="J15946" s="7"/>
      <c r="K15946" s="7"/>
      <c r="N15946" s="7"/>
    </row>
    <row r="15947" spans="4:14" s="1" customFormat="1">
      <c r="D15947" s="32"/>
      <c r="G15947" s="32"/>
      <c r="I15947" s="7"/>
      <c r="J15947" s="7"/>
      <c r="K15947" s="7"/>
      <c r="N15947" s="7"/>
    </row>
    <row r="15948" spans="4:14" s="1" customFormat="1">
      <c r="D15948" s="32"/>
      <c r="G15948" s="32"/>
      <c r="I15948" s="7"/>
      <c r="J15948" s="7"/>
      <c r="K15948" s="7"/>
      <c r="N15948" s="7"/>
    </row>
    <row r="15949" spans="4:14" s="1" customFormat="1">
      <c r="D15949" s="32"/>
      <c r="G15949" s="32"/>
      <c r="I15949" s="7"/>
      <c r="J15949" s="7"/>
      <c r="K15949" s="7"/>
      <c r="N15949" s="7"/>
    </row>
    <row r="15950" spans="4:14" s="1" customFormat="1">
      <c r="D15950" s="32"/>
      <c r="G15950" s="32"/>
      <c r="I15950" s="7"/>
      <c r="J15950" s="7"/>
      <c r="K15950" s="7"/>
      <c r="N15950" s="7"/>
    </row>
    <row r="15951" spans="4:14" s="1" customFormat="1">
      <c r="D15951" s="32"/>
      <c r="G15951" s="32"/>
      <c r="I15951" s="7"/>
      <c r="J15951" s="7"/>
      <c r="K15951" s="7"/>
      <c r="N15951" s="7"/>
    </row>
    <row r="15952" spans="4:14" s="1" customFormat="1">
      <c r="D15952" s="32"/>
      <c r="G15952" s="32"/>
      <c r="I15952" s="7"/>
      <c r="J15952" s="7"/>
      <c r="K15952" s="7"/>
      <c r="N15952" s="7"/>
    </row>
    <row r="15953" spans="4:14" s="1" customFormat="1">
      <c r="D15953" s="32"/>
      <c r="G15953" s="32"/>
      <c r="I15953" s="7"/>
      <c r="J15953" s="7"/>
      <c r="K15953" s="7"/>
      <c r="N15953" s="7"/>
    </row>
    <row r="15954" spans="4:14" s="1" customFormat="1">
      <c r="D15954" s="32"/>
      <c r="G15954" s="32"/>
      <c r="I15954" s="7"/>
      <c r="J15954" s="7"/>
      <c r="K15954" s="7"/>
      <c r="N15954" s="7"/>
    </row>
    <row r="15955" spans="4:14" s="1" customFormat="1">
      <c r="D15955" s="32"/>
      <c r="G15955" s="32"/>
      <c r="I15955" s="7"/>
      <c r="J15955" s="7"/>
      <c r="K15955" s="7"/>
      <c r="N15955" s="7"/>
    </row>
    <row r="15956" spans="4:14" s="1" customFormat="1">
      <c r="D15956" s="32"/>
      <c r="G15956" s="32"/>
      <c r="I15956" s="7"/>
      <c r="J15956" s="7"/>
      <c r="K15956" s="7"/>
      <c r="N15956" s="7"/>
    </row>
    <row r="15957" spans="4:14" s="1" customFormat="1">
      <c r="D15957" s="32"/>
      <c r="G15957" s="32"/>
      <c r="I15957" s="7"/>
      <c r="J15957" s="7"/>
      <c r="K15957" s="7"/>
      <c r="N15957" s="7"/>
    </row>
    <row r="15958" spans="4:14" s="1" customFormat="1">
      <c r="D15958" s="32"/>
      <c r="G15958" s="32"/>
      <c r="I15958" s="7"/>
      <c r="J15958" s="7"/>
      <c r="K15958" s="7"/>
      <c r="N15958" s="7"/>
    </row>
    <row r="15959" spans="4:14" s="1" customFormat="1">
      <c r="D15959" s="32"/>
      <c r="G15959" s="32"/>
      <c r="I15959" s="7"/>
      <c r="J15959" s="7"/>
      <c r="K15959" s="7"/>
      <c r="N15959" s="7"/>
    </row>
    <row r="15960" spans="4:14" s="1" customFormat="1">
      <c r="D15960" s="32"/>
      <c r="G15960" s="32"/>
      <c r="I15960" s="7"/>
      <c r="J15960" s="7"/>
      <c r="K15960" s="7"/>
      <c r="N15960" s="7"/>
    </row>
    <row r="15961" spans="4:14" s="1" customFormat="1">
      <c r="D15961" s="32"/>
      <c r="G15961" s="32"/>
      <c r="I15961" s="7"/>
      <c r="J15961" s="7"/>
      <c r="K15961" s="7"/>
      <c r="N15961" s="7"/>
    </row>
    <row r="15962" spans="4:14" s="1" customFormat="1">
      <c r="D15962" s="32"/>
      <c r="G15962" s="32"/>
      <c r="I15962" s="7"/>
      <c r="J15962" s="7"/>
      <c r="K15962" s="7"/>
      <c r="N15962" s="7"/>
    </row>
    <row r="15963" spans="4:14" s="1" customFormat="1">
      <c r="D15963" s="32"/>
      <c r="G15963" s="32"/>
      <c r="I15963" s="7"/>
      <c r="J15963" s="7"/>
      <c r="K15963" s="7"/>
      <c r="N15963" s="7"/>
    </row>
    <row r="15964" spans="4:14" s="1" customFormat="1">
      <c r="D15964" s="32"/>
      <c r="G15964" s="32"/>
      <c r="I15964" s="7"/>
      <c r="J15964" s="7"/>
      <c r="K15964" s="7"/>
      <c r="N15964" s="7"/>
    </row>
    <row r="15965" spans="4:14" s="1" customFormat="1">
      <c r="D15965" s="32"/>
      <c r="G15965" s="32"/>
      <c r="I15965" s="7"/>
      <c r="J15965" s="7"/>
      <c r="K15965" s="7"/>
      <c r="N15965" s="7"/>
    </row>
    <row r="15966" spans="4:14" s="1" customFormat="1">
      <c r="D15966" s="32"/>
      <c r="G15966" s="32"/>
      <c r="I15966" s="7"/>
      <c r="J15966" s="7"/>
      <c r="K15966" s="7"/>
      <c r="N15966" s="7"/>
    </row>
    <row r="15967" spans="4:14" s="1" customFormat="1">
      <c r="D15967" s="32"/>
      <c r="G15967" s="32"/>
      <c r="I15967" s="7"/>
      <c r="J15967" s="7"/>
      <c r="K15967" s="7"/>
      <c r="N15967" s="7"/>
    </row>
    <row r="15968" spans="4:14" s="1" customFormat="1">
      <c r="D15968" s="32"/>
      <c r="G15968" s="32"/>
      <c r="I15968" s="7"/>
      <c r="J15968" s="7"/>
      <c r="K15968" s="7"/>
      <c r="N15968" s="7"/>
    </row>
    <row r="15969" spans="4:14" s="1" customFormat="1">
      <c r="D15969" s="32"/>
      <c r="G15969" s="32"/>
      <c r="I15969" s="7"/>
      <c r="J15969" s="7"/>
      <c r="K15969" s="7"/>
      <c r="N15969" s="7"/>
    </row>
    <row r="15970" spans="4:14" s="1" customFormat="1">
      <c r="D15970" s="32"/>
      <c r="G15970" s="32"/>
      <c r="I15970" s="7"/>
      <c r="J15970" s="7"/>
      <c r="K15970" s="7"/>
      <c r="N15970" s="7"/>
    </row>
    <row r="15971" spans="4:14" s="1" customFormat="1">
      <c r="D15971" s="32"/>
      <c r="G15971" s="32"/>
      <c r="I15971" s="7"/>
      <c r="J15971" s="7"/>
      <c r="K15971" s="7"/>
      <c r="N15971" s="7"/>
    </row>
    <row r="15972" spans="4:14" s="1" customFormat="1">
      <c r="D15972" s="32"/>
      <c r="G15972" s="32"/>
      <c r="I15972" s="7"/>
      <c r="J15972" s="7"/>
      <c r="K15972" s="7"/>
      <c r="N15972" s="7"/>
    </row>
    <row r="15973" spans="4:14" s="1" customFormat="1">
      <c r="D15973" s="32"/>
      <c r="G15973" s="32"/>
      <c r="I15973" s="7"/>
      <c r="J15973" s="7"/>
      <c r="K15973" s="7"/>
      <c r="N15973" s="7"/>
    </row>
    <row r="15974" spans="4:14" s="1" customFormat="1">
      <c r="D15974" s="32"/>
      <c r="G15974" s="32"/>
      <c r="I15974" s="7"/>
      <c r="J15974" s="7"/>
      <c r="K15974" s="7"/>
      <c r="N15974" s="7"/>
    </row>
    <row r="15975" spans="4:14" s="1" customFormat="1">
      <c r="D15975" s="32"/>
      <c r="G15975" s="32"/>
      <c r="I15975" s="7"/>
      <c r="J15975" s="7"/>
      <c r="K15975" s="7"/>
      <c r="N15975" s="7"/>
    </row>
    <row r="15976" spans="4:14" s="1" customFormat="1">
      <c r="D15976" s="32"/>
      <c r="G15976" s="32"/>
      <c r="I15976" s="7"/>
      <c r="J15976" s="7"/>
      <c r="K15976" s="7"/>
      <c r="N15976" s="7"/>
    </row>
    <row r="15977" spans="4:14" s="1" customFormat="1">
      <c r="D15977" s="32"/>
      <c r="G15977" s="32"/>
      <c r="I15977" s="7"/>
      <c r="J15977" s="7"/>
      <c r="K15977" s="7"/>
      <c r="N15977" s="7"/>
    </row>
    <row r="15978" spans="4:14" s="1" customFormat="1">
      <c r="D15978" s="32"/>
      <c r="G15978" s="32"/>
      <c r="I15978" s="7"/>
      <c r="J15978" s="7"/>
      <c r="K15978" s="7"/>
      <c r="N15978" s="7"/>
    </row>
    <row r="15979" spans="4:14" s="1" customFormat="1">
      <c r="D15979" s="32"/>
      <c r="G15979" s="32"/>
      <c r="I15979" s="7"/>
      <c r="J15979" s="7"/>
      <c r="K15979" s="7"/>
      <c r="N15979" s="7"/>
    </row>
    <row r="15980" spans="4:14" s="1" customFormat="1">
      <c r="D15980" s="32"/>
      <c r="G15980" s="32"/>
      <c r="I15980" s="7"/>
      <c r="J15980" s="7"/>
      <c r="K15980" s="7"/>
      <c r="N15980" s="7"/>
    </row>
    <row r="15981" spans="4:14" s="1" customFormat="1">
      <c r="D15981" s="32"/>
      <c r="G15981" s="32"/>
      <c r="I15981" s="7"/>
      <c r="J15981" s="7"/>
      <c r="K15981" s="7"/>
      <c r="N15981" s="7"/>
    </row>
    <row r="15982" spans="4:14" s="1" customFormat="1">
      <c r="D15982" s="32"/>
      <c r="G15982" s="32"/>
      <c r="I15982" s="7"/>
      <c r="J15982" s="7"/>
      <c r="K15982" s="7"/>
      <c r="N15982" s="7"/>
    </row>
    <row r="15983" spans="4:14" s="1" customFormat="1">
      <c r="D15983" s="32"/>
      <c r="G15983" s="32"/>
      <c r="I15983" s="7"/>
      <c r="J15983" s="7"/>
      <c r="K15983" s="7"/>
      <c r="N15983" s="7"/>
    </row>
    <row r="15984" spans="4:14" s="1" customFormat="1">
      <c r="D15984" s="32"/>
      <c r="G15984" s="32"/>
      <c r="I15984" s="7"/>
      <c r="J15984" s="7"/>
      <c r="K15984" s="7"/>
      <c r="N15984" s="7"/>
    </row>
    <row r="15985" spans="4:14" s="1" customFormat="1">
      <c r="D15985" s="32"/>
      <c r="G15985" s="32"/>
      <c r="I15985" s="7"/>
      <c r="J15985" s="7"/>
      <c r="K15985" s="7"/>
      <c r="N15985" s="7"/>
    </row>
    <row r="15986" spans="4:14" s="1" customFormat="1">
      <c r="D15986" s="32"/>
      <c r="G15986" s="32"/>
      <c r="I15986" s="7"/>
      <c r="J15986" s="7"/>
      <c r="K15986" s="7"/>
      <c r="N15986" s="7"/>
    </row>
    <row r="15987" spans="4:14" s="1" customFormat="1">
      <c r="D15987" s="32"/>
      <c r="G15987" s="32"/>
      <c r="I15987" s="7"/>
      <c r="J15987" s="7"/>
      <c r="K15987" s="7"/>
      <c r="N15987" s="7"/>
    </row>
    <row r="15988" spans="4:14" s="1" customFormat="1">
      <c r="D15988" s="32"/>
      <c r="G15988" s="32"/>
      <c r="I15988" s="7"/>
      <c r="J15988" s="7"/>
      <c r="K15988" s="7"/>
      <c r="N15988" s="7"/>
    </row>
    <row r="15989" spans="4:14" s="1" customFormat="1">
      <c r="D15989" s="32"/>
      <c r="G15989" s="32"/>
      <c r="I15989" s="7"/>
      <c r="J15989" s="7"/>
      <c r="K15989" s="7"/>
      <c r="N15989" s="7"/>
    </row>
    <row r="15990" spans="4:14" s="1" customFormat="1">
      <c r="D15990" s="32"/>
      <c r="G15990" s="32"/>
      <c r="I15990" s="7"/>
      <c r="J15990" s="7"/>
      <c r="K15990" s="7"/>
      <c r="N15990" s="7"/>
    </row>
    <row r="15991" spans="4:14" s="1" customFormat="1">
      <c r="D15991" s="32"/>
      <c r="G15991" s="32"/>
      <c r="I15991" s="7"/>
      <c r="J15991" s="7"/>
      <c r="K15991" s="7"/>
      <c r="N15991" s="7"/>
    </row>
    <row r="15992" spans="4:14" s="1" customFormat="1">
      <c r="D15992" s="32"/>
      <c r="G15992" s="32"/>
      <c r="I15992" s="7"/>
      <c r="J15992" s="7"/>
      <c r="K15992" s="7"/>
      <c r="N15992" s="7"/>
    </row>
    <row r="15993" spans="4:14" s="1" customFormat="1">
      <c r="D15993" s="32"/>
      <c r="G15993" s="32"/>
      <c r="I15993" s="7"/>
      <c r="J15993" s="7"/>
      <c r="K15993" s="7"/>
      <c r="N15993" s="7"/>
    </row>
    <row r="15994" spans="4:14" s="1" customFormat="1">
      <c r="D15994" s="32"/>
      <c r="G15994" s="32"/>
      <c r="I15994" s="7"/>
      <c r="J15994" s="7"/>
      <c r="K15994" s="7"/>
      <c r="N15994" s="7"/>
    </row>
    <row r="15995" spans="4:14" s="1" customFormat="1">
      <c r="D15995" s="32"/>
      <c r="G15995" s="32"/>
      <c r="I15995" s="7"/>
      <c r="J15995" s="7"/>
      <c r="K15995" s="7"/>
      <c r="N15995" s="7"/>
    </row>
    <row r="15996" spans="4:14" s="1" customFormat="1">
      <c r="D15996" s="32"/>
      <c r="G15996" s="32"/>
      <c r="I15996" s="7"/>
      <c r="J15996" s="7"/>
      <c r="K15996" s="7"/>
      <c r="N15996" s="7"/>
    </row>
    <row r="15997" spans="4:14" s="1" customFormat="1">
      <c r="D15997" s="32"/>
      <c r="G15997" s="32"/>
      <c r="I15997" s="7"/>
      <c r="J15997" s="7"/>
      <c r="K15997" s="7"/>
      <c r="N15997" s="7"/>
    </row>
    <row r="15998" spans="4:14" s="1" customFormat="1">
      <c r="D15998" s="32"/>
      <c r="G15998" s="32"/>
      <c r="I15998" s="7"/>
      <c r="J15998" s="7"/>
      <c r="K15998" s="7"/>
      <c r="N15998" s="7"/>
    </row>
    <row r="15999" spans="4:14" s="1" customFormat="1">
      <c r="D15999" s="32"/>
      <c r="G15999" s="32"/>
      <c r="I15999" s="7"/>
      <c r="J15999" s="7"/>
      <c r="K15999" s="7"/>
      <c r="N15999" s="7"/>
    </row>
    <row r="16000" spans="4:14" s="1" customFormat="1">
      <c r="D16000" s="32"/>
      <c r="G16000" s="32"/>
      <c r="I16000" s="7"/>
      <c r="J16000" s="7"/>
      <c r="K16000" s="7"/>
      <c r="N16000" s="7"/>
    </row>
    <row r="16001" spans="4:14" s="1" customFormat="1">
      <c r="D16001" s="32"/>
      <c r="G16001" s="32"/>
      <c r="I16001" s="7"/>
      <c r="J16001" s="7"/>
      <c r="K16001" s="7"/>
      <c r="N16001" s="7"/>
    </row>
    <row r="16002" spans="4:14" s="1" customFormat="1">
      <c r="D16002" s="32"/>
      <c r="G16002" s="32"/>
      <c r="I16002" s="7"/>
      <c r="J16002" s="7"/>
      <c r="K16002" s="7"/>
      <c r="N16002" s="7"/>
    </row>
    <row r="16003" spans="4:14" s="1" customFormat="1">
      <c r="D16003" s="32"/>
      <c r="G16003" s="32"/>
      <c r="I16003" s="7"/>
      <c r="J16003" s="7"/>
      <c r="K16003" s="7"/>
      <c r="N16003" s="7"/>
    </row>
    <row r="16004" spans="4:14" s="1" customFormat="1">
      <c r="D16004" s="32"/>
      <c r="G16004" s="32"/>
      <c r="I16004" s="7"/>
      <c r="J16004" s="7"/>
      <c r="K16004" s="7"/>
      <c r="N16004" s="7"/>
    </row>
    <row r="16005" spans="4:14" s="1" customFormat="1">
      <c r="D16005" s="32"/>
      <c r="G16005" s="32"/>
      <c r="I16005" s="7"/>
      <c r="J16005" s="7"/>
      <c r="K16005" s="7"/>
      <c r="N16005" s="7"/>
    </row>
    <row r="16006" spans="4:14" s="1" customFormat="1">
      <c r="D16006" s="32"/>
      <c r="G16006" s="32"/>
      <c r="I16006" s="7"/>
      <c r="J16006" s="7"/>
      <c r="K16006" s="7"/>
      <c r="N16006" s="7"/>
    </row>
    <row r="16007" spans="4:14" s="1" customFormat="1">
      <c r="D16007" s="32"/>
      <c r="G16007" s="32"/>
      <c r="I16007" s="7"/>
      <c r="J16007" s="7"/>
      <c r="K16007" s="7"/>
      <c r="N16007" s="7"/>
    </row>
    <row r="16008" spans="4:14" s="1" customFormat="1">
      <c r="D16008" s="32"/>
      <c r="G16008" s="32"/>
      <c r="I16008" s="7"/>
      <c r="J16008" s="7"/>
      <c r="K16008" s="7"/>
      <c r="N16008" s="7"/>
    </row>
    <row r="16009" spans="4:14" s="1" customFormat="1">
      <c r="D16009" s="32"/>
      <c r="G16009" s="32"/>
      <c r="I16009" s="7"/>
      <c r="J16009" s="7"/>
      <c r="K16009" s="7"/>
      <c r="N16009" s="7"/>
    </row>
    <row r="16010" spans="4:14" s="1" customFormat="1">
      <c r="D16010" s="32"/>
      <c r="G16010" s="32"/>
      <c r="I16010" s="7"/>
      <c r="J16010" s="7"/>
      <c r="K16010" s="7"/>
      <c r="N16010" s="7"/>
    </row>
    <row r="16011" spans="4:14" s="1" customFormat="1">
      <c r="D16011" s="32"/>
      <c r="G16011" s="32"/>
      <c r="I16011" s="7"/>
      <c r="J16011" s="7"/>
      <c r="K16011" s="7"/>
      <c r="N16011" s="7"/>
    </row>
    <row r="16012" spans="4:14" s="1" customFormat="1">
      <c r="D16012" s="32"/>
      <c r="G16012" s="32"/>
      <c r="I16012" s="7"/>
      <c r="J16012" s="7"/>
      <c r="K16012" s="7"/>
      <c r="N16012" s="7"/>
    </row>
    <row r="16013" spans="4:14" s="1" customFormat="1">
      <c r="D16013" s="32"/>
      <c r="G16013" s="32"/>
      <c r="I16013" s="7"/>
      <c r="J16013" s="7"/>
      <c r="K16013" s="7"/>
      <c r="N16013" s="7"/>
    </row>
    <row r="16014" spans="4:14" s="1" customFormat="1">
      <c r="D16014" s="32"/>
      <c r="G16014" s="32"/>
      <c r="I16014" s="7"/>
      <c r="J16014" s="7"/>
      <c r="K16014" s="7"/>
      <c r="N16014" s="7"/>
    </row>
    <row r="16015" spans="4:14" s="1" customFormat="1">
      <c r="D16015" s="32"/>
      <c r="G16015" s="32"/>
      <c r="I16015" s="7"/>
      <c r="J16015" s="7"/>
      <c r="K16015" s="7"/>
      <c r="N16015" s="7"/>
    </row>
    <row r="16016" spans="4:14" s="1" customFormat="1">
      <c r="D16016" s="32"/>
      <c r="G16016" s="32"/>
      <c r="I16016" s="7"/>
      <c r="J16016" s="7"/>
      <c r="K16016" s="7"/>
      <c r="N16016" s="7"/>
    </row>
    <row r="16017" spans="4:14" s="1" customFormat="1">
      <c r="D16017" s="32"/>
      <c r="G16017" s="32"/>
      <c r="I16017" s="7"/>
      <c r="J16017" s="7"/>
      <c r="K16017" s="7"/>
      <c r="N16017" s="7"/>
    </row>
    <row r="16018" spans="4:14" s="1" customFormat="1">
      <c r="D16018" s="32"/>
      <c r="G16018" s="32"/>
      <c r="I16018" s="7"/>
      <c r="J16018" s="7"/>
      <c r="K16018" s="7"/>
      <c r="N16018" s="7"/>
    </row>
    <row r="16019" spans="4:14" s="1" customFormat="1">
      <c r="D16019" s="32"/>
      <c r="G16019" s="32"/>
      <c r="I16019" s="7"/>
      <c r="J16019" s="7"/>
      <c r="K16019" s="7"/>
      <c r="N16019" s="7"/>
    </row>
    <row r="16020" spans="4:14" s="1" customFormat="1">
      <c r="D16020" s="32"/>
      <c r="G16020" s="32"/>
      <c r="I16020" s="7"/>
      <c r="J16020" s="7"/>
      <c r="K16020" s="7"/>
      <c r="N16020" s="7"/>
    </row>
    <row r="16021" spans="4:14" s="1" customFormat="1">
      <c r="D16021" s="32"/>
      <c r="G16021" s="32"/>
      <c r="I16021" s="7"/>
      <c r="J16021" s="7"/>
      <c r="K16021" s="7"/>
      <c r="N16021" s="7"/>
    </row>
    <row r="16022" spans="4:14" s="1" customFormat="1">
      <c r="D16022" s="32"/>
      <c r="G16022" s="32"/>
      <c r="I16022" s="7"/>
      <c r="J16022" s="7"/>
      <c r="K16022" s="7"/>
      <c r="N16022" s="7"/>
    </row>
    <row r="16023" spans="4:14" s="1" customFormat="1">
      <c r="D16023" s="32"/>
      <c r="G16023" s="32"/>
      <c r="I16023" s="7"/>
      <c r="J16023" s="7"/>
      <c r="K16023" s="7"/>
      <c r="N16023" s="7"/>
    </row>
    <row r="16024" spans="4:14" s="1" customFormat="1">
      <c r="D16024" s="32"/>
      <c r="G16024" s="32"/>
      <c r="I16024" s="7"/>
      <c r="J16024" s="7"/>
      <c r="K16024" s="7"/>
      <c r="N16024" s="7"/>
    </row>
    <row r="16025" spans="4:14" s="1" customFormat="1">
      <c r="D16025" s="32"/>
      <c r="G16025" s="32"/>
      <c r="I16025" s="7"/>
      <c r="J16025" s="7"/>
      <c r="K16025" s="7"/>
      <c r="N16025" s="7"/>
    </row>
    <row r="16026" spans="4:14" s="1" customFormat="1">
      <c r="D16026" s="32"/>
      <c r="G16026" s="32"/>
      <c r="I16026" s="7"/>
      <c r="J16026" s="7"/>
      <c r="K16026" s="7"/>
      <c r="N16026" s="7"/>
    </row>
    <row r="16027" spans="4:14" s="1" customFormat="1">
      <c r="D16027" s="32"/>
      <c r="G16027" s="32"/>
      <c r="I16027" s="7"/>
      <c r="J16027" s="7"/>
      <c r="K16027" s="7"/>
      <c r="N16027" s="7"/>
    </row>
    <row r="16028" spans="4:14" s="1" customFormat="1">
      <c r="D16028" s="32"/>
      <c r="G16028" s="32"/>
      <c r="I16028" s="7"/>
      <c r="J16028" s="7"/>
      <c r="K16028" s="7"/>
      <c r="N16028" s="7"/>
    </row>
    <row r="16029" spans="4:14" s="1" customFormat="1">
      <c r="D16029" s="32"/>
      <c r="G16029" s="32"/>
      <c r="I16029" s="7"/>
      <c r="J16029" s="7"/>
      <c r="K16029" s="7"/>
      <c r="N16029" s="7"/>
    </row>
    <row r="16030" spans="4:14" s="1" customFormat="1">
      <c r="D16030" s="32"/>
      <c r="G16030" s="32"/>
      <c r="I16030" s="7"/>
      <c r="J16030" s="7"/>
      <c r="K16030" s="7"/>
      <c r="N16030" s="7"/>
    </row>
    <row r="16031" spans="4:14" s="1" customFormat="1">
      <c r="D16031" s="32"/>
      <c r="G16031" s="32"/>
      <c r="I16031" s="7"/>
      <c r="J16031" s="7"/>
      <c r="K16031" s="7"/>
      <c r="N16031" s="7"/>
    </row>
    <row r="16032" spans="4:14" s="1" customFormat="1">
      <c r="D16032" s="32"/>
      <c r="G16032" s="32"/>
      <c r="I16032" s="7"/>
      <c r="J16032" s="7"/>
      <c r="K16032" s="7"/>
      <c r="N16032" s="7"/>
    </row>
    <row r="16033" spans="4:14" s="1" customFormat="1">
      <c r="D16033" s="32"/>
      <c r="G16033" s="32"/>
      <c r="I16033" s="7"/>
      <c r="J16033" s="7"/>
      <c r="K16033" s="7"/>
      <c r="N16033" s="7"/>
    </row>
    <row r="16034" spans="4:14" s="1" customFormat="1">
      <c r="D16034" s="32"/>
      <c r="G16034" s="32"/>
      <c r="I16034" s="7"/>
      <c r="J16034" s="7"/>
      <c r="K16034" s="7"/>
      <c r="N16034" s="7"/>
    </row>
    <row r="16035" spans="4:14" s="1" customFormat="1">
      <c r="D16035" s="32"/>
      <c r="G16035" s="32"/>
      <c r="I16035" s="7"/>
      <c r="J16035" s="7"/>
      <c r="K16035" s="7"/>
      <c r="N16035" s="7"/>
    </row>
    <row r="16036" spans="4:14" s="1" customFormat="1">
      <c r="D16036" s="32"/>
      <c r="G16036" s="32"/>
      <c r="I16036" s="7"/>
      <c r="J16036" s="7"/>
      <c r="K16036" s="7"/>
      <c r="N16036" s="7"/>
    </row>
    <row r="16037" spans="4:14" s="1" customFormat="1">
      <c r="D16037" s="32"/>
      <c r="G16037" s="32"/>
      <c r="I16037" s="7"/>
      <c r="J16037" s="7"/>
      <c r="K16037" s="7"/>
      <c r="N16037" s="7"/>
    </row>
    <row r="16038" spans="4:14" s="1" customFormat="1">
      <c r="D16038" s="32"/>
      <c r="G16038" s="32"/>
      <c r="I16038" s="7"/>
      <c r="J16038" s="7"/>
      <c r="K16038" s="7"/>
      <c r="N16038" s="7"/>
    </row>
    <row r="16039" spans="4:14" s="1" customFormat="1">
      <c r="D16039" s="32"/>
      <c r="G16039" s="32"/>
      <c r="I16039" s="7"/>
      <c r="J16039" s="7"/>
      <c r="K16039" s="7"/>
      <c r="N16039" s="7"/>
    </row>
    <row r="16040" spans="4:14" s="1" customFormat="1">
      <c r="D16040" s="32"/>
      <c r="G16040" s="32"/>
      <c r="I16040" s="7"/>
      <c r="J16040" s="7"/>
      <c r="K16040" s="7"/>
      <c r="N16040" s="7"/>
    </row>
    <row r="16041" spans="4:14" s="1" customFormat="1">
      <c r="D16041" s="32"/>
      <c r="G16041" s="32"/>
      <c r="I16041" s="7"/>
      <c r="J16041" s="7"/>
      <c r="K16041" s="7"/>
      <c r="N16041" s="7"/>
    </row>
    <row r="16042" spans="4:14" s="1" customFormat="1">
      <c r="D16042" s="32"/>
      <c r="G16042" s="32"/>
      <c r="I16042" s="7"/>
      <c r="J16042" s="7"/>
      <c r="K16042" s="7"/>
      <c r="N16042" s="7"/>
    </row>
    <row r="16043" spans="4:14" s="1" customFormat="1">
      <c r="D16043" s="32"/>
      <c r="G16043" s="32"/>
      <c r="I16043" s="7"/>
      <c r="J16043" s="7"/>
      <c r="K16043" s="7"/>
      <c r="N16043" s="7"/>
    </row>
    <row r="16044" spans="4:14" s="1" customFormat="1">
      <c r="D16044" s="32"/>
      <c r="G16044" s="32"/>
      <c r="I16044" s="7"/>
      <c r="J16044" s="7"/>
      <c r="K16044" s="7"/>
      <c r="N16044" s="7"/>
    </row>
    <row r="16045" spans="4:14" s="1" customFormat="1">
      <c r="D16045" s="32"/>
      <c r="G16045" s="32"/>
      <c r="I16045" s="7"/>
      <c r="J16045" s="7"/>
      <c r="K16045" s="7"/>
      <c r="N16045" s="7"/>
    </row>
    <row r="16046" spans="4:14" s="1" customFormat="1">
      <c r="D16046" s="32"/>
      <c r="G16046" s="32"/>
      <c r="I16046" s="7"/>
      <c r="J16046" s="7"/>
      <c r="K16046" s="7"/>
      <c r="N16046" s="7"/>
    </row>
    <row r="16047" spans="4:14" s="1" customFormat="1">
      <c r="D16047" s="32"/>
      <c r="G16047" s="32"/>
      <c r="I16047" s="7"/>
      <c r="J16047" s="7"/>
      <c r="K16047" s="7"/>
      <c r="N16047" s="7"/>
    </row>
    <row r="16048" spans="4:14" s="1" customFormat="1">
      <c r="D16048" s="32"/>
      <c r="G16048" s="32"/>
      <c r="I16048" s="7"/>
      <c r="J16048" s="7"/>
      <c r="K16048" s="7"/>
      <c r="N16048" s="7"/>
    </row>
    <row r="16049" spans="4:14" s="1" customFormat="1">
      <c r="D16049" s="32"/>
      <c r="G16049" s="32"/>
      <c r="I16049" s="7"/>
      <c r="J16049" s="7"/>
      <c r="K16049" s="7"/>
      <c r="N16049" s="7"/>
    </row>
    <row r="16050" spans="4:14" s="1" customFormat="1">
      <c r="D16050" s="32"/>
      <c r="G16050" s="32"/>
      <c r="I16050" s="7"/>
      <c r="J16050" s="7"/>
      <c r="K16050" s="7"/>
      <c r="N16050" s="7"/>
    </row>
    <row r="16051" spans="4:14" s="1" customFormat="1">
      <c r="D16051" s="32"/>
      <c r="G16051" s="32"/>
      <c r="I16051" s="7"/>
      <c r="J16051" s="7"/>
      <c r="K16051" s="7"/>
      <c r="N16051" s="7"/>
    </row>
    <row r="16052" spans="4:14" s="1" customFormat="1">
      <c r="D16052" s="32"/>
      <c r="G16052" s="32"/>
      <c r="I16052" s="7"/>
      <c r="J16052" s="7"/>
      <c r="K16052" s="7"/>
      <c r="N16052" s="7"/>
    </row>
    <row r="16053" spans="4:14" s="1" customFormat="1">
      <c r="D16053" s="32"/>
      <c r="G16053" s="32"/>
      <c r="I16053" s="7"/>
      <c r="J16053" s="7"/>
      <c r="K16053" s="7"/>
      <c r="N16053" s="7"/>
    </row>
    <row r="16054" spans="4:14" s="1" customFormat="1">
      <c r="D16054" s="32"/>
      <c r="G16054" s="32"/>
      <c r="I16054" s="7"/>
      <c r="J16054" s="7"/>
      <c r="K16054" s="7"/>
      <c r="N16054" s="7"/>
    </row>
    <row r="16055" spans="4:14" s="1" customFormat="1">
      <c r="D16055" s="32"/>
      <c r="G16055" s="32"/>
      <c r="I16055" s="7"/>
      <c r="J16055" s="7"/>
      <c r="K16055" s="7"/>
      <c r="N16055" s="7"/>
    </row>
    <row r="16056" spans="4:14" s="1" customFormat="1">
      <c r="D16056" s="32"/>
      <c r="G16056" s="32"/>
      <c r="I16056" s="7"/>
      <c r="J16056" s="7"/>
      <c r="K16056" s="7"/>
      <c r="N16056" s="7"/>
    </row>
    <row r="16057" spans="4:14" s="1" customFormat="1">
      <c r="D16057" s="32"/>
      <c r="G16057" s="32"/>
      <c r="I16057" s="7"/>
      <c r="J16057" s="7"/>
      <c r="K16057" s="7"/>
      <c r="N16057" s="7"/>
    </row>
    <row r="16058" spans="4:14" s="1" customFormat="1">
      <c r="D16058" s="32"/>
      <c r="G16058" s="32"/>
      <c r="I16058" s="7"/>
      <c r="J16058" s="7"/>
      <c r="K16058" s="7"/>
      <c r="N16058" s="7"/>
    </row>
    <row r="16059" spans="4:14" s="1" customFormat="1">
      <c r="D16059" s="32"/>
      <c r="G16059" s="32"/>
      <c r="I16059" s="7"/>
      <c r="J16059" s="7"/>
      <c r="K16059" s="7"/>
      <c r="N16059" s="7"/>
    </row>
    <row r="16060" spans="4:14" s="1" customFormat="1">
      <c r="D16060" s="32"/>
      <c r="G16060" s="32"/>
      <c r="I16060" s="7"/>
      <c r="J16060" s="7"/>
      <c r="K16060" s="7"/>
      <c r="N16060" s="7"/>
    </row>
    <row r="16061" spans="4:14" s="1" customFormat="1">
      <c r="D16061" s="32"/>
      <c r="G16061" s="32"/>
      <c r="I16061" s="7"/>
      <c r="J16061" s="7"/>
      <c r="K16061" s="7"/>
      <c r="N16061" s="7"/>
    </row>
    <row r="16062" spans="4:14" s="1" customFormat="1">
      <c r="D16062" s="32"/>
      <c r="G16062" s="32"/>
      <c r="I16062" s="7"/>
      <c r="J16062" s="7"/>
      <c r="K16062" s="7"/>
      <c r="N16062" s="7"/>
    </row>
    <row r="16063" spans="4:14" s="1" customFormat="1">
      <c r="D16063" s="32"/>
      <c r="G16063" s="32"/>
      <c r="I16063" s="7"/>
      <c r="J16063" s="7"/>
      <c r="K16063" s="7"/>
      <c r="N16063" s="7"/>
    </row>
    <row r="16064" spans="4:14" s="1" customFormat="1">
      <c r="D16064" s="32"/>
      <c r="G16064" s="32"/>
      <c r="I16064" s="7"/>
      <c r="J16064" s="7"/>
      <c r="K16064" s="7"/>
      <c r="N16064" s="7"/>
    </row>
    <row r="16065" spans="4:14" s="1" customFormat="1">
      <c r="D16065" s="32"/>
      <c r="G16065" s="32"/>
      <c r="I16065" s="7"/>
      <c r="J16065" s="7"/>
      <c r="K16065" s="7"/>
      <c r="N16065" s="7"/>
    </row>
    <row r="16066" spans="4:14" s="1" customFormat="1">
      <c r="D16066" s="32"/>
      <c r="G16066" s="32"/>
      <c r="I16066" s="7"/>
      <c r="J16066" s="7"/>
      <c r="K16066" s="7"/>
      <c r="N16066" s="7"/>
    </row>
    <row r="16067" spans="4:14" s="1" customFormat="1">
      <c r="D16067" s="32"/>
      <c r="G16067" s="32"/>
      <c r="I16067" s="7"/>
      <c r="J16067" s="7"/>
      <c r="K16067" s="7"/>
      <c r="N16067" s="7"/>
    </row>
    <row r="16068" spans="4:14" s="1" customFormat="1">
      <c r="D16068" s="32"/>
      <c r="G16068" s="32"/>
      <c r="I16068" s="7"/>
      <c r="J16068" s="7"/>
      <c r="K16068" s="7"/>
      <c r="N16068" s="7"/>
    </row>
    <row r="16069" spans="4:14" s="1" customFormat="1">
      <c r="D16069" s="32"/>
      <c r="G16069" s="32"/>
      <c r="I16069" s="7"/>
      <c r="J16069" s="7"/>
      <c r="K16069" s="7"/>
      <c r="N16069" s="7"/>
    </row>
    <row r="16070" spans="4:14" s="1" customFormat="1">
      <c r="D16070" s="32"/>
      <c r="G16070" s="32"/>
      <c r="I16070" s="7"/>
      <c r="J16070" s="7"/>
      <c r="K16070" s="7"/>
      <c r="N16070" s="7"/>
    </row>
    <row r="16071" spans="4:14" s="1" customFormat="1">
      <c r="D16071" s="32"/>
      <c r="G16071" s="32"/>
      <c r="I16071" s="7"/>
      <c r="J16071" s="7"/>
      <c r="K16071" s="7"/>
      <c r="N16071" s="7"/>
    </row>
    <row r="16072" spans="4:14" s="1" customFormat="1">
      <c r="D16072" s="32"/>
      <c r="G16072" s="32"/>
      <c r="I16072" s="7"/>
      <c r="J16072" s="7"/>
      <c r="K16072" s="7"/>
      <c r="N16072" s="7"/>
    </row>
    <row r="16073" spans="4:14" s="1" customFormat="1">
      <c r="D16073" s="32"/>
      <c r="G16073" s="32"/>
      <c r="I16073" s="7"/>
      <c r="J16073" s="7"/>
      <c r="K16073" s="7"/>
      <c r="N16073" s="7"/>
    </row>
    <row r="16074" spans="4:14" s="1" customFormat="1">
      <c r="D16074" s="32"/>
      <c r="G16074" s="32"/>
      <c r="I16074" s="7"/>
      <c r="J16074" s="7"/>
      <c r="K16074" s="7"/>
      <c r="N16074" s="7"/>
    </row>
    <row r="16075" spans="4:14" s="1" customFormat="1">
      <c r="D16075" s="32"/>
      <c r="G16075" s="32"/>
      <c r="I16075" s="7"/>
      <c r="J16075" s="7"/>
      <c r="K16075" s="7"/>
      <c r="N16075" s="7"/>
    </row>
    <row r="16076" spans="4:14" s="1" customFormat="1">
      <c r="D16076" s="32"/>
      <c r="G16076" s="32"/>
      <c r="I16076" s="7"/>
      <c r="J16076" s="7"/>
      <c r="K16076" s="7"/>
      <c r="N16076" s="7"/>
    </row>
    <row r="16077" spans="4:14" s="1" customFormat="1">
      <c r="D16077" s="32"/>
      <c r="G16077" s="32"/>
      <c r="I16077" s="7"/>
      <c r="J16077" s="7"/>
      <c r="K16077" s="7"/>
      <c r="N16077" s="7"/>
    </row>
    <row r="16078" spans="4:14" s="1" customFormat="1">
      <c r="D16078" s="32"/>
      <c r="G16078" s="32"/>
      <c r="I16078" s="7"/>
      <c r="J16078" s="7"/>
      <c r="K16078" s="7"/>
      <c r="N16078" s="7"/>
    </row>
    <row r="16079" spans="4:14" s="1" customFormat="1">
      <c r="D16079" s="32"/>
      <c r="G16079" s="32"/>
      <c r="I16079" s="7"/>
      <c r="J16079" s="7"/>
      <c r="K16079" s="7"/>
      <c r="N16079" s="7"/>
    </row>
    <row r="16080" spans="4:14" s="1" customFormat="1">
      <c r="D16080" s="32"/>
      <c r="G16080" s="32"/>
      <c r="I16080" s="7"/>
      <c r="J16080" s="7"/>
      <c r="K16080" s="7"/>
      <c r="N16080" s="7"/>
    </row>
    <row r="16081" spans="4:14" s="1" customFormat="1">
      <c r="D16081" s="32"/>
      <c r="G16081" s="32"/>
      <c r="I16081" s="7"/>
      <c r="J16081" s="7"/>
      <c r="K16081" s="7"/>
      <c r="N16081" s="7"/>
    </row>
    <row r="16082" spans="4:14" s="1" customFormat="1">
      <c r="D16082" s="32"/>
      <c r="G16082" s="32"/>
      <c r="I16082" s="7"/>
      <c r="J16082" s="7"/>
      <c r="K16082" s="7"/>
      <c r="N16082" s="7"/>
    </row>
    <row r="16083" spans="4:14" s="1" customFormat="1">
      <c r="D16083" s="32"/>
      <c r="G16083" s="32"/>
      <c r="I16083" s="7"/>
      <c r="J16083" s="7"/>
      <c r="K16083" s="7"/>
      <c r="N16083" s="7"/>
    </row>
    <row r="16084" spans="4:14" s="1" customFormat="1">
      <c r="D16084" s="32"/>
      <c r="G16084" s="32"/>
      <c r="I16084" s="7"/>
      <c r="J16084" s="7"/>
      <c r="K16084" s="7"/>
      <c r="N16084" s="7"/>
    </row>
    <row r="16085" spans="4:14" s="1" customFormat="1">
      <c r="D16085" s="32"/>
      <c r="G16085" s="32"/>
      <c r="I16085" s="7"/>
      <c r="J16085" s="7"/>
      <c r="K16085" s="7"/>
      <c r="N16085" s="7"/>
    </row>
    <row r="16086" spans="4:14" s="1" customFormat="1">
      <c r="D16086" s="32"/>
      <c r="G16086" s="32"/>
      <c r="I16086" s="7"/>
      <c r="J16086" s="7"/>
      <c r="K16086" s="7"/>
      <c r="N16086" s="7"/>
    </row>
    <row r="16087" spans="4:14" s="1" customFormat="1">
      <c r="D16087" s="32"/>
      <c r="G16087" s="32"/>
      <c r="I16087" s="7"/>
      <c r="J16087" s="7"/>
      <c r="K16087" s="7"/>
      <c r="N16087" s="7"/>
    </row>
    <row r="16088" spans="4:14" s="1" customFormat="1">
      <c r="D16088" s="32"/>
      <c r="G16088" s="32"/>
      <c r="I16088" s="7"/>
      <c r="J16088" s="7"/>
      <c r="K16088" s="7"/>
      <c r="N16088" s="7"/>
    </row>
    <row r="16089" spans="4:14" s="1" customFormat="1">
      <c r="D16089" s="32"/>
      <c r="G16089" s="32"/>
      <c r="I16089" s="7"/>
      <c r="J16089" s="7"/>
      <c r="K16089" s="7"/>
      <c r="N16089" s="7"/>
    </row>
    <row r="16090" spans="4:14" s="1" customFormat="1">
      <c r="D16090" s="32"/>
      <c r="G16090" s="32"/>
      <c r="I16090" s="7"/>
      <c r="J16090" s="7"/>
      <c r="K16090" s="7"/>
      <c r="N16090" s="7"/>
    </row>
    <row r="16091" spans="4:14" s="1" customFormat="1">
      <c r="D16091" s="32"/>
      <c r="G16091" s="32"/>
      <c r="I16091" s="7"/>
      <c r="J16091" s="7"/>
      <c r="K16091" s="7"/>
      <c r="N16091" s="7"/>
    </row>
    <row r="16092" spans="4:14" s="1" customFormat="1">
      <c r="D16092" s="32"/>
      <c r="G16092" s="32"/>
      <c r="I16092" s="7"/>
      <c r="J16092" s="7"/>
      <c r="K16092" s="7"/>
      <c r="N16092" s="7"/>
    </row>
    <row r="16093" spans="4:14" s="1" customFormat="1">
      <c r="D16093" s="32"/>
      <c r="G16093" s="32"/>
      <c r="I16093" s="7"/>
      <c r="J16093" s="7"/>
      <c r="K16093" s="7"/>
      <c r="N16093" s="7"/>
    </row>
    <row r="16094" spans="4:14" s="1" customFormat="1">
      <c r="D16094" s="32"/>
      <c r="G16094" s="32"/>
      <c r="I16094" s="7"/>
      <c r="J16094" s="7"/>
      <c r="K16094" s="7"/>
      <c r="N16094" s="7"/>
    </row>
    <row r="16095" spans="4:14" s="1" customFormat="1">
      <c r="D16095" s="32"/>
      <c r="G16095" s="32"/>
      <c r="I16095" s="7"/>
      <c r="J16095" s="7"/>
      <c r="K16095" s="7"/>
      <c r="N16095" s="7"/>
    </row>
    <row r="16096" spans="4:14" s="1" customFormat="1">
      <c r="D16096" s="32"/>
      <c r="G16096" s="32"/>
      <c r="I16096" s="7"/>
      <c r="J16096" s="7"/>
      <c r="K16096" s="7"/>
      <c r="N16096" s="7"/>
    </row>
    <row r="16097" spans="4:14" s="1" customFormat="1">
      <c r="D16097" s="32"/>
      <c r="G16097" s="32"/>
      <c r="I16097" s="7"/>
      <c r="J16097" s="7"/>
      <c r="K16097" s="7"/>
      <c r="N16097" s="7"/>
    </row>
    <row r="16098" spans="4:14" s="1" customFormat="1">
      <c r="D16098" s="32"/>
      <c r="G16098" s="32"/>
      <c r="I16098" s="7"/>
      <c r="J16098" s="7"/>
      <c r="K16098" s="7"/>
      <c r="N16098" s="7"/>
    </row>
    <row r="16099" spans="4:14" s="1" customFormat="1">
      <c r="D16099" s="32"/>
      <c r="G16099" s="32"/>
      <c r="I16099" s="7"/>
      <c r="J16099" s="7"/>
      <c r="K16099" s="7"/>
      <c r="N16099" s="7"/>
    </row>
    <row r="16100" spans="4:14" s="1" customFormat="1">
      <c r="D16100" s="32"/>
      <c r="G16100" s="32"/>
      <c r="I16100" s="7"/>
      <c r="J16100" s="7"/>
      <c r="K16100" s="7"/>
      <c r="N16100" s="7"/>
    </row>
    <row r="16101" spans="4:14" s="1" customFormat="1">
      <c r="D16101" s="32"/>
      <c r="G16101" s="32"/>
      <c r="I16101" s="7"/>
      <c r="J16101" s="7"/>
      <c r="K16101" s="7"/>
      <c r="N16101" s="7"/>
    </row>
    <row r="16102" spans="4:14" s="1" customFormat="1">
      <c r="D16102" s="32"/>
      <c r="G16102" s="32"/>
      <c r="I16102" s="7"/>
      <c r="J16102" s="7"/>
      <c r="K16102" s="7"/>
      <c r="N16102" s="7"/>
    </row>
    <row r="16103" spans="4:14" s="1" customFormat="1">
      <c r="D16103" s="32"/>
      <c r="G16103" s="32"/>
      <c r="I16103" s="7"/>
      <c r="J16103" s="7"/>
      <c r="K16103" s="7"/>
      <c r="N16103" s="7"/>
    </row>
    <row r="16104" spans="4:14" s="1" customFormat="1">
      <c r="D16104" s="32"/>
      <c r="G16104" s="32"/>
      <c r="I16104" s="7"/>
      <c r="J16104" s="7"/>
      <c r="K16104" s="7"/>
      <c r="N16104" s="7"/>
    </row>
    <row r="16105" spans="4:14" s="1" customFormat="1">
      <c r="D16105" s="32"/>
      <c r="G16105" s="32"/>
      <c r="I16105" s="7"/>
      <c r="J16105" s="7"/>
      <c r="K16105" s="7"/>
      <c r="N16105" s="7"/>
    </row>
    <row r="16106" spans="4:14" s="1" customFormat="1">
      <c r="D16106" s="32"/>
      <c r="G16106" s="32"/>
      <c r="I16106" s="7"/>
      <c r="J16106" s="7"/>
      <c r="K16106" s="7"/>
      <c r="N16106" s="7"/>
    </row>
    <row r="16107" spans="4:14" s="1" customFormat="1">
      <c r="D16107" s="32"/>
      <c r="G16107" s="32"/>
      <c r="I16107" s="7"/>
      <c r="J16107" s="7"/>
      <c r="K16107" s="7"/>
      <c r="N16107" s="7"/>
    </row>
    <row r="16108" spans="4:14" s="1" customFormat="1">
      <c r="D16108" s="32"/>
      <c r="G16108" s="32"/>
      <c r="I16108" s="7"/>
      <c r="J16108" s="7"/>
      <c r="K16108" s="7"/>
      <c r="N16108" s="7"/>
    </row>
    <row r="16109" spans="4:14" s="1" customFormat="1">
      <c r="D16109" s="32"/>
      <c r="G16109" s="32"/>
      <c r="I16109" s="7"/>
      <c r="J16109" s="7"/>
      <c r="K16109" s="7"/>
      <c r="N16109" s="7"/>
    </row>
    <row r="16110" spans="4:14" s="1" customFormat="1">
      <c r="D16110" s="32"/>
      <c r="G16110" s="32"/>
      <c r="I16110" s="7"/>
      <c r="J16110" s="7"/>
      <c r="K16110" s="7"/>
      <c r="N16110" s="7"/>
    </row>
    <row r="16111" spans="4:14" s="1" customFormat="1">
      <c r="D16111" s="32"/>
      <c r="G16111" s="32"/>
      <c r="I16111" s="7"/>
      <c r="J16111" s="7"/>
      <c r="K16111" s="7"/>
      <c r="N16111" s="7"/>
    </row>
    <row r="16112" spans="4:14" s="1" customFormat="1">
      <c r="D16112" s="32"/>
      <c r="G16112" s="32"/>
      <c r="I16112" s="7"/>
      <c r="J16112" s="7"/>
      <c r="K16112" s="7"/>
      <c r="N16112" s="7"/>
    </row>
    <row r="16113" spans="4:14" s="1" customFormat="1">
      <c r="D16113" s="32"/>
      <c r="G16113" s="32"/>
      <c r="I16113" s="7"/>
      <c r="J16113" s="7"/>
      <c r="K16113" s="7"/>
      <c r="N16113" s="7"/>
    </row>
    <row r="16114" spans="4:14" s="1" customFormat="1">
      <c r="D16114" s="32"/>
      <c r="G16114" s="32"/>
      <c r="I16114" s="7"/>
      <c r="J16114" s="7"/>
      <c r="K16114" s="7"/>
      <c r="N16114" s="7"/>
    </row>
    <row r="16115" spans="4:14" s="1" customFormat="1">
      <c r="D16115" s="32"/>
      <c r="G16115" s="32"/>
      <c r="I16115" s="7"/>
      <c r="J16115" s="7"/>
      <c r="K16115" s="7"/>
      <c r="N16115" s="7"/>
    </row>
    <row r="16116" spans="4:14" s="1" customFormat="1">
      <c r="D16116" s="32"/>
      <c r="G16116" s="32"/>
      <c r="I16116" s="7"/>
      <c r="J16116" s="7"/>
      <c r="K16116" s="7"/>
      <c r="N16116" s="7"/>
    </row>
    <row r="16117" spans="4:14" s="1" customFormat="1">
      <c r="D16117" s="32"/>
      <c r="G16117" s="32"/>
      <c r="I16117" s="7"/>
      <c r="J16117" s="7"/>
      <c r="K16117" s="7"/>
      <c r="N16117" s="7"/>
    </row>
    <row r="16118" spans="4:14" s="1" customFormat="1">
      <c r="D16118" s="32"/>
      <c r="G16118" s="32"/>
      <c r="I16118" s="7"/>
      <c r="J16118" s="7"/>
      <c r="K16118" s="7"/>
      <c r="N16118" s="7"/>
    </row>
    <row r="16119" spans="4:14" s="1" customFormat="1">
      <c r="D16119" s="32"/>
      <c r="G16119" s="32"/>
      <c r="I16119" s="7"/>
      <c r="J16119" s="7"/>
      <c r="K16119" s="7"/>
      <c r="N16119" s="7"/>
    </row>
    <row r="16120" spans="4:14" s="1" customFormat="1">
      <c r="D16120" s="32"/>
      <c r="G16120" s="32"/>
      <c r="I16120" s="7"/>
      <c r="J16120" s="7"/>
      <c r="K16120" s="7"/>
      <c r="N16120" s="7"/>
    </row>
    <row r="16121" spans="4:14" s="1" customFormat="1">
      <c r="D16121" s="32"/>
      <c r="G16121" s="32"/>
      <c r="I16121" s="7"/>
      <c r="J16121" s="7"/>
      <c r="K16121" s="7"/>
      <c r="N16121" s="7"/>
    </row>
    <row r="16122" spans="4:14" s="1" customFormat="1">
      <c r="D16122" s="32"/>
      <c r="G16122" s="32"/>
      <c r="I16122" s="7"/>
      <c r="J16122" s="7"/>
      <c r="K16122" s="7"/>
      <c r="N16122" s="7"/>
    </row>
    <row r="16123" spans="4:14" s="1" customFormat="1">
      <c r="D16123" s="32"/>
      <c r="G16123" s="32"/>
      <c r="I16123" s="7"/>
      <c r="J16123" s="7"/>
      <c r="K16123" s="7"/>
      <c r="N16123" s="7"/>
    </row>
    <row r="16124" spans="4:14" s="1" customFormat="1">
      <c r="D16124" s="32"/>
      <c r="G16124" s="32"/>
      <c r="I16124" s="7"/>
      <c r="J16124" s="7"/>
      <c r="K16124" s="7"/>
      <c r="N16124" s="7"/>
    </row>
    <row r="16125" spans="4:14" s="1" customFormat="1">
      <c r="D16125" s="32"/>
      <c r="G16125" s="32"/>
      <c r="I16125" s="7"/>
      <c r="J16125" s="7"/>
      <c r="K16125" s="7"/>
      <c r="N16125" s="7"/>
    </row>
    <row r="16126" spans="4:14" s="1" customFormat="1">
      <c r="D16126" s="32"/>
      <c r="G16126" s="32"/>
      <c r="I16126" s="7"/>
      <c r="J16126" s="7"/>
      <c r="K16126" s="7"/>
      <c r="N16126" s="7"/>
    </row>
    <row r="16127" spans="4:14" s="1" customFormat="1">
      <c r="D16127" s="32"/>
      <c r="G16127" s="32"/>
      <c r="I16127" s="7"/>
      <c r="J16127" s="7"/>
      <c r="K16127" s="7"/>
      <c r="N16127" s="7"/>
    </row>
    <row r="16128" spans="4:14" s="1" customFormat="1">
      <c r="D16128" s="32"/>
      <c r="G16128" s="32"/>
      <c r="I16128" s="7"/>
      <c r="J16128" s="7"/>
      <c r="K16128" s="7"/>
      <c r="N16128" s="7"/>
    </row>
    <row r="16129" spans="4:14" s="1" customFormat="1">
      <c r="D16129" s="32"/>
      <c r="G16129" s="32"/>
      <c r="I16129" s="7"/>
      <c r="J16129" s="7"/>
      <c r="K16129" s="7"/>
      <c r="N16129" s="7"/>
    </row>
    <row r="16130" spans="4:14" s="1" customFormat="1">
      <c r="D16130" s="32"/>
      <c r="G16130" s="32"/>
      <c r="I16130" s="7"/>
      <c r="J16130" s="7"/>
      <c r="K16130" s="7"/>
      <c r="N16130" s="7"/>
    </row>
    <row r="16131" spans="4:14" s="1" customFormat="1">
      <c r="D16131" s="32"/>
      <c r="G16131" s="32"/>
      <c r="I16131" s="7"/>
      <c r="J16131" s="7"/>
      <c r="K16131" s="7"/>
      <c r="N16131" s="7"/>
    </row>
    <row r="16132" spans="4:14" s="1" customFormat="1">
      <c r="D16132" s="32"/>
      <c r="G16132" s="32"/>
      <c r="I16132" s="7"/>
      <c r="J16132" s="7"/>
      <c r="K16132" s="7"/>
      <c r="N16132" s="7"/>
    </row>
    <row r="16133" spans="4:14" s="1" customFormat="1">
      <c r="D16133" s="32"/>
      <c r="G16133" s="32"/>
      <c r="I16133" s="7"/>
      <c r="J16133" s="7"/>
      <c r="K16133" s="7"/>
      <c r="N16133" s="7"/>
    </row>
    <row r="16134" spans="4:14" s="1" customFormat="1">
      <c r="D16134" s="32"/>
      <c r="G16134" s="32"/>
      <c r="I16134" s="7"/>
      <c r="J16134" s="7"/>
      <c r="K16134" s="7"/>
      <c r="N16134" s="7"/>
    </row>
    <row r="16135" spans="4:14" s="1" customFormat="1">
      <c r="D16135" s="32"/>
      <c r="G16135" s="32"/>
      <c r="I16135" s="7"/>
      <c r="J16135" s="7"/>
      <c r="K16135" s="7"/>
      <c r="N16135" s="7"/>
    </row>
    <row r="16136" spans="4:14" s="1" customFormat="1">
      <c r="D16136" s="32"/>
      <c r="G16136" s="32"/>
      <c r="I16136" s="7"/>
      <c r="J16136" s="7"/>
      <c r="K16136" s="7"/>
      <c r="N16136" s="7"/>
    </row>
    <row r="16137" spans="4:14" s="1" customFormat="1">
      <c r="D16137" s="32"/>
      <c r="G16137" s="32"/>
      <c r="I16137" s="7"/>
      <c r="J16137" s="7"/>
      <c r="K16137" s="7"/>
      <c r="N16137" s="7"/>
    </row>
    <row r="16138" spans="4:14" s="1" customFormat="1">
      <c r="D16138" s="32"/>
      <c r="G16138" s="32"/>
      <c r="I16138" s="7"/>
      <c r="J16138" s="7"/>
      <c r="K16138" s="7"/>
      <c r="N16138" s="7"/>
    </row>
    <row r="16139" spans="4:14" s="1" customFormat="1">
      <c r="D16139" s="32"/>
      <c r="G16139" s="32"/>
      <c r="I16139" s="7"/>
      <c r="J16139" s="7"/>
      <c r="K16139" s="7"/>
      <c r="N16139" s="7"/>
    </row>
    <row r="16140" spans="4:14" s="1" customFormat="1">
      <c r="D16140" s="32"/>
      <c r="G16140" s="32"/>
      <c r="I16140" s="7"/>
      <c r="J16140" s="7"/>
      <c r="K16140" s="7"/>
      <c r="N16140" s="7"/>
    </row>
    <row r="16141" spans="4:14" s="1" customFormat="1">
      <c r="D16141" s="32"/>
      <c r="G16141" s="32"/>
      <c r="I16141" s="7"/>
      <c r="J16141" s="7"/>
      <c r="K16141" s="7"/>
      <c r="N16141" s="7"/>
    </row>
    <row r="16142" spans="4:14" s="1" customFormat="1">
      <c r="D16142" s="32"/>
      <c r="G16142" s="32"/>
      <c r="I16142" s="7"/>
      <c r="J16142" s="7"/>
      <c r="K16142" s="7"/>
      <c r="N16142" s="7"/>
    </row>
    <row r="16143" spans="4:14" s="1" customFormat="1">
      <c r="D16143" s="32"/>
      <c r="G16143" s="32"/>
      <c r="I16143" s="7"/>
      <c r="J16143" s="7"/>
      <c r="K16143" s="7"/>
      <c r="N16143" s="7"/>
    </row>
    <row r="16144" spans="4:14" s="1" customFormat="1">
      <c r="D16144" s="32"/>
      <c r="G16144" s="32"/>
      <c r="I16144" s="7"/>
      <c r="J16144" s="7"/>
      <c r="K16144" s="7"/>
      <c r="N16144" s="7"/>
    </row>
    <row r="16145" spans="4:14" s="1" customFormat="1">
      <c r="D16145" s="32"/>
      <c r="G16145" s="32"/>
      <c r="I16145" s="7"/>
      <c r="J16145" s="7"/>
      <c r="K16145" s="7"/>
      <c r="N16145" s="7"/>
    </row>
    <row r="16146" spans="4:14" s="1" customFormat="1">
      <c r="D16146" s="32"/>
      <c r="G16146" s="32"/>
      <c r="I16146" s="7"/>
      <c r="J16146" s="7"/>
      <c r="K16146" s="7"/>
      <c r="N16146" s="7"/>
    </row>
    <row r="16147" spans="4:14" s="1" customFormat="1">
      <c r="D16147" s="32"/>
      <c r="G16147" s="32"/>
      <c r="I16147" s="7"/>
      <c r="J16147" s="7"/>
      <c r="K16147" s="7"/>
      <c r="N16147" s="7"/>
    </row>
    <row r="16148" spans="4:14" s="1" customFormat="1">
      <c r="D16148" s="32"/>
      <c r="G16148" s="32"/>
      <c r="I16148" s="7"/>
      <c r="J16148" s="7"/>
      <c r="K16148" s="7"/>
      <c r="N16148" s="7"/>
    </row>
    <row r="16149" spans="4:14" s="1" customFormat="1">
      <c r="D16149" s="32"/>
      <c r="G16149" s="32"/>
      <c r="I16149" s="7"/>
      <c r="J16149" s="7"/>
      <c r="K16149" s="7"/>
      <c r="N16149" s="7"/>
    </row>
    <row r="16150" spans="4:14" s="1" customFormat="1">
      <c r="D16150" s="32"/>
      <c r="G16150" s="32"/>
      <c r="I16150" s="7"/>
      <c r="J16150" s="7"/>
      <c r="K16150" s="7"/>
      <c r="N16150" s="7"/>
    </row>
    <row r="16151" spans="4:14" s="1" customFormat="1">
      <c r="D16151" s="32"/>
      <c r="G16151" s="32"/>
      <c r="I16151" s="7"/>
      <c r="J16151" s="7"/>
      <c r="K16151" s="7"/>
      <c r="N16151" s="7"/>
    </row>
    <row r="16152" spans="4:14" s="1" customFormat="1">
      <c r="D16152" s="32"/>
      <c r="G16152" s="32"/>
      <c r="I16152" s="7"/>
      <c r="J16152" s="7"/>
      <c r="K16152" s="7"/>
      <c r="N16152" s="7"/>
    </row>
    <row r="16153" spans="4:14" s="1" customFormat="1">
      <c r="D16153" s="32"/>
      <c r="G16153" s="32"/>
      <c r="I16153" s="7"/>
      <c r="J16153" s="7"/>
      <c r="K16153" s="7"/>
      <c r="N16153" s="7"/>
    </row>
    <row r="16154" spans="4:14" s="1" customFormat="1">
      <c r="D16154" s="32"/>
      <c r="G16154" s="32"/>
      <c r="I16154" s="7"/>
      <c r="J16154" s="7"/>
      <c r="K16154" s="7"/>
      <c r="N16154" s="7"/>
    </row>
    <row r="16155" spans="4:14" s="1" customFormat="1">
      <c r="D16155" s="32"/>
      <c r="G16155" s="32"/>
      <c r="I16155" s="7"/>
      <c r="J16155" s="7"/>
      <c r="K16155" s="7"/>
      <c r="N16155" s="7"/>
    </row>
    <row r="16156" spans="4:14" s="1" customFormat="1">
      <c r="D16156" s="32"/>
      <c r="G16156" s="32"/>
      <c r="I16156" s="7"/>
      <c r="J16156" s="7"/>
      <c r="K16156" s="7"/>
      <c r="N16156" s="7"/>
    </row>
    <row r="16157" spans="4:14" s="1" customFormat="1">
      <c r="D16157" s="32"/>
      <c r="G16157" s="32"/>
      <c r="I16157" s="7"/>
      <c r="J16157" s="7"/>
      <c r="K16157" s="7"/>
      <c r="N16157" s="7"/>
    </row>
    <row r="16158" spans="4:14" s="1" customFormat="1">
      <c r="D16158" s="32"/>
      <c r="G16158" s="32"/>
      <c r="I16158" s="7"/>
      <c r="J16158" s="7"/>
      <c r="K16158" s="7"/>
      <c r="N16158" s="7"/>
    </row>
    <row r="16159" spans="4:14" s="1" customFormat="1">
      <c r="D16159" s="32"/>
      <c r="G16159" s="32"/>
      <c r="I16159" s="7"/>
      <c r="J16159" s="7"/>
      <c r="K16159" s="7"/>
      <c r="N16159" s="7"/>
    </row>
    <row r="16160" spans="4:14" s="1" customFormat="1">
      <c r="D16160" s="32"/>
      <c r="G16160" s="32"/>
      <c r="I16160" s="7"/>
      <c r="J16160" s="7"/>
      <c r="K16160" s="7"/>
      <c r="N16160" s="7"/>
    </row>
    <row r="16161" spans="4:14" s="1" customFormat="1">
      <c r="D16161" s="32"/>
      <c r="G16161" s="32"/>
      <c r="I16161" s="7"/>
      <c r="J16161" s="7"/>
      <c r="K16161" s="7"/>
      <c r="N16161" s="7"/>
    </row>
    <row r="16162" spans="4:14" s="1" customFormat="1">
      <c r="D16162" s="32"/>
      <c r="G16162" s="32"/>
      <c r="I16162" s="7"/>
      <c r="J16162" s="7"/>
      <c r="K16162" s="7"/>
      <c r="N16162" s="7"/>
    </row>
    <row r="16163" spans="4:14" s="1" customFormat="1">
      <c r="D16163" s="32"/>
      <c r="G16163" s="32"/>
      <c r="I16163" s="7"/>
      <c r="J16163" s="7"/>
      <c r="K16163" s="7"/>
      <c r="N16163" s="7"/>
    </row>
    <row r="16164" spans="4:14" s="1" customFormat="1">
      <c r="D16164" s="32"/>
      <c r="G16164" s="32"/>
      <c r="I16164" s="7"/>
      <c r="J16164" s="7"/>
      <c r="K16164" s="7"/>
      <c r="N16164" s="7"/>
    </row>
    <row r="16165" spans="4:14" s="1" customFormat="1">
      <c r="D16165" s="32"/>
      <c r="G16165" s="32"/>
      <c r="I16165" s="7"/>
      <c r="J16165" s="7"/>
      <c r="K16165" s="7"/>
      <c r="N16165" s="7"/>
    </row>
    <row r="16166" spans="4:14" s="1" customFormat="1">
      <c r="D16166" s="32"/>
      <c r="G16166" s="32"/>
      <c r="I16166" s="7"/>
      <c r="J16166" s="7"/>
      <c r="K16166" s="7"/>
      <c r="N16166" s="7"/>
    </row>
    <row r="16167" spans="4:14" s="1" customFormat="1">
      <c r="D16167" s="32"/>
      <c r="G16167" s="32"/>
      <c r="I16167" s="7"/>
      <c r="J16167" s="7"/>
      <c r="K16167" s="7"/>
      <c r="N16167" s="7"/>
    </row>
    <row r="16168" spans="4:14" s="1" customFormat="1">
      <c r="D16168" s="32"/>
      <c r="G16168" s="32"/>
      <c r="I16168" s="7"/>
      <c r="J16168" s="7"/>
      <c r="K16168" s="7"/>
      <c r="N16168" s="7"/>
    </row>
    <row r="16169" spans="4:14" s="1" customFormat="1">
      <c r="D16169" s="32"/>
      <c r="G16169" s="32"/>
      <c r="I16169" s="7"/>
      <c r="J16169" s="7"/>
      <c r="K16169" s="7"/>
      <c r="N16169" s="7"/>
    </row>
    <row r="16170" spans="4:14" s="1" customFormat="1">
      <c r="D16170" s="32"/>
      <c r="G16170" s="32"/>
      <c r="I16170" s="7"/>
      <c r="J16170" s="7"/>
      <c r="K16170" s="7"/>
      <c r="N16170" s="7"/>
    </row>
    <row r="16171" spans="4:14" s="1" customFormat="1">
      <c r="D16171" s="32"/>
      <c r="G16171" s="32"/>
      <c r="I16171" s="7"/>
      <c r="J16171" s="7"/>
      <c r="K16171" s="7"/>
      <c r="N16171" s="7"/>
    </row>
    <row r="16172" spans="4:14" s="1" customFormat="1">
      <c r="D16172" s="32"/>
      <c r="G16172" s="32"/>
      <c r="I16172" s="7"/>
      <c r="J16172" s="7"/>
      <c r="K16172" s="7"/>
      <c r="N16172" s="7"/>
    </row>
    <row r="16173" spans="4:14" s="1" customFormat="1">
      <c r="D16173" s="32"/>
      <c r="G16173" s="32"/>
      <c r="I16173" s="7"/>
      <c r="J16173" s="7"/>
      <c r="K16173" s="7"/>
      <c r="N16173" s="7"/>
    </row>
    <row r="16174" spans="4:14" s="1" customFormat="1">
      <c r="D16174" s="32"/>
      <c r="G16174" s="32"/>
      <c r="I16174" s="7"/>
      <c r="J16174" s="7"/>
      <c r="K16174" s="7"/>
      <c r="N16174" s="7"/>
    </row>
    <row r="16175" spans="4:14" s="1" customFormat="1">
      <c r="D16175" s="32"/>
      <c r="G16175" s="32"/>
      <c r="I16175" s="7"/>
      <c r="J16175" s="7"/>
      <c r="K16175" s="7"/>
      <c r="N16175" s="7"/>
    </row>
    <row r="16176" spans="4:14" s="1" customFormat="1">
      <c r="D16176" s="32"/>
      <c r="G16176" s="32"/>
      <c r="I16176" s="7"/>
      <c r="J16176" s="7"/>
      <c r="K16176" s="7"/>
      <c r="N16176" s="7"/>
    </row>
    <row r="16177" spans="4:14" s="1" customFormat="1">
      <c r="D16177" s="32"/>
      <c r="G16177" s="32"/>
      <c r="I16177" s="7"/>
      <c r="J16177" s="7"/>
      <c r="K16177" s="7"/>
      <c r="N16177" s="7"/>
    </row>
    <row r="16178" spans="4:14" s="1" customFormat="1">
      <c r="D16178" s="32"/>
      <c r="G16178" s="32"/>
      <c r="I16178" s="7"/>
      <c r="J16178" s="7"/>
      <c r="K16178" s="7"/>
      <c r="N16178" s="7"/>
    </row>
    <row r="16179" spans="4:14" s="1" customFormat="1">
      <c r="D16179" s="32"/>
      <c r="G16179" s="32"/>
      <c r="I16179" s="7"/>
      <c r="J16179" s="7"/>
      <c r="K16179" s="7"/>
      <c r="N16179" s="7"/>
    </row>
    <row r="16180" spans="4:14" s="1" customFormat="1">
      <c r="D16180" s="32"/>
      <c r="G16180" s="32"/>
      <c r="I16180" s="7"/>
      <c r="J16180" s="7"/>
      <c r="K16180" s="7"/>
      <c r="N16180" s="7"/>
    </row>
    <row r="16181" spans="4:14" s="1" customFormat="1">
      <c r="D16181" s="32"/>
      <c r="G16181" s="32"/>
      <c r="I16181" s="7"/>
      <c r="J16181" s="7"/>
      <c r="K16181" s="7"/>
      <c r="N16181" s="7"/>
    </row>
    <row r="16182" spans="4:14" s="1" customFormat="1">
      <c r="D16182" s="32"/>
      <c r="G16182" s="32"/>
      <c r="I16182" s="7"/>
      <c r="J16182" s="7"/>
      <c r="K16182" s="7"/>
      <c r="N16182" s="7"/>
    </row>
    <row r="16183" spans="4:14" s="1" customFormat="1">
      <c r="D16183" s="32"/>
      <c r="G16183" s="32"/>
      <c r="I16183" s="7"/>
      <c r="J16183" s="7"/>
      <c r="K16183" s="7"/>
      <c r="N16183" s="7"/>
    </row>
    <row r="16184" spans="4:14" s="1" customFormat="1">
      <c r="D16184" s="32"/>
      <c r="G16184" s="32"/>
      <c r="I16184" s="7"/>
      <c r="J16184" s="7"/>
      <c r="K16184" s="7"/>
      <c r="N16184" s="7"/>
    </row>
    <row r="16185" spans="4:14" s="1" customFormat="1">
      <c r="D16185" s="32"/>
      <c r="G16185" s="32"/>
      <c r="I16185" s="7"/>
      <c r="J16185" s="7"/>
      <c r="K16185" s="7"/>
      <c r="N16185" s="7"/>
    </row>
    <row r="16186" spans="4:14" s="1" customFormat="1">
      <c r="D16186" s="32"/>
      <c r="G16186" s="32"/>
      <c r="I16186" s="7"/>
      <c r="J16186" s="7"/>
      <c r="K16186" s="7"/>
      <c r="N16186" s="7"/>
    </row>
    <row r="16187" spans="4:14" s="1" customFormat="1">
      <c r="D16187" s="32"/>
      <c r="G16187" s="32"/>
      <c r="I16187" s="7"/>
      <c r="J16187" s="7"/>
      <c r="K16187" s="7"/>
      <c r="N16187" s="7"/>
    </row>
    <row r="16188" spans="4:14" s="1" customFormat="1">
      <c r="D16188" s="32"/>
      <c r="G16188" s="32"/>
      <c r="I16188" s="7"/>
      <c r="J16188" s="7"/>
      <c r="K16188" s="7"/>
      <c r="N16188" s="7"/>
    </row>
    <row r="16189" spans="4:14" s="1" customFormat="1">
      <c r="D16189" s="32"/>
      <c r="G16189" s="32"/>
      <c r="I16189" s="7"/>
      <c r="J16189" s="7"/>
      <c r="K16189" s="7"/>
      <c r="N16189" s="7"/>
    </row>
    <row r="16190" spans="4:14" s="1" customFormat="1">
      <c r="D16190" s="32"/>
      <c r="G16190" s="32"/>
      <c r="I16190" s="7"/>
      <c r="J16190" s="7"/>
      <c r="K16190" s="7"/>
      <c r="N16190" s="7"/>
    </row>
    <row r="16191" spans="4:14" s="1" customFormat="1">
      <c r="D16191" s="32"/>
      <c r="G16191" s="32"/>
      <c r="I16191" s="7"/>
      <c r="J16191" s="7"/>
      <c r="K16191" s="7"/>
      <c r="N16191" s="7"/>
    </row>
    <row r="16192" spans="4:14" s="1" customFormat="1">
      <c r="D16192" s="32"/>
      <c r="G16192" s="32"/>
      <c r="I16192" s="7"/>
      <c r="J16192" s="7"/>
      <c r="K16192" s="7"/>
      <c r="N16192" s="7"/>
    </row>
    <row r="16193" spans="4:14" s="1" customFormat="1">
      <c r="D16193" s="32"/>
      <c r="G16193" s="32"/>
      <c r="I16193" s="7"/>
      <c r="J16193" s="7"/>
      <c r="K16193" s="7"/>
      <c r="N16193" s="7"/>
    </row>
    <row r="16194" spans="4:14" s="1" customFormat="1">
      <c r="D16194" s="32"/>
      <c r="G16194" s="32"/>
      <c r="I16194" s="7"/>
      <c r="J16194" s="7"/>
      <c r="K16194" s="7"/>
      <c r="N16194" s="7"/>
    </row>
    <row r="16195" spans="4:14" s="1" customFormat="1">
      <c r="D16195" s="32"/>
      <c r="G16195" s="32"/>
      <c r="I16195" s="7"/>
      <c r="J16195" s="7"/>
      <c r="K16195" s="7"/>
      <c r="N16195" s="7"/>
    </row>
    <row r="16196" spans="4:14" s="1" customFormat="1">
      <c r="D16196" s="32"/>
      <c r="G16196" s="32"/>
      <c r="I16196" s="7"/>
      <c r="J16196" s="7"/>
      <c r="K16196" s="7"/>
      <c r="N16196" s="7"/>
    </row>
    <row r="16197" spans="4:14" s="1" customFormat="1">
      <c r="D16197" s="32"/>
      <c r="G16197" s="32"/>
      <c r="I16197" s="7"/>
      <c r="J16197" s="7"/>
      <c r="K16197" s="7"/>
      <c r="N16197" s="7"/>
    </row>
    <row r="16198" spans="4:14" s="1" customFormat="1">
      <c r="D16198" s="32"/>
      <c r="G16198" s="32"/>
      <c r="I16198" s="7"/>
      <c r="J16198" s="7"/>
      <c r="K16198" s="7"/>
      <c r="N16198" s="7"/>
    </row>
    <row r="16199" spans="4:14" s="1" customFormat="1">
      <c r="D16199" s="32"/>
      <c r="G16199" s="32"/>
      <c r="I16199" s="7"/>
      <c r="J16199" s="7"/>
      <c r="K16199" s="7"/>
      <c r="N16199" s="7"/>
    </row>
    <row r="16200" spans="4:14" s="1" customFormat="1">
      <c r="D16200" s="32"/>
      <c r="G16200" s="32"/>
      <c r="I16200" s="7"/>
      <c r="J16200" s="7"/>
      <c r="K16200" s="7"/>
      <c r="N16200" s="7"/>
    </row>
    <row r="16201" spans="4:14" s="1" customFormat="1">
      <c r="D16201" s="32"/>
      <c r="G16201" s="32"/>
      <c r="I16201" s="7"/>
      <c r="J16201" s="7"/>
      <c r="K16201" s="7"/>
      <c r="N16201" s="7"/>
    </row>
    <row r="16202" spans="4:14" s="1" customFormat="1">
      <c r="D16202" s="32"/>
      <c r="G16202" s="32"/>
      <c r="I16202" s="7"/>
      <c r="J16202" s="7"/>
      <c r="K16202" s="7"/>
      <c r="N16202" s="7"/>
    </row>
    <row r="16203" spans="4:14" s="1" customFormat="1">
      <c r="D16203" s="32"/>
      <c r="G16203" s="32"/>
      <c r="I16203" s="7"/>
      <c r="J16203" s="7"/>
      <c r="K16203" s="7"/>
      <c r="N16203" s="7"/>
    </row>
    <row r="16204" spans="4:14" s="1" customFormat="1">
      <c r="D16204" s="32"/>
      <c r="G16204" s="32"/>
      <c r="I16204" s="7"/>
      <c r="J16204" s="7"/>
      <c r="K16204" s="7"/>
      <c r="N16204" s="7"/>
    </row>
    <row r="16205" spans="4:14" s="1" customFormat="1">
      <c r="D16205" s="32"/>
      <c r="G16205" s="32"/>
      <c r="I16205" s="7"/>
      <c r="J16205" s="7"/>
      <c r="K16205" s="7"/>
      <c r="N16205" s="7"/>
    </row>
    <row r="16206" spans="4:14" s="1" customFormat="1">
      <c r="D16206" s="32"/>
      <c r="G16206" s="32"/>
      <c r="I16206" s="7"/>
      <c r="J16206" s="7"/>
      <c r="K16206" s="7"/>
      <c r="N16206" s="7"/>
    </row>
    <row r="16207" spans="4:14" s="1" customFormat="1">
      <c r="D16207" s="32"/>
      <c r="G16207" s="32"/>
      <c r="I16207" s="7"/>
      <c r="J16207" s="7"/>
      <c r="K16207" s="7"/>
      <c r="N16207" s="7"/>
    </row>
    <row r="16208" spans="4:14" s="1" customFormat="1">
      <c r="D16208" s="32"/>
      <c r="G16208" s="32"/>
      <c r="I16208" s="7"/>
      <c r="J16208" s="7"/>
      <c r="K16208" s="7"/>
      <c r="N16208" s="7"/>
    </row>
    <row r="16209" spans="4:14" s="1" customFormat="1">
      <c r="D16209" s="32"/>
      <c r="G16209" s="32"/>
      <c r="I16209" s="7"/>
      <c r="J16209" s="7"/>
      <c r="K16209" s="7"/>
      <c r="N16209" s="7"/>
    </row>
    <row r="16210" spans="4:14" s="1" customFormat="1">
      <c r="D16210" s="32"/>
      <c r="G16210" s="32"/>
      <c r="I16210" s="7"/>
      <c r="J16210" s="7"/>
      <c r="K16210" s="7"/>
      <c r="N16210" s="7"/>
    </row>
    <row r="16211" spans="4:14" s="1" customFormat="1">
      <c r="D16211" s="32"/>
      <c r="G16211" s="32"/>
      <c r="I16211" s="7"/>
      <c r="J16211" s="7"/>
      <c r="K16211" s="7"/>
      <c r="N16211" s="7"/>
    </row>
    <row r="16212" spans="4:14" s="1" customFormat="1">
      <c r="D16212" s="32"/>
      <c r="G16212" s="32"/>
      <c r="I16212" s="7"/>
      <c r="J16212" s="7"/>
      <c r="K16212" s="7"/>
      <c r="N16212" s="7"/>
    </row>
    <row r="16213" spans="4:14" s="1" customFormat="1">
      <c r="D16213" s="32"/>
      <c r="G16213" s="32"/>
      <c r="I16213" s="7"/>
      <c r="J16213" s="7"/>
      <c r="K16213" s="7"/>
      <c r="N16213" s="7"/>
    </row>
    <row r="16214" spans="4:14" s="1" customFormat="1">
      <c r="D16214" s="32"/>
      <c r="G16214" s="32"/>
      <c r="I16214" s="7"/>
      <c r="J16214" s="7"/>
      <c r="K16214" s="7"/>
      <c r="N16214" s="7"/>
    </row>
    <row r="16215" spans="4:14" s="1" customFormat="1">
      <c r="D16215" s="32"/>
      <c r="G16215" s="32"/>
      <c r="I16215" s="7"/>
      <c r="J16215" s="7"/>
      <c r="K16215" s="7"/>
      <c r="N16215" s="7"/>
    </row>
    <row r="16216" spans="4:14" s="1" customFormat="1">
      <c r="D16216" s="32"/>
      <c r="G16216" s="32"/>
      <c r="I16216" s="7"/>
      <c r="J16216" s="7"/>
      <c r="K16216" s="7"/>
      <c r="N16216" s="7"/>
    </row>
    <row r="16217" spans="4:14" s="1" customFormat="1">
      <c r="D16217" s="32"/>
      <c r="G16217" s="32"/>
      <c r="I16217" s="7"/>
      <c r="J16217" s="7"/>
      <c r="K16217" s="7"/>
      <c r="N16217" s="7"/>
    </row>
    <row r="16218" spans="4:14" s="1" customFormat="1">
      <c r="D16218" s="32"/>
      <c r="G16218" s="32"/>
      <c r="I16218" s="7"/>
      <c r="J16218" s="7"/>
      <c r="K16218" s="7"/>
      <c r="N16218" s="7"/>
    </row>
    <row r="16219" spans="4:14" s="1" customFormat="1">
      <c r="D16219" s="32"/>
      <c r="G16219" s="32"/>
      <c r="I16219" s="7"/>
      <c r="J16219" s="7"/>
      <c r="K16219" s="7"/>
      <c r="N16219" s="7"/>
    </row>
    <row r="16220" spans="4:14" s="1" customFormat="1">
      <c r="D16220" s="32"/>
      <c r="G16220" s="32"/>
      <c r="I16220" s="7"/>
      <c r="J16220" s="7"/>
      <c r="K16220" s="7"/>
      <c r="N16220" s="7"/>
    </row>
    <row r="16221" spans="4:14" s="1" customFormat="1">
      <c r="D16221" s="32"/>
      <c r="G16221" s="32"/>
      <c r="I16221" s="7"/>
      <c r="J16221" s="7"/>
      <c r="K16221" s="7"/>
      <c r="N16221" s="7"/>
    </row>
    <row r="16222" spans="4:14" s="1" customFormat="1">
      <c r="D16222" s="32"/>
      <c r="G16222" s="32"/>
      <c r="I16222" s="7"/>
      <c r="J16222" s="7"/>
      <c r="K16222" s="7"/>
      <c r="N16222" s="7"/>
    </row>
    <row r="16223" spans="4:14" s="1" customFormat="1">
      <c r="D16223" s="32"/>
      <c r="G16223" s="32"/>
      <c r="I16223" s="7"/>
      <c r="J16223" s="7"/>
      <c r="K16223" s="7"/>
      <c r="N16223" s="7"/>
    </row>
    <row r="16224" spans="4:14" s="1" customFormat="1">
      <c r="D16224" s="32"/>
      <c r="G16224" s="32"/>
      <c r="I16224" s="7"/>
      <c r="J16224" s="7"/>
      <c r="K16224" s="7"/>
      <c r="N16224" s="7"/>
    </row>
    <row r="16225" spans="4:14" s="1" customFormat="1">
      <c r="D16225" s="32"/>
      <c r="G16225" s="32"/>
      <c r="I16225" s="7"/>
      <c r="J16225" s="7"/>
      <c r="K16225" s="7"/>
      <c r="N16225" s="7"/>
    </row>
    <row r="16226" spans="4:14" s="1" customFormat="1">
      <c r="D16226" s="32"/>
      <c r="G16226" s="32"/>
      <c r="I16226" s="7"/>
      <c r="J16226" s="7"/>
      <c r="K16226" s="7"/>
      <c r="N16226" s="7"/>
    </row>
    <row r="16227" spans="4:14" s="1" customFormat="1">
      <c r="D16227" s="32"/>
      <c r="G16227" s="32"/>
      <c r="I16227" s="7"/>
      <c r="J16227" s="7"/>
      <c r="K16227" s="7"/>
      <c r="N16227" s="7"/>
    </row>
    <row r="16228" spans="4:14" s="1" customFormat="1">
      <c r="D16228" s="32"/>
      <c r="G16228" s="32"/>
      <c r="I16228" s="7"/>
      <c r="J16228" s="7"/>
      <c r="K16228" s="7"/>
      <c r="N16228" s="7"/>
    </row>
    <row r="16229" spans="4:14" s="1" customFormat="1">
      <c r="D16229" s="32"/>
      <c r="G16229" s="32"/>
      <c r="I16229" s="7"/>
      <c r="J16229" s="7"/>
      <c r="K16229" s="7"/>
      <c r="N16229" s="7"/>
    </row>
    <row r="16230" spans="4:14" s="1" customFormat="1">
      <c r="D16230" s="32"/>
      <c r="G16230" s="32"/>
      <c r="I16230" s="7"/>
      <c r="J16230" s="7"/>
      <c r="K16230" s="7"/>
      <c r="N16230" s="7"/>
    </row>
    <row r="16231" spans="4:14" s="1" customFormat="1">
      <c r="D16231" s="32"/>
      <c r="G16231" s="32"/>
      <c r="I16231" s="7"/>
      <c r="J16231" s="7"/>
      <c r="K16231" s="7"/>
      <c r="N16231" s="7"/>
    </row>
    <row r="16232" spans="4:14" s="1" customFormat="1">
      <c r="D16232" s="32"/>
      <c r="G16232" s="32"/>
      <c r="I16232" s="7"/>
      <c r="J16232" s="7"/>
      <c r="K16232" s="7"/>
      <c r="N16232" s="7"/>
    </row>
    <row r="16233" spans="4:14" s="1" customFormat="1">
      <c r="D16233" s="32"/>
      <c r="G16233" s="32"/>
      <c r="I16233" s="7"/>
      <c r="J16233" s="7"/>
      <c r="K16233" s="7"/>
      <c r="N16233" s="7"/>
    </row>
    <row r="16234" spans="4:14" s="1" customFormat="1">
      <c r="D16234" s="32"/>
      <c r="G16234" s="32"/>
      <c r="I16234" s="7"/>
      <c r="J16234" s="7"/>
      <c r="K16234" s="7"/>
      <c r="N16234" s="7"/>
    </row>
    <row r="16235" spans="4:14" s="1" customFormat="1">
      <c r="D16235" s="32"/>
      <c r="G16235" s="32"/>
      <c r="I16235" s="7"/>
      <c r="J16235" s="7"/>
      <c r="K16235" s="7"/>
      <c r="N16235" s="7"/>
    </row>
    <row r="16236" spans="4:14" s="1" customFormat="1">
      <c r="D16236" s="32"/>
      <c r="G16236" s="32"/>
      <c r="I16236" s="7"/>
      <c r="J16236" s="7"/>
      <c r="K16236" s="7"/>
      <c r="N16236" s="7"/>
    </row>
    <row r="16237" spans="4:14" s="1" customFormat="1">
      <c r="D16237" s="32"/>
      <c r="G16237" s="32"/>
      <c r="I16237" s="7"/>
      <c r="J16237" s="7"/>
      <c r="K16237" s="7"/>
      <c r="N16237" s="7"/>
    </row>
    <row r="16238" spans="4:14" s="1" customFormat="1">
      <c r="D16238" s="32"/>
      <c r="G16238" s="32"/>
      <c r="I16238" s="7"/>
      <c r="J16238" s="7"/>
      <c r="K16238" s="7"/>
      <c r="N16238" s="7"/>
    </row>
    <row r="16239" spans="4:14" s="1" customFormat="1">
      <c r="D16239" s="32"/>
      <c r="G16239" s="32"/>
      <c r="I16239" s="7"/>
      <c r="J16239" s="7"/>
      <c r="K16239" s="7"/>
      <c r="N16239" s="7"/>
    </row>
    <row r="16240" spans="4:14" s="1" customFormat="1">
      <c r="D16240" s="32"/>
      <c r="G16240" s="32"/>
      <c r="I16240" s="7"/>
      <c r="J16240" s="7"/>
      <c r="K16240" s="7"/>
      <c r="N16240" s="7"/>
    </row>
    <row r="16241" spans="4:14" s="1" customFormat="1">
      <c r="D16241" s="32"/>
      <c r="G16241" s="32"/>
      <c r="I16241" s="7"/>
      <c r="J16241" s="7"/>
      <c r="K16241" s="7"/>
      <c r="N16241" s="7"/>
    </row>
    <row r="16242" spans="4:14" s="1" customFormat="1">
      <c r="D16242" s="32"/>
      <c r="G16242" s="32"/>
      <c r="I16242" s="7"/>
      <c r="J16242" s="7"/>
      <c r="K16242" s="7"/>
      <c r="N16242" s="7"/>
    </row>
    <row r="16243" spans="4:14" s="1" customFormat="1">
      <c r="D16243" s="32"/>
      <c r="G16243" s="32"/>
      <c r="I16243" s="7"/>
      <c r="J16243" s="7"/>
      <c r="K16243" s="7"/>
      <c r="N16243" s="7"/>
    </row>
    <row r="16244" spans="4:14" s="1" customFormat="1">
      <c r="D16244" s="32"/>
      <c r="G16244" s="32"/>
      <c r="I16244" s="7"/>
      <c r="J16244" s="7"/>
      <c r="K16244" s="7"/>
      <c r="N16244" s="7"/>
    </row>
    <row r="16245" spans="4:14" s="1" customFormat="1">
      <c r="D16245" s="32"/>
      <c r="G16245" s="32"/>
      <c r="I16245" s="7"/>
      <c r="J16245" s="7"/>
      <c r="K16245" s="7"/>
      <c r="N16245" s="7"/>
    </row>
    <row r="16246" spans="4:14" s="1" customFormat="1">
      <c r="D16246" s="32"/>
      <c r="G16246" s="32"/>
      <c r="I16246" s="7"/>
      <c r="J16246" s="7"/>
      <c r="K16246" s="7"/>
      <c r="N16246" s="7"/>
    </row>
    <row r="16247" spans="4:14" s="1" customFormat="1">
      <c r="D16247" s="32"/>
      <c r="G16247" s="32"/>
      <c r="I16247" s="7"/>
      <c r="J16247" s="7"/>
      <c r="K16247" s="7"/>
      <c r="N16247" s="7"/>
    </row>
    <row r="16248" spans="4:14" s="1" customFormat="1">
      <c r="D16248" s="32"/>
      <c r="G16248" s="32"/>
      <c r="I16248" s="7"/>
      <c r="J16248" s="7"/>
      <c r="K16248" s="7"/>
      <c r="N16248" s="7"/>
    </row>
    <row r="16249" spans="4:14" s="1" customFormat="1">
      <c r="D16249" s="32"/>
      <c r="G16249" s="32"/>
      <c r="I16249" s="7"/>
      <c r="J16249" s="7"/>
      <c r="K16249" s="7"/>
      <c r="N16249" s="7"/>
    </row>
    <row r="16250" spans="4:14" s="1" customFormat="1">
      <c r="D16250" s="32"/>
      <c r="G16250" s="32"/>
      <c r="I16250" s="7"/>
      <c r="J16250" s="7"/>
      <c r="K16250" s="7"/>
      <c r="N16250" s="7"/>
    </row>
    <row r="16251" spans="4:14" s="1" customFormat="1">
      <c r="D16251" s="32"/>
      <c r="G16251" s="32"/>
      <c r="I16251" s="7"/>
      <c r="J16251" s="7"/>
      <c r="K16251" s="7"/>
      <c r="N16251" s="7"/>
    </row>
    <row r="16252" spans="4:14" s="1" customFormat="1">
      <c r="D16252" s="32"/>
      <c r="G16252" s="32"/>
      <c r="I16252" s="7"/>
      <c r="J16252" s="7"/>
      <c r="K16252" s="7"/>
      <c r="N16252" s="7"/>
    </row>
    <row r="16253" spans="4:14" s="1" customFormat="1">
      <c r="D16253" s="32"/>
      <c r="G16253" s="32"/>
      <c r="I16253" s="7"/>
      <c r="J16253" s="7"/>
      <c r="K16253" s="7"/>
      <c r="N16253" s="7"/>
    </row>
    <row r="16254" spans="4:14" s="1" customFormat="1">
      <c r="D16254" s="32"/>
      <c r="G16254" s="32"/>
      <c r="I16254" s="7"/>
      <c r="J16254" s="7"/>
      <c r="K16254" s="7"/>
      <c r="N16254" s="7"/>
    </row>
    <row r="16255" spans="4:14" s="1" customFormat="1">
      <c r="D16255" s="32"/>
      <c r="G16255" s="32"/>
      <c r="I16255" s="7"/>
      <c r="J16255" s="7"/>
      <c r="K16255" s="7"/>
      <c r="N16255" s="7"/>
    </row>
    <row r="16256" spans="4:14" s="1" customFormat="1">
      <c r="D16256" s="32"/>
      <c r="G16256" s="32"/>
      <c r="I16256" s="7"/>
      <c r="J16256" s="7"/>
      <c r="K16256" s="7"/>
      <c r="N16256" s="7"/>
    </row>
    <row r="16257" spans="4:14" s="1" customFormat="1">
      <c r="D16257" s="32"/>
      <c r="G16257" s="32"/>
      <c r="I16257" s="7"/>
      <c r="J16257" s="7"/>
      <c r="K16257" s="7"/>
      <c r="N16257" s="7"/>
    </row>
    <row r="16258" spans="4:14" s="1" customFormat="1">
      <c r="D16258" s="32"/>
      <c r="G16258" s="32"/>
      <c r="I16258" s="7"/>
      <c r="J16258" s="7"/>
      <c r="K16258" s="7"/>
      <c r="N16258" s="7"/>
    </row>
    <row r="16259" spans="4:14" s="1" customFormat="1">
      <c r="D16259" s="32"/>
      <c r="G16259" s="32"/>
      <c r="I16259" s="7"/>
      <c r="J16259" s="7"/>
      <c r="K16259" s="7"/>
      <c r="N16259" s="7"/>
    </row>
    <row r="16260" spans="4:14" s="1" customFormat="1">
      <c r="D16260" s="32"/>
      <c r="G16260" s="32"/>
      <c r="I16260" s="7"/>
      <c r="J16260" s="7"/>
      <c r="K16260" s="7"/>
      <c r="N16260" s="7"/>
    </row>
    <row r="16261" spans="4:14" s="1" customFormat="1">
      <c r="D16261" s="32"/>
      <c r="G16261" s="32"/>
      <c r="I16261" s="7"/>
      <c r="J16261" s="7"/>
      <c r="K16261" s="7"/>
      <c r="N16261" s="7"/>
    </row>
    <row r="16262" spans="4:14" s="1" customFormat="1">
      <c r="D16262" s="32"/>
      <c r="G16262" s="32"/>
      <c r="I16262" s="7"/>
      <c r="J16262" s="7"/>
      <c r="K16262" s="7"/>
      <c r="N16262" s="7"/>
    </row>
    <row r="16263" spans="4:14" s="1" customFormat="1">
      <c r="D16263" s="32"/>
      <c r="G16263" s="32"/>
      <c r="I16263" s="7"/>
      <c r="J16263" s="7"/>
      <c r="K16263" s="7"/>
      <c r="N16263" s="7"/>
    </row>
    <row r="16264" spans="4:14" s="1" customFormat="1">
      <c r="D16264" s="32"/>
      <c r="G16264" s="32"/>
      <c r="I16264" s="7"/>
      <c r="J16264" s="7"/>
      <c r="K16264" s="7"/>
      <c r="N16264" s="7"/>
    </row>
    <row r="16265" spans="4:14" s="1" customFormat="1">
      <c r="D16265" s="32"/>
      <c r="G16265" s="32"/>
      <c r="I16265" s="7"/>
      <c r="J16265" s="7"/>
      <c r="K16265" s="7"/>
      <c r="N16265" s="7"/>
    </row>
    <row r="16266" spans="4:14" s="1" customFormat="1">
      <c r="D16266" s="32"/>
      <c r="G16266" s="32"/>
      <c r="I16266" s="7"/>
      <c r="J16266" s="7"/>
      <c r="K16266" s="7"/>
      <c r="N16266" s="7"/>
    </row>
    <row r="16267" spans="4:14" s="1" customFormat="1">
      <c r="D16267" s="32"/>
      <c r="G16267" s="32"/>
      <c r="I16267" s="7"/>
      <c r="J16267" s="7"/>
      <c r="K16267" s="7"/>
      <c r="N16267" s="7"/>
    </row>
    <row r="16268" spans="4:14" s="1" customFormat="1">
      <c r="D16268" s="32"/>
      <c r="G16268" s="32"/>
      <c r="I16268" s="7"/>
      <c r="J16268" s="7"/>
      <c r="K16268" s="7"/>
      <c r="N16268" s="7"/>
    </row>
    <row r="16269" spans="4:14" s="1" customFormat="1">
      <c r="D16269" s="32"/>
      <c r="G16269" s="32"/>
      <c r="I16269" s="7"/>
      <c r="J16269" s="7"/>
      <c r="K16269" s="7"/>
      <c r="N16269" s="7"/>
    </row>
    <row r="16270" spans="4:14" s="1" customFormat="1">
      <c r="D16270" s="32"/>
      <c r="G16270" s="32"/>
      <c r="I16270" s="7"/>
      <c r="J16270" s="7"/>
      <c r="K16270" s="7"/>
      <c r="N16270" s="7"/>
    </row>
    <row r="16271" spans="4:14" s="1" customFormat="1">
      <c r="D16271" s="32"/>
      <c r="G16271" s="32"/>
      <c r="I16271" s="7"/>
      <c r="J16271" s="7"/>
      <c r="K16271" s="7"/>
      <c r="N16271" s="7"/>
    </row>
    <row r="16272" spans="4:14" s="1" customFormat="1">
      <c r="D16272" s="32"/>
      <c r="G16272" s="32"/>
      <c r="I16272" s="7"/>
      <c r="J16272" s="7"/>
      <c r="K16272" s="7"/>
      <c r="N16272" s="7"/>
    </row>
    <row r="16273" spans="4:14" s="1" customFormat="1">
      <c r="D16273" s="32"/>
      <c r="G16273" s="32"/>
      <c r="I16273" s="7"/>
      <c r="J16273" s="7"/>
      <c r="K16273" s="7"/>
      <c r="N16273" s="7"/>
    </row>
    <row r="16274" spans="4:14" s="1" customFormat="1">
      <c r="D16274" s="32"/>
      <c r="G16274" s="32"/>
      <c r="I16274" s="7"/>
      <c r="J16274" s="7"/>
      <c r="K16274" s="7"/>
      <c r="N16274" s="7"/>
    </row>
    <row r="16275" spans="4:14" s="1" customFormat="1">
      <c r="D16275" s="32"/>
      <c r="G16275" s="32"/>
      <c r="I16275" s="7"/>
      <c r="J16275" s="7"/>
      <c r="K16275" s="7"/>
      <c r="N16275" s="7"/>
    </row>
    <row r="16276" spans="4:14" s="1" customFormat="1">
      <c r="D16276" s="32"/>
      <c r="G16276" s="32"/>
      <c r="I16276" s="7"/>
      <c r="J16276" s="7"/>
      <c r="K16276" s="7"/>
      <c r="N16276" s="7"/>
    </row>
    <row r="16277" spans="4:14" s="1" customFormat="1">
      <c r="D16277" s="32"/>
      <c r="G16277" s="32"/>
      <c r="I16277" s="7"/>
      <c r="J16277" s="7"/>
      <c r="K16277" s="7"/>
      <c r="N16277" s="7"/>
    </row>
    <row r="16278" spans="4:14" s="1" customFormat="1">
      <c r="D16278" s="32"/>
      <c r="G16278" s="32"/>
      <c r="I16278" s="7"/>
      <c r="J16278" s="7"/>
      <c r="K16278" s="7"/>
      <c r="N16278" s="7"/>
    </row>
    <row r="16279" spans="4:14" s="1" customFormat="1">
      <c r="D16279" s="32"/>
      <c r="G16279" s="32"/>
      <c r="I16279" s="7"/>
      <c r="J16279" s="7"/>
      <c r="K16279" s="7"/>
      <c r="N16279" s="7"/>
    </row>
    <row r="16280" spans="4:14" s="1" customFormat="1">
      <c r="D16280" s="32"/>
      <c r="G16280" s="32"/>
      <c r="I16280" s="7"/>
      <c r="J16280" s="7"/>
      <c r="K16280" s="7"/>
      <c r="N16280" s="7"/>
    </row>
    <row r="16281" spans="4:14" s="1" customFormat="1">
      <c r="D16281" s="32"/>
      <c r="G16281" s="32"/>
      <c r="I16281" s="7"/>
      <c r="J16281" s="7"/>
      <c r="K16281" s="7"/>
      <c r="N16281" s="7"/>
    </row>
    <row r="16282" spans="4:14" s="1" customFormat="1">
      <c r="D16282" s="32"/>
      <c r="G16282" s="32"/>
      <c r="I16282" s="7"/>
      <c r="J16282" s="7"/>
      <c r="K16282" s="7"/>
      <c r="N16282" s="7"/>
    </row>
    <row r="16283" spans="4:14" s="1" customFormat="1">
      <c r="D16283" s="32"/>
      <c r="G16283" s="32"/>
      <c r="I16283" s="7"/>
      <c r="J16283" s="7"/>
      <c r="K16283" s="7"/>
      <c r="N16283" s="7"/>
    </row>
    <row r="16284" spans="4:14" s="1" customFormat="1">
      <c r="D16284" s="32"/>
      <c r="G16284" s="32"/>
      <c r="I16284" s="7"/>
      <c r="J16284" s="7"/>
      <c r="K16284" s="7"/>
      <c r="N16284" s="7"/>
    </row>
    <row r="16285" spans="4:14" s="1" customFormat="1">
      <c r="D16285" s="32"/>
      <c r="G16285" s="32"/>
      <c r="I16285" s="7"/>
      <c r="J16285" s="7"/>
      <c r="K16285" s="7"/>
      <c r="N16285" s="7"/>
    </row>
    <row r="16286" spans="4:14" s="1" customFormat="1">
      <c r="D16286" s="32"/>
      <c r="G16286" s="32"/>
      <c r="I16286" s="7"/>
      <c r="J16286" s="7"/>
      <c r="K16286" s="7"/>
      <c r="N16286" s="7"/>
    </row>
    <row r="16287" spans="4:14" s="1" customFormat="1">
      <c r="D16287" s="32"/>
      <c r="G16287" s="32"/>
      <c r="I16287" s="7"/>
      <c r="J16287" s="7"/>
      <c r="K16287" s="7"/>
      <c r="N16287" s="7"/>
    </row>
    <row r="16288" spans="4:14" s="1" customFormat="1">
      <c r="D16288" s="32"/>
      <c r="G16288" s="32"/>
      <c r="I16288" s="7"/>
      <c r="J16288" s="7"/>
      <c r="K16288" s="7"/>
      <c r="N16288" s="7"/>
    </row>
    <row r="16289" spans="4:14" s="1" customFormat="1">
      <c r="D16289" s="32"/>
      <c r="G16289" s="32"/>
      <c r="I16289" s="7"/>
      <c r="J16289" s="7"/>
      <c r="K16289" s="7"/>
      <c r="N16289" s="7"/>
    </row>
    <row r="16290" spans="4:14" s="1" customFormat="1">
      <c r="D16290" s="32"/>
      <c r="G16290" s="32"/>
      <c r="I16290" s="7"/>
      <c r="J16290" s="7"/>
      <c r="K16290" s="7"/>
      <c r="N16290" s="7"/>
    </row>
    <row r="16291" spans="4:14" s="1" customFormat="1">
      <c r="D16291" s="32"/>
      <c r="G16291" s="32"/>
      <c r="I16291" s="7"/>
      <c r="J16291" s="7"/>
      <c r="K16291" s="7"/>
      <c r="N16291" s="7"/>
    </row>
    <row r="16292" spans="4:14" s="1" customFormat="1">
      <c r="D16292" s="32"/>
      <c r="G16292" s="32"/>
      <c r="I16292" s="7"/>
      <c r="J16292" s="7"/>
      <c r="K16292" s="7"/>
      <c r="N16292" s="7"/>
    </row>
    <row r="16293" spans="4:14" s="1" customFormat="1">
      <c r="D16293" s="32"/>
      <c r="G16293" s="32"/>
      <c r="I16293" s="7"/>
      <c r="J16293" s="7"/>
      <c r="K16293" s="7"/>
      <c r="N16293" s="7"/>
    </row>
    <row r="16294" spans="4:14" s="1" customFormat="1">
      <c r="D16294" s="32"/>
      <c r="G16294" s="32"/>
      <c r="I16294" s="7"/>
      <c r="J16294" s="7"/>
      <c r="K16294" s="7"/>
      <c r="N16294" s="7"/>
    </row>
    <row r="16295" spans="4:14" s="1" customFormat="1">
      <c r="D16295" s="32"/>
      <c r="G16295" s="32"/>
      <c r="I16295" s="7"/>
      <c r="J16295" s="7"/>
      <c r="K16295" s="7"/>
      <c r="N16295" s="7"/>
    </row>
    <row r="16296" spans="4:14" s="1" customFormat="1">
      <c r="D16296" s="32"/>
      <c r="G16296" s="32"/>
      <c r="I16296" s="7"/>
      <c r="J16296" s="7"/>
      <c r="K16296" s="7"/>
      <c r="N16296" s="7"/>
    </row>
    <row r="16297" spans="4:14" s="1" customFormat="1">
      <c r="D16297" s="32"/>
      <c r="G16297" s="32"/>
      <c r="I16297" s="7"/>
      <c r="J16297" s="7"/>
      <c r="K16297" s="7"/>
      <c r="N16297" s="7"/>
    </row>
    <row r="16298" spans="4:14" s="1" customFormat="1">
      <c r="D16298" s="32"/>
      <c r="G16298" s="32"/>
      <c r="I16298" s="7"/>
      <c r="J16298" s="7"/>
      <c r="K16298" s="7"/>
      <c r="N16298" s="7"/>
    </row>
    <row r="16299" spans="4:14" s="1" customFormat="1">
      <c r="D16299" s="32"/>
      <c r="G16299" s="32"/>
      <c r="I16299" s="7"/>
      <c r="J16299" s="7"/>
      <c r="K16299" s="7"/>
      <c r="N16299" s="7"/>
    </row>
    <row r="16300" spans="4:14" s="1" customFormat="1">
      <c r="D16300" s="32"/>
      <c r="G16300" s="32"/>
      <c r="I16300" s="7"/>
      <c r="J16300" s="7"/>
      <c r="K16300" s="7"/>
      <c r="N16300" s="7"/>
    </row>
    <row r="16301" spans="4:14" s="1" customFormat="1">
      <c r="D16301" s="32"/>
      <c r="G16301" s="32"/>
      <c r="I16301" s="7"/>
      <c r="J16301" s="7"/>
      <c r="K16301" s="7"/>
      <c r="N16301" s="7"/>
    </row>
    <row r="16302" spans="4:14" s="1" customFormat="1">
      <c r="D16302" s="32"/>
      <c r="G16302" s="32"/>
      <c r="I16302" s="7"/>
      <c r="J16302" s="7"/>
      <c r="K16302" s="7"/>
      <c r="N16302" s="7"/>
    </row>
    <row r="16303" spans="4:14" s="1" customFormat="1">
      <c r="D16303" s="32"/>
      <c r="G16303" s="32"/>
      <c r="I16303" s="7"/>
      <c r="J16303" s="7"/>
      <c r="K16303" s="7"/>
      <c r="N16303" s="7"/>
    </row>
    <row r="16304" spans="4:14" s="1" customFormat="1">
      <c r="D16304" s="32"/>
      <c r="G16304" s="32"/>
      <c r="I16304" s="7"/>
      <c r="J16304" s="7"/>
      <c r="K16304" s="7"/>
      <c r="N16304" s="7"/>
    </row>
    <row r="16305" spans="4:14" s="1" customFormat="1">
      <c r="D16305" s="32"/>
      <c r="G16305" s="32"/>
      <c r="I16305" s="7"/>
      <c r="J16305" s="7"/>
      <c r="K16305" s="7"/>
      <c r="N16305" s="7"/>
    </row>
    <row r="16306" spans="4:14" s="1" customFormat="1">
      <c r="D16306" s="32"/>
      <c r="G16306" s="32"/>
      <c r="I16306" s="7"/>
      <c r="J16306" s="7"/>
      <c r="K16306" s="7"/>
      <c r="N16306" s="7"/>
    </row>
    <row r="16307" spans="4:14" s="1" customFormat="1">
      <c r="D16307" s="32"/>
      <c r="G16307" s="32"/>
      <c r="I16307" s="7"/>
      <c r="J16307" s="7"/>
      <c r="K16307" s="7"/>
      <c r="N16307" s="7"/>
    </row>
    <row r="16308" spans="4:14" s="1" customFormat="1">
      <c r="D16308" s="32"/>
      <c r="G16308" s="32"/>
      <c r="I16308" s="7"/>
      <c r="J16308" s="7"/>
      <c r="K16308" s="7"/>
      <c r="N16308" s="7"/>
    </row>
    <row r="16309" spans="4:14" s="1" customFormat="1">
      <c r="D16309" s="32"/>
      <c r="G16309" s="32"/>
      <c r="I16309" s="7"/>
      <c r="J16309" s="7"/>
      <c r="K16309" s="7"/>
      <c r="N16309" s="7"/>
    </row>
    <row r="16310" spans="4:14" s="1" customFormat="1">
      <c r="D16310" s="32"/>
      <c r="G16310" s="32"/>
      <c r="I16310" s="7"/>
      <c r="J16310" s="7"/>
      <c r="K16310" s="7"/>
      <c r="N16310" s="7"/>
    </row>
    <row r="16311" spans="4:14" s="1" customFormat="1">
      <c r="D16311" s="32"/>
      <c r="G16311" s="32"/>
      <c r="I16311" s="7"/>
      <c r="J16311" s="7"/>
      <c r="K16311" s="7"/>
      <c r="N16311" s="7"/>
    </row>
    <row r="16312" spans="4:14" s="1" customFormat="1">
      <c r="D16312" s="32"/>
      <c r="G16312" s="32"/>
      <c r="I16312" s="7"/>
      <c r="J16312" s="7"/>
      <c r="K16312" s="7"/>
      <c r="N16312" s="7"/>
    </row>
    <row r="16313" spans="4:14" s="1" customFormat="1">
      <c r="D16313" s="32"/>
      <c r="G16313" s="32"/>
      <c r="I16313" s="7"/>
      <c r="J16313" s="7"/>
      <c r="K16313" s="7"/>
      <c r="N16313" s="7"/>
    </row>
    <row r="16314" spans="4:14" s="1" customFormat="1">
      <c r="D16314" s="32"/>
      <c r="G16314" s="32"/>
      <c r="I16314" s="7"/>
      <c r="J16314" s="7"/>
      <c r="K16314" s="7"/>
      <c r="N16314" s="7"/>
    </row>
    <row r="16315" spans="4:14" s="1" customFormat="1">
      <c r="D16315" s="32"/>
      <c r="G16315" s="32"/>
      <c r="I16315" s="7"/>
      <c r="J16315" s="7"/>
      <c r="K16315" s="7"/>
      <c r="N16315" s="7"/>
    </row>
    <row r="16316" spans="4:14" s="1" customFormat="1">
      <c r="D16316" s="32"/>
      <c r="G16316" s="32"/>
      <c r="I16316" s="7"/>
      <c r="J16316" s="7"/>
      <c r="K16316" s="7"/>
      <c r="N16316" s="7"/>
    </row>
    <row r="16317" spans="4:14" s="1" customFormat="1">
      <c r="D16317" s="32"/>
      <c r="G16317" s="32"/>
      <c r="I16317" s="7"/>
      <c r="J16317" s="7"/>
      <c r="K16317" s="7"/>
      <c r="N16317" s="7"/>
    </row>
    <row r="16318" spans="4:14" s="1" customFormat="1">
      <c r="D16318" s="32"/>
      <c r="G16318" s="32"/>
      <c r="I16318" s="7"/>
      <c r="J16318" s="7"/>
      <c r="K16318" s="7"/>
      <c r="N16318" s="7"/>
    </row>
    <row r="16319" spans="4:14" s="1" customFormat="1">
      <c r="D16319" s="32"/>
      <c r="G16319" s="32"/>
      <c r="I16319" s="7"/>
      <c r="J16319" s="7"/>
      <c r="K16319" s="7"/>
      <c r="N16319" s="7"/>
    </row>
    <row r="16320" spans="4:14" s="1" customFormat="1">
      <c r="D16320" s="32"/>
      <c r="G16320" s="32"/>
      <c r="I16320" s="7"/>
      <c r="J16320" s="7"/>
      <c r="K16320" s="7"/>
      <c r="N16320" s="7"/>
    </row>
    <row r="16321" spans="4:14" s="1" customFormat="1">
      <c r="D16321" s="32"/>
      <c r="G16321" s="32"/>
      <c r="I16321" s="7"/>
      <c r="J16321" s="7"/>
      <c r="K16321" s="7"/>
      <c r="N16321" s="7"/>
    </row>
    <row r="16322" spans="4:14" s="1" customFormat="1">
      <c r="D16322" s="32"/>
      <c r="G16322" s="32"/>
      <c r="I16322" s="7"/>
      <c r="J16322" s="7"/>
      <c r="K16322" s="7"/>
      <c r="N16322" s="7"/>
    </row>
    <row r="16323" spans="4:14" s="1" customFormat="1">
      <c r="D16323" s="32"/>
      <c r="G16323" s="32"/>
      <c r="I16323" s="7"/>
      <c r="J16323" s="7"/>
      <c r="K16323" s="7"/>
      <c r="N16323" s="7"/>
    </row>
    <row r="16324" spans="4:14" s="1" customFormat="1">
      <c r="D16324" s="32"/>
      <c r="G16324" s="32"/>
      <c r="I16324" s="7"/>
      <c r="J16324" s="7"/>
      <c r="K16324" s="7"/>
      <c r="N16324" s="7"/>
    </row>
    <row r="16325" spans="4:14" s="1" customFormat="1">
      <c r="D16325" s="32"/>
      <c r="G16325" s="32"/>
      <c r="I16325" s="7"/>
      <c r="J16325" s="7"/>
      <c r="K16325" s="7"/>
      <c r="N16325" s="7"/>
    </row>
    <row r="16326" spans="4:14" s="1" customFormat="1">
      <c r="D16326" s="32"/>
      <c r="G16326" s="32"/>
      <c r="I16326" s="7"/>
      <c r="J16326" s="7"/>
      <c r="K16326" s="7"/>
      <c r="N16326" s="7"/>
    </row>
    <row r="16327" spans="4:14" s="1" customFormat="1">
      <c r="D16327" s="32"/>
      <c r="G16327" s="32"/>
      <c r="I16327" s="7"/>
      <c r="J16327" s="7"/>
      <c r="K16327" s="7"/>
      <c r="N16327" s="7"/>
    </row>
    <row r="16328" spans="4:14" s="1" customFormat="1">
      <c r="D16328" s="32"/>
      <c r="G16328" s="32"/>
      <c r="I16328" s="7"/>
      <c r="J16328" s="7"/>
      <c r="K16328" s="7"/>
      <c r="N16328" s="7"/>
    </row>
    <row r="16329" spans="4:14" s="1" customFormat="1">
      <c r="D16329" s="32"/>
      <c r="G16329" s="32"/>
      <c r="I16329" s="7"/>
      <c r="J16329" s="7"/>
      <c r="K16329" s="7"/>
      <c r="N16329" s="7"/>
    </row>
    <row r="16330" spans="4:14" s="1" customFormat="1">
      <c r="D16330" s="32"/>
      <c r="G16330" s="32"/>
      <c r="I16330" s="7"/>
      <c r="J16330" s="7"/>
      <c r="K16330" s="7"/>
      <c r="N16330" s="7"/>
    </row>
    <row r="16331" spans="4:14" s="1" customFormat="1">
      <c r="D16331" s="32"/>
      <c r="G16331" s="32"/>
      <c r="I16331" s="7"/>
      <c r="J16331" s="7"/>
      <c r="K16331" s="7"/>
      <c r="N16331" s="7"/>
    </row>
    <row r="16332" spans="4:14" s="1" customFormat="1">
      <c r="D16332" s="32"/>
      <c r="G16332" s="32"/>
      <c r="I16332" s="7"/>
      <c r="J16332" s="7"/>
      <c r="K16332" s="7"/>
      <c r="N16332" s="7"/>
    </row>
    <row r="16333" spans="4:14" s="1" customFormat="1">
      <c r="D16333" s="32"/>
      <c r="G16333" s="32"/>
      <c r="I16333" s="7"/>
      <c r="J16333" s="7"/>
      <c r="K16333" s="7"/>
      <c r="N16333" s="7"/>
    </row>
    <row r="16334" spans="4:14" s="1" customFormat="1">
      <c r="D16334" s="32"/>
      <c r="G16334" s="32"/>
      <c r="I16334" s="7"/>
      <c r="J16334" s="7"/>
      <c r="K16334" s="7"/>
      <c r="N16334" s="7"/>
    </row>
    <row r="16335" spans="4:14" s="1" customFormat="1">
      <c r="D16335" s="32"/>
      <c r="G16335" s="32"/>
      <c r="I16335" s="7"/>
      <c r="J16335" s="7"/>
      <c r="K16335" s="7"/>
      <c r="N16335" s="7"/>
    </row>
    <row r="16336" spans="4:14" s="1" customFormat="1">
      <c r="D16336" s="32"/>
      <c r="G16336" s="32"/>
      <c r="I16336" s="7"/>
      <c r="J16336" s="7"/>
      <c r="K16336" s="7"/>
      <c r="N16336" s="7"/>
    </row>
    <row r="16337" spans="4:14" s="1" customFormat="1">
      <c r="D16337" s="32"/>
      <c r="G16337" s="32"/>
      <c r="I16337" s="7"/>
      <c r="J16337" s="7"/>
      <c r="K16337" s="7"/>
      <c r="N16337" s="7"/>
    </row>
    <row r="16338" spans="4:14" s="1" customFormat="1">
      <c r="D16338" s="32"/>
      <c r="G16338" s="32"/>
      <c r="I16338" s="7"/>
      <c r="J16338" s="7"/>
      <c r="K16338" s="7"/>
      <c r="N16338" s="7"/>
    </row>
    <row r="16339" spans="4:14" s="1" customFormat="1">
      <c r="D16339" s="32"/>
      <c r="G16339" s="32"/>
      <c r="I16339" s="7"/>
      <c r="J16339" s="7"/>
      <c r="K16339" s="7"/>
      <c r="N16339" s="7"/>
    </row>
    <row r="16340" spans="4:14" s="1" customFormat="1">
      <c r="D16340" s="32"/>
      <c r="G16340" s="32"/>
      <c r="I16340" s="7"/>
      <c r="J16340" s="7"/>
      <c r="K16340" s="7"/>
      <c r="N16340" s="7"/>
    </row>
    <row r="16341" spans="4:14" s="1" customFormat="1">
      <c r="D16341" s="32"/>
      <c r="G16341" s="32"/>
      <c r="I16341" s="7"/>
      <c r="J16341" s="7"/>
      <c r="K16341" s="7"/>
      <c r="N16341" s="7"/>
    </row>
    <row r="16342" spans="4:14" s="1" customFormat="1">
      <c r="D16342" s="32"/>
      <c r="G16342" s="32"/>
      <c r="I16342" s="7"/>
      <c r="J16342" s="7"/>
      <c r="K16342" s="7"/>
      <c r="N16342" s="7"/>
    </row>
    <row r="16343" spans="4:14" s="1" customFormat="1">
      <c r="D16343" s="32"/>
      <c r="G16343" s="32"/>
      <c r="I16343" s="7"/>
      <c r="J16343" s="7"/>
      <c r="K16343" s="7"/>
      <c r="N16343" s="7"/>
    </row>
    <row r="16344" spans="4:14" s="1" customFormat="1">
      <c r="D16344" s="32"/>
      <c r="G16344" s="32"/>
      <c r="I16344" s="7"/>
      <c r="J16344" s="7"/>
      <c r="K16344" s="7"/>
      <c r="N16344" s="7"/>
    </row>
    <row r="16345" spans="4:14" s="1" customFormat="1">
      <c r="D16345" s="32"/>
      <c r="G16345" s="32"/>
      <c r="I16345" s="7"/>
      <c r="J16345" s="7"/>
      <c r="K16345" s="7"/>
      <c r="N16345" s="7"/>
    </row>
    <row r="16346" spans="4:14" s="1" customFormat="1">
      <c r="D16346" s="32"/>
      <c r="G16346" s="32"/>
      <c r="I16346" s="7"/>
      <c r="J16346" s="7"/>
      <c r="K16346" s="7"/>
      <c r="N16346" s="7"/>
    </row>
    <row r="16347" spans="4:14" s="1" customFormat="1">
      <c r="D16347" s="32"/>
      <c r="G16347" s="32"/>
      <c r="I16347" s="7"/>
      <c r="J16347" s="7"/>
      <c r="K16347" s="7"/>
      <c r="N16347" s="7"/>
    </row>
    <row r="16348" spans="4:14" s="1" customFormat="1">
      <c r="D16348" s="32"/>
      <c r="G16348" s="32"/>
      <c r="I16348" s="7"/>
      <c r="J16348" s="7"/>
      <c r="K16348" s="7"/>
      <c r="N16348" s="7"/>
    </row>
    <row r="16349" spans="4:14" s="1" customFormat="1">
      <c r="D16349" s="32"/>
      <c r="G16349" s="32"/>
      <c r="I16349" s="7"/>
      <c r="J16349" s="7"/>
      <c r="K16349" s="7"/>
      <c r="N16349" s="7"/>
    </row>
    <row r="16350" spans="4:14" s="1" customFormat="1">
      <c r="D16350" s="32"/>
      <c r="G16350" s="32"/>
      <c r="I16350" s="7"/>
      <c r="J16350" s="7"/>
      <c r="K16350" s="7"/>
      <c r="N16350" s="7"/>
    </row>
    <row r="16351" spans="4:14" s="1" customFormat="1">
      <c r="D16351" s="32"/>
      <c r="G16351" s="32"/>
      <c r="I16351" s="7"/>
      <c r="J16351" s="7"/>
      <c r="K16351" s="7"/>
      <c r="N16351" s="7"/>
    </row>
    <row r="16352" spans="4:14" s="1" customFormat="1">
      <c r="D16352" s="32"/>
      <c r="G16352" s="32"/>
      <c r="I16352" s="7"/>
      <c r="J16352" s="7"/>
      <c r="K16352" s="7"/>
      <c r="N16352" s="7"/>
    </row>
    <row r="16353" spans="4:14" s="1" customFormat="1">
      <c r="D16353" s="32"/>
      <c r="G16353" s="32"/>
      <c r="I16353" s="7"/>
      <c r="J16353" s="7"/>
      <c r="K16353" s="7"/>
      <c r="N16353" s="7"/>
    </row>
    <row r="16354" spans="4:14" s="1" customFormat="1">
      <c r="D16354" s="32"/>
      <c r="G16354" s="32"/>
      <c r="I16354" s="7"/>
      <c r="J16354" s="7"/>
      <c r="K16354" s="7"/>
      <c r="N16354" s="7"/>
    </row>
    <row r="16355" spans="4:14" s="1" customFormat="1">
      <c r="D16355" s="32"/>
      <c r="G16355" s="32"/>
      <c r="I16355" s="7"/>
      <c r="J16355" s="7"/>
      <c r="K16355" s="7"/>
      <c r="N16355" s="7"/>
    </row>
    <row r="16356" spans="4:14" s="1" customFormat="1">
      <c r="D16356" s="32"/>
      <c r="G16356" s="32"/>
      <c r="I16356" s="7"/>
      <c r="J16356" s="7"/>
      <c r="K16356" s="7"/>
      <c r="N16356" s="7"/>
    </row>
    <row r="16357" spans="4:14" s="1" customFormat="1">
      <c r="D16357" s="32"/>
      <c r="G16357" s="32"/>
      <c r="I16357" s="7"/>
      <c r="J16357" s="7"/>
      <c r="K16357" s="7"/>
      <c r="N16357" s="7"/>
    </row>
    <row r="16358" spans="4:14" s="1" customFormat="1">
      <c r="D16358" s="32"/>
      <c r="G16358" s="32"/>
      <c r="I16358" s="7"/>
      <c r="J16358" s="7"/>
      <c r="K16358" s="7"/>
      <c r="N16358" s="7"/>
    </row>
    <row r="16359" spans="4:14" s="1" customFormat="1">
      <c r="D16359" s="32"/>
      <c r="G16359" s="32"/>
      <c r="I16359" s="7"/>
      <c r="J16359" s="7"/>
      <c r="K16359" s="7"/>
      <c r="N16359" s="7"/>
    </row>
    <row r="16360" spans="4:14" s="1" customFormat="1">
      <c r="D16360" s="32"/>
      <c r="G16360" s="32"/>
      <c r="I16360" s="7"/>
      <c r="J16360" s="7"/>
      <c r="K16360" s="7"/>
      <c r="N16360" s="7"/>
    </row>
    <row r="16361" spans="4:14" s="1" customFormat="1">
      <c r="D16361" s="32"/>
      <c r="G16361" s="32"/>
      <c r="I16361" s="7"/>
      <c r="J16361" s="7"/>
      <c r="K16361" s="7"/>
      <c r="N16361" s="7"/>
    </row>
    <row r="16362" spans="4:14" s="1" customFormat="1">
      <c r="D16362" s="32"/>
      <c r="G16362" s="32"/>
      <c r="I16362" s="7"/>
      <c r="J16362" s="7"/>
      <c r="K16362" s="7"/>
      <c r="N16362" s="7"/>
    </row>
    <row r="16363" spans="4:14" s="1" customFormat="1">
      <c r="D16363" s="32"/>
      <c r="G16363" s="32"/>
      <c r="I16363" s="7"/>
      <c r="J16363" s="7"/>
      <c r="K16363" s="7"/>
      <c r="N16363" s="7"/>
    </row>
    <row r="16364" spans="4:14" s="1" customFormat="1">
      <c r="D16364" s="32"/>
      <c r="G16364" s="32"/>
      <c r="I16364" s="7"/>
      <c r="J16364" s="7"/>
      <c r="K16364" s="7"/>
      <c r="N16364" s="7"/>
    </row>
    <row r="16365" spans="4:14" s="1" customFormat="1">
      <c r="D16365" s="32"/>
      <c r="G16365" s="32"/>
      <c r="I16365" s="7"/>
      <c r="J16365" s="7"/>
      <c r="K16365" s="7"/>
      <c r="N16365" s="7"/>
    </row>
    <row r="16366" spans="4:14" s="1" customFormat="1">
      <c r="D16366" s="32"/>
      <c r="G16366" s="32"/>
      <c r="I16366" s="7"/>
      <c r="J16366" s="7"/>
      <c r="K16366" s="7"/>
      <c r="N16366" s="7"/>
    </row>
    <row r="16367" spans="4:14" s="1" customFormat="1">
      <c r="D16367" s="32"/>
      <c r="G16367" s="32"/>
      <c r="I16367" s="7"/>
      <c r="J16367" s="7"/>
      <c r="K16367" s="7"/>
      <c r="N16367" s="7"/>
    </row>
    <row r="16368" spans="4:14" s="1" customFormat="1">
      <c r="D16368" s="32"/>
      <c r="G16368" s="32"/>
      <c r="I16368" s="7"/>
      <c r="J16368" s="7"/>
      <c r="K16368" s="7"/>
      <c r="N16368" s="7"/>
    </row>
    <row r="16369" spans="4:14" s="1" customFormat="1">
      <c r="D16369" s="32"/>
      <c r="G16369" s="32"/>
      <c r="I16369" s="7"/>
      <c r="J16369" s="7"/>
      <c r="K16369" s="7"/>
      <c r="N16369" s="7"/>
    </row>
    <row r="16370" spans="4:14" s="1" customFormat="1">
      <c r="D16370" s="32"/>
      <c r="G16370" s="32"/>
      <c r="I16370" s="7"/>
      <c r="J16370" s="7"/>
      <c r="K16370" s="7"/>
      <c r="N16370" s="7"/>
    </row>
    <row r="16371" spans="4:14" s="1" customFormat="1">
      <c r="D16371" s="32"/>
      <c r="G16371" s="32"/>
      <c r="I16371" s="7"/>
      <c r="J16371" s="7"/>
      <c r="K16371" s="7"/>
      <c r="N16371" s="7"/>
    </row>
    <row r="16372" spans="4:14" s="1" customFormat="1">
      <c r="D16372" s="32"/>
      <c r="G16372" s="32"/>
      <c r="I16372" s="7"/>
      <c r="J16372" s="7"/>
      <c r="K16372" s="7"/>
      <c r="N16372" s="7"/>
    </row>
    <row r="16373" spans="4:14" s="1" customFormat="1">
      <c r="D16373" s="32"/>
      <c r="G16373" s="32"/>
      <c r="I16373" s="7"/>
      <c r="J16373" s="7"/>
      <c r="K16373" s="7"/>
      <c r="N16373" s="7"/>
    </row>
    <row r="16374" spans="4:14" s="1" customFormat="1">
      <c r="D16374" s="32"/>
      <c r="G16374" s="32"/>
      <c r="I16374" s="7"/>
      <c r="J16374" s="7"/>
      <c r="K16374" s="7"/>
      <c r="N16374" s="7"/>
    </row>
    <row r="16375" spans="4:14" s="1" customFormat="1">
      <c r="D16375" s="32"/>
      <c r="G16375" s="32"/>
      <c r="I16375" s="7"/>
      <c r="J16375" s="7"/>
      <c r="K16375" s="7"/>
      <c r="N16375" s="7"/>
    </row>
    <row r="16376" spans="4:14" s="1" customFormat="1">
      <c r="D16376" s="32"/>
      <c r="G16376" s="32"/>
      <c r="I16376" s="7"/>
      <c r="J16376" s="7"/>
      <c r="K16376" s="7"/>
      <c r="N16376" s="7"/>
    </row>
    <row r="16377" spans="4:14" s="1" customFormat="1">
      <c r="D16377" s="32"/>
      <c r="G16377" s="32"/>
      <c r="I16377" s="7"/>
      <c r="J16377" s="7"/>
      <c r="K16377" s="7"/>
      <c r="N16377" s="7"/>
    </row>
    <row r="16378" spans="4:14" s="1" customFormat="1">
      <c r="D16378" s="32"/>
      <c r="G16378" s="32"/>
      <c r="I16378" s="7"/>
      <c r="J16378" s="7"/>
      <c r="K16378" s="7"/>
      <c r="N16378" s="7"/>
    </row>
    <row r="16379" spans="4:14" s="1" customFormat="1">
      <c r="D16379" s="32"/>
      <c r="G16379" s="32"/>
      <c r="I16379" s="7"/>
      <c r="J16379" s="7"/>
      <c r="K16379" s="7"/>
      <c r="N16379" s="7"/>
    </row>
    <row r="16380" spans="4:14" s="1" customFormat="1">
      <c r="D16380" s="32"/>
      <c r="G16380" s="32"/>
      <c r="I16380" s="7"/>
      <c r="J16380" s="7"/>
      <c r="K16380" s="7"/>
      <c r="N16380" s="7"/>
    </row>
    <row r="16381" spans="4:14" s="1" customFormat="1">
      <c r="D16381" s="32"/>
      <c r="G16381" s="32"/>
      <c r="I16381" s="7"/>
      <c r="J16381" s="7"/>
      <c r="K16381" s="7"/>
      <c r="N16381" s="7"/>
    </row>
    <row r="16382" spans="4:14" s="1" customFormat="1">
      <c r="D16382" s="32"/>
      <c r="G16382" s="32"/>
      <c r="I16382" s="7"/>
      <c r="J16382" s="7"/>
      <c r="K16382" s="7"/>
      <c r="N16382" s="7"/>
    </row>
    <row r="16383" spans="4:14" s="1" customFormat="1">
      <c r="D16383" s="32"/>
      <c r="G16383" s="32"/>
      <c r="I16383" s="7"/>
      <c r="J16383" s="7"/>
      <c r="K16383" s="7"/>
      <c r="N16383" s="7"/>
    </row>
    <row r="16384" spans="4:14" s="1" customFormat="1">
      <c r="D16384" s="32"/>
      <c r="G16384" s="32"/>
      <c r="I16384" s="7"/>
      <c r="J16384" s="7"/>
      <c r="K16384" s="7"/>
      <c r="N16384" s="7"/>
    </row>
    <row r="16385" spans="4:14" s="1" customFormat="1">
      <c r="D16385" s="32"/>
      <c r="G16385" s="32"/>
      <c r="I16385" s="7"/>
      <c r="J16385" s="7"/>
      <c r="K16385" s="7"/>
      <c r="N16385" s="7"/>
    </row>
    <row r="16386" spans="4:14" s="1" customFormat="1">
      <c r="D16386" s="32"/>
      <c r="G16386" s="32"/>
      <c r="I16386" s="7"/>
      <c r="J16386" s="7"/>
      <c r="K16386" s="7"/>
      <c r="N16386" s="7"/>
    </row>
    <row r="16387" spans="4:14" s="1" customFormat="1">
      <c r="D16387" s="32"/>
      <c r="G16387" s="32"/>
      <c r="I16387" s="7"/>
      <c r="J16387" s="7"/>
      <c r="K16387" s="7"/>
      <c r="N16387" s="7"/>
    </row>
    <row r="16388" spans="4:14" s="1" customFormat="1">
      <c r="D16388" s="32"/>
      <c r="G16388" s="32"/>
      <c r="I16388" s="7"/>
      <c r="J16388" s="7"/>
      <c r="K16388" s="7"/>
      <c r="N16388" s="7"/>
    </row>
    <row r="16389" spans="4:14" s="1" customFormat="1">
      <c r="D16389" s="32"/>
      <c r="G16389" s="32"/>
      <c r="I16389" s="7"/>
      <c r="J16389" s="7"/>
      <c r="K16389" s="7"/>
      <c r="N16389" s="7"/>
    </row>
    <row r="16390" spans="4:14" s="1" customFormat="1">
      <c r="D16390" s="32"/>
      <c r="G16390" s="32"/>
      <c r="I16390" s="7"/>
      <c r="J16390" s="7"/>
      <c r="K16390" s="7"/>
      <c r="N16390" s="7"/>
    </row>
    <row r="16391" spans="4:14" s="1" customFormat="1">
      <c r="D16391" s="32"/>
      <c r="G16391" s="32"/>
      <c r="I16391" s="7"/>
      <c r="J16391" s="7"/>
      <c r="K16391" s="7"/>
      <c r="N16391" s="7"/>
    </row>
    <row r="16392" spans="4:14" s="1" customFormat="1">
      <c r="D16392" s="32"/>
      <c r="G16392" s="32"/>
      <c r="I16392" s="7"/>
      <c r="J16392" s="7"/>
      <c r="K16392" s="7"/>
      <c r="N16392" s="7"/>
    </row>
    <row r="16393" spans="4:14" s="1" customFormat="1">
      <c r="D16393" s="32"/>
      <c r="G16393" s="32"/>
      <c r="I16393" s="7"/>
      <c r="J16393" s="7"/>
      <c r="K16393" s="7"/>
      <c r="N16393" s="7"/>
    </row>
    <row r="16394" spans="4:14" s="1" customFormat="1">
      <c r="D16394" s="32"/>
      <c r="G16394" s="32"/>
      <c r="I16394" s="7"/>
      <c r="J16394" s="7"/>
      <c r="K16394" s="7"/>
      <c r="N16394" s="7"/>
    </row>
    <row r="16395" spans="4:14" s="1" customFormat="1">
      <c r="D16395" s="32"/>
      <c r="G16395" s="32"/>
      <c r="I16395" s="7"/>
      <c r="J16395" s="7"/>
      <c r="K16395" s="7"/>
      <c r="N16395" s="7"/>
    </row>
    <row r="16396" spans="4:14" s="1" customFormat="1">
      <c r="D16396" s="32"/>
      <c r="G16396" s="32"/>
      <c r="I16396" s="7"/>
      <c r="J16396" s="7"/>
      <c r="K16396" s="7"/>
      <c r="N16396" s="7"/>
    </row>
    <row r="16397" spans="4:14" s="1" customFormat="1">
      <c r="D16397" s="32"/>
      <c r="G16397" s="32"/>
      <c r="I16397" s="7"/>
      <c r="J16397" s="7"/>
      <c r="K16397" s="7"/>
      <c r="N16397" s="7"/>
    </row>
    <row r="16398" spans="4:14" s="1" customFormat="1">
      <c r="D16398" s="32"/>
      <c r="G16398" s="32"/>
      <c r="I16398" s="7"/>
      <c r="J16398" s="7"/>
      <c r="K16398" s="7"/>
      <c r="N16398" s="7"/>
    </row>
    <row r="16399" spans="4:14" s="1" customFormat="1">
      <c r="D16399" s="32"/>
      <c r="G16399" s="32"/>
      <c r="I16399" s="7"/>
      <c r="J16399" s="7"/>
      <c r="K16399" s="7"/>
      <c r="N16399" s="7"/>
    </row>
    <row r="16400" spans="4:14" s="1" customFormat="1">
      <c r="D16400" s="32"/>
      <c r="G16400" s="32"/>
      <c r="I16400" s="7"/>
      <c r="J16400" s="7"/>
      <c r="K16400" s="7"/>
      <c r="N16400" s="7"/>
    </row>
    <row r="16401" spans="4:14" s="1" customFormat="1">
      <c r="D16401" s="32"/>
      <c r="G16401" s="32"/>
      <c r="I16401" s="7"/>
      <c r="J16401" s="7"/>
      <c r="K16401" s="7"/>
      <c r="N16401" s="7"/>
    </row>
    <row r="16402" spans="4:14" s="1" customFormat="1">
      <c r="D16402" s="32"/>
      <c r="G16402" s="32"/>
      <c r="I16402" s="7"/>
      <c r="J16402" s="7"/>
      <c r="K16402" s="7"/>
      <c r="N16402" s="7"/>
    </row>
    <row r="16403" spans="4:14" s="1" customFormat="1">
      <c r="D16403" s="32"/>
      <c r="G16403" s="32"/>
      <c r="I16403" s="7"/>
      <c r="J16403" s="7"/>
      <c r="K16403" s="7"/>
      <c r="N16403" s="7"/>
    </row>
    <row r="16404" spans="4:14" s="1" customFormat="1">
      <c r="D16404" s="32"/>
      <c r="G16404" s="32"/>
      <c r="I16404" s="7"/>
      <c r="J16404" s="7"/>
      <c r="K16404" s="7"/>
      <c r="N16404" s="7"/>
    </row>
    <row r="16405" spans="4:14" s="1" customFormat="1">
      <c r="D16405" s="32"/>
      <c r="G16405" s="32"/>
      <c r="I16405" s="7"/>
      <c r="J16405" s="7"/>
      <c r="K16405" s="7"/>
      <c r="N16405" s="7"/>
    </row>
    <row r="16406" spans="4:14" s="1" customFormat="1">
      <c r="D16406" s="32"/>
      <c r="G16406" s="32"/>
      <c r="I16406" s="7"/>
      <c r="J16406" s="7"/>
      <c r="K16406" s="7"/>
      <c r="N16406" s="7"/>
    </row>
    <row r="16407" spans="4:14" s="1" customFormat="1">
      <c r="D16407" s="32"/>
      <c r="G16407" s="32"/>
      <c r="I16407" s="7"/>
      <c r="J16407" s="7"/>
      <c r="K16407" s="7"/>
      <c r="N16407" s="7"/>
    </row>
    <row r="16408" spans="4:14" s="1" customFormat="1">
      <c r="D16408" s="32"/>
      <c r="G16408" s="32"/>
      <c r="I16408" s="7"/>
      <c r="J16408" s="7"/>
      <c r="K16408" s="7"/>
      <c r="N16408" s="7"/>
    </row>
    <row r="16409" spans="4:14" s="1" customFormat="1">
      <c r="D16409" s="32"/>
      <c r="G16409" s="32"/>
      <c r="I16409" s="7"/>
      <c r="J16409" s="7"/>
      <c r="K16409" s="7"/>
      <c r="N16409" s="7"/>
    </row>
    <row r="16410" spans="4:14" s="1" customFormat="1">
      <c r="D16410" s="32"/>
      <c r="G16410" s="32"/>
      <c r="I16410" s="7"/>
      <c r="J16410" s="7"/>
      <c r="K16410" s="7"/>
      <c r="N16410" s="7"/>
    </row>
    <row r="16411" spans="4:14" s="1" customFormat="1">
      <c r="D16411" s="32"/>
      <c r="G16411" s="32"/>
      <c r="I16411" s="7"/>
      <c r="J16411" s="7"/>
      <c r="K16411" s="7"/>
      <c r="N16411" s="7"/>
    </row>
    <row r="16412" spans="4:14" s="1" customFormat="1">
      <c r="D16412" s="32"/>
      <c r="G16412" s="32"/>
      <c r="I16412" s="7"/>
      <c r="J16412" s="7"/>
      <c r="K16412" s="7"/>
      <c r="N16412" s="7"/>
    </row>
    <row r="16413" spans="4:14" s="1" customFormat="1">
      <c r="D16413" s="32"/>
      <c r="G16413" s="32"/>
      <c r="I16413" s="7"/>
      <c r="J16413" s="7"/>
      <c r="K16413" s="7"/>
      <c r="N16413" s="7"/>
    </row>
    <row r="16414" spans="4:14" s="1" customFormat="1">
      <c r="D16414" s="32"/>
      <c r="G16414" s="32"/>
      <c r="I16414" s="7"/>
      <c r="J16414" s="7"/>
      <c r="K16414" s="7"/>
      <c r="N16414" s="7"/>
    </row>
    <row r="16415" spans="4:14" s="1" customFormat="1">
      <c r="D16415" s="32"/>
      <c r="G16415" s="32"/>
      <c r="I16415" s="7"/>
      <c r="J16415" s="7"/>
      <c r="K16415" s="7"/>
      <c r="N16415" s="7"/>
    </row>
    <row r="16416" spans="4:14" s="1" customFormat="1">
      <c r="D16416" s="32"/>
      <c r="G16416" s="32"/>
      <c r="I16416" s="7"/>
      <c r="J16416" s="7"/>
      <c r="K16416" s="7"/>
      <c r="N16416" s="7"/>
    </row>
    <row r="16417" spans="4:14" s="1" customFormat="1">
      <c r="D16417" s="32"/>
      <c r="G16417" s="32"/>
      <c r="I16417" s="7"/>
      <c r="J16417" s="7"/>
      <c r="K16417" s="7"/>
      <c r="N16417" s="7"/>
    </row>
    <row r="16418" spans="4:14" s="1" customFormat="1">
      <c r="D16418" s="32"/>
      <c r="G16418" s="32"/>
      <c r="I16418" s="7"/>
      <c r="J16418" s="7"/>
      <c r="K16418" s="7"/>
      <c r="N16418" s="7"/>
    </row>
    <row r="16419" spans="4:14" s="1" customFormat="1">
      <c r="D16419" s="32"/>
      <c r="G16419" s="32"/>
      <c r="I16419" s="7"/>
      <c r="J16419" s="7"/>
      <c r="K16419" s="7"/>
      <c r="N16419" s="7"/>
    </row>
    <row r="16420" spans="4:14" s="1" customFormat="1">
      <c r="D16420" s="32"/>
      <c r="G16420" s="32"/>
      <c r="I16420" s="7"/>
      <c r="J16420" s="7"/>
      <c r="K16420" s="7"/>
      <c r="N16420" s="7"/>
    </row>
    <row r="16421" spans="4:14" s="1" customFormat="1">
      <c r="D16421" s="32"/>
      <c r="G16421" s="32"/>
      <c r="I16421" s="7"/>
      <c r="J16421" s="7"/>
      <c r="K16421" s="7"/>
      <c r="N16421" s="7"/>
    </row>
    <row r="16422" spans="4:14" s="1" customFormat="1">
      <c r="D16422" s="32"/>
      <c r="G16422" s="32"/>
      <c r="I16422" s="7"/>
      <c r="J16422" s="7"/>
      <c r="K16422" s="7"/>
      <c r="N16422" s="7"/>
    </row>
    <row r="16423" spans="4:14" s="1" customFormat="1">
      <c r="D16423" s="32"/>
      <c r="G16423" s="32"/>
      <c r="I16423" s="7"/>
      <c r="J16423" s="7"/>
      <c r="K16423" s="7"/>
      <c r="N16423" s="7"/>
    </row>
    <row r="16424" spans="4:14" s="1" customFormat="1">
      <c r="D16424" s="32"/>
      <c r="G16424" s="32"/>
      <c r="I16424" s="7"/>
      <c r="J16424" s="7"/>
      <c r="K16424" s="7"/>
      <c r="N16424" s="7"/>
    </row>
    <row r="16425" spans="4:14" s="1" customFormat="1">
      <c r="D16425" s="32"/>
      <c r="G16425" s="32"/>
      <c r="I16425" s="7"/>
      <c r="J16425" s="7"/>
      <c r="K16425" s="7"/>
      <c r="N16425" s="7"/>
    </row>
    <row r="16426" spans="4:14" s="1" customFormat="1">
      <c r="D16426" s="32"/>
      <c r="G16426" s="32"/>
      <c r="I16426" s="7"/>
      <c r="J16426" s="7"/>
      <c r="K16426" s="7"/>
      <c r="N16426" s="7"/>
    </row>
    <row r="16427" spans="4:14" s="1" customFormat="1">
      <c r="D16427" s="32"/>
      <c r="G16427" s="32"/>
      <c r="I16427" s="7"/>
      <c r="J16427" s="7"/>
      <c r="K16427" s="7"/>
      <c r="N16427" s="7"/>
    </row>
    <row r="16428" spans="4:14" s="1" customFormat="1">
      <c r="D16428" s="32"/>
      <c r="G16428" s="32"/>
      <c r="I16428" s="7"/>
      <c r="J16428" s="7"/>
      <c r="K16428" s="7"/>
      <c r="N16428" s="7"/>
    </row>
    <row r="16429" spans="4:14" s="1" customFormat="1">
      <c r="D16429" s="32"/>
      <c r="G16429" s="32"/>
      <c r="I16429" s="7"/>
      <c r="J16429" s="7"/>
      <c r="K16429" s="7"/>
      <c r="N16429" s="7"/>
    </row>
    <row r="16430" spans="4:14" s="1" customFormat="1">
      <c r="D16430" s="32"/>
      <c r="G16430" s="32"/>
      <c r="I16430" s="7"/>
      <c r="J16430" s="7"/>
      <c r="K16430" s="7"/>
      <c r="N16430" s="7"/>
    </row>
    <row r="16431" spans="4:14" s="1" customFormat="1">
      <c r="D16431" s="32"/>
      <c r="G16431" s="32"/>
      <c r="I16431" s="7"/>
      <c r="J16431" s="7"/>
      <c r="K16431" s="7"/>
      <c r="N16431" s="7"/>
    </row>
    <row r="16432" spans="4:14" s="1" customFormat="1">
      <c r="D16432" s="32"/>
      <c r="G16432" s="32"/>
      <c r="I16432" s="7"/>
      <c r="J16432" s="7"/>
      <c r="K16432" s="7"/>
      <c r="N16432" s="7"/>
    </row>
    <row r="16433" spans="4:14" s="1" customFormat="1">
      <c r="D16433" s="32"/>
      <c r="G16433" s="32"/>
      <c r="I16433" s="7"/>
      <c r="J16433" s="7"/>
      <c r="K16433" s="7"/>
      <c r="N16433" s="7"/>
    </row>
    <row r="16434" spans="4:14" s="1" customFormat="1">
      <c r="D16434" s="32"/>
      <c r="G16434" s="32"/>
      <c r="I16434" s="7"/>
      <c r="J16434" s="7"/>
      <c r="K16434" s="7"/>
      <c r="N16434" s="7"/>
    </row>
    <row r="16435" spans="4:14" s="1" customFormat="1">
      <c r="D16435" s="32"/>
      <c r="G16435" s="32"/>
      <c r="I16435" s="7"/>
      <c r="J16435" s="7"/>
      <c r="K16435" s="7"/>
      <c r="N16435" s="7"/>
    </row>
    <row r="16436" spans="4:14" s="1" customFormat="1">
      <c r="D16436" s="32"/>
      <c r="G16436" s="32"/>
      <c r="I16436" s="7"/>
      <c r="J16436" s="7"/>
      <c r="K16436" s="7"/>
      <c r="N16436" s="7"/>
    </row>
    <row r="16437" spans="4:14" s="1" customFormat="1">
      <c r="D16437" s="32"/>
      <c r="G16437" s="32"/>
      <c r="I16437" s="7"/>
      <c r="J16437" s="7"/>
      <c r="K16437" s="7"/>
      <c r="N16437" s="7"/>
    </row>
    <row r="16438" spans="4:14" s="1" customFormat="1">
      <c r="D16438" s="32"/>
      <c r="G16438" s="32"/>
      <c r="I16438" s="7"/>
      <c r="J16438" s="7"/>
      <c r="K16438" s="7"/>
      <c r="N16438" s="7"/>
    </row>
    <row r="16439" spans="4:14" s="1" customFormat="1">
      <c r="D16439" s="32"/>
      <c r="G16439" s="32"/>
      <c r="I16439" s="7"/>
      <c r="J16439" s="7"/>
      <c r="K16439" s="7"/>
      <c r="N16439" s="7"/>
    </row>
    <row r="16440" spans="4:14" s="1" customFormat="1">
      <c r="D16440" s="32"/>
      <c r="G16440" s="32"/>
      <c r="I16440" s="7"/>
      <c r="J16440" s="7"/>
      <c r="K16440" s="7"/>
      <c r="N16440" s="7"/>
    </row>
    <row r="16441" spans="4:14" s="1" customFormat="1">
      <c r="D16441" s="32"/>
      <c r="G16441" s="32"/>
      <c r="I16441" s="7"/>
      <c r="J16441" s="7"/>
      <c r="K16441" s="7"/>
      <c r="N16441" s="7"/>
    </row>
    <row r="16442" spans="4:14" s="1" customFormat="1">
      <c r="D16442" s="32"/>
      <c r="G16442" s="32"/>
      <c r="I16442" s="7"/>
      <c r="J16442" s="7"/>
      <c r="K16442" s="7"/>
      <c r="N16442" s="7"/>
    </row>
    <row r="16443" spans="4:14" s="1" customFormat="1">
      <c r="D16443" s="32"/>
      <c r="G16443" s="32"/>
      <c r="I16443" s="7"/>
      <c r="J16443" s="7"/>
      <c r="K16443" s="7"/>
      <c r="N16443" s="7"/>
    </row>
    <row r="16444" spans="4:14" s="1" customFormat="1">
      <c r="D16444" s="32"/>
      <c r="G16444" s="32"/>
      <c r="I16444" s="7"/>
      <c r="J16444" s="7"/>
      <c r="K16444" s="7"/>
      <c r="N16444" s="7"/>
    </row>
    <row r="16445" spans="4:14" s="1" customFormat="1">
      <c r="D16445" s="32"/>
      <c r="G16445" s="32"/>
      <c r="I16445" s="7"/>
      <c r="J16445" s="7"/>
      <c r="K16445" s="7"/>
      <c r="N16445" s="7"/>
    </row>
    <row r="16446" spans="4:14" s="1" customFormat="1">
      <c r="D16446" s="32"/>
      <c r="G16446" s="32"/>
      <c r="I16446" s="7"/>
      <c r="J16446" s="7"/>
      <c r="K16446" s="7"/>
      <c r="N16446" s="7"/>
    </row>
    <row r="16447" spans="4:14" s="1" customFormat="1">
      <c r="D16447" s="32"/>
      <c r="G16447" s="32"/>
      <c r="I16447" s="7"/>
      <c r="J16447" s="7"/>
      <c r="K16447" s="7"/>
      <c r="N16447" s="7"/>
    </row>
    <row r="16448" spans="4:14" s="1" customFormat="1">
      <c r="D16448" s="32"/>
      <c r="G16448" s="32"/>
      <c r="I16448" s="7"/>
      <c r="J16448" s="7"/>
      <c r="K16448" s="7"/>
      <c r="N16448" s="7"/>
    </row>
    <row r="16449" spans="4:14" s="1" customFormat="1">
      <c r="D16449" s="32"/>
      <c r="G16449" s="32"/>
      <c r="I16449" s="7"/>
      <c r="J16449" s="7"/>
      <c r="K16449" s="7"/>
      <c r="N16449" s="7"/>
    </row>
    <row r="16450" spans="4:14" s="1" customFormat="1">
      <c r="D16450" s="32"/>
      <c r="G16450" s="32"/>
      <c r="I16450" s="7"/>
      <c r="J16450" s="7"/>
      <c r="K16450" s="7"/>
      <c r="N16450" s="7"/>
    </row>
    <row r="16451" spans="4:14" s="1" customFormat="1">
      <c r="D16451" s="32"/>
      <c r="G16451" s="32"/>
      <c r="I16451" s="7"/>
      <c r="J16451" s="7"/>
      <c r="K16451" s="7"/>
      <c r="N16451" s="7"/>
    </row>
    <row r="16452" spans="4:14" s="1" customFormat="1">
      <c r="D16452" s="32"/>
      <c r="G16452" s="32"/>
      <c r="I16452" s="7"/>
      <c r="J16452" s="7"/>
      <c r="K16452" s="7"/>
      <c r="N16452" s="7"/>
    </row>
    <row r="16453" spans="4:14" s="1" customFormat="1">
      <c r="D16453" s="32"/>
      <c r="G16453" s="32"/>
      <c r="I16453" s="7"/>
      <c r="J16453" s="7"/>
      <c r="K16453" s="7"/>
      <c r="N16453" s="7"/>
    </row>
    <row r="16454" spans="4:14" s="1" customFormat="1">
      <c r="D16454" s="32"/>
      <c r="G16454" s="32"/>
      <c r="I16454" s="7"/>
      <c r="J16454" s="7"/>
      <c r="K16454" s="7"/>
      <c r="N16454" s="7"/>
    </row>
    <row r="16455" spans="4:14" s="1" customFormat="1">
      <c r="D16455" s="32"/>
      <c r="G16455" s="32"/>
      <c r="I16455" s="7"/>
      <c r="J16455" s="7"/>
      <c r="K16455" s="7"/>
      <c r="N16455" s="7"/>
    </row>
    <row r="16456" spans="4:14" s="1" customFormat="1">
      <c r="D16456" s="32"/>
      <c r="G16456" s="32"/>
      <c r="I16456" s="7"/>
      <c r="J16456" s="7"/>
      <c r="K16456" s="7"/>
      <c r="N16456" s="7"/>
    </row>
    <row r="16457" spans="4:14" s="1" customFormat="1">
      <c r="D16457" s="32"/>
      <c r="G16457" s="32"/>
      <c r="I16457" s="7"/>
      <c r="J16457" s="7"/>
      <c r="K16457" s="7"/>
      <c r="N16457" s="7"/>
    </row>
    <row r="16458" spans="4:14" s="1" customFormat="1">
      <c r="D16458" s="32"/>
      <c r="G16458" s="32"/>
      <c r="I16458" s="7"/>
      <c r="J16458" s="7"/>
      <c r="K16458" s="7"/>
      <c r="N16458" s="7"/>
    </row>
    <row r="16459" spans="4:14" s="1" customFormat="1">
      <c r="D16459" s="32"/>
      <c r="G16459" s="32"/>
      <c r="I16459" s="7"/>
      <c r="J16459" s="7"/>
      <c r="K16459" s="7"/>
      <c r="N16459" s="7"/>
    </row>
    <row r="16460" spans="4:14" s="1" customFormat="1">
      <c r="D16460" s="32"/>
      <c r="G16460" s="32"/>
      <c r="I16460" s="7"/>
      <c r="J16460" s="7"/>
      <c r="K16460" s="7"/>
      <c r="N16460" s="7"/>
    </row>
    <row r="16461" spans="4:14" s="1" customFormat="1">
      <c r="D16461" s="32"/>
      <c r="G16461" s="32"/>
      <c r="I16461" s="7"/>
      <c r="J16461" s="7"/>
      <c r="K16461" s="7"/>
      <c r="N16461" s="7"/>
    </row>
    <row r="16462" spans="4:14" s="1" customFormat="1">
      <c r="D16462" s="32"/>
      <c r="G16462" s="32"/>
      <c r="I16462" s="7"/>
      <c r="J16462" s="7"/>
      <c r="K16462" s="7"/>
      <c r="N16462" s="7"/>
    </row>
    <row r="16463" spans="4:14" s="1" customFormat="1">
      <c r="D16463" s="32"/>
      <c r="G16463" s="32"/>
      <c r="I16463" s="7"/>
      <c r="J16463" s="7"/>
      <c r="K16463" s="7"/>
      <c r="N16463" s="7"/>
    </row>
    <row r="16464" spans="4:14" s="1" customFormat="1">
      <c r="D16464" s="32"/>
      <c r="G16464" s="32"/>
      <c r="I16464" s="7"/>
      <c r="J16464" s="7"/>
      <c r="K16464" s="7"/>
      <c r="N16464" s="7"/>
    </row>
    <row r="16465" spans="4:14" s="1" customFormat="1">
      <c r="D16465" s="32"/>
      <c r="G16465" s="32"/>
      <c r="I16465" s="7"/>
      <c r="J16465" s="7"/>
      <c r="K16465" s="7"/>
      <c r="N16465" s="7"/>
    </row>
    <row r="16466" spans="4:14" s="1" customFormat="1">
      <c r="D16466" s="32"/>
      <c r="G16466" s="32"/>
      <c r="I16466" s="7"/>
      <c r="J16466" s="7"/>
      <c r="K16466" s="7"/>
      <c r="N16466" s="7"/>
    </row>
    <row r="16467" spans="4:14" s="1" customFormat="1">
      <c r="D16467" s="32"/>
      <c r="G16467" s="32"/>
      <c r="I16467" s="7"/>
      <c r="J16467" s="7"/>
      <c r="K16467" s="7"/>
      <c r="N16467" s="7"/>
    </row>
    <row r="16468" spans="4:14" s="1" customFormat="1">
      <c r="D16468" s="32"/>
      <c r="G16468" s="32"/>
      <c r="I16468" s="7"/>
      <c r="J16468" s="7"/>
      <c r="K16468" s="7"/>
      <c r="N16468" s="7"/>
    </row>
    <row r="16469" spans="4:14" s="1" customFormat="1">
      <c r="D16469" s="32"/>
      <c r="G16469" s="32"/>
      <c r="I16469" s="7"/>
      <c r="J16469" s="7"/>
      <c r="K16469" s="7"/>
      <c r="N16469" s="7"/>
    </row>
    <row r="16470" spans="4:14" s="1" customFormat="1">
      <c r="D16470" s="32"/>
      <c r="G16470" s="32"/>
      <c r="I16470" s="7"/>
      <c r="J16470" s="7"/>
      <c r="K16470" s="7"/>
      <c r="N16470" s="7"/>
    </row>
    <row r="16471" spans="4:14" s="1" customFormat="1">
      <c r="D16471" s="32"/>
      <c r="G16471" s="32"/>
      <c r="I16471" s="7"/>
      <c r="J16471" s="7"/>
      <c r="K16471" s="7"/>
      <c r="N16471" s="7"/>
    </row>
    <row r="16472" spans="4:14" s="1" customFormat="1">
      <c r="D16472" s="32"/>
      <c r="G16472" s="32"/>
      <c r="I16472" s="7"/>
      <c r="J16472" s="7"/>
      <c r="K16472" s="7"/>
      <c r="N16472" s="7"/>
    </row>
    <row r="16473" spans="4:14" s="1" customFormat="1">
      <c r="D16473" s="32"/>
      <c r="G16473" s="32"/>
      <c r="I16473" s="7"/>
      <c r="J16473" s="7"/>
      <c r="K16473" s="7"/>
      <c r="N16473" s="7"/>
    </row>
    <row r="16474" spans="4:14" s="1" customFormat="1">
      <c r="D16474" s="32"/>
      <c r="G16474" s="32"/>
      <c r="I16474" s="7"/>
      <c r="J16474" s="7"/>
      <c r="K16474" s="7"/>
      <c r="N16474" s="7"/>
    </row>
    <row r="16475" spans="4:14" s="1" customFormat="1">
      <c r="D16475" s="32"/>
      <c r="G16475" s="32"/>
      <c r="I16475" s="7"/>
      <c r="J16475" s="7"/>
      <c r="K16475" s="7"/>
      <c r="N16475" s="7"/>
    </row>
    <row r="16476" spans="4:14" s="1" customFormat="1">
      <c r="D16476" s="32"/>
      <c r="G16476" s="32"/>
      <c r="I16476" s="7"/>
      <c r="J16476" s="7"/>
      <c r="K16476" s="7"/>
      <c r="N16476" s="7"/>
    </row>
    <row r="16477" spans="4:14" s="1" customFormat="1">
      <c r="D16477" s="32"/>
      <c r="G16477" s="32"/>
      <c r="I16477" s="7"/>
      <c r="J16477" s="7"/>
      <c r="K16477" s="7"/>
      <c r="N16477" s="7"/>
    </row>
    <row r="16478" spans="4:14" s="1" customFormat="1">
      <c r="D16478" s="32"/>
      <c r="G16478" s="32"/>
      <c r="I16478" s="7"/>
      <c r="J16478" s="7"/>
      <c r="K16478" s="7"/>
      <c r="N16478" s="7"/>
    </row>
    <row r="16479" spans="4:14" s="1" customFormat="1">
      <c r="D16479" s="32"/>
      <c r="G16479" s="32"/>
      <c r="I16479" s="7"/>
      <c r="J16479" s="7"/>
      <c r="K16479" s="7"/>
      <c r="N16479" s="7"/>
    </row>
    <row r="16480" spans="4:14" s="1" customFormat="1">
      <c r="D16480" s="32"/>
      <c r="G16480" s="32"/>
      <c r="I16480" s="7"/>
      <c r="J16480" s="7"/>
      <c r="K16480" s="7"/>
      <c r="N16480" s="7"/>
    </row>
    <row r="16481" spans="4:14" s="1" customFormat="1">
      <c r="D16481" s="32"/>
      <c r="G16481" s="32"/>
      <c r="I16481" s="7"/>
      <c r="J16481" s="7"/>
      <c r="K16481" s="7"/>
      <c r="N16481" s="7"/>
    </row>
    <row r="16482" spans="4:14" s="1" customFormat="1">
      <c r="D16482" s="32"/>
      <c r="G16482" s="32"/>
      <c r="I16482" s="7"/>
      <c r="J16482" s="7"/>
      <c r="K16482" s="7"/>
      <c r="N16482" s="7"/>
    </row>
    <row r="16483" spans="4:14" s="1" customFormat="1">
      <c r="D16483" s="32"/>
      <c r="G16483" s="32"/>
      <c r="I16483" s="7"/>
      <c r="J16483" s="7"/>
      <c r="K16483" s="7"/>
      <c r="N16483" s="7"/>
    </row>
    <row r="16484" spans="4:14" s="1" customFormat="1">
      <c r="D16484" s="32"/>
      <c r="G16484" s="32"/>
      <c r="I16484" s="7"/>
      <c r="J16484" s="7"/>
      <c r="K16484" s="7"/>
      <c r="N16484" s="7"/>
    </row>
    <row r="16485" spans="4:14" s="1" customFormat="1">
      <c r="D16485" s="32"/>
      <c r="G16485" s="32"/>
      <c r="I16485" s="7"/>
      <c r="J16485" s="7"/>
      <c r="K16485" s="7"/>
      <c r="N16485" s="7"/>
    </row>
    <row r="16486" spans="4:14" s="1" customFormat="1">
      <c r="D16486" s="32"/>
      <c r="G16486" s="32"/>
      <c r="I16486" s="7"/>
      <c r="J16486" s="7"/>
      <c r="K16486" s="7"/>
      <c r="N16486" s="7"/>
    </row>
    <row r="16487" spans="4:14" s="1" customFormat="1">
      <c r="D16487" s="32"/>
      <c r="G16487" s="32"/>
      <c r="I16487" s="7"/>
      <c r="J16487" s="7"/>
      <c r="K16487" s="7"/>
      <c r="N16487" s="7"/>
    </row>
    <row r="16488" spans="4:14" s="1" customFormat="1">
      <c r="D16488" s="32"/>
      <c r="G16488" s="32"/>
      <c r="I16488" s="7"/>
      <c r="J16488" s="7"/>
      <c r="K16488" s="7"/>
      <c r="N16488" s="7"/>
    </row>
    <row r="16489" spans="4:14" s="1" customFormat="1">
      <c r="D16489" s="32"/>
      <c r="G16489" s="32"/>
      <c r="I16489" s="7"/>
      <c r="J16489" s="7"/>
      <c r="K16489" s="7"/>
      <c r="N16489" s="7"/>
    </row>
    <row r="16490" spans="4:14" s="1" customFormat="1">
      <c r="D16490" s="32"/>
      <c r="G16490" s="32"/>
      <c r="I16490" s="7"/>
      <c r="J16490" s="7"/>
      <c r="K16490" s="7"/>
      <c r="N16490" s="7"/>
    </row>
    <row r="16491" spans="4:14" s="1" customFormat="1">
      <c r="D16491" s="32"/>
      <c r="G16491" s="32"/>
      <c r="I16491" s="7"/>
      <c r="J16491" s="7"/>
      <c r="K16491" s="7"/>
      <c r="N16491" s="7"/>
    </row>
    <row r="16492" spans="4:14" s="1" customFormat="1">
      <c r="D16492" s="32"/>
      <c r="G16492" s="32"/>
      <c r="I16492" s="7"/>
      <c r="J16492" s="7"/>
      <c r="K16492" s="7"/>
      <c r="N16492" s="7"/>
    </row>
    <row r="16493" spans="4:14" s="1" customFormat="1">
      <c r="D16493" s="32"/>
      <c r="G16493" s="32"/>
      <c r="I16493" s="7"/>
      <c r="J16493" s="7"/>
      <c r="K16493" s="7"/>
      <c r="N16493" s="7"/>
    </row>
    <row r="16494" spans="4:14" s="1" customFormat="1">
      <c r="D16494" s="32"/>
      <c r="G16494" s="32"/>
      <c r="I16494" s="7"/>
      <c r="J16494" s="7"/>
      <c r="K16494" s="7"/>
      <c r="N16494" s="7"/>
    </row>
    <row r="16495" spans="4:14" s="1" customFormat="1">
      <c r="D16495" s="32"/>
      <c r="G16495" s="32"/>
      <c r="I16495" s="7"/>
      <c r="J16495" s="7"/>
      <c r="K16495" s="7"/>
      <c r="N16495" s="7"/>
    </row>
    <row r="16496" spans="4:14" s="1" customFormat="1">
      <c r="D16496" s="32"/>
      <c r="G16496" s="32"/>
      <c r="I16496" s="7"/>
      <c r="J16496" s="7"/>
      <c r="K16496" s="7"/>
      <c r="N16496" s="7"/>
    </row>
    <row r="16497" spans="4:14" s="1" customFormat="1">
      <c r="D16497" s="32"/>
      <c r="G16497" s="32"/>
      <c r="I16497" s="7"/>
      <c r="J16497" s="7"/>
      <c r="K16497" s="7"/>
      <c r="N16497" s="7"/>
    </row>
    <row r="16498" spans="4:14" s="1" customFormat="1">
      <c r="D16498" s="32"/>
      <c r="G16498" s="32"/>
      <c r="I16498" s="7"/>
      <c r="J16498" s="7"/>
      <c r="K16498" s="7"/>
      <c r="N16498" s="7"/>
    </row>
    <row r="16499" spans="4:14" s="1" customFormat="1">
      <c r="D16499" s="32"/>
      <c r="G16499" s="32"/>
      <c r="I16499" s="7"/>
      <c r="J16499" s="7"/>
      <c r="K16499" s="7"/>
      <c r="N16499" s="7"/>
    </row>
    <row r="16500" spans="4:14" s="1" customFormat="1">
      <c r="D16500" s="32"/>
      <c r="G16500" s="32"/>
      <c r="I16500" s="7"/>
      <c r="J16500" s="7"/>
      <c r="K16500" s="7"/>
      <c r="N16500" s="7"/>
    </row>
    <row r="16501" spans="4:14" s="1" customFormat="1">
      <c r="D16501" s="32"/>
      <c r="G16501" s="32"/>
      <c r="I16501" s="7"/>
      <c r="J16501" s="7"/>
      <c r="K16501" s="7"/>
      <c r="N16501" s="7"/>
    </row>
    <row r="16502" spans="4:14" s="1" customFormat="1">
      <c r="D16502" s="32"/>
      <c r="G16502" s="32"/>
      <c r="I16502" s="7"/>
      <c r="J16502" s="7"/>
      <c r="K16502" s="7"/>
      <c r="N16502" s="7"/>
    </row>
    <row r="16503" spans="4:14" s="1" customFormat="1">
      <c r="D16503" s="32"/>
      <c r="G16503" s="32"/>
      <c r="I16503" s="7"/>
      <c r="J16503" s="7"/>
      <c r="K16503" s="7"/>
      <c r="N16503" s="7"/>
    </row>
    <row r="16504" spans="4:14" s="1" customFormat="1">
      <c r="D16504" s="32"/>
      <c r="G16504" s="32"/>
      <c r="I16504" s="7"/>
      <c r="J16504" s="7"/>
      <c r="K16504" s="7"/>
      <c r="N16504" s="7"/>
    </row>
    <row r="16505" spans="4:14" s="1" customFormat="1">
      <c r="D16505" s="32"/>
      <c r="G16505" s="32"/>
      <c r="I16505" s="7"/>
      <c r="J16505" s="7"/>
      <c r="K16505" s="7"/>
      <c r="N16505" s="7"/>
    </row>
    <row r="16506" spans="4:14" s="1" customFormat="1">
      <c r="D16506" s="32"/>
      <c r="G16506" s="32"/>
      <c r="I16506" s="7"/>
      <c r="J16506" s="7"/>
      <c r="K16506" s="7"/>
      <c r="N16506" s="7"/>
    </row>
    <row r="16507" spans="4:14" s="1" customFormat="1">
      <c r="D16507" s="32"/>
      <c r="G16507" s="32"/>
      <c r="I16507" s="7"/>
      <c r="J16507" s="7"/>
      <c r="K16507" s="7"/>
      <c r="N16507" s="7"/>
    </row>
    <row r="16508" spans="4:14" s="1" customFormat="1">
      <c r="D16508" s="32"/>
      <c r="G16508" s="32"/>
      <c r="I16508" s="7"/>
      <c r="J16508" s="7"/>
      <c r="K16508" s="7"/>
      <c r="N16508" s="7"/>
    </row>
    <row r="16509" spans="4:14" s="1" customFormat="1">
      <c r="D16509" s="32"/>
      <c r="G16509" s="32"/>
      <c r="I16509" s="7"/>
      <c r="J16509" s="7"/>
      <c r="K16509" s="7"/>
      <c r="N16509" s="7"/>
    </row>
    <row r="16510" spans="4:14" s="1" customFormat="1">
      <c r="D16510" s="32"/>
      <c r="G16510" s="32"/>
      <c r="I16510" s="7"/>
      <c r="J16510" s="7"/>
      <c r="K16510" s="7"/>
      <c r="N16510" s="7"/>
    </row>
    <row r="16511" spans="4:14" s="1" customFormat="1">
      <c r="D16511" s="32"/>
      <c r="G16511" s="32"/>
      <c r="I16511" s="7"/>
      <c r="J16511" s="7"/>
      <c r="K16511" s="7"/>
      <c r="N16511" s="7"/>
    </row>
    <row r="16512" spans="4:14" s="1" customFormat="1">
      <c r="D16512" s="32"/>
      <c r="G16512" s="32"/>
      <c r="I16512" s="7"/>
      <c r="J16512" s="7"/>
      <c r="K16512" s="7"/>
      <c r="N16512" s="7"/>
    </row>
    <row r="16513" spans="4:14" s="1" customFormat="1">
      <c r="D16513" s="32"/>
      <c r="G16513" s="32"/>
      <c r="I16513" s="7"/>
      <c r="J16513" s="7"/>
      <c r="K16513" s="7"/>
      <c r="N16513" s="7"/>
    </row>
    <row r="16514" spans="4:14" s="1" customFormat="1">
      <c r="D16514" s="32"/>
      <c r="G16514" s="32"/>
      <c r="I16514" s="7"/>
      <c r="J16514" s="7"/>
      <c r="K16514" s="7"/>
      <c r="N16514" s="7"/>
    </row>
    <row r="16515" spans="4:14" s="1" customFormat="1">
      <c r="D16515" s="32"/>
      <c r="G16515" s="32"/>
      <c r="I16515" s="7"/>
      <c r="J16515" s="7"/>
      <c r="K16515" s="7"/>
      <c r="N16515" s="7"/>
    </row>
    <row r="16516" spans="4:14" s="1" customFormat="1">
      <c r="D16516" s="32"/>
      <c r="G16516" s="32"/>
      <c r="I16516" s="7"/>
      <c r="J16516" s="7"/>
      <c r="K16516" s="7"/>
      <c r="N16516" s="7"/>
    </row>
    <row r="16517" spans="4:14" s="1" customFormat="1">
      <c r="D16517" s="32"/>
      <c r="G16517" s="32"/>
      <c r="I16517" s="7"/>
      <c r="J16517" s="7"/>
      <c r="K16517" s="7"/>
      <c r="N16517" s="7"/>
    </row>
    <row r="16518" spans="4:14" s="1" customFormat="1">
      <c r="D16518" s="32"/>
      <c r="G16518" s="32"/>
      <c r="I16518" s="7"/>
      <c r="J16518" s="7"/>
      <c r="K16518" s="7"/>
      <c r="N16518" s="7"/>
    </row>
    <row r="16519" spans="4:14" s="1" customFormat="1">
      <c r="D16519" s="32"/>
      <c r="G16519" s="32"/>
      <c r="I16519" s="7"/>
      <c r="J16519" s="7"/>
      <c r="K16519" s="7"/>
      <c r="N16519" s="7"/>
    </row>
    <row r="16520" spans="4:14" s="1" customFormat="1">
      <c r="D16520" s="32"/>
      <c r="G16520" s="32"/>
      <c r="I16520" s="7"/>
      <c r="J16520" s="7"/>
      <c r="K16520" s="7"/>
      <c r="N16520" s="7"/>
    </row>
    <row r="16521" spans="4:14" s="1" customFormat="1">
      <c r="D16521" s="32"/>
      <c r="G16521" s="32"/>
      <c r="I16521" s="7"/>
      <c r="J16521" s="7"/>
      <c r="K16521" s="7"/>
      <c r="N16521" s="7"/>
    </row>
    <row r="16522" spans="4:14" s="1" customFormat="1">
      <c r="D16522" s="32"/>
      <c r="G16522" s="32"/>
      <c r="I16522" s="7"/>
      <c r="J16522" s="7"/>
      <c r="K16522" s="7"/>
      <c r="N16522" s="7"/>
    </row>
    <row r="16523" spans="4:14" s="1" customFormat="1">
      <c r="D16523" s="32"/>
      <c r="G16523" s="32"/>
      <c r="I16523" s="7"/>
      <c r="J16523" s="7"/>
      <c r="K16523" s="7"/>
      <c r="N16523" s="7"/>
    </row>
    <row r="16524" spans="4:14" s="1" customFormat="1">
      <c r="D16524" s="32"/>
      <c r="G16524" s="32"/>
      <c r="I16524" s="7"/>
      <c r="J16524" s="7"/>
      <c r="K16524" s="7"/>
      <c r="N16524" s="7"/>
    </row>
    <row r="16525" spans="4:14" s="1" customFormat="1">
      <c r="D16525" s="32"/>
      <c r="G16525" s="32"/>
      <c r="I16525" s="7"/>
      <c r="J16525" s="7"/>
      <c r="K16525" s="7"/>
      <c r="N16525" s="7"/>
    </row>
    <row r="16526" spans="4:14" s="1" customFormat="1">
      <c r="D16526" s="32"/>
      <c r="G16526" s="32"/>
      <c r="I16526" s="7"/>
      <c r="J16526" s="7"/>
      <c r="K16526" s="7"/>
      <c r="N16526" s="7"/>
    </row>
    <row r="16527" spans="4:14" s="1" customFormat="1">
      <c r="D16527" s="32"/>
      <c r="G16527" s="32"/>
      <c r="I16527" s="7"/>
      <c r="J16527" s="7"/>
      <c r="K16527" s="7"/>
      <c r="N16527" s="7"/>
    </row>
    <row r="16528" spans="4:14" s="1" customFormat="1">
      <c r="D16528" s="32"/>
      <c r="G16528" s="32"/>
      <c r="I16528" s="7"/>
      <c r="J16528" s="7"/>
      <c r="K16528" s="7"/>
      <c r="N16528" s="7"/>
    </row>
    <row r="16529" spans="4:14" s="1" customFormat="1">
      <c r="D16529" s="32"/>
      <c r="G16529" s="32"/>
      <c r="I16529" s="7"/>
      <c r="J16529" s="7"/>
      <c r="K16529" s="7"/>
      <c r="N16529" s="7"/>
    </row>
    <row r="16530" spans="4:14" s="1" customFormat="1">
      <c r="D16530" s="32"/>
      <c r="G16530" s="32"/>
      <c r="I16530" s="7"/>
      <c r="J16530" s="7"/>
      <c r="K16530" s="7"/>
      <c r="N16530" s="7"/>
    </row>
    <row r="16531" spans="4:14" s="1" customFormat="1">
      <c r="D16531" s="32"/>
      <c r="G16531" s="32"/>
      <c r="I16531" s="7"/>
      <c r="J16531" s="7"/>
      <c r="K16531" s="7"/>
      <c r="N16531" s="7"/>
    </row>
    <row r="16532" spans="4:14" s="1" customFormat="1">
      <c r="D16532" s="32"/>
      <c r="G16532" s="32"/>
      <c r="I16532" s="7"/>
      <c r="J16532" s="7"/>
      <c r="K16532" s="7"/>
      <c r="N16532" s="7"/>
    </row>
    <row r="16533" spans="4:14" s="1" customFormat="1">
      <c r="D16533" s="32"/>
      <c r="G16533" s="32"/>
      <c r="I16533" s="7"/>
      <c r="J16533" s="7"/>
      <c r="K16533" s="7"/>
      <c r="N16533" s="7"/>
    </row>
    <row r="16534" spans="4:14" s="1" customFormat="1">
      <c r="D16534" s="32"/>
      <c r="G16534" s="32"/>
      <c r="I16534" s="7"/>
      <c r="J16534" s="7"/>
      <c r="K16534" s="7"/>
      <c r="N16534" s="7"/>
    </row>
    <row r="16535" spans="4:14" s="1" customFormat="1">
      <c r="D16535" s="32"/>
      <c r="G16535" s="32"/>
      <c r="I16535" s="7"/>
      <c r="J16535" s="7"/>
      <c r="K16535" s="7"/>
      <c r="N16535" s="7"/>
    </row>
    <row r="16536" spans="4:14" s="1" customFormat="1">
      <c r="D16536" s="32"/>
      <c r="G16536" s="32"/>
      <c r="I16536" s="7"/>
      <c r="J16536" s="7"/>
      <c r="K16536" s="7"/>
      <c r="N16536" s="7"/>
    </row>
    <row r="16537" spans="4:14" s="1" customFormat="1">
      <c r="D16537" s="32"/>
      <c r="G16537" s="32"/>
      <c r="I16537" s="7"/>
      <c r="J16537" s="7"/>
      <c r="K16537" s="7"/>
      <c r="N16537" s="7"/>
    </row>
    <row r="16538" spans="4:14" s="1" customFormat="1">
      <c r="D16538" s="32"/>
      <c r="G16538" s="32"/>
      <c r="I16538" s="7"/>
      <c r="J16538" s="7"/>
      <c r="K16538" s="7"/>
      <c r="N16538" s="7"/>
    </row>
    <row r="16539" spans="4:14" s="1" customFormat="1">
      <c r="D16539" s="32"/>
      <c r="G16539" s="32"/>
      <c r="I16539" s="7"/>
      <c r="J16539" s="7"/>
      <c r="K16539" s="7"/>
      <c r="N16539" s="7"/>
    </row>
    <row r="16540" spans="4:14" s="1" customFormat="1">
      <c r="D16540" s="32"/>
      <c r="G16540" s="32"/>
      <c r="I16540" s="7"/>
      <c r="J16540" s="7"/>
      <c r="K16540" s="7"/>
      <c r="N16540" s="7"/>
    </row>
    <row r="16541" spans="4:14" s="1" customFormat="1">
      <c r="D16541" s="32"/>
      <c r="G16541" s="32"/>
      <c r="I16541" s="7"/>
      <c r="J16541" s="7"/>
      <c r="K16541" s="7"/>
      <c r="N16541" s="7"/>
    </row>
    <row r="16542" spans="4:14" s="1" customFormat="1">
      <c r="D16542" s="32"/>
      <c r="G16542" s="32"/>
      <c r="I16542" s="7"/>
      <c r="J16542" s="7"/>
      <c r="K16542" s="7"/>
      <c r="N16542" s="7"/>
    </row>
    <row r="16543" spans="4:14" s="1" customFormat="1">
      <c r="D16543" s="32"/>
      <c r="G16543" s="32"/>
      <c r="I16543" s="7"/>
      <c r="J16543" s="7"/>
      <c r="K16543" s="7"/>
      <c r="N16543" s="7"/>
    </row>
    <row r="16544" spans="4:14" s="1" customFormat="1">
      <c r="D16544" s="32"/>
      <c r="G16544" s="32"/>
      <c r="I16544" s="7"/>
      <c r="J16544" s="7"/>
      <c r="K16544" s="7"/>
      <c r="N16544" s="7"/>
    </row>
    <row r="16545" spans="4:14" s="1" customFormat="1">
      <c r="D16545" s="32"/>
      <c r="G16545" s="32"/>
      <c r="I16545" s="7"/>
      <c r="J16545" s="7"/>
      <c r="K16545" s="7"/>
      <c r="N16545" s="7"/>
    </row>
    <row r="16546" spans="4:14" s="1" customFormat="1">
      <c r="D16546" s="32"/>
      <c r="G16546" s="32"/>
      <c r="I16546" s="7"/>
      <c r="J16546" s="7"/>
      <c r="K16546" s="7"/>
      <c r="N16546" s="7"/>
    </row>
    <row r="16547" spans="4:14" s="1" customFormat="1">
      <c r="D16547" s="32"/>
      <c r="G16547" s="32"/>
      <c r="I16547" s="7"/>
      <c r="J16547" s="7"/>
      <c r="K16547" s="7"/>
      <c r="N16547" s="7"/>
    </row>
    <row r="16548" spans="4:14" s="1" customFormat="1">
      <c r="D16548" s="32"/>
      <c r="G16548" s="32"/>
      <c r="I16548" s="7"/>
      <c r="J16548" s="7"/>
      <c r="K16548" s="7"/>
      <c r="N16548" s="7"/>
    </row>
    <row r="16549" spans="4:14" s="1" customFormat="1">
      <c r="D16549" s="32"/>
      <c r="G16549" s="32"/>
      <c r="I16549" s="7"/>
      <c r="J16549" s="7"/>
      <c r="K16549" s="7"/>
      <c r="N16549" s="7"/>
    </row>
    <row r="16550" spans="4:14" s="1" customFormat="1">
      <c r="D16550" s="32"/>
      <c r="G16550" s="32"/>
      <c r="I16550" s="7"/>
      <c r="J16550" s="7"/>
      <c r="K16550" s="7"/>
      <c r="N16550" s="7"/>
    </row>
    <row r="16551" spans="4:14" s="1" customFormat="1">
      <c r="D16551" s="32"/>
      <c r="G16551" s="32"/>
      <c r="I16551" s="7"/>
      <c r="J16551" s="7"/>
      <c r="K16551" s="7"/>
      <c r="N16551" s="7"/>
    </row>
    <row r="16552" spans="4:14" s="1" customFormat="1">
      <c r="D16552" s="32"/>
      <c r="G16552" s="32"/>
      <c r="I16552" s="7"/>
      <c r="J16552" s="7"/>
      <c r="K16552" s="7"/>
      <c r="N16552" s="7"/>
    </row>
    <row r="16553" spans="4:14" s="1" customFormat="1">
      <c r="D16553" s="32"/>
      <c r="G16553" s="32"/>
      <c r="I16553" s="7"/>
      <c r="J16553" s="7"/>
      <c r="K16553" s="7"/>
      <c r="N16553" s="7"/>
    </row>
    <row r="16554" spans="4:14" s="1" customFormat="1">
      <c r="D16554" s="32"/>
      <c r="G16554" s="32"/>
      <c r="I16554" s="7"/>
      <c r="J16554" s="7"/>
      <c r="K16554" s="7"/>
      <c r="N16554" s="7"/>
    </row>
    <row r="16555" spans="4:14" s="1" customFormat="1">
      <c r="D16555" s="32"/>
      <c r="G16555" s="32"/>
      <c r="I16555" s="7"/>
      <c r="J16555" s="7"/>
      <c r="K16555" s="7"/>
      <c r="N16555" s="7"/>
    </row>
    <row r="16556" spans="4:14" s="1" customFormat="1">
      <c r="D16556" s="32"/>
      <c r="G16556" s="32"/>
      <c r="I16556" s="7"/>
      <c r="J16556" s="7"/>
      <c r="K16556" s="7"/>
      <c r="N16556" s="7"/>
    </row>
    <row r="16557" spans="4:14" s="1" customFormat="1">
      <c r="D16557" s="32"/>
      <c r="G16557" s="32"/>
      <c r="I16557" s="7"/>
      <c r="J16557" s="7"/>
      <c r="K16557" s="7"/>
      <c r="N16557" s="7"/>
    </row>
    <row r="16558" spans="4:14" s="1" customFormat="1">
      <c r="D16558" s="32"/>
      <c r="G16558" s="32"/>
      <c r="I16558" s="7"/>
      <c r="J16558" s="7"/>
      <c r="K16558" s="7"/>
      <c r="N16558" s="7"/>
    </row>
    <row r="16559" spans="4:14" s="1" customFormat="1">
      <c r="D16559" s="32"/>
      <c r="G16559" s="32"/>
      <c r="I16559" s="7"/>
      <c r="J16559" s="7"/>
      <c r="K16559" s="7"/>
      <c r="N16559" s="7"/>
    </row>
    <row r="16560" spans="4:14" s="1" customFormat="1">
      <c r="D16560" s="32"/>
      <c r="G16560" s="32"/>
      <c r="I16560" s="7"/>
      <c r="J16560" s="7"/>
      <c r="K16560" s="7"/>
      <c r="N16560" s="7"/>
    </row>
    <row r="16561" spans="4:14" s="1" customFormat="1">
      <c r="D16561" s="32"/>
      <c r="G16561" s="32"/>
      <c r="I16561" s="7"/>
      <c r="J16561" s="7"/>
      <c r="K16561" s="7"/>
      <c r="N16561" s="7"/>
    </row>
    <row r="16562" spans="4:14" s="1" customFormat="1">
      <c r="D16562" s="32"/>
      <c r="G16562" s="32"/>
      <c r="I16562" s="7"/>
      <c r="J16562" s="7"/>
      <c r="K16562" s="7"/>
      <c r="N16562" s="7"/>
    </row>
    <row r="16563" spans="4:14" s="1" customFormat="1">
      <c r="D16563" s="32"/>
      <c r="G16563" s="32"/>
      <c r="I16563" s="7"/>
      <c r="J16563" s="7"/>
      <c r="K16563" s="7"/>
      <c r="N16563" s="7"/>
    </row>
    <row r="16564" spans="4:14" s="1" customFormat="1">
      <c r="D16564" s="32"/>
      <c r="G16564" s="32"/>
      <c r="I16564" s="7"/>
      <c r="J16564" s="7"/>
      <c r="K16564" s="7"/>
      <c r="N16564" s="7"/>
    </row>
    <row r="16565" spans="4:14" s="1" customFormat="1">
      <c r="D16565" s="32"/>
      <c r="G16565" s="32"/>
      <c r="I16565" s="7"/>
      <c r="J16565" s="7"/>
      <c r="K16565" s="7"/>
      <c r="N16565" s="7"/>
    </row>
    <row r="16566" spans="4:14" s="1" customFormat="1">
      <c r="D16566" s="32"/>
      <c r="G16566" s="32"/>
      <c r="I16566" s="7"/>
      <c r="J16566" s="7"/>
      <c r="K16566" s="7"/>
      <c r="N16566" s="7"/>
    </row>
    <row r="16567" spans="4:14" s="1" customFormat="1">
      <c r="D16567" s="32"/>
      <c r="G16567" s="32"/>
      <c r="I16567" s="7"/>
      <c r="J16567" s="7"/>
      <c r="K16567" s="7"/>
      <c r="N16567" s="7"/>
    </row>
    <row r="16568" spans="4:14" s="1" customFormat="1">
      <c r="D16568" s="32"/>
      <c r="G16568" s="32"/>
      <c r="I16568" s="7"/>
      <c r="J16568" s="7"/>
      <c r="K16568" s="7"/>
      <c r="N16568" s="7"/>
    </row>
    <row r="16569" spans="4:14" s="1" customFormat="1">
      <c r="D16569" s="32"/>
      <c r="G16569" s="32"/>
      <c r="I16569" s="7"/>
      <c r="J16569" s="7"/>
      <c r="K16569" s="7"/>
      <c r="N16569" s="7"/>
    </row>
    <row r="16570" spans="4:14" s="1" customFormat="1">
      <c r="D16570" s="32"/>
      <c r="G16570" s="32"/>
      <c r="I16570" s="7"/>
      <c r="J16570" s="7"/>
      <c r="K16570" s="7"/>
      <c r="N16570" s="7"/>
    </row>
    <row r="16571" spans="4:14" s="1" customFormat="1">
      <c r="D16571" s="32"/>
      <c r="G16571" s="32"/>
      <c r="I16571" s="7"/>
      <c r="J16571" s="7"/>
      <c r="K16571" s="7"/>
      <c r="N16571" s="7"/>
    </row>
    <row r="16572" spans="4:14" s="1" customFormat="1">
      <c r="D16572" s="32"/>
      <c r="G16572" s="32"/>
      <c r="I16572" s="7"/>
      <c r="J16572" s="7"/>
      <c r="K16572" s="7"/>
      <c r="N16572" s="7"/>
    </row>
    <row r="16573" spans="4:14" s="1" customFormat="1">
      <c r="D16573" s="32"/>
      <c r="G16573" s="32"/>
      <c r="I16573" s="7"/>
      <c r="J16573" s="7"/>
      <c r="K16573" s="7"/>
      <c r="N16573" s="7"/>
    </row>
    <row r="16574" spans="4:14" s="1" customFormat="1">
      <c r="D16574" s="32"/>
      <c r="G16574" s="32"/>
      <c r="I16574" s="7"/>
      <c r="J16574" s="7"/>
      <c r="K16574" s="7"/>
      <c r="N16574" s="7"/>
    </row>
    <row r="16575" spans="4:14" s="1" customFormat="1">
      <c r="D16575" s="32"/>
      <c r="G16575" s="32"/>
      <c r="I16575" s="7"/>
      <c r="J16575" s="7"/>
      <c r="K16575" s="7"/>
      <c r="N16575" s="7"/>
    </row>
    <row r="16576" spans="4:14" s="1" customFormat="1">
      <c r="D16576" s="32"/>
      <c r="G16576" s="32"/>
      <c r="I16576" s="7"/>
      <c r="J16576" s="7"/>
      <c r="K16576" s="7"/>
      <c r="N16576" s="7"/>
    </row>
    <row r="16577" spans="4:14" s="1" customFormat="1">
      <c r="D16577" s="32"/>
      <c r="G16577" s="32"/>
      <c r="I16577" s="7"/>
      <c r="J16577" s="7"/>
      <c r="K16577" s="7"/>
      <c r="N16577" s="7"/>
    </row>
    <row r="16578" spans="4:14" s="1" customFormat="1">
      <c r="D16578" s="32"/>
      <c r="G16578" s="32"/>
      <c r="I16578" s="7"/>
      <c r="J16578" s="7"/>
      <c r="K16578" s="7"/>
      <c r="N16578" s="7"/>
    </row>
    <row r="16579" spans="4:14" s="1" customFormat="1">
      <c r="D16579" s="32"/>
      <c r="G16579" s="32"/>
      <c r="I16579" s="7"/>
      <c r="J16579" s="7"/>
      <c r="K16579" s="7"/>
      <c r="N16579" s="7"/>
    </row>
    <row r="16580" spans="4:14" s="1" customFormat="1">
      <c r="D16580" s="32"/>
      <c r="G16580" s="32"/>
      <c r="I16580" s="7"/>
      <c r="J16580" s="7"/>
      <c r="K16580" s="7"/>
      <c r="N16580" s="7"/>
    </row>
    <row r="16581" spans="4:14" s="1" customFormat="1">
      <c r="D16581" s="32"/>
      <c r="G16581" s="32"/>
      <c r="I16581" s="7"/>
      <c r="J16581" s="7"/>
      <c r="K16581" s="7"/>
      <c r="N16581" s="7"/>
    </row>
    <row r="16582" spans="4:14" s="1" customFormat="1">
      <c r="D16582" s="32"/>
      <c r="G16582" s="32"/>
      <c r="I16582" s="7"/>
      <c r="J16582" s="7"/>
      <c r="K16582" s="7"/>
      <c r="N16582" s="7"/>
    </row>
    <row r="16583" spans="4:14" s="1" customFormat="1">
      <c r="D16583" s="32"/>
      <c r="G16583" s="32"/>
      <c r="I16583" s="7"/>
      <c r="J16583" s="7"/>
      <c r="K16583" s="7"/>
      <c r="N16583" s="7"/>
    </row>
    <row r="16584" spans="4:14" s="1" customFormat="1">
      <c r="D16584" s="32"/>
      <c r="G16584" s="32"/>
      <c r="I16584" s="7"/>
      <c r="J16584" s="7"/>
      <c r="K16584" s="7"/>
      <c r="N16584" s="7"/>
    </row>
    <row r="16585" spans="4:14" s="1" customFormat="1">
      <c r="D16585" s="32"/>
      <c r="G16585" s="32"/>
      <c r="I16585" s="7"/>
      <c r="J16585" s="7"/>
      <c r="K16585" s="7"/>
      <c r="N16585" s="7"/>
    </row>
    <row r="16586" spans="4:14" s="1" customFormat="1">
      <c r="D16586" s="32"/>
      <c r="G16586" s="32"/>
      <c r="I16586" s="7"/>
      <c r="J16586" s="7"/>
      <c r="K16586" s="7"/>
      <c r="N16586" s="7"/>
    </row>
    <row r="16587" spans="4:14" s="1" customFormat="1">
      <c r="D16587" s="32"/>
      <c r="G16587" s="32"/>
      <c r="I16587" s="7"/>
      <c r="J16587" s="7"/>
      <c r="K16587" s="7"/>
      <c r="N16587" s="7"/>
    </row>
    <row r="16588" spans="4:14" s="1" customFormat="1">
      <c r="D16588" s="32"/>
      <c r="G16588" s="32"/>
      <c r="I16588" s="7"/>
      <c r="J16588" s="7"/>
      <c r="K16588" s="7"/>
      <c r="N16588" s="7"/>
    </row>
    <row r="16589" spans="4:14" s="1" customFormat="1">
      <c r="D16589" s="32"/>
      <c r="G16589" s="32"/>
      <c r="I16589" s="7"/>
      <c r="J16589" s="7"/>
      <c r="K16589" s="7"/>
      <c r="N16589" s="7"/>
    </row>
    <row r="16590" spans="4:14" s="1" customFormat="1">
      <c r="D16590" s="32"/>
      <c r="G16590" s="32"/>
      <c r="I16590" s="7"/>
      <c r="J16590" s="7"/>
      <c r="K16590" s="7"/>
      <c r="N16590" s="7"/>
    </row>
    <row r="16591" spans="4:14" s="1" customFormat="1">
      <c r="D16591" s="32"/>
      <c r="G16591" s="32"/>
      <c r="I16591" s="7"/>
      <c r="J16591" s="7"/>
      <c r="K16591" s="7"/>
      <c r="N16591" s="7"/>
    </row>
    <row r="16592" spans="4:14" s="1" customFormat="1">
      <c r="D16592" s="32"/>
      <c r="G16592" s="32"/>
      <c r="I16592" s="7"/>
      <c r="J16592" s="7"/>
      <c r="K16592" s="7"/>
      <c r="N16592" s="7"/>
    </row>
    <row r="16593" spans="4:14" s="1" customFormat="1">
      <c r="D16593" s="32"/>
      <c r="G16593" s="32"/>
      <c r="I16593" s="7"/>
      <c r="J16593" s="7"/>
      <c r="K16593" s="7"/>
      <c r="N16593" s="7"/>
    </row>
    <row r="16594" spans="4:14" s="1" customFormat="1">
      <c r="D16594" s="32"/>
      <c r="G16594" s="32"/>
      <c r="I16594" s="7"/>
      <c r="J16594" s="7"/>
      <c r="K16594" s="7"/>
      <c r="N16594" s="7"/>
    </row>
    <row r="16595" spans="4:14" s="1" customFormat="1">
      <c r="D16595" s="32"/>
      <c r="G16595" s="32"/>
      <c r="I16595" s="7"/>
      <c r="J16595" s="7"/>
      <c r="K16595" s="7"/>
      <c r="N16595" s="7"/>
    </row>
    <row r="16596" spans="4:14" s="1" customFormat="1">
      <c r="D16596" s="32"/>
      <c r="G16596" s="32"/>
      <c r="I16596" s="7"/>
      <c r="J16596" s="7"/>
      <c r="K16596" s="7"/>
      <c r="N16596" s="7"/>
    </row>
    <row r="16597" spans="4:14" s="1" customFormat="1">
      <c r="D16597" s="32"/>
      <c r="G16597" s="32"/>
      <c r="I16597" s="7"/>
      <c r="J16597" s="7"/>
      <c r="K16597" s="7"/>
      <c r="N16597" s="7"/>
    </row>
    <row r="16598" spans="4:14" s="1" customFormat="1">
      <c r="D16598" s="32"/>
      <c r="G16598" s="32"/>
      <c r="I16598" s="7"/>
      <c r="J16598" s="7"/>
      <c r="K16598" s="7"/>
      <c r="N16598" s="7"/>
    </row>
    <row r="16599" spans="4:14" s="1" customFormat="1">
      <c r="D16599" s="32"/>
      <c r="G16599" s="32"/>
      <c r="I16599" s="7"/>
      <c r="J16599" s="7"/>
      <c r="K16599" s="7"/>
      <c r="N16599" s="7"/>
    </row>
    <row r="16600" spans="4:14" s="1" customFormat="1">
      <c r="D16600" s="32"/>
      <c r="G16600" s="32"/>
      <c r="I16600" s="7"/>
      <c r="J16600" s="7"/>
      <c r="K16600" s="7"/>
      <c r="N16600" s="7"/>
    </row>
    <row r="16601" spans="4:14" s="1" customFormat="1">
      <c r="D16601" s="32"/>
      <c r="G16601" s="32"/>
      <c r="I16601" s="7"/>
      <c r="J16601" s="7"/>
      <c r="K16601" s="7"/>
      <c r="N16601" s="7"/>
    </row>
    <row r="16602" spans="4:14" s="1" customFormat="1">
      <c r="D16602" s="32"/>
      <c r="G16602" s="32"/>
      <c r="I16602" s="7"/>
      <c r="J16602" s="7"/>
      <c r="K16602" s="7"/>
      <c r="N16602" s="7"/>
    </row>
    <row r="16603" spans="4:14" s="1" customFormat="1">
      <c r="D16603" s="32"/>
      <c r="G16603" s="32"/>
      <c r="I16603" s="7"/>
      <c r="J16603" s="7"/>
      <c r="K16603" s="7"/>
      <c r="N16603" s="7"/>
    </row>
    <row r="16604" spans="4:14" s="1" customFormat="1">
      <c r="D16604" s="32"/>
      <c r="G16604" s="32"/>
      <c r="I16604" s="7"/>
      <c r="J16604" s="7"/>
      <c r="K16604" s="7"/>
      <c r="N16604" s="7"/>
    </row>
    <row r="16605" spans="4:14" s="1" customFormat="1">
      <c r="D16605" s="32"/>
      <c r="G16605" s="32"/>
      <c r="I16605" s="7"/>
      <c r="J16605" s="7"/>
      <c r="K16605" s="7"/>
      <c r="N16605" s="7"/>
    </row>
    <row r="16606" spans="4:14" s="1" customFormat="1">
      <c r="D16606" s="32"/>
      <c r="G16606" s="32"/>
      <c r="I16606" s="7"/>
      <c r="J16606" s="7"/>
      <c r="K16606" s="7"/>
      <c r="N16606" s="7"/>
    </row>
    <row r="16607" spans="4:14" s="1" customFormat="1">
      <c r="D16607" s="32"/>
      <c r="G16607" s="32"/>
      <c r="I16607" s="7"/>
      <c r="J16607" s="7"/>
      <c r="K16607" s="7"/>
      <c r="N16607" s="7"/>
    </row>
    <row r="16608" spans="4:14" s="1" customFormat="1">
      <c r="D16608" s="32"/>
      <c r="G16608" s="32"/>
      <c r="I16608" s="7"/>
      <c r="J16608" s="7"/>
      <c r="K16608" s="7"/>
      <c r="N16608" s="7"/>
    </row>
    <row r="16609" spans="4:14" s="1" customFormat="1">
      <c r="D16609" s="32"/>
      <c r="G16609" s="32"/>
      <c r="I16609" s="7"/>
      <c r="J16609" s="7"/>
      <c r="K16609" s="7"/>
      <c r="N16609" s="7"/>
    </row>
    <row r="16610" spans="4:14" s="1" customFormat="1">
      <c r="D16610" s="32"/>
      <c r="G16610" s="32"/>
      <c r="I16610" s="7"/>
      <c r="J16610" s="7"/>
      <c r="K16610" s="7"/>
      <c r="N16610" s="7"/>
    </row>
    <row r="16611" spans="4:14" s="1" customFormat="1">
      <c r="D16611" s="32"/>
      <c r="G16611" s="32"/>
      <c r="I16611" s="7"/>
      <c r="J16611" s="7"/>
      <c r="K16611" s="7"/>
      <c r="N16611" s="7"/>
    </row>
    <row r="16612" spans="4:14" s="1" customFormat="1">
      <c r="D16612" s="32"/>
      <c r="G16612" s="32"/>
      <c r="I16612" s="7"/>
      <c r="J16612" s="7"/>
      <c r="K16612" s="7"/>
      <c r="N16612" s="7"/>
    </row>
    <row r="16613" spans="4:14" s="1" customFormat="1">
      <c r="D16613" s="32"/>
      <c r="G16613" s="32"/>
      <c r="I16613" s="7"/>
      <c r="J16613" s="7"/>
      <c r="K16613" s="7"/>
      <c r="N16613" s="7"/>
    </row>
    <row r="16614" spans="4:14" s="1" customFormat="1">
      <c r="D16614" s="32"/>
      <c r="G16614" s="32"/>
      <c r="I16614" s="7"/>
      <c r="J16614" s="7"/>
      <c r="K16614" s="7"/>
      <c r="N16614" s="7"/>
    </row>
    <row r="16615" spans="4:14" s="1" customFormat="1">
      <c r="D16615" s="32"/>
      <c r="G16615" s="32"/>
      <c r="I16615" s="7"/>
      <c r="J16615" s="7"/>
      <c r="K16615" s="7"/>
      <c r="N16615" s="7"/>
    </row>
    <row r="16616" spans="4:14" s="1" customFormat="1">
      <c r="D16616" s="32"/>
      <c r="G16616" s="32"/>
      <c r="I16616" s="7"/>
      <c r="J16616" s="7"/>
      <c r="K16616" s="7"/>
      <c r="N16616" s="7"/>
    </row>
    <row r="16617" spans="4:14" s="1" customFormat="1">
      <c r="D16617" s="32"/>
      <c r="G16617" s="32"/>
      <c r="I16617" s="7"/>
      <c r="J16617" s="7"/>
      <c r="K16617" s="7"/>
      <c r="N16617" s="7"/>
    </row>
    <row r="16618" spans="4:14" s="1" customFormat="1">
      <c r="D16618" s="32"/>
      <c r="G16618" s="32"/>
      <c r="I16618" s="7"/>
      <c r="J16618" s="7"/>
      <c r="K16618" s="7"/>
      <c r="N16618" s="7"/>
    </row>
    <row r="16619" spans="4:14" s="1" customFormat="1">
      <c r="D16619" s="32"/>
      <c r="G16619" s="32"/>
      <c r="I16619" s="7"/>
      <c r="J16619" s="7"/>
      <c r="K16619" s="7"/>
      <c r="N16619" s="7"/>
    </row>
    <row r="16620" spans="4:14" s="1" customFormat="1">
      <c r="D16620" s="32"/>
      <c r="G16620" s="32"/>
      <c r="I16620" s="7"/>
      <c r="J16620" s="7"/>
      <c r="K16620" s="7"/>
      <c r="N16620" s="7"/>
    </row>
    <row r="16621" spans="4:14" s="1" customFormat="1">
      <c r="D16621" s="32"/>
      <c r="G16621" s="32"/>
      <c r="I16621" s="7"/>
      <c r="J16621" s="7"/>
      <c r="K16621" s="7"/>
      <c r="N16621" s="7"/>
    </row>
    <row r="16622" spans="4:14" s="1" customFormat="1">
      <c r="D16622" s="32"/>
      <c r="G16622" s="32"/>
      <c r="I16622" s="7"/>
      <c r="J16622" s="7"/>
      <c r="K16622" s="7"/>
      <c r="N16622" s="7"/>
    </row>
    <row r="16623" spans="4:14" s="1" customFormat="1">
      <c r="D16623" s="32"/>
      <c r="G16623" s="32"/>
      <c r="I16623" s="7"/>
      <c r="J16623" s="7"/>
      <c r="K16623" s="7"/>
      <c r="N16623" s="7"/>
    </row>
    <row r="16624" spans="4:14" s="1" customFormat="1">
      <c r="D16624" s="32"/>
      <c r="G16624" s="32"/>
      <c r="I16624" s="7"/>
      <c r="J16624" s="7"/>
      <c r="K16624" s="7"/>
      <c r="N16624" s="7"/>
    </row>
    <row r="16625" spans="4:14" s="1" customFormat="1">
      <c r="D16625" s="32"/>
      <c r="G16625" s="32"/>
      <c r="I16625" s="7"/>
      <c r="J16625" s="7"/>
      <c r="K16625" s="7"/>
      <c r="N16625" s="7"/>
    </row>
    <row r="16626" spans="4:14" s="1" customFormat="1">
      <c r="D16626" s="32"/>
      <c r="G16626" s="32"/>
      <c r="I16626" s="7"/>
      <c r="J16626" s="7"/>
      <c r="K16626" s="7"/>
      <c r="N16626" s="7"/>
    </row>
    <row r="16627" spans="4:14" s="1" customFormat="1">
      <c r="D16627" s="32"/>
      <c r="G16627" s="32"/>
      <c r="I16627" s="7"/>
      <c r="J16627" s="7"/>
      <c r="K16627" s="7"/>
      <c r="N16627" s="7"/>
    </row>
    <row r="16628" spans="4:14" s="1" customFormat="1">
      <c r="D16628" s="32"/>
      <c r="G16628" s="32"/>
      <c r="I16628" s="7"/>
      <c r="J16628" s="7"/>
      <c r="K16628" s="7"/>
      <c r="N16628" s="7"/>
    </row>
    <row r="16629" spans="4:14" s="1" customFormat="1">
      <c r="D16629" s="32"/>
      <c r="G16629" s="32"/>
      <c r="I16629" s="7"/>
      <c r="J16629" s="7"/>
      <c r="K16629" s="7"/>
      <c r="N16629" s="7"/>
    </row>
    <row r="16630" spans="4:14" s="1" customFormat="1">
      <c r="D16630" s="32"/>
      <c r="G16630" s="32"/>
      <c r="I16630" s="7"/>
      <c r="J16630" s="7"/>
      <c r="K16630" s="7"/>
      <c r="N16630" s="7"/>
    </row>
    <row r="16631" spans="4:14" s="1" customFormat="1">
      <c r="D16631" s="32"/>
      <c r="G16631" s="32"/>
      <c r="I16631" s="7"/>
      <c r="J16631" s="7"/>
      <c r="K16631" s="7"/>
      <c r="N16631" s="7"/>
    </row>
    <row r="16632" spans="4:14" s="1" customFormat="1">
      <c r="D16632" s="32"/>
      <c r="G16632" s="32"/>
      <c r="I16632" s="7"/>
      <c r="J16632" s="7"/>
      <c r="K16632" s="7"/>
      <c r="N16632" s="7"/>
    </row>
    <row r="16633" spans="4:14" s="1" customFormat="1">
      <c r="D16633" s="32"/>
      <c r="G16633" s="32"/>
      <c r="I16633" s="7"/>
      <c r="J16633" s="7"/>
      <c r="K16633" s="7"/>
      <c r="N16633" s="7"/>
    </row>
    <row r="16634" spans="4:14" s="1" customFormat="1">
      <c r="D16634" s="32"/>
      <c r="G16634" s="32"/>
      <c r="I16634" s="7"/>
      <c r="J16634" s="7"/>
      <c r="K16634" s="7"/>
      <c r="N16634" s="7"/>
    </row>
    <row r="16635" spans="4:14" s="1" customFormat="1">
      <c r="D16635" s="32"/>
      <c r="G16635" s="32"/>
      <c r="I16635" s="7"/>
      <c r="J16635" s="7"/>
      <c r="K16635" s="7"/>
      <c r="N16635" s="7"/>
    </row>
    <row r="16636" spans="4:14" s="1" customFormat="1">
      <c r="D16636" s="32"/>
      <c r="G16636" s="32"/>
      <c r="I16636" s="7"/>
      <c r="J16636" s="7"/>
      <c r="K16636" s="7"/>
      <c r="N16636" s="7"/>
    </row>
    <row r="16637" spans="4:14" s="1" customFormat="1">
      <c r="D16637" s="32"/>
      <c r="G16637" s="32"/>
      <c r="I16637" s="7"/>
      <c r="J16637" s="7"/>
      <c r="K16637" s="7"/>
      <c r="N16637" s="7"/>
    </row>
    <row r="16638" spans="4:14" s="1" customFormat="1">
      <c r="D16638" s="32"/>
      <c r="G16638" s="32"/>
      <c r="I16638" s="7"/>
      <c r="J16638" s="7"/>
      <c r="K16638" s="7"/>
      <c r="N16638" s="7"/>
    </row>
    <row r="16639" spans="4:14" s="1" customFormat="1">
      <c r="D16639" s="32"/>
      <c r="G16639" s="32"/>
      <c r="I16639" s="7"/>
      <c r="J16639" s="7"/>
      <c r="K16639" s="7"/>
      <c r="N16639" s="7"/>
    </row>
    <row r="16640" spans="4:14" s="1" customFormat="1">
      <c r="D16640" s="32"/>
      <c r="G16640" s="32"/>
      <c r="I16640" s="7"/>
      <c r="J16640" s="7"/>
      <c r="K16640" s="7"/>
      <c r="N16640" s="7"/>
    </row>
    <row r="16641" spans="4:14" s="1" customFormat="1">
      <c r="D16641" s="32"/>
      <c r="G16641" s="32"/>
      <c r="I16641" s="7"/>
      <c r="J16641" s="7"/>
      <c r="K16641" s="7"/>
      <c r="N16641" s="7"/>
    </row>
    <row r="16642" spans="4:14" s="1" customFormat="1">
      <c r="D16642" s="32"/>
      <c r="G16642" s="32"/>
      <c r="I16642" s="7"/>
      <c r="J16642" s="7"/>
      <c r="K16642" s="7"/>
      <c r="N16642" s="7"/>
    </row>
    <row r="16643" spans="4:14" s="1" customFormat="1">
      <c r="D16643" s="32"/>
      <c r="G16643" s="32"/>
      <c r="I16643" s="7"/>
      <c r="J16643" s="7"/>
      <c r="K16643" s="7"/>
      <c r="N16643" s="7"/>
    </row>
    <row r="16644" spans="4:14" s="1" customFormat="1">
      <c r="D16644" s="32"/>
      <c r="G16644" s="32"/>
      <c r="I16644" s="7"/>
      <c r="J16644" s="7"/>
      <c r="K16644" s="7"/>
      <c r="N16644" s="7"/>
    </row>
    <row r="16645" spans="4:14" s="1" customFormat="1">
      <c r="D16645" s="32"/>
      <c r="G16645" s="32"/>
      <c r="I16645" s="7"/>
      <c r="J16645" s="7"/>
      <c r="K16645" s="7"/>
      <c r="N16645" s="7"/>
    </row>
    <row r="16646" spans="4:14" s="1" customFormat="1">
      <c r="D16646" s="32"/>
      <c r="G16646" s="32"/>
      <c r="I16646" s="7"/>
      <c r="J16646" s="7"/>
      <c r="K16646" s="7"/>
      <c r="N16646" s="7"/>
    </row>
    <row r="16647" spans="4:14" s="1" customFormat="1">
      <c r="D16647" s="32"/>
      <c r="G16647" s="32"/>
      <c r="I16647" s="7"/>
      <c r="J16647" s="7"/>
      <c r="K16647" s="7"/>
      <c r="N16647" s="7"/>
    </row>
    <row r="16648" spans="4:14" s="1" customFormat="1">
      <c r="D16648" s="32"/>
      <c r="G16648" s="32"/>
      <c r="I16648" s="7"/>
      <c r="J16648" s="7"/>
      <c r="K16648" s="7"/>
      <c r="N16648" s="7"/>
    </row>
    <row r="16649" spans="4:14" s="1" customFormat="1">
      <c r="D16649" s="32"/>
      <c r="G16649" s="32"/>
      <c r="I16649" s="7"/>
      <c r="J16649" s="7"/>
      <c r="K16649" s="7"/>
      <c r="N16649" s="7"/>
    </row>
    <row r="16650" spans="4:14" s="1" customFormat="1">
      <c r="D16650" s="32"/>
      <c r="G16650" s="32"/>
      <c r="I16650" s="7"/>
      <c r="J16650" s="7"/>
      <c r="K16650" s="7"/>
      <c r="N16650" s="7"/>
    </row>
    <row r="16651" spans="4:14" s="1" customFormat="1">
      <c r="D16651" s="32"/>
      <c r="G16651" s="32"/>
      <c r="I16651" s="7"/>
      <c r="J16651" s="7"/>
      <c r="K16651" s="7"/>
      <c r="N16651" s="7"/>
    </row>
    <row r="16652" spans="4:14" s="1" customFormat="1">
      <c r="D16652" s="32"/>
      <c r="G16652" s="32"/>
      <c r="I16652" s="7"/>
      <c r="J16652" s="7"/>
      <c r="K16652" s="7"/>
      <c r="N16652" s="7"/>
    </row>
    <row r="16653" spans="4:14" s="1" customFormat="1">
      <c r="D16653" s="32"/>
      <c r="G16653" s="32"/>
      <c r="I16653" s="7"/>
      <c r="J16653" s="7"/>
      <c r="K16653" s="7"/>
      <c r="N16653" s="7"/>
    </row>
    <row r="16654" spans="4:14" s="1" customFormat="1">
      <c r="D16654" s="32"/>
      <c r="G16654" s="32"/>
      <c r="I16654" s="7"/>
      <c r="J16654" s="7"/>
      <c r="K16654" s="7"/>
      <c r="N16654" s="7"/>
    </row>
    <row r="16655" spans="4:14" s="1" customFormat="1">
      <c r="D16655" s="32"/>
      <c r="G16655" s="32"/>
      <c r="I16655" s="7"/>
      <c r="J16655" s="7"/>
      <c r="K16655" s="7"/>
      <c r="N16655" s="7"/>
    </row>
    <row r="16656" spans="4:14" s="1" customFormat="1">
      <c r="D16656" s="32"/>
      <c r="G16656" s="32"/>
      <c r="I16656" s="7"/>
      <c r="J16656" s="7"/>
      <c r="K16656" s="7"/>
      <c r="N16656" s="7"/>
    </row>
    <row r="16657" spans="4:14" s="1" customFormat="1">
      <c r="D16657" s="32"/>
      <c r="G16657" s="32"/>
      <c r="I16657" s="7"/>
      <c r="J16657" s="7"/>
      <c r="K16657" s="7"/>
      <c r="N16657" s="7"/>
    </row>
    <row r="16658" spans="4:14" s="1" customFormat="1">
      <c r="D16658" s="32"/>
      <c r="G16658" s="32"/>
      <c r="I16658" s="7"/>
      <c r="J16658" s="7"/>
      <c r="K16658" s="7"/>
      <c r="N16658" s="7"/>
    </row>
    <row r="16659" spans="4:14" s="1" customFormat="1">
      <c r="D16659" s="32"/>
      <c r="G16659" s="32"/>
      <c r="I16659" s="7"/>
      <c r="J16659" s="7"/>
      <c r="K16659" s="7"/>
      <c r="N16659" s="7"/>
    </row>
    <row r="16660" spans="4:14" s="1" customFormat="1">
      <c r="D16660" s="32"/>
      <c r="G16660" s="32"/>
      <c r="I16660" s="7"/>
      <c r="J16660" s="7"/>
      <c r="K16660" s="7"/>
      <c r="N16660" s="7"/>
    </row>
    <row r="16661" spans="4:14" s="1" customFormat="1">
      <c r="D16661" s="32"/>
      <c r="G16661" s="32"/>
      <c r="I16661" s="7"/>
      <c r="J16661" s="7"/>
      <c r="K16661" s="7"/>
      <c r="N16661" s="7"/>
    </row>
    <row r="16662" spans="4:14" s="1" customFormat="1">
      <c r="D16662" s="32"/>
      <c r="G16662" s="32"/>
      <c r="I16662" s="7"/>
      <c r="J16662" s="7"/>
      <c r="K16662" s="7"/>
      <c r="N16662" s="7"/>
    </row>
    <row r="16663" spans="4:14" s="1" customFormat="1">
      <c r="D16663" s="32"/>
      <c r="G16663" s="32"/>
      <c r="I16663" s="7"/>
      <c r="J16663" s="7"/>
      <c r="K16663" s="7"/>
      <c r="N16663" s="7"/>
    </row>
    <row r="16664" spans="4:14" s="1" customFormat="1">
      <c r="D16664" s="32"/>
      <c r="G16664" s="32"/>
      <c r="I16664" s="7"/>
      <c r="J16664" s="7"/>
      <c r="K16664" s="7"/>
      <c r="N16664" s="7"/>
    </row>
    <row r="16665" spans="4:14" s="1" customFormat="1">
      <c r="D16665" s="32"/>
      <c r="G16665" s="32"/>
      <c r="I16665" s="7"/>
      <c r="J16665" s="7"/>
      <c r="K16665" s="7"/>
      <c r="N16665" s="7"/>
    </row>
    <row r="16666" spans="4:14" s="1" customFormat="1">
      <c r="D16666" s="32"/>
      <c r="G16666" s="32"/>
      <c r="I16666" s="7"/>
      <c r="J16666" s="7"/>
      <c r="K16666" s="7"/>
      <c r="N16666" s="7"/>
    </row>
    <row r="16667" spans="4:14" s="1" customFormat="1">
      <c r="D16667" s="32"/>
      <c r="G16667" s="32"/>
      <c r="I16667" s="7"/>
      <c r="J16667" s="7"/>
      <c r="K16667" s="7"/>
      <c r="N16667" s="7"/>
    </row>
    <row r="16668" spans="4:14" s="1" customFormat="1">
      <c r="D16668" s="32"/>
      <c r="G16668" s="32"/>
      <c r="I16668" s="7"/>
      <c r="J16668" s="7"/>
      <c r="K16668" s="7"/>
      <c r="N16668" s="7"/>
    </row>
    <row r="16669" spans="4:14" s="1" customFormat="1">
      <c r="D16669" s="32"/>
      <c r="G16669" s="32"/>
      <c r="I16669" s="7"/>
      <c r="J16669" s="7"/>
      <c r="K16669" s="7"/>
      <c r="N16669" s="7"/>
    </row>
    <row r="16670" spans="4:14" s="1" customFormat="1">
      <c r="D16670" s="32"/>
      <c r="G16670" s="32"/>
      <c r="I16670" s="7"/>
      <c r="J16670" s="7"/>
      <c r="K16670" s="7"/>
      <c r="N16670" s="7"/>
    </row>
    <row r="16671" spans="4:14" s="1" customFormat="1">
      <c r="D16671" s="32"/>
      <c r="G16671" s="32"/>
      <c r="I16671" s="7"/>
      <c r="J16671" s="7"/>
      <c r="K16671" s="7"/>
      <c r="N16671" s="7"/>
    </row>
    <row r="16672" spans="4:14" s="1" customFormat="1">
      <c r="D16672" s="32"/>
      <c r="G16672" s="32"/>
      <c r="I16672" s="7"/>
      <c r="J16672" s="7"/>
      <c r="K16672" s="7"/>
      <c r="N16672" s="7"/>
    </row>
    <row r="16673" spans="4:14" s="1" customFormat="1">
      <c r="D16673" s="32"/>
      <c r="G16673" s="32"/>
      <c r="I16673" s="7"/>
      <c r="J16673" s="7"/>
      <c r="K16673" s="7"/>
      <c r="N16673" s="7"/>
    </row>
    <row r="16674" spans="4:14" s="1" customFormat="1">
      <c r="D16674" s="32"/>
      <c r="G16674" s="32"/>
      <c r="I16674" s="7"/>
      <c r="J16674" s="7"/>
      <c r="K16674" s="7"/>
      <c r="N16674" s="7"/>
    </row>
    <row r="16675" spans="4:14" s="1" customFormat="1">
      <c r="D16675" s="32"/>
      <c r="G16675" s="32"/>
      <c r="I16675" s="7"/>
      <c r="J16675" s="7"/>
      <c r="K16675" s="7"/>
      <c r="N16675" s="7"/>
    </row>
    <row r="16676" spans="4:14" s="1" customFormat="1">
      <c r="D16676" s="32"/>
      <c r="G16676" s="32"/>
      <c r="I16676" s="7"/>
      <c r="J16676" s="7"/>
      <c r="K16676" s="7"/>
      <c r="N16676" s="7"/>
    </row>
    <row r="16677" spans="4:14" s="1" customFormat="1">
      <c r="D16677" s="32"/>
      <c r="G16677" s="32"/>
      <c r="I16677" s="7"/>
      <c r="J16677" s="7"/>
      <c r="K16677" s="7"/>
      <c r="N16677" s="7"/>
    </row>
    <row r="16678" spans="4:14" s="1" customFormat="1">
      <c r="D16678" s="32"/>
      <c r="G16678" s="32"/>
      <c r="I16678" s="7"/>
      <c r="J16678" s="7"/>
      <c r="K16678" s="7"/>
      <c r="N16678" s="7"/>
    </row>
    <row r="16679" spans="4:14" s="1" customFormat="1">
      <c r="D16679" s="32"/>
      <c r="G16679" s="32"/>
      <c r="I16679" s="7"/>
      <c r="J16679" s="7"/>
      <c r="K16679" s="7"/>
      <c r="N16679" s="7"/>
    </row>
    <row r="16680" spans="4:14" s="1" customFormat="1">
      <c r="D16680" s="32"/>
      <c r="G16680" s="32"/>
      <c r="I16680" s="7"/>
      <c r="J16680" s="7"/>
      <c r="K16680" s="7"/>
      <c r="N16680" s="7"/>
    </row>
    <row r="16681" spans="4:14" s="1" customFormat="1">
      <c r="D16681" s="32"/>
      <c r="G16681" s="32"/>
      <c r="I16681" s="7"/>
      <c r="J16681" s="7"/>
      <c r="K16681" s="7"/>
      <c r="N16681" s="7"/>
    </row>
    <row r="16682" spans="4:14" s="1" customFormat="1">
      <c r="D16682" s="32"/>
      <c r="G16682" s="32"/>
      <c r="I16682" s="7"/>
      <c r="J16682" s="7"/>
      <c r="K16682" s="7"/>
      <c r="N16682" s="7"/>
    </row>
    <row r="16683" spans="4:14" s="1" customFormat="1">
      <c r="D16683" s="32"/>
      <c r="G16683" s="32"/>
      <c r="I16683" s="7"/>
      <c r="J16683" s="7"/>
      <c r="K16683" s="7"/>
      <c r="N16683" s="7"/>
    </row>
    <row r="16684" spans="4:14" s="1" customFormat="1">
      <c r="D16684" s="32"/>
      <c r="G16684" s="32"/>
      <c r="I16684" s="7"/>
      <c r="J16684" s="7"/>
      <c r="K16684" s="7"/>
      <c r="N16684" s="7"/>
    </row>
    <row r="16685" spans="4:14" s="1" customFormat="1">
      <c r="D16685" s="32"/>
      <c r="G16685" s="32"/>
      <c r="I16685" s="7"/>
      <c r="J16685" s="7"/>
      <c r="K16685" s="7"/>
      <c r="N16685" s="7"/>
    </row>
    <row r="16686" spans="4:14" s="1" customFormat="1">
      <c r="D16686" s="32"/>
      <c r="G16686" s="32"/>
      <c r="I16686" s="7"/>
      <c r="J16686" s="7"/>
      <c r="K16686" s="7"/>
      <c r="N16686" s="7"/>
    </row>
    <row r="16687" spans="4:14" s="1" customFormat="1">
      <c r="D16687" s="32"/>
      <c r="G16687" s="32"/>
      <c r="I16687" s="7"/>
      <c r="J16687" s="7"/>
      <c r="K16687" s="7"/>
      <c r="N16687" s="7"/>
    </row>
    <row r="16688" spans="4:14" s="1" customFormat="1">
      <c r="D16688" s="32"/>
      <c r="G16688" s="32"/>
      <c r="I16688" s="7"/>
      <c r="J16688" s="7"/>
      <c r="K16688" s="7"/>
      <c r="N16688" s="7"/>
    </row>
    <row r="16689" spans="4:14" s="1" customFormat="1">
      <c r="D16689" s="32"/>
      <c r="G16689" s="32"/>
      <c r="I16689" s="7"/>
      <c r="J16689" s="7"/>
      <c r="K16689" s="7"/>
      <c r="N16689" s="7"/>
    </row>
    <row r="16690" spans="4:14" s="1" customFormat="1">
      <c r="D16690" s="32"/>
      <c r="G16690" s="32"/>
      <c r="I16690" s="7"/>
      <c r="J16690" s="7"/>
      <c r="K16690" s="7"/>
      <c r="N16690" s="7"/>
    </row>
    <row r="16691" spans="4:14" s="1" customFormat="1">
      <c r="D16691" s="32"/>
      <c r="G16691" s="32"/>
      <c r="I16691" s="7"/>
      <c r="J16691" s="7"/>
      <c r="K16691" s="7"/>
      <c r="N16691" s="7"/>
    </row>
    <row r="16692" spans="4:14" s="1" customFormat="1">
      <c r="D16692" s="32"/>
      <c r="G16692" s="32"/>
      <c r="I16692" s="7"/>
      <c r="J16692" s="7"/>
      <c r="K16692" s="7"/>
      <c r="N16692" s="7"/>
    </row>
    <row r="16693" spans="4:14" s="1" customFormat="1">
      <c r="D16693" s="32"/>
      <c r="G16693" s="32"/>
      <c r="I16693" s="7"/>
      <c r="J16693" s="7"/>
      <c r="K16693" s="7"/>
      <c r="N16693" s="7"/>
    </row>
    <row r="16694" spans="4:14" s="1" customFormat="1">
      <c r="D16694" s="32"/>
      <c r="G16694" s="32"/>
      <c r="I16694" s="7"/>
      <c r="J16694" s="7"/>
      <c r="K16694" s="7"/>
      <c r="N16694" s="7"/>
    </row>
    <row r="16695" spans="4:14" s="1" customFormat="1">
      <c r="D16695" s="32"/>
      <c r="G16695" s="32"/>
      <c r="I16695" s="7"/>
      <c r="J16695" s="7"/>
      <c r="K16695" s="7"/>
      <c r="N16695" s="7"/>
    </row>
    <row r="16696" spans="4:14" s="1" customFormat="1">
      <c r="D16696" s="32"/>
      <c r="G16696" s="32"/>
      <c r="I16696" s="7"/>
      <c r="J16696" s="7"/>
      <c r="K16696" s="7"/>
      <c r="N16696" s="7"/>
    </row>
    <row r="16697" spans="4:14" s="1" customFormat="1">
      <c r="D16697" s="32"/>
      <c r="G16697" s="32"/>
      <c r="I16697" s="7"/>
      <c r="J16697" s="7"/>
      <c r="K16697" s="7"/>
      <c r="N16697" s="7"/>
    </row>
    <row r="16698" spans="4:14" s="1" customFormat="1">
      <c r="D16698" s="32"/>
      <c r="G16698" s="32"/>
      <c r="I16698" s="7"/>
      <c r="J16698" s="7"/>
      <c r="K16698" s="7"/>
      <c r="N16698" s="7"/>
    </row>
    <row r="16699" spans="4:14" s="1" customFormat="1">
      <c r="D16699" s="32"/>
      <c r="G16699" s="32"/>
      <c r="I16699" s="7"/>
      <c r="J16699" s="7"/>
      <c r="K16699" s="7"/>
      <c r="N16699" s="7"/>
    </row>
    <row r="16700" spans="4:14" s="1" customFormat="1">
      <c r="D16700" s="32"/>
      <c r="G16700" s="32"/>
      <c r="I16700" s="7"/>
      <c r="J16700" s="7"/>
      <c r="K16700" s="7"/>
      <c r="N16700" s="7"/>
    </row>
    <row r="16701" spans="4:14" s="1" customFormat="1">
      <c r="D16701" s="32"/>
      <c r="G16701" s="32"/>
      <c r="I16701" s="7"/>
      <c r="J16701" s="7"/>
      <c r="K16701" s="7"/>
      <c r="N16701" s="7"/>
    </row>
    <row r="16702" spans="4:14" s="1" customFormat="1">
      <c r="D16702" s="32"/>
      <c r="G16702" s="32"/>
      <c r="I16702" s="7"/>
      <c r="J16702" s="7"/>
      <c r="K16702" s="7"/>
      <c r="N16702" s="7"/>
    </row>
    <row r="16703" spans="4:14" s="1" customFormat="1">
      <c r="D16703" s="32"/>
      <c r="G16703" s="32"/>
      <c r="I16703" s="7"/>
      <c r="J16703" s="7"/>
      <c r="K16703" s="7"/>
      <c r="N16703" s="7"/>
    </row>
    <row r="16704" spans="4:14" s="1" customFormat="1">
      <c r="D16704" s="32"/>
      <c r="G16704" s="32"/>
      <c r="I16704" s="7"/>
      <c r="J16704" s="7"/>
      <c r="K16704" s="7"/>
      <c r="N16704" s="7"/>
    </row>
    <row r="16705" spans="4:14" s="1" customFormat="1">
      <c r="D16705" s="32"/>
      <c r="G16705" s="32"/>
      <c r="I16705" s="7"/>
      <c r="J16705" s="7"/>
      <c r="K16705" s="7"/>
      <c r="N16705" s="7"/>
    </row>
    <row r="16706" spans="4:14" s="1" customFormat="1">
      <c r="D16706" s="32"/>
      <c r="G16706" s="32"/>
      <c r="I16706" s="7"/>
      <c r="J16706" s="7"/>
      <c r="K16706" s="7"/>
      <c r="N16706" s="7"/>
    </row>
    <row r="16707" spans="4:14" s="1" customFormat="1">
      <c r="D16707" s="32"/>
      <c r="G16707" s="32"/>
      <c r="I16707" s="7"/>
      <c r="J16707" s="7"/>
      <c r="K16707" s="7"/>
      <c r="N16707" s="7"/>
    </row>
    <row r="16708" spans="4:14" s="1" customFormat="1">
      <c r="D16708" s="32"/>
      <c r="G16708" s="32"/>
      <c r="I16708" s="7"/>
      <c r="J16708" s="7"/>
      <c r="K16708" s="7"/>
      <c r="N16708" s="7"/>
    </row>
    <row r="16709" spans="4:14" s="1" customFormat="1">
      <c r="D16709" s="32"/>
      <c r="G16709" s="32"/>
      <c r="I16709" s="7"/>
      <c r="J16709" s="7"/>
      <c r="K16709" s="7"/>
      <c r="N16709" s="7"/>
    </row>
    <row r="16710" spans="4:14" s="1" customFormat="1">
      <c r="D16710" s="32"/>
      <c r="G16710" s="32"/>
      <c r="I16710" s="7"/>
      <c r="J16710" s="7"/>
      <c r="K16710" s="7"/>
      <c r="N16710" s="7"/>
    </row>
    <row r="16711" spans="4:14" s="1" customFormat="1">
      <c r="D16711" s="32"/>
      <c r="G16711" s="32"/>
      <c r="I16711" s="7"/>
      <c r="J16711" s="7"/>
      <c r="K16711" s="7"/>
      <c r="N16711" s="7"/>
    </row>
    <row r="16712" spans="4:14" s="1" customFormat="1">
      <c r="D16712" s="32"/>
      <c r="G16712" s="32"/>
      <c r="I16712" s="7"/>
      <c r="J16712" s="7"/>
      <c r="K16712" s="7"/>
      <c r="N16712" s="7"/>
    </row>
    <row r="16713" spans="4:14" s="1" customFormat="1">
      <c r="D16713" s="32"/>
      <c r="G16713" s="32"/>
      <c r="I16713" s="7"/>
      <c r="J16713" s="7"/>
      <c r="K16713" s="7"/>
      <c r="N16713" s="7"/>
    </row>
    <row r="16714" spans="4:14" s="1" customFormat="1">
      <c r="D16714" s="32"/>
      <c r="G16714" s="32"/>
      <c r="I16714" s="7"/>
      <c r="J16714" s="7"/>
      <c r="K16714" s="7"/>
      <c r="N16714" s="7"/>
    </row>
    <row r="16715" spans="4:14" s="1" customFormat="1">
      <c r="D16715" s="32"/>
      <c r="G16715" s="32"/>
      <c r="I16715" s="7"/>
      <c r="J16715" s="7"/>
      <c r="K16715" s="7"/>
      <c r="N16715" s="7"/>
    </row>
    <row r="16716" spans="4:14" s="1" customFormat="1">
      <c r="D16716" s="32"/>
      <c r="G16716" s="32"/>
      <c r="I16716" s="7"/>
      <c r="J16716" s="7"/>
      <c r="K16716" s="7"/>
      <c r="N16716" s="7"/>
    </row>
    <row r="16717" spans="4:14" s="1" customFormat="1">
      <c r="D16717" s="32"/>
      <c r="G16717" s="32"/>
      <c r="I16717" s="7"/>
      <c r="J16717" s="7"/>
      <c r="K16717" s="7"/>
      <c r="N16717" s="7"/>
    </row>
    <row r="16718" spans="4:14" s="1" customFormat="1">
      <c r="D16718" s="32"/>
      <c r="G16718" s="32"/>
      <c r="I16718" s="7"/>
      <c r="J16718" s="7"/>
      <c r="K16718" s="7"/>
      <c r="N16718" s="7"/>
    </row>
    <row r="16719" spans="4:14" s="1" customFormat="1">
      <c r="D16719" s="32"/>
      <c r="G16719" s="32"/>
      <c r="I16719" s="7"/>
      <c r="J16719" s="7"/>
      <c r="K16719" s="7"/>
      <c r="N16719" s="7"/>
    </row>
    <row r="16720" spans="4:14" s="1" customFormat="1">
      <c r="D16720" s="32"/>
      <c r="G16720" s="32"/>
      <c r="I16720" s="7"/>
      <c r="J16720" s="7"/>
      <c r="K16720" s="7"/>
      <c r="N16720" s="7"/>
    </row>
    <row r="16721" spans="4:14" s="1" customFormat="1">
      <c r="D16721" s="32"/>
      <c r="G16721" s="32"/>
      <c r="I16721" s="7"/>
      <c r="J16721" s="7"/>
      <c r="K16721" s="7"/>
      <c r="N16721" s="7"/>
    </row>
    <row r="16722" spans="4:14" s="1" customFormat="1">
      <c r="D16722" s="32"/>
      <c r="G16722" s="32"/>
      <c r="I16722" s="7"/>
      <c r="J16722" s="7"/>
      <c r="K16722" s="7"/>
      <c r="N16722" s="7"/>
    </row>
    <row r="16723" spans="4:14" s="1" customFormat="1">
      <c r="D16723" s="32"/>
      <c r="G16723" s="32"/>
      <c r="I16723" s="7"/>
      <c r="J16723" s="7"/>
      <c r="K16723" s="7"/>
      <c r="N16723" s="7"/>
    </row>
    <row r="16724" spans="4:14" s="1" customFormat="1">
      <c r="D16724" s="32"/>
      <c r="G16724" s="32"/>
      <c r="I16724" s="7"/>
      <c r="J16724" s="7"/>
      <c r="K16724" s="7"/>
      <c r="N16724" s="7"/>
    </row>
    <row r="16725" spans="4:14" s="1" customFormat="1">
      <c r="D16725" s="32"/>
      <c r="G16725" s="32"/>
      <c r="I16725" s="7"/>
      <c r="J16725" s="7"/>
      <c r="K16725" s="7"/>
      <c r="N16725" s="7"/>
    </row>
    <row r="16726" spans="4:14" s="1" customFormat="1">
      <c r="D16726" s="32"/>
      <c r="G16726" s="32"/>
      <c r="I16726" s="7"/>
      <c r="J16726" s="7"/>
      <c r="K16726" s="7"/>
      <c r="N16726" s="7"/>
    </row>
    <row r="16727" spans="4:14" s="1" customFormat="1">
      <c r="D16727" s="32"/>
      <c r="G16727" s="32"/>
      <c r="I16727" s="7"/>
      <c r="J16727" s="7"/>
      <c r="K16727" s="7"/>
      <c r="N16727" s="7"/>
    </row>
    <row r="16728" spans="4:14" s="1" customFormat="1">
      <c r="D16728" s="32"/>
      <c r="G16728" s="32"/>
      <c r="I16728" s="7"/>
      <c r="J16728" s="7"/>
      <c r="K16728" s="7"/>
      <c r="N16728" s="7"/>
    </row>
    <row r="16729" spans="4:14" s="1" customFormat="1">
      <c r="D16729" s="32"/>
      <c r="G16729" s="32"/>
      <c r="I16729" s="7"/>
      <c r="J16729" s="7"/>
      <c r="K16729" s="7"/>
      <c r="N16729" s="7"/>
    </row>
    <row r="16730" spans="4:14" s="1" customFormat="1">
      <c r="D16730" s="32"/>
      <c r="G16730" s="32"/>
      <c r="I16730" s="7"/>
      <c r="J16730" s="7"/>
      <c r="K16730" s="7"/>
      <c r="N16730" s="7"/>
    </row>
    <row r="16731" spans="4:14" s="1" customFormat="1">
      <c r="D16731" s="32"/>
      <c r="G16731" s="32"/>
      <c r="I16731" s="7"/>
      <c r="J16731" s="7"/>
      <c r="K16731" s="7"/>
      <c r="N16731" s="7"/>
    </row>
    <row r="16732" spans="4:14" s="1" customFormat="1">
      <c r="D16732" s="32"/>
      <c r="G16732" s="32"/>
      <c r="I16732" s="7"/>
      <c r="J16732" s="7"/>
      <c r="K16732" s="7"/>
      <c r="N16732" s="7"/>
    </row>
    <row r="16733" spans="4:14" s="1" customFormat="1">
      <c r="D16733" s="32"/>
      <c r="G16733" s="32"/>
      <c r="I16733" s="7"/>
      <c r="J16733" s="7"/>
      <c r="K16733" s="7"/>
      <c r="N16733" s="7"/>
    </row>
    <row r="16734" spans="4:14" s="1" customFormat="1">
      <c r="D16734" s="32"/>
      <c r="G16734" s="32"/>
      <c r="I16734" s="7"/>
      <c r="J16734" s="7"/>
      <c r="K16734" s="7"/>
      <c r="N16734" s="7"/>
    </row>
    <row r="16735" spans="4:14" s="1" customFormat="1">
      <c r="D16735" s="32"/>
      <c r="G16735" s="32"/>
      <c r="I16735" s="7"/>
      <c r="J16735" s="7"/>
      <c r="K16735" s="7"/>
      <c r="N16735" s="7"/>
    </row>
    <row r="16736" spans="4:14" s="1" customFormat="1">
      <c r="D16736" s="32"/>
      <c r="G16736" s="32"/>
      <c r="I16736" s="7"/>
      <c r="J16736" s="7"/>
      <c r="K16736" s="7"/>
      <c r="N16736" s="7"/>
    </row>
    <row r="16737" spans="4:14" s="1" customFormat="1">
      <c r="D16737" s="32"/>
      <c r="G16737" s="32"/>
      <c r="I16737" s="7"/>
      <c r="J16737" s="7"/>
      <c r="K16737" s="7"/>
      <c r="N16737" s="7"/>
    </row>
    <row r="16738" spans="4:14" s="1" customFormat="1">
      <c r="D16738" s="32"/>
      <c r="G16738" s="32"/>
      <c r="I16738" s="7"/>
      <c r="J16738" s="7"/>
      <c r="K16738" s="7"/>
      <c r="N16738" s="7"/>
    </row>
    <row r="16739" spans="4:14" s="1" customFormat="1">
      <c r="D16739" s="32"/>
      <c r="G16739" s="32"/>
      <c r="I16739" s="7"/>
      <c r="J16739" s="7"/>
      <c r="K16739" s="7"/>
      <c r="N16739" s="7"/>
    </row>
    <row r="16740" spans="4:14" s="1" customFormat="1">
      <c r="D16740" s="32"/>
      <c r="G16740" s="32"/>
      <c r="I16740" s="7"/>
      <c r="J16740" s="7"/>
      <c r="K16740" s="7"/>
      <c r="N16740" s="7"/>
    </row>
    <row r="16741" spans="4:14" s="1" customFormat="1">
      <c r="D16741" s="32"/>
      <c r="G16741" s="32"/>
      <c r="I16741" s="7"/>
      <c r="J16741" s="7"/>
      <c r="K16741" s="7"/>
      <c r="N16741" s="7"/>
    </row>
    <row r="16742" spans="4:14" s="1" customFormat="1">
      <c r="D16742" s="32"/>
      <c r="G16742" s="32"/>
      <c r="I16742" s="7"/>
      <c r="J16742" s="7"/>
      <c r="K16742" s="7"/>
      <c r="N16742" s="7"/>
    </row>
    <row r="16743" spans="4:14" s="1" customFormat="1">
      <c r="D16743" s="32"/>
      <c r="G16743" s="32"/>
      <c r="I16743" s="7"/>
      <c r="J16743" s="7"/>
      <c r="K16743" s="7"/>
      <c r="N16743" s="7"/>
    </row>
    <row r="16744" spans="4:14" s="1" customFormat="1">
      <c r="D16744" s="32"/>
      <c r="G16744" s="32"/>
      <c r="I16744" s="7"/>
      <c r="J16744" s="7"/>
      <c r="K16744" s="7"/>
      <c r="N16744" s="7"/>
    </row>
    <row r="16745" spans="4:14" s="1" customFormat="1">
      <c r="D16745" s="32"/>
      <c r="G16745" s="32"/>
      <c r="I16745" s="7"/>
      <c r="J16745" s="7"/>
      <c r="K16745" s="7"/>
      <c r="N16745" s="7"/>
    </row>
    <row r="16746" spans="4:14" s="1" customFormat="1">
      <c r="D16746" s="32"/>
      <c r="G16746" s="32"/>
      <c r="I16746" s="7"/>
      <c r="J16746" s="7"/>
      <c r="K16746" s="7"/>
      <c r="N16746" s="7"/>
    </row>
    <row r="16747" spans="4:14" s="1" customFormat="1">
      <c r="D16747" s="32"/>
      <c r="G16747" s="32"/>
      <c r="I16747" s="7"/>
      <c r="J16747" s="7"/>
      <c r="K16747" s="7"/>
      <c r="N16747" s="7"/>
    </row>
    <row r="16748" spans="4:14" s="1" customFormat="1">
      <c r="D16748" s="32"/>
      <c r="G16748" s="32"/>
      <c r="I16748" s="7"/>
      <c r="J16748" s="7"/>
      <c r="K16748" s="7"/>
      <c r="N16748" s="7"/>
    </row>
    <row r="16749" spans="4:14" s="1" customFormat="1">
      <c r="D16749" s="32"/>
      <c r="G16749" s="32"/>
      <c r="I16749" s="7"/>
      <c r="J16749" s="7"/>
      <c r="K16749" s="7"/>
      <c r="N16749" s="7"/>
    </row>
    <row r="16750" spans="4:14" s="1" customFormat="1">
      <c r="D16750" s="32"/>
      <c r="G16750" s="32"/>
      <c r="I16750" s="7"/>
      <c r="J16750" s="7"/>
      <c r="K16750" s="7"/>
      <c r="N16750" s="7"/>
    </row>
    <row r="16751" spans="4:14" s="1" customFormat="1">
      <c r="D16751" s="32"/>
      <c r="G16751" s="32"/>
      <c r="I16751" s="7"/>
      <c r="J16751" s="7"/>
      <c r="K16751" s="7"/>
      <c r="N16751" s="7"/>
    </row>
    <row r="16752" spans="4:14" s="1" customFormat="1">
      <c r="D16752" s="32"/>
      <c r="G16752" s="32"/>
      <c r="I16752" s="7"/>
      <c r="J16752" s="7"/>
      <c r="K16752" s="7"/>
      <c r="N16752" s="7"/>
    </row>
    <row r="16753" spans="4:14" s="1" customFormat="1">
      <c r="D16753" s="32"/>
      <c r="G16753" s="32"/>
      <c r="I16753" s="7"/>
      <c r="J16753" s="7"/>
      <c r="K16753" s="7"/>
      <c r="N16753" s="7"/>
    </row>
    <row r="16754" spans="4:14" s="1" customFormat="1">
      <c r="D16754" s="32"/>
      <c r="G16754" s="32"/>
      <c r="I16754" s="7"/>
      <c r="J16754" s="7"/>
      <c r="K16754" s="7"/>
      <c r="N16754" s="7"/>
    </row>
    <row r="16755" spans="4:14" s="1" customFormat="1">
      <c r="D16755" s="32"/>
      <c r="G16755" s="32"/>
      <c r="I16755" s="7"/>
      <c r="J16755" s="7"/>
      <c r="K16755" s="7"/>
      <c r="N16755" s="7"/>
    </row>
    <row r="16756" spans="4:14" s="1" customFormat="1">
      <c r="D16756" s="32"/>
      <c r="G16756" s="32"/>
      <c r="I16756" s="7"/>
      <c r="J16756" s="7"/>
      <c r="K16756" s="7"/>
      <c r="N16756" s="7"/>
    </row>
    <row r="16757" spans="4:14" s="1" customFormat="1">
      <c r="D16757" s="32"/>
      <c r="G16757" s="32"/>
      <c r="I16757" s="7"/>
      <c r="J16757" s="7"/>
      <c r="K16757" s="7"/>
      <c r="N16757" s="7"/>
    </row>
    <row r="16758" spans="4:14" s="1" customFormat="1">
      <c r="D16758" s="32"/>
      <c r="G16758" s="32"/>
      <c r="I16758" s="7"/>
      <c r="J16758" s="7"/>
      <c r="K16758" s="7"/>
      <c r="N16758" s="7"/>
    </row>
    <row r="16759" spans="4:14" s="1" customFormat="1">
      <c r="D16759" s="32"/>
      <c r="G16759" s="32"/>
      <c r="I16759" s="7"/>
      <c r="J16759" s="7"/>
      <c r="K16759" s="7"/>
      <c r="N16759" s="7"/>
    </row>
    <row r="16760" spans="4:14" s="1" customFormat="1">
      <c r="D16760" s="32"/>
      <c r="G16760" s="32"/>
      <c r="I16760" s="7"/>
      <c r="J16760" s="7"/>
      <c r="K16760" s="7"/>
      <c r="N16760" s="7"/>
    </row>
    <row r="16761" spans="4:14" s="1" customFormat="1">
      <c r="D16761" s="32"/>
      <c r="G16761" s="32"/>
      <c r="I16761" s="7"/>
      <c r="J16761" s="7"/>
      <c r="K16761" s="7"/>
      <c r="N16761" s="7"/>
    </row>
    <row r="16762" spans="4:14" s="1" customFormat="1">
      <c r="D16762" s="32"/>
      <c r="G16762" s="32"/>
      <c r="I16762" s="7"/>
      <c r="J16762" s="7"/>
      <c r="K16762" s="7"/>
      <c r="N16762" s="7"/>
    </row>
    <row r="16763" spans="4:14" s="1" customFormat="1">
      <c r="D16763" s="32"/>
      <c r="G16763" s="32"/>
      <c r="I16763" s="7"/>
      <c r="J16763" s="7"/>
      <c r="K16763" s="7"/>
      <c r="N16763" s="7"/>
    </row>
    <row r="16764" spans="4:14" s="1" customFormat="1">
      <c r="D16764" s="32"/>
      <c r="G16764" s="32"/>
      <c r="I16764" s="7"/>
      <c r="J16764" s="7"/>
      <c r="K16764" s="7"/>
      <c r="N16764" s="7"/>
    </row>
    <row r="16765" spans="4:14" s="1" customFormat="1">
      <c r="D16765" s="32"/>
      <c r="G16765" s="32"/>
      <c r="I16765" s="7"/>
      <c r="J16765" s="7"/>
      <c r="K16765" s="7"/>
      <c r="N16765" s="7"/>
    </row>
    <row r="16766" spans="4:14" s="1" customFormat="1">
      <c r="D16766" s="32"/>
      <c r="G16766" s="32"/>
      <c r="I16766" s="7"/>
      <c r="J16766" s="7"/>
      <c r="K16766" s="7"/>
      <c r="N16766" s="7"/>
    </row>
    <row r="16767" spans="4:14" s="1" customFormat="1">
      <c r="D16767" s="32"/>
      <c r="G16767" s="32"/>
      <c r="I16767" s="7"/>
      <c r="J16767" s="7"/>
      <c r="K16767" s="7"/>
      <c r="N16767" s="7"/>
    </row>
    <row r="16768" spans="4:14" s="1" customFormat="1">
      <c r="D16768" s="32"/>
      <c r="G16768" s="32"/>
      <c r="I16768" s="7"/>
      <c r="J16768" s="7"/>
      <c r="K16768" s="7"/>
      <c r="N16768" s="7"/>
    </row>
    <row r="16769" spans="4:14" s="1" customFormat="1">
      <c r="D16769" s="32"/>
      <c r="G16769" s="32"/>
      <c r="I16769" s="7"/>
      <c r="J16769" s="7"/>
      <c r="K16769" s="7"/>
      <c r="N16769" s="7"/>
    </row>
    <row r="16770" spans="4:14" s="1" customFormat="1">
      <c r="D16770" s="32"/>
      <c r="G16770" s="32"/>
      <c r="I16770" s="7"/>
      <c r="J16770" s="7"/>
      <c r="K16770" s="7"/>
      <c r="N16770" s="7"/>
    </row>
    <row r="16771" spans="4:14" s="1" customFormat="1">
      <c r="D16771" s="32"/>
      <c r="G16771" s="32"/>
      <c r="I16771" s="7"/>
      <c r="J16771" s="7"/>
      <c r="K16771" s="7"/>
      <c r="N16771" s="7"/>
    </row>
    <row r="16772" spans="4:14" s="1" customFormat="1">
      <c r="D16772" s="32"/>
      <c r="G16772" s="32"/>
      <c r="I16772" s="7"/>
      <c r="J16772" s="7"/>
      <c r="K16772" s="7"/>
      <c r="N16772" s="7"/>
    </row>
    <row r="16773" spans="4:14" s="1" customFormat="1">
      <c r="D16773" s="32"/>
      <c r="G16773" s="32"/>
      <c r="I16773" s="7"/>
      <c r="J16773" s="7"/>
      <c r="K16773" s="7"/>
      <c r="N16773" s="7"/>
    </row>
    <row r="16774" spans="4:14" s="1" customFormat="1">
      <c r="D16774" s="32"/>
      <c r="G16774" s="32"/>
      <c r="I16774" s="7"/>
      <c r="J16774" s="7"/>
      <c r="K16774" s="7"/>
      <c r="N16774" s="7"/>
    </row>
    <row r="16775" spans="4:14" s="1" customFormat="1">
      <c r="D16775" s="32"/>
      <c r="G16775" s="32"/>
      <c r="I16775" s="7"/>
      <c r="J16775" s="7"/>
      <c r="K16775" s="7"/>
      <c r="N16775" s="7"/>
    </row>
    <row r="16776" spans="4:14" s="1" customFormat="1">
      <c r="D16776" s="32"/>
      <c r="G16776" s="32"/>
      <c r="I16776" s="7"/>
      <c r="J16776" s="7"/>
      <c r="K16776" s="7"/>
      <c r="N16776" s="7"/>
    </row>
    <row r="16777" spans="4:14" s="1" customFormat="1">
      <c r="D16777" s="32"/>
      <c r="G16777" s="32"/>
      <c r="I16777" s="7"/>
      <c r="J16777" s="7"/>
      <c r="K16777" s="7"/>
      <c r="N16777" s="7"/>
    </row>
    <row r="16778" spans="4:14" s="1" customFormat="1">
      <c r="D16778" s="32"/>
      <c r="G16778" s="32"/>
      <c r="I16778" s="7"/>
      <c r="J16778" s="7"/>
      <c r="K16778" s="7"/>
      <c r="N16778" s="7"/>
    </row>
    <row r="16779" spans="4:14" s="1" customFormat="1">
      <c r="D16779" s="32"/>
      <c r="G16779" s="32"/>
      <c r="I16779" s="7"/>
      <c r="J16779" s="7"/>
      <c r="K16779" s="7"/>
      <c r="N16779" s="7"/>
    </row>
    <row r="16780" spans="4:14" s="1" customFormat="1">
      <c r="D16780" s="32"/>
      <c r="G16780" s="32"/>
      <c r="I16780" s="7"/>
      <c r="J16780" s="7"/>
      <c r="K16780" s="7"/>
      <c r="N16780" s="7"/>
    </row>
    <row r="16781" spans="4:14" s="1" customFormat="1">
      <c r="D16781" s="32"/>
      <c r="G16781" s="32"/>
      <c r="I16781" s="7"/>
      <c r="J16781" s="7"/>
      <c r="K16781" s="7"/>
      <c r="N16781" s="7"/>
    </row>
    <row r="16782" spans="4:14" s="1" customFormat="1">
      <c r="D16782" s="32"/>
      <c r="G16782" s="32"/>
      <c r="I16782" s="7"/>
      <c r="J16782" s="7"/>
      <c r="K16782" s="7"/>
      <c r="N16782" s="7"/>
    </row>
    <row r="16783" spans="4:14" s="1" customFormat="1">
      <c r="D16783" s="32"/>
      <c r="G16783" s="32"/>
      <c r="I16783" s="7"/>
      <c r="J16783" s="7"/>
      <c r="K16783" s="7"/>
      <c r="N16783" s="7"/>
    </row>
    <row r="16784" spans="4:14" s="1" customFormat="1">
      <c r="D16784" s="32"/>
      <c r="G16784" s="32"/>
      <c r="I16784" s="7"/>
      <c r="J16784" s="7"/>
      <c r="K16784" s="7"/>
      <c r="N16784" s="7"/>
    </row>
    <row r="16785" spans="4:14" s="1" customFormat="1">
      <c r="D16785" s="32"/>
      <c r="G16785" s="32"/>
      <c r="I16785" s="7"/>
      <c r="J16785" s="7"/>
      <c r="K16785" s="7"/>
      <c r="N16785" s="7"/>
    </row>
    <row r="16786" spans="4:14" s="1" customFormat="1">
      <c r="D16786" s="32"/>
      <c r="G16786" s="32"/>
      <c r="I16786" s="7"/>
      <c r="J16786" s="7"/>
      <c r="K16786" s="7"/>
      <c r="N16786" s="7"/>
    </row>
    <row r="16787" spans="4:14" s="1" customFormat="1">
      <c r="D16787" s="32"/>
      <c r="G16787" s="32"/>
      <c r="I16787" s="7"/>
      <c r="J16787" s="7"/>
      <c r="K16787" s="7"/>
      <c r="N16787" s="7"/>
    </row>
    <row r="16788" spans="4:14" s="1" customFormat="1">
      <c r="D16788" s="32"/>
      <c r="G16788" s="32"/>
      <c r="I16788" s="7"/>
      <c r="J16788" s="7"/>
      <c r="K16788" s="7"/>
      <c r="N16788" s="7"/>
    </row>
    <row r="16789" spans="4:14" s="1" customFormat="1">
      <c r="D16789" s="32"/>
      <c r="G16789" s="32"/>
      <c r="I16789" s="7"/>
      <c r="J16789" s="7"/>
      <c r="K16789" s="7"/>
      <c r="N16789" s="7"/>
    </row>
    <row r="16790" spans="4:14" s="1" customFormat="1">
      <c r="D16790" s="32"/>
      <c r="G16790" s="32"/>
      <c r="I16790" s="7"/>
      <c r="J16790" s="7"/>
      <c r="K16790" s="7"/>
      <c r="N16790" s="7"/>
    </row>
    <row r="16791" spans="4:14" s="1" customFormat="1">
      <c r="D16791" s="32"/>
      <c r="G16791" s="32"/>
      <c r="I16791" s="7"/>
      <c r="J16791" s="7"/>
      <c r="K16791" s="7"/>
      <c r="N16791" s="7"/>
    </row>
    <row r="16792" spans="4:14" s="1" customFormat="1">
      <c r="D16792" s="32"/>
      <c r="G16792" s="32"/>
      <c r="I16792" s="7"/>
      <c r="J16792" s="7"/>
      <c r="K16792" s="7"/>
      <c r="N16792" s="7"/>
    </row>
    <row r="16793" spans="4:14" s="1" customFormat="1">
      <c r="D16793" s="32"/>
      <c r="G16793" s="32"/>
      <c r="I16793" s="7"/>
      <c r="J16793" s="7"/>
      <c r="K16793" s="7"/>
      <c r="N16793" s="7"/>
    </row>
    <row r="16794" spans="4:14" s="1" customFormat="1">
      <c r="D16794" s="32"/>
      <c r="G16794" s="32"/>
      <c r="I16794" s="7"/>
      <c r="J16794" s="7"/>
      <c r="K16794" s="7"/>
      <c r="N16794" s="7"/>
    </row>
    <row r="16795" spans="4:14" s="1" customFormat="1">
      <c r="D16795" s="32"/>
      <c r="G16795" s="32"/>
      <c r="I16795" s="7"/>
      <c r="J16795" s="7"/>
      <c r="K16795" s="7"/>
      <c r="N16795" s="7"/>
    </row>
    <row r="16796" spans="4:14" s="1" customFormat="1">
      <c r="D16796" s="32"/>
      <c r="G16796" s="32"/>
      <c r="I16796" s="7"/>
      <c r="J16796" s="7"/>
      <c r="K16796" s="7"/>
      <c r="N16796" s="7"/>
    </row>
    <row r="16797" spans="4:14" s="1" customFormat="1">
      <c r="D16797" s="32"/>
      <c r="G16797" s="32"/>
      <c r="I16797" s="7"/>
      <c r="J16797" s="7"/>
      <c r="K16797" s="7"/>
      <c r="N16797" s="7"/>
    </row>
    <row r="16798" spans="4:14" s="1" customFormat="1">
      <c r="D16798" s="32"/>
      <c r="G16798" s="32"/>
      <c r="I16798" s="7"/>
      <c r="J16798" s="7"/>
      <c r="K16798" s="7"/>
      <c r="N16798" s="7"/>
    </row>
    <row r="16799" spans="4:14" s="1" customFormat="1">
      <c r="D16799" s="32"/>
      <c r="G16799" s="32"/>
      <c r="I16799" s="7"/>
      <c r="J16799" s="7"/>
      <c r="K16799" s="7"/>
      <c r="N16799" s="7"/>
    </row>
    <row r="16800" spans="4:14" s="1" customFormat="1">
      <c r="D16800" s="32"/>
      <c r="G16800" s="32"/>
      <c r="I16800" s="7"/>
      <c r="J16800" s="7"/>
      <c r="K16800" s="7"/>
      <c r="N16800" s="7"/>
    </row>
    <row r="16801" spans="4:14" s="1" customFormat="1">
      <c r="D16801" s="32"/>
      <c r="G16801" s="32"/>
      <c r="I16801" s="7"/>
      <c r="J16801" s="7"/>
      <c r="K16801" s="7"/>
      <c r="N16801" s="7"/>
    </row>
    <row r="16802" spans="4:14" s="1" customFormat="1">
      <c r="D16802" s="32"/>
      <c r="G16802" s="32"/>
      <c r="I16802" s="7"/>
      <c r="J16802" s="7"/>
      <c r="K16802" s="7"/>
      <c r="N16802" s="7"/>
    </row>
    <row r="16803" spans="4:14" s="1" customFormat="1">
      <c r="D16803" s="32"/>
      <c r="G16803" s="32"/>
      <c r="I16803" s="7"/>
      <c r="J16803" s="7"/>
      <c r="K16803" s="7"/>
      <c r="N16803" s="7"/>
    </row>
    <row r="16804" spans="4:14" s="1" customFormat="1">
      <c r="D16804" s="32"/>
      <c r="G16804" s="32"/>
      <c r="I16804" s="7"/>
      <c r="J16804" s="7"/>
      <c r="K16804" s="7"/>
      <c r="N16804" s="7"/>
    </row>
    <row r="16805" spans="4:14" s="1" customFormat="1">
      <c r="D16805" s="32"/>
      <c r="G16805" s="32"/>
      <c r="I16805" s="7"/>
      <c r="J16805" s="7"/>
      <c r="K16805" s="7"/>
      <c r="N16805" s="7"/>
    </row>
    <row r="16806" spans="4:14" s="1" customFormat="1">
      <c r="D16806" s="32"/>
      <c r="G16806" s="32"/>
      <c r="I16806" s="7"/>
      <c r="J16806" s="7"/>
      <c r="K16806" s="7"/>
      <c r="N16806" s="7"/>
    </row>
    <row r="16807" spans="4:14" s="1" customFormat="1">
      <c r="D16807" s="32"/>
      <c r="G16807" s="32"/>
      <c r="I16807" s="7"/>
      <c r="J16807" s="7"/>
      <c r="K16807" s="7"/>
      <c r="N16807" s="7"/>
    </row>
    <row r="16808" spans="4:14" s="1" customFormat="1">
      <c r="D16808" s="32"/>
      <c r="G16808" s="32"/>
      <c r="I16808" s="7"/>
      <c r="J16808" s="7"/>
      <c r="K16808" s="7"/>
      <c r="N16808" s="7"/>
    </row>
    <row r="16809" spans="4:14" s="1" customFormat="1">
      <c r="D16809" s="32"/>
      <c r="G16809" s="32"/>
      <c r="I16809" s="7"/>
      <c r="J16809" s="7"/>
      <c r="K16809" s="7"/>
      <c r="N16809" s="7"/>
    </row>
    <row r="16810" spans="4:14" s="1" customFormat="1">
      <c r="D16810" s="32"/>
      <c r="G16810" s="32"/>
      <c r="I16810" s="7"/>
      <c r="J16810" s="7"/>
      <c r="K16810" s="7"/>
      <c r="N16810" s="7"/>
    </row>
    <row r="16811" spans="4:14" s="1" customFormat="1">
      <c r="D16811" s="32"/>
      <c r="G16811" s="32"/>
      <c r="I16811" s="7"/>
      <c r="J16811" s="7"/>
      <c r="K16811" s="7"/>
      <c r="N16811" s="7"/>
    </row>
    <row r="16812" spans="4:14" s="1" customFormat="1">
      <c r="D16812" s="32"/>
      <c r="G16812" s="32"/>
      <c r="I16812" s="7"/>
      <c r="J16812" s="7"/>
      <c r="K16812" s="7"/>
      <c r="N16812" s="7"/>
    </row>
    <row r="16813" spans="4:14" s="1" customFormat="1">
      <c r="D16813" s="32"/>
      <c r="G16813" s="32"/>
      <c r="I16813" s="7"/>
      <c r="J16813" s="7"/>
      <c r="K16813" s="7"/>
      <c r="N16813" s="7"/>
    </row>
    <row r="16814" spans="4:14" s="1" customFormat="1">
      <c r="D16814" s="32"/>
      <c r="G16814" s="32"/>
      <c r="I16814" s="7"/>
      <c r="J16814" s="7"/>
      <c r="K16814" s="7"/>
      <c r="N16814" s="7"/>
    </row>
    <row r="16815" spans="4:14" s="1" customFormat="1">
      <c r="D16815" s="32"/>
      <c r="G16815" s="32"/>
      <c r="I16815" s="7"/>
      <c r="J16815" s="7"/>
      <c r="K16815" s="7"/>
      <c r="N16815" s="7"/>
    </row>
    <row r="16816" spans="4:14" s="1" customFormat="1">
      <c r="D16816" s="32"/>
      <c r="G16816" s="32"/>
      <c r="I16816" s="7"/>
      <c r="J16816" s="7"/>
      <c r="K16816" s="7"/>
      <c r="N16816" s="7"/>
    </row>
    <row r="16817" spans="4:14" s="1" customFormat="1">
      <c r="D16817" s="32"/>
      <c r="G16817" s="32"/>
      <c r="I16817" s="7"/>
      <c r="J16817" s="7"/>
      <c r="K16817" s="7"/>
      <c r="N16817" s="7"/>
    </row>
    <row r="16818" spans="4:14" s="1" customFormat="1">
      <c r="D16818" s="32"/>
      <c r="G16818" s="32"/>
      <c r="I16818" s="7"/>
      <c r="J16818" s="7"/>
      <c r="K16818" s="7"/>
      <c r="N16818" s="7"/>
    </row>
    <row r="16819" spans="4:14" s="1" customFormat="1">
      <c r="D16819" s="32"/>
      <c r="G16819" s="32"/>
      <c r="I16819" s="7"/>
      <c r="J16819" s="7"/>
      <c r="K16819" s="7"/>
      <c r="N16819" s="7"/>
    </row>
    <row r="16820" spans="4:14" s="1" customFormat="1">
      <c r="D16820" s="32"/>
      <c r="G16820" s="32"/>
      <c r="I16820" s="7"/>
      <c r="J16820" s="7"/>
      <c r="K16820" s="7"/>
      <c r="N16820" s="7"/>
    </row>
    <row r="16821" spans="4:14" s="1" customFormat="1">
      <c r="D16821" s="32"/>
      <c r="G16821" s="32"/>
      <c r="I16821" s="7"/>
      <c r="J16821" s="7"/>
      <c r="K16821" s="7"/>
      <c r="N16821" s="7"/>
    </row>
    <row r="16822" spans="4:14" s="1" customFormat="1">
      <c r="D16822" s="32"/>
      <c r="G16822" s="32"/>
      <c r="I16822" s="7"/>
      <c r="J16822" s="7"/>
      <c r="K16822" s="7"/>
      <c r="N16822" s="7"/>
    </row>
    <row r="16823" spans="4:14" s="1" customFormat="1">
      <c r="D16823" s="32"/>
      <c r="G16823" s="32"/>
      <c r="I16823" s="7"/>
      <c r="J16823" s="7"/>
      <c r="K16823" s="7"/>
      <c r="N16823" s="7"/>
    </row>
    <row r="16824" spans="4:14" s="1" customFormat="1">
      <c r="D16824" s="32"/>
      <c r="G16824" s="32"/>
      <c r="I16824" s="7"/>
      <c r="J16824" s="7"/>
      <c r="K16824" s="7"/>
      <c r="N16824" s="7"/>
    </row>
    <row r="16825" spans="4:14" s="1" customFormat="1">
      <c r="D16825" s="32"/>
      <c r="G16825" s="32"/>
      <c r="I16825" s="7"/>
      <c r="J16825" s="7"/>
      <c r="K16825" s="7"/>
      <c r="N16825" s="7"/>
    </row>
    <row r="16826" spans="4:14" s="1" customFormat="1">
      <c r="D16826" s="32"/>
      <c r="G16826" s="32"/>
      <c r="I16826" s="7"/>
      <c r="J16826" s="7"/>
      <c r="K16826" s="7"/>
      <c r="N16826" s="7"/>
    </row>
    <row r="16827" spans="4:14" s="1" customFormat="1">
      <c r="D16827" s="32"/>
      <c r="G16827" s="32"/>
      <c r="I16827" s="7"/>
      <c r="J16827" s="7"/>
      <c r="K16827" s="7"/>
      <c r="N16827" s="7"/>
    </row>
    <row r="16828" spans="4:14" s="1" customFormat="1">
      <c r="D16828" s="32"/>
      <c r="G16828" s="32"/>
      <c r="I16828" s="7"/>
      <c r="J16828" s="7"/>
      <c r="K16828" s="7"/>
      <c r="N16828" s="7"/>
    </row>
    <row r="16829" spans="4:14" s="1" customFormat="1">
      <c r="D16829" s="32"/>
      <c r="G16829" s="32"/>
      <c r="I16829" s="7"/>
      <c r="J16829" s="7"/>
      <c r="K16829" s="7"/>
      <c r="N16829" s="7"/>
    </row>
    <row r="16830" spans="4:14" s="1" customFormat="1">
      <c r="D16830" s="32"/>
      <c r="G16830" s="32"/>
      <c r="I16830" s="7"/>
      <c r="J16830" s="7"/>
      <c r="K16830" s="7"/>
      <c r="N16830" s="7"/>
    </row>
    <row r="16831" spans="4:14" s="1" customFormat="1">
      <c r="D16831" s="32"/>
      <c r="G16831" s="32"/>
      <c r="I16831" s="7"/>
      <c r="J16831" s="7"/>
      <c r="K16831" s="7"/>
      <c r="N16831" s="7"/>
    </row>
    <row r="16832" spans="4:14" s="1" customFormat="1">
      <c r="D16832" s="32"/>
      <c r="G16832" s="32"/>
      <c r="I16832" s="7"/>
      <c r="J16832" s="7"/>
      <c r="K16832" s="7"/>
      <c r="N16832" s="7"/>
    </row>
    <row r="16833" spans="4:14" s="1" customFormat="1">
      <c r="D16833" s="32"/>
      <c r="G16833" s="32"/>
      <c r="I16833" s="7"/>
      <c r="J16833" s="7"/>
      <c r="K16833" s="7"/>
      <c r="N16833" s="7"/>
    </row>
    <row r="16834" spans="4:14" s="1" customFormat="1">
      <c r="D16834" s="32"/>
      <c r="G16834" s="32"/>
      <c r="I16834" s="7"/>
      <c r="J16834" s="7"/>
      <c r="K16834" s="7"/>
      <c r="N16834" s="7"/>
    </row>
    <row r="16835" spans="4:14" s="1" customFormat="1">
      <c r="D16835" s="32"/>
      <c r="G16835" s="32"/>
      <c r="I16835" s="7"/>
      <c r="J16835" s="7"/>
      <c r="K16835" s="7"/>
      <c r="N16835" s="7"/>
    </row>
    <row r="16836" spans="4:14" s="1" customFormat="1">
      <c r="D16836" s="32"/>
      <c r="G16836" s="32"/>
      <c r="I16836" s="7"/>
      <c r="J16836" s="7"/>
      <c r="K16836" s="7"/>
      <c r="N16836" s="7"/>
    </row>
    <row r="16837" spans="4:14" s="1" customFormat="1">
      <c r="D16837" s="32"/>
      <c r="G16837" s="32"/>
      <c r="I16837" s="7"/>
      <c r="J16837" s="7"/>
      <c r="K16837" s="7"/>
      <c r="N16837" s="7"/>
    </row>
    <row r="16838" spans="4:14" s="1" customFormat="1">
      <c r="D16838" s="32"/>
      <c r="G16838" s="32"/>
      <c r="I16838" s="7"/>
      <c r="J16838" s="7"/>
      <c r="K16838" s="7"/>
      <c r="N16838" s="7"/>
    </row>
    <row r="16839" spans="4:14" s="1" customFormat="1">
      <c r="D16839" s="32"/>
      <c r="G16839" s="32"/>
      <c r="I16839" s="7"/>
      <c r="J16839" s="7"/>
      <c r="K16839" s="7"/>
      <c r="N16839" s="7"/>
    </row>
    <row r="16840" spans="4:14" s="1" customFormat="1">
      <c r="D16840" s="32"/>
      <c r="G16840" s="32"/>
      <c r="I16840" s="7"/>
      <c r="J16840" s="7"/>
      <c r="K16840" s="7"/>
      <c r="N16840" s="7"/>
    </row>
    <row r="16841" spans="4:14" s="1" customFormat="1">
      <c r="D16841" s="32"/>
      <c r="G16841" s="32"/>
      <c r="I16841" s="7"/>
      <c r="J16841" s="7"/>
      <c r="K16841" s="7"/>
      <c r="N16841" s="7"/>
    </row>
    <row r="16842" spans="4:14" s="1" customFormat="1">
      <c r="D16842" s="32"/>
      <c r="G16842" s="32"/>
      <c r="I16842" s="7"/>
      <c r="J16842" s="7"/>
      <c r="K16842" s="7"/>
      <c r="N16842" s="7"/>
    </row>
    <row r="16843" spans="4:14" s="1" customFormat="1">
      <c r="D16843" s="32"/>
      <c r="G16843" s="32"/>
      <c r="I16843" s="7"/>
      <c r="J16843" s="7"/>
      <c r="K16843" s="7"/>
      <c r="N16843" s="7"/>
    </row>
    <row r="16844" spans="4:14" s="1" customFormat="1">
      <c r="D16844" s="32"/>
      <c r="G16844" s="32"/>
      <c r="I16844" s="7"/>
      <c r="J16844" s="7"/>
      <c r="K16844" s="7"/>
      <c r="N16844" s="7"/>
    </row>
    <row r="16845" spans="4:14" s="1" customFormat="1">
      <c r="D16845" s="32"/>
      <c r="G16845" s="32"/>
      <c r="I16845" s="7"/>
      <c r="J16845" s="7"/>
      <c r="K16845" s="7"/>
      <c r="N16845" s="7"/>
    </row>
    <row r="16846" spans="4:14" s="1" customFormat="1">
      <c r="D16846" s="32"/>
      <c r="G16846" s="32"/>
      <c r="I16846" s="7"/>
      <c r="J16846" s="7"/>
      <c r="K16846" s="7"/>
      <c r="N16846" s="7"/>
    </row>
    <row r="16847" spans="4:14" s="1" customFormat="1">
      <c r="D16847" s="32"/>
      <c r="G16847" s="32"/>
      <c r="I16847" s="7"/>
      <c r="J16847" s="7"/>
      <c r="K16847" s="7"/>
      <c r="N16847" s="7"/>
    </row>
    <row r="16848" spans="4:14" s="1" customFormat="1">
      <c r="D16848" s="32"/>
      <c r="G16848" s="32"/>
      <c r="I16848" s="7"/>
      <c r="J16848" s="7"/>
      <c r="K16848" s="7"/>
      <c r="N16848" s="7"/>
    </row>
    <row r="16849" spans="4:14" s="1" customFormat="1">
      <c r="D16849" s="32"/>
      <c r="G16849" s="32"/>
      <c r="I16849" s="7"/>
      <c r="J16849" s="7"/>
      <c r="K16849" s="7"/>
      <c r="N16849" s="7"/>
    </row>
    <row r="16850" spans="4:14" s="1" customFormat="1">
      <c r="D16850" s="32"/>
      <c r="G16850" s="32"/>
      <c r="I16850" s="7"/>
      <c r="J16850" s="7"/>
      <c r="K16850" s="7"/>
      <c r="N16850" s="7"/>
    </row>
    <row r="16851" spans="4:14" s="1" customFormat="1">
      <c r="D16851" s="32"/>
      <c r="G16851" s="32"/>
      <c r="I16851" s="7"/>
      <c r="J16851" s="7"/>
      <c r="K16851" s="7"/>
      <c r="N16851" s="7"/>
    </row>
    <row r="16852" spans="4:14" s="1" customFormat="1">
      <c r="D16852" s="32"/>
      <c r="G16852" s="32"/>
      <c r="I16852" s="7"/>
      <c r="J16852" s="7"/>
      <c r="K16852" s="7"/>
      <c r="N16852" s="7"/>
    </row>
    <row r="16853" spans="4:14" s="1" customFormat="1">
      <c r="D16853" s="32"/>
      <c r="G16853" s="32"/>
      <c r="I16853" s="7"/>
      <c r="J16853" s="7"/>
      <c r="K16853" s="7"/>
      <c r="N16853" s="7"/>
    </row>
    <row r="16854" spans="4:14" s="1" customFormat="1">
      <c r="D16854" s="32"/>
      <c r="G16854" s="32"/>
      <c r="I16854" s="7"/>
      <c r="J16854" s="7"/>
      <c r="K16854" s="7"/>
      <c r="N16854" s="7"/>
    </row>
    <row r="16855" spans="4:14" s="1" customFormat="1">
      <c r="D16855" s="32"/>
      <c r="G16855" s="32"/>
      <c r="I16855" s="7"/>
      <c r="J16855" s="7"/>
      <c r="K16855" s="7"/>
      <c r="N16855" s="7"/>
    </row>
    <row r="16856" spans="4:14" s="1" customFormat="1">
      <c r="D16856" s="32"/>
      <c r="G16856" s="32"/>
      <c r="I16856" s="7"/>
      <c r="J16856" s="7"/>
      <c r="K16856" s="7"/>
      <c r="N16856" s="7"/>
    </row>
    <row r="16857" spans="4:14" s="1" customFormat="1">
      <c r="D16857" s="32"/>
      <c r="G16857" s="32"/>
      <c r="I16857" s="7"/>
      <c r="J16857" s="7"/>
      <c r="K16857" s="7"/>
      <c r="N16857" s="7"/>
    </row>
    <row r="16858" spans="4:14" s="1" customFormat="1">
      <c r="D16858" s="32"/>
      <c r="G16858" s="32"/>
      <c r="I16858" s="7"/>
      <c r="J16858" s="7"/>
      <c r="K16858" s="7"/>
      <c r="N16858" s="7"/>
    </row>
    <row r="16859" spans="4:14" s="1" customFormat="1">
      <c r="D16859" s="32"/>
      <c r="G16859" s="32"/>
      <c r="I16859" s="7"/>
      <c r="J16859" s="7"/>
      <c r="K16859" s="7"/>
      <c r="N16859" s="7"/>
    </row>
    <row r="16860" spans="4:14" s="1" customFormat="1">
      <c r="D16860" s="32"/>
      <c r="G16860" s="32"/>
      <c r="I16860" s="7"/>
      <c r="J16860" s="7"/>
      <c r="K16860" s="7"/>
      <c r="N16860" s="7"/>
    </row>
    <row r="16861" spans="4:14" s="1" customFormat="1">
      <c r="D16861" s="32"/>
      <c r="G16861" s="32"/>
      <c r="I16861" s="7"/>
      <c r="J16861" s="7"/>
      <c r="K16861" s="7"/>
      <c r="N16861" s="7"/>
    </row>
    <row r="16862" spans="4:14" s="1" customFormat="1">
      <c r="D16862" s="32"/>
      <c r="G16862" s="32"/>
      <c r="I16862" s="7"/>
      <c r="J16862" s="7"/>
      <c r="K16862" s="7"/>
      <c r="N16862" s="7"/>
    </row>
    <row r="16863" spans="4:14" s="1" customFormat="1">
      <c r="D16863" s="32"/>
      <c r="G16863" s="32"/>
      <c r="I16863" s="7"/>
      <c r="J16863" s="7"/>
      <c r="K16863" s="7"/>
      <c r="N16863" s="7"/>
    </row>
    <row r="16864" spans="4:14" s="1" customFormat="1">
      <c r="D16864" s="32"/>
      <c r="G16864" s="32"/>
      <c r="I16864" s="7"/>
      <c r="J16864" s="7"/>
      <c r="K16864" s="7"/>
      <c r="N16864" s="7"/>
    </row>
    <row r="16865" spans="4:14" s="1" customFormat="1">
      <c r="D16865" s="32"/>
      <c r="G16865" s="32"/>
      <c r="I16865" s="7"/>
      <c r="J16865" s="7"/>
      <c r="K16865" s="7"/>
      <c r="N16865" s="7"/>
    </row>
    <row r="16866" spans="4:14" s="1" customFormat="1">
      <c r="D16866" s="32"/>
      <c r="G16866" s="32"/>
      <c r="I16866" s="7"/>
      <c r="J16866" s="7"/>
      <c r="K16866" s="7"/>
      <c r="N16866" s="7"/>
    </row>
    <row r="16867" spans="4:14" s="1" customFormat="1">
      <c r="D16867" s="32"/>
      <c r="G16867" s="32"/>
      <c r="I16867" s="7"/>
      <c r="J16867" s="7"/>
      <c r="K16867" s="7"/>
      <c r="N16867" s="7"/>
    </row>
    <row r="16868" spans="4:14" s="1" customFormat="1">
      <c r="D16868" s="32"/>
      <c r="G16868" s="32"/>
      <c r="I16868" s="7"/>
      <c r="J16868" s="7"/>
      <c r="K16868" s="7"/>
      <c r="N16868" s="7"/>
    </row>
    <row r="16869" spans="4:14" s="1" customFormat="1">
      <c r="D16869" s="32"/>
      <c r="G16869" s="32"/>
      <c r="I16869" s="7"/>
      <c r="J16869" s="7"/>
      <c r="K16869" s="7"/>
      <c r="N16869" s="7"/>
    </row>
    <row r="16870" spans="4:14" s="1" customFormat="1">
      <c r="D16870" s="32"/>
      <c r="G16870" s="32"/>
      <c r="I16870" s="7"/>
      <c r="J16870" s="7"/>
      <c r="K16870" s="7"/>
      <c r="N16870" s="7"/>
    </row>
    <row r="16871" spans="4:14" s="1" customFormat="1">
      <c r="D16871" s="32"/>
      <c r="G16871" s="32"/>
      <c r="I16871" s="7"/>
      <c r="J16871" s="7"/>
      <c r="K16871" s="7"/>
      <c r="N16871" s="7"/>
    </row>
    <row r="16872" spans="4:14" s="1" customFormat="1">
      <c r="D16872" s="32"/>
      <c r="G16872" s="32"/>
      <c r="I16872" s="7"/>
      <c r="J16872" s="7"/>
      <c r="K16872" s="7"/>
      <c r="N16872" s="7"/>
    </row>
    <row r="16873" spans="4:14" s="1" customFormat="1">
      <c r="D16873" s="32"/>
      <c r="G16873" s="32"/>
      <c r="I16873" s="7"/>
      <c r="J16873" s="7"/>
      <c r="K16873" s="7"/>
      <c r="N16873" s="7"/>
    </row>
    <row r="16874" spans="4:14" s="1" customFormat="1">
      <c r="D16874" s="32"/>
      <c r="G16874" s="32"/>
      <c r="I16874" s="7"/>
      <c r="J16874" s="7"/>
      <c r="K16874" s="7"/>
      <c r="N16874" s="7"/>
    </row>
    <row r="16875" spans="4:14" s="1" customFormat="1">
      <c r="D16875" s="32"/>
      <c r="G16875" s="32"/>
      <c r="I16875" s="7"/>
      <c r="J16875" s="7"/>
      <c r="K16875" s="7"/>
      <c r="N16875" s="7"/>
    </row>
    <row r="16876" spans="4:14" s="1" customFormat="1">
      <c r="D16876" s="32"/>
      <c r="G16876" s="32"/>
      <c r="I16876" s="7"/>
      <c r="J16876" s="7"/>
      <c r="K16876" s="7"/>
      <c r="N16876" s="7"/>
    </row>
    <row r="16877" spans="4:14" s="1" customFormat="1">
      <c r="D16877" s="32"/>
      <c r="G16877" s="32"/>
      <c r="I16877" s="7"/>
      <c r="J16877" s="7"/>
      <c r="K16877" s="7"/>
      <c r="N16877" s="7"/>
    </row>
    <row r="16878" spans="4:14" s="1" customFormat="1">
      <c r="D16878" s="32"/>
      <c r="G16878" s="32"/>
      <c r="I16878" s="7"/>
      <c r="J16878" s="7"/>
      <c r="K16878" s="7"/>
      <c r="N16878" s="7"/>
    </row>
    <row r="16879" spans="4:14" s="1" customFormat="1">
      <c r="D16879" s="32"/>
      <c r="G16879" s="32"/>
      <c r="I16879" s="7"/>
      <c r="J16879" s="7"/>
      <c r="K16879" s="7"/>
      <c r="N16879" s="7"/>
    </row>
    <row r="16880" spans="4:14" s="1" customFormat="1">
      <c r="D16880" s="32"/>
      <c r="G16880" s="32"/>
      <c r="I16880" s="7"/>
      <c r="J16880" s="7"/>
      <c r="K16880" s="7"/>
      <c r="N16880" s="7"/>
    </row>
    <row r="16881" spans="4:14" s="1" customFormat="1">
      <c r="D16881" s="32"/>
      <c r="G16881" s="32"/>
      <c r="I16881" s="7"/>
      <c r="J16881" s="7"/>
      <c r="K16881" s="7"/>
      <c r="N16881" s="7"/>
    </row>
    <row r="16882" spans="4:14" s="1" customFormat="1">
      <c r="D16882" s="32"/>
      <c r="G16882" s="32"/>
      <c r="I16882" s="7"/>
      <c r="J16882" s="7"/>
      <c r="K16882" s="7"/>
      <c r="N16882" s="7"/>
    </row>
    <row r="16883" spans="4:14" s="1" customFormat="1">
      <c r="D16883" s="32"/>
      <c r="G16883" s="32"/>
      <c r="I16883" s="7"/>
      <c r="J16883" s="7"/>
      <c r="K16883" s="7"/>
      <c r="N16883" s="7"/>
    </row>
    <row r="16884" spans="4:14" s="1" customFormat="1">
      <c r="D16884" s="32"/>
      <c r="G16884" s="32"/>
      <c r="I16884" s="7"/>
      <c r="J16884" s="7"/>
      <c r="K16884" s="7"/>
      <c r="N16884" s="7"/>
    </row>
    <row r="16885" spans="4:14" s="1" customFormat="1">
      <c r="D16885" s="32"/>
      <c r="G16885" s="32"/>
      <c r="I16885" s="7"/>
      <c r="J16885" s="7"/>
      <c r="K16885" s="7"/>
      <c r="N16885" s="7"/>
    </row>
    <row r="16886" spans="4:14" s="1" customFormat="1">
      <c r="D16886" s="32"/>
      <c r="G16886" s="32"/>
      <c r="I16886" s="7"/>
      <c r="J16886" s="7"/>
      <c r="K16886" s="7"/>
      <c r="N16886" s="7"/>
    </row>
    <row r="16887" spans="4:14" s="1" customFormat="1">
      <c r="D16887" s="32"/>
      <c r="G16887" s="32"/>
      <c r="I16887" s="7"/>
      <c r="J16887" s="7"/>
      <c r="K16887" s="7"/>
      <c r="N16887" s="7"/>
    </row>
    <row r="16888" spans="4:14" s="1" customFormat="1">
      <c r="D16888" s="32"/>
      <c r="G16888" s="32"/>
      <c r="I16888" s="7"/>
      <c r="J16888" s="7"/>
      <c r="K16888" s="7"/>
      <c r="N16888" s="7"/>
    </row>
    <row r="16889" spans="4:14" s="1" customFormat="1">
      <c r="D16889" s="32"/>
      <c r="G16889" s="32"/>
      <c r="I16889" s="7"/>
      <c r="J16889" s="7"/>
      <c r="K16889" s="7"/>
      <c r="N16889" s="7"/>
    </row>
    <row r="16890" spans="4:14" s="1" customFormat="1">
      <c r="D16890" s="32"/>
      <c r="G16890" s="32"/>
      <c r="I16890" s="7"/>
      <c r="J16890" s="7"/>
      <c r="K16890" s="7"/>
      <c r="N16890" s="7"/>
    </row>
    <row r="16891" spans="4:14" s="1" customFormat="1">
      <c r="D16891" s="32"/>
      <c r="G16891" s="32"/>
      <c r="I16891" s="7"/>
      <c r="J16891" s="7"/>
      <c r="K16891" s="7"/>
      <c r="N16891" s="7"/>
    </row>
    <row r="16892" spans="4:14" s="1" customFormat="1">
      <c r="D16892" s="32"/>
      <c r="G16892" s="32"/>
      <c r="I16892" s="7"/>
      <c r="J16892" s="7"/>
      <c r="K16892" s="7"/>
      <c r="N16892" s="7"/>
    </row>
    <row r="16893" spans="4:14" s="1" customFormat="1">
      <c r="D16893" s="32"/>
      <c r="G16893" s="32"/>
      <c r="I16893" s="7"/>
      <c r="J16893" s="7"/>
      <c r="K16893" s="7"/>
      <c r="N16893" s="7"/>
    </row>
    <row r="16894" spans="4:14" s="1" customFormat="1">
      <c r="D16894" s="32"/>
      <c r="G16894" s="32"/>
      <c r="I16894" s="7"/>
      <c r="J16894" s="7"/>
      <c r="K16894" s="7"/>
      <c r="N16894" s="7"/>
    </row>
    <row r="16895" spans="4:14" s="1" customFormat="1">
      <c r="D16895" s="32"/>
      <c r="G16895" s="32"/>
      <c r="I16895" s="7"/>
      <c r="J16895" s="7"/>
      <c r="K16895" s="7"/>
      <c r="N16895" s="7"/>
    </row>
    <row r="16896" spans="4:14" s="1" customFormat="1">
      <c r="D16896" s="32"/>
      <c r="G16896" s="32"/>
      <c r="I16896" s="7"/>
      <c r="J16896" s="7"/>
      <c r="K16896" s="7"/>
      <c r="N16896" s="7"/>
    </row>
    <row r="16897" spans="4:14" s="1" customFormat="1">
      <c r="D16897" s="32"/>
      <c r="G16897" s="32"/>
      <c r="I16897" s="7"/>
      <c r="J16897" s="7"/>
      <c r="K16897" s="7"/>
      <c r="N16897" s="7"/>
    </row>
    <row r="16898" spans="4:14" s="1" customFormat="1">
      <c r="D16898" s="32"/>
      <c r="G16898" s="32"/>
      <c r="I16898" s="7"/>
      <c r="J16898" s="7"/>
      <c r="K16898" s="7"/>
      <c r="N16898" s="7"/>
    </row>
    <row r="16899" spans="4:14" s="1" customFormat="1">
      <c r="D16899" s="32"/>
      <c r="G16899" s="32"/>
      <c r="I16899" s="7"/>
      <c r="J16899" s="7"/>
      <c r="K16899" s="7"/>
      <c r="N16899" s="7"/>
    </row>
    <row r="16900" spans="4:14" s="1" customFormat="1">
      <c r="D16900" s="32"/>
      <c r="G16900" s="32"/>
      <c r="I16900" s="7"/>
      <c r="J16900" s="7"/>
      <c r="K16900" s="7"/>
      <c r="N16900" s="7"/>
    </row>
    <row r="16901" spans="4:14" s="1" customFormat="1">
      <c r="D16901" s="32"/>
      <c r="G16901" s="32"/>
      <c r="I16901" s="7"/>
      <c r="J16901" s="7"/>
      <c r="K16901" s="7"/>
      <c r="N16901" s="7"/>
    </row>
    <row r="16902" spans="4:14" s="1" customFormat="1">
      <c r="D16902" s="32"/>
      <c r="G16902" s="32"/>
      <c r="I16902" s="7"/>
      <c r="J16902" s="7"/>
      <c r="K16902" s="7"/>
      <c r="N16902" s="7"/>
    </row>
    <row r="16903" spans="4:14" s="1" customFormat="1">
      <c r="D16903" s="32"/>
      <c r="G16903" s="32"/>
      <c r="I16903" s="7"/>
      <c r="J16903" s="7"/>
      <c r="K16903" s="7"/>
      <c r="N16903" s="7"/>
    </row>
    <row r="16904" spans="4:14" s="1" customFormat="1">
      <c r="D16904" s="32"/>
      <c r="G16904" s="32"/>
      <c r="I16904" s="7"/>
      <c r="J16904" s="7"/>
      <c r="K16904" s="7"/>
      <c r="N16904" s="7"/>
    </row>
    <row r="16905" spans="4:14" s="1" customFormat="1">
      <c r="D16905" s="32"/>
      <c r="G16905" s="32"/>
      <c r="I16905" s="7"/>
      <c r="J16905" s="7"/>
      <c r="K16905" s="7"/>
      <c r="N16905" s="7"/>
    </row>
    <row r="16906" spans="4:14" s="1" customFormat="1">
      <c r="D16906" s="32"/>
      <c r="G16906" s="32"/>
      <c r="I16906" s="7"/>
      <c r="J16906" s="7"/>
      <c r="K16906" s="7"/>
      <c r="N16906" s="7"/>
    </row>
    <row r="16907" spans="4:14" s="1" customFormat="1">
      <c r="D16907" s="32"/>
      <c r="G16907" s="32"/>
      <c r="I16907" s="7"/>
      <c r="J16907" s="7"/>
      <c r="K16907" s="7"/>
      <c r="N16907" s="7"/>
    </row>
    <row r="16908" spans="4:14" s="1" customFormat="1">
      <c r="D16908" s="32"/>
      <c r="G16908" s="32"/>
      <c r="I16908" s="7"/>
      <c r="J16908" s="7"/>
      <c r="K16908" s="7"/>
      <c r="N16908" s="7"/>
    </row>
    <row r="16909" spans="4:14" s="1" customFormat="1">
      <c r="D16909" s="32"/>
      <c r="G16909" s="32"/>
      <c r="I16909" s="7"/>
      <c r="J16909" s="7"/>
      <c r="K16909" s="7"/>
      <c r="N16909" s="7"/>
    </row>
    <row r="16910" spans="4:14" s="1" customFormat="1">
      <c r="D16910" s="32"/>
      <c r="G16910" s="32"/>
      <c r="I16910" s="7"/>
      <c r="J16910" s="7"/>
      <c r="K16910" s="7"/>
      <c r="N16910" s="7"/>
    </row>
    <row r="16911" spans="4:14" s="1" customFormat="1">
      <c r="D16911" s="32"/>
      <c r="G16911" s="32"/>
      <c r="I16911" s="7"/>
      <c r="J16911" s="7"/>
      <c r="K16911" s="7"/>
      <c r="N16911" s="7"/>
    </row>
    <row r="16912" spans="4:14" s="1" customFormat="1">
      <c r="D16912" s="32"/>
      <c r="G16912" s="32"/>
      <c r="I16912" s="7"/>
      <c r="J16912" s="7"/>
      <c r="K16912" s="7"/>
      <c r="N16912" s="7"/>
    </row>
    <row r="16913" spans="4:14" s="1" customFormat="1">
      <c r="D16913" s="32"/>
      <c r="G16913" s="32"/>
      <c r="I16913" s="7"/>
      <c r="J16913" s="7"/>
      <c r="K16913" s="7"/>
      <c r="N16913" s="7"/>
    </row>
    <row r="16914" spans="4:14" s="1" customFormat="1">
      <c r="D16914" s="32"/>
      <c r="G16914" s="32"/>
      <c r="I16914" s="7"/>
      <c r="J16914" s="7"/>
      <c r="K16914" s="7"/>
      <c r="N16914" s="7"/>
    </row>
    <row r="16915" spans="4:14" s="1" customFormat="1">
      <c r="D16915" s="32"/>
      <c r="G16915" s="32"/>
      <c r="I16915" s="7"/>
      <c r="J16915" s="7"/>
      <c r="K16915" s="7"/>
      <c r="N16915" s="7"/>
    </row>
    <row r="16916" spans="4:14" s="1" customFormat="1">
      <c r="D16916" s="32"/>
      <c r="G16916" s="32"/>
      <c r="I16916" s="7"/>
      <c r="J16916" s="7"/>
      <c r="K16916" s="7"/>
      <c r="N16916" s="7"/>
    </row>
    <row r="16917" spans="4:14" s="1" customFormat="1">
      <c r="D16917" s="32"/>
      <c r="G16917" s="32"/>
      <c r="I16917" s="7"/>
      <c r="J16917" s="7"/>
      <c r="K16917" s="7"/>
      <c r="N16917" s="7"/>
    </row>
    <row r="16918" spans="4:14" s="1" customFormat="1">
      <c r="D16918" s="32"/>
      <c r="G16918" s="32"/>
      <c r="I16918" s="7"/>
      <c r="J16918" s="7"/>
      <c r="K16918" s="7"/>
      <c r="N16918" s="7"/>
    </row>
    <row r="16919" spans="4:14" s="1" customFormat="1">
      <c r="D16919" s="32"/>
      <c r="G16919" s="32"/>
      <c r="I16919" s="7"/>
      <c r="J16919" s="7"/>
      <c r="K16919" s="7"/>
      <c r="N16919" s="7"/>
    </row>
    <row r="16920" spans="4:14" s="1" customFormat="1">
      <c r="D16920" s="32"/>
      <c r="G16920" s="32"/>
      <c r="I16920" s="7"/>
      <c r="J16920" s="7"/>
      <c r="K16920" s="7"/>
      <c r="N16920" s="7"/>
    </row>
    <row r="16921" spans="4:14" s="1" customFormat="1">
      <c r="D16921" s="32"/>
      <c r="G16921" s="32"/>
      <c r="I16921" s="7"/>
      <c r="J16921" s="7"/>
      <c r="K16921" s="7"/>
      <c r="N16921" s="7"/>
    </row>
    <row r="16922" spans="4:14" s="1" customFormat="1">
      <c r="D16922" s="32"/>
      <c r="G16922" s="32"/>
      <c r="I16922" s="7"/>
      <c r="J16922" s="7"/>
      <c r="K16922" s="7"/>
      <c r="N16922" s="7"/>
    </row>
    <row r="16923" spans="4:14" s="1" customFormat="1">
      <c r="D16923" s="32"/>
      <c r="G16923" s="32"/>
      <c r="I16923" s="7"/>
      <c r="J16923" s="7"/>
      <c r="K16923" s="7"/>
      <c r="N16923" s="7"/>
    </row>
    <row r="16924" spans="4:14" s="1" customFormat="1">
      <c r="D16924" s="32"/>
      <c r="G16924" s="32"/>
      <c r="I16924" s="7"/>
      <c r="J16924" s="7"/>
      <c r="K16924" s="7"/>
      <c r="N16924" s="7"/>
    </row>
    <row r="16925" spans="4:14" s="1" customFormat="1">
      <c r="D16925" s="32"/>
      <c r="G16925" s="32"/>
      <c r="I16925" s="7"/>
      <c r="J16925" s="7"/>
      <c r="K16925" s="7"/>
      <c r="N16925" s="7"/>
    </row>
    <row r="16926" spans="4:14" s="1" customFormat="1">
      <c r="D16926" s="32"/>
      <c r="G16926" s="32"/>
      <c r="I16926" s="7"/>
      <c r="J16926" s="7"/>
      <c r="K16926" s="7"/>
      <c r="N16926" s="7"/>
    </row>
    <row r="16927" spans="4:14" s="1" customFormat="1">
      <c r="D16927" s="32"/>
      <c r="G16927" s="32"/>
      <c r="I16927" s="7"/>
      <c r="J16927" s="7"/>
      <c r="K16927" s="7"/>
      <c r="N16927" s="7"/>
    </row>
    <row r="16928" spans="4:14" s="1" customFormat="1">
      <c r="D16928" s="32"/>
      <c r="G16928" s="32"/>
      <c r="I16928" s="7"/>
      <c r="J16928" s="7"/>
      <c r="K16928" s="7"/>
      <c r="N16928" s="7"/>
    </row>
    <row r="16929" spans="4:14" s="1" customFormat="1">
      <c r="D16929" s="32"/>
      <c r="G16929" s="32"/>
      <c r="I16929" s="7"/>
      <c r="J16929" s="7"/>
      <c r="K16929" s="7"/>
      <c r="N16929" s="7"/>
    </row>
    <row r="16930" spans="4:14" s="1" customFormat="1">
      <c r="D16930" s="32"/>
      <c r="G16930" s="32"/>
      <c r="I16930" s="7"/>
      <c r="J16930" s="7"/>
      <c r="K16930" s="7"/>
      <c r="N16930" s="7"/>
    </row>
    <row r="16931" spans="4:14" s="1" customFormat="1">
      <c r="D16931" s="32"/>
      <c r="G16931" s="32"/>
      <c r="I16931" s="7"/>
      <c r="J16931" s="7"/>
      <c r="K16931" s="7"/>
      <c r="N16931" s="7"/>
    </row>
    <row r="16932" spans="4:14" s="1" customFormat="1">
      <c r="D16932" s="32"/>
      <c r="G16932" s="32"/>
      <c r="I16932" s="7"/>
      <c r="J16932" s="7"/>
      <c r="K16932" s="7"/>
      <c r="N16932" s="7"/>
    </row>
    <row r="16933" spans="4:14" s="1" customFormat="1">
      <c r="D16933" s="32"/>
      <c r="G16933" s="32"/>
      <c r="I16933" s="7"/>
      <c r="J16933" s="7"/>
      <c r="K16933" s="7"/>
      <c r="N16933" s="7"/>
    </row>
    <row r="16934" spans="4:14" s="1" customFormat="1">
      <c r="D16934" s="32"/>
      <c r="G16934" s="32"/>
      <c r="I16934" s="7"/>
      <c r="J16934" s="7"/>
      <c r="K16934" s="7"/>
      <c r="N16934" s="7"/>
    </row>
    <row r="16935" spans="4:14" s="1" customFormat="1">
      <c r="D16935" s="32"/>
      <c r="G16935" s="32"/>
      <c r="I16935" s="7"/>
      <c r="J16935" s="7"/>
      <c r="K16935" s="7"/>
      <c r="N16935" s="7"/>
    </row>
    <row r="16936" spans="4:14" s="1" customFormat="1">
      <c r="D16936" s="32"/>
      <c r="G16936" s="32"/>
      <c r="I16936" s="7"/>
      <c r="J16936" s="7"/>
      <c r="K16936" s="7"/>
      <c r="N16936" s="7"/>
    </row>
    <row r="16937" spans="4:14" s="1" customFormat="1">
      <c r="D16937" s="32"/>
      <c r="G16937" s="32"/>
      <c r="I16937" s="7"/>
      <c r="J16937" s="7"/>
      <c r="K16937" s="7"/>
      <c r="N16937" s="7"/>
    </row>
    <row r="16938" spans="4:14" s="1" customFormat="1">
      <c r="D16938" s="32"/>
      <c r="G16938" s="32"/>
      <c r="I16938" s="7"/>
      <c r="J16938" s="7"/>
      <c r="K16938" s="7"/>
      <c r="N16938" s="7"/>
    </row>
    <row r="16939" spans="4:14" s="1" customFormat="1">
      <c r="D16939" s="32"/>
      <c r="G16939" s="32"/>
      <c r="I16939" s="7"/>
      <c r="J16939" s="7"/>
      <c r="K16939" s="7"/>
      <c r="N16939" s="7"/>
    </row>
    <row r="16940" spans="4:14" s="1" customFormat="1">
      <c r="D16940" s="32"/>
      <c r="G16940" s="32"/>
      <c r="I16940" s="7"/>
      <c r="J16940" s="7"/>
      <c r="K16940" s="7"/>
      <c r="N16940" s="7"/>
    </row>
    <row r="16941" spans="4:14" s="1" customFormat="1">
      <c r="D16941" s="32"/>
      <c r="G16941" s="32"/>
      <c r="I16941" s="7"/>
      <c r="J16941" s="7"/>
      <c r="K16941" s="7"/>
      <c r="N16941" s="7"/>
    </row>
    <row r="16942" spans="4:14" s="1" customFormat="1">
      <c r="D16942" s="32"/>
      <c r="G16942" s="32"/>
      <c r="I16942" s="7"/>
      <c r="J16942" s="7"/>
      <c r="K16942" s="7"/>
      <c r="N16942" s="7"/>
    </row>
    <row r="16943" spans="4:14" s="1" customFormat="1">
      <c r="D16943" s="32"/>
      <c r="G16943" s="32"/>
      <c r="I16943" s="7"/>
      <c r="J16943" s="7"/>
      <c r="K16943" s="7"/>
      <c r="N16943" s="7"/>
    </row>
    <row r="16944" spans="4:14" s="1" customFormat="1">
      <c r="D16944" s="32"/>
      <c r="G16944" s="32"/>
      <c r="I16944" s="7"/>
      <c r="J16944" s="7"/>
      <c r="K16944" s="7"/>
      <c r="N16944" s="7"/>
    </row>
    <row r="16945" spans="4:14" s="1" customFormat="1">
      <c r="D16945" s="32"/>
      <c r="G16945" s="32"/>
      <c r="I16945" s="7"/>
      <c r="J16945" s="7"/>
      <c r="K16945" s="7"/>
      <c r="N16945" s="7"/>
    </row>
    <row r="16946" spans="4:14" s="1" customFormat="1">
      <c r="D16946" s="32"/>
      <c r="G16946" s="32"/>
      <c r="I16946" s="7"/>
      <c r="J16946" s="7"/>
      <c r="K16946" s="7"/>
      <c r="N16946" s="7"/>
    </row>
    <row r="16947" spans="4:14" s="1" customFormat="1">
      <c r="D16947" s="32"/>
      <c r="G16947" s="32"/>
      <c r="I16947" s="7"/>
      <c r="J16947" s="7"/>
      <c r="K16947" s="7"/>
      <c r="N16947" s="7"/>
    </row>
    <row r="16948" spans="4:14" s="1" customFormat="1">
      <c r="D16948" s="32"/>
      <c r="G16948" s="32"/>
      <c r="I16948" s="7"/>
      <c r="J16948" s="7"/>
      <c r="K16948" s="7"/>
      <c r="N16948" s="7"/>
    </row>
    <row r="16949" spans="4:14" s="1" customFormat="1">
      <c r="D16949" s="32"/>
      <c r="G16949" s="32"/>
      <c r="I16949" s="7"/>
      <c r="J16949" s="7"/>
      <c r="K16949" s="7"/>
      <c r="N16949" s="7"/>
    </row>
    <row r="16950" spans="4:14" s="1" customFormat="1">
      <c r="D16950" s="32"/>
      <c r="G16950" s="32"/>
      <c r="I16950" s="7"/>
      <c r="J16950" s="7"/>
      <c r="K16950" s="7"/>
      <c r="N16950" s="7"/>
    </row>
    <row r="16951" spans="4:14" s="1" customFormat="1">
      <c r="D16951" s="32"/>
      <c r="G16951" s="32"/>
      <c r="I16951" s="7"/>
      <c r="J16951" s="7"/>
      <c r="K16951" s="7"/>
      <c r="N16951" s="7"/>
    </row>
    <row r="16952" spans="4:14" s="1" customFormat="1">
      <c r="D16952" s="32"/>
      <c r="G16952" s="32"/>
      <c r="I16952" s="7"/>
      <c r="J16952" s="7"/>
      <c r="K16952" s="7"/>
      <c r="N16952" s="7"/>
    </row>
    <row r="16953" spans="4:14" s="1" customFormat="1">
      <c r="D16953" s="32"/>
      <c r="G16953" s="32"/>
      <c r="I16953" s="7"/>
      <c r="J16953" s="7"/>
      <c r="K16953" s="7"/>
      <c r="N16953" s="7"/>
    </row>
    <row r="16954" spans="4:14" s="1" customFormat="1">
      <c r="D16954" s="32"/>
      <c r="G16954" s="32"/>
      <c r="I16954" s="7"/>
      <c r="J16954" s="7"/>
      <c r="K16954" s="7"/>
      <c r="N16954" s="7"/>
    </row>
    <row r="16955" spans="4:14" s="1" customFormat="1">
      <c r="D16955" s="32"/>
      <c r="G16955" s="32"/>
      <c r="I16955" s="7"/>
      <c r="J16955" s="7"/>
      <c r="K16955" s="7"/>
      <c r="N16955" s="7"/>
    </row>
    <row r="16956" spans="4:14" s="1" customFormat="1">
      <c r="D16956" s="32"/>
      <c r="G16956" s="32"/>
      <c r="I16956" s="7"/>
      <c r="J16956" s="7"/>
      <c r="K16956" s="7"/>
      <c r="N16956" s="7"/>
    </row>
    <row r="16957" spans="4:14" s="1" customFormat="1">
      <c r="D16957" s="32"/>
      <c r="G16957" s="32"/>
      <c r="I16957" s="7"/>
      <c r="J16957" s="7"/>
      <c r="K16957" s="7"/>
      <c r="N16957" s="7"/>
    </row>
    <row r="16958" spans="4:14" s="1" customFormat="1">
      <c r="D16958" s="32"/>
      <c r="G16958" s="32"/>
      <c r="I16958" s="7"/>
      <c r="J16958" s="7"/>
      <c r="K16958" s="7"/>
      <c r="N16958" s="7"/>
    </row>
    <row r="16959" spans="4:14" s="1" customFormat="1">
      <c r="D16959" s="32"/>
      <c r="G16959" s="32"/>
      <c r="I16959" s="7"/>
      <c r="J16959" s="7"/>
      <c r="K16959" s="7"/>
      <c r="N16959" s="7"/>
    </row>
    <row r="16960" spans="4:14" s="1" customFormat="1">
      <c r="D16960" s="32"/>
      <c r="G16960" s="32"/>
      <c r="I16960" s="7"/>
      <c r="J16960" s="7"/>
      <c r="K16960" s="7"/>
      <c r="N16960" s="7"/>
    </row>
    <row r="16961" spans="4:14" s="1" customFormat="1">
      <c r="D16961" s="32"/>
      <c r="G16961" s="32"/>
      <c r="I16961" s="7"/>
      <c r="J16961" s="7"/>
      <c r="K16961" s="7"/>
      <c r="N16961" s="7"/>
    </row>
    <row r="16962" spans="4:14" s="1" customFormat="1">
      <c r="D16962" s="32"/>
      <c r="G16962" s="32"/>
      <c r="I16962" s="7"/>
      <c r="J16962" s="7"/>
      <c r="K16962" s="7"/>
      <c r="N16962" s="7"/>
    </row>
    <row r="16963" spans="4:14" s="1" customFormat="1">
      <c r="D16963" s="32"/>
      <c r="G16963" s="32"/>
      <c r="I16963" s="7"/>
      <c r="J16963" s="7"/>
      <c r="K16963" s="7"/>
      <c r="N16963" s="7"/>
    </row>
    <row r="16964" spans="4:14" s="1" customFormat="1">
      <c r="D16964" s="32"/>
      <c r="G16964" s="32"/>
      <c r="I16964" s="7"/>
      <c r="J16964" s="7"/>
      <c r="K16964" s="7"/>
      <c r="N16964" s="7"/>
    </row>
    <row r="16965" spans="4:14" s="1" customFormat="1">
      <c r="D16965" s="32"/>
      <c r="G16965" s="32"/>
      <c r="I16965" s="7"/>
      <c r="J16965" s="7"/>
      <c r="K16965" s="7"/>
      <c r="N16965" s="7"/>
    </row>
    <row r="16966" spans="4:14" s="1" customFormat="1">
      <c r="D16966" s="32"/>
      <c r="G16966" s="32"/>
      <c r="I16966" s="7"/>
      <c r="J16966" s="7"/>
      <c r="K16966" s="7"/>
      <c r="N16966" s="7"/>
    </row>
    <row r="16967" spans="4:14" s="1" customFormat="1">
      <c r="D16967" s="32"/>
      <c r="G16967" s="32"/>
      <c r="I16967" s="7"/>
      <c r="J16967" s="7"/>
      <c r="K16967" s="7"/>
      <c r="N16967" s="7"/>
    </row>
    <row r="16968" spans="4:14" s="1" customFormat="1">
      <c r="D16968" s="32"/>
      <c r="G16968" s="32"/>
      <c r="I16968" s="7"/>
      <c r="J16968" s="7"/>
      <c r="K16968" s="7"/>
      <c r="N16968" s="7"/>
    </row>
    <row r="16969" spans="4:14" s="1" customFormat="1">
      <c r="D16969" s="32"/>
      <c r="G16969" s="32"/>
      <c r="I16969" s="7"/>
      <c r="J16969" s="7"/>
      <c r="K16969" s="7"/>
      <c r="N16969" s="7"/>
    </row>
    <row r="16970" spans="4:14" s="1" customFormat="1">
      <c r="D16970" s="32"/>
      <c r="G16970" s="32"/>
      <c r="I16970" s="7"/>
      <c r="J16970" s="7"/>
      <c r="K16970" s="7"/>
      <c r="N16970" s="7"/>
    </row>
    <row r="16971" spans="4:14" s="1" customFormat="1">
      <c r="D16971" s="32"/>
      <c r="G16971" s="32"/>
      <c r="I16971" s="7"/>
      <c r="J16971" s="7"/>
      <c r="K16971" s="7"/>
      <c r="N16971" s="7"/>
    </row>
    <row r="16972" spans="4:14" s="1" customFormat="1">
      <c r="D16972" s="32"/>
      <c r="G16972" s="32"/>
      <c r="I16972" s="7"/>
      <c r="J16972" s="7"/>
      <c r="K16972" s="7"/>
      <c r="N16972" s="7"/>
    </row>
    <row r="16973" spans="4:14" s="1" customFormat="1">
      <c r="D16973" s="32"/>
      <c r="G16973" s="32"/>
      <c r="I16973" s="7"/>
      <c r="J16973" s="7"/>
      <c r="K16973" s="7"/>
      <c r="N16973" s="7"/>
    </row>
    <row r="16974" spans="4:14" s="1" customFormat="1">
      <c r="D16974" s="32"/>
      <c r="G16974" s="32"/>
      <c r="I16974" s="7"/>
      <c r="J16974" s="7"/>
      <c r="K16974" s="7"/>
      <c r="N16974" s="7"/>
    </row>
    <row r="16975" spans="4:14" s="1" customFormat="1">
      <c r="D16975" s="32"/>
      <c r="G16975" s="32"/>
      <c r="I16975" s="7"/>
      <c r="J16975" s="7"/>
      <c r="K16975" s="7"/>
      <c r="N16975" s="7"/>
    </row>
    <row r="16976" spans="4:14" s="1" customFormat="1">
      <c r="D16976" s="32"/>
      <c r="G16976" s="32"/>
      <c r="I16976" s="7"/>
      <c r="J16976" s="7"/>
      <c r="K16976" s="7"/>
      <c r="N16976" s="7"/>
    </row>
    <row r="16977" spans="4:14" s="1" customFormat="1">
      <c r="D16977" s="32"/>
      <c r="G16977" s="32"/>
      <c r="I16977" s="7"/>
      <c r="J16977" s="7"/>
      <c r="K16977" s="7"/>
      <c r="N16977" s="7"/>
    </row>
    <row r="16978" spans="4:14" s="1" customFormat="1">
      <c r="D16978" s="32"/>
      <c r="G16978" s="32"/>
      <c r="I16978" s="7"/>
      <c r="J16978" s="7"/>
      <c r="K16978" s="7"/>
      <c r="N16978" s="7"/>
    </row>
    <row r="16979" spans="4:14" s="1" customFormat="1">
      <c r="D16979" s="32"/>
      <c r="G16979" s="32"/>
      <c r="I16979" s="7"/>
      <c r="J16979" s="7"/>
      <c r="K16979" s="7"/>
      <c r="N16979" s="7"/>
    </row>
    <row r="16980" spans="4:14" s="1" customFormat="1">
      <c r="D16980" s="32"/>
      <c r="G16980" s="32"/>
      <c r="I16980" s="7"/>
      <c r="J16980" s="7"/>
      <c r="K16980" s="7"/>
      <c r="N16980" s="7"/>
    </row>
    <row r="16981" spans="4:14" s="1" customFormat="1">
      <c r="D16981" s="32"/>
      <c r="G16981" s="32"/>
      <c r="I16981" s="7"/>
      <c r="J16981" s="7"/>
      <c r="K16981" s="7"/>
      <c r="N16981" s="7"/>
    </row>
    <row r="16982" spans="4:14" s="1" customFormat="1">
      <c r="D16982" s="32"/>
      <c r="G16982" s="32"/>
      <c r="I16982" s="7"/>
      <c r="J16982" s="7"/>
      <c r="K16982" s="7"/>
      <c r="N16982" s="7"/>
    </row>
    <row r="16983" spans="4:14" s="1" customFormat="1">
      <c r="D16983" s="32"/>
      <c r="G16983" s="32"/>
      <c r="I16983" s="7"/>
      <c r="J16983" s="7"/>
      <c r="K16983" s="7"/>
      <c r="N16983" s="7"/>
    </row>
    <row r="16984" spans="4:14" s="1" customFormat="1">
      <c r="D16984" s="32"/>
      <c r="G16984" s="32"/>
      <c r="I16984" s="7"/>
      <c r="J16984" s="7"/>
      <c r="K16984" s="7"/>
      <c r="N16984" s="7"/>
    </row>
    <row r="16985" spans="4:14" s="1" customFormat="1">
      <c r="D16985" s="32"/>
      <c r="G16985" s="32"/>
      <c r="I16985" s="7"/>
      <c r="J16985" s="7"/>
      <c r="K16985" s="7"/>
      <c r="N16985" s="7"/>
    </row>
    <row r="16986" spans="4:14" s="1" customFormat="1">
      <c r="D16986" s="32"/>
      <c r="G16986" s="32"/>
      <c r="I16986" s="7"/>
      <c r="J16986" s="7"/>
      <c r="K16986" s="7"/>
      <c r="N16986" s="7"/>
    </row>
    <row r="16987" spans="4:14" s="1" customFormat="1">
      <c r="D16987" s="32"/>
      <c r="G16987" s="32"/>
      <c r="I16987" s="7"/>
      <c r="J16987" s="7"/>
      <c r="K16987" s="7"/>
      <c r="N16987" s="7"/>
    </row>
    <row r="16988" spans="4:14" s="1" customFormat="1">
      <c r="D16988" s="32"/>
      <c r="G16988" s="32"/>
      <c r="I16988" s="7"/>
      <c r="J16988" s="7"/>
      <c r="K16988" s="7"/>
      <c r="N16988" s="7"/>
    </row>
    <row r="16989" spans="4:14" s="1" customFormat="1">
      <c r="D16989" s="32"/>
      <c r="G16989" s="32"/>
      <c r="I16989" s="7"/>
      <c r="J16989" s="7"/>
      <c r="K16989" s="7"/>
      <c r="N16989" s="7"/>
    </row>
    <row r="16990" spans="4:14" s="1" customFormat="1">
      <c r="D16990" s="32"/>
      <c r="G16990" s="32"/>
      <c r="I16990" s="7"/>
      <c r="J16990" s="7"/>
      <c r="K16990" s="7"/>
      <c r="N16990" s="7"/>
    </row>
    <row r="16991" spans="4:14" s="1" customFormat="1">
      <c r="D16991" s="32"/>
      <c r="G16991" s="32"/>
      <c r="I16991" s="7"/>
      <c r="J16991" s="7"/>
      <c r="K16991" s="7"/>
      <c r="N16991" s="7"/>
    </row>
    <row r="16992" spans="4:14" s="1" customFormat="1">
      <c r="D16992" s="32"/>
      <c r="G16992" s="32"/>
      <c r="I16992" s="7"/>
      <c r="J16992" s="7"/>
      <c r="K16992" s="7"/>
      <c r="N16992" s="7"/>
    </row>
    <row r="16993" spans="4:14" s="1" customFormat="1">
      <c r="D16993" s="32"/>
      <c r="G16993" s="32"/>
      <c r="I16993" s="7"/>
      <c r="J16993" s="7"/>
      <c r="K16993" s="7"/>
      <c r="N16993" s="7"/>
    </row>
    <row r="16994" spans="4:14" s="1" customFormat="1">
      <c r="D16994" s="32"/>
      <c r="G16994" s="32"/>
      <c r="I16994" s="7"/>
      <c r="J16994" s="7"/>
      <c r="K16994" s="7"/>
      <c r="N16994" s="7"/>
    </row>
    <row r="16995" spans="4:14" s="1" customFormat="1">
      <c r="D16995" s="32"/>
      <c r="G16995" s="32"/>
      <c r="I16995" s="7"/>
      <c r="J16995" s="7"/>
      <c r="K16995" s="7"/>
      <c r="N16995" s="7"/>
    </row>
    <row r="16996" spans="4:14" s="1" customFormat="1">
      <c r="D16996" s="32"/>
      <c r="G16996" s="32"/>
      <c r="I16996" s="7"/>
      <c r="J16996" s="7"/>
      <c r="K16996" s="7"/>
      <c r="N16996" s="7"/>
    </row>
    <row r="16997" spans="4:14" s="1" customFormat="1">
      <c r="D16997" s="32"/>
      <c r="G16997" s="32"/>
      <c r="I16997" s="7"/>
      <c r="J16997" s="7"/>
      <c r="K16997" s="7"/>
      <c r="N16997" s="7"/>
    </row>
    <row r="16998" spans="4:14" s="1" customFormat="1">
      <c r="D16998" s="32"/>
      <c r="G16998" s="32"/>
      <c r="I16998" s="7"/>
      <c r="J16998" s="7"/>
      <c r="K16998" s="7"/>
      <c r="N16998" s="7"/>
    </row>
    <row r="16999" spans="4:14" s="1" customFormat="1">
      <c r="D16999" s="32"/>
      <c r="G16999" s="32"/>
      <c r="I16999" s="7"/>
      <c r="J16999" s="7"/>
      <c r="K16999" s="7"/>
      <c r="N16999" s="7"/>
    </row>
    <row r="17000" spans="4:14" s="1" customFormat="1">
      <c r="D17000" s="32"/>
      <c r="G17000" s="32"/>
      <c r="I17000" s="7"/>
      <c r="J17000" s="7"/>
      <c r="K17000" s="7"/>
      <c r="N17000" s="7"/>
    </row>
    <row r="17001" spans="4:14" s="1" customFormat="1">
      <c r="D17001" s="32"/>
      <c r="G17001" s="32"/>
      <c r="I17001" s="7"/>
      <c r="J17001" s="7"/>
      <c r="K17001" s="7"/>
      <c r="N17001" s="7"/>
    </row>
    <row r="17002" spans="4:14" s="1" customFormat="1">
      <c r="D17002" s="32"/>
      <c r="G17002" s="32"/>
      <c r="I17002" s="7"/>
      <c r="J17002" s="7"/>
      <c r="K17002" s="7"/>
      <c r="N17002" s="7"/>
    </row>
    <row r="17003" spans="4:14" s="1" customFormat="1">
      <c r="D17003" s="32"/>
      <c r="G17003" s="32"/>
      <c r="I17003" s="7"/>
      <c r="J17003" s="7"/>
      <c r="K17003" s="7"/>
      <c r="N17003" s="7"/>
    </row>
    <row r="17004" spans="4:14" s="1" customFormat="1">
      <c r="D17004" s="32"/>
      <c r="G17004" s="32"/>
      <c r="I17004" s="7"/>
      <c r="J17004" s="7"/>
      <c r="K17004" s="7"/>
      <c r="N17004" s="7"/>
    </row>
    <row r="17005" spans="4:14" s="1" customFormat="1">
      <c r="D17005" s="32"/>
      <c r="G17005" s="32"/>
      <c r="I17005" s="7"/>
      <c r="J17005" s="7"/>
      <c r="K17005" s="7"/>
      <c r="N17005" s="7"/>
    </row>
    <row r="17006" spans="4:14" s="1" customFormat="1">
      <c r="D17006" s="32"/>
      <c r="G17006" s="32"/>
      <c r="I17006" s="7"/>
      <c r="J17006" s="7"/>
      <c r="K17006" s="7"/>
      <c r="N17006" s="7"/>
    </row>
    <row r="17007" spans="4:14" s="1" customFormat="1">
      <c r="D17007" s="32"/>
      <c r="G17007" s="32"/>
      <c r="I17007" s="7"/>
      <c r="J17007" s="7"/>
      <c r="K17007" s="7"/>
      <c r="N17007" s="7"/>
    </row>
    <row r="17008" spans="4:14" s="1" customFormat="1">
      <c r="D17008" s="32"/>
      <c r="G17008" s="32"/>
      <c r="I17008" s="7"/>
      <c r="J17008" s="7"/>
      <c r="K17008" s="7"/>
      <c r="N17008" s="7"/>
    </row>
    <row r="17009" spans="4:14" s="1" customFormat="1">
      <c r="D17009" s="32"/>
      <c r="G17009" s="32"/>
      <c r="I17009" s="7"/>
      <c r="J17009" s="7"/>
      <c r="K17009" s="7"/>
      <c r="N17009" s="7"/>
    </row>
    <row r="17010" spans="4:14" s="1" customFormat="1">
      <c r="D17010" s="32"/>
      <c r="G17010" s="32"/>
      <c r="I17010" s="7"/>
      <c r="J17010" s="7"/>
      <c r="K17010" s="7"/>
      <c r="N17010" s="7"/>
    </row>
    <row r="17011" spans="4:14" s="1" customFormat="1">
      <c r="D17011" s="32"/>
      <c r="G17011" s="32"/>
      <c r="I17011" s="7"/>
      <c r="J17011" s="7"/>
      <c r="K17011" s="7"/>
      <c r="N17011" s="7"/>
    </row>
    <row r="17012" spans="4:14" s="1" customFormat="1">
      <c r="D17012" s="32"/>
      <c r="G17012" s="32"/>
      <c r="I17012" s="7"/>
      <c r="J17012" s="7"/>
      <c r="K17012" s="7"/>
      <c r="N17012" s="7"/>
    </row>
    <row r="17013" spans="4:14" s="1" customFormat="1">
      <c r="D17013" s="32"/>
      <c r="G17013" s="32"/>
      <c r="I17013" s="7"/>
      <c r="J17013" s="7"/>
      <c r="K17013" s="7"/>
      <c r="N17013" s="7"/>
    </row>
    <row r="17014" spans="4:14" s="1" customFormat="1">
      <c r="D17014" s="32"/>
      <c r="G17014" s="32"/>
      <c r="I17014" s="7"/>
      <c r="J17014" s="7"/>
      <c r="K17014" s="7"/>
      <c r="N17014" s="7"/>
    </row>
    <row r="17015" spans="4:14" s="1" customFormat="1">
      <c r="D17015" s="32"/>
      <c r="G17015" s="32"/>
      <c r="I17015" s="7"/>
      <c r="J17015" s="7"/>
      <c r="K17015" s="7"/>
      <c r="N17015" s="7"/>
    </row>
    <row r="17016" spans="4:14" s="1" customFormat="1">
      <c r="D17016" s="32"/>
      <c r="G17016" s="32"/>
      <c r="I17016" s="7"/>
      <c r="J17016" s="7"/>
      <c r="K17016" s="7"/>
      <c r="N17016" s="7"/>
    </row>
    <row r="17017" spans="4:14" s="1" customFormat="1">
      <c r="D17017" s="32"/>
      <c r="G17017" s="32"/>
      <c r="I17017" s="7"/>
      <c r="J17017" s="7"/>
      <c r="K17017" s="7"/>
      <c r="N17017" s="7"/>
    </row>
    <row r="17018" spans="4:14" s="1" customFormat="1">
      <c r="D17018" s="32"/>
      <c r="G17018" s="32"/>
      <c r="I17018" s="7"/>
      <c r="J17018" s="7"/>
      <c r="K17018" s="7"/>
      <c r="N17018" s="7"/>
    </row>
    <row r="17019" spans="4:14" s="1" customFormat="1">
      <c r="D17019" s="32"/>
      <c r="G17019" s="32"/>
      <c r="I17019" s="7"/>
      <c r="J17019" s="7"/>
      <c r="K17019" s="7"/>
      <c r="N17019" s="7"/>
    </row>
    <row r="17020" spans="4:14" s="1" customFormat="1">
      <c r="D17020" s="32"/>
      <c r="G17020" s="32"/>
      <c r="I17020" s="7"/>
      <c r="J17020" s="7"/>
      <c r="K17020" s="7"/>
      <c r="N17020" s="7"/>
    </row>
    <row r="17021" spans="4:14" s="1" customFormat="1">
      <c r="D17021" s="32"/>
      <c r="G17021" s="32"/>
      <c r="I17021" s="7"/>
      <c r="J17021" s="7"/>
      <c r="K17021" s="7"/>
      <c r="N17021" s="7"/>
    </row>
    <row r="17022" spans="4:14" s="1" customFormat="1">
      <c r="D17022" s="32"/>
      <c r="G17022" s="32"/>
      <c r="I17022" s="7"/>
      <c r="J17022" s="7"/>
      <c r="K17022" s="7"/>
      <c r="N17022" s="7"/>
    </row>
    <row r="17023" spans="4:14" s="1" customFormat="1">
      <c r="D17023" s="32"/>
      <c r="G17023" s="32"/>
      <c r="I17023" s="7"/>
      <c r="J17023" s="7"/>
      <c r="K17023" s="7"/>
      <c r="N17023" s="7"/>
    </row>
    <row r="17024" spans="4:14" s="1" customFormat="1">
      <c r="D17024" s="32"/>
      <c r="G17024" s="32"/>
      <c r="I17024" s="7"/>
      <c r="J17024" s="7"/>
      <c r="K17024" s="7"/>
      <c r="N17024" s="7"/>
    </row>
    <row r="17025" spans="4:14" s="1" customFormat="1">
      <c r="D17025" s="32"/>
      <c r="G17025" s="32"/>
      <c r="I17025" s="7"/>
      <c r="J17025" s="7"/>
      <c r="K17025" s="7"/>
      <c r="N17025" s="7"/>
    </row>
    <row r="17026" spans="4:14" s="1" customFormat="1">
      <c r="D17026" s="32"/>
      <c r="G17026" s="32"/>
      <c r="I17026" s="7"/>
      <c r="J17026" s="7"/>
      <c r="K17026" s="7"/>
      <c r="N17026" s="7"/>
    </row>
    <row r="17027" spans="4:14" s="1" customFormat="1">
      <c r="D17027" s="32"/>
      <c r="G17027" s="32"/>
      <c r="I17027" s="7"/>
      <c r="J17027" s="7"/>
      <c r="K17027" s="7"/>
      <c r="N17027" s="7"/>
    </row>
    <row r="17028" spans="4:14" s="1" customFormat="1">
      <c r="D17028" s="32"/>
      <c r="G17028" s="32"/>
      <c r="I17028" s="7"/>
      <c r="J17028" s="7"/>
      <c r="K17028" s="7"/>
      <c r="N17028" s="7"/>
    </row>
    <row r="17029" spans="4:14" s="1" customFormat="1">
      <c r="D17029" s="32"/>
      <c r="G17029" s="32"/>
      <c r="I17029" s="7"/>
      <c r="J17029" s="7"/>
      <c r="K17029" s="7"/>
      <c r="N17029" s="7"/>
    </row>
    <row r="17030" spans="4:14" s="1" customFormat="1">
      <c r="D17030" s="32"/>
      <c r="G17030" s="32"/>
      <c r="I17030" s="7"/>
      <c r="J17030" s="7"/>
      <c r="K17030" s="7"/>
      <c r="N17030" s="7"/>
    </row>
    <row r="17031" spans="4:14" s="1" customFormat="1">
      <c r="D17031" s="32"/>
      <c r="G17031" s="32"/>
      <c r="I17031" s="7"/>
      <c r="J17031" s="7"/>
      <c r="K17031" s="7"/>
      <c r="N17031" s="7"/>
    </row>
    <row r="17032" spans="4:14" s="1" customFormat="1">
      <c r="D17032" s="32"/>
      <c r="G17032" s="32"/>
      <c r="I17032" s="7"/>
      <c r="J17032" s="7"/>
      <c r="K17032" s="7"/>
      <c r="N17032" s="7"/>
    </row>
    <row r="17033" spans="4:14" s="1" customFormat="1">
      <c r="D17033" s="32"/>
      <c r="G17033" s="32"/>
      <c r="I17033" s="7"/>
      <c r="J17033" s="7"/>
      <c r="K17033" s="7"/>
      <c r="N17033" s="7"/>
    </row>
    <row r="17034" spans="4:14" s="1" customFormat="1">
      <c r="D17034" s="32"/>
      <c r="G17034" s="32"/>
      <c r="I17034" s="7"/>
      <c r="J17034" s="7"/>
      <c r="K17034" s="7"/>
      <c r="N17034" s="7"/>
    </row>
    <row r="17035" spans="4:14" s="1" customFormat="1">
      <c r="D17035" s="32"/>
      <c r="G17035" s="32"/>
      <c r="I17035" s="7"/>
      <c r="J17035" s="7"/>
      <c r="K17035" s="7"/>
      <c r="N17035" s="7"/>
    </row>
    <row r="17036" spans="4:14" s="1" customFormat="1">
      <c r="D17036" s="32"/>
      <c r="G17036" s="32"/>
      <c r="I17036" s="7"/>
      <c r="J17036" s="7"/>
      <c r="K17036" s="7"/>
      <c r="N17036" s="7"/>
    </row>
    <row r="17037" spans="4:14" s="1" customFormat="1">
      <c r="D17037" s="32"/>
      <c r="G17037" s="32"/>
      <c r="I17037" s="7"/>
      <c r="J17037" s="7"/>
      <c r="K17037" s="7"/>
      <c r="N17037" s="7"/>
    </row>
    <row r="17038" spans="4:14" s="1" customFormat="1">
      <c r="D17038" s="32"/>
      <c r="G17038" s="32"/>
      <c r="I17038" s="7"/>
      <c r="J17038" s="7"/>
      <c r="K17038" s="7"/>
      <c r="N17038" s="7"/>
    </row>
    <row r="17039" spans="4:14" s="1" customFormat="1">
      <c r="D17039" s="32"/>
      <c r="G17039" s="32"/>
      <c r="I17039" s="7"/>
      <c r="J17039" s="7"/>
      <c r="K17039" s="7"/>
      <c r="N17039" s="7"/>
    </row>
    <row r="17040" spans="4:14" s="1" customFormat="1">
      <c r="D17040" s="32"/>
      <c r="G17040" s="32"/>
      <c r="I17040" s="7"/>
      <c r="J17040" s="7"/>
      <c r="K17040" s="7"/>
      <c r="N17040" s="7"/>
    </row>
    <row r="17041" spans="4:14" s="1" customFormat="1">
      <c r="D17041" s="32"/>
      <c r="G17041" s="32"/>
      <c r="I17041" s="7"/>
      <c r="J17041" s="7"/>
      <c r="K17041" s="7"/>
      <c r="N17041" s="7"/>
    </row>
    <row r="17042" spans="4:14" s="1" customFormat="1">
      <c r="D17042" s="32"/>
      <c r="G17042" s="32"/>
      <c r="I17042" s="7"/>
      <c r="J17042" s="7"/>
      <c r="K17042" s="7"/>
      <c r="N17042" s="7"/>
    </row>
    <row r="17043" spans="4:14" s="1" customFormat="1">
      <c r="D17043" s="32"/>
      <c r="G17043" s="32"/>
      <c r="I17043" s="7"/>
      <c r="J17043" s="7"/>
      <c r="K17043" s="7"/>
      <c r="N17043" s="7"/>
    </row>
    <row r="17044" spans="4:14" s="1" customFormat="1">
      <c r="D17044" s="32"/>
      <c r="G17044" s="32"/>
      <c r="I17044" s="7"/>
      <c r="J17044" s="7"/>
      <c r="K17044" s="7"/>
      <c r="N17044" s="7"/>
    </row>
    <row r="17045" spans="4:14" s="1" customFormat="1">
      <c r="D17045" s="32"/>
      <c r="G17045" s="32"/>
      <c r="I17045" s="7"/>
      <c r="J17045" s="7"/>
      <c r="K17045" s="7"/>
      <c r="N17045" s="7"/>
    </row>
    <row r="17046" spans="4:14" s="1" customFormat="1">
      <c r="D17046" s="32"/>
      <c r="G17046" s="32"/>
      <c r="I17046" s="7"/>
      <c r="J17046" s="7"/>
      <c r="K17046" s="7"/>
      <c r="N17046" s="7"/>
    </row>
    <row r="17047" spans="4:14" s="1" customFormat="1">
      <c r="D17047" s="32"/>
      <c r="G17047" s="32"/>
      <c r="I17047" s="7"/>
      <c r="J17047" s="7"/>
      <c r="K17047" s="7"/>
      <c r="N17047" s="7"/>
    </row>
    <row r="17048" spans="4:14" s="1" customFormat="1">
      <c r="D17048" s="32"/>
      <c r="G17048" s="32"/>
      <c r="I17048" s="7"/>
      <c r="J17048" s="7"/>
      <c r="K17048" s="7"/>
      <c r="N17048" s="7"/>
    </row>
    <row r="17049" spans="4:14" s="1" customFormat="1">
      <c r="D17049" s="32"/>
      <c r="G17049" s="32"/>
      <c r="I17049" s="7"/>
      <c r="J17049" s="7"/>
      <c r="K17049" s="7"/>
      <c r="N17049" s="7"/>
    </row>
    <row r="17050" spans="4:14" s="1" customFormat="1">
      <c r="D17050" s="32"/>
      <c r="G17050" s="32"/>
      <c r="I17050" s="7"/>
      <c r="J17050" s="7"/>
      <c r="K17050" s="7"/>
      <c r="N17050" s="7"/>
    </row>
    <row r="17051" spans="4:14" s="1" customFormat="1">
      <c r="D17051" s="32"/>
      <c r="G17051" s="32"/>
      <c r="I17051" s="7"/>
      <c r="J17051" s="7"/>
      <c r="K17051" s="7"/>
      <c r="N17051" s="7"/>
    </row>
    <row r="17052" spans="4:14" s="1" customFormat="1">
      <c r="D17052" s="32"/>
      <c r="G17052" s="32"/>
      <c r="I17052" s="7"/>
      <c r="J17052" s="7"/>
      <c r="K17052" s="7"/>
      <c r="N17052" s="7"/>
    </row>
    <row r="17053" spans="4:14" s="1" customFormat="1">
      <c r="D17053" s="32"/>
      <c r="G17053" s="32"/>
      <c r="I17053" s="7"/>
      <c r="J17053" s="7"/>
      <c r="K17053" s="7"/>
      <c r="N17053" s="7"/>
    </row>
    <row r="17054" spans="4:14" s="1" customFormat="1">
      <c r="D17054" s="32"/>
      <c r="G17054" s="32"/>
      <c r="I17054" s="7"/>
      <c r="J17054" s="7"/>
      <c r="K17054" s="7"/>
      <c r="N17054" s="7"/>
    </row>
    <row r="17055" spans="4:14" s="1" customFormat="1">
      <c r="D17055" s="32"/>
      <c r="G17055" s="32"/>
      <c r="I17055" s="7"/>
      <c r="J17055" s="7"/>
      <c r="K17055" s="7"/>
      <c r="N17055" s="7"/>
    </row>
    <row r="17056" spans="4:14" s="1" customFormat="1">
      <c r="D17056" s="32"/>
      <c r="G17056" s="32"/>
      <c r="I17056" s="7"/>
      <c r="J17056" s="7"/>
      <c r="K17056" s="7"/>
      <c r="N17056" s="7"/>
    </row>
    <row r="17057" spans="4:14" s="1" customFormat="1">
      <c r="D17057" s="32"/>
      <c r="G17057" s="32"/>
      <c r="I17057" s="7"/>
      <c r="J17057" s="7"/>
      <c r="K17057" s="7"/>
      <c r="N17057" s="7"/>
    </row>
    <row r="17058" spans="4:14" s="1" customFormat="1">
      <c r="D17058" s="32"/>
      <c r="G17058" s="32"/>
      <c r="I17058" s="7"/>
      <c r="J17058" s="7"/>
      <c r="K17058" s="7"/>
      <c r="N17058" s="7"/>
    </row>
    <row r="17059" spans="4:14" s="1" customFormat="1">
      <c r="D17059" s="32"/>
      <c r="G17059" s="32"/>
      <c r="I17059" s="7"/>
      <c r="J17059" s="7"/>
      <c r="K17059" s="7"/>
      <c r="N17059" s="7"/>
    </row>
    <row r="17060" spans="4:14" s="1" customFormat="1">
      <c r="D17060" s="32"/>
      <c r="G17060" s="32"/>
      <c r="I17060" s="7"/>
      <c r="J17060" s="7"/>
      <c r="K17060" s="7"/>
      <c r="N17060" s="7"/>
    </row>
    <row r="17061" spans="4:14" s="1" customFormat="1">
      <c r="D17061" s="32"/>
      <c r="G17061" s="32"/>
      <c r="I17061" s="7"/>
      <c r="J17061" s="7"/>
      <c r="K17061" s="7"/>
      <c r="N17061" s="7"/>
    </row>
    <row r="17062" spans="4:14" s="1" customFormat="1">
      <c r="D17062" s="32"/>
      <c r="G17062" s="32"/>
      <c r="I17062" s="7"/>
      <c r="J17062" s="7"/>
      <c r="K17062" s="7"/>
      <c r="N17062" s="7"/>
    </row>
    <row r="17063" spans="4:14" s="1" customFormat="1">
      <c r="D17063" s="32"/>
      <c r="G17063" s="32"/>
      <c r="I17063" s="7"/>
      <c r="J17063" s="7"/>
      <c r="K17063" s="7"/>
      <c r="N17063" s="7"/>
    </row>
    <row r="17064" spans="4:14" s="1" customFormat="1">
      <c r="D17064" s="32"/>
      <c r="G17064" s="32"/>
      <c r="I17064" s="7"/>
      <c r="J17064" s="7"/>
      <c r="K17064" s="7"/>
      <c r="N17064" s="7"/>
    </row>
    <row r="17065" spans="4:14" s="1" customFormat="1">
      <c r="D17065" s="32"/>
      <c r="G17065" s="32"/>
      <c r="I17065" s="7"/>
      <c r="J17065" s="7"/>
      <c r="K17065" s="7"/>
      <c r="N17065" s="7"/>
    </row>
    <row r="17066" spans="4:14" s="1" customFormat="1">
      <c r="D17066" s="32"/>
      <c r="G17066" s="32"/>
      <c r="I17066" s="7"/>
      <c r="J17066" s="7"/>
      <c r="K17066" s="7"/>
      <c r="N17066" s="7"/>
    </row>
    <row r="17067" spans="4:14" s="1" customFormat="1">
      <c r="D17067" s="32"/>
      <c r="G17067" s="32"/>
      <c r="I17067" s="7"/>
      <c r="J17067" s="7"/>
      <c r="K17067" s="7"/>
      <c r="N17067" s="7"/>
    </row>
    <row r="17068" spans="4:14" s="1" customFormat="1">
      <c r="D17068" s="32"/>
      <c r="G17068" s="32"/>
      <c r="I17068" s="7"/>
      <c r="J17068" s="7"/>
      <c r="K17068" s="7"/>
      <c r="N17068" s="7"/>
    </row>
    <row r="17069" spans="4:14" s="1" customFormat="1">
      <c r="D17069" s="32"/>
      <c r="G17069" s="32"/>
      <c r="I17069" s="7"/>
      <c r="J17069" s="7"/>
      <c r="K17069" s="7"/>
      <c r="N17069" s="7"/>
    </row>
    <row r="17070" spans="4:14" s="1" customFormat="1">
      <c r="D17070" s="32"/>
      <c r="G17070" s="32"/>
      <c r="I17070" s="7"/>
      <c r="J17070" s="7"/>
      <c r="K17070" s="7"/>
      <c r="N17070" s="7"/>
    </row>
    <row r="17071" spans="4:14" s="1" customFormat="1">
      <c r="D17071" s="32"/>
      <c r="G17071" s="32"/>
      <c r="I17071" s="7"/>
      <c r="J17071" s="7"/>
      <c r="K17071" s="7"/>
      <c r="N17071" s="7"/>
    </row>
    <row r="17072" spans="4:14" s="1" customFormat="1">
      <c r="D17072" s="32"/>
      <c r="G17072" s="32"/>
      <c r="I17072" s="7"/>
      <c r="J17072" s="7"/>
      <c r="K17072" s="7"/>
      <c r="N17072" s="7"/>
    </row>
    <row r="17073" spans="4:14" s="1" customFormat="1">
      <c r="D17073" s="32"/>
      <c r="G17073" s="32"/>
      <c r="I17073" s="7"/>
      <c r="J17073" s="7"/>
      <c r="K17073" s="7"/>
      <c r="N17073" s="7"/>
    </row>
    <row r="17074" spans="4:14" s="1" customFormat="1">
      <c r="D17074" s="32"/>
      <c r="G17074" s="32"/>
      <c r="I17074" s="7"/>
      <c r="J17074" s="7"/>
      <c r="K17074" s="7"/>
      <c r="N17074" s="7"/>
    </row>
    <row r="17075" spans="4:14" s="1" customFormat="1">
      <c r="D17075" s="32"/>
      <c r="G17075" s="32"/>
      <c r="I17075" s="7"/>
      <c r="J17075" s="7"/>
      <c r="K17075" s="7"/>
      <c r="N17075" s="7"/>
    </row>
    <row r="17076" spans="4:14" s="1" customFormat="1">
      <c r="D17076" s="32"/>
      <c r="G17076" s="32"/>
      <c r="I17076" s="7"/>
      <c r="J17076" s="7"/>
      <c r="K17076" s="7"/>
      <c r="N17076" s="7"/>
    </row>
    <row r="17077" spans="4:14" s="1" customFormat="1">
      <c r="D17077" s="32"/>
      <c r="G17077" s="32"/>
      <c r="I17077" s="7"/>
      <c r="J17077" s="7"/>
      <c r="K17077" s="7"/>
      <c r="N17077" s="7"/>
    </row>
    <row r="17078" spans="4:14" s="1" customFormat="1">
      <c r="D17078" s="32"/>
      <c r="G17078" s="32"/>
      <c r="I17078" s="7"/>
      <c r="J17078" s="7"/>
      <c r="K17078" s="7"/>
      <c r="N17078" s="7"/>
    </row>
    <row r="17079" spans="4:14" s="1" customFormat="1">
      <c r="D17079" s="32"/>
      <c r="G17079" s="32"/>
      <c r="I17079" s="7"/>
      <c r="J17079" s="7"/>
      <c r="K17079" s="7"/>
      <c r="N17079" s="7"/>
    </row>
    <row r="17080" spans="4:14" s="1" customFormat="1">
      <c r="D17080" s="32"/>
      <c r="G17080" s="32"/>
      <c r="I17080" s="7"/>
      <c r="J17080" s="7"/>
      <c r="K17080" s="7"/>
      <c r="N17080" s="7"/>
    </row>
    <row r="17081" spans="4:14" s="1" customFormat="1">
      <c r="D17081" s="32"/>
      <c r="G17081" s="32"/>
      <c r="I17081" s="7"/>
      <c r="J17081" s="7"/>
      <c r="K17081" s="7"/>
      <c r="N17081" s="7"/>
    </row>
    <row r="17082" spans="4:14" s="1" customFormat="1">
      <c r="D17082" s="32"/>
      <c r="G17082" s="32"/>
      <c r="I17082" s="7"/>
      <c r="J17082" s="7"/>
      <c r="K17082" s="7"/>
      <c r="N17082" s="7"/>
    </row>
    <row r="17083" spans="4:14" s="1" customFormat="1">
      <c r="D17083" s="32"/>
      <c r="G17083" s="32"/>
      <c r="I17083" s="7"/>
      <c r="J17083" s="7"/>
      <c r="K17083" s="7"/>
      <c r="N17083" s="7"/>
    </row>
    <row r="17084" spans="4:14" s="1" customFormat="1">
      <c r="D17084" s="32"/>
      <c r="G17084" s="32"/>
      <c r="I17084" s="7"/>
      <c r="J17084" s="7"/>
      <c r="K17084" s="7"/>
      <c r="N17084" s="7"/>
    </row>
    <row r="17085" spans="4:14" s="1" customFormat="1">
      <c r="D17085" s="32"/>
      <c r="G17085" s="32"/>
      <c r="I17085" s="7"/>
      <c r="J17085" s="7"/>
      <c r="K17085" s="7"/>
      <c r="N17085" s="7"/>
    </row>
    <row r="17086" spans="4:14" s="1" customFormat="1">
      <c r="D17086" s="32"/>
      <c r="G17086" s="32"/>
      <c r="I17086" s="7"/>
      <c r="J17086" s="7"/>
      <c r="K17086" s="7"/>
      <c r="N17086" s="7"/>
    </row>
    <row r="17087" spans="4:14" s="1" customFormat="1">
      <c r="D17087" s="32"/>
      <c r="G17087" s="32"/>
      <c r="I17087" s="7"/>
      <c r="J17087" s="7"/>
      <c r="K17087" s="7"/>
      <c r="N17087" s="7"/>
    </row>
    <row r="17088" spans="4:14" s="1" customFormat="1">
      <c r="D17088" s="32"/>
      <c r="G17088" s="32"/>
      <c r="I17088" s="7"/>
      <c r="J17088" s="7"/>
      <c r="K17088" s="7"/>
      <c r="N17088" s="7"/>
    </row>
    <row r="17089" spans="4:14" s="1" customFormat="1">
      <c r="D17089" s="32"/>
      <c r="G17089" s="32"/>
      <c r="I17089" s="7"/>
      <c r="J17089" s="7"/>
      <c r="K17089" s="7"/>
      <c r="N17089" s="7"/>
    </row>
    <row r="17090" spans="4:14" s="1" customFormat="1">
      <c r="D17090" s="32"/>
      <c r="G17090" s="32"/>
      <c r="I17090" s="7"/>
      <c r="J17090" s="7"/>
      <c r="K17090" s="7"/>
      <c r="N17090" s="7"/>
    </row>
    <row r="17091" spans="4:14" s="1" customFormat="1">
      <c r="D17091" s="32"/>
      <c r="G17091" s="32"/>
      <c r="I17091" s="7"/>
      <c r="J17091" s="7"/>
      <c r="K17091" s="7"/>
      <c r="N17091" s="7"/>
    </row>
    <row r="17092" spans="4:14" s="1" customFormat="1">
      <c r="D17092" s="32"/>
      <c r="G17092" s="32"/>
      <c r="I17092" s="7"/>
      <c r="J17092" s="7"/>
      <c r="K17092" s="7"/>
      <c r="N17092" s="7"/>
    </row>
    <row r="17093" spans="4:14" s="1" customFormat="1">
      <c r="D17093" s="32"/>
      <c r="G17093" s="32"/>
      <c r="I17093" s="7"/>
      <c r="J17093" s="7"/>
      <c r="K17093" s="7"/>
      <c r="N17093" s="7"/>
    </row>
    <row r="17094" spans="4:14" s="1" customFormat="1">
      <c r="D17094" s="32"/>
      <c r="G17094" s="32"/>
      <c r="I17094" s="7"/>
      <c r="J17094" s="7"/>
      <c r="K17094" s="7"/>
      <c r="N17094" s="7"/>
    </row>
    <row r="17095" spans="4:14" s="1" customFormat="1">
      <c r="D17095" s="32"/>
      <c r="G17095" s="32"/>
      <c r="I17095" s="7"/>
      <c r="J17095" s="7"/>
      <c r="K17095" s="7"/>
      <c r="N17095" s="7"/>
    </row>
    <row r="17096" spans="4:14" s="1" customFormat="1">
      <c r="D17096" s="32"/>
      <c r="G17096" s="32"/>
      <c r="I17096" s="7"/>
      <c r="J17096" s="7"/>
      <c r="K17096" s="7"/>
      <c r="N17096" s="7"/>
    </row>
    <row r="17097" spans="4:14" s="1" customFormat="1">
      <c r="D17097" s="32"/>
      <c r="G17097" s="32"/>
      <c r="I17097" s="7"/>
      <c r="J17097" s="7"/>
      <c r="K17097" s="7"/>
      <c r="N17097" s="7"/>
    </row>
    <row r="17098" spans="4:14" s="1" customFormat="1">
      <c r="D17098" s="32"/>
      <c r="G17098" s="32"/>
      <c r="I17098" s="7"/>
      <c r="J17098" s="7"/>
      <c r="K17098" s="7"/>
      <c r="N17098" s="7"/>
    </row>
    <row r="17099" spans="4:14" s="1" customFormat="1">
      <c r="D17099" s="32"/>
      <c r="G17099" s="32"/>
      <c r="I17099" s="7"/>
      <c r="J17099" s="7"/>
      <c r="K17099" s="7"/>
      <c r="N17099" s="7"/>
    </row>
    <row r="17100" spans="4:14" s="1" customFormat="1">
      <c r="D17100" s="32"/>
      <c r="G17100" s="32"/>
      <c r="I17100" s="7"/>
      <c r="J17100" s="7"/>
      <c r="K17100" s="7"/>
      <c r="N17100" s="7"/>
    </row>
    <row r="17101" spans="4:14" s="1" customFormat="1">
      <c r="D17101" s="32"/>
      <c r="G17101" s="32"/>
      <c r="I17101" s="7"/>
      <c r="J17101" s="7"/>
      <c r="K17101" s="7"/>
      <c r="N17101" s="7"/>
    </row>
    <row r="17102" spans="4:14" s="1" customFormat="1">
      <c r="D17102" s="32"/>
      <c r="G17102" s="32"/>
      <c r="I17102" s="7"/>
      <c r="J17102" s="7"/>
      <c r="K17102" s="7"/>
      <c r="N17102" s="7"/>
    </row>
    <row r="17103" spans="4:14" s="1" customFormat="1">
      <c r="D17103" s="32"/>
      <c r="G17103" s="32"/>
      <c r="I17103" s="7"/>
      <c r="J17103" s="7"/>
      <c r="K17103" s="7"/>
      <c r="N17103" s="7"/>
    </row>
    <row r="17104" spans="4:14" s="1" customFormat="1">
      <c r="D17104" s="32"/>
      <c r="G17104" s="32"/>
      <c r="I17104" s="7"/>
      <c r="J17104" s="7"/>
      <c r="K17104" s="7"/>
      <c r="N17104" s="7"/>
    </row>
    <row r="17105" spans="4:14" s="1" customFormat="1">
      <c r="D17105" s="32"/>
      <c r="G17105" s="32"/>
      <c r="I17105" s="7"/>
      <c r="J17105" s="7"/>
      <c r="K17105" s="7"/>
      <c r="N17105" s="7"/>
    </row>
    <row r="17106" spans="4:14" s="1" customFormat="1">
      <c r="D17106" s="32"/>
      <c r="G17106" s="32"/>
      <c r="I17106" s="7"/>
      <c r="J17106" s="7"/>
      <c r="K17106" s="7"/>
      <c r="N17106" s="7"/>
    </row>
    <row r="17107" spans="4:14" s="1" customFormat="1">
      <c r="D17107" s="32"/>
      <c r="G17107" s="32"/>
      <c r="I17107" s="7"/>
      <c r="J17107" s="7"/>
      <c r="K17107" s="7"/>
      <c r="N17107" s="7"/>
    </row>
    <row r="17108" spans="4:14" s="1" customFormat="1">
      <c r="D17108" s="32"/>
      <c r="G17108" s="32"/>
      <c r="I17108" s="7"/>
      <c r="J17108" s="7"/>
      <c r="K17108" s="7"/>
      <c r="N17108" s="7"/>
    </row>
    <row r="17109" spans="4:14" s="1" customFormat="1">
      <c r="D17109" s="32"/>
      <c r="G17109" s="32"/>
      <c r="I17109" s="7"/>
      <c r="J17109" s="7"/>
      <c r="K17109" s="7"/>
      <c r="N17109" s="7"/>
    </row>
    <row r="17110" spans="4:14" s="1" customFormat="1">
      <c r="D17110" s="32"/>
      <c r="G17110" s="32"/>
      <c r="I17110" s="7"/>
      <c r="J17110" s="7"/>
      <c r="K17110" s="7"/>
      <c r="N17110" s="7"/>
    </row>
    <row r="17111" spans="4:14" s="1" customFormat="1">
      <c r="D17111" s="32"/>
      <c r="G17111" s="32"/>
      <c r="I17111" s="7"/>
      <c r="J17111" s="7"/>
      <c r="K17111" s="7"/>
      <c r="N17111" s="7"/>
    </row>
    <row r="17112" spans="4:14" s="1" customFormat="1">
      <c r="D17112" s="32"/>
      <c r="G17112" s="32"/>
      <c r="I17112" s="7"/>
      <c r="J17112" s="7"/>
      <c r="K17112" s="7"/>
      <c r="N17112" s="7"/>
    </row>
    <row r="17113" spans="4:14" s="1" customFormat="1">
      <c r="D17113" s="32"/>
      <c r="G17113" s="32"/>
      <c r="I17113" s="7"/>
      <c r="J17113" s="7"/>
      <c r="K17113" s="7"/>
      <c r="N17113" s="7"/>
    </row>
    <row r="17114" spans="4:14" s="1" customFormat="1">
      <c r="D17114" s="32"/>
      <c r="G17114" s="32"/>
      <c r="I17114" s="7"/>
      <c r="J17114" s="7"/>
      <c r="K17114" s="7"/>
      <c r="N17114" s="7"/>
    </row>
    <row r="17115" spans="4:14" s="1" customFormat="1">
      <c r="D17115" s="32"/>
      <c r="G17115" s="32"/>
      <c r="I17115" s="7"/>
      <c r="J17115" s="7"/>
      <c r="K17115" s="7"/>
      <c r="N17115" s="7"/>
    </row>
    <row r="17116" spans="4:14" s="1" customFormat="1">
      <c r="D17116" s="32"/>
      <c r="G17116" s="32"/>
      <c r="I17116" s="7"/>
      <c r="J17116" s="7"/>
      <c r="K17116" s="7"/>
      <c r="N17116" s="7"/>
    </row>
    <row r="17117" spans="4:14" s="1" customFormat="1">
      <c r="D17117" s="32"/>
      <c r="G17117" s="32"/>
      <c r="I17117" s="7"/>
      <c r="J17117" s="7"/>
      <c r="K17117" s="7"/>
      <c r="N17117" s="7"/>
    </row>
    <row r="17118" spans="4:14" s="1" customFormat="1">
      <c r="D17118" s="32"/>
      <c r="G17118" s="32"/>
      <c r="I17118" s="7"/>
      <c r="J17118" s="7"/>
      <c r="K17118" s="7"/>
      <c r="N17118" s="7"/>
    </row>
    <row r="17119" spans="4:14" s="1" customFormat="1">
      <c r="D17119" s="32"/>
      <c r="G17119" s="32"/>
      <c r="I17119" s="7"/>
      <c r="J17119" s="7"/>
      <c r="K17119" s="7"/>
      <c r="N17119" s="7"/>
    </row>
    <row r="17120" spans="4:14" s="1" customFormat="1">
      <c r="D17120" s="32"/>
      <c r="G17120" s="32"/>
      <c r="I17120" s="7"/>
      <c r="J17120" s="7"/>
      <c r="K17120" s="7"/>
      <c r="N17120" s="7"/>
    </row>
    <row r="17121" spans="4:14" s="1" customFormat="1">
      <c r="D17121" s="32"/>
      <c r="G17121" s="32"/>
      <c r="I17121" s="7"/>
      <c r="J17121" s="7"/>
      <c r="K17121" s="7"/>
      <c r="N17121" s="7"/>
    </row>
    <row r="17122" spans="4:14" s="1" customFormat="1">
      <c r="D17122" s="32"/>
      <c r="G17122" s="32"/>
      <c r="I17122" s="7"/>
      <c r="J17122" s="7"/>
      <c r="K17122" s="7"/>
      <c r="N17122" s="7"/>
    </row>
    <row r="17123" spans="4:14" s="1" customFormat="1">
      <c r="D17123" s="32"/>
      <c r="G17123" s="32"/>
      <c r="I17123" s="7"/>
      <c r="J17123" s="7"/>
      <c r="K17123" s="7"/>
      <c r="N17123" s="7"/>
    </row>
    <row r="17124" spans="4:14" s="1" customFormat="1">
      <c r="D17124" s="32"/>
      <c r="G17124" s="32"/>
      <c r="I17124" s="7"/>
      <c r="J17124" s="7"/>
      <c r="K17124" s="7"/>
      <c r="N17124" s="7"/>
    </row>
    <row r="17125" spans="4:14" s="1" customFormat="1">
      <c r="D17125" s="32"/>
      <c r="G17125" s="32"/>
      <c r="I17125" s="7"/>
      <c r="J17125" s="7"/>
      <c r="K17125" s="7"/>
      <c r="N17125" s="7"/>
    </row>
    <row r="17126" spans="4:14" s="1" customFormat="1">
      <c r="D17126" s="32"/>
      <c r="G17126" s="32"/>
      <c r="I17126" s="7"/>
      <c r="J17126" s="7"/>
      <c r="K17126" s="7"/>
      <c r="N17126" s="7"/>
    </row>
    <row r="17127" spans="4:14" s="1" customFormat="1">
      <c r="D17127" s="32"/>
      <c r="G17127" s="32"/>
      <c r="I17127" s="7"/>
      <c r="J17127" s="7"/>
      <c r="K17127" s="7"/>
      <c r="N17127" s="7"/>
    </row>
    <row r="17128" spans="4:14" s="1" customFormat="1">
      <c r="D17128" s="32"/>
      <c r="G17128" s="32"/>
      <c r="I17128" s="7"/>
      <c r="J17128" s="7"/>
      <c r="K17128" s="7"/>
      <c r="N17128" s="7"/>
    </row>
    <row r="17129" spans="4:14" s="1" customFormat="1">
      <c r="D17129" s="32"/>
      <c r="G17129" s="32"/>
      <c r="I17129" s="7"/>
      <c r="J17129" s="7"/>
      <c r="K17129" s="7"/>
      <c r="N17129" s="7"/>
    </row>
    <row r="17130" spans="4:14" s="1" customFormat="1">
      <c r="D17130" s="32"/>
      <c r="G17130" s="32"/>
      <c r="I17130" s="7"/>
      <c r="J17130" s="7"/>
      <c r="K17130" s="7"/>
      <c r="N17130" s="7"/>
    </row>
    <row r="17131" spans="4:14" s="1" customFormat="1">
      <c r="D17131" s="32"/>
      <c r="G17131" s="32"/>
      <c r="I17131" s="7"/>
      <c r="J17131" s="7"/>
      <c r="K17131" s="7"/>
      <c r="N17131" s="7"/>
    </row>
    <row r="17132" spans="4:14" s="1" customFormat="1">
      <c r="D17132" s="32"/>
      <c r="G17132" s="32"/>
      <c r="I17132" s="7"/>
      <c r="J17132" s="7"/>
      <c r="K17132" s="7"/>
      <c r="N17132" s="7"/>
    </row>
    <row r="17133" spans="4:14" s="1" customFormat="1">
      <c r="D17133" s="32"/>
      <c r="G17133" s="32"/>
      <c r="I17133" s="7"/>
      <c r="J17133" s="7"/>
      <c r="K17133" s="7"/>
      <c r="N17133" s="7"/>
    </row>
    <row r="17134" spans="4:14" s="1" customFormat="1">
      <c r="D17134" s="32"/>
      <c r="G17134" s="32"/>
      <c r="I17134" s="7"/>
      <c r="J17134" s="7"/>
      <c r="K17134" s="7"/>
      <c r="N17134" s="7"/>
    </row>
    <row r="17135" spans="4:14" s="1" customFormat="1">
      <c r="D17135" s="32"/>
      <c r="G17135" s="32"/>
      <c r="I17135" s="7"/>
      <c r="J17135" s="7"/>
      <c r="K17135" s="7"/>
      <c r="N17135" s="7"/>
    </row>
    <row r="17136" spans="4:14" s="1" customFormat="1">
      <c r="D17136" s="32"/>
      <c r="G17136" s="32"/>
      <c r="I17136" s="7"/>
      <c r="J17136" s="7"/>
      <c r="K17136" s="7"/>
      <c r="N17136" s="7"/>
    </row>
    <row r="17137" spans="4:14" s="1" customFormat="1">
      <c r="D17137" s="32"/>
      <c r="G17137" s="32"/>
      <c r="I17137" s="7"/>
      <c r="J17137" s="7"/>
      <c r="K17137" s="7"/>
      <c r="N17137" s="7"/>
    </row>
    <row r="17138" spans="4:14" s="1" customFormat="1">
      <c r="D17138" s="32"/>
      <c r="G17138" s="32"/>
      <c r="I17138" s="7"/>
      <c r="J17138" s="7"/>
      <c r="K17138" s="7"/>
      <c r="N17138" s="7"/>
    </row>
    <row r="17139" spans="4:14" s="1" customFormat="1">
      <c r="D17139" s="32"/>
      <c r="G17139" s="32"/>
      <c r="I17139" s="7"/>
      <c r="J17139" s="7"/>
      <c r="K17139" s="7"/>
      <c r="N17139" s="7"/>
    </row>
    <row r="17140" spans="4:14" s="1" customFormat="1">
      <c r="D17140" s="32"/>
      <c r="G17140" s="32"/>
      <c r="I17140" s="7"/>
      <c r="J17140" s="7"/>
      <c r="K17140" s="7"/>
      <c r="N17140" s="7"/>
    </row>
    <row r="17141" spans="4:14" s="1" customFormat="1">
      <c r="D17141" s="32"/>
      <c r="G17141" s="32"/>
      <c r="I17141" s="7"/>
      <c r="J17141" s="7"/>
      <c r="K17141" s="7"/>
      <c r="N17141" s="7"/>
    </row>
    <row r="17142" spans="4:14" s="1" customFormat="1">
      <c r="D17142" s="32"/>
      <c r="G17142" s="32"/>
      <c r="I17142" s="7"/>
      <c r="J17142" s="7"/>
      <c r="K17142" s="7"/>
      <c r="N17142" s="7"/>
    </row>
    <row r="17143" spans="4:14" s="1" customFormat="1">
      <c r="D17143" s="32"/>
      <c r="G17143" s="32"/>
      <c r="I17143" s="7"/>
      <c r="J17143" s="7"/>
      <c r="K17143" s="7"/>
      <c r="N17143" s="7"/>
    </row>
    <row r="17144" spans="4:14" s="1" customFormat="1">
      <c r="D17144" s="32"/>
      <c r="G17144" s="32"/>
      <c r="I17144" s="7"/>
      <c r="J17144" s="7"/>
      <c r="K17144" s="7"/>
      <c r="N17144" s="7"/>
    </row>
    <row r="17145" spans="4:14" s="1" customFormat="1">
      <c r="D17145" s="32"/>
      <c r="G17145" s="32"/>
      <c r="I17145" s="7"/>
      <c r="J17145" s="7"/>
      <c r="K17145" s="7"/>
      <c r="N17145" s="7"/>
    </row>
    <row r="17146" spans="4:14" s="1" customFormat="1">
      <c r="D17146" s="32"/>
      <c r="G17146" s="32"/>
      <c r="I17146" s="7"/>
      <c r="J17146" s="7"/>
      <c r="K17146" s="7"/>
      <c r="N17146" s="7"/>
    </row>
    <row r="17147" spans="4:14" s="1" customFormat="1">
      <c r="D17147" s="32"/>
      <c r="G17147" s="32"/>
      <c r="I17147" s="7"/>
      <c r="J17147" s="7"/>
      <c r="K17147" s="7"/>
      <c r="N17147" s="7"/>
    </row>
    <row r="17148" spans="4:14" s="1" customFormat="1">
      <c r="D17148" s="32"/>
      <c r="G17148" s="32"/>
      <c r="I17148" s="7"/>
      <c r="J17148" s="7"/>
      <c r="K17148" s="7"/>
      <c r="N17148" s="7"/>
    </row>
    <row r="17149" spans="4:14" s="1" customFormat="1">
      <c r="D17149" s="32"/>
      <c r="G17149" s="32"/>
      <c r="I17149" s="7"/>
      <c r="J17149" s="7"/>
      <c r="K17149" s="7"/>
      <c r="N17149" s="7"/>
    </row>
    <row r="17150" spans="4:14" s="1" customFormat="1">
      <c r="D17150" s="32"/>
      <c r="G17150" s="32"/>
      <c r="I17150" s="7"/>
      <c r="J17150" s="7"/>
      <c r="K17150" s="7"/>
      <c r="N17150" s="7"/>
    </row>
    <row r="17151" spans="4:14" s="1" customFormat="1">
      <c r="D17151" s="32"/>
      <c r="G17151" s="32"/>
      <c r="I17151" s="7"/>
      <c r="J17151" s="7"/>
      <c r="K17151" s="7"/>
      <c r="N17151" s="7"/>
    </row>
    <row r="17152" spans="4:14" s="1" customFormat="1">
      <c r="D17152" s="32"/>
      <c r="G17152" s="32"/>
      <c r="I17152" s="7"/>
      <c r="J17152" s="7"/>
      <c r="K17152" s="7"/>
      <c r="N17152" s="7"/>
    </row>
    <row r="17153" spans="4:14" s="1" customFormat="1">
      <c r="D17153" s="32"/>
      <c r="G17153" s="32"/>
      <c r="I17153" s="7"/>
      <c r="J17153" s="7"/>
      <c r="K17153" s="7"/>
      <c r="N17153" s="7"/>
    </row>
    <row r="17154" spans="4:14" s="1" customFormat="1">
      <c r="D17154" s="32"/>
      <c r="G17154" s="32"/>
      <c r="I17154" s="7"/>
      <c r="J17154" s="7"/>
      <c r="K17154" s="7"/>
      <c r="N17154" s="7"/>
    </row>
    <row r="17155" spans="4:14" s="1" customFormat="1">
      <c r="D17155" s="32"/>
      <c r="G17155" s="32"/>
      <c r="I17155" s="7"/>
      <c r="J17155" s="7"/>
      <c r="K17155" s="7"/>
      <c r="N17155" s="7"/>
    </row>
    <row r="17156" spans="4:14" s="1" customFormat="1">
      <c r="D17156" s="32"/>
      <c r="G17156" s="32"/>
      <c r="I17156" s="7"/>
      <c r="J17156" s="7"/>
      <c r="K17156" s="7"/>
      <c r="N17156" s="7"/>
    </row>
    <row r="17157" spans="4:14" s="1" customFormat="1">
      <c r="D17157" s="32"/>
      <c r="G17157" s="32"/>
      <c r="I17157" s="7"/>
      <c r="J17157" s="7"/>
      <c r="K17157" s="7"/>
      <c r="N17157" s="7"/>
    </row>
    <row r="17158" spans="4:14" s="1" customFormat="1">
      <c r="D17158" s="32"/>
      <c r="G17158" s="32"/>
      <c r="I17158" s="7"/>
      <c r="J17158" s="7"/>
      <c r="K17158" s="7"/>
      <c r="N17158" s="7"/>
    </row>
    <row r="17159" spans="4:14" s="1" customFormat="1">
      <c r="D17159" s="32"/>
      <c r="G17159" s="32"/>
      <c r="I17159" s="7"/>
      <c r="J17159" s="7"/>
      <c r="K17159" s="7"/>
      <c r="N17159" s="7"/>
    </row>
    <row r="17160" spans="4:14" s="1" customFormat="1">
      <c r="D17160" s="32"/>
      <c r="G17160" s="32"/>
      <c r="I17160" s="7"/>
      <c r="J17160" s="7"/>
      <c r="K17160" s="7"/>
      <c r="N17160" s="7"/>
    </row>
    <row r="17161" spans="4:14" s="1" customFormat="1">
      <c r="D17161" s="32"/>
      <c r="G17161" s="32"/>
      <c r="I17161" s="7"/>
      <c r="J17161" s="7"/>
      <c r="K17161" s="7"/>
      <c r="N17161" s="7"/>
    </row>
    <row r="17162" spans="4:14" s="1" customFormat="1">
      <c r="D17162" s="32"/>
      <c r="G17162" s="32"/>
      <c r="I17162" s="7"/>
      <c r="J17162" s="7"/>
      <c r="K17162" s="7"/>
      <c r="N17162" s="7"/>
    </row>
    <row r="17163" spans="4:14" s="1" customFormat="1">
      <c r="D17163" s="32"/>
      <c r="G17163" s="32"/>
      <c r="I17163" s="7"/>
      <c r="J17163" s="7"/>
      <c r="K17163" s="7"/>
      <c r="N17163" s="7"/>
    </row>
    <row r="17164" spans="4:14" s="1" customFormat="1">
      <c r="D17164" s="32"/>
      <c r="G17164" s="32"/>
      <c r="I17164" s="7"/>
      <c r="J17164" s="7"/>
      <c r="K17164" s="7"/>
      <c r="N17164" s="7"/>
    </row>
    <row r="17165" spans="4:14" s="1" customFormat="1">
      <c r="D17165" s="32"/>
      <c r="G17165" s="32"/>
      <c r="I17165" s="7"/>
      <c r="J17165" s="7"/>
      <c r="K17165" s="7"/>
      <c r="N17165" s="7"/>
    </row>
    <row r="17166" spans="4:14" s="1" customFormat="1">
      <c r="D17166" s="32"/>
      <c r="G17166" s="32"/>
      <c r="I17166" s="7"/>
      <c r="J17166" s="7"/>
      <c r="K17166" s="7"/>
      <c r="N17166" s="7"/>
    </row>
    <row r="17167" spans="4:14" s="1" customFormat="1">
      <c r="D17167" s="32"/>
      <c r="G17167" s="32"/>
      <c r="I17167" s="7"/>
      <c r="J17167" s="7"/>
      <c r="K17167" s="7"/>
      <c r="N17167" s="7"/>
    </row>
    <row r="17168" spans="4:14" s="1" customFormat="1">
      <c r="D17168" s="32"/>
      <c r="G17168" s="32"/>
      <c r="I17168" s="7"/>
      <c r="J17168" s="7"/>
      <c r="K17168" s="7"/>
      <c r="N17168" s="7"/>
    </row>
    <row r="17169" spans="4:14" s="1" customFormat="1">
      <c r="D17169" s="32"/>
      <c r="G17169" s="32"/>
      <c r="I17169" s="7"/>
      <c r="J17169" s="7"/>
      <c r="K17169" s="7"/>
      <c r="N17169" s="7"/>
    </row>
    <row r="17170" spans="4:14" s="1" customFormat="1">
      <c r="D17170" s="32"/>
      <c r="G17170" s="32"/>
      <c r="I17170" s="7"/>
      <c r="J17170" s="7"/>
      <c r="K17170" s="7"/>
      <c r="N17170" s="7"/>
    </row>
    <row r="17171" spans="4:14" s="1" customFormat="1">
      <c r="D17171" s="32"/>
      <c r="G17171" s="32"/>
      <c r="I17171" s="7"/>
      <c r="J17171" s="7"/>
      <c r="K17171" s="7"/>
      <c r="N17171" s="7"/>
    </row>
    <row r="17172" spans="4:14" s="1" customFormat="1">
      <c r="D17172" s="32"/>
      <c r="G17172" s="32"/>
      <c r="I17172" s="7"/>
      <c r="J17172" s="7"/>
      <c r="K17172" s="7"/>
      <c r="N17172" s="7"/>
    </row>
    <row r="17173" spans="4:14" s="1" customFormat="1">
      <c r="D17173" s="32"/>
      <c r="G17173" s="32"/>
      <c r="I17173" s="7"/>
      <c r="J17173" s="7"/>
      <c r="K17173" s="7"/>
      <c r="N17173" s="7"/>
    </row>
    <row r="17174" spans="4:14" s="1" customFormat="1">
      <c r="D17174" s="32"/>
      <c r="G17174" s="32"/>
      <c r="I17174" s="7"/>
      <c r="J17174" s="7"/>
      <c r="K17174" s="7"/>
      <c r="N17174" s="7"/>
    </row>
    <row r="17175" spans="4:14" s="1" customFormat="1">
      <c r="D17175" s="32"/>
      <c r="G17175" s="32"/>
      <c r="I17175" s="7"/>
      <c r="J17175" s="7"/>
      <c r="K17175" s="7"/>
      <c r="N17175" s="7"/>
    </row>
    <row r="17176" spans="4:14" s="1" customFormat="1">
      <c r="D17176" s="32"/>
      <c r="G17176" s="32"/>
      <c r="I17176" s="7"/>
      <c r="J17176" s="7"/>
      <c r="K17176" s="7"/>
      <c r="N17176" s="7"/>
    </row>
    <row r="17177" spans="4:14" s="1" customFormat="1">
      <c r="D17177" s="32"/>
      <c r="G17177" s="32"/>
      <c r="I17177" s="7"/>
      <c r="J17177" s="7"/>
      <c r="K17177" s="7"/>
      <c r="N17177" s="7"/>
    </row>
    <row r="17178" spans="4:14" s="1" customFormat="1">
      <c r="D17178" s="32"/>
      <c r="G17178" s="32"/>
      <c r="I17178" s="7"/>
      <c r="J17178" s="7"/>
      <c r="K17178" s="7"/>
      <c r="N17178" s="7"/>
    </row>
    <row r="17179" spans="4:14" s="1" customFormat="1">
      <c r="D17179" s="32"/>
      <c r="G17179" s="32"/>
      <c r="I17179" s="7"/>
      <c r="J17179" s="7"/>
      <c r="K17179" s="7"/>
      <c r="N17179" s="7"/>
    </row>
    <row r="17180" spans="4:14" s="1" customFormat="1">
      <c r="D17180" s="32"/>
      <c r="G17180" s="32"/>
      <c r="I17180" s="7"/>
      <c r="J17180" s="7"/>
      <c r="K17180" s="7"/>
      <c r="N17180" s="7"/>
    </row>
    <row r="17181" spans="4:14" s="1" customFormat="1">
      <c r="D17181" s="32"/>
      <c r="G17181" s="32"/>
      <c r="I17181" s="7"/>
      <c r="J17181" s="7"/>
      <c r="K17181" s="7"/>
      <c r="N17181" s="7"/>
    </row>
    <row r="17182" spans="4:14" s="1" customFormat="1">
      <c r="D17182" s="32"/>
      <c r="G17182" s="32"/>
      <c r="I17182" s="7"/>
      <c r="J17182" s="7"/>
      <c r="K17182" s="7"/>
      <c r="N17182" s="7"/>
    </row>
    <row r="17183" spans="4:14" s="1" customFormat="1">
      <c r="D17183" s="32"/>
      <c r="G17183" s="32"/>
      <c r="I17183" s="7"/>
      <c r="J17183" s="7"/>
      <c r="K17183" s="7"/>
      <c r="N17183" s="7"/>
    </row>
    <row r="17184" spans="4:14" s="1" customFormat="1">
      <c r="D17184" s="32"/>
      <c r="G17184" s="32"/>
      <c r="I17184" s="7"/>
      <c r="J17184" s="7"/>
      <c r="K17184" s="7"/>
      <c r="N17184" s="7"/>
    </row>
    <row r="17185" spans="4:14" s="1" customFormat="1">
      <c r="D17185" s="32"/>
      <c r="G17185" s="32"/>
      <c r="I17185" s="7"/>
      <c r="J17185" s="7"/>
      <c r="K17185" s="7"/>
      <c r="N17185" s="7"/>
    </row>
    <row r="17186" spans="4:14" s="1" customFormat="1">
      <c r="D17186" s="32"/>
      <c r="G17186" s="32"/>
      <c r="I17186" s="7"/>
      <c r="J17186" s="7"/>
      <c r="K17186" s="7"/>
      <c r="N17186" s="7"/>
    </row>
    <row r="17187" spans="4:14" s="1" customFormat="1">
      <c r="D17187" s="32"/>
      <c r="G17187" s="32"/>
      <c r="I17187" s="7"/>
      <c r="J17187" s="7"/>
      <c r="K17187" s="7"/>
      <c r="N17187" s="7"/>
    </row>
    <row r="17188" spans="4:14" s="1" customFormat="1">
      <c r="D17188" s="32"/>
      <c r="G17188" s="32"/>
      <c r="I17188" s="7"/>
      <c r="J17188" s="7"/>
      <c r="K17188" s="7"/>
      <c r="N17188" s="7"/>
    </row>
    <row r="17189" spans="4:14" s="1" customFormat="1">
      <c r="D17189" s="32"/>
      <c r="G17189" s="32"/>
      <c r="I17189" s="7"/>
      <c r="J17189" s="7"/>
      <c r="K17189" s="7"/>
      <c r="N17189" s="7"/>
    </row>
    <row r="17190" spans="4:14" s="1" customFormat="1">
      <c r="D17190" s="32"/>
      <c r="G17190" s="32"/>
      <c r="I17190" s="7"/>
      <c r="J17190" s="7"/>
      <c r="K17190" s="7"/>
      <c r="N17190" s="7"/>
    </row>
    <row r="17191" spans="4:14" s="1" customFormat="1">
      <c r="D17191" s="32"/>
      <c r="G17191" s="32"/>
      <c r="I17191" s="7"/>
      <c r="J17191" s="7"/>
      <c r="K17191" s="7"/>
      <c r="N17191" s="7"/>
    </row>
    <row r="17192" spans="4:14" s="1" customFormat="1">
      <c r="D17192" s="32"/>
      <c r="G17192" s="32"/>
      <c r="I17192" s="7"/>
      <c r="J17192" s="7"/>
      <c r="K17192" s="7"/>
      <c r="N17192" s="7"/>
    </row>
    <row r="17193" spans="4:14" s="1" customFormat="1">
      <c r="D17193" s="32"/>
      <c r="G17193" s="32"/>
      <c r="I17193" s="7"/>
      <c r="J17193" s="7"/>
      <c r="K17193" s="7"/>
      <c r="N17193" s="7"/>
    </row>
    <row r="17194" spans="4:14" s="1" customFormat="1">
      <c r="D17194" s="32"/>
      <c r="G17194" s="32"/>
      <c r="I17194" s="7"/>
      <c r="J17194" s="7"/>
      <c r="K17194" s="7"/>
      <c r="N17194" s="7"/>
    </row>
    <row r="17195" spans="4:14" s="1" customFormat="1">
      <c r="D17195" s="32"/>
      <c r="G17195" s="32"/>
      <c r="I17195" s="7"/>
      <c r="J17195" s="7"/>
      <c r="K17195" s="7"/>
      <c r="N17195" s="7"/>
    </row>
    <row r="17196" spans="4:14" s="1" customFormat="1">
      <c r="D17196" s="32"/>
      <c r="G17196" s="32"/>
      <c r="I17196" s="7"/>
      <c r="J17196" s="7"/>
      <c r="K17196" s="7"/>
      <c r="N17196" s="7"/>
    </row>
    <row r="17197" spans="4:14" s="1" customFormat="1">
      <c r="D17197" s="32"/>
      <c r="G17197" s="32"/>
      <c r="I17197" s="7"/>
      <c r="J17197" s="7"/>
      <c r="K17197" s="7"/>
      <c r="N17197" s="7"/>
    </row>
    <row r="17198" spans="4:14" s="1" customFormat="1">
      <c r="D17198" s="32"/>
      <c r="G17198" s="32"/>
      <c r="I17198" s="7"/>
      <c r="J17198" s="7"/>
      <c r="K17198" s="7"/>
      <c r="N17198" s="7"/>
    </row>
    <row r="17199" spans="4:14" s="1" customFormat="1">
      <c r="D17199" s="32"/>
      <c r="G17199" s="32"/>
      <c r="I17199" s="7"/>
      <c r="J17199" s="7"/>
      <c r="K17199" s="7"/>
      <c r="N17199" s="7"/>
    </row>
    <row r="17200" spans="4:14" s="1" customFormat="1">
      <c r="D17200" s="32"/>
      <c r="G17200" s="32"/>
      <c r="I17200" s="7"/>
      <c r="J17200" s="7"/>
      <c r="K17200" s="7"/>
      <c r="N17200" s="7"/>
    </row>
    <row r="17201" spans="4:14" s="1" customFormat="1">
      <c r="D17201" s="32"/>
      <c r="G17201" s="32"/>
      <c r="I17201" s="7"/>
      <c r="J17201" s="7"/>
      <c r="K17201" s="7"/>
      <c r="N17201" s="7"/>
    </row>
    <row r="17202" spans="4:14" s="1" customFormat="1">
      <c r="D17202" s="32"/>
      <c r="G17202" s="32"/>
      <c r="I17202" s="7"/>
      <c r="J17202" s="7"/>
      <c r="K17202" s="7"/>
      <c r="N17202" s="7"/>
    </row>
    <row r="17203" spans="4:14" s="1" customFormat="1">
      <c r="D17203" s="32"/>
      <c r="G17203" s="32"/>
      <c r="I17203" s="7"/>
      <c r="J17203" s="7"/>
      <c r="K17203" s="7"/>
      <c r="N17203" s="7"/>
    </row>
    <row r="17204" spans="4:14" s="1" customFormat="1">
      <c r="D17204" s="32"/>
      <c r="G17204" s="32"/>
      <c r="I17204" s="7"/>
      <c r="J17204" s="7"/>
      <c r="K17204" s="7"/>
      <c r="N17204" s="7"/>
    </row>
    <row r="17205" spans="4:14" s="1" customFormat="1">
      <c r="D17205" s="32"/>
      <c r="G17205" s="32"/>
      <c r="I17205" s="7"/>
      <c r="J17205" s="7"/>
      <c r="K17205" s="7"/>
      <c r="N17205" s="7"/>
    </row>
    <row r="17206" spans="4:14" s="1" customFormat="1">
      <c r="D17206" s="32"/>
      <c r="G17206" s="32"/>
      <c r="I17206" s="7"/>
      <c r="J17206" s="7"/>
      <c r="K17206" s="7"/>
      <c r="N17206" s="7"/>
    </row>
    <row r="17207" spans="4:14" s="1" customFormat="1">
      <c r="D17207" s="32"/>
      <c r="G17207" s="32"/>
      <c r="I17207" s="7"/>
      <c r="J17207" s="7"/>
      <c r="K17207" s="7"/>
      <c r="N17207" s="7"/>
    </row>
    <row r="17208" spans="4:14" s="1" customFormat="1">
      <c r="D17208" s="32"/>
      <c r="G17208" s="32"/>
      <c r="I17208" s="7"/>
      <c r="J17208" s="7"/>
      <c r="K17208" s="7"/>
      <c r="N17208" s="7"/>
    </row>
    <row r="17209" spans="4:14" s="1" customFormat="1">
      <c r="D17209" s="32"/>
      <c r="G17209" s="32"/>
      <c r="I17209" s="7"/>
      <c r="J17209" s="7"/>
      <c r="K17209" s="7"/>
      <c r="N17209" s="7"/>
    </row>
    <row r="17210" spans="4:14" s="1" customFormat="1">
      <c r="D17210" s="32"/>
      <c r="G17210" s="32"/>
      <c r="I17210" s="7"/>
      <c r="J17210" s="7"/>
      <c r="K17210" s="7"/>
      <c r="N17210" s="7"/>
    </row>
    <row r="17211" spans="4:14" s="1" customFormat="1">
      <c r="D17211" s="32"/>
      <c r="G17211" s="32"/>
      <c r="I17211" s="7"/>
      <c r="J17211" s="7"/>
      <c r="K17211" s="7"/>
      <c r="N17211" s="7"/>
    </row>
    <row r="17212" spans="4:14" s="1" customFormat="1">
      <c r="D17212" s="32"/>
      <c r="G17212" s="32"/>
      <c r="I17212" s="7"/>
      <c r="J17212" s="7"/>
      <c r="K17212" s="7"/>
      <c r="N17212" s="7"/>
    </row>
    <row r="17213" spans="4:14" s="1" customFormat="1">
      <c r="D17213" s="32"/>
      <c r="G17213" s="32"/>
      <c r="I17213" s="7"/>
      <c r="J17213" s="7"/>
      <c r="K17213" s="7"/>
      <c r="N17213" s="7"/>
    </row>
    <row r="17214" spans="4:14" s="1" customFormat="1">
      <c r="D17214" s="32"/>
      <c r="G17214" s="32"/>
      <c r="I17214" s="7"/>
      <c r="J17214" s="7"/>
      <c r="K17214" s="7"/>
      <c r="N17214" s="7"/>
    </row>
    <row r="17215" spans="4:14" s="1" customFormat="1">
      <c r="D17215" s="32"/>
      <c r="G17215" s="32"/>
      <c r="I17215" s="7"/>
      <c r="J17215" s="7"/>
      <c r="K17215" s="7"/>
      <c r="N17215" s="7"/>
    </row>
    <row r="17216" spans="4:14" s="1" customFormat="1">
      <c r="D17216" s="32"/>
      <c r="G17216" s="32"/>
      <c r="I17216" s="7"/>
      <c r="J17216" s="7"/>
      <c r="K17216" s="7"/>
      <c r="N17216" s="7"/>
    </row>
    <row r="17217" spans="4:14" s="1" customFormat="1">
      <c r="D17217" s="32"/>
      <c r="G17217" s="32"/>
      <c r="I17217" s="7"/>
      <c r="J17217" s="7"/>
      <c r="K17217" s="7"/>
      <c r="N17217" s="7"/>
    </row>
    <row r="17218" spans="4:14" s="1" customFormat="1">
      <c r="D17218" s="32"/>
      <c r="G17218" s="32"/>
      <c r="I17218" s="7"/>
      <c r="J17218" s="7"/>
      <c r="K17218" s="7"/>
      <c r="N17218" s="7"/>
    </row>
    <row r="17219" spans="4:14" s="1" customFormat="1">
      <c r="D17219" s="32"/>
      <c r="G17219" s="32"/>
      <c r="I17219" s="7"/>
      <c r="J17219" s="7"/>
      <c r="K17219" s="7"/>
      <c r="N17219" s="7"/>
    </row>
    <row r="17220" spans="4:14" s="1" customFormat="1">
      <c r="D17220" s="32"/>
      <c r="G17220" s="32"/>
      <c r="I17220" s="7"/>
      <c r="J17220" s="7"/>
      <c r="K17220" s="7"/>
      <c r="N17220" s="7"/>
    </row>
    <row r="17221" spans="4:14" s="1" customFormat="1">
      <c r="D17221" s="32"/>
      <c r="G17221" s="32"/>
      <c r="I17221" s="7"/>
      <c r="J17221" s="7"/>
      <c r="K17221" s="7"/>
      <c r="N17221" s="7"/>
    </row>
    <row r="17222" spans="4:14" s="1" customFormat="1">
      <c r="D17222" s="32"/>
      <c r="G17222" s="32"/>
      <c r="I17222" s="7"/>
      <c r="J17222" s="7"/>
      <c r="K17222" s="7"/>
      <c r="N17222" s="7"/>
    </row>
    <row r="17223" spans="4:14" s="1" customFormat="1">
      <c r="D17223" s="32"/>
      <c r="G17223" s="32"/>
      <c r="I17223" s="7"/>
      <c r="J17223" s="7"/>
      <c r="K17223" s="7"/>
      <c r="N17223" s="7"/>
    </row>
    <row r="17224" spans="4:14" s="1" customFormat="1">
      <c r="D17224" s="32"/>
      <c r="G17224" s="32"/>
      <c r="I17224" s="7"/>
      <c r="J17224" s="7"/>
      <c r="K17224" s="7"/>
      <c r="N17224" s="7"/>
    </row>
    <row r="17225" spans="4:14" s="1" customFormat="1">
      <c r="D17225" s="32"/>
      <c r="G17225" s="32"/>
      <c r="I17225" s="7"/>
      <c r="J17225" s="7"/>
      <c r="K17225" s="7"/>
      <c r="N17225" s="7"/>
    </row>
    <row r="17226" spans="4:14" s="1" customFormat="1">
      <c r="D17226" s="32"/>
      <c r="G17226" s="32"/>
      <c r="I17226" s="7"/>
      <c r="J17226" s="7"/>
      <c r="K17226" s="7"/>
      <c r="N17226" s="7"/>
    </row>
    <row r="17227" spans="4:14" s="1" customFormat="1">
      <c r="D17227" s="32"/>
      <c r="G17227" s="32"/>
      <c r="I17227" s="7"/>
      <c r="J17227" s="7"/>
      <c r="K17227" s="7"/>
      <c r="N17227" s="7"/>
    </row>
    <row r="17228" spans="4:14" s="1" customFormat="1">
      <c r="D17228" s="32"/>
      <c r="G17228" s="32"/>
      <c r="I17228" s="7"/>
      <c r="J17228" s="7"/>
      <c r="K17228" s="7"/>
      <c r="N17228" s="7"/>
    </row>
    <row r="17229" spans="4:14" s="1" customFormat="1">
      <c r="D17229" s="32"/>
      <c r="G17229" s="32"/>
      <c r="I17229" s="7"/>
      <c r="J17229" s="7"/>
      <c r="K17229" s="7"/>
      <c r="N17229" s="7"/>
    </row>
    <row r="17230" spans="4:14" s="1" customFormat="1">
      <c r="D17230" s="32"/>
      <c r="G17230" s="32"/>
      <c r="I17230" s="7"/>
      <c r="J17230" s="7"/>
      <c r="K17230" s="7"/>
      <c r="N17230" s="7"/>
    </row>
    <row r="17231" spans="4:14" s="1" customFormat="1">
      <c r="D17231" s="32"/>
      <c r="G17231" s="32"/>
      <c r="I17231" s="7"/>
      <c r="J17231" s="7"/>
      <c r="K17231" s="7"/>
      <c r="N17231" s="7"/>
    </row>
    <row r="17232" spans="4:14" s="1" customFormat="1">
      <c r="D17232" s="32"/>
      <c r="G17232" s="32"/>
      <c r="I17232" s="7"/>
      <c r="J17232" s="7"/>
      <c r="K17232" s="7"/>
      <c r="N17232" s="7"/>
    </row>
    <row r="17233" spans="4:14" s="1" customFormat="1">
      <c r="D17233" s="32"/>
      <c r="G17233" s="32"/>
      <c r="I17233" s="7"/>
      <c r="J17233" s="7"/>
      <c r="K17233" s="7"/>
      <c r="N17233" s="7"/>
    </row>
    <row r="17234" spans="4:14" s="1" customFormat="1">
      <c r="D17234" s="32"/>
      <c r="G17234" s="32"/>
      <c r="I17234" s="7"/>
      <c r="J17234" s="7"/>
      <c r="K17234" s="7"/>
      <c r="N17234" s="7"/>
    </row>
    <row r="17235" spans="4:14" s="1" customFormat="1">
      <c r="D17235" s="32"/>
      <c r="G17235" s="32"/>
      <c r="I17235" s="7"/>
      <c r="J17235" s="7"/>
      <c r="K17235" s="7"/>
      <c r="N17235" s="7"/>
    </row>
    <row r="17236" spans="4:14" s="1" customFormat="1">
      <c r="D17236" s="32"/>
      <c r="G17236" s="32"/>
      <c r="I17236" s="7"/>
      <c r="J17236" s="7"/>
      <c r="K17236" s="7"/>
      <c r="N17236" s="7"/>
    </row>
    <row r="17237" spans="4:14" s="1" customFormat="1">
      <c r="D17237" s="32"/>
      <c r="G17237" s="32"/>
      <c r="I17237" s="7"/>
      <c r="J17237" s="7"/>
      <c r="K17237" s="7"/>
      <c r="N17237" s="7"/>
    </row>
    <row r="17238" spans="4:14" s="1" customFormat="1">
      <c r="D17238" s="32"/>
      <c r="G17238" s="32"/>
      <c r="I17238" s="7"/>
      <c r="J17238" s="7"/>
      <c r="K17238" s="7"/>
      <c r="N17238" s="7"/>
    </row>
    <row r="17239" spans="4:14" s="1" customFormat="1">
      <c r="D17239" s="32"/>
      <c r="G17239" s="32"/>
      <c r="I17239" s="7"/>
      <c r="J17239" s="7"/>
      <c r="K17239" s="7"/>
      <c r="N17239" s="7"/>
    </row>
    <row r="17240" spans="4:14" s="1" customFormat="1">
      <c r="D17240" s="32"/>
      <c r="G17240" s="32"/>
      <c r="I17240" s="7"/>
      <c r="J17240" s="7"/>
      <c r="K17240" s="7"/>
      <c r="N17240" s="7"/>
    </row>
    <row r="17241" spans="4:14" s="1" customFormat="1">
      <c r="D17241" s="32"/>
      <c r="G17241" s="32"/>
      <c r="I17241" s="7"/>
      <c r="J17241" s="7"/>
      <c r="K17241" s="7"/>
      <c r="N17241" s="7"/>
    </row>
    <row r="17242" spans="4:14" s="1" customFormat="1">
      <c r="D17242" s="32"/>
      <c r="G17242" s="32"/>
      <c r="I17242" s="7"/>
      <c r="J17242" s="7"/>
      <c r="K17242" s="7"/>
      <c r="N17242" s="7"/>
    </row>
    <row r="17243" spans="4:14" s="1" customFormat="1">
      <c r="D17243" s="32"/>
      <c r="G17243" s="32"/>
      <c r="I17243" s="7"/>
      <c r="J17243" s="7"/>
      <c r="K17243" s="7"/>
      <c r="N17243" s="7"/>
    </row>
    <row r="17244" spans="4:14" s="1" customFormat="1">
      <c r="D17244" s="32"/>
      <c r="G17244" s="32"/>
      <c r="I17244" s="7"/>
      <c r="J17244" s="7"/>
      <c r="K17244" s="7"/>
      <c r="N17244" s="7"/>
    </row>
    <row r="17245" spans="4:14" s="1" customFormat="1">
      <c r="D17245" s="32"/>
      <c r="G17245" s="32"/>
      <c r="I17245" s="7"/>
      <c r="J17245" s="7"/>
      <c r="K17245" s="7"/>
      <c r="N17245" s="7"/>
    </row>
    <row r="17246" spans="4:14" s="1" customFormat="1">
      <c r="D17246" s="32"/>
      <c r="G17246" s="32"/>
      <c r="I17246" s="7"/>
      <c r="J17246" s="7"/>
      <c r="K17246" s="7"/>
      <c r="N17246" s="7"/>
    </row>
    <row r="17247" spans="4:14" s="1" customFormat="1">
      <c r="D17247" s="32"/>
      <c r="G17247" s="32"/>
      <c r="I17247" s="7"/>
      <c r="J17247" s="7"/>
      <c r="K17247" s="7"/>
      <c r="N17247" s="7"/>
    </row>
    <row r="17248" spans="4:14" s="1" customFormat="1">
      <c r="D17248" s="32"/>
      <c r="G17248" s="32"/>
      <c r="I17248" s="7"/>
      <c r="J17248" s="7"/>
      <c r="K17248" s="7"/>
      <c r="N17248" s="7"/>
    </row>
    <row r="17249" spans="4:14" s="1" customFormat="1">
      <c r="D17249" s="32"/>
      <c r="G17249" s="32"/>
      <c r="I17249" s="7"/>
      <c r="J17249" s="7"/>
      <c r="K17249" s="7"/>
      <c r="N17249" s="7"/>
    </row>
    <row r="17250" spans="4:14" s="1" customFormat="1">
      <c r="D17250" s="32"/>
      <c r="G17250" s="32"/>
      <c r="I17250" s="7"/>
      <c r="J17250" s="7"/>
      <c r="K17250" s="7"/>
      <c r="N17250" s="7"/>
    </row>
    <row r="17251" spans="4:14" s="1" customFormat="1">
      <c r="D17251" s="32"/>
      <c r="G17251" s="32"/>
      <c r="I17251" s="7"/>
      <c r="J17251" s="7"/>
      <c r="K17251" s="7"/>
      <c r="N17251" s="7"/>
    </row>
    <row r="17252" spans="4:14" s="1" customFormat="1">
      <c r="D17252" s="32"/>
      <c r="G17252" s="32"/>
      <c r="I17252" s="7"/>
      <c r="J17252" s="7"/>
      <c r="K17252" s="7"/>
      <c r="N17252" s="7"/>
    </row>
    <row r="17253" spans="4:14" s="1" customFormat="1">
      <c r="D17253" s="32"/>
      <c r="G17253" s="32"/>
      <c r="I17253" s="7"/>
      <c r="J17253" s="7"/>
      <c r="K17253" s="7"/>
      <c r="N17253" s="7"/>
    </row>
    <row r="17254" spans="4:14" s="1" customFormat="1">
      <c r="D17254" s="32"/>
      <c r="G17254" s="32"/>
      <c r="I17254" s="7"/>
      <c r="J17254" s="7"/>
      <c r="K17254" s="7"/>
      <c r="N17254" s="7"/>
    </row>
    <row r="17255" spans="4:14" s="1" customFormat="1">
      <c r="D17255" s="32"/>
      <c r="G17255" s="32"/>
      <c r="I17255" s="7"/>
      <c r="J17255" s="7"/>
      <c r="K17255" s="7"/>
      <c r="N17255" s="7"/>
    </row>
    <row r="17256" spans="4:14" s="1" customFormat="1">
      <c r="D17256" s="32"/>
      <c r="G17256" s="32"/>
      <c r="I17256" s="7"/>
      <c r="J17256" s="7"/>
      <c r="K17256" s="7"/>
      <c r="N17256" s="7"/>
    </row>
    <row r="17257" spans="4:14" s="1" customFormat="1">
      <c r="D17257" s="32"/>
      <c r="G17257" s="32"/>
      <c r="I17257" s="7"/>
      <c r="J17257" s="7"/>
      <c r="K17257" s="7"/>
      <c r="N17257" s="7"/>
    </row>
    <row r="17258" spans="4:14" s="1" customFormat="1">
      <c r="D17258" s="32"/>
      <c r="G17258" s="32"/>
      <c r="I17258" s="7"/>
      <c r="J17258" s="7"/>
      <c r="K17258" s="7"/>
      <c r="N17258" s="7"/>
    </row>
    <row r="17259" spans="4:14" s="1" customFormat="1">
      <c r="D17259" s="32"/>
      <c r="G17259" s="32"/>
      <c r="I17259" s="7"/>
      <c r="J17259" s="7"/>
      <c r="K17259" s="7"/>
      <c r="N17259" s="7"/>
    </row>
    <row r="17260" spans="4:14" s="1" customFormat="1">
      <c r="D17260" s="32"/>
      <c r="G17260" s="32"/>
      <c r="I17260" s="7"/>
      <c r="J17260" s="7"/>
      <c r="K17260" s="7"/>
      <c r="N17260" s="7"/>
    </row>
    <row r="17261" spans="4:14" s="1" customFormat="1">
      <c r="D17261" s="32"/>
      <c r="G17261" s="32"/>
      <c r="I17261" s="7"/>
      <c r="J17261" s="7"/>
      <c r="K17261" s="7"/>
      <c r="N17261" s="7"/>
    </row>
    <row r="17262" spans="4:14" s="1" customFormat="1">
      <c r="D17262" s="32"/>
      <c r="G17262" s="32"/>
      <c r="I17262" s="7"/>
      <c r="J17262" s="7"/>
      <c r="K17262" s="7"/>
      <c r="N17262" s="7"/>
    </row>
    <row r="17263" spans="4:14" s="1" customFormat="1">
      <c r="D17263" s="32"/>
      <c r="G17263" s="32"/>
      <c r="I17263" s="7"/>
      <c r="J17263" s="7"/>
      <c r="K17263" s="7"/>
      <c r="N17263" s="7"/>
    </row>
    <row r="17264" spans="4:14" s="1" customFormat="1">
      <c r="D17264" s="32"/>
      <c r="G17264" s="32"/>
      <c r="I17264" s="7"/>
      <c r="J17264" s="7"/>
      <c r="K17264" s="7"/>
      <c r="N17264" s="7"/>
    </row>
    <row r="17265" spans="4:14" s="1" customFormat="1">
      <c r="D17265" s="32"/>
      <c r="G17265" s="32"/>
      <c r="I17265" s="7"/>
      <c r="J17265" s="7"/>
      <c r="K17265" s="7"/>
      <c r="N17265" s="7"/>
    </row>
    <row r="17266" spans="4:14" s="1" customFormat="1">
      <c r="D17266" s="32"/>
      <c r="G17266" s="32"/>
      <c r="I17266" s="7"/>
      <c r="J17266" s="7"/>
      <c r="K17266" s="7"/>
      <c r="N17266" s="7"/>
    </row>
    <row r="17267" spans="4:14" s="1" customFormat="1">
      <c r="D17267" s="32"/>
      <c r="G17267" s="32"/>
      <c r="I17267" s="7"/>
      <c r="J17267" s="7"/>
      <c r="K17267" s="7"/>
      <c r="N17267" s="7"/>
    </row>
    <row r="17268" spans="4:14" s="1" customFormat="1">
      <c r="D17268" s="32"/>
      <c r="G17268" s="32"/>
      <c r="I17268" s="7"/>
      <c r="J17268" s="7"/>
      <c r="K17268" s="7"/>
      <c r="N17268" s="7"/>
    </row>
    <row r="17269" spans="4:14" s="1" customFormat="1">
      <c r="D17269" s="32"/>
      <c r="G17269" s="32"/>
      <c r="I17269" s="7"/>
      <c r="J17269" s="7"/>
      <c r="K17269" s="7"/>
      <c r="N17269" s="7"/>
    </row>
    <row r="17270" spans="4:14" s="1" customFormat="1">
      <c r="D17270" s="32"/>
      <c r="G17270" s="32"/>
      <c r="I17270" s="7"/>
      <c r="J17270" s="7"/>
      <c r="K17270" s="7"/>
      <c r="N17270" s="7"/>
    </row>
    <row r="17271" spans="4:14" s="1" customFormat="1">
      <c r="D17271" s="32"/>
      <c r="G17271" s="32"/>
      <c r="I17271" s="7"/>
      <c r="J17271" s="7"/>
      <c r="K17271" s="7"/>
      <c r="N17271" s="7"/>
    </row>
    <row r="17272" spans="4:14" s="1" customFormat="1">
      <c r="D17272" s="32"/>
      <c r="G17272" s="32"/>
      <c r="I17272" s="7"/>
      <c r="J17272" s="7"/>
      <c r="K17272" s="7"/>
      <c r="N17272" s="7"/>
    </row>
    <row r="17273" spans="4:14" s="1" customFormat="1">
      <c r="D17273" s="32"/>
      <c r="G17273" s="32"/>
      <c r="I17273" s="7"/>
      <c r="J17273" s="7"/>
      <c r="K17273" s="7"/>
      <c r="N17273" s="7"/>
    </row>
    <row r="17274" spans="4:14" s="1" customFormat="1">
      <c r="D17274" s="32"/>
      <c r="G17274" s="32"/>
      <c r="I17274" s="7"/>
      <c r="J17274" s="7"/>
      <c r="K17274" s="7"/>
      <c r="N17274" s="7"/>
    </row>
    <row r="17275" spans="4:14" s="1" customFormat="1">
      <c r="D17275" s="32"/>
      <c r="G17275" s="32"/>
      <c r="I17275" s="7"/>
      <c r="J17275" s="7"/>
      <c r="K17275" s="7"/>
      <c r="N17275" s="7"/>
    </row>
    <row r="17276" spans="4:14" s="1" customFormat="1">
      <c r="D17276" s="32"/>
      <c r="G17276" s="32"/>
      <c r="I17276" s="7"/>
      <c r="J17276" s="7"/>
      <c r="K17276" s="7"/>
      <c r="N17276" s="7"/>
    </row>
    <row r="17277" spans="4:14" s="1" customFormat="1">
      <c r="D17277" s="32"/>
      <c r="G17277" s="32"/>
      <c r="I17277" s="7"/>
      <c r="J17277" s="7"/>
      <c r="K17277" s="7"/>
      <c r="N17277" s="7"/>
    </row>
    <row r="17278" spans="4:14" s="1" customFormat="1">
      <c r="D17278" s="32"/>
      <c r="G17278" s="32"/>
      <c r="I17278" s="7"/>
      <c r="J17278" s="7"/>
      <c r="K17278" s="7"/>
      <c r="N17278" s="7"/>
    </row>
    <row r="17279" spans="4:14" s="1" customFormat="1">
      <c r="D17279" s="32"/>
      <c r="G17279" s="32"/>
      <c r="I17279" s="7"/>
      <c r="J17279" s="7"/>
      <c r="K17279" s="7"/>
      <c r="N17279" s="7"/>
    </row>
    <row r="17280" spans="4:14" s="1" customFormat="1">
      <c r="D17280" s="32"/>
      <c r="G17280" s="32"/>
      <c r="I17280" s="7"/>
      <c r="J17280" s="7"/>
      <c r="K17280" s="7"/>
      <c r="N17280" s="7"/>
    </row>
    <row r="17281" spans="4:14" s="1" customFormat="1">
      <c r="D17281" s="32"/>
      <c r="G17281" s="32"/>
      <c r="I17281" s="7"/>
      <c r="J17281" s="7"/>
      <c r="K17281" s="7"/>
      <c r="N17281" s="7"/>
    </row>
    <row r="17282" spans="4:14" s="1" customFormat="1">
      <c r="D17282" s="32"/>
      <c r="G17282" s="32"/>
      <c r="I17282" s="7"/>
      <c r="J17282" s="7"/>
      <c r="K17282" s="7"/>
      <c r="N17282" s="7"/>
    </row>
    <row r="17283" spans="4:14" s="1" customFormat="1">
      <c r="D17283" s="32"/>
      <c r="G17283" s="32"/>
      <c r="I17283" s="7"/>
      <c r="J17283" s="7"/>
      <c r="K17283" s="7"/>
      <c r="N17283" s="7"/>
    </row>
    <row r="17284" spans="4:14" s="1" customFormat="1">
      <c r="D17284" s="32"/>
      <c r="G17284" s="32"/>
      <c r="I17284" s="7"/>
      <c r="J17284" s="7"/>
      <c r="K17284" s="7"/>
      <c r="N17284" s="7"/>
    </row>
    <row r="17285" spans="4:14" s="1" customFormat="1">
      <c r="D17285" s="32"/>
      <c r="G17285" s="32"/>
      <c r="I17285" s="7"/>
      <c r="J17285" s="7"/>
      <c r="K17285" s="7"/>
      <c r="N17285" s="7"/>
    </row>
    <row r="17286" spans="4:14" s="1" customFormat="1">
      <c r="D17286" s="32"/>
      <c r="G17286" s="32"/>
      <c r="I17286" s="7"/>
      <c r="J17286" s="7"/>
      <c r="K17286" s="7"/>
      <c r="N17286" s="7"/>
    </row>
    <row r="17287" spans="4:14" s="1" customFormat="1">
      <c r="D17287" s="32"/>
      <c r="G17287" s="32"/>
      <c r="I17287" s="7"/>
      <c r="J17287" s="7"/>
      <c r="K17287" s="7"/>
      <c r="N17287" s="7"/>
    </row>
    <row r="17288" spans="4:14" s="1" customFormat="1">
      <c r="D17288" s="32"/>
      <c r="G17288" s="32"/>
      <c r="I17288" s="7"/>
      <c r="J17288" s="7"/>
      <c r="K17288" s="7"/>
      <c r="N17288" s="7"/>
    </row>
    <row r="17289" spans="4:14" s="1" customFormat="1">
      <c r="D17289" s="32"/>
      <c r="G17289" s="32"/>
      <c r="I17289" s="7"/>
      <c r="J17289" s="7"/>
      <c r="K17289" s="7"/>
      <c r="N17289" s="7"/>
    </row>
    <row r="17290" spans="4:14" s="1" customFormat="1">
      <c r="D17290" s="32"/>
      <c r="G17290" s="32"/>
      <c r="I17290" s="7"/>
      <c r="J17290" s="7"/>
      <c r="K17290" s="7"/>
      <c r="N17290" s="7"/>
    </row>
    <row r="17291" spans="4:14" s="1" customFormat="1">
      <c r="D17291" s="32"/>
      <c r="G17291" s="32"/>
      <c r="I17291" s="7"/>
      <c r="J17291" s="7"/>
      <c r="K17291" s="7"/>
      <c r="N17291" s="7"/>
    </row>
    <row r="17292" spans="4:14" s="1" customFormat="1">
      <c r="D17292" s="32"/>
      <c r="G17292" s="32"/>
      <c r="I17292" s="7"/>
      <c r="J17292" s="7"/>
      <c r="K17292" s="7"/>
      <c r="N17292" s="7"/>
    </row>
    <row r="17293" spans="4:14" s="1" customFormat="1">
      <c r="D17293" s="32"/>
      <c r="G17293" s="32"/>
      <c r="I17293" s="7"/>
      <c r="J17293" s="7"/>
      <c r="K17293" s="7"/>
      <c r="N17293" s="7"/>
    </row>
    <row r="17294" spans="4:14" s="1" customFormat="1">
      <c r="D17294" s="32"/>
      <c r="G17294" s="32"/>
      <c r="I17294" s="7"/>
      <c r="J17294" s="7"/>
      <c r="K17294" s="7"/>
      <c r="N17294" s="7"/>
    </row>
    <row r="17295" spans="4:14" s="1" customFormat="1">
      <c r="D17295" s="32"/>
      <c r="G17295" s="32"/>
      <c r="I17295" s="7"/>
      <c r="J17295" s="7"/>
      <c r="K17295" s="7"/>
      <c r="N17295" s="7"/>
    </row>
    <row r="17296" spans="4:14" s="1" customFormat="1">
      <c r="D17296" s="32"/>
      <c r="G17296" s="32"/>
      <c r="I17296" s="7"/>
      <c r="J17296" s="7"/>
      <c r="K17296" s="7"/>
      <c r="N17296" s="7"/>
    </row>
    <row r="17297" spans="4:14" s="1" customFormat="1">
      <c r="D17297" s="32"/>
      <c r="G17297" s="32"/>
      <c r="I17297" s="7"/>
      <c r="J17297" s="7"/>
      <c r="K17297" s="7"/>
      <c r="N17297" s="7"/>
    </row>
    <row r="17298" spans="4:14" s="1" customFormat="1">
      <c r="D17298" s="32"/>
      <c r="G17298" s="32"/>
      <c r="I17298" s="7"/>
      <c r="J17298" s="7"/>
      <c r="K17298" s="7"/>
      <c r="N17298" s="7"/>
    </row>
    <row r="17299" spans="4:14" s="1" customFormat="1">
      <c r="D17299" s="32"/>
      <c r="G17299" s="32"/>
      <c r="I17299" s="7"/>
      <c r="J17299" s="7"/>
      <c r="K17299" s="7"/>
      <c r="N17299" s="7"/>
    </row>
    <row r="17300" spans="4:14" s="1" customFormat="1">
      <c r="D17300" s="32"/>
      <c r="G17300" s="32"/>
      <c r="I17300" s="7"/>
      <c r="J17300" s="7"/>
      <c r="K17300" s="7"/>
      <c r="N17300" s="7"/>
    </row>
    <row r="17301" spans="4:14" s="1" customFormat="1">
      <c r="D17301" s="32"/>
      <c r="G17301" s="32"/>
      <c r="I17301" s="7"/>
      <c r="J17301" s="7"/>
      <c r="K17301" s="7"/>
      <c r="N17301" s="7"/>
    </row>
    <row r="17302" spans="4:14" s="1" customFormat="1">
      <c r="D17302" s="32"/>
      <c r="G17302" s="32"/>
      <c r="I17302" s="7"/>
      <c r="J17302" s="7"/>
      <c r="K17302" s="7"/>
      <c r="N17302" s="7"/>
    </row>
    <row r="17303" spans="4:14" s="1" customFormat="1">
      <c r="D17303" s="32"/>
      <c r="G17303" s="32"/>
      <c r="I17303" s="7"/>
      <c r="J17303" s="7"/>
      <c r="K17303" s="7"/>
      <c r="N17303" s="7"/>
    </row>
    <row r="17304" spans="4:14" s="1" customFormat="1">
      <c r="D17304" s="32"/>
      <c r="G17304" s="32"/>
      <c r="I17304" s="7"/>
      <c r="J17304" s="7"/>
      <c r="K17304" s="7"/>
      <c r="N17304" s="7"/>
    </row>
    <row r="17305" spans="4:14" s="1" customFormat="1">
      <c r="D17305" s="32"/>
      <c r="G17305" s="32"/>
      <c r="I17305" s="7"/>
      <c r="J17305" s="7"/>
      <c r="K17305" s="7"/>
      <c r="N17305" s="7"/>
    </row>
    <row r="17306" spans="4:14" s="1" customFormat="1">
      <c r="D17306" s="32"/>
      <c r="G17306" s="32"/>
      <c r="I17306" s="7"/>
      <c r="J17306" s="7"/>
      <c r="K17306" s="7"/>
      <c r="N17306" s="7"/>
    </row>
    <row r="17307" spans="4:14" s="1" customFormat="1">
      <c r="D17307" s="32"/>
      <c r="G17307" s="32"/>
      <c r="I17307" s="7"/>
      <c r="J17307" s="7"/>
      <c r="K17307" s="7"/>
      <c r="N17307" s="7"/>
    </row>
    <row r="17308" spans="4:14" s="1" customFormat="1">
      <c r="D17308" s="32"/>
      <c r="G17308" s="32"/>
      <c r="I17308" s="7"/>
      <c r="J17308" s="7"/>
      <c r="K17308" s="7"/>
      <c r="N17308" s="7"/>
    </row>
    <row r="17309" spans="4:14" s="1" customFormat="1">
      <c r="D17309" s="32"/>
      <c r="G17309" s="32"/>
      <c r="I17309" s="7"/>
      <c r="J17309" s="7"/>
      <c r="K17309" s="7"/>
      <c r="N17309" s="7"/>
    </row>
    <row r="17310" spans="4:14" s="1" customFormat="1">
      <c r="D17310" s="32"/>
      <c r="G17310" s="32"/>
      <c r="I17310" s="7"/>
      <c r="J17310" s="7"/>
      <c r="K17310" s="7"/>
      <c r="N17310" s="7"/>
    </row>
    <row r="17311" spans="4:14" s="1" customFormat="1">
      <c r="D17311" s="32"/>
      <c r="G17311" s="32"/>
      <c r="I17311" s="7"/>
      <c r="J17311" s="7"/>
      <c r="K17311" s="7"/>
      <c r="N17311" s="7"/>
    </row>
    <row r="17312" spans="4:14" s="1" customFormat="1">
      <c r="D17312" s="32"/>
      <c r="G17312" s="32"/>
      <c r="I17312" s="7"/>
      <c r="J17312" s="7"/>
      <c r="K17312" s="7"/>
      <c r="N17312" s="7"/>
    </row>
    <row r="17313" spans="4:14" s="1" customFormat="1">
      <c r="D17313" s="32"/>
      <c r="G17313" s="32"/>
      <c r="I17313" s="7"/>
      <c r="J17313" s="7"/>
      <c r="K17313" s="7"/>
      <c r="N17313" s="7"/>
    </row>
    <row r="17314" spans="4:14" s="1" customFormat="1">
      <c r="D17314" s="32"/>
      <c r="G17314" s="32"/>
      <c r="I17314" s="7"/>
      <c r="J17314" s="7"/>
      <c r="K17314" s="7"/>
      <c r="N17314" s="7"/>
    </row>
    <row r="17315" spans="4:14" s="1" customFormat="1">
      <c r="D17315" s="32"/>
      <c r="G17315" s="32"/>
      <c r="I17315" s="7"/>
      <c r="J17315" s="7"/>
      <c r="K17315" s="7"/>
      <c r="N17315" s="7"/>
    </row>
    <row r="17316" spans="4:14" s="1" customFormat="1">
      <c r="D17316" s="32"/>
      <c r="G17316" s="32"/>
      <c r="I17316" s="7"/>
      <c r="J17316" s="7"/>
      <c r="K17316" s="7"/>
      <c r="N17316" s="7"/>
    </row>
    <row r="17317" spans="4:14" s="1" customFormat="1">
      <c r="D17317" s="32"/>
      <c r="G17317" s="32"/>
      <c r="I17317" s="7"/>
      <c r="J17317" s="7"/>
      <c r="K17317" s="7"/>
      <c r="N17317" s="7"/>
    </row>
    <row r="17318" spans="4:14" s="1" customFormat="1">
      <c r="D17318" s="32"/>
      <c r="G17318" s="32"/>
      <c r="I17318" s="7"/>
      <c r="J17318" s="7"/>
      <c r="K17318" s="7"/>
      <c r="N17318" s="7"/>
    </row>
    <row r="17319" spans="4:14" s="1" customFormat="1">
      <c r="D17319" s="32"/>
      <c r="G17319" s="32"/>
      <c r="I17319" s="7"/>
      <c r="J17319" s="7"/>
      <c r="K17319" s="7"/>
      <c r="N17319" s="7"/>
    </row>
    <row r="17320" spans="4:14" s="1" customFormat="1">
      <c r="D17320" s="32"/>
      <c r="G17320" s="32"/>
      <c r="I17320" s="7"/>
      <c r="J17320" s="7"/>
      <c r="K17320" s="7"/>
      <c r="N17320" s="7"/>
    </row>
    <row r="17321" spans="4:14" s="1" customFormat="1">
      <c r="D17321" s="32"/>
      <c r="G17321" s="32"/>
      <c r="I17321" s="7"/>
      <c r="J17321" s="7"/>
      <c r="K17321" s="7"/>
      <c r="N17321" s="7"/>
    </row>
    <row r="17322" spans="4:14" s="1" customFormat="1">
      <c r="D17322" s="32"/>
      <c r="G17322" s="32"/>
      <c r="I17322" s="7"/>
      <c r="J17322" s="7"/>
      <c r="K17322" s="7"/>
      <c r="N17322" s="7"/>
    </row>
    <row r="17323" spans="4:14" s="1" customFormat="1">
      <c r="D17323" s="32"/>
      <c r="G17323" s="32"/>
      <c r="I17323" s="7"/>
      <c r="J17323" s="7"/>
      <c r="K17323" s="7"/>
      <c r="N17323" s="7"/>
    </row>
    <row r="17324" spans="4:14" s="1" customFormat="1">
      <c r="D17324" s="32"/>
      <c r="G17324" s="32"/>
      <c r="I17324" s="7"/>
      <c r="J17324" s="7"/>
      <c r="K17324" s="7"/>
      <c r="N17324" s="7"/>
    </row>
    <row r="17325" spans="4:14" s="1" customFormat="1">
      <c r="D17325" s="32"/>
      <c r="G17325" s="32"/>
      <c r="I17325" s="7"/>
      <c r="J17325" s="7"/>
      <c r="K17325" s="7"/>
      <c r="N17325" s="7"/>
    </row>
    <row r="17326" spans="4:14" s="1" customFormat="1">
      <c r="D17326" s="32"/>
      <c r="G17326" s="32"/>
      <c r="I17326" s="7"/>
      <c r="J17326" s="7"/>
      <c r="K17326" s="7"/>
      <c r="N17326" s="7"/>
    </row>
    <row r="17327" spans="4:14" s="1" customFormat="1">
      <c r="D17327" s="32"/>
      <c r="G17327" s="32"/>
      <c r="I17327" s="7"/>
      <c r="J17327" s="7"/>
      <c r="K17327" s="7"/>
      <c r="N17327" s="7"/>
    </row>
    <row r="17328" spans="4:14" s="1" customFormat="1">
      <c r="D17328" s="32"/>
      <c r="G17328" s="32"/>
      <c r="I17328" s="7"/>
      <c r="J17328" s="7"/>
      <c r="K17328" s="7"/>
      <c r="N17328" s="7"/>
    </row>
    <row r="17329" spans="4:14" s="1" customFormat="1">
      <c r="D17329" s="32"/>
      <c r="G17329" s="32"/>
      <c r="I17329" s="7"/>
      <c r="J17329" s="7"/>
      <c r="K17329" s="7"/>
      <c r="N17329" s="7"/>
    </row>
    <row r="17330" spans="4:14" s="1" customFormat="1">
      <c r="D17330" s="32"/>
      <c r="G17330" s="32"/>
      <c r="I17330" s="7"/>
      <c r="J17330" s="7"/>
      <c r="K17330" s="7"/>
      <c r="N17330" s="7"/>
    </row>
    <row r="17331" spans="4:14" s="1" customFormat="1">
      <c r="D17331" s="32"/>
      <c r="G17331" s="32"/>
      <c r="I17331" s="7"/>
      <c r="J17331" s="7"/>
      <c r="K17331" s="7"/>
      <c r="N17331" s="7"/>
    </row>
    <row r="17332" spans="4:14" s="1" customFormat="1">
      <c r="D17332" s="32"/>
      <c r="G17332" s="32"/>
      <c r="I17332" s="7"/>
      <c r="J17332" s="7"/>
      <c r="K17332" s="7"/>
      <c r="N17332" s="7"/>
    </row>
    <row r="17333" spans="4:14" s="1" customFormat="1">
      <c r="D17333" s="32"/>
      <c r="G17333" s="32"/>
      <c r="I17333" s="7"/>
      <c r="J17333" s="7"/>
      <c r="K17333" s="7"/>
      <c r="N17333" s="7"/>
    </row>
    <row r="17334" spans="4:14" s="1" customFormat="1">
      <c r="D17334" s="32"/>
      <c r="G17334" s="32"/>
      <c r="I17334" s="7"/>
      <c r="J17334" s="7"/>
      <c r="K17334" s="7"/>
      <c r="N17334" s="7"/>
    </row>
    <row r="17335" spans="4:14" s="1" customFormat="1">
      <c r="D17335" s="32"/>
      <c r="G17335" s="32"/>
      <c r="I17335" s="7"/>
      <c r="J17335" s="7"/>
      <c r="K17335" s="7"/>
      <c r="N17335" s="7"/>
    </row>
    <row r="17336" spans="4:14" s="1" customFormat="1">
      <c r="D17336" s="32"/>
      <c r="G17336" s="32"/>
      <c r="I17336" s="7"/>
      <c r="J17336" s="7"/>
      <c r="K17336" s="7"/>
      <c r="N17336" s="7"/>
    </row>
    <row r="17337" spans="4:14" s="1" customFormat="1">
      <c r="D17337" s="32"/>
      <c r="G17337" s="32"/>
      <c r="I17337" s="7"/>
      <c r="J17337" s="7"/>
      <c r="K17337" s="7"/>
      <c r="N17337" s="7"/>
    </row>
    <row r="17338" spans="4:14" s="1" customFormat="1">
      <c r="D17338" s="32"/>
      <c r="G17338" s="32"/>
      <c r="I17338" s="7"/>
      <c r="J17338" s="7"/>
      <c r="K17338" s="7"/>
      <c r="N17338" s="7"/>
    </row>
    <row r="17339" spans="4:14" s="1" customFormat="1">
      <c r="D17339" s="32"/>
      <c r="G17339" s="32"/>
      <c r="I17339" s="7"/>
      <c r="J17339" s="7"/>
      <c r="K17339" s="7"/>
      <c r="N17339" s="7"/>
    </row>
    <row r="17340" spans="4:14" s="1" customFormat="1">
      <c r="D17340" s="32"/>
      <c r="G17340" s="32"/>
      <c r="I17340" s="7"/>
      <c r="J17340" s="7"/>
      <c r="K17340" s="7"/>
      <c r="N17340" s="7"/>
    </row>
    <row r="17341" spans="4:14" s="1" customFormat="1">
      <c r="D17341" s="32"/>
      <c r="G17341" s="32"/>
      <c r="I17341" s="7"/>
      <c r="J17341" s="7"/>
      <c r="K17341" s="7"/>
      <c r="N17341" s="7"/>
    </row>
    <row r="17342" spans="4:14" s="1" customFormat="1">
      <c r="D17342" s="32"/>
      <c r="G17342" s="32"/>
      <c r="I17342" s="7"/>
      <c r="J17342" s="7"/>
      <c r="K17342" s="7"/>
      <c r="N17342" s="7"/>
    </row>
    <row r="17343" spans="4:14" s="1" customFormat="1">
      <c r="D17343" s="32"/>
      <c r="G17343" s="32"/>
      <c r="I17343" s="7"/>
      <c r="J17343" s="7"/>
      <c r="K17343" s="7"/>
      <c r="N17343" s="7"/>
    </row>
    <row r="17344" spans="4:14" s="1" customFormat="1">
      <c r="D17344" s="32"/>
      <c r="G17344" s="32"/>
      <c r="I17344" s="7"/>
      <c r="J17344" s="7"/>
      <c r="K17344" s="7"/>
      <c r="N17344" s="7"/>
    </row>
    <row r="17345" spans="4:14" s="1" customFormat="1">
      <c r="D17345" s="32"/>
      <c r="G17345" s="32"/>
      <c r="I17345" s="7"/>
      <c r="J17345" s="7"/>
      <c r="K17345" s="7"/>
      <c r="N17345" s="7"/>
    </row>
    <row r="17346" spans="4:14" s="1" customFormat="1">
      <c r="D17346" s="32"/>
      <c r="G17346" s="32"/>
      <c r="I17346" s="7"/>
      <c r="J17346" s="7"/>
      <c r="K17346" s="7"/>
      <c r="N17346" s="7"/>
    </row>
    <row r="17347" spans="4:14" s="1" customFormat="1">
      <c r="D17347" s="32"/>
      <c r="G17347" s="32"/>
      <c r="I17347" s="7"/>
      <c r="J17347" s="7"/>
      <c r="K17347" s="7"/>
      <c r="N17347" s="7"/>
    </row>
    <row r="17348" spans="4:14" s="1" customFormat="1">
      <c r="D17348" s="32"/>
      <c r="G17348" s="32"/>
      <c r="I17348" s="7"/>
      <c r="J17348" s="7"/>
      <c r="K17348" s="7"/>
      <c r="N17348" s="7"/>
    </row>
    <row r="17349" spans="4:14" s="1" customFormat="1">
      <c r="D17349" s="32"/>
      <c r="G17349" s="32"/>
      <c r="I17349" s="7"/>
      <c r="J17349" s="7"/>
      <c r="K17349" s="7"/>
      <c r="N17349" s="7"/>
    </row>
    <row r="17350" spans="4:14" s="1" customFormat="1">
      <c r="D17350" s="32"/>
      <c r="G17350" s="32"/>
      <c r="I17350" s="7"/>
      <c r="J17350" s="7"/>
      <c r="K17350" s="7"/>
      <c r="N17350" s="7"/>
    </row>
    <row r="17351" spans="4:14" s="1" customFormat="1">
      <c r="D17351" s="32"/>
      <c r="G17351" s="32"/>
      <c r="I17351" s="7"/>
      <c r="J17351" s="7"/>
      <c r="K17351" s="7"/>
      <c r="N17351" s="7"/>
    </row>
    <row r="17352" spans="4:14" s="1" customFormat="1">
      <c r="D17352" s="32"/>
      <c r="G17352" s="32"/>
      <c r="I17352" s="7"/>
      <c r="J17352" s="7"/>
      <c r="K17352" s="7"/>
      <c r="N17352" s="7"/>
    </row>
    <row r="17353" spans="4:14" s="1" customFormat="1">
      <c r="D17353" s="32"/>
      <c r="G17353" s="32"/>
      <c r="I17353" s="7"/>
      <c r="J17353" s="7"/>
      <c r="K17353" s="7"/>
      <c r="N17353" s="7"/>
    </row>
    <row r="17354" spans="4:14" s="1" customFormat="1">
      <c r="D17354" s="32"/>
      <c r="G17354" s="32"/>
      <c r="I17354" s="7"/>
      <c r="J17354" s="7"/>
      <c r="K17354" s="7"/>
      <c r="N17354" s="7"/>
    </row>
    <row r="17355" spans="4:14" s="1" customFormat="1">
      <c r="D17355" s="32"/>
      <c r="G17355" s="32"/>
      <c r="I17355" s="7"/>
      <c r="J17355" s="7"/>
      <c r="K17355" s="7"/>
      <c r="N17355" s="7"/>
    </row>
    <row r="17356" spans="4:14" s="1" customFormat="1">
      <c r="D17356" s="32"/>
      <c r="G17356" s="32"/>
      <c r="I17356" s="7"/>
      <c r="J17356" s="7"/>
      <c r="K17356" s="7"/>
      <c r="N17356" s="7"/>
    </row>
    <row r="17357" spans="4:14" s="1" customFormat="1">
      <c r="D17357" s="32"/>
      <c r="G17357" s="32"/>
      <c r="I17357" s="7"/>
      <c r="J17357" s="7"/>
      <c r="K17357" s="7"/>
      <c r="N17357" s="7"/>
    </row>
    <row r="17358" spans="4:14" s="1" customFormat="1">
      <c r="D17358" s="32"/>
      <c r="G17358" s="32"/>
      <c r="I17358" s="7"/>
      <c r="J17358" s="7"/>
      <c r="K17358" s="7"/>
      <c r="N17358" s="7"/>
    </row>
    <row r="17359" spans="4:14" s="1" customFormat="1">
      <c r="D17359" s="32"/>
      <c r="G17359" s="32"/>
      <c r="I17359" s="7"/>
      <c r="J17359" s="7"/>
      <c r="K17359" s="7"/>
      <c r="N17359" s="7"/>
    </row>
    <row r="17360" spans="4:14" s="1" customFormat="1">
      <c r="D17360" s="32"/>
      <c r="G17360" s="32"/>
      <c r="I17360" s="7"/>
      <c r="J17360" s="7"/>
      <c r="K17360" s="7"/>
      <c r="N17360" s="7"/>
    </row>
    <row r="17361" spans="4:14" s="1" customFormat="1">
      <c r="D17361" s="32"/>
      <c r="G17361" s="32"/>
      <c r="I17361" s="7"/>
      <c r="J17361" s="7"/>
      <c r="K17361" s="7"/>
      <c r="N17361" s="7"/>
    </row>
    <row r="17362" spans="4:14" s="1" customFormat="1">
      <c r="D17362" s="32"/>
      <c r="G17362" s="32"/>
      <c r="I17362" s="7"/>
      <c r="J17362" s="7"/>
      <c r="K17362" s="7"/>
      <c r="N17362" s="7"/>
    </row>
    <row r="17363" spans="4:14" s="1" customFormat="1">
      <c r="D17363" s="32"/>
      <c r="G17363" s="32"/>
      <c r="I17363" s="7"/>
      <c r="J17363" s="7"/>
      <c r="K17363" s="7"/>
      <c r="N17363" s="7"/>
    </row>
    <row r="17364" spans="4:14" s="1" customFormat="1">
      <c r="D17364" s="32"/>
      <c r="G17364" s="32"/>
      <c r="I17364" s="7"/>
      <c r="J17364" s="7"/>
      <c r="K17364" s="7"/>
      <c r="N17364" s="7"/>
    </row>
    <row r="17365" spans="4:14" s="1" customFormat="1">
      <c r="D17365" s="32"/>
      <c r="G17365" s="32"/>
      <c r="I17365" s="7"/>
      <c r="J17365" s="7"/>
      <c r="K17365" s="7"/>
      <c r="N17365" s="7"/>
    </row>
    <row r="17366" spans="4:14" s="1" customFormat="1">
      <c r="D17366" s="32"/>
      <c r="G17366" s="32"/>
      <c r="I17366" s="7"/>
      <c r="J17366" s="7"/>
      <c r="K17366" s="7"/>
      <c r="N17366" s="7"/>
    </row>
    <row r="17367" spans="4:14" s="1" customFormat="1">
      <c r="D17367" s="32"/>
      <c r="G17367" s="32"/>
      <c r="I17367" s="7"/>
      <c r="J17367" s="7"/>
      <c r="K17367" s="7"/>
      <c r="N17367" s="7"/>
    </row>
    <row r="17368" spans="4:14" s="1" customFormat="1">
      <c r="D17368" s="32"/>
      <c r="G17368" s="32"/>
      <c r="I17368" s="7"/>
      <c r="J17368" s="7"/>
      <c r="K17368" s="7"/>
      <c r="N17368" s="7"/>
    </row>
    <row r="17369" spans="4:14" s="1" customFormat="1">
      <c r="D17369" s="32"/>
      <c r="G17369" s="32"/>
      <c r="I17369" s="7"/>
      <c r="J17369" s="7"/>
      <c r="K17369" s="7"/>
      <c r="N17369" s="7"/>
    </row>
    <row r="17370" spans="4:14" s="1" customFormat="1">
      <c r="D17370" s="32"/>
      <c r="G17370" s="32"/>
      <c r="I17370" s="7"/>
      <c r="J17370" s="7"/>
      <c r="K17370" s="7"/>
      <c r="N17370" s="7"/>
    </row>
    <row r="17371" spans="4:14" s="1" customFormat="1">
      <c r="D17371" s="32"/>
      <c r="G17371" s="32"/>
      <c r="I17371" s="7"/>
      <c r="J17371" s="7"/>
      <c r="K17371" s="7"/>
      <c r="N17371" s="7"/>
    </row>
    <row r="17372" spans="4:14" s="1" customFormat="1">
      <c r="D17372" s="32"/>
      <c r="G17372" s="32"/>
      <c r="I17372" s="7"/>
      <c r="J17372" s="7"/>
      <c r="K17372" s="7"/>
      <c r="N17372" s="7"/>
    </row>
    <row r="17373" spans="4:14" s="1" customFormat="1">
      <c r="D17373" s="32"/>
      <c r="G17373" s="32"/>
      <c r="I17373" s="7"/>
      <c r="J17373" s="7"/>
      <c r="K17373" s="7"/>
      <c r="N17373" s="7"/>
    </row>
    <row r="17374" spans="4:14" s="1" customFormat="1">
      <c r="D17374" s="32"/>
      <c r="G17374" s="32"/>
      <c r="I17374" s="7"/>
      <c r="J17374" s="7"/>
      <c r="K17374" s="7"/>
      <c r="N17374" s="7"/>
    </row>
    <row r="17375" spans="4:14" s="1" customFormat="1">
      <c r="D17375" s="32"/>
      <c r="G17375" s="32"/>
      <c r="I17375" s="7"/>
      <c r="J17375" s="7"/>
      <c r="K17375" s="7"/>
      <c r="N17375" s="7"/>
    </row>
    <row r="17376" spans="4:14" s="1" customFormat="1">
      <c r="D17376" s="32"/>
      <c r="G17376" s="32"/>
      <c r="I17376" s="7"/>
      <c r="J17376" s="7"/>
      <c r="K17376" s="7"/>
      <c r="N17376" s="7"/>
    </row>
    <row r="17377" spans="4:14" s="1" customFormat="1">
      <c r="D17377" s="32"/>
      <c r="G17377" s="32"/>
      <c r="I17377" s="7"/>
      <c r="J17377" s="7"/>
      <c r="K17377" s="7"/>
      <c r="N17377" s="7"/>
    </row>
    <row r="17378" spans="4:14" s="1" customFormat="1">
      <c r="D17378" s="32"/>
      <c r="G17378" s="32"/>
      <c r="I17378" s="7"/>
      <c r="J17378" s="7"/>
      <c r="K17378" s="7"/>
      <c r="N17378" s="7"/>
    </row>
    <row r="17379" spans="4:14" s="1" customFormat="1">
      <c r="D17379" s="32"/>
      <c r="G17379" s="32"/>
      <c r="I17379" s="7"/>
      <c r="J17379" s="7"/>
      <c r="K17379" s="7"/>
      <c r="N17379" s="7"/>
    </row>
    <row r="17380" spans="4:14" s="1" customFormat="1">
      <c r="D17380" s="32"/>
      <c r="G17380" s="32"/>
      <c r="I17380" s="7"/>
      <c r="J17380" s="7"/>
      <c r="K17380" s="7"/>
      <c r="N17380" s="7"/>
    </row>
    <row r="17381" spans="4:14" s="1" customFormat="1">
      <c r="D17381" s="32"/>
      <c r="G17381" s="32"/>
      <c r="I17381" s="7"/>
      <c r="J17381" s="7"/>
      <c r="K17381" s="7"/>
      <c r="N17381" s="7"/>
    </row>
    <row r="17382" spans="4:14" s="1" customFormat="1">
      <c r="D17382" s="32"/>
      <c r="G17382" s="32"/>
      <c r="I17382" s="7"/>
      <c r="J17382" s="7"/>
      <c r="K17382" s="7"/>
      <c r="N17382" s="7"/>
    </row>
    <row r="17383" spans="4:14" s="1" customFormat="1">
      <c r="D17383" s="32"/>
      <c r="G17383" s="32"/>
      <c r="I17383" s="7"/>
      <c r="J17383" s="7"/>
      <c r="K17383" s="7"/>
      <c r="N17383" s="7"/>
    </row>
    <row r="17384" spans="4:14" s="1" customFormat="1">
      <c r="D17384" s="32"/>
      <c r="G17384" s="32"/>
      <c r="I17384" s="7"/>
      <c r="J17384" s="7"/>
      <c r="K17384" s="7"/>
      <c r="N17384" s="7"/>
    </row>
    <row r="17385" spans="4:14" s="1" customFormat="1">
      <c r="D17385" s="32"/>
      <c r="G17385" s="32"/>
      <c r="I17385" s="7"/>
      <c r="J17385" s="7"/>
      <c r="K17385" s="7"/>
      <c r="N17385" s="7"/>
    </row>
    <row r="17386" spans="4:14" s="1" customFormat="1">
      <c r="D17386" s="32"/>
      <c r="G17386" s="32"/>
      <c r="I17386" s="7"/>
      <c r="J17386" s="7"/>
      <c r="K17386" s="7"/>
      <c r="N17386" s="7"/>
    </row>
    <row r="17387" spans="4:14" s="1" customFormat="1">
      <c r="D17387" s="32"/>
      <c r="G17387" s="32"/>
      <c r="I17387" s="7"/>
      <c r="J17387" s="7"/>
      <c r="K17387" s="7"/>
      <c r="N17387" s="7"/>
    </row>
    <row r="17388" spans="4:14" s="1" customFormat="1">
      <c r="D17388" s="32"/>
      <c r="G17388" s="32"/>
      <c r="I17388" s="7"/>
      <c r="J17388" s="7"/>
      <c r="K17388" s="7"/>
      <c r="N17388" s="7"/>
    </row>
    <row r="17389" spans="4:14" s="1" customFormat="1">
      <c r="D17389" s="32"/>
      <c r="G17389" s="32"/>
      <c r="I17389" s="7"/>
      <c r="J17389" s="7"/>
      <c r="K17389" s="7"/>
      <c r="N17389" s="7"/>
    </row>
    <row r="17390" spans="4:14" s="1" customFormat="1">
      <c r="D17390" s="32"/>
      <c r="G17390" s="32"/>
      <c r="I17390" s="7"/>
      <c r="J17390" s="7"/>
      <c r="K17390" s="7"/>
      <c r="N17390" s="7"/>
    </row>
    <row r="17391" spans="4:14" s="1" customFormat="1">
      <c r="D17391" s="32"/>
      <c r="G17391" s="32"/>
      <c r="I17391" s="7"/>
      <c r="J17391" s="7"/>
      <c r="K17391" s="7"/>
      <c r="N17391" s="7"/>
    </row>
    <row r="17392" spans="4:14" s="1" customFormat="1">
      <c r="D17392" s="32"/>
      <c r="G17392" s="32"/>
      <c r="I17392" s="7"/>
      <c r="J17392" s="7"/>
      <c r="K17392" s="7"/>
      <c r="N17392" s="7"/>
    </row>
    <row r="17393" spans="4:14" s="1" customFormat="1">
      <c r="D17393" s="32"/>
      <c r="G17393" s="32"/>
      <c r="I17393" s="7"/>
      <c r="J17393" s="7"/>
      <c r="K17393" s="7"/>
      <c r="N17393" s="7"/>
    </row>
    <row r="17394" spans="4:14" s="1" customFormat="1">
      <c r="D17394" s="32"/>
      <c r="G17394" s="32"/>
      <c r="I17394" s="7"/>
      <c r="J17394" s="7"/>
      <c r="K17394" s="7"/>
      <c r="N17394" s="7"/>
    </row>
    <row r="17395" spans="4:14" s="1" customFormat="1">
      <c r="D17395" s="32"/>
      <c r="G17395" s="32"/>
      <c r="I17395" s="7"/>
      <c r="J17395" s="7"/>
      <c r="K17395" s="7"/>
      <c r="N17395" s="7"/>
    </row>
    <row r="17396" spans="4:14" s="1" customFormat="1">
      <c r="D17396" s="32"/>
      <c r="G17396" s="32"/>
      <c r="I17396" s="7"/>
      <c r="J17396" s="7"/>
      <c r="K17396" s="7"/>
      <c r="N17396" s="7"/>
    </row>
    <row r="17397" spans="4:14" s="1" customFormat="1">
      <c r="D17397" s="32"/>
      <c r="G17397" s="32"/>
      <c r="I17397" s="7"/>
      <c r="J17397" s="7"/>
      <c r="K17397" s="7"/>
      <c r="N17397" s="7"/>
    </row>
    <row r="17398" spans="4:14" s="1" customFormat="1">
      <c r="D17398" s="32"/>
      <c r="G17398" s="32"/>
      <c r="I17398" s="7"/>
      <c r="J17398" s="7"/>
      <c r="K17398" s="7"/>
      <c r="N17398" s="7"/>
    </row>
    <row r="17399" spans="4:14" s="1" customFormat="1">
      <c r="D17399" s="32"/>
      <c r="G17399" s="32"/>
      <c r="I17399" s="7"/>
      <c r="J17399" s="7"/>
      <c r="K17399" s="7"/>
      <c r="N17399" s="7"/>
    </row>
    <row r="17400" spans="4:14" s="1" customFormat="1">
      <c r="D17400" s="32"/>
      <c r="G17400" s="32"/>
      <c r="I17400" s="7"/>
      <c r="J17400" s="7"/>
      <c r="K17400" s="7"/>
      <c r="N17400" s="7"/>
    </row>
    <row r="17401" spans="4:14" s="1" customFormat="1">
      <c r="D17401" s="32"/>
      <c r="G17401" s="32"/>
      <c r="I17401" s="7"/>
      <c r="J17401" s="7"/>
      <c r="K17401" s="7"/>
      <c r="N17401" s="7"/>
    </row>
    <row r="17402" spans="4:14" s="1" customFormat="1">
      <c r="D17402" s="32"/>
      <c r="G17402" s="32"/>
      <c r="I17402" s="7"/>
      <c r="J17402" s="7"/>
      <c r="K17402" s="7"/>
      <c r="N17402" s="7"/>
    </row>
    <row r="17403" spans="4:14" s="1" customFormat="1">
      <c r="D17403" s="32"/>
      <c r="G17403" s="32"/>
      <c r="I17403" s="7"/>
      <c r="J17403" s="7"/>
      <c r="K17403" s="7"/>
      <c r="N17403" s="7"/>
    </row>
    <row r="17404" spans="4:14" s="1" customFormat="1">
      <c r="D17404" s="32"/>
      <c r="G17404" s="32"/>
      <c r="I17404" s="7"/>
      <c r="J17404" s="7"/>
      <c r="K17404" s="7"/>
      <c r="N17404" s="7"/>
    </row>
    <row r="17405" spans="4:14" s="1" customFormat="1">
      <c r="D17405" s="32"/>
      <c r="G17405" s="32"/>
      <c r="I17405" s="7"/>
      <c r="J17405" s="7"/>
      <c r="K17405" s="7"/>
      <c r="N17405" s="7"/>
    </row>
    <row r="17406" spans="4:14" s="1" customFormat="1">
      <c r="D17406" s="32"/>
      <c r="G17406" s="32"/>
      <c r="I17406" s="7"/>
      <c r="J17406" s="7"/>
      <c r="K17406" s="7"/>
      <c r="N17406" s="7"/>
    </row>
    <row r="17407" spans="4:14" s="1" customFormat="1">
      <c r="D17407" s="32"/>
      <c r="G17407" s="32"/>
      <c r="I17407" s="7"/>
      <c r="J17407" s="7"/>
      <c r="K17407" s="7"/>
      <c r="N17407" s="7"/>
    </row>
    <row r="17408" spans="4:14" s="1" customFormat="1">
      <c r="D17408" s="32"/>
      <c r="G17408" s="32"/>
      <c r="I17408" s="7"/>
      <c r="J17408" s="7"/>
      <c r="K17408" s="7"/>
      <c r="N17408" s="7"/>
    </row>
    <row r="17409" spans="4:14" s="1" customFormat="1">
      <c r="D17409" s="32"/>
      <c r="G17409" s="32"/>
      <c r="I17409" s="7"/>
      <c r="J17409" s="7"/>
      <c r="K17409" s="7"/>
      <c r="N17409" s="7"/>
    </row>
    <row r="17410" spans="4:14" s="1" customFormat="1">
      <c r="D17410" s="32"/>
      <c r="G17410" s="32"/>
      <c r="I17410" s="7"/>
      <c r="J17410" s="7"/>
      <c r="K17410" s="7"/>
      <c r="N17410" s="7"/>
    </row>
    <row r="17411" spans="4:14" s="1" customFormat="1">
      <c r="D17411" s="32"/>
      <c r="G17411" s="32"/>
      <c r="I17411" s="7"/>
      <c r="J17411" s="7"/>
      <c r="K17411" s="7"/>
      <c r="N17411" s="7"/>
    </row>
    <row r="17412" spans="4:14" s="1" customFormat="1">
      <c r="D17412" s="32"/>
      <c r="G17412" s="32"/>
      <c r="I17412" s="7"/>
      <c r="J17412" s="7"/>
      <c r="K17412" s="7"/>
      <c r="N17412" s="7"/>
    </row>
    <row r="17413" spans="4:14" s="1" customFormat="1">
      <c r="D17413" s="32"/>
      <c r="G17413" s="32"/>
      <c r="I17413" s="7"/>
      <c r="J17413" s="7"/>
      <c r="K17413" s="7"/>
      <c r="N17413" s="7"/>
    </row>
    <row r="17414" spans="4:14" s="1" customFormat="1">
      <c r="D17414" s="32"/>
      <c r="G17414" s="32"/>
      <c r="I17414" s="7"/>
      <c r="J17414" s="7"/>
      <c r="K17414" s="7"/>
      <c r="N17414" s="7"/>
    </row>
    <row r="17415" spans="4:14" s="1" customFormat="1">
      <c r="D17415" s="32"/>
      <c r="G17415" s="32"/>
      <c r="I17415" s="7"/>
      <c r="J17415" s="7"/>
      <c r="K17415" s="7"/>
      <c r="N17415" s="7"/>
    </row>
    <row r="17416" spans="4:14" s="1" customFormat="1">
      <c r="D17416" s="32"/>
      <c r="G17416" s="32"/>
      <c r="I17416" s="7"/>
      <c r="J17416" s="7"/>
      <c r="K17416" s="7"/>
      <c r="N17416" s="7"/>
    </row>
    <row r="17417" spans="4:14" s="1" customFormat="1">
      <c r="D17417" s="32"/>
      <c r="G17417" s="32"/>
      <c r="I17417" s="7"/>
      <c r="J17417" s="7"/>
      <c r="K17417" s="7"/>
      <c r="N17417" s="7"/>
    </row>
    <row r="17418" spans="4:14" s="1" customFormat="1">
      <c r="D17418" s="32"/>
      <c r="G17418" s="32"/>
      <c r="I17418" s="7"/>
      <c r="J17418" s="7"/>
      <c r="K17418" s="7"/>
      <c r="N17418" s="7"/>
    </row>
    <row r="17419" spans="4:14" s="1" customFormat="1">
      <c r="D17419" s="32"/>
      <c r="G17419" s="32"/>
      <c r="I17419" s="7"/>
      <c r="J17419" s="7"/>
      <c r="K17419" s="7"/>
      <c r="N17419" s="7"/>
    </row>
    <row r="17420" spans="4:14" s="1" customFormat="1">
      <c r="D17420" s="32"/>
      <c r="G17420" s="32"/>
      <c r="I17420" s="7"/>
      <c r="J17420" s="7"/>
      <c r="K17420" s="7"/>
      <c r="N17420" s="7"/>
    </row>
    <row r="17421" spans="4:14" s="1" customFormat="1">
      <c r="D17421" s="32"/>
      <c r="G17421" s="32"/>
      <c r="I17421" s="7"/>
      <c r="J17421" s="7"/>
      <c r="K17421" s="7"/>
      <c r="N17421" s="7"/>
    </row>
    <row r="17422" spans="4:14" s="1" customFormat="1">
      <c r="D17422" s="32"/>
      <c r="G17422" s="32"/>
      <c r="I17422" s="7"/>
      <c r="J17422" s="7"/>
      <c r="K17422" s="7"/>
      <c r="N17422" s="7"/>
    </row>
    <row r="17423" spans="4:14" s="1" customFormat="1">
      <c r="D17423" s="32"/>
      <c r="G17423" s="32"/>
      <c r="I17423" s="7"/>
      <c r="J17423" s="7"/>
      <c r="K17423" s="7"/>
      <c r="N17423" s="7"/>
    </row>
    <row r="17424" spans="4:14" s="1" customFormat="1">
      <c r="D17424" s="32"/>
      <c r="G17424" s="32"/>
      <c r="I17424" s="7"/>
      <c r="J17424" s="7"/>
      <c r="K17424" s="7"/>
      <c r="N17424" s="7"/>
    </row>
    <row r="17425" spans="4:14" s="1" customFormat="1">
      <c r="D17425" s="32"/>
      <c r="G17425" s="32"/>
      <c r="I17425" s="7"/>
      <c r="J17425" s="7"/>
      <c r="K17425" s="7"/>
      <c r="N17425" s="7"/>
    </row>
    <row r="17426" spans="4:14" s="1" customFormat="1">
      <c r="D17426" s="32"/>
      <c r="G17426" s="32"/>
      <c r="I17426" s="7"/>
      <c r="J17426" s="7"/>
      <c r="K17426" s="7"/>
      <c r="N17426" s="7"/>
    </row>
    <row r="17427" spans="4:14" s="1" customFormat="1">
      <c r="D17427" s="32"/>
      <c r="G17427" s="32"/>
      <c r="I17427" s="7"/>
      <c r="J17427" s="7"/>
      <c r="K17427" s="7"/>
      <c r="N17427" s="7"/>
    </row>
    <row r="17428" spans="4:14" s="1" customFormat="1">
      <c r="D17428" s="32"/>
      <c r="G17428" s="32"/>
      <c r="I17428" s="7"/>
      <c r="J17428" s="7"/>
      <c r="K17428" s="7"/>
      <c r="N17428" s="7"/>
    </row>
    <row r="17429" spans="4:14" s="1" customFormat="1">
      <c r="D17429" s="32"/>
      <c r="G17429" s="32"/>
      <c r="I17429" s="7"/>
      <c r="J17429" s="7"/>
      <c r="K17429" s="7"/>
      <c r="N17429" s="7"/>
    </row>
    <row r="17430" spans="4:14" s="1" customFormat="1">
      <c r="D17430" s="32"/>
      <c r="G17430" s="32"/>
      <c r="I17430" s="7"/>
      <c r="J17430" s="7"/>
      <c r="K17430" s="7"/>
      <c r="N17430" s="7"/>
    </row>
    <row r="17431" spans="4:14" s="1" customFormat="1">
      <c r="D17431" s="32"/>
      <c r="G17431" s="32"/>
      <c r="I17431" s="7"/>
      <c r="J17431" s="7"/>
      <c r="K17431" s="7"/>
      <c r="N17431" s="7"/>
    </row>
    <row r="17432" spans="4:14" s="1" customFormat="1">
      <c r="D17432" s="32"/>
      <c r="G17432" s="32"/>
      <c r="I17432" s="7"/>
      <c r="J17432" s="7"/>
      <c r="K17432" s="7"/>
      <c r="N17432" s="7"/>
    </row>
    <row r="17433" spans="4:14" s="1" customFormat="1">
      <c r="D17433" s="32"/>
      <c r="G17433" s="32"/>
      <c r="I17433" s="7"/>
      <c r="J17433" s="7"/>
      <c r="K17433" s="7"/>
      <c r="N17433" s="7"/>
    </row>
    <row r="17434" spans="4:14" s="1" customFormat="1">
      <c r="D17434" s="32"/>
      <c r="G17434" s="32"/>
      <c r="I17434" s="7"/>
      <c r="J17434" s="7"/>
      <c r="K17434" s="7"/>
      <c r="N17434" s="7"/>
    </row>
    <row r="17435" spans="4:14" s="1" customFormat="1">
      <c r="D17435" s="32"/>
      <c r="G17435" s="32"/>
      <c r="I17435" s="7"/>
      <c r="J17435" s="7"/>
      <c r="K17435" s="7"/>
      <c r="N17435" s="7"/>
    </row>
    <row r="17436" spans="4:14" s="1" customFormat="1">
      <c r="D17436" s="32"/>
      <c r="G17436" s="32"/>
      <c r="I17436" s="7"/>
      <c r="J17436" s="7"/>
      <c r="K17436" s="7"/>
      <c r="N17436" s="7"/>
    </row>
    <row r="17437" spans="4:14" s="1" customFormat="1">
      <c r="D17437" s="32"/>
      <c r="G17437" s="32"/>
      <c r="I17437" s="7"/>
      <c r="J17437" s="7"/>
      <c r="K17437" s="7"/>
      <c r="N17437" s="7"/>
    </row>
    <row r="17438" spans="4:14" s="1" customFormat="1">
      <c r="D17438" s="32"/>
      <c r="G17438" s="32"/>
      <c r="I17438" s="7"/>
      <c r="J17438" s="7"/>
      <c r="K17438" s="7"/>
      <c r="N17438" s="7"/>
    </row>
    <row r="17439" spans="4:14" s="1" customFormat="1">
      <c r="D17439" s="32"/>
      <c r="G17439" s="32"/>
      <c r="I17439" s="7"/>
      <c r="J17439" s="7"/>
      <c r="K17439" s="7"/>
      <c r="N17439" s="7"/>
    </row>
    <row r="17440" spans="4:14" s="1" customFormat="1">
      <c r="D17440" s="32"/>
      <c r="G17440" s="32"/>
      <c r="I17440" s="7"/>
      <c r="J17440" s="7"/>
      <c r="K17440" s="7"/>
      <c r="N17440" s="7"/>
    </row>
    <row r="17441" spans="4:14" s="1" customFormat="1">
      <c r="D17441" s="32"/>
      <c r="G17441" s="32"/>
      <c r="I17441" s="7"/>
      <c r="J17441" s="7"/>
      <c r="K17441" s="7"/>
      <c r="N17441" s="7"/>
    </row>
    <row r="17442" spans="4:14" s="1" customFormat="1">
      <c r="D17442" s="32"/>
      <c r="G17442" s="32"/>
      <c r="I17442" s="7"/>
      <c r="J17442" s="7"/>
      <c r="K17442" s="7"/>
      <c r="N17442" s="7"/>
    </row>
    <row r="17443" spans="4:14" s="1" customFormat="1">
      <c r="D17443" s="32"/>
      <c r="G17443" s="32"/>
      <c r="I17443" s="7"/>
      <c r="J17443" s="7"/>
      <c r="K17443" s="7"/>
      <c r="N17443" s="7"/>
    </row>
    <row r="17444" spans="4:14" s="1" customFormat="1">
      <c r="D17444" s="32"/>
      <c r="G17444" s="32"/>
      <c r="I17444" s="7"/>
      <c r="J17444" s="7"/>
      <c r="K17444" s="7"/>
      <c r="N17444" s="7"/>
    </row>
    <row r="17445" spans="4:14" s="1" customFormat="1">
      <c r="D17445" s="32"/>
      <c r="G17445" s="32"/>
      <c r="I17445" s="7"/>
      <c r="J17445" s="7"/>
      <c r="K17445" s="7"/>
      <c r="N17445" s="7"/>
    </row>
    <row r="17446" spans="4:14" s="1" customFormat="1">
      <c r="D17446" s="32"/>
      <c r="G17446" s="32"/>
      <c r="I17446" s="7"/>
      <c r="J17446" s="7"/>
      <c r="K17446" s="7"/>
      <c r="N17446" s="7"/>
    </row>
    <row r="17447" spans="4:14" s="1" customFormat="1">
      <c r="D17447" s="32"/>
      <c r="G17447" s="32"/>
      <c r="I17447" s="7"/>
      <c r="J17447" s="7"/>
      <c r="K17447" s="7"/>
      <c r="N17447" s="7"/>
    </row>
    <row r="17448" spans="4:14" s="1" customFormat="1">
      <c r="D17448" s="32"/>
      <c r="G17448" s="32"/>
      <c r="I17448" s="7"/>
      <c r="J17448" s="7"/>
      <c r="K17448" s="7"/>
      <c r="N17448" s="7"/>
    </row>
    <row r="17449" spans="4:14" s="1" customFormat="1">
      <c r="D17449" s="32"/>
      <c r="G17449" s="32"/>
      <c r="I17449" s="7"/>
      <c r="J17449" s="7"/>
      <c r="K17449" s="7"/>
      <c r="N17449" s="7"/>
    </row>
    <row r="17450" spans="4:14" s="1" customFormat="1">
      <c r="D17450" s="32"/>
      <c r="G17450" s="32"/>
      <c r="I17450" s="7"/>
      <c r="J17450" s="7"/>
      <c r="K17450" s="7"/>
      <c r="N17450" s="7"/>
    </row>
    <row r="17451" spans="4:14" s="1" customFormat="1">
      <c r="D17451" s="32"/>
      <c r="G17451" s="32"/>
      <c r="I17451" s="7"/>
      <c r="J17451" s="7"/>
      <c r="K17451" s="7"/>
      <c r="N17451" s="7"/>
    </row>
    <row r="17452" spans="4:14" s="1" customFormat="1">
      <c r="D17452" s="32"/>
      <c r="G17452" s="32"/>
      <c r="I17452" s="7"/>
      <c r="J17452" s="7"/>
      <c r="K17452" s="7"/>
      <c r="N17452" s="7"/>
    </row>
    <row r="17453" spans="4:14" s="1" customFormat="1">
      <c r="D17453" s="32"/>
      <c r="G17453" s="32"/>
      <c r="I17453" s="7"/>
      <c r="J17453" s="7"/>
      <c r="K17453" s="7"/>
      <c r="N17453" s="7"/>
    </row>
    <row r="17454" spans="4:14" s="1" customFormat="1">
      <c r="D17454" s="32"/>
      <c r="G17454" s="32"/>
      <c r="I17454" s="7"/>
      <c r="J17454" s="7"/>
      <c r="K17454" s="7"/>
      <c r="N17454" s="7"/>
    </row>
    <row r="17455" spans="4:14" s="1" customFormat="1">
      <c r="D17455" s="32"/>
      <c r="G17455" s="32"/>
      <c r="I17455" s="7"/>
      <c r="J17455" s="7"/>
      <c r="K17455" s="7"/>
      <c r="N17455" s="7"/>
    </row>
    <row r="17456" spans="4:14" s="1" customFormat="1">
      <c r="D17456" s="32"/>
      <c r="G17456" s="32"/>
      <c r="I17456" s="7"/>
      <c r="J17456" s="7"/>
      <c r="K17456" s="7"/>
      <c r="N17456" s="7"/>
    </row>
    <row r="17457" spans="4:14" s="1" customFormat="1">
      <c r="D17457" s="32"/>
      <c r="G17457" s="32"/>
      <c r="I17457" s="7"/>
      <c r="J17457" s="7"/>
      <c r="K17457" s="7"/>
      <c r="N17457" s="7"/>
    </row>
    <row r="17458" spans="4:14" s="1" customFormat="1">
      <c r="D17458" s="32"/>
      <c r="G17458" s="32"/>
      <c r="I17458" s="7"/>
      <c r="J17458" s="7"/>
      <c r="K17458" s="7"/>
      <c r="N17458" s="7"/>
    </row>
    <row r="17459" spans="4:14" s="1" customFormat="1">
      <c r="D17459" s="32"/>
      <c r="G17459" s="32"/>
      <c r="I17459" s="7"/>
      <c r="J17459" s="7"/>
      <c r="K17459" s="7"/>
      <c r="N17459" s="7"/>
    </row>
    <row r="17460" spans="4:14" s="1" customFormat="1">
      <c r="D17460" s="32"/>
      <c r="G17460" s="32"/>
      <c r="I17460" s="7"/>
      <c r="J17460" s="7"/>
      <c r="K17460" s="7"/>
      <c r="N17460" s="7"/>
    </row>
    <row r="17461" spans="4:14" s="1" customFormat="1">
      <c r="D17461" s="32"/>
      <c r="G17461" s="32"/>
      <c r="I17461" s="7"/>
      <c r="J17461" s="7"/>
      <c r="K17461" s="7"/>
      <c r="N17461" s="7"/>
    </row>
    <row r="17462" spans="4:14" s="1" customFormat="1">
      <c r="D17462" s="32"/>
      <c r="G17462" s="32"/>
      <c r="I17462" s="7"/>
      <c r="J17462" s="7"/>
      <c r="K17462" s="7"/>
      <c r="N17462" s="7"/>
    </row>
    <row r="17463" spans="4:14" s="1" customFormat="1">
      <c r="D17463" s="32"/>
      <c r="G17463" s="32"/>
      <c r="I17463" s="7"/>
      <c r="J17463" s="7"/>
      <c r="K17463" s="7"/>
      <c r="N17463" s="7"/>
    </row>
    <row r="17464" spans="4:14" s="1" customFormat="1">
      <c r="D17464" s="32"/>
      <c r="G17464" s="32"/>
      <c r="I17464" s="7"/>
      <c r="J17464" s="7"/>
      <c r="K17464" s="7"/>
      <c r="N17464" s="7"/>
    </row>
    <row r="17465" spans="4:14" s="1" customFormat="1">
      <c r="D17465" s="32"/>
      <c r="G17465" s="32"/>
      <c r="I17465" s="7"/>
      <c r="J17465" s="7"/>
      <c r="K17465" s="7"/>
      <c r="N17465" s="7"/>
    </row>
    <row r="17466" spans="4:14" s="1" customFormat="1">
      <c r="D17466" s="32"/>
      <c r="G17466" s="32"/>
      <c r="I17466" s="7"/>
      <c r="J17466" s="7"/>
      <c r="K17466" s="7"/>
      <c r="N17466" s="7"/>
    </row>
    <row r="17467" spans="4:14" s="1" customFormat="1">
      <c r="D17467" s="32"/>
      <c r="G17467" s="32"/>
      <c r="I17467" s="7"/>
      <c r="J17467" s="7"/>
      <c r="K17467" s="7"/>
      <c r="N17467" s="7"/>
    </row>
    <row r="17468" spans="4:14" s="1" customFormat="1">
      <c r="D17468" s="32"/>
      <c r="G17468" s="32"/>
      <c r="I17468" s="7"/>
      <c r="J17468" s="7"/>
      <c r="K17468" s="7"/>
      <c r="N17468" s="7"/>
    </row>
    <row r="17469" spans="4:14" s="1" customFormat="1">
      <c r="D17469" s="32"/>
      <c r="G17469" s="32"/>
      <c r="I17469" s="7"/>
      <c r="J17469" s="7"/>
      <c r="K17469" s="7"/>
      <c r="N17469" s="7"/>
    </row>
    <row r="17470" spans="4:14" s="1" customFormat="1">
      <c r="D17470" s="32"/>
      <c r="G17470" s="32"/>
      <c r="I17470" s="7"/>
      <c r="J17470" s="7"/>
      <c r="K17470" s="7"/>
      <c r="N17470" s="7"/>
    </row>
    <row r="17471" spans="4:14" s="1" customFormat="1">
      <c r="D17471" s="32"/>
      <c r="G17471" s="32"/>
      <c r="I17471" s="7"/>
      <c r="J17471" s="7"/>
      <c r="K17471" s="7"/>
      <c r="N17471" s="7"/>
    </row>
    <row r="17472" spans="4:14" s="1" customFormat="1">
      <c r="D17472" s="32"/>
      <c r="G17472" s="32"/>
      <c r="I17472" s="7"/>
      <c r="J17472" s="7"/>
      <c r="K17472" s="7"/>
      <c r="N17472" s="7"/>
    </row>
    <row r="17473" spans="4:14" s="1" customFormat="1">
      <c r="D17473" s="32"/>
      <c r="G17473" s="32"/>
      <c r="I17473" s="7"/>
      <c r="J17473" s="7"/>
      <c r="K17473" s="7"/>
      <c r="N17473" s="7"/>
    </row>
    <row r="17474" spans="4:14" s="1" customFormat="1">
      <c r="D17474" s="32"/>
      <c r="G17474" s="32"/>
      <c r="I17474" s="7"/>
      <c r="J17474" s="7"/>
      <c r="K17474" s="7"/>
      <c r="N17474" s="7"/>
    </row>
    <row r="17475" spans="4:14" s="1" customFormat="1">
      <c r="D17475" s="32"/>
      <c r="G17475" s="32"/>
      <c r="I17475" s="7"/>
      <c r="J17475" s="7"/>
      <c r="K17475" s="7"/>
      <c r="N17475" s="7"/>
    </row>
    <row r="17476" spans="4:14" s="1" customFormat="1">
      <c r="D17476" s="32"/>
      <c r="G17476" s="32"/>
      <c r="I17476" s="7"/>
      <c r="J17476" s="7"/>
      <c r="K17476" s="7"/>
      <c r="N17476" s="7"/>
    </row>
    <row r="17477" spans="4:14" s="1" customFormat="1">
      <c r="D17477" s="32"/>
      <c r="G17477" s="32"/>
      <c r="I17477" s="7"/>
      <c r="J17477" s="7"/>
      <c r="K17477" s="7"/>
      <c r="N17477" s="7"/>
    </row>
    <row r="17478" spans="4:14" s="1" customFormat="1">
      <c r="D17478" s="32"/>
      <c r="G17478" s="32"/>
      <c r="I17478" s="7"/>
      <c r="J17478" s="7"/>
      <c r="K17478" s="7"/>
      <c r="N17478" s="7"/>
    </row>
    <row r="17479" spans="4:14" s="1" customFormat="1">
      <c r="D17479" s="32"/>
      <c r="G17479" s="32"/>
      <c r="I17479" s="7"/>
      <c r="J17479" s="7"/>
      <c r="K17479" s="7"/>
      <c r="N17479" s="7"/>
    </row>
    <row r="17480" spans="4:14" s="1" customFormat="1">
      <c r="D17480" s="32"/>
      <c r="G17480" s="32"/>
      <c r="I17480" s="7"/>
      <c r="J17480" s="7"/>
      <c r="K17480" s="7"/>
      <c r="N17480" s="7"/>
    </row>
    <row r="17481" spans="4:14" s="1" customFormat="1">
      <c r="D17481" s="32"/>
      <c r="G17481" s="32"/>
      <c r="I17481" s="7"/>
      <c r="J17481" s="7"/>
      <c r="K17481" s="7"/>
      <c r="N17481" s="7"/>
    </row>
    <row r="17482" spans="4:14" s="1" customFormat="1">
      <c r="D17482" s="32"/>
      <c r="G17482" s="32"/>
      <c r="I17482" s="7"/>
      <c r="J17482" s="7"/>
      <c r="K17482" s="7"/>
      <c r="N17482" s="7"/>
    </row>
    <row r="17483" spans="4:14" s="1" customFormat="1">
      <c r="D17483" s="32"/>
      <c r="G17483" s="32"/>
      <c r="I17483" s="7"/>
      <c r="J17483" s="7"/>
      <c r="K17483" s="7"/>
      <c r="N17483" s="7"/>
    </row>
    <row r="17484" spans="4:14" s="1" customFormat="1">
      <c r="D17484" s="32"/>
      <c r="G17484" s="32"/>
      <c r="I17484" s="7"/>
      <c r="J17484" s="7"/>
      <c r="K17484" s="7"/>
      <c r="N17484" s="7"/>
    </row>
    <row r="17485" spans="4:14" s="1" customFormat="1">
      <c r="D17485" s="32"/>
      <c r="G17485" s="32"/>
      <c r="I17485" s="7"/>
      <c r="J17485" s="7"/>
      <c r="K17485" s="7"/>
      <c r="N17485" s="7"/>
    </row>
    <row r="17486" spans="4:14" s="1" customFormat="1">
      <c r="D17486" s="32"/>
      <c r="G17486" s="32"/>
      <c r="I17486" s="7"/>
      <c r="J17486" s="7"/>
      <c r="K17486" s="7"/>
      <c r="N17486" s="7"/>
    </row>
    <row r="17487" spans="4:14" s="1" customFormat="1">
      <c r="D17487" s="32"/>
      <c r="G17487" s="32"/>
      <c r="I17487" s="7"/>
      <c r="J17487" s="7"/>
      <c r="K17487" s="7"/>
      <c r="N17487" s="7"/>
    </row>
    <row r="17488" spans="4:14" s="1" customFormat="1">
      <c r="D17488" s="32"/>
      <c r="G17488" s="32"/>
      <c r="I17488" s="7"/>
      <c r="J17488" s="7"/>
      <c r="K17488" s="7"/>
      <c r="N17488" s="7"/>
    </row>
    <row r="17489" spans="4:14" s="1" customFormat="1">
      <c r="D17489" s="32"/>
      <c r="G17489" s="32"/>
      <c r="I17489" s="7"/>
      <c r="J17489" s="7"/>
      <c r="K17489" s="7"/>
      <c r="N17489" s="7"/>
    </row>
    <row r="17490" spans="4:14" s="1" customFormat="1">
      <c r="D17490" s="32"/>
      <c r="G17490" s="32"/>
      <c r="I17490" s="7"/>
      <c r="J17490" s="7"/>
      <c r="K17490" s="7"/>
      <c r="N17490" s="7"/>
    </row>
    <row r="17491" spans="4:14" s="1" customFormat="1">
      <c r="D17491" s="32"/>
      <c r="G17491" s="32"/>
      <c r="I17491" s="7"/>
      <c r="J17491" s="7"/>
      <c r="K17491" s="7"/>
      <c r="N17491" s="7"/>
    </row>
    <row r="17492" spans="4:14" s="1" customFormat="1">
      <c r="D17492" s="32"/>
      <c r="G17492" s="32"/>
      <c r="I17492" s="7"/>
      <c r="J17492" s="7"/>
      <c r="K17492" s="7"/>
      <c r="N17492" s="7"/>
    </row>
    <row r="17493" spans="4:14" s="1" customFormat="1">
      <c r="D17493" s="32"/>
      <c r="G17493" s="32"/>
      <c r="I17493" s="7"/>
      <c r="J17493" s="7"/>
      <c r="K17493" s="7"/>
      <c r="N17493" s="7"/>
    </row>
    <row r="17494" spans="4:14" s="1" customFormat="1">
      <c r="D17494" s="32"/>
      <c r="G17494" s="32"/>
      <c r="I17494" s="7"/>
      <c r="J17494" s="7"/>
      <c r="K17494" s="7"/>
      <c r="N17494" s="7"/>
    </row>
    <row r="17495" spans="4:14" s="1" customFormat="1">
      <c r="D17495" s="32"/>
      <c r="G17495" s="32"/>
      <c r="I17495" s="7"/>
      <c r="J17495" s="7"/>
      <c r="K17495" s="7"/>
      <c r="N17495" s="7"/>
    </row>
    <row r="17496" spans="4:14" s="1" customFormat="1">
      <c r="D17496" s="32"/>
      <c r="G17496" s="32"/>
      <c r="I17496" s="7"/>
      <c r="J17496" s="7"/>
      <c r="K17496" s="7"/>
      <c r="N17496" s="7"/>
    </row>
    <row r="17497" spans="4:14" s="1" customFormat="1">
      <c r="D17497" s="32"/>
      <c r="G17497" s="32"/>
      <c r="I17497" s="7"/>
      <c r="J17497" s="7"/>
      <c r="K17497" s="7"/>
      <c r="N17497" s="7"/>
    </row>
    <row r="17498" spans="4:14" s="1" customFormat="1">
      <c r="D17498" s="32"/>
      <c r="G17498" s="32"/>
      <c r="I17498" s="7"/>
      <c r="J17498" s="7"/>
      <c r="K17498" s="7"/>
      <c r="N17498" s="7"/>
    </row>
    <row r="17499" spans="4:14" s="1" customFormat="1">
      <c r="D17499" s="32"/>
      <c r="G17499" s="32"/>
      <c r="I17499" s="7"/>
      <c r="J17499" s="7"/>
      <c r="K17499" s="7"/>
      <c r="N17499" s="7"/>
    </row>
    <row r="17500" spans="4:14" s="1" customFormat="1">
      <c r="D17500" s="32"/>
      <c r="G17500" s="32"/>
      <c r="I17500" s="7"/>
      <c r="J17500" s="7"/>
      <c r="K17500" s="7"/>
      <c r="N17500" s="7"/>
    </row>
    <row r="17501" spans="4:14" s="1" customFormat="1">
      <c r="D17501" s="32"/>
      <c r="G17501" s="32"/>
      <c r="I17501" s="7"/>
      <c r="J17501" s="7"/>
      <c r="K17501" s="7"/>
      <c r="N17501" s="7"/>
    </row>
    <row r="17502" spans="4:14" s="1" customFormat="1">
      <c r="D17502" s="32"/>
      <c r="G17502" s="32"/>
      <c r="I17502" s="7"/>
      <c r="J17502" s="7"/>
      <c r="K17502" s="7"/>
      <c r="N17502" s="7"/>
    </row>
    <row r="17503" spans="4:14" s="1" customFormat="1">
      <c r="D17503" s="32"/>
      <c r="G17503" s="32"/>
      <c r="I17503" s="7"/>
      <c r="J17503" s="7"/>
      <c r="K17503" s="7"/>
      <c r="N17503" s="7"/>
    </row>
    <row r="17504" spans="4:14" s="1" customFormat="1">
      <c r="D17504" s="32"/>
      <c r="G17504" s="32"/>
      <c r="I17504" s="7"/>
      <c r="J17504" s="7"/>
      <c r="K17504" s="7"/>
      <c r="N17504" s="7"/>
    </row>
    <row r="17505" spans="4:14" s="1" customFormat="1">
      <c r="D17505" s="32"/>
      <c r="G17505" s="32"/>
      <c r="I17505" s="7"/>
      <c r="J17505" s="7"/>
      <c r="K17505" s="7"/>
      <c r="N17505" s="7"/>
    </row>
    <row r="17506" spans="4:14" s="1" customFormat="1">
      <c r="D17506" s="32"/>
      <c r="G17506" s="32"/>
      <c r="I17506" s="7"/>
      <c r="J17506" s="7"/>
      <c r="K17506" s="7"/>
      <c r="N17506" s="7"/>
    </row>
    <row r="17507" spans="4:14" s="1" customFormat="1">
      <c r="D17507" s="32"/>
      <c r="G17507" s="32"/>
      <c r="I17507" s="7"/>
      <c r="J17507" s="7"/>
      <c r="K17507" s="7"/>
      <c r="N17507" s="7"/>
    </row>
    <row r="17508" spans="4:14" s="1" customFormat="1">
      <c r="D17508" s="32"/>
      <c r="G17508" s="32"/>
      <c r="I17508" s="7"/>
      <c r="J17508" s="7"/>
      <c r="K17508" s="7"/>
      <c r="N17508" s="7"/>
    </row>
    <row r="17509" spans="4:14" s="1" customFormat="1">
      <c r="D17509" s="32"/>
      <c r="G17509" s="32"/>
      <c r="I17509" s="7"/>
      <c r="J17509" s="7"/>
      <c r="K17509" s="7"/>
      <c r="N17509" s="7"/>
    </row>
    <row r="17510" spans="4:14" s="1" customFormat="1">
      <c r="D17510" s="32"/>
      <c r="G17510" s="32"/>
      <c r="I17510" s="7"/>
      <c r="J17510" s="7"/>
      <c r="K17510" s="7"/>
      <c r="N17510" s="7"/>
    </row>
    <row r="17511" spans="4:14" s="1" customFormat="1">
      <c r="D17511" s="32"/>
      <c r="G17511" s="32"/>
      <c r="I17511" s="7"/>
      <c r="J17511" s="7"/>
      <c r="K17511" s="7"/>
      <c r="N17511" s="7"/>
    </row>
    <row r="17512" spans="4:14" s="1" customFormat="1">
      <c r="D17512" s="32"/>
      <c r="G17512" s="32"/>
      <c r="I17512" s="7"/>
      <c r="J17512" s="7"/>
      <c r="K17512" s="7"/>
      <c r="N17512" s="7"/>
    </row>
    <row r="17513" spans="4:14" s="1" customFormat="1">
      <c r="D17513" s="32"/>
      <c r="G17513" s="32"/>
      <c r="I17513" s="7"/>
      <c r="J17513" s="7"/>
      <c r="K17513" s="7"/>
      <c r="N17513" s="7"/>
    </row>
    <row r="17514" spans="4:14" s="1" customFormat="1">
      <c r="D17514" s="32"/>
      <c r="G17514" s="32"/>
      <c r="I17514" s="7"/>
      <c r="J17514" s="7"/>
      <c r="K17514" s="7"/>
      <c r="N17514" s="7"/>
    </row>
    <row r="17515" spans="4:14" s="1" customFormat="1">
      <c r="D17515" s="32"/>
      <c r="G17515" s="32"/>
      <c r="I17515" s="7"/>
      <c r="J17515" s="7"/>
      <c r="K17515" s="7"/>
      <c r="N17515" s="7"/>
    </row>
    <row r="17516" spans="4:14" s="1" customFormat="1">
      <c r="D17516" s="32"/>
      <c r="G17516" s="32"/>
      <c r="I17516" s="7"/>
      <c r="J17516" s="7"/>
      <c r="K17516" s="7"/>
      <c r="N17516" s="7"/>
    </row>
    <row r="17517" spans="4:14" s="1" customFormat="1">
      <c r="D17517" s="32"/>
      <c r="G17517" s="32"/>
      <c r="I17517" s="7"/>
      <c r="J17517" s="7"/>
      <c r="K17517" s="7"/>
      <c r="N17517" s="7"/>
    </row>
    <row r="17518" spans="4:14" s="1" customFormat="1">
      <c r="D17518" s="32"/>
      <c r="G17518" s="32"/>
      <c r="I17518" s="7"/>
      <c r="J17518" s="7"/>
      <c r="K17518" s="7"/>
      <c r="N17518" s="7"/>
    </row>
    <row r="17519" spans="4:14" s="1" customFormat="1">
      <c r="D17519" s="32"/>
      <c r="G17519" s="32"/>
      <c r="I17519" s="7"/>
      <c r="J17519" s="7"/>
      <c r="K17519" s="7"/>
      <c r="N17519" s="7"/>
    </row>
    <row r="17520" spans="4:14" s="1" customFormat="1">
      <c r="D17520" s="32"/>
      <c r="G17520" s="32"/>
      <c r="I17520" s="7"/>
      <c r="J17520" s="7"/>
      <c r="K17520" s="7"/>
      <c r="N17520" s="7"/>
    </row>
    <row r="17521" spans="4:14" s="1" customFormat="1">
      <c r="D17521" s="32"/>
      <c r="G17521" s="32"/>
      <c r="I17521" s="7"/>
      <c r="J17521" s="7"/>
      <c r="K17521" s="7"/>
      <c r="N17521" s="7"/>
    </row>
    <row r="17522" spans="4:14" s="1" customFormat="1">
      <c r="D17522" s="32"/>
      <c r="G17522" s="32"/>
      <c r="I17522" s="7"/>
      <c r="J17522" s="7"/>
      <c r="K17522" s="7"/>
      <c r="N17522" s="7"/>
    </row>
    <row r="17523" spans="4:14" s="1" customFormat="1">
      <c r="D17523" s="32"/>
      <c r="G17523" s="32"/>
      <c r="I17523" s="7"/>
      <c r="J17523" s="7"/>
      <c r="K17523" s="7"/>
      <c r="N17523" s="7"/>
    </row>
    <row r="17524" spans="4:14" s="1" customFormat="1">
      <c r="D17524" s="32"/>
      <c r="G17524" s="32"/>
      <c r="I17524" s="7"/>
      <c r="J17524" s="7"/>
      <c r="K17524" s="7"/>
      <c r="N17524" s="7"/>
    </row>
    <row r="17525" spans="4:14" s="1" customFormat="1">
      <c r="D17525" s="32"/>
      <c r="G17525" s="32"/>
      <c r="I17525" s="7"/>
      <c r="J17525" s="7"/>
      <c r="K17525" s="7"/>
      <c r="N17525" s="7"/>
    </row>
    <row r="17526" spans="4:14" s="1" customFormat="1">
      <c r="D17526" s="32"/>
      <c r="G17526" s="32"/>
      <c r="I17526" s="7"/>
      <c r="J17526" s="7"/>
      <c r="K17526" s="7"/>
      <c r="N17526" s="7"/>
    </row>
    <row r="17527" spans="4:14" s="1" customFormat="1">
      <c r="D17527" s="32"/>
      <c r="G17527" s="32"/>
      <c r="I17527" s="7"/>
      <c r="J17527" s="7"/>
      <c r="K17527" s="7"/>
      <c r="N17527" s="7"/>
    </row>
    <row r="17528" spans="4:14" s="1" customFormat="1">
      <c r="D17528" s="32"/>
      <c r="G17528" s="32"/>
      <c r="I17528" s="7"/>
      <c r="J17528" s="7"/>
      <c r="K17528" s="7"/>
      <c r="N17528" s="7"/>
    </row>
    <row r="17529" spans="4:14" s="1" customFormat="1">
      <c r="D17529" s="32"/>
      <c r="G17529" s="32"/>
      <c r="I17529" s="7"/>
      <c r="J17529" s="7"/>
      <c r="K17529" s="7"/>
      <c r="N17529" s="7"/>
    </row>
    <row r="17530" spans="4:14" s="1" customFormat="1">
      <c r="D17530" s="32"/>
      <c r="G17530" s="32"/>
      <c r="I17530" s="7"/>
      <c r="J17530" s="7"/>
      <c r="K17530" s="7"/>
      <c r="N17530" s="7"/>
    </row>
    <row r="17531" spans="4:14" s="1" customFormat="1">
      <c r="D17531" s="32"/>
      <c r="G17531" s="32"/>
      <c r="I17531" s="7"/>
      <c r="J17531" s="7"/>
      <c r="K17531" s="7"/>
      <c r="N17531" s="7"/>
    </row>
    <row r="17532" spans="4:14" s="1" customFormat="1">
      <c r="D17532" s="32"/>
      <c r="G17532" s="32"/>
      <c r="I17532" s="7"/>
      <c r="J17532" s="7"/>
      <c r="K17532" s="7"/>
      <c r="N17532" s="7"/>
    </row>
    <row r="17533" spans="4:14" s="1" customFormat="1">
      <c r="D17533" s="32"/>
      <c r="G17533" s="32"/>
      <c r="I17533" s="7"/>
      <c r="J17533" s="7"/>
      <c r="K17533" s="7"/>
      <c r="N17533" s="7"/>
    </row>
    <row r="17534" spans="4:14" s="1" customFormat="1">
      <c r="D17534" s="32"/>
      <c r="G17534" s="32"/>
      <c r="I17534" s="7"/>
      <c r="J17534" s="7"/>
      <c r="K17534" s="7"/>
      <c r="N17534" s="7"/>
    </row>
    <row r="17535" spans="4:14" s="1" customFormat="1">
      <c r="D17535" s="32"/>
      <c r="G17535" s="32"/>
      <c r="I17535" s="7"/>
      <c r="J17535" s="7"/>
      <c r="K17535" s="7"/>
      <c r="N17535" s="7"/>
    </row>
    <row r="17536" spans="4:14" s="1" customFormat="1">
      <c r="D17536" s="32"/>
      <c r="G17536" s="32"/>
      <c r="I17536" s="7"/>
      <c r="J17536" s="7"/>
      <c r="K17536" s="7"/>
      <c r="N17536" s="7"/>
    </row>
    <row r="17537" spans="4:14" s="1" customFormat="1">
      <c r="D17537" s="32"/>
      <c r="G17537" s="32"/>
      <c r="I17537" s="7"/>
      <c r="J17537" s="7"/>
      <c r="K17537" s="7"/>
      <c r="N17537" s="7"/>
    </row>
    <row r="17538" spans="4:14" s="1" customFormat="1">
      <c r="D17538" s="32"/>
      <c r="G17538" s="32"/>
      <c r="I17538" s="7"/>
      <c r="J17538" s="7"/>
      <c r="K17538" s="7"/>
      <c r="N17538" s="7"/>
    </row>
    <row r="17539" spans="4:14" s="1" customFormat="1">
      <c r="D17539" s="32"/>
      <c r="G17539" s="32"/>
      <c r="I17539" s="7"/>
      <c r="J17539" s="7"/>
      <c r="K17539" s="7"/>
      <c r="N17539" s="7"/>
    </row>
    <row r="17540" spans="4:14" s="1" customFormat="1">
      <c r="D17540" s="32"/>
      <c r="G17540" s="32"/>
      <c r="I17540" s="7"/>
      <c r="J17540" s="7"/>
      <c r="K17540" s="7"/>
      <c r="N17540" s="7"/>
    </row>
    <row r="17541" spans="4:14" s="1" customFormat="1">
      <c r="D17541" s="32"/>
      <c r="G17541" s="32"/>
      <c r="I17541" s="7"/>
      <c r="J17541" s="7"/>
      <c r="K17541" s="7"/>
      <c r="N17541" s="7"/>
    </row>
    <row r="17542" spans="4:14" s="1" customFormat="1">
      <c r="D17542" s="32"/>
      <c r="G17542" s="32"/>
      <c r="I17542" s="7"/>
      <c r="J17542" s="7"/>
      <c r="K17542" s="7"/>
      <c r="N17542" s="7"/>
    </row>
    <row r="17543" spans="4:14" s="1" customFormat="1">
      <c r="D17543" s="32"/>
      <c r="G17543" s="32"/>
      <c r="I17543" s="7"/>
      <c r="J17543" s="7"/>
      <c r="K17543" s="7"/>
      <c r="N17543" s="7"/>
    </row>
    <row r="17544" spans="4:14" s="1" customFormat="1">
      <c r="D17544" s="32"/>
      <c r="G17544" s="32"/>
      <c r="I17544" s="7"/>
      <c r="J17544" s="7"/>
      <c r="K17544" s="7"/>
      <c r="N17544" s="7"/>
    </row>
    <row r="17545" spans="4:14" s="1" customFormat="1">
      <c r="D17545" s="32"/>
      <c r="G17545" s="32"/>
      <c r="I17545" s="7"/>
      <c r="J17545" s="7"/>
      <c r="K17545" s="7"/>
      <c r="N17545" s="7"/>
    </row>
    <row r="17546" spans="4:14" s="1" customFormat="1">
      <c r="D17546" s="32"/>
      <c r="G17546" s="32"/>
      <c r="I17546" s="7"/>
      <c r="J17546" s="7"/>
      <c r="K17546" s="7"/>
      <c r="N17546" s="7"/>
    </row>
    <row r="17547" spans="4:14" s="1" customFormat="1">
      <c r="D17547" s="32"/>
      <c r="G17547" s="32"/>
      <c r="I17547" s="7"/>
      <c r="J17547" s="7"/>
      <c r="K17547" s="7"/>
      <c r="N17547" s="7"/>
    </row>
    <row r="17548" spans="4:14" s="1" customFormat="1">
      <c r="D17548" s="32"/>
      <c r="G17548" s="32"/>
      <c r="I17548" s="7"/>
      <c r="J17548" s="7"/>
      <c r="K17548" s="7"/>
      <c r="N17548" s="7"/>
    </row>
    <row r="17549" spans="4:14" s="1" customFormat="1">
      <c r="D17549" s="32"/>
      <c r="G17549" s="32"/>
      <c r="I17549" s="7"/>
      <c r="J17549" s="7"/>
      <c r="K17549" s="7"/>
      <c r="N17549" s="7"/>
    </row>
    <row r="17550" spans="4:14" s="1" customFormat="1">
      <c r="D17550" s="32"/>
      <c r="G17550" s="32"/>
      <c r="I17550" s="7"/>
      <c r="J17550" s="7"/>
      <c r="K17550" s="7"/>
      <c r="N17550" s="7"/>
    </row>
    <row r="17551" spans="4:14" s="1" customFormat="1">
      <c r="D17551" s="32"/>
      <c r="G17551" s="32"/>
      <c r="I17551" s="7"/>
      <c r="J17551" s="7"/>
      <c r="K17551" s="7"/>
      <c r="N17551" s="7"/>
    </row>
    <row r="17552" spans="4:14" s="1" customFormat="1">
      <c r="D17552" s="32"/>
      <c r="G17552" s="32"/>
      <c r="I17552" s="7"/>
      <c r="J17552" s="7"/>
      <c r="K17552" s="7"/>
      <c r="N17552" s="7"/>
    </row>
    <row r="17553" spans="4:14" s="1" customFormat="1">
      <c r="D17553" s="32"/>
      <c r="G17553" s="32"/>
      <c r="I17553" s="7"/>
      <c r="J17553" s="7"/>
      <c r="K17553" s="7"/>
      <c r="N17553" s="7"/>
    </row>
    <row r="17554" spans="4:14" s="1" customFormat="1">
      <c r="D17554" s="32"/>
      <c r="G17554" s="32"/>
      <c r="I17554" s="7"/>
      <c r="J17554" s="7"/>
      <c r="K17554" s="7"/>
      <c r="N17554" s="7"/>
    </row>
    <row r="17555" spans="4:14" s="1" customFormat="1">
      <c r="D17555" s="32"/>
      <c r="G17555" s="32"/>
      <c r="I17555" s="7"/>
      <c r="J17555" s="7"/>
      <c r="K17555" s="7"/>
      <c r="N17555" s="7"/>
    </row>
    <row r="17556" spans="4:14" s="1" customFormat="1">
      <c r="D17556" s="32"/>
      <c r="G17556" s="32"/>
      <c r="I17556" s="7"/>
      <c r="J17556" s="7"/>
      <c r="K17556" s="7"/>
      <c r="N17556" s="7"/>
    </row>
    <row r="17557" spans="4:14" s="1" customFormat="1">
      <c r="D17557" s="32"/>
      <c r="G17557" s="32"/>
      <c r="I17557" s="7"/>
      <c r="J17557" s="7"/>
      <c r="K17557" s="7"/>
      <c r="N17557" s="7"/>
    </row>
    <row r="17558" spans="4:14" s="1" customFormat="1">
      <c r="D17558" s="32"/>
      <c r="G17558" s="32"/>
      <c r="I17558" s="7"/>
      <c r="J17558" s="7"/>
      <c r="K17558" s="7"/>
      <c r="N17558" s="7"/>
    </row>
    <row r="17559" spans="4:14" s="1" customFormat="1">
      <c r="D17559" s="32"/>
      <c r="G17559" s="32"/>
      <c r="I17559" s="7"/>
      <c r="J17559" s="7"/>
      <c r="K17559" s="7"/>
      <c r="N17559" s="7"/>
    </row>
    <row r="17560" spans="4:14" s="1" customFormat="1">
      <c r="D17560" s="32"/>
      <c r="G17560" s="32"/>
      <c r="I17560" s="7"/>
      <c r="J17560" s="7"/>
      <c r="K17560" s="7"/>
      <c r="N17560" s="7"/>
    </row>
    <row r="17561" spans="4:14" s="1" customFormat="1">
      <c r="D17561" s="32"/>
      <c r="G17561" s="32"/>
      <c r="I17561" s="7"/>
      <c r="J17561" s="7"/>
      <c r="K17561" s="7"/>
      <c r="N17561" s="7"/>
    </row>
    <row r="17562" spans="4:14" s="1" customFormat="1">
      <c r="D17562" s="32"/>
      <c r="G17562" s="32"/>
      <c r="I17562" s="7"/>
      <c r="J17562" s="7"/>
      <c r="K17562" s="7"/>
      <c r="N17562" s="7"/>
    </row>
    <row r="17563" spans="4:14" s="1" customFormat="1">
      <c r="D17563" s="32"/>
      <c r="G17563" s="32"/>
      <c r="I17563" s="7"/>
      <c r="J17563" s="7"/>
      <c r="K17563" s="7"/>
      <c r="N17563" s="7"/>
    </row>
    <row r="17564" spans="4:14" s="1" customFormat="1">
      <c r="D17564" s="32"/>
      <c r="G17564" s="32"/>
      <c r="I17564" s="7"/>
      <c r="J17564" s="7"/>
      <c r="K17564" s="7"/>
      <c r="N17564" s="7"/>
    </row>
    <row r="17565" spans="4:14" s="1" customFormat="1">
      <c r="D17565" s="32"/>
      <c r="G17565" s="32"/>
      <c r="I17565" s="7"/>
      <c r="J17565" s="7"/>
      <c r="K17565" s="7"/>
      <c r="N17565" s="7"/>
    </row>
    <row r="17566" spans="4:14" s="1" customFormat="1">
      <c r="D17566" s="32"/>
      <c r="G17566" s="32"/>
      <c r="I17566" s="7"/>
      <c r="J17566" s="7"/>
      <c r="K17566" s="7"/>
      <c r="N17566" s="7"/>
    </row>
    <row r="17567" spans="4:14" s="1" customFormat="1">
      <c r="D17567" s="32"/>
      <c r="G17567" s="32"/>
      <c r="I17567" s="7"/>
      <c r="J17567" s="7"/>
      <c r="K17567" s="7"/>
      <c r="N17567" s="7"/>
    </row>
    <row r="17568" spans="4:14" s="1" customFormat="1">
      <c r="D17568" s="32"/>
      <c r="G17568" s="32"/>
      <c r="I17568" s="7"/>
      <c r="J17568" s="7"/>
      <c r="K17568" s="7"/>
      <c r="N17568" s="7"/>
    </row>
    <row r="17569" spans="4:14" s="1" customFormat="1">
      <c r="D17569" s="32"/>
      <c r="G17569" s="32"/>
      <c r="I17569" s="7"/>
      <c r="J17569" s="7"/>
      <c r="K17569" s="7"/>
      <c r="N17569" s="7"/>
    </row>
    <row r="17570" spans="4:14" s="1" customFormat="1">
      <c r="D17570" s="32"/>
      <c r="G17570" s="32"/>
      <c r="I17570" s="7"/>
      <c r="J17570" s="7"/>
      <c r="K17570" s="7"/>
      <c r="N17570" s="7"/>
    </row>
    <row r="17571" spans="4:14" s="1" customFormat="1">
      <c r="D17571" s="32"/>
      <c r="G17571" s="32"/>
      <c r="I17571" s="7"/>
      <c r="J17571" s="7"/>
      <c r="K17571" s="7"/>
      <c r="N17571" s="7"/>
    </row>
    <row r="17572" spans="4:14" s="1" customFormat="1">
      <c r="D17572" s="32"/>
      <c r="G17572" s="32"/>
      <c r="I17572" s="7"/>
      <c r="J17572" s="7"/>
      <c r="K17572" s="7"/>
      <c r="N17572" s="7"/>
    </row>
    <row r="17573" spans="4:14" s="1" customFormat="1">
      <c r="D17573" s="32"/>
      <c r="G17573" s="32"/>
      <c r="I17573" s="7"/>
      <c r="J17573" s="7"/>
      <c r="K17573" s="7"/>
      <c r="N17573" s="7"/>
    </row>
    <row r="17574" spans="4:14" s="1" customFormat="1">
      <c r="D17574" s="32"/>
      <c r="G17574" s="32"/>
      <c r="I17574" s="7"/>
      <c r="J17574" s="7"/>
      <c r="K17574" s="7"/>
      <c r="N17574" s="7"/>
    </row>
    <row r="17575" spans="4:14" s="1" customFormat="1">
      <c r="D17575" s="32"/>
      <c r="G17575" s="32"/>
      <c r="I17575" s="7"/>
      <c r="J17575" s="7"/>
      <c r="K17575" s="7"/>
      <c r="N17575" s="7"/>
    </row>
    <row r="17576" spans="4:14" s="1" customFormat="1">
      <c r="D17576" s="32"/>
      <c r="G17576" s="32"/>
      <c r="I17576" s="7"/>
      <c r="J17576" s="7"/>
      <c r="K17576" s="7"/>
      <c r="N17576" s="7"/>
    </row>
    <row r="17577" spans="4:14" s="1" customFormat="1">
      <c r="D17577" s="32"/>
      <c r="G17577" s="32"/>
      <c r="I17577" s="7"/>
      <c r="J17577" s="7"/>
      <c r="K17577" s="7"/>
      <c r="N17577" s="7"/>
    </row>
    <row r="17578" spans="4:14" s="1" customFormat="1">
      <c r="D17578" s="32"/>
      <c r="G17578" s="32"/>
      <c r="I17578" s="7"/>
      <c r="J17578" s="7"/>
      <c r="K17578" s="7"/>
      <c r="N17578" s="7"/>
    </row>
    <row r="17579" spans="4:14" s="1" customFormat="1">
      <c r="D17579" s="32"/>
      <c r="G17579" s="32"/>
      <c r="I17579" s="7"/>
      <c r="J17579" s="7"/>
      <c r="K17579" s="7"/>
      <c r="N17579" s="7"/>
    </row>
    <row r="17580" spans="4:14" s="1" customFormat="1">
      <c r="D17580" s="32"/>
      <c r="G17580" s="32"/>
      <c r="I17580" s="7"/>
      <c r="J17580" s="7"/>
      <c r="K17580" s="7"/>
      <c r="N17580" s="7"/>
    </row>
    <row r="17581" spans="4:14" s="1" customFormat="1">
      <c r="D17581" s="32"/>
      <c r="G17581" s="32"/>
      <c r="I17581" s="7"/>
      <c r="J17581" s="7"/>
      <c r="K17581" s="7"/>
      <c r="N17581" s="7"/>
    </row>
    <row r="17582" spans="4:14" s="1" customFormat="1">
      <c r="D17582" s="32"/>
      <c r="G17582" s="32"/>
      <c r="I17582" s="7"/>
      <c r="J17582" s="7"/>
      <c r="K17582" s="7"/>
      <c r="N17582" s="7"/>
    </row>
    <row r="17583" spans="4:14" s="1" customFormat="1">
      <c r="D17583" s="32"/>
      <c r="G17583" s="32"/>
      <c r="I17583" s="7"/>
      <c r="J17583" s="7"/>
      <c r="K17583" s="7"/>
      <c r="N17583" s="7"/>
    </row>
    <row r="17584" spans="4:14" s="1" customFormat="1">
      <c r="D17584" s="32"/>
      <c r="G17584" s="32"/>
      <c r="I17584" s="7"/>
      <c r="J17584" s="7"/>
      <c r="K17584" s="7"/>
      <c r="N17584" s="7"/>
    </row>
    <row r="17585" spans="4:14" s="1" customFormat="1">
      <c r="D17585" s="32"/>
      <c r="G17585" s="32"/>
      <c r="I17585" s="7"/>
      <c r="J17585" s="7"/>
      <c r="K17585" s="7"/>
      <c r="N17585" s="7"/>
    </row>
    <row r="17586" spans="4:14" s="1" customFormat="1">
      <c r="D17586" s="32"/>
      <c r="G17586" s="32"/>
      <c r="I17586" s="7"/>
      <c r="J17586" s="7"/>
      <c r="K17586" s="7"/>
      <c r="N17586" s="7"/>
    </row>
    <row r="17587" spans="4:14" s="1" customFormat="1">
      <c r="D17587" s="32"/>
      <c r="G17587" s="32"/>
      <c r="I17587" s="7"/>
      <c r="J17587" s="7"/>
      <c r="K17587" s="7"/>
      <c r="N17587" s="7"/>
    </row>
    <row r="17588" spans="4:14" s="1" customFormat="1">
      <c r="D17588" s="32"/>
      <c r="G17588" s="32"/>
      <c r="I17588" s="7"/>
      <c r="J17588" s="7"/>
      <c r="K17588" s="7"/>
      <c r="N17588" s="7"/>
    </row>
    <row r="17589" spans="4:14" s="1" customFormat="1">
      <c r="D17589" s="32"/>
      <c r="G17589" s="32"/>
      <c r="I17589" s="7"/>
      <c r="J17589" s="7"/>
      <c r="K17589" s="7"/>
      <c r="N17589" s="7"/>
    </row>
    <row r="17590" spans="4:14" s="1" customFormat="1">
      <c r="D17590" s="32"/>
      <c r="G17590" s="32"/>
      <c r="I17590" s="7"/>
      <c r="J17590" s="7"/>
      <c r="K17590" s="7"/>
      <c r="N17590" s="7"/>
    </row>
    <row r="17591" spans="4:14" s="1" customFormat="1">
      <c r="D17591" s="32"/>
      <c r="G17591" s="32"/>
      <c r="I17591" s="7"/>
      <c r="J17591" s="7"/>
      <c r="K17591" s="7"/>
      <c r="N17591" s="7"/>
    </row>
    <row r="17592" spans="4:14" s="1" customFormat="1">
      <c r="D17592" s="32"/>
      <c r="G17592" s="32"/>
      <c r="I17592" s="7"/>
      <c r="J17592" s="7"/>
      <c r="K17592" s="7"/>
      <c r="N17592" s="7"/>
    </row>
    <row r="17593" spans="4:14" s="1" customFormat="1">
      <c r="D17593" s="32"/>
      <c r="G17593" s="32"/>
      <c r="I17593" s="7"/>
      <c r="J17593" s="7"/>
      <c r="K17593" s="7"/>
      <c r="N17593" s="7"/>
    </row>
    <row r="17594" spans="4:14" s="1" customFormat="1">
      <c r="D17594" s="32"/>
      <c r="G17594" s="32"/>
      <c r="I17594" s="7"/>
      <c r="J17594" s="7"/>
      <c r="K17594" s="7"/>
      <c r="N17594" s="7"/>
    </row>
    <row r="17595" spans="4:14" s="1" customFormat="1">
      <c r="D17595" s="32"/>
      <c r="G17595" s="32"/>
      <c r="I17595" s="7"/>
      <c r="J17595" s="7"/>
      <c r="K17595" s="7"/>
      <c r="N17595" s="7"/>
    </row>
    <row r="17596" spans="4:14" s="1" customFormat="1">
      <c r="D17596" s="32"/>
      <c r="G17596" s="32"/>
      <c r="I17596" s="7"/>
      <c r="J17596" s="7"/>
      <c r="K17596" s="7"/>
      <c r="N17596" s="7"/>
    </row>
    <row r="17597" spans="4:14" s="1" customFormat="1">
      <c r="D17597" s="32"/>
      <c r="G17597" s="32"/>
      <c r="I17597" s="7"/>
      <c r="J17597" s="7"/>
      <c r="K17597" s="7"/>
      <c r="N17597" s="7"/>
    </row>
    <row r="17598" spans="4:14" s="1" customFormat="1">
      <c r="D17598" s="32"/>
      <c r="G17598" s="32"/>
      <c r="I17598" s="7"/>
      <c r="J17598" s="7"/>
      <c r="K17598" s="7"/>
      <c r="N17598" s="7"/>
    </row>
    <row r="17599" spans="4:14" s="1" customFormat="1">
      <c r="D17599" s="32"/>
      <c r="G17599" s="32"/>
      <c r="I17599" s="7"/>
      <c r="J17599" s="7"/>
      <c r="K17599" s="7"/>
      <c r="N17599" s="7"/>
    </row>
    <row r="17600" spans="4:14" s="1" customFormat="1">
      <c r="D17600" s="32"/>
      <c r="G17600" s="32"/>
      <c r="I17600" s="7"/>
      <c r="J17600" s="7"/>
      <c r="K17600" s="7"/>
      <c r="N17600" s="7"/>
    </row>
    <row r="17601" spans="4:14" s="1" customFormat="1">
      <c r="D17601" s="32"/>
      <c r="G17601" s="32"/>
      <c r="I17601" s="7"/>
      <c r="J17601" s="7"/>
      <c r="K17601" s="7"/>
      <c r="N17601" s="7"/>
    </row>
    <row r="17602" spans="4:14" s="1" customFormat="1">
      <c r="D17602" s="32"/>
      <c r="G17602" s="32"/>
      <c r="I17602" s="7"/>
      <c r="J17602" s="7"/>
      <c r="K17602" s="7"/>
      <c r="N17602" s="7"/>
    </row>
    <row r="17603" spans="4:14" s="1" customFormat="1">
      <c r="D17603" s="32"/>
      <c r="G17603" s="32"/>
      <c r="I17603" s="7"/>
      <c r="J17603" s="7"/>
      <c r="K17603" s="7"/>
      <c r="N17603" s="7"/>
    </row>
    <row r="17604" spans="4:14" s="1" customFormat="1">
      <c r="D17604" s="32"/>
      <c r="G17604" s="32"/>
      <c r="I17604" s="7"/>
      <c r="J17604" s="7"/>
      <c r="K17604" s="7"/>
      <c r="N17604" s="7"/>
    </row>
    <row r="17605" spans="4:14" s="1" customFormat="1">
      <c r="D17605" s="32"/>
      <c r="G17605" s="32"/>
      <c r="I17605" s="7"/>
      <c r="J17605" s="7"/>
      <c r="K17605" s="7"/>
      <c r="N17605" s="7"/>
    </row>
    <row r="17606" spans="4:14" s="1" customFormat="1">
      <c r="D17606" s="32"/>
      <c r="G17606" s="32"/>
      <c r="I17606" s="7"/>
      <c r="J17606" s="7"/>
      <c r="K17606" s="7"/>
      <c r="N17606" s="7"/>
    </row>
    <row r="17607" spans="4:14" s="1" customFormat="1">
      <c r="D17607" s="32"/>
      <c r="G17607" s="32"/>
      <c r="I17607" s="7"/>
      <c r="J17607" s="7"/>
      <c r="K17607" s="7"/>
      <c r="N17607" s="7"/>
    </row>
    <row r="17608" spans="4:14" s="1" customFormat="1">
      <c r="D17608" s="32"/>
      <c r="G17608" s="32"/>
      <c r="I17608" s="7"/>
      <c r="J17608" s="7"/>
      <c r="K17608" s="7"/>
      <c r="N17608" s="7"/>
    </row>
    <row r="17609" spans="4:14" s="1" customFormat="1">
      <c r="D17609" s="32"/>
      <c r="G17609" s="32"/>
      <c r="I17609" s="7"/>
      <c r="J17609" s="7"/>
      <c r="K17609" s="7"/>
      <c r="N17609" s="7"/>
    </row>
    <row r="17610" spans="4:14" s="1" customFormat="1">
      <c r="D17610" s="32"/>
      <c r="G17610" s="32"/>
      <c r="I17610" s="7"/>
      <c r="J17610" s="7"/>
      <c r="K17610" s="7"/>
      <c r="N17610" s="7"/>
    </row>
    <row r="17611" spans="4:14" s="1" customFormat="1">
      <c r="D17611" s="32"/>
      <c r="G17611" s="32"/>
      <c r="I17611" s="7"/>
      <c r="J17611" s="7"/>
      <c r="K17611" s="7"/>
      <c r="N17611" s="7"/>
    </row>
    <row r="17612" spans="4:14" s="1" customFormat="1">
      <c r="D17612" s="32"/>
      <c r="G17612" s="32"/>
      <c r="I17612" s="7"/>
      <c r="J17612" s="7"/>
      <c r="K17612" s="7"/>
      <c r="N17612" s="7"/>
    </row>
    <row r="17613" spans="4:14" s="1" customFormat="1">
      <c r="D17613" s="32"/>
      <c r="G17613" s="32"/>
      <c r="I17613" s="7"/>
      <c r="J17613" s="7"/>
      <c r="K17613" s="7"/>
      <c r="N17613" s="7"/>
    </row>
    <row r="17614" spans="4:14" s="1" customFormat="1">
      <c r="D17614" s="32"/>
      <c r="G17614" s="32"/>
      <c r="I17614" s="7"/>
      <c r="J17614" s="7"/>
      <c r="K17614" s="7"/>
      <c r="N17614" s="7"/>
    </row>
    <row r="17615" spans="4:14" s="1" customFormat="1">
      <c r="D17615" s="32"/>
      <c r="G17615" s="32"/>
      <c r="I17615" s="7"/>
      <c r="J17615" s="7"/>
      <c r="K17615" s="7"/>
      <c r="N17615" s="7"/>
    </row>
    <row r="17616" spans="4:14" s="1" customFormat="1">
      <c r="D17616" s="32"/>
      <c r="G17616" s="32"/>
      <c r="I17616" s="7"/>
      <c r="J17616" s="7"/>
      <c r="K17616" s="7"/>
      <c r="N17616" s="7"/>
    </row>
    <row r="17617" spans="4:14" s="1" customFormat="1">
      <c r="D17617" s="32"/>
      <c r="G17617" s="32"/>
      <c r="I17617" s="7"/>
      <c r="J17617" s="7"/>
      <c r="K17617" s="7"/>
      <c r="N17617" s="7"/>
    </row>
    <row r="17618" spans="4:14" s="1" customFormat="1">
      <c r="D17618" s="32"/>
      <c r="G17618" s="32"/>
      <c r="I17618" s="7"/>
      <c r="J17618" s="7"/>
      <c r="K17618" s="7"/>
      <c r="N17618" s="7"/>
    </row>
    <row r="17619" spans="4:14" s="1" customFormat="1">
      <c r="D17619" s="32"/>
      <c r="G17619" s="32"/>
      <c r="I17619" s="7"/>
      <c r="J17619" s="7"/>
      <c r="K17619" s="7"/>
      <c r="N17619" s="7"/>
    </row>
    <row r="17620" spans="4:14" s="1" customFormat="1">
      <c r="D17620" s="32"/>
      <c r="G17620" s="32"/>
      <c r="I17620" s="7"/>
      <c r="J17620" s="7"/>
      <c r="K17620" s="7"/>
      <c r="N17620" s="7"/>
    </row>
    <row r="17621" spans="4:14" s="1" customFormat="1">
      <c r="D17621" s="32"/>
      <c r="G17621" s="32"/>
      <c r="I17621" s="7"/>
      <c r="J17621" s="7"/>
      <c r="K17621" s="7"/>
      <c r="N17621" s="7"/>
    </row>
    <row r="17622" spans="4:14" s="1" customFormat="1">
      <c r="D17622" s="32"/>
      <c r="G17622" s="32"/>
      <c r="I17622" s="7"/>
      <c r="J17622" s="7"/>
      <c r="K17622" s="7"/>
      <c r="N17622" s="7"/>
    </row>
    <row r="17623" spans="4:14" s="1" customFormat="1">
      <c r="D17623" s="32"/>
      <c r="G17623" s="32"/>
      <c r="I17623" s="7"/>
      <c r="J17623" s="7"/>
      <c r="K17623" s="7"/>
      <c r="N17623" s="7"/>
    </row>
    <row r="17624" spans="4:14" s="1" customFormat="1">
      <c r="D17624" s="32"/>
      <c r="G17624" s="32"/>
      <c r="I17624" s="7"/>
      <c r="J17624" s="7"/>
      <c r="K17624" s="7"/>
      <c r="N17624" s="7"/>
    </row>
    <row r="17625" spans="4:14" s="1" customFormat="1">
      <c r="D17625" s="32"/>
      <c r="G17625" s="32"/>
      <c r="I17625" s="7"/>
      <c r="J17625" s="7"/>
      <c r="K17625" s="7"/>
      <c r="N17625" s="7"/>
    </row>
    <row r="17626" spans="4:14" s="1" customFormat="1">
      <c r="D17626" s="32"/>
      <c r="G17626" s="32"/>
      <c r="I17626" s="7"/>
      <c r="J17626" s="7"/>
      <c r="K17626" s="7"/>
      <c r="N17626" s="7"/>
    </row>
    <row r="17627" spans="4:14" s="1" customFormat="1">
      <c r="D17627" s="32"/>
      <c r="G17627" s="32"/>
      <c r="I17627" s="7"/>
      <c r="J17627" s="7"/>
      <c r="K17627" s="7"/>
      <c r="N17627" s="7"/>
    </row>
    <row r="17628" spans="4:14" s="1" customFormat="1">
      <c r="D17628" s="32"/>
      <c r="G17628" s="32"/>
      <c r="I17628" s="7"/>
      <c r="J17628" s="7"/>
      <c r="K17628" s="7"/>
      <c r="N17628" s="7"/>
    </row>
    <row r="17629" spans="4:14" s="1" customFormat="1">
      <c r="D17629" s="32"/>
      <c r="G17629" s="32"/>
      <c r="I17629" s="7"/>
      <c r="J17629" s="7"/>
      <c r="K17629" s="7"/>
      <c r="N17629" s="7"/>
    </row>
    <row r="17630" spans="4:14" s="1" customFormat="1">
      <c r="D17630" s="32"/>
      <c r="G17630" s="32"/>
      <c r="I17630" s="7"/>
      <c r="J17630" s="7"/>
      <c r="K17630" s="7"/>
      <c r="N17630" s="7"/>
    </row>
    <row r="17631" spans="4:14" s="1" customFormat="1">
      <c r="D17631" s="32"/>
      <c r="G17631" s="32"/>
      <c r="I17631" s="7"/>
      <c r="J17631" s="7"/>
      <c r="K17631" s="7"/>
      <c r="N17631" s="7"/>
    </row>
    <row r="17632" spans="4:14" s="1" customFormat="1">
      <c r="D17632" s="32"/>
      <c r="G17632" s="32"/>
      <c r="I17632" s="7"/>
      <c r="J17632" s="7"/>
      <c r="K17632" s="7"/>
      <c r="N17632" s="7"/>
    </row>
    <row r="17633" spans="4:14" s="1" customFormat="1">
      <c r="D17633" s="32"/>
      <c r="G17633" s="32"/>
      <c r="I17633" s="7"/>
      <c r="J17633" s="7"/>
      <c r="K17633" s="7"/>
      <c r="N17633" s="7"/>
    </row>
    <row r="17634" spans="4:14" s="1" customFormat="1">
      <c r="D17634" s="32"/>
      <c r="G17634" s="32"/>
      <c r="I17634" s="7"/>
      <c r="J17634" s="7"/>
      <c r="K17634" s="7"/>
      <c r="N17634" s="7"/>
    </row>
    <row r="17635" spans="4:14" s="1" customFormat="1">
      <c r="D17635" s="32"/>
      <c r="G17635" s="32"/>
      <c r="I17635" s="7"/>
      <c r="J17635" s="7"/>
      <c r="K17635" s="7"/>
      <c r="N17635" s="7"/>
    </row>
    <row r="17636" spans="4:14" s="1" customFormat="1">
      <c r="D17636" s="32"/>
      <c r="G17636" s="32"/>
      <c r="I17636" s="7"/>
      <c r="J17636" s="7"/>
      <c r="K17636" s="7"/>
      <c r="N17636" s="7"/>
    </row>
    <row r="17637" spans="4:14" s="1" customFormat="1">
      <c r="D17637" s="32"/>
      <c r="G17637" s="32"/>
      <c r="I17637" s="7"/>
      <c r="J17637" s="7"/>
      <c r="K17637" s="7"/>
      <c r="N17637" s="7"/>
    </row>
    <row r="17638" spans="4:14" s="1" customFormat="1">
      <c r="D17638" s="32"/>
      <c r="G17638" s="32"/>
      <c r="I17638" s="7"/>
      <c r="J17638" s="7"/>
      <c r="K17638" s="7"/>
      <c r="N17638" s="7"/>
    </row>
    <row r="17639" spans="4:14" s="1" customFormat="1">
      <c r="D17639" s="32"/>
      <c r="G17639" s="32"/>
      <c r="I17639" s="7"/>
      <c r="J17639" s="7"/>
      <c r="K17639" s="7"/>
      <c r="N17639" s="7"/>
    </row>
    <row r="17640" spans="4:14" s="1" customFormat="1">
      <c r="D17640" s="32"/>
      <c r="G17640" s="32"/>
      <c r="I17640" s="7"/>
      <c r="J17640" s="7"/>
      <c r="K17640" s="7"/>
      <c r="N17640" s="7"/>
    </row>
    <row r="17641" spans="4:14" s="1" customFormat="1">
      <c r="D17641" s="32"/>
      <c r="G17641" s="32"/>
      <c r="I17641" s="7"/>
      <c r="J17641" s="7"/>
      <c r="K17641" s="7"/>
      <c r="N17641" s="7"/>
    </row>
    <row r="17642" spans="4:14" s="1" customFormat="1">
      <c r="D17642" s="32"/>
      <c r="G17642" s="32"/>
      <c r="I17642" s="7"/>
      <c r="J17642" s="7"/>
      <c r="K17642" s="7"/>
      <c r="N17642" s="7"/>
    </row>
    <row r="17643" spans="4:14" s="1" customFormat="1">
      <c r="D17643" s="32"/>
      <c r="G17643" s="32"/>
      <c r="I17643" s="7"/>
      <c r="J17643" s="7"/>
      <c r="K17643" s="7"/>
      <c r="N17643" s="7"/>
    </row>
    <row r="17644" spans="4:14" s="1" customFormat="1">
      <c r="D17644" s="32"/>
      <c r="G17644" s="32"/>
      <c r="I17644" s="7"/>
      <c r="J17644" s="7"/>
      <c r="K17644" s="7"/>
      <c r="N17644" s="7"/>
    </row>
    <row r="17645" spans="4:14" s="1" customFormat="1">
      <c r="D17645" s="32"/>
      <c r="G17645" s="32"/>
      <c r="I17645" s="7"/>
      <c r="J17645" s="7"/>
      <c r="K17645" s="7"/>
      <c r="N17645" s="7"/>
    </row>
    <row r="17646" spans="4:14" s="1" customFormat="1">
      <c r="D17646" s="32"/>
      <c r="G17646" s="32"/>
      <c r="I17646" s="7"/>
      <c r="J17646" s="7"/>
      <c r="K17646" s="7"/>
      <c r="N17646" s="7"/>
    </row>
    <row r="17647" spans="4:14" s="1" customFormat="1">
      <c r="D17647" s="32"/>
      <c r="G17647" s="32"/>
      <c r="I17647" s="7"/>
      <c r="J17647" s="7"/>
      <c r="K17647" s="7"/>
      <c r="N17647" s="7"/>
    </row>
    <row r="17648" spans="4:14" s="1" customFormat="1">
      <c r="D17648" s="32"/>
      <c r="G17648" s="32"/>
      <c r="I17648" s="7"/>
      <c r="J17648" s="7"/>
      <c r="K17648" s="7"/>
      <c r="N17648" s="7"/>
    </row>
    <row r="17649" spans="4:14" s="1" customFormat="1">
      <c r="D17649" s="32"/>
      <c r="G17649" s="32"/>
      <c r="I17649" s="7"/>
      <c r="J17649" s="7"/>
      <c r="K17649" s="7"/>
      <c r="N17649" s="7"/>
    </row>
    <row r="17650" spans="4:14" s="1" customFormat="1">
      <c r="D17650" s="32"/>
      <c r="G17650" s="32"/>
      <c r="I17650" s="7"/>
      <c r="J17650" s="7"/>
      <c r="K17650" s="7"/>
      <c r="N17650" s="7"/>
    </row>
    <row r="17651" spans="4:14" s="1" customFormat="1">
      <c r="D17651" s="32"/>
      <c r="G17651" s="32"/>
      <c r="I17651" s="7"/>
      <c r="J17651" s="7"/>
      <c r="K17651" s="7"/>
      <c r="N17651" s="7"/>
    </row>
    <row r="17652" spans="4:14" s="1" customFormat="1">
      <c r="D17652" s="32"/>
      <c r="G17652" s="32"/>
      <c r="I17652" s="7"/>
      <c r="J17652" s="7"/>
      <c r="K17652" s="7"/>
      <c r="N17652" s="7"/>
    </row>
    <row r="17653" spans="4:14" s="1" customFormat="1">
      <c r="D17653" s="32"/>
      <c r="G17653" s="32"/>
      <c r="I17653" s="7"/>
      <c r="J17653" s="7"/>
      <c r="K17653" s="7"/>
      <c r="N17653" s="7"/>
    </row>
    <row r="17654" spans="4:14" s="1" customFormat="1">
      <c r="D17654" s="32"/>
      <c r="G17654" s="32"/>
      <c r="I17654" s="7"/>
      <c r="J17654" s="7"/>
      <c r="K17654" s="7"/>
      <c r="N17654" s="7"/>
    </row>
    <row r="17655" spans="4:14" s="1" customFormat="1">
      <c r="D17655" s="32"/>
      <c r="G17655" s="32"/>
      <c r="I17655" s="7"/>
      <c r="J17655" s="7"/>
      <c r="K17655" s="7"/>
      <c r="N17655" s="7"/>
    </row>
    <row r="17656" spans="4:14" s="1" customFormat="1">
      <c r="D17656" s="32"/>
      <c r="G17656" s="32"/>
      <c r="I17656" s="7"/>
      <c r="J17656" s="7"/>
      <c r="K17656" s="7"/>
      <c r="N17656" s="7"/>
    </row>
    <row r="17657" spans="4:14" s="1" customFormat="1">
      <c r="D17657" s="32"/>
      <c r="G17657" s="32"/>
      <c r="I17657" s="7"/>
      <c r="J17657" s="7"/>
      <c r="K17657" s="7"/>
      <c r="N17657" s="7"/>
    </row>
    <row r="17658" spans="4:14" s="1" customFormat="1">
      <c r="D17658" s="32"/>
      <c r="G17658" s="32"/>
      <c r="I17658" s="7"/>
      <c r="J17658" s="7"/>
      <c r="K17658" s="7"/>
      <c r="N17658" s="7"/>
    </row>
    <row r="17659" spans="4:14" s="1" customFormat="1">
      <c r="D17659" s="32"/>
      <c r="G17659" s="32"/>
      <c r="I17659" s="7"/>
      <c r="J17659" s="7"/>
      <c r="K17659" s="7"/>
      <c r="N17659" s="7"/>
    </row>
    <row r="17660" spans="4:14" s="1" customFormat="1">
      <c r="D17660" s="32"/>
      <c r="G17660" s="32"/>
      <c r="I17660" s="7"/>
      <c r="J17660" s="7"/>
      <c r="K17660" s="7"/>
      <c r="N17660" s="7"/>
    </row>
    <row r="17661" spans="4:14" s="1" customFormat="1">
      <c r="D17661" s="32"/>
      <c r="G17661" s="32"/>
      <c r="I17661" s="7"/>
      <c r="J17661" s="7"/>
      <c r="K17661" s="7"/>
      <c r="N17661" s="7"/>
    </row>
    <row r="17662" spans="4:14" s="1" customFormat="1">
      <c r="D17662" s="32"/>
      <c r="G17662" s="32"/>
      <c r="I17662" s="7"/>
      <c r="J17662" s="7"/>
      <c r="K17662" s="7"/>
      <c r="N17662" s="7"/>
    </row>
    <row r="17663" spans="4:14" s="1" customFormat="1">
      <c r="D17663" s="32"/>
      <c r="G17663" s="32"/>
      <c r="I17663" s="7"/>
      <c r="J17663" s="7"/>
      <c r="K17663" s="7"/>
      <c r="N17663" s="7"/>
    </row>
    <row r="17664" spans="4:14" s="1" customFormat="1">
      <c r="D17664" s="32"/>
      <c r="G17664" s="32"/>
      <c r="I17664" s="7"/>
      <c r="J17664" s="7"/>
      <c r="K17664" s="7"/>
      <c r="N17664" s="7"/>
    </row>
    <row r="17665" spans="4:14" s="1" customFormat="1">
      <c r="D17665" s="32"/>
      <c r="G17665" s="32"/>
      <c r="I17665" s="7"/>
      <c r="J17665" s="7"/>
      <c r="K17665" s="7"/>
      <c r="N17665" s="7"/>
    </row>
    <row r="17666" spans="4:14" s="1" customFormat="1">
      <c r="D17666" s="32"/>
      <c r="G17666" s="32"/>
      <c r="I17666" s="7"/>
      <c r="J17666" s="7"/>
      <c r="K17666" s="7"/>
      <c r="N17666" s="7"/>
    </row>
    <row r="17667" spans="4:14" s="1" customFormat="1">
      <c r="D17667" s="32"/>
      <c r="G17667" s="32"/>
      <c r="I17667" s="7"/>
      <c r="J17667" s="7"/>
      <c r="K17667" s="7"/>
      <c r="N17667" s="7"/>
    </row>
    <row r="17668" spans="4:14" s="1" customFormat="1">
      <c r="D17668" s="32"/>
      <c r="G17668" s="32"/>
      <c r="I17668" s="7"/>
      <c r="J17668" s="7"/>
      <c r="K17668" s="7"/>
      <c r="N17668" s="7"/>
    </row>
    <row r="17669" spans="4:14" s="1" customFormat="1">
      <c r="D17669" s="32"/>
      <c r="G17669" s="32"/>
      <c r="I17669" s="7"/>
      <c r="J17669" s="7"/>
      <c r="K17669" s="7"/>
      <c r="N17669" s="7"/>
    </row>
    <row r="17670" spans="4:14" s="1" customFormat="1">
      <c r="D17670" s="32"/>
      <c r="G17670" s="32"/>
      <c r="I17670" s="7"/>
      <c r="J17670" s="7"/>
      <c r="K17670" s="7"/>
      <c r="N17670" s="7"/>
    </row>
    <row r="17671" spans="4:14" s="1" customFormat="1">
      <c r="D17671" s="32"/>
      <c r="G17671" s="32"/>
      <c r="I17671" s="7"/>
      <c r="J17671" s="7"/>
      <c r="K17671" s="7"/>
      <c r="N17671" s="7"/>
    </row>
    <row r="17672" spans="4:14" s="1" customFormat="1">
      <c r="D17672" s="32"/>
      <c r="G17672" s="32"/>
      <c r="I17672" s="7"/>
      <c r="J17672" s="7"/>
      <c r="K17672" s="7"/>
      <c r="N17672" s="7"/>
    </row>
    <row r="17673" spans="4:14" s="1" customFormat="1">
      <c r="D17673" s="32"/>
      <c r="G17673" s="32"/>
      <c r="I17673" s="7"/>
      <c r="J17673" s="7"/>
      <c r="K17673" s="7"/>
      <c r="N17673" s="7"/>
    </row>
    <row r="17674" spans="4:14" s="1" customFormat="1">
      <c r="D17674" s="32"/>
      <c r="G17674" s="32"/>
      <c r="I17674" s="7"/>
      <c r="J17674" s="7"/>
      <c r="K17674" s="7"/>
      <c r="N17674" s="7"/>
    </row>
    <row r="17675" spans="4:14" s="1" customFormat="1">
      <c r="D17675" s="32"/>
      <c r="G17675" s="32"/>
      <c r="I17675" s="7"/>
      <c r="J17675" s="7"/>
      <c r="K17675" s="7"/>
      <c r="N17675" s="7"/>
    </row>
    <row r="17676" spans="4:14" s="1" customFormat="1">
      <c r="D17676" s="32"/>
      <c r="G17676" s="32"/>
      <c r="I17676" s="7"/>
      <c r="J17676" s="7"/>
      <c r="K17676" s="7"/>
      <c r="N17676" s="7"/>
    </row>
    <row r="17677" spans="4:14" s="1" customFormat="1">
      <c r="D17677" s="32"/>
      <c r="G17677" s="32"/>
      <c r="I17677" s="7"/>
      <c r="J17677" s="7"/>
      <c r="K17677" s="7"/>
      <c r="N17677" s="7"/>
    </row>
    <row r="17678" spans="4:14" s="1" customFormat="1">
      <c r="D17678" s="32"/>
      <c r="G17678" s="32"/>
      <c r="I17678" s="7"/>
      <c r="J17678" s="7"/>
      <c r="K17678" s="7"/>
      <c r="N17678" s="7"/>
    </row>
    <row r="17679" spans="4:14" s="1" customFormat="1">
      <c r="D17679" s="32"/>
      <c r="G17679" s="32"/>
      <c r="I17679" s="7"/>
      <c r="J17679" s="7"/>
      <c r="K17679" s="7"/>
      <c r="N17679" s="7"/>
    </row>
    <row r="17680" spans="4:14" s="1" customFormat="1">
      <c r="D17680" s="32"/>
      <c r="G17680" s="32"/>
      <c r="I17680" s="7"/>
      <c r="J17680" s="7"/>
      <c r="K17680" s="7"/>
      <c r="N17680" s="7"/>
    </row>
    <row r="17681" spans="4:14" s="1" customFormat="1">
      <c r="D17681" s="32"/>
      <c r="G17681" s="32"/>
      <c r="I17681" s="7"/>
      <c r="J17681" s="7"/>
      <c r="K17681" s="7"/>
      <c r="N17681" s="7"/>
    </row>
    <row r="17682" spans="4:14" s="1" customFormat="1">
      <c r="D17682" s="32"/>
      <c r="G17682" s="32"/>
      <c r="I17682" s="7"/>
      <c r="J17682" s="7"/>
      <c r="K17682" s="7"/>
      <c r="N17682" s="7"/>
    </row>
    <row r="17683" spans="4:14" s="1" customFormat="1">
      <c r="D17683" s="32"/>
      <c r="G17683" s="32"/>
      <c r="I17683" s="7"/>
      <c r="J17683" s="7"/>
      <c r="K17683" s="7"/>
      <c r="N17683" s="7"/>
    </row>
    <row r="17684" spans="4:14" s="1" customFormat="1">
      <c r="D17684" s="32"/>
      <c r="G17684" s="32"/>
      <c r="I17684" s="7"/>
      <c r="J17684" s="7"/>
      <c r="K17684" s="7"/>
      <c r="N17684" s="7"/>
    </row>
    <row r="17685" spans="4:14" s="1" customFormat="1">
      <c r="D17685" s="32"/>
      <c r="G17685" s="32"/>
      <c r="I17685" s="7"/>
      <c r="J17685" s="7"/>
      <c r="K17685" s="7"/>
      <c r="N17685" s="7"/>
    </row>
    <row r="17686" spans="4:14" s="1" customFormat="1">
      <c r="D17686" s="32"/>
      <c r="G17686" s="32"/>
      <c r="I17686" s="7"/>
      <c r="J17686" s="7"/>
      <c r="K17686" s="7"/>
      <c r="N17686" s="7"/>
    </row>
    <row r="17687" spans="4:14" s="1" customFormat="1">
      <c r="D17687" s="32"/>
      <c r="G17687" s="32"/>
      <c r="I17687" s="7"/>
      <c r="J17687" s="7"/>
      <c r="K17687" s="7"/>
      <c r="N17687" s="7"/>
    </row>
    <row r="17688" spans="4:14" s="1" customFormat="1">
      <c r="D17688" s="32"/>
      <c r="G17688" s="32"/>
      <c r="I17688" s="7"/>
      <c r="J17688" s="7"/>
      <c r="K17688" s="7"/>
      <c r="N17688" s="7"/>
    </row>
    <row r="17689" spans="4:14" s="1" customFormat="1">
      <c r="D17689" s="32"/>
      <c r="G17689" s="32"/>
      <c r="I17689" s="7"/>
      <c r="J17689" s="7"/>
      <c r="K17689" s="7"/>
      <c r="N17689" s="7"/>
    </row>
    <row r="17690" spans="4:14" s="1" customFormat="1">
      <c r="D17690" s="32"/>
      <c r="G17690" s="32"/>
      <c r="I17690" s="7"/>
      <c r="J17690" s="7"/>
      <c r="K17690" s="7"/>
      <c r="N17690" s="7"/>
    </row>
    <row r="17691" spans="4:14" s="1" customFormat="1">
      <c r="D17691" s="32"/>
      <c r="G17691" s="32"/>
      <c r="I17691" s="7"/>
      <c r="J17691" s="7"/>
      <c r="K17691" s="7"/>
      <c r="N17691" s="7"/>
    </row>
    <row r="17692" spans="4:14" s="1" customFormat="1">
      <c r="D17692" s="32"/>
      <c r="G17692" s="32"/>
      <c r="I17692" s="7"/>
      <c r="J17692" s="7"/>
      <c r="K17692" s="7"/>
      <c r="N17692" s="7"/>
    </row>
    <row r="17693" spans="4:14" s="1" customFormat="1">
      <c r="D17693" s="32"/>
      <c r="G17693" s="32"/>
      <c r="I17693" s="7"/>
      <c r="J17693" s="7"/>
      <c r="K17693" s="7"/>
      <c r="N17693" s="7"/>
    </row>
    <row r="17694" spans="4:14" s="1" customFormat="1">
      <c r="D17694" s="32"/>
      <c r="G17694" s="32"/>
      <c r="I17694" s="7"/>
      <c r="J17694" s="7"/>
      <c r="K17694" s="7"/>
      <c r="N17694" s="7"/>
    </row>
    <row r="17695" spans="4:14" s="1" customFormat="1">
      <c r="D17695" s="32"/>
      <c r="G17695" s="32"/>
      <c r="I17695" s="7"/>
      <c r="J17695" s="7"/>
      <c r="K17695" s="7"/>
      <c r="N17695" s="7"/>
    </row>
    <row r="17696" spans="4:14" s="1" customFormat="1">
      <c r="D17696" s="32"/>
      <c r="G17696" s="32"/>
      <c r="I17696" s="7"/>
      <c r="J17696" s="7"/>
      <c r="K17696" s="7"/>
      <c r="N17696" s="7"/>
    </row>
    <row r="17697" spans="4:14" s="1" customFormat="1">
      <c r="D17697" s="32"/>
      <c r="G17697" s="32"/>
      <c r="I17697" s="7"/>
      <c r="J17697" s="7"/>
      <c r="K17697" s="7"/>
      <c r="N17697" s="7"/>
    </row>
    <row r="17698" spans="4:14" s="1" customFormat="1">
      <c r="D17698" s="32"/>
      <c r="G17698" s="32"/>
      <c r="I17698" s="7"/>
      <c r="J17698" s="7"/>
      <c r="K17698" s="7"/>
      <c r="N17698" s="7"/>
    </row>
    <row r="17699" spans="4:14" s="1" customFormat="1">
      <c r="D17699" s="32"/>
      <c r="G17699" s="32"/>
      <c r="I17699" s="7"/>
      <c r="J17699" s="7"/>
      <c r="K17699" s="7"/>
      <c r="N17699" s="7"/>
    </row>
    <row r="17700" spans="4:14" s="1" customFormat="1">
      <c r="D17700" s="32"/>
      <c r="G17700" s="32"/>
      <c r="I17700" s="7"/>
      <c r="J17700" s="7"/>
      <c r="K17700" s="7"/>
      <c r="N17700" s="7"/>
    </row>
    <row r="17701" spans="4:14" s="1" customFormat="1">
      <c r="D17701" s="32"/>
      <c r="G17701" s="32"/>
      <c r="I17701" s="7"/>
      <c r="J17701" s="7"/>
      <c r="K17701" s="7"/>
      <c r="N17701" s="7"/>
    </row>
    <row r="17702" spans="4:14" s="1" customFormat="1">
      <c r="D17702" s="32"/>
      <c r="G17702" s="32"/>
      <c r="I17702" s="7"/>
      <c r="J17702" s="7"/>
      <c r="K17702" s="7"/>
      <c r="N17702" s="7"/>
    </row>
    <row r="17703" spans="4:14" s="1" customFormat="1">
      <c r="D17703" s="32"/>
      <c r="G17703" s="32"/>
      <c r="I17703" s="7"/>
      <c r="J17703" s="7"/>
      <c r="K17703" s="7"/>
      <c r="N17703" s="7"/>
    </row>
    <row r="17704" spans="4:14" s="1" customFormat="1">
      <c r="D17704" s="32"/>
      <c r="G17704" s="32"/>
      <c r="I17704" s="7"/>
      <c r="J17704" s="7"/>
      <c r="K17704" s="7"/>
      <c r="N17704" s="7"/>
    </row>
    <row r="17705" spans="4:14" s="1" customFormat="1">
      <c r="D17705" s="32"/>
      <c r="G17705" s="32"/>
      <c r="I17705" s="7"/>
      <c r="J17705" s="7"/>
      <c r="K17705" s="7"/>
      <c r="N17705" s="7"/>
    </row>
    <row r="17706" spans="4:14" s="1" customFormat="1">
      <c r="D17706" s="32"/>
      <c r="G17706" s="32"/>
      <c r="I17706" s="7"/>
      <c r="J17706" s="7"/>
      <c r="K17706" s="7"/>
      <c r="N17706" s="7"/>
    </row>
    <row r="17707" spans="4:14" s="1" customFormat="1">
      <c r="D17707" s="32"/>
      <c r="G17707" s="32"/>
      <c r="I17707" s="7"/>
      <c r="J17707" s="7"/>
      <c r="K17707" s="7"/>
      <c r="N17707" s="7"/>
    </row>
    <row r="17708" spans="4:14" s="1" customFormat="1">
      <c r="D17708" s="32"/>
      <c r="G17708" s="32"/>
      <c r="I17708" s="7"/>
      <c r="J17708" s="7"/>
      <c r="K17708" s="7"/>
      <c r="N17708" s="7"/>
    </row>
    <row r="17709" spans="4:14" s="1" customFormat="1">
      <c r="D17709" s="32"/>
      <c r="G17709" s="32"/>
      <c r="I17709" s="7"/>
      <c r="J17709" s="7"/>
      <c r="K17709" s="7"/>
      <c r="N17709" s="7"/>
    </row>
    <row r="17710" spans="4:14" s="1" customFormat="1">
      <c r="D17710" s="32"/>
      <c r="G17710" s="32"/>
      <c r="I17710" s="7"/>
      <c r="J17710" s="7"/>
      <c r="K17710" s="7"/>
      <c r="N17710" s="7"/>
    </row>
    <row r="17711" spans="4:14" s="1" customFormat="1">
      <c r="D17711" s="32"/>
      <c r="G17711" s="32"/>
      <c r="I17711" s="7"/>
      <c r="J17711" s="7"/>
      <c r="K17711" s="7"/>
      <c r="N17711" s="7"/>
    </row>
    <row r="17712" spans="4:14" s="1" customFormat="1">
      <c r="D17712" s="32"/>
      <c r="G17712" s="32"/>
      <c r="I17712" s="7"/>
      <c r="J17712" s="7"/>
      <c r="K17712" s="7"/>
      <c r="N17712" s="7"/>
    </row>
    <row r="17713" spans="4:14" s="1" customFormat="1">
      <c r="D17713" s="32"/>
      <c r="G17713" s="32"/>
      <c r="I17713" s="7"/>
      <c r="J17713" s="7"/>
      <c r="K17713" s="7"/>
      <c r="N17713" s="7"/>
    </row>
    <row r="17714" spans="4:14" s="1" customFormat="1">
      <c r="D17714" s="32"/>
      <c r="G17714" s="32"/>
      <c r="I17714" s="7"/>
      <c r="J17714" s="7"/>
      <c r="K17714" s="7"/>
      <c r="N17714" s="7"/>
    </row>
    <row r="17715" spans="4:14" s="1" customFormat="1">
      <c r="D17715" s="32"/>
      <c r="G17715" s="32"/>
      <c r="I17715" s="7"/>
      <c r="J17715" s="7"/>
      <c r="K17715" s="7"/>
      <c r="N17715" s="7"/>
    </row>
    <row r="17716" spans="4:14" s="1" customFormat="1">
      <c r="D17716" s="32"/>
      <c r="G17716" s="32"/>
      <c r="I17716" s="7"/>
      <c r="J17716" s="7"/>
      <c r="K17716" s="7"/>
      <c r="N17716" s="7"/>
    </row>
    <row r="17717" spans="4:14" s="1" customFormat="1">
      <c r="D17717" s="32"/>
      <c r="G17717" s="32"/>
      <c r="I17717" s="7"/>
      <c r="J17717" s="7"/>
      <c r="K17717" s="7"/>
      <c r="N17717" s="7"/>
    </row>
    <row r="17718" spans="4:14" s="1" customFormat="1">
      <c r="D17718" s="32"/>
      <c r="G17718" s="32"/>
      <c r="I17718" s="7"/>
      <c r="J17718" s="7"/>
      <c r="K17718" s="7"/>
      <c r="N17718" s="7"/>
    </row>
    <row r="17719" spans="4:14" s="1" customFormat="1">
      <c r="D17719" s="32"/>
      <c r="G17719" s="32"/>
      <c r="I17719" s="7"/>
      <c r="J17719" s="7"/>
      <c r="K17719" s="7"/>
      <c r="N17719" s="7"/>
    </row>
    <row r="17720" spans="4:14" s="1" customFormat="1">
      <c r="D17720" s="32"/>
      <c r="G17720" s="32"/>
      <c r="I17720" s="7"/>
      <c r="J17720" s="7"/>
      <c r="K17720" s="7"/>
      <c r="N17720" s="7"/>
    </row>
    <row r="17721" spans="4:14" s="1" customFormat="1">
      <c r="D17721" s="32"/>
      <c r="G17721" s="32"/>
      <c r="I17721" s="7"/>
      <c r="J17721" s="7"/>
      <c r="K17721" s="7"/>
      <c r="N17721" s="7"/>
    </row>
    <row r="17722" spans="4:14" s="1" customFormat="1">
      <c r="D17722" s="32"/>
      <c r="G17722" s="32"/>
      <c r="I17722" s="7"/>
      <c r="J17722" s="7"/>
      <c r="K17722" s="7"/>
      <c r="N17722" s="7"/>
    </row>
    <row r="17723" spans="4:14" s="1" customFormat="1">
      <c r="D17723" s="32"/>
      <c r="G17723" s="32"/>
      <c r="I17723" s="7"/>
      <c r="J17723" s="7"/>
      <c r="K17723" s="7"/>
      <c r="N17723" s="7"/>
    </row>
    <row r="17724" spans="4:14" s="1" customFormat="1">
      <c r="D17724" s="32"/>
      <c r="G17724" s="32"/>
      <c r="I17724" s="7"/>
      <c r="J17724" s="7"/>
      <c r="K17724" s="7"/>
      <c r="N17724" s="7"/>
    </row>
    <row r="17725" spans="4:14" s="1" customFormat="1">
      <c r="D17725" s="32"/>
      <c r="G17725" s="32"/>
      <c r="I17725" s="7"/>
      <c r="J17725" s="7"/>
      <c r="K17725" s="7"/>
      <c r="N17725" s="7"/>
    </row>
    <row r="17726" spans="4:14" s="1" customFormat="1">
      <c r="D17726" s="32"/>
      <c r="G17726" s="32"/>
      <c r="I17726" s="7"/>
      <c r="J17726" s="7"/>
      <c r="K17726" s="7"/>
      <c r="N17726" s="7"/>
    </row>
    <row r="17727" spans="4:14" s="1" customFormat="1">
      <c r="D17727" s="32"/>
      <c r="G17727" s="32"/>
      <c r="I17727" s="7"/>
      <c r="J17727" s="7"/>
      <c r="K17727" s="7"/>
      <c r="N17727" s="7"/>
    </row>
    <row r="17728" spans="4:14" s="1" customFormat="1">
      <c r="D17728" s="32"/>
      <c r="G17728" s="32"/>
      <c r="I17728" s="7"/>
      <c r="J17728" s="7"/>
      <c r="K17728" s="7"/>
      <c r="N17728" s="7"/>
    </row>
    <row r="17729" spans="4:14" s="1" customFormat="1">
      <c r="D17729" s="32"/>
      <c r="G17729" s="32"/>
      <c r="I17729" s="7"/>
      <c r="J17729" s="7"/>
      <c r="K17729" s="7"/>
      <c r="N17729" s="7"/>
    </row>
    <row r="17730" spans="4:14" s="1" customFormat="1">
      <c r="D17730" s="32"/>
      <c r="G17730" s="32"/>
      <c r="I17730" s="7"/>
      <c r="J17730" s="7"/>
      <c r="K17730" s="7"/>
      <c r="N17730" s="7"/>
    </row>
    <row r="17731" spans="4:14" s="1" customFormat="1">
      <c r="D17731" s="32"/>
      <c r="G17731" s="32"/>
      <c r="I17731" s="7"/>
      <c r="J17731" s="7"/>
      <c r="K17731" s="7"/>
      <c r="N17731" s="7"/>
    </row>
    <row r="17732" spans="4:14" s="1" customFormat="1">
      <c r="D17732" s="32"/>
      <c r="G17732" s="32"/>
      <c r="I17732" s="7"/>
      <c r="J17732" s="7"/>
      <c r="K17732" s="7"/>
      <c r="N17732" s="7"/>
    </row>
    <row r="17733" spans="4:14" s="1" customFormat="1">
      <c r="D17733" s="32"/>
      <c r="G17733" s="32"/>
      <c r="I17733" s="7"/>
      <c r="J17733" s="7"/>
      <c r="K17733" s="7"/>
      <c r="N17733" s="7"/>
    </row>
    <row r="17734" spans="4:14" s="1" customFormat="1">
      <c r="D17734" s="32"/>
      <c r="G17734" s="32"/>
      <c r="I17734" s="7"/>
      <c r="J17734" s="7"/>
      <c r="K17734" s="7"/>
      <c r="N17734" s="7"/>
    </row>
    <row r="17735" spans="4:14" s="1" customFormat="1">
      <c r="D17735" s="32"/>
      <c r="G17735" s="32"/>
      <c r="I17735" s="7"/>
      <c r="J17735" s="7"/>
      <c r="K17735" s="7"/>
      <c r="N17735" s="7"/>
    </row>
    <row r="17736" spans="4:14" s="1" customFormat="1">
      <c r="D17736" s="32"/>
      <c r="G17736" s="32"/>
      <c r="I17736" s="7"/>
      <c r="J17736" s="7"/>
      <c r="K17736" s="7"/>
      <c r="N17736" s="7"/>
    </row>
    <row r="17737" spans="4:14" s="1" customFormat="1">
      <c r="D17737" s="32"/>
      <c r="G17737" s="32"/>
      <c r="I17737" s="7"/>
      <c r="J17737" s="7"/>
      <c r="K17737" s="7"/>
      <c r="N17737" s="7"/>
    </row>
    <row r="17738" spans="4:14" s="1" customFormat="1">
      <c r="D17738" s="32"/>
      <c r="G17738" s="32"/>
      <c r="I17738" s="7"/>
      <c r="J17738" s="7"/>
      <c r="K17738" s="7"/>
      <c r="N17738" s="7"/>
    </row>
    <row r="17739" spans="4:14" s="1" customFormat="1">
      <c r="D17739" s="32"/>
      <c r="G17739" s="32"/>
      <c r="I17739" s="7"/>
      <c r="J17739" s="7"/>
      <c r="K17739" s="7"/>
      <c r="N17739" s="7"/>
    </row>
    <row r="17740" spans="4:14" s="1" customFormat="1">
      <c r="D17740" s="32"/>
      <c r="G17740" s="32"/>
      <c r="I17740" s="7"/>
      <c r="J17740" s="7"/>
      <c r="K17740" s="7"/>
      <c r="N17740" s="7"/>
    </row>
    <row r="17741" spans="4:14" s="1" customFormat="1">
      <c r="D17741" s="32"/>
      <c r="G17741" s="32"/>
      <c r="I17741" s="7"/>
      <c r="J17741" s="7"/>
      <c r="K17741" s="7"/>
      <c r="N17741" s="7"/>
    </row>
    <row r="17742" spans="4:14" s="1" customFormat="1">
      <c r="D17742" s="32"/>
      <c r="G17742" s="32"/>
      <c r="I17742" s="7"/>
      <c r="J17742" s="7"/>
      <c r="K17742" s="7"/>
      <c r="N17742" s="7"/>
    </row>
    <row r="17743" spans="4:14" s="1" customFormat="1">
      <c r="D17743" s="32"/>
      <c r="G17743" s="32"/>
      <c r="I17743" s="7"/>
      <c r="J17743" s="7"/>
      <c r="K17743" s="7"/>
      <c r="N17743" s="7"/>
    </row>
    <row r="17744" spans="4:14" s="1" customFormat="1">
      <c r="D17744" s="32"/>
      <c r="G17744" s="32"/>
      <c r="I17744" s="7"/>
      <c r="J17744" s="7"/>
      <c r="K17744" s="7"/>
      <c r="N17744" s="7"/>
    </row>
    <row r="17745" spans="4:14" s="1" customFormat="1">
      <c r="D17745" s="32"/>
      <c r="G17745" s="32"/>
      <c r="I17745" s="7"/>
      <c r="J17745" s="7"/>
      <c r="K17745" s="7"/>
      <c r="N17745" s="7"/>
    </row>
    <row r="17746" spans="4:14" s="1" customFormat="1">
      <c r="D17746" s="32"/>
      <c r="G17746" s="32"/>
      <c r="I17746" s="7"/>
      <c r="J17746" s="7"/>
      <c r="K17746" s="7"/>
      <c r="N17746" s="7"/>
    </row>
    <row r="17747" spans="4:14" s="1" customFormat="1">
      <c r="D17747" s="32"/>
      <c r="G17747" s="32"/>
      <c r="I17747" s="7"/>
      <c r="J17747" s="7"/>
      <c r="K17747" s="7"/>
      <c r="N17747" s="7"/>
    </row>
    <row r="17748" spans="4:14" s="1" customFormat="1">
      <c r="D17748" s="32"/>
      <c r="G17748" s="32"/>
      <c r="I17748" s="7"/>
      <c r="J17748" s="7"/>
      <c r="K17748" s="7"/>
      <c r="N17748" s="7"/>
    </row>
    <row r="17749" spans="4:14" s="1" customFormat="1">
      <c r="D17749" s="32"/>
      <c r="G17749" s="32"/>
      <c r="I17749" s="7"/>
      <c r="J17749" s="7"/>
      <c r="K17749" s="7"/>
      <c r="N17749" s="7"/>
    </row>
    <row r="17750" spans="4:14" s="1" customFormat="1">
      <c r="D17750" s="32"/>
      <c r="G17750" s="32"/>
      <c r="I17750" s="7"/>
      <c r="J17750" s="7"/>
      <c r="K17750" s="7"/>
      <c r="N17750" s="7"/>
    </row>
    <row r="17751" spans="4:14" s="1" customFormat="1">
      <c r="D17751" s="32"/>
      <c r="G17751" s="32"/>
      <c r="I17751" s="7"/>
      <c r="J17751" s="7"/>
      <c r="K17751" s="7"/>
      <c r="N17751" s="7"/>
    </row>
    <row r="17752" spans="4:14" s="1" customFormat="1">
      <c r="D17752" s="32"/>
      <c r="G17752" s="32"/>
      <c r="I17752" s="7"/>
      <c r="J17752" s="7"/>
      <c r="K17752" s="7"/>
      <c r="N17752" s="7"/>
    </row>
    <row r="17753" spans="4:14" s="1" customFormat="1">
      <c r="D17753" s="32"/>
      <c r="G17753" s="32"/>
      <c r="I17753" s="7"/>
      <c r="J17753" s="7"/>
      <c r="K17753" s="7"/>
      <c r="N17753" s="7"/>
    </row>
    <row r="17754" spans="4:14" s="1" customFormat="1">
      <c r="D17754" s="32"/>
      <c r="G17754" s="32"/>
      <c r="I17754" s="7"/>
      <c r="J17754" s="7"/>
      <c r="K17754" s="7"/>
      <c r="N17754" s="7"/>
    </row>
    <row r="17755" spans="4:14" s="1" customFormat="1">
      <c r="D17755" s="32"/>
      <c r="G17755" s="32"/>
      <c r="I17755" s="7"/>
      <c r="J17755" s="7"/>
      <c r="K17755" s="7"/>
      <c r="N17755" s="7"/>
    </row>
    <row r="17756" spans="4:14" s="1" customFormat="1">
      <c r="D17756" s="32"/>
      <c r="G17756" s="32"/>
      <c r="I17756" s="7"/>
      <c r="J17756" s="7"/>
      <c r="K17756" s="7"/>
      <c r="N17756" s="7"/>
    </row>
    <row r="17757" spans="4:14" s="1" customFormat="1">
      <c r="D17757" s="32"/>
      <c r="G17757" s="32"/>
      <c r="I17757" s="7"/>
      <c r="J17757" s="7"/>
      <c r="K17757" s="7"/>
      <c r="N17757" s="7"/>
    </row>
    <row r="17758" spans="4:14" s="1" customFormat="1">
      <c r="D17758" s="32"/>
      <c r="G17758" s="32"/>
      <c r="I17758" s="7"/>
      <c r="J17758" s="7"/>
      <c r="K17758" s="7"/>
      <c r="N17758" s="7"/>
    </row>
    <row r="17759" spans="4:14" s="1" customFormat="1">
      <c r="D17759" s="32"/>
      <c r="G17759" s="32"/>
      <c r="I17759" s="7"/>
      <c r="J17759" s="7"/>
      <c r="K17759" s="7"/>
      <c r="N17759" s="7"/>
    </row>
    <row r="17760" spans="4:14" s="1" customFormat="1">
      <c r="D17760" s="32"/>
      <c r="G17760" s="32"/>
      <c r="I17760" s="7"/>
      <c r="J17760" s="7"/>
      <c r="K17760" s="7"/>
      <c r="N17760" s="7"/>
    </row>
    <row r="17761" spans="4:14" s="1" customFormat="1">
      <c r="D17761" s="32"/>
      <c r="G17761" s="32"/>
      <c r="I17761" s="7"/>
      <c r="J17761" s="7"/>
      <c r="K17761" s="7"/>
      <c r="N17761" s="7"/>
    </row>
    <row r="17762" spans="4:14" s="1" customFormat="1">
      <c r="D17762" s="32"/>
      <c r="G17762" s="32"/>
      <c r="I17762" s="7"/>
      <c r="J17762" s="7"/>
      <c r="K17762" s="7"/>
      <c r="N17762" s="7"/>
    </row>
    <row r="17763" spans="4:14" s="1" customFormat="1">
      <c r="D17763" s="32"/>
      <c r="G17763" s="32"/>
      <c r="I17763" s="7"/>
      <c r="J17763" s="7"/>
      <c r="K17763" s="7"/>
      <c r="N17763" s="7"/>
    </row>
    <row r="17764" spans="4:14" s="1" customFormat="1">
      <c r="D17764" s="32"/>
      <c r="G17764" s="32"/>
      <c r="I17764" s="7"/>
      <c r="J17764" s="7"/>
      <c r="K17764" s="7"/>
      <c r="N17764" s="7"/>
    </row>
    <row r="17765" spans="4:14" s="1" customFormat="1">
      <c r="D17765" s="32"/>
      <c r="G17765" s="32"/>
      <c r="I17765" s="7"/>
      <c r="J17765" s="7"/>
      <c r="K17765" s="7"/>
      <c r="N17765" s="7"/>
    </row>
    <row r="17766" spans="4:14" s="1" customFormat="1">
      <c r="D17766" s="32"/>
      <c r="G17766" s="32"/>
      <c r="I17766" s="7"/>
      <c r="J17766" s="7"/>
      <c r="K17766" s="7"/>
      <c r="N17766" s="7"/>
    </row>
    <row r="17767" spans="4:14" s="1" customFormat="1">
      <c r="D17767" s="32"/>
      <c r="G17767" s="32"/>
      <c r="I17767" s="7"/>
      <c r="J17767" s="7"/>
      <c r="K17767" s="7"/>
      <c r="N17767" s="7"/>
    </row>
    <row r="17768" spans="4:14" s="1" customFormat="1">
      <c r="D17768" s="32"/>
      <c r="G17768" s="32"/>
      <c r="I17768" s="7"/>
      <c r="J17768" s="7"/>
      <c r="K17768" s="7"/>
      <c r="N17768" s="7"/>
    </row>
    <row r="17769" spans="4:14" s="1" customFormat="1">
      <c r="D17769" s="32"/>
      <c r="G17769" s="32"/>
      <c r="I17769" s="7"/>
      <c r="J17769" s="7"/>
      <c r="K17769" s="7"/>
      <c r="N17769" s="7"/>
    </row>
    <row r="17770" spans="4:14" s="1" customFormat="1">
      <c r="D17770" s="32"/>
      <c r="G17770" s="32"/>
      <c r="I17770" s="7"/>
      <c r="J17770" s="7"/>
      <c r="K17770" s="7"/>
      <c r="N17770" s="7"/>
    </row>
    <row r="17771" spans="4:14" s="1" customFormat="1">
      <c r="D17771" s="32"/>
      <c r="G17771" s="32"/>
      <c r="I17771" s="7"/>
      <c r="J17771" s="7"/>
      <c r="K17771" s="7"/>
      <c r="N17771" s="7"/>
    </row>
    <row r="17772" spans="4:14" s="1" customFormat="1">
      <c r="D17772" s="32"/>
      <c r="G17772" s="32"/>
      <c r="I17772" s="7"/>
      <c r="J17772" s="7"/>
      <c r="K17772" s="7"/>
      <c r="N17772" s="7"/>
    </row>
    <row r="17773" spans="4:14" s="1" customFormat="1">
      <c r="D17773" s="32"/>
      <c r="G17773" s="32"/>
      <c r="I17773" s="7"/>
      <c r="J17773" s="7"/>
      <c r="K17773" s="7"/>
      <c r="N17773" s="7"/>
    </row>
    <row r="17774" spans="4:14" s="1" customFormat="1">
      <c r="D17774" s="32"/>
      <c r="G17774" s="32"/>
      <c r="I17774" s="7"/>
      <c r="J17774" s="7"/>
      <c r="K17774" s="7"/>
      <c r="N17774" s="7"/>
    </row>
    <row r="17775" spans="4:14" s="1" customFormat="1">
      <c r="D17775" s="32"/>
      <c r="G17775" s="32"/>
      <c r="I17775" s="7"/>
      <c r="J17775" s="7"/>
      <c r="K17775" s="7"/>
      <c r="N17775" s="7"/>
    </row>
    <row r="17776" spans="4:14" s="1" customFormat="1">
      <c r="D17776" s="32"/>
      <c r="G17776" s="32"/>
      <c r="I17776" s="7"/>
      <c r="J17776" s="7"/>
      <c r="K17776" s="7"/>
      <c r="N17776" s="7"/>
    </row>
    <row r="17777" spans="4:14" s="1" customFormat="1">
      <c r="D17777" s="32"/>
      <c r="G17777" s="32"/>
      <c r="I17777" s="7"/>
      <c r="J17777" s="7"/>
      <c r="K17777" s="7"/>
      <c r="N17777" s="7"/>
    </row>
    <row r="17778" spans="4:14" s="1" customFormat="1">
      <c r="D17778" s="32"/>
      <c r="G17778" s="32"/>
      <c r="I17778" s="7"/>
      <c r="J17778" s="7"/>
      <c r="K17778" s="7"/>
      <c r="N17778" s="7"/>
    </row>
    <row r="17779" spans="4:14" s="1" customFormat="1">
      <c r="D17779" s="32"/>
      <c r="G17779" s="32"/>
      <c r="I17779" s="7"/>
      <c r="J17779" s="7"/>
      <c r="K17779" s="7"/>
      <c r="N17779" s="7"/>
    </row>
    <row r="17780" spans="4:14" s="1" customFormat="1">
      <c r="D17780" s="32"/>
      <c r="G17780" s="32"/>
      <c r="I17780" s="7"/>
      <c r="J17780" s="7"/>
      <c r="K17780" s="7"/>
      <c r="N17780" s="7"/>
    </row>
    <row r="17781" spans="4:14" s="1" customFormat="1">
      <c r="D17781" s="32"/>
      <c r="G17781" s="32"/>
      <c r="I17781" s="7"/>
      <c r="J17781" s="7"/>
      <c r="K17781" s="7"/>
      <c r="N17781" s="7"/>
    </row>
    <row r="17782" spans="4:14" s="1" customFormat="1">
      <c r="D17782" s="32"/>
      <c r="G17782" s="32"/>
      <c r="I17782" s="7"/>
      <c r="J17782" s="7"/>
      <c r="K17782" s="7"/>
      <c r="N17782" s="7"/>
    </row>
    <row r="17783" spans="4:14" s="1" customFormat="1">
      <c r="D17783" s="32"/>
      <c r="G17783" s="32"/>
      <c r="I17783" s="7"/>
      <c r="J17783" s="7"/>
      <c r="K17783" s="7"/>
      <c r="N17783" s="7"/>
    </row>
    <row r="17784" spans="4:14" s="1" customFormat="1">
      <c r="D17784" s="32"/>
      <c r="G17784" s="32"/>
      <c r="I17784" s="7"/>
      <c r="J17784" s="7"/>
      <c r="K17784" s="7"/>
      <c r="N17784" s="7"/>
    </row>
    <row r="17785" spans="4:14" s="1" customFormat="1">
      <c r="D17785" s="32"/>
      <c r="G17785" s="32"/>
      <c r="I17785" s="7"/>
      <c r="J17785" s="7"/>
      <c r="K17785" s="7"/>
      <c r="N17785" s="7"/>
    </row>
    <row r="17786" spans="4:14" s="1" customFormat="1">
      <c r="D17786" s="32"/>
      <c r="G17786" s="32"/>
      <c r="I17786" s="7"/>
      <c r="J17786" s="7"/>
      <c r="K17786" s="7"/>
      <c r="N17786" s="7"/>
    </row>
    <row r="17787" spans="4:14" s="1" customFormat="1">
      <c r="D17787" s="32"/>
      <c r="G17787" s="32"/>
      <c r="I17787" s="7"/>
      <c r="J17787" s="7"/>
      <c r="K17787" s="7"/>
      <c r="N17787" s="7"/>
    </row>
    <row r="17788" spans="4:14" s="1" customFormat="1">
      <c r="D17788" s="32"/>
      <c r="G17788" s="32"/>
      <c r="I17788" s="7"/>
      <c r="J17788" s="7"/>
      <c r="K17788" s="7"/>
      <c r="N17788" s="7"/>
    </row>
    <row r="17789" spans="4:14" s="1" customFormat="1">
      <c r="D17789" s="32"/>
      <c r="G17789" s="32"/>
      <c r="I17789" s="7"/>
      <c r="J17789" s="7"/>
      <c r="K17789" s="7"/>
      <c r="N17789" s="7"/>
    </row>
    <row r="17790" spans="4:14" s="1" customFormat="1">
      <c r="D17790" s="32"/>
      <c r="G17790" s="32"/>
      <c r="I17790" s="7"/>
      <c r="J17790" s="7"/>
      <c r="K17790" s="7"/>
      <c r="N17790" s="7"/>
    </row>
    <row r="17791" spans="4:14" s="1" customFormat="1">
      <c r="D17791" s="32"/>
      <c r="G17791" s="32"/>
      <c r="I17791" s="7"/>
      <c r="J17791" s="7"/>
      <c r="K17791" s="7"/>
      <c r="N17791" s="7"/>
    </row>
    <row r="17792" spans="4:14" s="1" customFormat="1">
      <c r="D17792" s="32"/>
      <c r="G17792" s="32"/>
      <c r="I17792" s="7"/>
      <c r="J17792" s="7"/>
      <c r="K17792" s="7"/>
      <c r="N17792" s="7"/>
    </row>
    <row r="17793" spans="4:14" s="1" customFormat="1">
      <c r="D17793" s="32"/>
      <c r="G17793" s="32"/>
      <c r="I17793" s="7"/>
      <c r="J17793" s="7"/>
      <c r="K17793" s="7"/>
      <c r="N17793" s="7"/>
    </row>
    <row r="17794" spans="4:14" s="1" customFormat="1">
      <c r="D17794" s="32"/>
      <c r="G17794" s="32"/>
      <c r="I17794" s="7"/>
      <c r="J17794" s="7"/>
      <c r="K17794" s="7"/>
      <c r="N17794" s="7"/>
    </row>
    <row r="17795" spans="4:14" s="1" customFormat="1">
      <c r="D17795" s="32"/>
      <c r="G17795" s="32"/>
      <c r="I17795" s="7"/>
      <c r="J17795" s="7"/>
      <c r="K17795" s="7"/>
      <c r="N17795" s="7"/>
    </row>
    <row r="17796" spans="4:14" s="1" customFormat="1">
      <c r="D17796" s="32"/>
      <c r="G17796" s="32"/>
      <c r="I17796" s="7"/>
      <c r="J17796" s="7"/>
      <c r="K17796" s="7"/>
      <c r="N17796" s="7"/>
    </row>
    <row r="17797" spans="4:14" s="1" customFormat="1">
      <c r="D17797" s="32"/>
      <c r="G17797" s="32"/>
      <c r="I17797" s="7"/>
      <c r="J17797" s="7"/>
      <c r="K17797" s="7"/>
      <c r="N17797" s="7"/>
    </row>
    <row r="17798" spans="4:14" s="1" customFormat="1">
      <c r="D17798" s="32"/>
      <c r="G17798" s="32"/>
      <c r="I17798" s="7"/>
      <c r="J17798" s="7"/>
      <c r="K17798" s="7"/>
      <c r="N17798" s="7"/>
    </row>
    <row r="17799" spans="4:14" s="1" customFormat="1">
      <c r="D17799" s="32"/>
      <c r="G17799" s="32"/>
      <c r="I17799" s="7"/>
      <c r="J17799" s="7"/>
      <c r="K17799" s="7"/>
      <c r="N17799" s="7"/>
    </row>
    <row r="17800" spans="4:14" s="1" customFormat="1">
      <c r="D17800" s="32"/>
      <c r="G17800" s="32"/>
      <c r="I17800" s="7"/>
      <c r="J17800" s="7"/>
      <c r="K17800" s="7"/>
      <c r="N17800" s="7"/>
    </row>
    <row r="17801" spans="4:14" s="1" customFormat="1">
      <c r="D17801" s="32"/>
      <c r="G17801" s="32"/>
      <c r="I17801" s="7"/>
      <c r="J17801" s="7"/>
      <c r="K17801" s="7"/>
      <c r="N17801" s="7"/>
    </row>
    <row r="17802" spans="4:14" s="1" customFormat="1">
      <c r="D17802" s="32"/>
      <c r="G17802" s="32"/>
      <c r="I17802" s="7"/>
      <c r="J17802" s="7"/>
      <c r="K17802" s="7"/>
      <c r="N17802" s="7"/>
    </row>
    <row r="17803" spans="4:14" s="1" customFormat="1">
      <c r="D17803" s="32"/>
      <c r="G17803" s="32"/>
      <c r="I17803" s="7"/>
      <c r="J17803" s="7"/>
      <c r="K17803" s="7"/>
      <c r="N17803" s="7"/>
    </row>
    <row r="17804" spans="4:14" s="1" customFormat="1">
      <c r="D17804" s="32"/>
      <c r="G17804" s="32"/>
      <c r="I17804" s="7"/>
      <c r="J17804" s="7"/>
      <c r="K17804" s="7"/>
      <c r="N17804" s="7"/>
    </row>
    <row r="17805" spans="4:14" s="1" customFormat="1">
      <c r="D17805" s="32"/>
      <c r="G17805" s="32"/>
      <c r="I17805" s="7"/>
      <c r="J17805" s="7"/>
      <c r="K17805" s="7"/>
      <c r="N17805" s="7"/>
    </row>
    <row r="17806" spans="4:14" s="1" customFormat="1">
      <c r="D17806" s="32"/>
      <c r="G17806" s="32"/>
      <c r="I17806" s="7"/>
      <c r="J17806" s="7"/>
      <c r="K17806" s="7"/>
      <c r="N17806" s="7"/>
    </row>
    <row r="17807" spans="4:14" s="1" customFormat="1">
      <c r="D17807" s="32"/>
      <c r="G17807" s="32"/>
      <c r="I17807" s="7"/>
      <c r="J17807" s="7"/>
      <c r="K17807" s="7"/>
      <c r="N17807" s="7"/>
    </row>
    <row r="17808" spans="4:14" s="1" customFormat="1">
      <c r="D17808" s="32"/>
      <c r="G17808" s="32"/>
      <c r="I17808" s="7"/>
      <c r="J17808" s="7"/>
      <c r="K17808" s="7"/>
      <c r="N17808" s="7"/>
    </row>
    <row r="17809" spans="4:14" s="1" customFormat="1">
      <c r="D17809" s="32"/>
      <c r="G17809" s="32"/>
      <c r="I17809" s="7"/>
      <c r="J17809" s="7"/>
      <c r="K17809" s="7"/>
      <c r="N17809" s="7"/>
    </row>
    <row r="17810" spans="4:14" s="1" customFormat="1">
      <c r="D17810" s="32"/>
      <c r="G17810" s="32"/>
      <c r="I17810" s="7"/>
      <c r="J17810" s="7"/>
      <c r="K17810" s="7"/>
      <c r="N17810" s="7"/>
    </row>
    <row r="17811" spans="4:14" s="1" customFormat="1">
      <c r="D17811" s="32"/>
      <c r="G17811" s="32"/>
      <c r="I17811" s="7"/>
      <c r="J17811" s="7"/>
      <c r="K17811" s="7"/>
      <c r="N17811" s="7"/>
    </row>
    <row r="17812" spans="4:14" s="1" customFormat="1">
      <c r="D17812" s="32"/>
      <c r="G17812" s="32"/>
      <c r="I17812" s="7"/>
      <c r="J17812" s="7"/>
      <c r="K17812" s="7"/>
      <c r="N17812" s="7"/>
    </row>
    <row r="17813" spans="4:14" s="1" customFormat="1">
      <c r="D17813" s="32"/>
      <c r="G17813" s="32"/>
      <c r="I17813" s="7"/>
      <c r="J17813" s="7"/>
      <c r="K17813" s="7"/>
      <c r="N17813" s="7"/>
    </row>
    <row r="17814" spans="4:14" s="1" customFormat="1">
      <c r="D17814" s="32"/>
      <c r="G17814" s="32"/>
      <c r="I17814" s="7"/>
      <c r="J17814" s="7"/>
      <c r="K17814" s="7"/>
      <c r="N17814" s="7"/>
    </row>
    <row r="17815" spans="4:14" s="1" customFormat="1">
      <c r="D17815" s="32"/>
      <c r="G17815" s="32"/>
      <c r="I17815" s="7"/>
      <c r="J17815" s="7"/>
      <c r="K17815" s="7"/>
      <c r="N17815" s="7"/>
    </row>
    <row r="17816" spans="4:14" s="1" customFormat="1">
      <c r="D17816" s="32"/>
      <c r="G17816" s="32"/>
      <c r="I17816" s="7"/>
      <c r="J17816" s="7"/>
      <c r="K17816" s="7"/>
      <c r="N17816" s="7"/>
    </row>
    <row r="17817" spans="4:14" s="1" customFormat="1">
      <c r="D17817" s="32"/>
      <c r="G17817" s="32"/>
      <c r="I17817" s="7"/>
      <c r="J17817" s="7"/>
      <c r="K17817" s="7"/>
      <c r="N17817" s="7"/>
    </row>
    <row r="17818" spans="4:14" s="1" customFormat="1">
      <c r="D17818" s="32"/>
      <c r="G17818" s="32"/>
      <c r="I17818" s="7"/>
      <c r="J17818" s="7"/>
      <c r="K17818" s="7"/>
      <c r="N17818" s="7"/>
    </row>
    <row r="17819" spans="4:14" s="1" customFormat="1">
      <c r="D17819" s="32"/>
      <c r="G17819" s="32"/>
      <c r="I17819" s="7"/>
      <c r="J17819" s="7"/>
      <c r="K17819" s="7"/>
      <c r="N17819" s="7"/>
    </row>
    <row r="17820" spans="4:14" s="1" customFormat="1">
      <c r="D17820" s="32"/>
      <c r="G17820" s="32"/>
      <c r="I17820" s="7"/>
      <c r="J17820" s="7"/>
      <c r="K17820" s="7"/>
      <c r="N17820" s="7"/>
    </row>
    <row r="17821" spans="4:14" s="1" customFormat="1">
      <c r="D17821" s="32"/>
      <c r="G17821" s="32"/>
      <c r="I17821" s="7"/>
      <c r="J17821" s="7"/>
      <c r="K17821" s="7"/>
      <c r="N17821" s="7"/>
    </row>
    <row r="17822" spans="4:14" s="1" customFormat="1">
      <c r="D17822" s="32"/>
      <c r="G17822" s="32"/>
      <c r="I17822" s="7"/>
      <c r="J17822" s="7"/>
      <c r="K17822" s="7"/>
      <c r="N17822" s="7"/>
    </row>
    <row r="17823" spans="4:14" s="1" customFormat="1">
      <c r="D17823" s="32"/>
      <c r="G17823" s="32"/>
      <c r="I17823" s="7"/>
      <c r="J17823" s="7"/>
      <c r="K17823" s="7"/>
      <c r="N17823" s="7"/>
    </row>
    <row r="17824" spans="4:14" s="1" customFormat="1">
      <c r="D17824" s="32"/>
      <c r="G17824" s="32"/>
      <c r="I17824" s="7"/>
      <c r="J17824" s="7"/>
      <c r="K17824" s="7"/>
      <c r="N17824" s="7"/>
    </row>
    <row r="17825" spans="4:14" s="1" customFormat="1">
      <c r="D17825" s="32"/>
      <c r="G17825" s="32"/>
      <c r="I17825" s="7"/>
      <c r="J17825" s="7"/>
      <c r="K17825" s="7"/>
      <c r="N17825" s="7"/>
    </row>
    <row r="17826" spans="4:14" s="1" customFormat="1">
      <c r="D17826" s="32"/>
      <c r="G17826" s="32"/>
      <c r="I17826" s="7"/>
      <c r="J17826" s="7"/>
      <c r="K17826" s="7"/>
      <c r="N17826" s="7"/>
    </row>
    <row r="17827" spans="4:14" s="1" customFormat="1">
      <c r="D17827" s="32"/>
      <c r="G17827" s="32"/>
      <c r="I17827" s="7"/>
      <c r="J17827" s="7"/>
      <c r="K17827" s="7"/>
      <c r="N17827" s="7"/>
    </row>
    <row r="17828" spans="4:14" s="1" customFormat="1">
      <c r="D17828" s="32"/>
      <c r="G17828" s="32"/>
      <c r="I17828" s="7"/>
      <c r="J17828" s="7"/>
      <c r="K17828" s="7"/>
      <c r="N17828" s="7"/>
    </row>
    <row r="17829" spans="4:14" s="1" customFormat="1">
      <c r="D17829" s="32"/>
      <c r="G17829" s="32"/>
      <c r="I17829" s="7"/>
      <c r="J17829" s="7"/>
      <c r="K17829" s="7"/>
      <c r="N17829" s="7"/>
    </row>
    <row r="17830" spans="4:14" s="1" customFormat="1">
      <c r="D17830" s="32"/>
      <c r="G17830" s="32"/>
      <c r="I17830" s="7"/>
      <c r="J17830" s="7"/>
      <c r="K17830" s="7"/>
      <c r="N17830" s="7"/>
    </row>
    <row r="17831" spans="4:14" s="1" customFormat="1">
      <c r="D17831" s="32"/>
      <c r="G17831" s="32"/>
      <c r="I17831" s="7"/>
      <c r="J17831" s="7"/>
      <c r="K17831" s="7"/>
      <c r="N17831" s="7"/>
    </row>
    <row r="17832" spans="4:14" s="1" customFormat="1">
      <c r="D17832" s="32"/>
      <c r="G17832" s="32"/>
      <c r="I17832" s="7"/>
      <c r="J17832" s="7"/>
      <c r="K17832" s="7"/>
      <c r="N17832" s="7"/>
    </row>
    <row r="17833" spans="4:14" s="1" customFormat="1">
      <c r="D17833" s="32"/>
      <c r="G17833" s="32"/>
      <c r="I17833" s="7"/>
      <c r="J17833" s="7"/>
      <c r="K17833" s="7"/>
      <c r="N17833" s="7"/>
    </row>
    <row r="17834" spans="4:14" s="1" customFormat="1">
      <c r="D17834" s="32"/>
      <c r="G17834" s="32"/>
      <c r="I17834" s="7"/>
      <c r="J17834" s="7"/>
      <c r="K17834" s="7"/>
      <c r="N17834" s="7"/>
    </row>
    <row r="17835" spans="4:14" s="1" customFormat="1">
      <c r="D17835" s="32"/>
      <c r="G17835" s="32"/>
      <c r="I17835" s="7"/>
      <c r="J17835" s="7"/>
      <c r="K17835" s="7"/>
      <c r="N17835" s="7"/>
    </row>
    <row r="17836" spans="4:14" s="1" customFormat="1">
      <c r="D17836" s="32"/>
      <c r="G17836" s="32"/>
      <c r="I17836" s="7"/>
      <c r="J17836" s="7"/>
      <c r="K17836" s="7"/>
      <c r="N17836" s="7"/>
    </row>
    <row r="17837" spans="4:14" s="1" customFormat="1">
      <c r="D17837" s="32"/>
      <c r="G17837" s="32"/>
      <c r="I17837" s="7"/>
      <c r="J17837" s="7"/>
      <c r="K17837" s="7"/>
      <c r="N17837" s="7"/>
    </row>
    <row r="17838" spans="4:14" s="1" customFormat="1">
      <c r="D17838" s="32"/>
      <c r="G17838" s="32"/>
      <c r="I17838" s="7"/>
      <c r="J17838" s="7"/>
      <c r="K17838" s="7"/>
      <c r="N17838" s="7"/>
    </row>
    <row r="17839" spans="4:14" s="1" customFormat="1">
      <c r="D17839" s="32"/>
      <c r="G17839" s="32"/>
      <c r="I17839" s="7"/>
      <c r="J17839" s="7"/>
      <c r="K17839" s="7"/>
      <c r="N17839" s="7"/>
    </row>
    <row r="17840" spans="4:14" s="1" customFormat="1">
      <c r="D17840" s="32"/>
      <c r="G17840" s="32"/>
      <c r="I17840" s="7"/>
      <c r="J17840" s="7"/>
      <c r="K17840" s="7"/>
      <c r="N17840" s="7"/>
    </row>
    <row r="17841" spans="4:14" s="1" customFormat="1">
      <c r="D17841" s="32"/>
      <c r="G17841" s="32"/>
      <c r="I17841" s="7"/>
      <c r="J17841" s="7"/>
      <c r="K17841" s="7"/>
      <c r="N17841" s="7"/>
    </row>
    <row r="17842" spans="4:14" s="1" customFormat="1">
      <c r="D17842" s="32"/>
      <c r="G17842" s="32"/>
      <c r="I17842" s="7"/>
      <c r="J17842" s="7"/>
      <c r="K17842" s="7"/>
      <c r="N17842" s="7"/>
    </row>
    <row r="17843" spans="4:14" s="1" customFormat="1">
      <c r="D17843" s="32"/>
      <c r="G17843" s="32"/>
      <c r="I17843" s="7"/>
      <c r="J17843" s="7"/>
      <c r="K17843" s="7"/>
      <c r="N17843" s="7"/>
    </row>
    <row r="17844" spans="4:14" s="1" customFormat="1">
      <c r="D17844" s="32"/>
      <c r="G17844" s="32"/>
      <c r="I17844" s="7"/>
      <c r="J17844" s="7"/>
      <c r="K17844" s="7"/>
      <c r="N17844" s="7"/>
    </row>
    <row r="17845" spans="4:14" s="1" customFormat="1">
      <c r="D17845" s="32"/>
      <c r="G17845" s="32"/>
      <c r="I17845" s="7"/>
      <c r="J17845" s="7"/>
      <c r="K17845" s="7"/>
      <c r="N17845" s="7"/>
    </row>
    <row r="17846" spans="4:14" s="1" customFormat="1">
      <c r="D17846" s="32"/>
      <c r="G17846" s="32"/>
      <c r="I17846" s="7"/>
      <c r="J17846" s="7"/>
      <c r="K17846" s="7"/>
      <c r="N17846" s="7"/>
    </row>
    <row r="17847" spans="4:14" s="1" customFormat="1">
      <c r="D17847" s="32"/>
      <c r="G17847" s="32"/>
      <c r="I17847" s="7"/>
      <c r="J17847" s="7"/>
      <c r="K17847" s="7"/>
      <c r="N17847" s="7"/>
    </row>
    <row r="17848" spans="4:14" s="1" customFormat="1">
      <c r="D17848" s="32"/>
      <c r="G17848" s="32"/>
      <c r="I17848" s="7"/>
      <c r="J17848" s="7"/>
      <c r="K17848" s="7"/>
      <c r="N17848" s="7"/>
    </row>
    <row r="17849" spans="4:14" s="1" customFormat="1">
      <c r="D17849" s="32"/>
      <c r="G17849" s="32"/>
      <c r="I17849" s="7"/>
      <c r="J17849" s="7"/>
      <c r="K17849" s="7"/>
      <c r="N17849" s="7"/>
    </row>
    <row r="17850" spans="4:14" s="1" customFormat="1">
      <c r="D17850" s="32"/>
      <c r="G17850" s="32"/>
      <c r="I17850" s="7"/>
      <c r="J17850" s="7"/>
      <c r="K17850" s="7"/>
      <c r="N17850" s="7"/>
    </row>
    <row r="17851" spans="4:14" s="1" customFormat="1">
      <c r="D17851" s="32"/>
      <c r="G17851" s="32"/>
      <c r="I17851" s="7"/>
      <c r="J17851" s="7"/>
      <c r="K17851" s="7"/>
      <c r="N17851" s="7"/>
    </row>
    <row r="17852" spans="4:14" s="1" customFormat="1">
      <c r="D17852" s="32"/>
      <c r="G17852" s="32"/>
      <c r="I17852" s="7"/>
      <c r="J17852" s="7"/>
      <c r="K17852" s="7"/>
      <c r="N17852" s="7"/>
    </row>
    <row r="17853" spans="4:14" s="1" customFormat="1">
      <c r="D17853" s="32"/>
      <c r="G17853" s="32"/>
      <c r="I17853" s="7"/>
      <c r="J17853" s="7"/>
      <c r="K17853" s="7"/>
      <c r="N17853" s="7"/>
    </row>
    <row r="17854" spans="4:14" s="1" customFormat="1">
      <c r="D17854" s="32"/>
      <c r="G17854" s="32"/>
      <c r="I17854" s="7"/>
      <c r="J17854" s="7"/>
      <c r="K17854" s="7"/>
      <c r="N17854" s="7"/>
    </row>
    <row r="17855" spans="4:14" s="1" customFormat="1">
      <c r="D17855" s="32"/>
      <c r="G17855" s="32"/>
      <c r="I17855" s="7"/>
      <c r="J17855" s="7"/>
      <c r="K17855" s="7"/>
      <c r="N17855" s="7"/>
    </row>
    <row r="17856" spans="4:14" s="1" customFormat="1">
      <c r="D17856" s="32"/>
      <c r="G17856" s="32"/>
      <c r="I17856" s="7"/>
      <c r="J17856" s="7"/>
      <c r="K17856" s="7"/>
      <c r="N17856" s="7"/>
    </row>
    <row r="17857" spans="4:14" s="1" customFormat="1">
      <c r="D17857" s="32"/>
      <c r="G17857" s="32"/>
      <c r="I17857" s="7"/>
      <c r="J17857" s="7"/>
      <c r="K17857" s="7"/>
      <c r="N17857" s="7"/>
    </row>
    <row r="17858" spans="4:14" s="1" customFormat="1">
      <c r="D17858" s="32"/>
      <c r="G17858" s="32"/>
      <c r="I17858" s="7"/>
      <c r="J17858" s="7"/>
      <c r="K17858" s="7"/>
      <c r="N17858" s="7"/>
    </row>
    <row r="17859" spans="4:14" s="1" customFormat="1">
      <c r="D17859" s="32"/>
      <c r="G17859" s="32"/>
      <c r="I17859" s="7"/>
      <c r="J17859" s="7"/>
      <c r="K17859" s="7"/>
      <c r="N17859" s="7"/>
    </row>
    <row r="17860" spans="4:14" s="1" customFormat="1">
      <c r="D17860" s="32"/>
      <c r="G17860" s="32"/>
      <c r="I17860" s="7"/>
      <c r="J17860" s="7"/>
      <c r="K17860" s="7"/>
      <c r="N17860" s="7"/>
    </row>
    <row r="17861" spans="4:14" s="1" customFormat="1">
      <c r="D17861" s="32"/>
      <c r="G17861" s="32"/>
      <c r="I17861" s="7"/>
      <c r="J17861" s="7"/>
      <c r="K17861" s="7"/>
      <c r="N17861" s="7"/>
    </row>
    <row r="17862" spans="4:14" s="1" customFormat="1">
      <c r="D17862" s="32"/>
      <c r="G17862" s="32"/>
      <c r="I17862" s="7"/>
      <c r="J17862" s="7"/>
      <c r="K17862" s="7"/>
      <c r="N17862" s="7"/>
    </row>
    <row r="17863" spans="4:14" s="1" customFormat="1">
      <c r="D17863" s="32"/>
      <c r="G17863" s="32"/>
      <c r="I17863" s="7"/>
      <c r="J17863" s="7"/>
      <c r="K17863" s="7"/>
      <c r="N17863" s="7"/>
    </row>
    <row r="17864" spans="4:14" s="1" customFormat="1">
      <c r="D17864" s="32"/>
      <c r="G17864" s="32"/>
      <c r="I17864" s="7"/>
      <c r="J17864" s="7"/>
      <c r="K17864" s="7"/>
      <c r="N17864" s="7"/>
    </row>
    <row r="17865" spans="4:14" s="1" customFormat="1">
      <c r="D17865" s="32"/>
      <c r="G17865" s="32"/>
      <c r="I17865" s="7"/>
      <c r="J17865" s="7"/>
      <c r="K17865" s="7"/>
      <c r="N17865" s="7"/>
    </row>
    <row r="17866" spans="4:14" s="1" customFormat="1">
      <c r="D17866" s="32"/>
      <c r="G17866" s="32"/>
      <c r="I17866" s="7"/>
      <c r="J17866" s="7"/>
      <c r="K17866" s="7"/>
      <c r="N17866" s="7"/>
    </row>
    <row r="17867" spans="4:14" s="1" customFormat="1">
      <c r="D17867" s="32"/>
      <c r="G17867" s="32"/>
      <c r="I17867" s="7"/>
      <c r="J17867" s="7"/>
      <c r="K17867" s="7"/>
      <c r="N17867" s="7"/>
    </row>
    <row r="17868" spans="4:14" s="1" customFormat="1">
      <c r="D17868" s="32"/>
      <c r="G17868" s="32"/>
      <c r="I17868" s="7"/>
      <c r="J17868" s="7"/>
      <c r="K17868" s="7"/>
      <c r="N17868" s="7"/>
    </row>
    <row r="17869" spans="4:14" s="1" customFormat="1">
      <c r="D17869" s="32"/>
      <c r="G17869" s="32"/>
      <c r="I17869" s="7"/>
      <c r="J17869" s="7"/>
      <c r="K17869" s="7"/>
      <c r="N17869" s="7"/>
    </row>
    <row r="17870" spans="4:14" s="1" customFormat="1">
      <c r="D17870" s="32"/>
      <c r="G17870" s="32"/>
      <c r="I17870" s="7"/>
      <c r="J17870" s="7"/>
      <c r="K17870" s="7"/>
      <c r="N17870" s="7"/>
    </row>
    <row r="17871" spans="4:14" s="1" customFormat="1">
      <c r="D17871" s="32"/>
      <c r="G17871" s="32"/>
      <c r="I17871" s="7"/>
      <c r="J17871" s="7"/>
      <c r="K17871" s="7"/>
      <c r="N17871" s="7"/>
    </row>
    <row r="17872" spans="4:14" s="1" customFormat="1">
      <c r="D17872" s="32"/>
      <c r="G17872" s="32"/>
      <c r="I17872" s="7"/>
      <c r="J17872" s="7"/>
      <c r="K17872" s="7"/>
      <c r="N17872" s="7"/>
    </row>
    <row r="17873" spans="4:14" s="1" customFormat="1">
      <c r="D17873" s="32"/>
      <c r="G17873" s="32"/>
      <c r="I17873" s="7"/>
      <c r="J17873" s="7"/>
      <c r="K17873" s="7"/>
      <c r="N17873" s="7"/>
    </row>
    <row r="17874" spans="4:14" s="1" customFormat="1">
      <c r="D17874" s="32"/>
      <c r="G17874" s="32"/>
      <c r="I17874" s="7"/>
      <c r="J17874" s="7"/>
      <c r="K17874" s="7"/>
      <c r="N17874" s="7"/>
    </row>
    <row r="17875" spans="4:14" s="1" customFormat="1">
      <c r="D17875" s="32"/>
      <c r="G17875" s="32"/>
      <c r="I17875" s="7"/>
      <c r="J17875" s="7"/>
      <c r="K17875" s="7"/>
      <c r="N17875" s="7"/>
    </row>
    <row r="17876" spans="4:14" s="1" customFormat="1">
      <c r="D17876" s="32"/>
      <c r="G17876" s="32"/>
      <c r="I17876" s="7"/>
      <c r="J17876" s="7"/>
      <c r="K17876" s="7"/>
      <c r="N17876" s="7"/>
    </row>
    <row r="17877" spans="4:14" s="1" customFormat="1">
      <c r="D17877" s="32"/>
      <c r="G17877" s="32"/>
      <c r="I17877" s="7"/>
      <c r="J17877" s="7"/>
      <c r="K17877" s="7"/>
      <c r="N17877" s="7"/>
    </row>
    <row r="17878" spans="4:14" s="1" customFormat="1">
      <c r="D17878" s="32"/>
      <c r="G17878" s="32"/>
      <c r="I17878" s="7"/>
      <c r="J17878" s="7"/>
      <c r="K17878" s="7"/>
      <c r="N17878" s="7"/>
    </row>
    <row r="17879" spans="4:14" s="1" customFormat="1">
      <c r="D17879" s="32"/>
      <c r="G17879" s="32"/>
      <c r="I17879" s="7"/>
      <c r="J17879" s="7"/>
      <c r="K17879" s="7"/>
      <c r="N17879" s="7"/>
    </row>
    <row r="17880" spans="4:14" s="1" customFormat="1">
      <c r="D17880" s="32"/>
      <c r="G17880" s="32"/>
      <c r="I17880" s="7"/>
      <c r="J17880" s="7"/>
      <c r="K17880" s="7"/>
      <c r="N17880" s="7"/>
    </row>
    <row r="17881" spans="4:14" s="1" customFormat="1">
      <c r="D17881" s="32"/>
      <c r="G17881" s="32"/>
      <c r="I17881" s="7"/>
      <c r="J17881" s="7"/>
      <c r="K17881" s="7"/>
      <c r="N17881" s="7"/>
    </row>
    <row r="17882" spans="4:14" s="1" customFormat="1">
      <c r="D17882" s="32"/>
      <c r="G17882" s="32"/>
      <c r="I17882" s="7"/>
      <c r="J17882" s="7"/>
      <c r="K17882" s="7"/>
      <c r="N17882" s="7"/>
    </row>
    <row r="17883" spans="4:14" s="1" customFormat="1">
      <c r="D17883" s="32"/>
      <c r="G17883" s="32"/>
      <c r="I17883" s="7"/>
      <c r="J17883" s="7"/>
      <c r="K17883" s="7"/>
      <c r="N17883" s="7"/>
    </row>
    <row r="17884" spans="4:14" s="1" customFormat="1">
      <c r="D17884" s="32"/>
      <c r="G17884" s="32"/>
      <c r="I17884" s="7"/>
      <c r="J17884" s="7"/>
      <c r="K17884" s="7"/>
      <c r="N17884" s="7"/>
    </row>
    <row r="17885" spans="4:14" s="1" customFormat="1">
      <c r="D17885" s="32"/>
      <c r="G17885" s="32"/>
      <c r="I17885" s="7"/>
      <c r="J17885" s="7"/>
      <c r="K17885" s="7"/>
      <c r="N17885" s="7"/>
    </row>
    <row r="17886" spans="4:14" s="1" customFormat="1">
      <c r="D17886" s="32"/>
      <c r="G17886" s="32"/>
      <c r="I17886" s="7"/>
      <c r="J17886" s="7"/>
      <c r="K17886" s="7"/>
      <c r="N17886" s="7"/>
    </row>
    <row r="17887" spans="4:14" s="1" customFormat="1">
      <c r="D17887" s="32"/>
      <c r="G17887" s="32"/>
      <c r="I17887" s="7"/>
      <c r="J17887" s="7"/>
      <c r="K17887" s="7"/>
      <c r="N17887" s="7"/>
    </row>
    <row r="17888" spans="4:14" s="1" customFormat="1">
      <c r="D17888" s="32"/>
      <c r="G17888" s="32"/>
      <c r="I17888" s="7"/>
      <c r="J17888" s="7"/>
      <c r="K17888" s="7"/>
      <c r="N17888" s="7"/>
    </row>
    <row r="17889" spans="4:14" s="1" customFormat="1">
      <c r="D17889" s="32"/>
      <c r="G17889" s="32"/>
      <c r="I17889" s="7"/>
      <c r="J17889" s="7"/>
      <c r="K17889" s="7"/>
      <c r="N17889" s="7"/>
    </row>
    <row r="17890" spans="4:14" s="1" customFormat="1">
      <c r="D17890" s="32"/>
      <c r="G17890" s="32"/>
      <c r="I17890" s="7"/>
      <c r="J17890" s="7"/>
      <c r="K17890" s="7"/>
      <c r="N17890" s="7"/>
    </row>
    <row r="17891" spans="4:14" s="1" customFormat="1">
      <c r="D17891" s="32"/>
      <c r="G17891" s="32"/>
      <c r="I17891" s="7"/>
      <c r="J17891" s="7"/>
      <c r="K17891" s="7"/>
      <c r="N17891" s="7"/>
    </row>
    <row r="17892" spans="4:14" s="1" customFormat="1">
      <c r="D17892" s="32"/>
      <c r="G17892" s="32"/>
      <c r="I17892" s="7"/>
      <c r="J17892" s="7"/>
      <c r="K17892" s="7"/>
      <c r="N17892" s="7"/>
    </row>
    <row r="17893" spans="4:14" s="1" customFormat="1">
      <c r="D17893" s="32"/>
      <c r="G17893" s="32"/>
      <c r="I17893" s="7"/>
      <c r="J17893" s="7"/>
      <c r="K17893" s="7"/>
      <c r="N17893" s="7"/>
    </row>
    <row r="17894" spans="4:14" s="1" customFormat="1">
      <c r="D17894" s="32"/>
      <c r="G17894" s="32"/>
      <c r="I17894" s="7"/>
      <c r="J17894" s="7"/>
      <c r="K17894" s="7"/>
      <c r="N17894" s="7"/>
    </row>
    <row r="17895" spans="4:14" s="1" customFormat="1">
      <c r="D17895" s="32"/>
      <c r="G17895" s="32"/>
      <c r="I17895" s="7"/>
      <c r="J17895" s="7"/>
      <c r="K17895" s="7"/>
      <c r="N17895" s="7"/>
    </row>
    <row r="17896" spans="4:14" s="1" customFormat="1">
      <c r="D17896" s="32"/>
      <c r="G17896" s="32"/>
      <c r="I17896" s="7"/>
      <c r="J17896" s="7"/>
      <c r="K17896" s="7"/>
      <c r="N17896" s="7"/>
    </row>
    <row r="17897" spans="4:14" s="1" customFormat="1">
      <c r="D17897" s="32"/>
      <c r="G17897" s="32"/>
      <c r="I17897" s="7"/>
      <c r="J17897" s="7"/>
      <c r="K17897" s="7"/>
      <c r="N17897" s="7"/>
    </row>
    <row r="17898" spans="4:14" s="1" customFormat="1">
      <c r="D17898" s="32"/>
      <c r="G17898" s="32"/>
      <c r="I17898" s="7"/>
      <c r="J17898" s="7"/>
      <c r="K17898" s="7"/>
      <c r="N17898" s="7"/>
    </row>
    <row r="17899" spans="4:14" s="1" customFormat="1">
      <c r="D17899" s="32"/>
      <c r="G17899" s="32"/>
      <c r="I17899" s="7"/>
      <c r="J17899" s="7"/>
      <c r="K17899" s="7"/>
      <c r="N17899" s="7"/>
    </row>
    <row r="17900" spans="4:14" s="1" customFormat="1">
      <c r="D17900" s="32"/>
      <c r="G17900" s="32"/>
      <c r="I17900" s="7"/>
      <c r="J17900" s="7"/>
      <c r="K17900" s="7"/>
      <c r="N17900" s="7"/>
    </row>
    <row r="17901" spans="4:14" s="1" customFormat="1">
      <c r="D17901" s="32"/>
      <c r="G17901" s="32"/>
      <c r="I17901" s="7"/>
      <c r="J17901" s="7"/>
      <c r="K17901" s="7"/>
      <c r="N17901" s="7"/>
    </row>
    <row r="17902" spans="4:14" s="1" customFormat="1">
      <c r="D17902" s="32"/>
      <c r="G17902" s="32"/>
      <c r="I17902" s="7"/>
      <c r="J17902" s="7"/>
      <c r="K17902" s="7"/>
      <c r="N17902" s="7"/>
    </row>
    <row r="17903" spans="4:14" s="1" customFormat="1">
      <c r="D17903" s="32"/>
      <c r="G17903" s="32"/>
      <c r="I17903" s="7"/>
      <c r="J17903" s="7"/>
      <c r="K17903" s="7"/>
      <c r="N17903" s="7"/>
    </row>
    <row r="17904" spans="4:14" s="1" customFormat="1">
      <c r="D17904" s="32"/>
      <c r="G17904" s="32"/>
      <c r="I17904" s="7"/>
      <c r="J17904" s="7"/>
      <c r="K17904" s="7"/>
      <c r="N17904" s="7"/>
    </row>
    <row r="17905" spans="4:14" s="1" customFormat="1">
      <c r="D17905" s="32"/>
      <c r="G17905" s="32"/>
      <c r="I17905" s="7"/>
      <c r="J17905" s="7"/>
      <c r="K17905" s="7"/>
      <c r="N17905" s="7"/>
    </row>
    <row r="17906" spans="4:14" s="1" customFormat="1">
      <c r="D17906" s="32"/>
      <c r="G17906" s="32"/>
      <c r="I17906" s="7"/>
      <c r="J17906" s="7"/>
      <c r="K17906" s="7"/>
      <c r="N17906" s="7"/>
    </row>
    <row r="17907" spans="4:14" s="1" customFormat="1">
      <c r="D17907" s="32"/>
      <c r="G17907" s="32"/>
      <c r="I17907" s="7"/>
      <c r="J17907" s="7"/>
      <c r="K17907" s="7"/>
      <c r="N17907" s="7"/>
    </row>
    <row r="17908" spans="4:14" s="1" customFormat="1">
      <c r="D17908" s="32"/>
      <c r="G17908" s="32"/>
      <c r="I17908" s="7"/>
      <c r="J17908" s="7"/>
      <c r="K17908" s="7"/>
      <c r="N17908" s="7"/>
    </row>
    <row r="17909" spans="4:14" s="1" customFormat="1">
      <c r="D17909" s="32"/>
      <c r="G17909" s="32"/>
      <c r="I17909" s="7"/>
      <c r="J17909" s="7"/>
      <c r="K17909" s="7"/>
      <c r="N17909" s="7"/>
    </row>
    <row r="17910" spans="4:14" s="1" customFormat="1">
      <c r="D17910" s="32"/>
      <c r="G17910" s="32"/>
      <c r="I17910" s="7"/>
      <c r="J17910" s="7"/>
      <c r="K17910" s="7"/>
      <c r="N17910" s="7"/>
    </row>
    <row r="17911" spans="4:14" s="1" customFormat="1">
      <c r="D17911" s="32"/>
      <c r="G17911" s="32"/>
      <c r="I17911" s="7"/>
      <c r="J17911" s="7"/>
      <c r="K17911" s="7"/>
      <c r="N17911" s="7"/>
    </row>
    <row r="17912" spans="4:14" s="1" customFormat="1">
      <c r="D17912" s="32"/>
      <c r="G17912" s="32"/>
      <c r="I17912" s="7"/>
      <c r="J17912" s="7"/>
      <c r="K17912" s="7"/>
      <c r="N17912" s="7"/>
    </row>
    <row r="17913" spans="4:14" s="1" customFormat="1">
      <c r="D17913" s="32"/>
      <c r="G17913" s="32"/>
      <c r="I17913" s="7"/>
      <c r="J17913" s="7"/>
      <c r="K17913" s="7"/>
      <c r="N17913" s="7"/>
    </row>
    <row r="17914" spans="4:14" s="1" customFormat="1">
      <c r="D17914" s="32"/>
      <c r="G17914" s="32"/>
      <c r="I17914" s="7"/>
      <c r="J17914" s="7"/>
      <c r="K17914" s="7"/>
      <c r="N17914" s="7"/>
    </row>
    <row r="17915" spans="4:14" s="1" customFormat="1">
      <c r="D17915" s="32"/>
      <c r="G17915" s="32"/>
      <c r="I17915" s="7"/>
      <c r="J17915" s="7"/>
      <c r="K17915" s="7"/>
      <c r="N17915" s="7"/>
    </row>
    <row r="17916" spans="4:14" s="1" customFormat="1">
      <c r="D17916" s="32"/>
      <c r="G17916" s="32"/>
      <c r="I17916" s="7"/>
      <c r="J17916" s="7"/>
      <c r="K17916" s="7"/>
      <c r="N17916" s="7"/>
    </row>
    <row r="17917" spans="4:14" s="1" customFormat="1">
      <c r="D17917" s="32"/>
      <c r="G17917" s="32"/>
      <c r="I17917" s="7"/>
      <c r="J17917" s="7"/>
      <c r="K17917" s="7"/>
      <c r="N17917" s="7"/>
    </row>
    <row r="17918" spans="4:14" s="1" customFormat="1">
      <c r="D17918" s="32"/>
      <c r="G17918" s="32"/>
      <c r="I17918" s="7"/>
      <c r="J17918" s="7"/>
      <c r="K17918" s="7"/>
      <c r="N17918" s="7"/>
    </row>
    <row r="17919" spans="4:14" s="1" customFormat="1">
      <c r="D17919" s="32"/>
      <c r="G17919" s="32"/>
      <c r="I17919" s="7"/>
      <c r="J17919" s="7"/>
      <c r="K17919" s="7"/>
      <c r="N17919" s="7"/>
    </row>
    <row r="17920" spans="4:14" s="1" customFormat="1">
      <c r="D17920" s="32"/>
      <c r="G17920" s="32"/>
      <c r="I17920" s="7"/>
      <c r="J17920" s="7"/>
      <c r="K17920" s="7"/>
      <c r="N17920" s="7"/>
    </row>
    <row r="17921" spans="4:14" s="1" customFormat="1">
      <c r="D17921" s="32"/>
      <c r="G17921" s="32"/>
      <c r="I17921" s="7"/>
      <c r="J17921" s="7"/>
      <c r="K17921" s="7"/>
      <c r="N17921" s="7"/>
    </row>
    <row r="17922" spans="4:14" s="1" customFormat="1">
      <c r="D17922" s="32"/>
      <c r="G17922" s="32"/>
      <c r="I17922" s="7"/>
      <c r="J17922" s="7"/>
      <c r="K17922" s="7"/>
      <c r="N17922" s="7"/>
    </row>
    <row r="17923" spans="4:14" s="1" customFormat="1">
      <c r="D17923" s="32"/>
      <c r="G17923" s="32"/>
      <c r="I17923" s="7"/>
      <c r="J17923" s="7"/>
      <c r="K17923" s="7"/>
      <c r="N17923" s="7"/>
    </row>
    <row r="17924" spans="4:14" s="1" customFormat="1">
      <c r="D17924" s="32"/>
      <c r="G17924" s="32"/>
      <c r="I17924" s="7"/>
      <c r="J17924" s="7"/>
      <c r="K17924" s="7"/>
      <c r="N17924" s="7"/>
    </row>
    <row r="17925" spans="4:14" s="1" customFormat="1">
      <c r="D17925" s="32"/>
      <c r="G17925" s="32"/>
      <c r="I17925" s="7"/>
      <c r="J17925" s="7"/>
      <c r="K17925" s="7"/>
      <c r="N17925" s="7"/>
    </row>
    <row r="17926" spans="4:14" s="1" customFormat="1">
      <c r="D17926" s="32"/>
      <c r="G17926" s="32"/>
      <c r="I17926" s="7"/>
      <c r="J17926" s="7"/>
      <c r="K17926" s="7"/>
      <c r="N17926" s="7"/>
    </row>
    <row r="17927" spans="4:14" s="1" customFormat="1">
      <c r="D17927" s="32"/>
      <c r="G17927" s="32"/>
      <c r="I17927" s="7"/>
      <c r="J17927" s="7"/>
      <c r="K17927" s="7"/>
      <c r="N17927" s="7"/>
    </row>
    <row r="17928" spans="4:14" s="1" customFormat="1">
      <c r="D17928" s="32"/>
      <c r="G17928" s="32"/>
      <c r="I17928" s="7"/>
      <c r="J17928" s="7"/>
      <c r="K17928" s="7"/>
      <c r="N17928" s="7"/>
    </row>
    <row r="17929" spans="4:14" s="1" customFormat="1">
      <c r="D17929" s="32"/>
      <c r="G17929" s="32"/>
      <c r="I17929" s="7"/>
      <c r="J17929" s="7"/>
      <c r="K17929" s="7"/>
      <c r="N17929" s="7"/>
    </row>
    <row r="17930" spans="4:14" s="1" customFormat="1">
      <c r="D17930" s="32"/>
      <c r="G17930" s="32"/>
      <c r="I17930" s="7"/>
      <c r="J17930" s="7"/>
      <c r="K17930" s="7"/>
      <c r="N17930" s="7"/>
    </row>
    <row r="17931" spans="4:14" s="1" customFormat="1">
      <c r="D17931" s="32"/>
      <c r="G17931" s="32"/>
      <c r="I17931" s="7"/>
      <c r="J17931" s="7"/>
      <c r="K17931" s="7"/>
      <c r="N17931" s="7"/>
    </row>
    <row r="17932" spans="4:14" s="1" customFormat="1">
      <c r="D17932" s="32"/>
      <c r="G17932" s="32"/>
      <c r="I17932" s="7"/>
      <c r="J17932" s="7"/>
      <c r="K17932" s="7"/>
      <c r="N17932" s="7"/>
    </row>
    <row r="17933" spans="4:14" s="1" customFormat="1">
      <c r="D17933" s="32"/>
      <c r="G17933" s="32"/>
      <c r="I17933" s="7"/>
      <c r="J17933" s="7"/>
      <c r="K17933" s="7"/>
      <c r="N17933" s="7"/>
    </row>
    <row r="17934" spans="4:14" s="1" customFormat="1">
      <c r="D17934" s="32"/>
      <c r="G17934" s="32"/>
      <c r="I17934" s="7"/>
      <c r="J17934" s="7"/>
      <c r="K17934" s="7"/>
      <c r="N17934" s="7"/>
    </row>
    <row r="17935" spans="4:14" s="1" customFormat="1">
      <c r="D17935" s="32"/>
      <c r="G17935" s="32"/>
      <c r="I17935" s="7"/>
      <c r="J17935" s="7"/>
      <c r="K17935" s="7"/>
      <c r="N17935" s="7"/>
    </row>
    <row r="17936" spans="4:14" s="1" customFormat="1">
      <c r="D17936" s="32"/>
      <c r="G17936" s="32"/>
      <c r="I17936" s="7"/>
      <c r="J17936" s="7"/>
      <c r="K17936" s="7"/>
      <c r="N17936" s="7"/>
    </row>
    <row r="17937" spans="4:14" s="1" customFormat="1">
      <c r="D17937" s="32"/>
      <c r="G17937" s="32"/>
      <c r="I17937" s="7"/>
      <c r="J17937" s="7"/>
      <c r="K17937" s="7"/>
      <c r="N17937" s="7"/>
    </row>
    <row r="17938" spans="4:14" s="1" customFormat="1">
      <c r="D17938" s="32"/>
      <c r="G17938" s="32"/>
      <c r="I17938" s="7"/>
      <c r="J17938" s="7"/>
      <c r="K17938" s="7"/>
      <c r="N17938" s="7"/>
    </row>
    <row r="17939" spans="4:14" s="1" customFormat="1">
      <c r="D17939" s="32"/>
      <c r="G17939" s="32"/>
      <c r="I17939" s="7"/>
      <c r="J17939" s="7"/>
      <c r="K17939" s="7"/>
      <c r="N17939" s="7"/>
    </row>
    <row r="17940" spans="4:14" s="1" customFormat="1">
      <c r="D17940" s="32"/>
      <c r="G17940" s="32"/>
      <c r="I17940" s="7"/>
      <c r="J17940" s="7"/>
      <c r="K17940" s="7"/>
      <c r="N17940" s="7"/>
    </row>
    <row r="17941" spans="4:14" s="1" customFormat="1">
      <c r="D17941" s="32"/>
      <c r="G17941" s="32"/>
      <c r="I17941" s="7"/>
      <c r="J17941" s="7"/>
      <c r="K17941" s="7"/>
      <c r="N17941" s="7"/>
    </row>
    <row r="17942" spans="4:14" s="1" customFormat="1">
      <c r="D17942" s="32"/>
      <c r="G17942" s="32"/>
      <c r="I17942" s="7"/>
      <c r="J17942" s="7"/>
      <c r="K17942" s="7"/>
      <c r="N17942" s="7"/>
    </row>
    <row r="17943" spans="4:14" s="1" customFormat="1">
      <c r="D17943" s="32"/>
      <c r="G17943" s="32"/>
      <c r="I17943" s="7"/>
      <c r="J17943" s="7"/>
      <c r="K17943" s="7"/>
      <c r="N17943" s="7"/>
    </row>
    <row r="17944" spans="4:14" s="1" customFormat="1">
      <c r="D17944" s="32"/>
      <c r="G17944" s="32"/>
      <c r="I17944" s="7"/>
      <c r="J17944" s="7"/>
      <c r="K17944" s="7"/>
      <c r="N17944" s="7"/>
    </row>
    <row r="17945" spans="4:14" s="1" customFormat="1">
      <c r="D17945" s="32"/>
      <c r="G17945" s="32"/>
      <c r="I17945" s="7"/>
      <c r="J17945" s="7"/>
      <c r="K17945" s="7"/>
      <c r="N17945" s="7"/>
    </row>
    <row r="17946" spans="4:14" s="1" customFormat="1">
      <c r="D17946" s="32"/>
      <c r="G17946" s="32"/>
      <c r="I17946" s="7"/>
      <c r="J17946" s="7"/>
      <c r="K17946" s="7"/>
      <c r="N17946" s="7"/>
    </row>
    <row r="17947" spans="4:14" s="1" customFormat="1">
      <c r="D17947" s="32"/>
      <c r="G17947" s="32"/>
      <c r="I17947" s="7"/>
      <c r="J17947" s="7"/>
      <c r="K17947" s="7"/>
      <c r="N17947" s="7"/>
    </row>
    <row r="17948" spans="4:14" s="1" customFormat="1">
      <c r="D17948" s="32"/>
      <c r="G17948" s="32"/>
      <c r="I17948" s="7"/>
      <c r="J17948" s="7"/>
      <c r="K17948" s="7"/>
      <c r="N17948" s="7"/>
    </row>
    <row r="17949" spans="4:14" s="1" customFormat="1">
      <c r="D17949" s="32"/>
      <c r="G17949" s="32"/>
      <c r="I17949" s="7"/>
      <c r="J17949" s="7"/>
      <c r="K17949" s="7"/>
      <c r="N17949" s="7"/>
    </row>
    <row r="17950" spans="4:14" s="1" customFormat="1">
      <c r="D17950" s="32"/>
      <c r="G17950" s="32"/>
      <c r="I17950" s="7"/>
      <c r="J17950" s="7"/>
      <c r="K17950" s="7"/>
      <c r="N17950" s="7"/>
    </row>
    <row r="17951" spans="4:14" s="1" customFormat="1">
      <c r="D17951" s="32"/>
      <c r="G17951" s="32"/>
      <c r="I17951" s="7"/>
      <c r="J17951" s="7"/>
      <c r="K17951" s="7"/>
      <c r="N17951" s="7"/>
    </row>
    <row r="17952" spans="4:14" s="1" customFormat="1">
      <c r="D17952" s="32"/>
      <c r="G17952" s="32"/>
      <c r="I17952" s="7"/>
      <c r="J17952" s="7"/>
      <c r="K17952" s="7"/>
      <c r="N17952" s="7"/>
    </row>
    <row r="17953" spans="4:14" s="1" customFormat="1">
      <c r="D17953" s="32"/>
      <c r="G17953" s="32"/>
      <c r="I17953" s="7"/>
      <c r="J17953" s="7"/>
      <c r="K17953" s="7"/>
      <c r="N17953" s="7"/>
    </row>
    <row r="17954" spans="4:14" s="1" customFormat="1">
      <c r="D17954" s="32"/>
      <c r="G17954" s="32"/>
      <c r="I17954" s="7"/>
      <c r="J17954" s="7"/>
      <c r="K17954" s="7"/>
      <c r="N17954" s="7"/>
    </row>
    <row r="17955" spans="4:14" s="1" customFormat="1">
      <c r="D17955" s="32"/>
      <c r="G17955" s="32"/>
      <c r="I17955" s="7"/>
      <c r="J17955" s="7"/>
      <c r="K17955" s="7"/>
      <c r="N17955" s="7"/>
    </row>
    <row r="17956" spans="4:14" s="1" customFormat="1">
      <c r="D17956" s="32"/>
      <c r="G17956" s="32"/>
      <c r="I17956" s="7"/>
      <c r="J17956" s="7"/>
      <c r="K17956" s="7"/>
      <c r="N17956" s="7"/>
    </row>
    <row r="17957" spans="4:14" s="1" customFormat="1">
      <c r="D17957" s="32"/>
      <c r="G17957" s="32"/>
      <c r="I17957" s="7"/>
      <c r="J17957" s="7"/>
      <c r="K17957" s="7"/>
      <c r="N17957" s="7"/>
    </row>
    <row r="17958" spans="4:14" s="1" customFormat="1">
      <c r="D17958" s="32"/>
      <c r="G17958" s="32"/>
      <c r="I17958" s="7"/>
      <c r="J17958" s="7"/>
      <c r="K17958" s="7"/>
      <c r="N17958" s="7"/>
    </row>
    <row r="17959" spans="4:14" s="1" customFormat="1">
      <c r="D17959" s="32"/>
      <c r="G17959" s="32"/>
      <c r="I17959" s="7"/>
      <c r="J17959" s="7"/>
      <c r="K17959" s="7"/>
      <c r="N17959" s="7"/>
    </row>
    <row r="17960" spans="4:14" s="1" customFormat="1">
      <c r="D17960" s="32"/>
      <c r="G17960" s="32"/>
      <c r="I17960" s="7"/>
      <c r="J17960" s="7"/>
      <c r="K17960" s="7"/>
      <c r="N17960" s="7"/>
    </row>
    <row r="17961" spans="4:14" s="1" customFormat="1">
      <c r="D17961" s="32"/>
      <c r="G17961" s="32"/>
      <c r="I17961" s="7"/>
      <c r="J17961" s="7"/>
      <c r="K17961" s="7"/>
      <c r="N17961" s="7"/>
    </row>
    <row r="17962" spans="4:14" s="1" customFormat="1">
      <c r="D17962" s="32"/>
      <c r="G17962" s="32"/>
      <c r="I17962" s="7"/>
      <c r="J17962" s="7"/>
      <c r="K17962" s="7"/>
      <c r="N17962" s="7"/>
    </row>
    <row r="17963" spans="4:14" s="1" customFormat="1">
      <c r="D17963" s="32"/>
      <c r="G17963" s="32"/>
      <c r="I17963" s="7"/>
      <c r="J17963" s="7"/>
      <c r="K17963" s="7"/>
      <c r="N17963" s="7"/>
    </row>
    <row r="17964" spans="4:14" s="1" customFormat="1">
      <c r="D17964" s="32"/>
      <c r="G17964" s="32"/>
      <c r="I17964" s="7"/>
      <c r="J17964" s="7"/>
      <c r="K17964" s="7"/>
      <c r="N17964" s="7"/>
    </row>
    <row r="17965" spans="4:14" s="1" customFormat="1">
      <c r="D17965" s="32"/>
      <c r="G17965" s="32"/>
      <c r="I17965" s="7"/>
      <c r="J17965" s="7"/>
      <c r="K17965" s="7"/>
      <c r="N17965" s="7"/>
    </row>
    <row r="17966" spans="4:14" s="1" customFormat="1">
      <c r="D17966" s="32"/>
      <c r="G17966" s="32"/>
      <c r="I17966" s="7"/>
      <c r="J17966" s="7"/>
      <c r="K17966" s="7"/>
      <c r="N17966" s="7"/>
    </row>
    <row r="17967" spans="4:14" s="1" customFormat="1">
      <c r="D17967" s="32"/>
      <c r="G17967" s="32"/>
      <c r="I17967" s="7"/>
      <c r="J17967" s="7"/>
      <c r="K17967" s="7"/>
      <c r="N17967" s="7"/>
    </row>
    <row r="17968" spans="4:14" s="1" customFormat="1">
      <c r="D17968" s="32"/>
      <c r="G17968" s="32"/>
      <c r="I17968" s="7"/>
      <c r="J17968" s="7"/>
      <c r="K17968" s="7"/>
      <c r="N17968" s="7"/>
    </row>
    <row r="17969" spans="4:14" s="1" customFormat="1">
      <c r="D17969" s="32"/>
      <c r="G17969" s="32"/>
      <c r="I17969" s="7"/>
      <c r="J17969" s="7"/>
      <c r="K17969" s="7"/>
      <c r="N17969" s="7"/>
    </row>
    <row r="17970" spans="4:14" s="1" customFormat="1">
      <c r="D17970" s="32"/>
      <c r="G17970" s="32"/>
      <c r="I17970" s="7"/>
      <c r="J17970" s="7"/>
      <c r="K17970" s="7"/>
      <c r="N17970" s="7"/>
    </row>
    <row r="17971" spans="4:14" s="1" customFormat="1">
      <c r="D17971" s="32"/>
      <c r="G17971" s="32"/>
      <c r="I17971" s="7"/>
      <c r="J17971" s="7"/>
      <c r="K17971" s="7"/>
      <c r="N17971" s="7"/>
    </row>
    <row r="17972" spans="4:14" s="1" customFormat="1">
      <c r="D17972" s="32"/>
      <c r="G17972" s="32"/>
      <c r="I17972" s="7"/>
      <c r="J17972" s="7"/>
      <c r="K17972" s="7"/>
      <c r="N17972" s="7"/>
    </row>
    <row r="17973" spans="4:14" s="1" customFormat="1">
      <c r="D17973" s="32"/>
      <c r="G17973" s="32"/>
      <c r="I17973" s="7"/>
      <c r="J17973" s="7"/>
      <c r="K17973" s="7"/>
      <c r="N17973" s="7"/>
    </row>
    <row r="17974" spans="4:14" s="1" customFormat="1">
      <c r="D17974" s="32"/>
      <c r="G17974" s="32"/>
      <c r="I17974" s="7"/>
      <c r="J17974" s="7"/>
      <c r="K17974" s="7"/>
      <c r="N17974" s="7"/>
    </row>
    <row r="17975" spans="4:14" s="1" customFormat="1">
      <c r="D17975" s="32"/>
      <c r="G17975" s="32"/>
      <c r="I17975" s="7"/>
      <c r="J17975" s="7"/>
      <c r="K17975" s="7"/>
      <c r="N17975" s="7"/>
    </row>
    <row r="17976" spans="4:14" s="1" customFormat="1">
      <c r="D17976" s="32"/>
      <c r="G17976" s="32"/>
      <c r="I17976" s="7"/>
      <c r="J17976" s="7"/>
      <c r="K17976" s="7"/>
      <c r="N17976" s="7"/>
    </row>
    <row r="17977" spans="4:14" s="1" customFormat="1">
      <c r="D17977" s="32"/>
      <c r="G17977" s="32"/>
      <c r="I17977" s="7"/>
      <c r="J17977" s="7"/>
      <c r="K17977" s="7"/>
      <c r="N17977" s="7"/>
    </row>
    <row r="17978" spans="4:14" s="1" customFormat="1">
      <c r="D17978" s="32"/>
      <c r="G17978" s="32"/>
      <c r="I17978" s="7"/>
      <c r="J17978" s="7"/>
      <c r="K17978" s="7"/>
      <c r="N17978" s="7"/>
    </row>
    <row r="17979" spans="4:14" s="1" customFormat="1">
      <c r="D17979" s="32"/>
      <c r="G17979" s="32"/>
      <c r="I17979" s="7"/>
      <c r="J17979" s="7"/>
      <c r="K17979" s="7"/>
      <c r="N17979" s="7"/>
    </row>
    <row r="17980" spans="4:14" s="1" customFormat="1">
      <c r="D17980" s="32"/>
      <c r="G17980" s="32"/>
      <c r="I17980" s="7"/>
      <c r="J17980" s="7"/>
      <c r="K17980" s="7"/>
      <c r="N17980" s="7"/>
    </row>
    <row r="17981" spans="4:14" s="1" customFormat="1">
      <c r="D17981" s="32"/>
      <c r="G17981" s="32"/>
      <c r="I17981" s="7"/>
      <c r="J17981" s="7"/>
      <c r="K17981" s="7"/>
      <c r="N17981" s="7"/>
    </row>
    <row r="17982" spans="4:14" s="1" customFormat="1">
      <c r="D17982" s="32"/>
      <c r="G17982" s="32"/>
      <c r="I17982" s="7"/>
      <c r="J17982" s="7"/>
      <c r="K17982" s="7"/>
      <c r="N17982" s="7"/>
    </row>
    <row r="17983" spans="4:14" s="1" customFormat="1">
      <c r="D17983" s="32"/>
      <c r="G17983" s="32"/>
      <c r="I17983" s="7"/>
      <c r="J17983" s="7"/>
      <c r="K17983" s="7"/>
      <c r="N17983" s="7"/>
    </row>
    <row r="17984" spans="4:14" s="1" customFormat="1">
      <c r="D17984" s="32"/>
      <c r="G17984" s="32"/>
      <c r="I17984" s="7"/>
      <c r="J17984" s="7"/>
      <c r="K17984" s="7"/>
      <c r="N17984" s="7"/>
    </row>
    <row r="17985" spans="4:14" s="1" customFormat="1">
      <c r="D17985" s="32"/>
      <c r="G17985" s="32"/>
      <c r="I17985" s="7"/>
      <c r="J17985" s="7"/>
      <c r="K17985" s="7"/>
      <c r="N17985" s="7"/>
    </row>
    <row r="17986" spans="4:14" s="1" customFormat="1">
      <c r="D17986" s="32"/>
      <c r="G17986" s="32"/>
      <c r="I17986" s="7"/>
      <c r="J17986" s="7"/>
      <c r="K17986" s="7"/>
      <c r="N17986" s="7"/>
    </row>
    <row r="17987" spans="4:14" s="1" customFormat="1">
      <c r="D17987" s="32"/>
      <c r="G17987" s="32"/>
      <c r="I17987" s="7"/>
      <c r="J17987" s="7"/>
      <c r="K17987" s="7"/>
      <c r="N17987" s="7"/>
    </row>
    <row r="17988" spans="4:14" s="1" customFormat="1">
      <c r="D17988" s="32"/>
      <c r="G17988" s="32"/>
      <c r="I17988" s="7"/>
      <c r="J17988" s="7"/>
      <c r="K17988" s="7"/>
      <c r="N17988" s="7"/>
    </row>
    <row r="17989" spans="4:14" s="1" customFormat="1">
      <c r="D17989" s="32"/>
      <c r="G17989" s="32"/>
      <c r="I17989" s="7"/>
      <c r="J17989" s="7"/>
      <c r="K17989" s="7"/>
      <c r="N17989" s="7"/>
    </row>
    <row r="17990" spans="4:14" s="1" customFormat="1">
      <c r="D17990" s="32"/>
      <c r="G17990" s="32"/>
      <c r="I17990" s="7"/>
      <c r="J17990" s="7"/>
      <c r="K17990" s="7"/>
      <c r="N17990" s="7"/>
    </row>
    <row r="17991" spans="4:14" s="1" customFormat="1">
      <c r="D17991" s="32"/>
      <c r="G17991" s="32"/>
      <c r="I17991" s="7"/>
      <c r="J17991" s="7"/>
      <c r="K17991" s="7"/>
      <c r="N17991" s="7"/>
    </row>
    <row r="17992" spans="4:14" s="1" customFormat="1">
      <c r="D17992" s="32"/>
      <c r="G17992" s="32"/>
      <c r="I17992" s="7"/>
      <c r="J17992" s="7"/>
      <c r="K17992" s="7"/>
      <c r="N17992" s="7"/>
    </row>
    <row r="17993" spans="4:14" s="1" customFormat="1">
      <c r="D17993" s="32"/>
      <c r="G17993" s="32"/>
      <c r="I17993" s="7"/>
      <c r="J17993" s="7"/>
      <c r="K17993" s="7"/>
      <c r="N17993" s="7"/>
    </row>
    <row r="17994" spans="4:14" s="1" customFormat="1">
      <c r="D17994" s="32"/>
      <c r="G17994" s="32"/>
      <c r="I17994" s="7"/>
      <c r="J17994" s="7"/>
      <c r="K17994" s="7"/>
      <c r="N17994" s="7"/>
    </row>
    <row r="17995" spans="4:14" s="1" customFormat="1">
      <c r="D17995" s="32"/>
      <c r="G17995" s="32"/>
      <c r="I17995" s="7"/>
      <c r="J17995" s="7"/>
      <c r="K17995" s="7"/>
      <c r="N17995" s="7"/>
    </row>
    <row r="17996" spans="4:14" s="1" customFormat="1">
      <c r="D17996" s="32"/>
      <c r="G17996" s="32"/>
      <c r="I17996" s="7"/>
      <c r="J17996" s="7"/>
      <c r="K17996" s="7"/>
      <c r="N17996" s="7"/>
    </row>
    <row r="17997" spans="4:14" s="1" customFormat="1">
      <c r="D17997" s="32"/>
      <c r="G17997" s="32"/>
      <c r="I17997" s="7"/>
      <c r="J17997" s="7"/>
      <c r="K17997" s="7"/>
      <c r="N17997" s="7"/>
    </row>
    <row r="17998" spans="4:14" s="1" customFormat="1">
      <c r="D17998" s="32"/>
      <c r="G17998" s="32"/>
      <c r="I17998" s="7"/>
      <c r="J17998" s="7"/>
      <c r="K17998" s="7"/>
      <c r="N17998" s="7"/>
    </row>
    <row r="17999" spans="4:14" s="1" customFormat="1">
      <c r="D17999" s="32"/>
      <c r="G17999" s="32"/>
      <c r="I17999" s="7"/>
      <c r="J17999" s="7"/>
      <c r="K17999" s="7"/>
      <c r="N17999" s="7"/>
    </row>
    <row r="18000" spans="4:14" s="1" customFormat="1">
      <c r="D18000" s="32"/>
      <c r="G18000" s="32"/>
      <c r="I18000" s="7"/>
      <c r="J18000" s="7"/>
      <c r="K18000" s="7"/>
      <c r="N18000" s="7"/>
    </row>
    <row r="18001" spans="4:14" s="1" customFormat="1">
      <c r="D18001" s="32"/>
      <c r="G18001" s="32"/>
      <c r="I18001" s="7"/>
      <c r="J18001" s="7"/>
      <c r="K18001" s="7"/>
      <c r="N18001" s="7"/>
    </row>
    <row r="18002" spans="4:14" s="1" customFormat="1">
      <c r="D18002" s="32"/>
      <c r="G18002" s="32"/>
      <c r="I18002" s="7"/>
      <c r="J18002" s="7"/>
      <c r="K18002" s="7"/>
      <c r="N18002" s="7"/>
    </row>
    <row r="18003" spans="4:14" s="1" customFormat="1">
      <c r="D18003" s="32"/>
      <c r="G18003" s="32"/>
      <c r="I18003" s="7"/>
      <c r="J18003" s="7"/>
      <c r="K18003" s="7"/>
      <c r="N18003" s="7"/>
    </row>
    <row r="18004" spans="4:14" s="1" customFormat="1">
      <c r="D18004" s="32"/>
      <c r="G18004" s="32"/>
      <c r="I18004" s="7"/>
      <c r="J18004" s="7"/>
      <c r="K18004" s="7"/>
      <c r="N18004" s="7"/>
    </row>
    <row r="18005" spans="4:14" s="1" customFormat="1">
      <c r="D18005" s="32"/>
      <c r="G18005" s="32"/>
      <c r="I18005" s="7"/>
      <c r="J18005" s="7"/>
      <c r="K18005" s="7"/>
      <c r="N18005" s="7"/>
    </row>
    <row r="18006" spans="4:14" s="1" customFormat="1">
      <c r="D18006" s="32"/>
      <c r="G18006" s="32"/>
      <c r="I18006" s="7"/>
      <c r="J18006" s="7"/>
      <c r="K18006" s="7"/>
      <c r="N18006" s="7"/>
    </row>
    <row r="18007" spans="4:14" s="1" customFormat="1">
      <c r="D18007" s="32"/>
      <c r="G18007" s="32"/>
      <c r="I18007" s="7"/>
      <c r="J18007" s="7"/>
      <c r="K18007" s="7"/>
      <c r="N18007" s="7"/>
    </row>
    <row r="18008" spans="4:14" s="1" customFormat="1">
      <c r="D18008" s="32"/>
      <c r="G18008" s="32"/>
      <c r="I18008" s="7"/>
      <c r="J18008" s="7"/>
      <c r="K18008" s="7"/>
      <c r="N18008" s="7"/>
    </row>
    <row r="18009" spans="4:14" s="1" customFormat="1">
      <c r="D18009" s="32"/>
      <c r="G18009" s="32"/>
      <c r="I18009" s="7"/>
      <c r="J18009" s="7"/>
      <c r="K18009" s="7"/>
      <c r="N18009" s="7"/>
    </row>
    <row r="18010" spans="4:14" s="1" customFormat="1">
      <c r="D18010" s="32"/>
      <c r="G18010" s="32"/>
      <c r="I18010" s="7"/>
      <c r="J18010" s="7"/>
      <c r="K18010" s="7"/>
      <c r="N18010" s="7"/>
    </row>
    <row r="18011" spans="4:14" s="1" customFormat="1">
      <c r="D18011" s="32"/>
      <c r="G18011" s="32"/>
      <c r="I18011" s="7"/>
      <c r="J18011" s="7"/>
      <c r="K18011" s="7"/>
      <c r="N18011" s="7"/>
    </row>
    <row r="18012" spans="4:14" s="1" customFormat="1">
      <c r="D18012" s="32"/>
      <c r="G18012" s="32"/>
      <c r="I18012" s="7"/>
      <c r="J18012" s="7"/>
      <c r="K18012" s="7"/>
      <c r="N18012" s="7"/>
    </row>
    <row r="18013" spans="4:14" s="1" customFormat="1">
      <c r="D18013" s="32"/>
      <c r="G18013" s="32"/>
      <c r="I18013" s="7"/>
      <c r="J18013" s="7"/>
      <c r="K18013" s="7"/>
      <c r="N18013" s="7"/>
    </row>
    <row r="18014" spans="4:14" s="1" customFormat="1">
      <c r="D18014" s="32"/>
      <c r="G18014" s="32"/>
      <c r="I18014" s="7"/>
      <c r="J18014" s="7"/>
      <c r="K18014" s="7"/>
      <c r="N18014" s="7"/>
    </row>
    <row r="18015" spans="4:14" s="1" customFormat="1">
      <c r="D18015" s="32"/>
      <c r="G18015" s="32"/>
      <c r="I18015" s="7"/>
      <c r="J18015" s="7"/>
      <c r="K18015" s="7"/>
      <c r="N18015" s="7"/>
    </row>
    <row r="18016" spans="4:14" s="1" customFormat="1">
      <c r="D18016" s="32"/>
      <c r="G18016" s="32"/>
      <c r="I18016" s="7"/>
      <c r="J18016" s="7"/>
      <c r="K18016" s="7"/>
      <c r="N18016" s="7"/>
    </row>
    <row r="18017" spans="4:14" s="1" customFormat="1">
      <c r="D18017" s="32"/>
      <c r="G18017" s="32"/>
      <c r="I18017" s="7"/>
      <c r="J18017" s="7"/>
      <c r="K18017" s="7"/>
      <c r="N18017" s="7"/>
    </row>
    <row r="18018" spans="4:14" s="1" customFormat="1">
      <c r="D18018" s="32"/>
      <c r="G18018" s="32"/>
      <c r="I18018" s="7"/>
      <c r="J18018" s="7"/>
      <c r="K18018" s="7"/>
      <c r="N18018" s="7"/>
    </row>
    <row r="18019" spans="4:14" s="1" customFormat="1">
      <c r="D18019" s="32"/>
      <c r="G18019" s="32"/>
      <c r="I18019" s="7"/>
      <c r="J18019" s="7"/>
      <c r="K18019" s="7"/>
      <c r="N18019" s="7"/>
    </row>
    <row r="18020" spans="4:14" s="1" customFormat="1">
      <c r="D18020" s="32"/>
      <c r="G18020" s="32"/>
      <c r="I18020" s="7"/>
      <c r="J18020" s="7"/>
      <c r="K18020" s="7"/>
      <c r="N18020" s="7"/>
    </row>
    <row r="18021" spans="4:14" s="1" customFormat="1">
      <c r="D18021" s="32"/>
      <c r="G18021" s="32"/>
      <c r="I18021" s="7"/>
      <c r="J18021" s="7"/>
      <c r="K18021" s="7"/>
      <c r="N18021" s="7"/>
    </row>
    <row r="18022" spans="4:14" s="1" customFormat="1">
      <c r="D18022" s="32"/>
      <c r="G18022" s="32"/>
      <c r="I18022" s="7"/>
      <c r="J18022" s="7"/>
      <c r="K18022" s="7"/>
      <c r="N18022" s="7"/>
    </row>
    <row r="18023" spans="4:14" s="1" customFormat="1">
      <c r="D18023" s="32"/>
      <c r="G18023" s="32"/>
      <c r="I18023" s="7"/>
      <c r="J18023" s="7"/>
      <c r="K18023" s="7"/>
      <c r="N18023" s="7"/>
    </row>
    <row r="18024" spans="4:14" s="1" customFormat="1">
      <c r="D18024" s="32"/>
      <c r="G18024" s="32"/>
      <c r="I18024" s="7"/>
      <c r="J18024" s="7"/>
      <c r="K18024" s="7"/>
      <c r="N18024" s="7"/>
    </row>
    <row r="18025" spans="4:14" s="1" customFormat="1">
      <c r="D18025" s="32"/>
      <c r="G18025" s="32"/>
      <c r="I18025" s="7"/>
      <c r="J18025" s="7"/>
      <c r="K18025" s="7"/>
      <c r="N18025" s="7"/>
    </row>
    <row r="18026" spans="4:14" s="1" customFormat="1">
      <c r="D18026" s="32"/>
      <c r="G18026" s="32"/>
      <c r="I18026" s="7"/>
      <c r="J18026" s="7"/>
      <c r="K18026" s="7"/>
      <c r="N18026" s="7"/>
    </row>
    <row r="18027" spans="4:14" s="1" customFormat="1">
      <c r="D18027" s="32"/>
      <c r="G18027" s="32"/>
      <c r="I18027" s="7"/>
      <c r="J18027" s="7"/>
      <c r="K18027" s="7"/>
      <c r="N18027" s="7"/>
    </row>
    <row r="18028" spans="4:14" s="1" customFormat="1">
      <c r="D18028" s="32"/>
      <c r="G18028" s="32"/>
      <c r="I18028" s="7"/>
      <c r="J18028" s="7"/>
      <c r="K18028" s="7"/>
      <c r="N18028" s="7"/>
    </row>
    <row r="18029" spans="4:14" s="1" customFormat="1">
      <c r="D18029" s="32"/>
      <c r="G18029" s="32"/>
      <c r="I18029" s="7"/>
      <c r="J18029" s="7"/>
      <c r="K18029" s="7"/>
      <c r="N18029" s="7"/>
    </row>
    <row r="18030" spans="4:14" s="1" customFormat="1">
      <c r="D18030" s="32"/>
      <c r="G18030" s="32"/>
      <c r="I18030" s="7"/>
      <c r="J18030" s="7"/>
      <c r="K18030" s="7"/>
      <c r="N18030" s="7"/>
    </row>
    <row r="18031" spans="4:14" s="1" customFormat="1">
      <c r="D18031" s="32"/>
      <c r="G18031" s="32"/>
      <c r="I18031" s="7"/>
      <c r="J18031" s="7"/>
      <c r="K18031" s="7"/>
      <c r="N18031" s="7"/>
    </row>
    <row r="18032" spans="4:14" s="1" customFormat="1">
      <c r="D18032" s="32"/>
      <c r="G18032" s="32"/>
      <c r="I18032" s="7"/>
      <c r="J18032" s="7"/>
      <c r="K18032" s="7"/>
      <c r="N18032" s="7"/>
    </row>
    <row r="18033" spans="4:14" s="1" customFormat="1">
      <c r="D18033" s="32"/>
      <c r="G18033" s="32"/>
      <c r="I18033" s="7"/>
      <c r="J18033" s="7"/>
      <c r="K18033" s="7"/>
      <c r="N18033" s="7"/>
    </row>
    <row r="18034" spans="4:14" s="1" customFormat="1">
      <c r="D18034" s="32"/>
      <c r="G18034" s="32"/>
      <c r="I18034" s="7"/>
      <c r="J18034" s="7"/>
      <c r="K18034" s="7"/>
      <c r="N18034" s="7"/>
    </row>
    <row r="18035" spans="4:14" s="1" customFormat="1">
      <c r="D18035" s="32"/>
      <c r="G18035" s="32"/>
      <c r="I18035" s="7"/>
      <c r="J18035" s="7"/>
      <c r="K18035" s="7"/>
      <c r="N18035" s="7"/>
    </row>
    <row r="18036" spans="4:14" s="1" customFormat="1">
      <c r="D18036" s="32"/>
      <c r="G18036" s="32"/>
      <c r="I18036" s="7"/>
      <c r="J18036" s="7"/>
      <c r="K18036" s="7"/>
      <c r="N18036" s="7"/>
    </row>
    <row r="18037" spans="4:14" s="1" customFormat="1">
      <c r="D18037" s="32"/>
      <c r="G18037" s="32"/>
      <c r="I18037" s="7"/>
      <c r="J18037" s="7"/>
      <c r="K18037" s="7"/>
      <c r="N18037" s="7"/>
    </row>
    <row r="18038" spans="4:14" s="1" customFormat="1">
      <c r="D18038" s="32"/>
      <c r="G18038" s="32"/>
      <c r="I18038" s="7"/>
      <c r="J18038" s="7"/>
      <c r="K18038" s="7"/>
      <c r="N18038" s="7"/>
    </row>
    <row r="18039" spans="4:14" s="1" customFormat="1">
      <c r="D18039" s="32"/>
      <c r="G18039" s="32"/>
      <c r="I18039" s="7"/>
      <c r="J18039" s="7"/>
      <c r="K18039" s="7"/>
      <c r="N18039" s="7"/>
    </row>
    <row r="18040" spans="4:14" s="1" customFormat="1">
      <c r="D18040" s="32"/>
      <c r="G18040" s="32"/>
      <c r="I18040" s="7"/>
      <c r="J18040" s="7"/>
      <c r="K18040" s="7"/>
      <c r="N18040" s="7"/>
    </row>
    <row r="18041" spans="4:14" s="1" customFormat="1">
      <c r="D18041" s="32"/>
      <c r="G18041" s="32"/>
      <c r="I18041" s="7"/>
      <c r="J18041" s="7"/>
      <c r="K18041" s="7"/>
      <c r="N18041" s="7"/>
    </row>
    <row r="18042" spans="4:14" s="1" customFormat="1">
      <c r="D18042" s="32"/>
      <c r="G18042" s="32"/>
      <c r="I18042" s="7"/>
      <c r="J18042" s="7"/>
      <c r="K18042" s="7"/>
      <c r="N18042" s="7"/>
    </row>
    <row r="18043" spans="4:14" s="1" customFormat="1">
      <c r="D18043" s="32"/>
      <c r="G18043" s="32"/>
      <c r="I18043" s="7"/>
      <c r="J18043" s="7"/>
      <c r="K18043" s="7"/>
      <c r="N18043" s="7"/>
    </row>
    <row r="18044" spans="4:14" s="1" customFormat="1">
      <c r="D18044" s="32"/>
      <c r="G18044" s="32"/>
      <c r="I18044" s="7"/>
      <c r="J18044" s="7"/>
      <c r="K18044" s="7"/>
      <c r="N18044" s="7"/>
    </row>
    <row r="18045" spans="4:14" s="1" customFormat="1">
      <c r="D18045" s="32"/>
      <c r="G18045" s="32"/>
      <c r="I18045" s="7"/>
      <c r="J18045" s="7"/>
      <c r="K18045" s="7"/>
      <c r="N18045" s="7"/>
    </row>
    <row r="18046" spans="4:14" s="1" customFormat="1">
      <c r="D18046" s="32"/>
      <c r="G18046" s="32"/>
      <c r="I18046" s="7"/>
      <c r="J18046" s="7"/>
      <c r="K18046" s="7"/>
      <c r="N18046" s="7"/>
    </row>
    <row r="18047" spans="4:14" s="1" customFormat="1">
      <c r="D18047" s="32"/>
      <c r="G18047" s="32"/>
      <c r="I18047" s="7"/>
      <c r="J18047" s="7"/>
      <c r="K18047" s="7"/>
      <c r="N18047" s="7"/>
    </row>
    <row r="18048" spans="4:14" s="1" customFormat="1">
      <c r="D18048" s="32"/>
      <c r="G18048" s="32"/>
      <c r="I18048" s="7"/>
      <c r="J18048" s="7"/>
      <c r="K18048" s="7"/>
      <c r="N18048" s="7"/>
    </row>
    <row r="18049" spans="4:14" s="1" customFormat="1">
      <c r="D18049" s="32"/>
      <c r="G18049" s="32"/>
      <c r="I18049" s="7"/>
      <c r="J18049" s="7"/>
      <c r="K18049" s="7"/>
      <c r="N18049" s="7"/>
    </row>
    <row r="18050" spans="4:14" s="1" customFormat="1">
      <c r="D18050" s="32"/>
      <c r="G18050" s="32"/>
      <c r="I18050" s="7"/>
      <c r="J18050" s="7"/>
      <c r="K18050" s="7"/>
      <c r="N18050" s="7"/>
    </row>
    <row r="18051" spans="4:14" s="1" customFormat="1">
      <c r="D18051" s="32"/>
      <c r="G18051" s="32"/>
      <c r="I18051" s="7"/>
      <c r="J18051" s="7"/>
      <c r="K18051" s="7"/>
      <c r="N18051" s="7"/>
    </row>
    <row r="18052" spans="4:14" s="1" customFormat="1">
      <c r="D18052" s="32"/>
      <c r="G18052" s="32"/>
      <c r="I18052" s="7"/>
      <c r="J18052" s="7"/>
      <c r="K18052" s="7"/>
      <c r="N18052" s="7"/>
    </row>
    <row r="18053" spans="4:14" s="1" customFormat="1">
      <c r="D18053" s="32"/>
      <c r="G18053" s="32"/>
      <c r="I18053" s="7"/>
      <c r="J18053" s="7"/>
      <c r="K18053" s="7"/>
      <c r="N18053" s="7"/>
    </row>
    <row r="18054" spans="4:14" s="1" customFormat="1">
      <c r="D18054" s="32"/>
      <c r="G18054" s="32"/>
      <c r="I18054" s="7"/>
      <c r="J18054" s="7"/>
      <c r="K18054" s="7"/>
      <c r="N18054" s="7"/>
    </row>
    <row r="18055" spans="4:14" s="1" customFormat="1">
      <c r="D18055" s="32"/>
      <c r="G18055" s="32"/>
      <c r="I18055" s="7"/>
      <c r="J18055" s="7"/>
      <c r="K18055" s="7"/>
      <c r="N18055" s="7"/>
    </row>
    <row r="18056" spans="4:14" s="1" customFormat="1">
      <c r="D18056" s="32"/>
      <c r="G18056" s="32"/>
      <c r="I18056" s="7"/>
      <c r="J18056" s="7"/>
      <c r="K18056" s="7"/>
      <c r="N18056" s="7"/>
    </row>
    <row r="18057" spans="4:14" s="1" customFormat="1">
      <c r="D18057" s="32"/>
      <c r="G18057" s="32"/>
      <c r="I18057" s="7"/>
      <c r="J18057" s="7"/>
      <c r="K18057" s="7"/>
      <c r="N18057" s="7"/>
    </row>
    <row r="18058" spans="4:14" s="1" customFormat="1">
      <c r="D18058" s="32"/>
      <c r="G18058" s="32"/>
      <c r="I18058" s="7"/>
      <c r="J18058" s="7"/>
      <c r="K18058" s="7"/>
      <c r="N18058" s="7"/>
    </row>
    <row r="18059" spans="4:14" s="1" customFormat="1">
      <c r="D18059" s="32"/>
      <c r="G18059" s="32"/>
      <c r="I18059" s="7"/>
      <c r="J18059" s="7"/>
      <c r="K18059" s="7"/>
      <c r="N18059" s="7"/>
    </row>
    <row r="18060" spans="4:14" s="1" customFormat="1">
      <c r="D18060" s="32"/>
      <c r="G18060" s="32"/>
      <c r="I18060" s="7"/>
      <c r="J18060" s="7"/>
      <c r="K18060" s="7"/>
      <c r="N18060" s="7"/>
    </row>
    <row r="18061" spans="4:14" s="1" customFormat="1">
      <c r="D18061" s="32"/>
      <c r="G18061" s="32"/>
      <c r="I18061" s="7"/>
      <c r="J18061" s="7"/>
      <c r="K18061" s="7"/>
      <c r="N18061" s="7"/>
    </row>
    <row r="18062" spans="4:14" s="1" customFormat="1">
      <c r="D18062" s="32"/>
      <c r="G18062" s="32"/>
      <c r="I18062" s="7"/>
      <c r="J18062" s="7"/>
      <c r="K18062" s="7"/>
      <c r="N18062" s="7"/>
    </row>
    <row r="18063" spans="4:14" s="1" customFormat="1">
      <c r="D18063" s="32"/>
      <c r="G18063" s="32"/>
      <c r="I18063" s="7"/>
      <c r="J18063" s="7"/>
      <c r="K18063" s="7"/>
      <c r="N18063" s="7"/>
    </row>
    <row r="18064" spans="4:14" s="1" customFormat="1">
      <c r="D18064" s="32"/>
      <c r="G18064" s="32"/>
      <c r="I18064" s="7"/>
      <c r="J18064" s="7"/>
      <c r="K18064" s="7"/>
      <c r="N18064" s="7"/>
    </row>
    <row r="18065" spans="4:14" s="1" customFormat="1">
      <c r="D18065" s="32"/>
      <c r="G18065" s="32"/>
      <c r="I18065" s="7"/>
      <c r="J18065" s="7"/>
      <c r="K18065" s="7"/>
      <c r="N18065" s="7"/>
    </row>
    <row r="18066" spans="4:14" s="1" customFormat="1">
      <c r="D18066" s="32"/>
      <c r="G18066" s="32"/>
      <c r="I18066" s="7"/>
      <c r="J18066" s="7"/>
      <c r="K18066" s="7"/>
      <c r="N18066" s="7"/>
    </row>
    <row r="18067" spans="4:14" s="1" customFormat="1">
      <c r="D18067" s="32"/>
      <c r="G18067" s="32"/>
      <c r="I18067" s="7"/>
      <c r="J18067" s="7"/>
      <c r="K18067" s="7"/>
      <c r="N18067" s="7"/>
    </row>
    <row r="18068" spans="4:14" s="1" customFormat="1">
      <c r="D18068" s="32"/>
      <c r="G18068" s="32"/>
      <c r="I18068" s="7"/>
      <c r="J18068" s="7"/>
      <c r="K18068" s="7"/>
      <c r="N18068" s="7"/>
    </row>
    <row r="18069" spans="4:14" s="1" customFormat="1">
      <c r="D18069" s="32"/>
      <c r="G18069" s="32"/>
      <c r="I18069" s="7"/>
      <c r="J18069" s="7"/>
      <c r="K18069" s="7"/>
      <c r="N18069" s="7"/>
    </row>
    <row r="18070" spans="4:14" s="1" customFormat="1">
      <c r="D18070" s="32"/>
      <c r="G18070" s="32"/>
      <c r="I18070" s="7"/>
      <c r="J18070" s="7"/>
      <c r="K18070" s="7"/>
      <c r="N18070" s="7"/>
    </row>
    <row r="18071" spans="4:14" s="1" customFormat="1">
      <c r="D18071" s="32"/>
      <c r="G18071" s="32"/>
      <c r="I18071" s="7"/>
      <c r="J18071" s="7"/>
      <c r="K18071" s="7"/>
      <c r="N18071" s="7"/>
    </row>
    <row r="18072" spans="4:14" s="1" customFormat="1">
      <c r="D18072" s="32"/>
      <c r="G18072" s="32"/>
      <c r="I18072" s="7"/>
      <c r="J18072" s="7"/>
      <c r="K18072" s="7"/>
      <c r="N18072" s="7"/>
    </row>
    <row r="18073" spans="4:14" s="1" customFormat="1">
      <c r="D18073" s="32"/>
      <c r="G18073" s="32"/>
      <c r="I18073" s="7"/>
      <c r="J18073" s="7"/>
      <c r="K18073" s="7"/>
      <c r="N18073" s="7"/>
    </row>
    <row r="18074" spans="4:14" s="1" customFormat="1">
      <c r="D18074" s="32"/>
      <c r="G18074" s="32"/>
      <c r="I18074" s="7"/>
      <c r="J18074" s="7"/>
      <c r="K18074" s="7"/>
      <c r="N18074" s="7"/>
    </row>
    <row r="18075" spans="4:14" s="1" customFormat="1">
      <c r="D18075" s="32"/>
      <c r="G18075" s="32"/>
      <c r="I18075" s="7"/>
      <c r="J18075" s="7"/>
      <c r="K18075" s="7"/>
      <c r="N18075" s="7"/>
    </row>
    <row r="18076" spans="4:14" s="1" customFormat="1">
      <c r="D18076" s="32"/>
      <c r="G18076" s="32"/>
      <c r="I18076" s="7"/>
      <c r="J18076" s="7"/>
      <c r="K18076" s="7"/>
      <c r="N18076" s="7"/>
    </row>
    <row r="18077" spans="4:14" s="1" customFormat="1">
      <c r="D18077" s="32"/>
      <c r="G18077" s="32"/>
      <c r="I18077" s="7"/>
      <c r="J18077" s="7"/>
      <c r="K18077" s="7"/>
      <c r="N18077" s="7"/>
    </row>
    <row r="18078" spans="4:14" s="1" customFormat="1">
      <c r="D18078" s="32"/>
      <c r="G18078" s="32"/>
      <c r="I18078" s="7"/>
      <c r="J18078" s="7"/>
      <c r="K18078" s="7"/>
      <c r="N18078" s="7"/>
    </row>
    <row r="18079" spans="4:14" s="1" customFormat="1">
      <c r="D18079" s="32"/>
      <c r="G18079" s="32"/>
      <c r="I18079" s="7"/>
      <c r="J18079" s="7"/>
      <c r="K18079" s="7"/>
      <c r="N18079" s="7"/>
    </row>
    <row r="18080" spans="4:14" s="1" customFormat="1">
      <c r="D18080" s="32"/>
      <c r="G18080" s="32"/>
      <c r="I18080" s="7"/>
      <c r="J18080" s="7"/>
      <c r="K18080" s="7"/>
      <c r="N18080" s="7"/>
    </row>
    <row r="18081" spans="4:14" s="1" customFormat="1">
      <c r="D18081" s="32"/>
      <c r="G18081" s="32"/>
      <c r="I18081" s="7"/>
      <c r="J18081" s="7"/>
      <c r="K18081" s="7"/>
      <c r="N18081" s="7"/>
    </row>
    <row r="18082" spans="4:14" s="1" customFormat="1">
      <c r="D18082" s="32"/>
      <c r="G18082" s="32"/>
      <c r="I18082" s="7"/>
      <c r="J18082" s="7"/>
      <c r="K18082" s="7"/>
      <c r="N18082" s="7"/>
    </row>
    <row r="18083" spans="4:14" s="1" customFormat="1">
      <c r="D18083" s="32"/>
      <c r="G18083" s="32"/>
      <c r="I18083" s="7"/>
      <c r="J18083" s="7"/>
      <c r="K18083" s="7"/>
      <c r="N18083" s="7"/>
    </row>
    <row r="18084" spans="4:14" s="1" customFormat="1">
      <c r="D18084" s="32"/>
      <c r="G18084" s="32"/>
      <c r="I18084" s="7"/>
      <c r="J18084" s="7"/>
      <c r="K18084" s="7"/>
      <c r="N18084" s="7"/>
    </row>
    <row r="18085" spans="4:14" s="1" customFormat="1">
      <c r="D18085" s="32"/>
      <c r="G18085" s="32"/>
      <c r="I18085" s="7"/>
      <c r="J18085" s="7"/>
      <c r="K18085" s="7"/>
      <c r="N18085" s="7"/>
    </row>
    <row r="18086" spans="4:14" s="1" customFormat="1">
      <c r="D18086" s="32"/>
      <c r="G18086" s="32"/>
      <c r="I18086" s="7"/>
      <c r="J18086" s="7"/>
      <c r="K18086" s="7"/>
      <c r="N18086" s="7"/>
    </row>
    <row r="18087" spans="4:14" s="1" customFormat="1">
      <c r="D18087" s="32"/>
      <c r="G18087" s="32"/>
      <c r="I18087" s="7"/>
      <c r="J18087" s="7"/>
      <c r="K18087" s="7"/>
      <c r="N18087" s="7"/>
    </row>
    <row r="18088" spans="4:14" s="1" customFormat="1">
      <c r="D18088" s="32"/>
      <c r="G18088" s="32"/>
      <c r="I18088" s="7"/>
      <c r="J18088" s="7"/>
      <c r="K18088" s="7"/>
      <c r="N18088" s="7"/>
    </row>
    <row r="18089" spans="4:14" s="1" customFormat="1">
      <c r="D18089" s="32"/>
      <c r="G18089" s="32"/>
      <c r="I18089" s="7"/>
      <c r="J18089" s="7"/>
      <c r="K18089" s="7"/>
      <c r="N18089" s="7"/>
    </row>
    <row r="18090" spans="4:14" s="1" customFormat="1">
      <c r="D18090" s="32"/>
      <c r="G18090" s="32"/>
      <c r="I18090" s="7"/>
      <c r="J18090" s="7"/>
      <c r="K18090" s="7"/>
      <c r="N18090" s="7"/>
    </row>
    <row r="18091" spans="4:14" s="1" customFormat="1">
      <c r="D18091" s="32"/>
      <c r="G18091" s="32"/>
      <c r="I18091" s="7"/>
      <c r="J18091" s="7"/>
      <c r="K18091" s="7"/>
      <c r="N18091" s="7"/>
    </row>
    <row r="18092" spans="4:14" s="1" customFormat="1">
      <c r="D18092" s="32"/>
      <c r="G18092" s="32"/>
      <c r="I18092" s="7"/>
      <c r="J18092" s="7"/>
      <c r="K18092" s="7"/>
      <c r="N18092" s="7"/>
    </row>
    <row r="18093" spans="4:14" s="1" customFormat="1">
      <c r="D18093" s="32"/>
      <c r="G18093" s="32"/>
      <c r="I18093" s="7"/>
      <c r="J18093" s="7"/>
      <c r="K18093" s="7"/>
      <c r="N18093" s="7"/>
    </row>
    <row r="18094" spans="4:14" s="1" customFormat="1">
      <c r="D18094" s="32"/>
      <c r="G18094" s="32"/>
      <c r="I18094" s="7"/>
      <c r="J18094" s="7"/>
      <c r="K18094" s="7"/>
      <c r="N18094" s="7"/>
    </row>
    <row r="18095" spans="4:14" s="1" customFormat="1">
      <c r="D18095" s="32"/>
      <c r="G18095" s="32"/>
      <c r="I18095" s="7"/>
      <c r="J18095" s="7"/>
      <c r="K18095" s="7"/>
      <c r="N18095" s="7"/>
    </row>
    <row r="18096" spans="4:14" s="1" customFormat="1">
      <c r="D18096" s="32"/>
      <c r="G18096" s="32"/>
      <c r="I18096" s="7"/>
      <c r="J18096" s="7"/>
      <c r="K18096" s="7"/>
      <c r="N18096" s="7"/>
    </row>
    <row r="18097" spans="4:14" s="1" customFormat="1">
      <c r="D18097" s="32"/>
      <c r="G18097" s="32"/>
      <c r="I18097" s="7"/>
      <c r="J18097" s="7"/>
      <c r="K18097" s="7"/>
      <c r="N18097" s="7"/>
    </row>
    <row r="18098" spans="4:14" s="1" customFormat="1">
      <c r="D18098" s="32"/>
      <c r="G18098" s="32"/>
      <c r="I18098" s="7"/>
      <c r="J18098" s="7"/>
      <c r="K18098" s="7"/>
      <c r="N18098" s="7"/>
    </row>
    <row r="18099" spans="4:14" s="1" customFormat="1">
      <c r="D18099" s="32"/>
      <c r="G18099" s="32"/>
      <c r="I18099" s="7"/>
      <c r="J18099" s="7"/>
      <c r="K18099" s="7"/>
      <c r="N18099" s="7"/>
    </row>
    <row r="18100" spans="4:14" s="1" customFormat="1">
      <c r="D18100" s="32"/>
      <c r="G18100" s="32"/>
      <c r="I18100" s="7"/>
      <c r="J18100" s="7"/>
      <c r="K18100" s="7"/>
      <c r="N18100" s="7"/>
    </row>
    <row r="18101" spans="4:14" s="1" customFormat="1">
      <c r="D18101" s="32"/>
      <c r="G18101" s="32"/>
      <c r="I18101" s="7"/>
      <c r="J18101" s="7"/>
      <c r="K18101" s="7"/>
      <c r="N18101" s="7"/>
    </row>
    <row r="18102" spans="4:14" s="1" customFormat="1">
      <c r="D18102" s="32"/>
      <c r="G18102" s="32"/>
      <c r="I18102" s="7"/>
      <c r="J18102" s="7"/>
      <c r="K18102" s="7"/>
      <c r="N18102" s="7"/>
    </row>
    <row r="18103" spans="4:14" s="1" customFormat="1">
      <c r="D18103" s="32"/>
      <c r="G18103" s="32"/>
      <c r="I18103" s="7"/>
      <c r="J18103" s="7"/>
      <c r="K18103" s="7"/>
      <c r="N18103" s="7"/>
    </row>
    <row r="18104" spans="4:14" s="1" customFormat="1">
      <c r="D18104" s="32"/>
      <c r="G18104" s="32"/>
      <c r="I18104" s="7"/>
      <c r="J18104" s="7"/>
      <c r="K18104" s="7"/>
      <c r="N18104" s="7"/>
    </row>
    <row r="18105" spans="4:14" s="1" customFormat="1">
      <c r="D18105" s="32"/>
      <c r="G18105" s="32"/>
      <c r="I18105" s="7"/>
      <c r="J18105" s="7"/>
      <c r="K18105" s="7"/>
      <c r="N18105" s="7"/>
    </row>
    <row r="18106" spans="4:14" s="1" customFormat="1">
      <c r="D18106" s="32"/>
      <c r="G18106" s="32"/>
      <c r="I18106" s="7"/>
      <c r="J18106" s="7"/>
      <c r="K18106" s="7"/>
      <c r="N18106" s="7"/>
    </row>
    <row r="18107" spans="4:14" s="1" customFormat="1">
      <c r="D18107" s="32"/>
      <c r="G18107" s="32"/>
      <c r="I18107" s="7"/>
      <c r="J18107" s="7"/>
      <c r="K18107" s="7"/>
      <c r="N18107" s="7"/>
    </row>
    <row r="18108" spans="4:14" s="1" customFormat="1">
      <c r="D18108" s="32"/>
      <c r="G18108" s="32"/>
      <c r="I18108" s="7"/>
      <c r="J18108" s="7"/>
      <c r="K18108" s="7"/>
      <c r="N18108" s="7"/>
    </row>
    <row r="18109" spans="4:14" s="1" customFormat="1">
      <c r="D18109" s="32"/>
      <c r="G18109" s="32"/>
      <c r="I18109" s="7"/>
      <c r="J18109" s="7"/>
      <c r="K18109" s="7"/>
      <c r="N18109" s="7"/>
    </row>
    <row r="18110" spans="4:14" s="1" customFormat="1">
      <c r="D18110" s="32"/>
      <c r="G18110" s="32"/>
      <c r="I18110" s="7"/>
      <c r="J18110" s="7"/>
      <c r="K18110" s="7"/>
      <c r="N18110" s="7"/>
    </row>
    <row r="18111" spans="4:14" s="1" customFormat="1">
      <c r="D18111" s="32"/>
      <c r="G18111" s="32"/>
      <c r="I18111" s="7"/>
      <c r="J18111" s="7"/>
      <c r="K18111" s="7"/>
      <c r="N18111" s="7"/>
    </row>
    <row r="18112" spans="4:14" s="1" customFormat="1">
      <c r="D18112" s="32"/>
      <c r="G18112" s="32"/>
      <c r="I18112" s="7"/>
      <c r="J18112" s="7"/>
      <c r="K18112" s="7"/>
      <c r="N18112" s="7"/>
    </row>
    <row r="18113" spans="4:14" s="1" customFormat="1">
      <c r="D18113" s="32"/>
      <c r="G18113" s="32"/>
      <c r="I18113" s="7"/>
      <c r="J18113" s="7"/>
      <c r="K18113" s="7"/>
      <c r="N18113" s="7"/>
    </row>
    <row r="18114" spans="4:14" s="1" customFormat="1">
      <c r="D18114" s="32"/>
      <c r="G18114" s="32"/>
      <c r="I18114" s="7"/>
      <c r="J18114" s="7"/>
      <c r="K18114" s="7"/>
      <c r="N18114" s="7"/>
    </row>
    <row r="18115" spans="4:14" s="1" customFormat="1">
      <c r="D18115" s="32"/>
      <c r="G18115" s="32"/>
      <c r="I18115" s="7"/>
      <c r="J18115" s="7"/>
      <c r="K18115" s="7"/>
      <c r="N18115" s="7"/>
    </row>
    <row r="18116" spans="4:14" s="1" customFormat="1">
      <c r="D18116" s="32"/>
      <c r="G18116" s="32"/>
      <c r="I18116" s="7"/>
      <c r="J18116" s="7"/>
      <c r="K18116" s="7"/>
      <c r="N18116" s="7"/>
    </row>
    <row r="18117" spans="4:14" s="1" customFormat="1">
      <c r="D18117" s="32"/>
      <c r="G18117" s="32"/>
      <c r="I18117" s="7"/>
      <c r="J18117" s="7"/>
      <c r="K18117" s="7"/>
      <c r="N18117" s="7"/>
    </row>
    <row r="18118" spans="4:14" s="1" customFormat="1">
      <c r="D18118" s="32"/>
      <c r="G18118" s="32"/>
      <c r="I18118" s="7"/>
      <c r="J18118" s="7"/>
      <c r="K18118" s="7"/>
      <c r="N18118" s="7"/>
    </row>
    <row r="18119" spans="4:14" s="1" customFormat="1">
      <c r="D18119" s="32"/>
      <c r="G18119" s="32"/>
      <c r="I18119" s="7"/>
      <c r="J18119" s="7"/>
      <c r="K18119" s="7"/>
      <c r="N18119" s="7"/>
    </row>
    <row r="18120" spans="4:14" s="1" customFormat="1">
      <c r="D18120" s="32"/>
      <c r="G18120" s="32"/>
      <c r="I18120" s="7"/>
      <c r="J18120" s="7"/>
      <c r="K18120" s="7"/>
      <c r="N18120" s="7"/>
    </row>
    <row r="18121" spans="4:14" s="1" customFormat="1">
      <c r="D18121" s="32"/>
      <c r="G18121" s="32"/>
      <c r="I18121" s="7"/>
      <c r="J18121" s="7"/>
      <c r="K18121" s="7"/>
      <c r="N18121" s="7"/>
    </row>
    <row r="18122" spans="4:14" s="1" customFormat="1">
      <c r="D18122" s="32"/>
      <c r="G18122" s="32"/>
      <c r="I18122" s="7"/>
      <c r="J18122" s="7"/>
      <c r="K18122" s="7"/>
      <c r="N18122" s="7"/>
    </row>
    <row r="18123" spans="4:14" s="1" customFormat="1">
      <c r="D18123" s="32"/>
      <c r="G18123" s="32"/>
      <c r="I18123" s="7"/>
      <c r="J18123" s="7"/>
      <c r="K18123" s="7"/>
      <c r="N18123" s="7"/>
    </row>
    <row r="18124" spans="4:14" s="1" customFormat="1">
      <c r="D18124" s="32"/>
      <c r="G18124" s="32"/>
      <c r="I18124" s="7"/>
      <c r="J18124" s="7"/>
      <c r="K18124" s="7"/>
      <c r="N18124" s="7"/>
    </row>
    <row r="18125" spans="4:14" s="1" customFormat="1">
      <c r="D18125" s="32"/>
      <c r="G18125" s="32"/>
      <c r="I18125" s="7"/>
      <c r="J18125" s="7"/>
      <c r="K18125" s="7"/>
      <c r="N18125" s="7"/>
    </row>
    <row r="18126" spans="4:14" s="1" customFormat="1">
      <c r="D18126" s="32"/>
      <c r="G18126" s="32"/>
      <c r="I18126" s="7"/>
      <c r="J18126" s="7"/>
      <c r="K18126" s="7"/>
      <c r="N18126" s="7"/>
    </row>
    <row r="18127" spans="4:14" s="1" customFormat="1">
      <c r="D18127" s="32"/>
      <c r="G18127" s="32"/>
      <c r="I18127" s="7"/>
      <c r="J18127" s="7"/>
      <c r="K18127" s="7"/>
      <c r="N18127" s="7"/>
    </row>
    <row r="18128" spans="4:14" s="1" customFormat="1">
      <c r="D18128" s="32"/>
      <c r="G18128" s="32"/>
      <c r="I18128" s="7"/>
      <c r="J18128" s="7"/>
      <c r="K18128" s="7"/>
      <c r="N18128" s="7"/>
    </row>
    <row r="18129" spans="4:14" s="1" customFormat="1">
      <c r="D18129" s="32"/>
      <c r="G18129" s="32"/>
      <c r="I18129" s="7"/>
      <c r="J18129" s="7"/>
      <c r="K18129" s="7"/>
      <c r="N18129" s="7"/>
    </row>
    <row r="18130" spans="4:14" s="1" customFormat="1">
      <c r="D18130" s="32"/>
      <c r="G18130" s="32"/>
      <c r="I18130" s="7"/>
      <c r="J18130" s="7"/>
      <c r="K18130" s="7"/>
      <c r="N18130" s="7"/>
    </row>
    <row r="18131" spans="4:14" s="1" customFormat="1">
      <c r="D18131" s="32"/>
      <c r="G18131" s="32"/>
      <c r="I18131" s="7"/>
      <c r="J18131" s="7"/>
      <c r="K18131" s="7"/>
      <c r="N18131" s="7"/>
    </row>
    <row r="18132" spans="4:14" s="1" customFormat="1">
      <c r="D18132" s="32"/>
      <c r="G18132" s="32"/>
      <c r="I18132" s="7"/>
      <c r="J18132" s="7"/>
      <c r="K18132" s="7"/>
      <c r="N18132" s="7"/>
    </row>
    <row r="18133" spans="4:14" s="1" customFormat="1">
      <c r="D18133" s="32"/>
      <c r="G18133" s="32"/>
      <c r="I18133" s="7"/>
      <c r="J18133" s="7"/>
      <c r="K18133" s="7"/>
      <c r="N18133" s="7"/>
    </row>
    <row r="18134" spans="4:14" s="1" customFormat="1">
      <c r="D18134" s="32"/>
      <c r="G18134" s="32"/>
      <c r="I18134" s="7"/>
      <c r="J18134" s="7"/>
      <c r="K18134" s="7"/>
      <c r="N18134" s="7"/>
    </row>
    <row r="18135" spans="4:14" s="1" customFormat="1">
      <c r="D18135" s="32"/>
      <c r="G18135" s="32"/>
      <c r="I18135" s="7"/>
      <c r="J18135" s="7"/>
      <c r="K18135" s="7"/>
      <c r="N18135" s="7"/>
    </row>
    <row r="18136" spans="4:14" s="1" customFormat="1">
      <c r="D18136" s="32"/>
      <c r="G18136" s="32"/>
      <c r="I18136" s="7"/>
      <c r="J18136" s="7"/>
      <c r="K18136" s="7"/>
      <c r="N18136" s="7"/>
    </row>
    <row r="18137" spans="4:14" s="1" customFormat="1">
      <c r="D18137" s="32"/>
      <c r="G18137" s="32"/>
      <c r="I18137" s="7"/>
      <c r="J18137" s="7"/>
      <c r="K18137" s="7"/>
      <c r="N18137" s="7"/>
    </row>
    <row r="18138" spans="4:14" s="1" customFormat="1">
      <c r="D18138" s="32"/>
      <c r="G18138" s="32"/>
      <c r="I18138" s="7"/>
      <c r="J18138" s="7"/>
      <c r="K18138" s="7"/>
      <c r="N18138" s="7"/>
    </row>
    <row r="18139" spans="4:14" s="1" customFormat="1">
      <c r="D18139" s="32"/>
      <c r="G18139" s="32"/>
      <c r="I18139" s="7"/>
      <c r="J18139" s="7"/>
      <c r="K18139" s="7"/>
      <c r="N18139" s="7"/>
    </row>
    <row r="18140" spans="4:14" s="1" customFormat="1">
      <c r="D18140" s="32"/>
      <c r="G18140" s="32"/>
      <c r="I18140" s="7"/>
      <c r="J18140" s="7"/>
      <c r="K18140" s="7"/>
      <c r="N18140" s="7"/>
    </row>
    <row r="18141" spans="4:14" s="1" customFormat="1">
      <c r="D18141" s="32"/>
      <c r="G18141" s="32"/>
      <c r="I18141" s="7"/>
      <c r="J18141" s="7"/>
      <c r="K18141" s="7"/>
      <c r="N18141" s="7"/>
    </row>
    <row r="18142" spans="4:14" s="1" customFormat="1">
      <c r="D18142" s="32"/>
      <c r="G18142" s="32"/>
      <c r="I18142" s="7"/>
      <c r="J18142" s="7"/>
      <c r="K18142" s="7"/>
      <c r="N18142" s="7"/>
    </row>
    <row r="18143" spans="4:14" s="1" customFormat="1">
      <c r="D18143" s="32"/>
      <c r="G18143" s="32"/>
      <c r="I18143" s="7"/>
      <c r="J18143" s="7"/>
      <c r="K18143" s="7"/>
      <c r="N18143" s="7"/>
    </row>
    <row r="18144" spans="4:14" s="1" customFormat="1">
      <c r="D18144" s="32"/>
      <c r="G18144" s="32"/>
      <c r="I18144" s="7"/>
      <c r="J18144" s="7"/>
      <c r="K18144" s="7"/>
      <c r="N18144" s="7"/>
    </row>
    <row r="18145" spans="4:14" s="1" customFormat="1">
      <c r="D18145" s="32"/>
      <c r="G18145" s="32"/>
      <c r="I18145" s="7"/>
      <c r="J18145" s="7"/>
      <c r="K18145" s="7"/>
      <c r="N18145" s="7"/>
    </row>
    <row r="18146" spans="4:14" s="1" customFormat="1">
      <c r="D18146" s="32"/>
      <c r="G18146" s="32"/>
      <c r="I18146" s="7"/>
      <c r="J18146" s="7"/>
      <c r="K18146" s="7"/>
      <c r="N18146" s="7"/>
    </row>
    <row r="18147" spans="4:14" s="1" customFormat="1">
      <c r="D18147" s="32"/>
      <c r="G18147" s="32"/>
      <c r="I18147" s="7"/>
      <c r="J18147" s="7"/>
      <c r="K18147" s="7"/>
      <c r="N18147" s="7"/>
    </row>
    <row r="18148" spans="4:14" s="1" customFormat="1">
      <c r="D18148" s="32"/>
      <c r="G18148" s="32"/>
      <c r="I18148" s="7"/>
      <c r="J18148" s="7"/>
      <c r="K18148" s="7"/>
      <c r="N18148" s="7"/>
    </row>
    <row r="18149" spans="4:14" s="1" customFormat="1">
      <c r="D18149" s="32"/>
      <c r="G18149" s="32"/>
      <c r="I18149" s="7"/>
      <c r="J18149" s="7"/>
      <c r="K18149" s="7"/>
      <c r="N18149" s="7"/>
    </row>
    <row r="18150" spans="4:14" s="1" customFormat="1">
      <c r="D18150" s="32"/>
      <c r="G18150" s="32"/>
      <c r="I18150" s="7"/>
      <c r="J18150" s="7"/>
      <c r="K18150" s="7"/>
      <c r="N18150" s="7"/>
    </row>
    <row r="18151" spans="4:14" s="1" customFormat="1">
      <c r="D18151" s="32"/>
      <c r="G18151" s="32"/>
      <c r="I18151" s="7"/>
      <c r="J18151" s="7"/>
      <c r="K18151" s="7"/>
      <c r="N18151" s="7"/>
    </row>
    <row r="18152" spans="4:14" s="1" customFormat="1">
      <c r="D18152" s="32"/>
      <c r="G18152" s="32"/>
      <c r="I18152" s="7"/>
      <c r="J18152" s="7"/>
      <c r="K18152" s="7"/>
      <c r="N18152" s="7"/>
    </row>
    <row r="18153" spans="4:14" s="1" customFormat="1">
      <c r="D18153" s="32"/>
      <c r="G18153" s="32"/>
      <c r="I18153" s="7"/>
      <c r="J18153" s="7"/>
      <c r="K18153" s="7"/>
      <c r="N18153" s="7"/>
    </row>
    <row r="18154" spans="4:14" s="1" customFormat="1">
      <c r="D18154" s="32"/>
      <c r="G18154" s="32"/>
      <c r="I18154" s="7"/>
      <c r="J18154" s="7"/>
      <c r="K18154" s="7"/>
      <c r="N18154" s="7"/>
    </row>
    <row r="18155" spans="4:14" s="1" customFormat="1">
      <c r="D18155" s="32"/>
      <c r="G18155" s="32"/>
      <c r="I18155" s="7"/>
      <c r="J18155" s="7"/>
      <c r="K18155" s="7"/>
      <c r="N18155" s="7"/>
    </row>
    <row r="18156" spans="4:14" s="1" customFormat="1">
      <c r="D18156" s="32"/>
      <c r="G18156" s="32"/>
      <c r="I18156" s="7"/>
      <c r="J18156" s="7"/>
      <c r="K18156" s="7"/>
      <c r="N18156" s="7"/>
    </row>
    <row r="18157" spans="4:14" s="1" customFormat="1">
      <c r="D18157" s="32"/>
      <c r="G18157" s="32"/>
      <c r="I18157" s="7"/>
      <c r="J18157" s="7"/>
      <c r="K18157" s="7"/>
      <c r="N18157" s="7"/>
    </row>
    <row r="18158" spans="4:14" s="1" customFormat="1">
      <c r="D18158" s="32"/>
      <c r="G18158" s="32"/>
      <c r="I18158" s="7"/>
      <c r="J18158" s="7"/>
      <c r="K18158" s="7"/>
      <c r="N18158" s="7"/>
    </row>
    <row r="18159" spans="4:14" s="1" customFormat="1">
      <c r="D18159" s="32"/>
      <c r="G18159" s="32"/>
      <c r="I18159" s="7"/>
      <c r="J18159" s="7"/>
      <c r="K18159" s="7"/>
      <c r="N18159" s="7"/>
    </row>
    <row r="18160" spans="4:14" s="1" customFormat="1">
      <c r="D18160" s="32"/>
      <c r="G18160" s="32"/>
      <c r="I18160" s="7"/>
      <c r="J18160" s="7"/>
      <c r="K18160" s="7"/>
      <c r="N18160" s="7"/>
    </row>
    <row r="18161" spans="4:14" s="1" customFormat="1">
      <c r="D18161" s="32"/>
      <c r="G18161" s="32"/>
      <c r="I18161" s="7"/>
      <c r="J18161" s="7"/>
      <c r="K18161" s="7"/>
      <c r="N18161" s="7"/>
    </row>
    <row r="18162" spans="4:14" s="1" customFormat="1">
      <c r="D18162" s="32"/>
      <c r="G18162" s="32"/>
      <c r="I18162" s="7"/>
      <c r="J18162" s="7"/>
      <c r="K18162" s="7"/>
      <c r="N18162" s="7"/>
    </row>
    <row r="18163" spans="4:14" s="1" customFormat="1">
      <c r="D18163" s="32"/>
      <c r="G18163" s="32"/>
      <c r="I18163" s="7"/>
      <c r="J18163" s="7"/>
      <c r="K18163" s="7"/>
      <c r="N18163" s="7"/>
    </row>
    <row r="18164" spans="4:14" s="1" customFormat="1">
      <c r="D18164" s="32"/>
      <c r="G18164" s="32"/>
      <c r="I18164" s="7"/>
      <c r="J18164" s="7"/>
      <c r="K18164" s="7"/>
      <c r="N18164" s="7"/>
    </row>
    <row r="18165" spans="4:14" s="1" customFormat="1">
      <c r="D18165" s="32"/>
      <c r="G18165" s="32"/>
      <c r="I18165" s="7"/>
      <c r="J18165" s="7"/>
      <c r="K18165" s="7"/>
      <c r="N18165" s="7"/>
    </row>
    <row r="18166" spans="4:14" s="1" customFormat="1">
      <c r="D18166" s="32"/>
      <c r="G18166" s="32"/>
      <c r="I18166" s="7"/>
      <c r="J18166" s="7"/>
      <c r="K18166" s="7"/>
      <c r="N18166" s="7"/>
    </row>
    <row r="18167" spans="4:14" s="1" customFormat="1">
      <c r="D18167" s="32"/>
      <c r="G18167" s="32"/>
      <c r="I18167" s="7"/>
      <c r="J18167" s="7"/>
      <c r="K18167" s="7"/>
      <c r="N18167" s="7"/>
    </row>
    <row r="18168" spans="4:14" s="1" customFormat="1">
      <c r="D18168" s="32"/>
      <c r="G18168" s="32"/>
      <c r="I18168" s="7"/>
      <c r="J18168" s="7"/>
      <c r="K18168" s="7"/>
      <c r="N18168" s="7"/>
    </row>
    <row r="18169" spans="4:14" s="1" customFormat="1">
      <c r="D18169" s="32"/>
      <c r="G18169" s="32"/>
      <c r="I18169" s="7"/>
      <c r="J18169" s="7"/>
      <c r="K18169" s="7"/>
      <c r="N18169" s="7"/>
    </row>
    <row r="18170" spans="4:14" s="1" customFormat="1">
      <c r="D18170" s="32"/>
      <c r="G18170" s="32"/>
      <c r="I18170" s="7"/>
      <c r="J18170" s="7"/>
      <c r="K18170" s="7"/>
      <c r="N18170" s="7"/>
    </row>
    <row r="18171" spans="4:14" s="1" customFormat="1">
      <c r="D18171" s="32"/>
      <c r="G18171" s="32"/>
      <c r="I18171" s="7"/>
      <c r="J18171" s="7"/>
      <c r="K18171" s="7"/>
      <c r="N18171" s="7"/>
    </row>
    <row r="18172" spans="4:14" s="1" customFormat="1">
      <c r="D18172" s="32"/>
      <c r="G18172" s="32"/>
      <c r="I18172" s="7"/>
      <c r="J18172" s="7"/>
      <c r="K18172" s="7"/>
      <c r="N18172" s="7"/>
    </row>
    <row r="18173" spans="4:14" s="1" customFormat="1">
      <c r="D18173" s="32"/>
      <c r="G18173" s="32"/>
      <c r="I18173" s="7"/>
      <c r="J18173" s="7"/>
      <c r="K18173" s="7"/>
      <c r="N18173" s="7"/>
    </row>
    <row r="18174" spans="4:14" s="1" customFormat="1">
      <c r="D18174" s="32"/>
      <c r="G18174" s="32"/>
      <c r="I18174" s="7"/>
      <c r="J18174" s="7"/>
      <c r="K18174" s="7"/>
      <c r="N18174" s="7"/>
    </row>
    <row r="18175" spans="4:14" s="1" customFormat="1">
      <c r="D18175" s="32"/>
      <c r="G18175" s="32"/>
      <c r="I18175" s="7"/>
      <c r="J18175" s="7"/>
      <c r="K18175" s="7"/>
      <c r="N18175" s="7"/>
    </row>
    <row r="18176" spans="4:14" s="1" customFormat="1">
      <c r="D18176" s="32"/>
      <c r="G18176" s="32"/>
      <c r="I18176" s="7"/>
      <c r="J18176" s="7"/>
      <c r="K18176" s="7"/>
      <c r="N18176" s="7"/>
    </row>
    <row r="18177" spans="4:14" s="1" customFormat="1">
      <c r="D18177" s="32"/>
      <c r="G18177" s="32"/>
      <c r="I18177" s="7"/>
      <c r="J18177" s="7"/>
      <c r="K18177" s="7"/>
      <c r="N18177" s="7"/>
    </row>
    <row r="18178" spans="4:14" s="1" customFormat="1">
      <c r="D18178" s="32"/>
      <c r="G18178" s="32"/>
      <c r="I18178" s="7"/>
      <c r="J18178" s="7"/>
      <c r="K18178" s="7"/>
      <c r="N18178" s="7"/>
    </row>
    <row r="18179" spans="4:14" s="1" customFormat="1">
      <c r="D18179" s="32"/>
      <c r="G18179" s="32"/>
      <c r="I18179" s="7"/>
      <c r="J18179" s="7"/>
      <c r="K18179" s="7"/>
      <c r="N18179" s="7"/>
    </row>
    <row r="18180" spans="4:14" s="1" customFormat="1">
      <c r="D18180" s="32"/>
      <c r="G18180" s="32"/>
      <c r="I18180" s="7"/>
      <c r="J18180" s="7"/>
      <c r="K18180" s="7"/>
      <c r="N18180" s="7"/>
    </row>
    <row r="18181" spans="4:14" s="1" customFormat="1">
      <c r="D18181" s="32"/>
      <c r="G18181" s="32"/>
      <c r="I18181" s="7"/>
      <c r="J18181" s="7"/>
      <c r="K18181" s="7"/>
      <c r="N18181" s="7"/>
    </row>
    <row r="18182" spans="4:14" s="1" customFormat="1">
      <c r="D18182" s="32"/>
      <c r="G18182" s="32"/>
      <c r="I18182" s="7"/>
      <c r="J18182" s="7"/>
      <c r="K18182" s="7"/>
      <c r="N18182" s="7"/>
    </row>
    <row r="18183" spans="4:14" s="1" customFormat="1">
      <c r="D18183" s="32"/>
      <c r="G18183" s="32"/>
      <c r="I18183" s="7"/>
      <c r="J18183" s="7"/>
      <c r="K18183" s="7"/>
      <c r="N18183" s="7"/>
    </row>
    <row r="18184" spans="4:14" s="1" customFormat="1">
      <c r="D18184" s="32"/>
      <c r="G18184" s="32"/>
      <c r="I18184" s="7"/>
      <c r="J18184" s="7"/>
      <c r="K18184" s="7"/>
      <c r="N18184" s="7"/>
    </row>
    <row r="18185" spans="4:14" s="1" customFormat="1">
      <c r="D18185" s="32"/>
      <c r="G18185" s="32"/>
      <c r="I18185" s="7"/>
      <c r="J18185" s="7"/>
      <c r="K18185" s="7"/>
      <c r="N18185" s="7"/>
    </row>
    <row r="18186" spans="4:14" s="1" customFormat="1">
      <c r="D18186" s="32"/>
      <c r="G18186" s="32"/>
      <c r="I18186" s="7"/>
      <c r="J18186" s="7"/>
      <c r="K18186" s="7"/>
      <c r="N18186" s="7"/>
    </row>
    <row r="18187" spans="4:14" s="1" customFormat="1">
      <c r="D18187" s="32"/>
      <c r="G18187" s="32"/>
      <c r="I18187" s="7"/>
      <c r="J18187" s="7"/>
      <c r="K18187" s="7"/>
      <c r="N18187" s="7"/>
    </row>
    <row r="18188" spans="4:14" s="1" customFormat="1">
      <c r="D18188" s="32"/>
      <c r="G18188" s="32"/>
      <c r="I18188" s="7"/>
      <c r="J18188" s="7"/>
      <c r="K18188" s="7"/>
      <c r="N18188" s="7"/>
    </row>
    <row r="18189" spans="4:14" s="1" customFormat="1">
      <c r="D18189" s="32"/>
      <c r="G18189" s="32"/>
      <c r="I18189" s="7"/>
      <c r="J18189" s="7"/>
      <c r="K18189" s="7"/>
      <c r="N18189" s="7"/>
    </row>
    <row r="18190" spans="4:14" s="1" customFormat="1">
      <c r="D18190" s="32"/>
      <c r="G18190" s="32"/>
      <c r="I18190" s="7"/>
      <c r="J18190" s="7"/>
      <c r="K18190" s="7"/>
      <c r="N18190" s="7"/>
    </row>
    <row r="18191" spans="4:14" s="1" customFormat="1">
      <c r="D18191" s="32"/>
      <c r="G18191" s="32"/>
      <c r="I18191" s="7"/>
      <c r="J18191" s="7"/>
      <c r="K18191" s="7"/>
      <c r="N18191" s="7"/>
    </row>
    <row r="18192" spans="4:14" s="1" customFormat="1">
      <c r="D18192" s="32"/>
      <c r="G18192" s="32"/>
      <c r="I18192" s="7"/>
      <c r="J18192" s="7"/>
      <c r="K18192" s="7"/>
      <c r="N18192" s="7"/>
    </row>
    <row r="18193" spans="4:14" s="1" customFormat="1">
      <c r="D18193" s="32"/>
      <c r="G18193" s="32"/>
      <c r="I18193" s="7"/>
      <c r="J18193" s="7"/>
      <c r="K18193" s="7"/>
      <c r="N18193" s="7"/>
    </row>
    <row r="18194" spans="4:14" s="1" customFormat="1">
      <c r="D18194" s="32"/>
      <c r="G18194" s="32"/>
      <c r="I18194" s="7"/>
      <c r="J18194" s="7"/>
      <c r="K18194" s="7"/>
      <c r="N18194" s="7"/>
    </row>
    <row r="18195" spans="4:14" s="1" customFormat="1">
      <c r="D18195" s="32"/>
      <c r="G18195" s="32"/>
      <c r="I18195" s="7"/>
      <c r="J18195" s="7"/>
      <c r="K18195" s="7"/>
      <c r="N18195" s="7"/>
    </row>
    <row r="18196" spans="4:14" s="1" customFormat="1">
      <c r="D18196" s="32"/>
      <c r="G18196" s="32"/>
      <c r="I18196" s="7"/>
      <c r="J18196" s="7"/>
      <c r="K18196" s="7"/>
      <c r="N18196" s="7"/>
    </row>
    <row r="18197" spans="4:14" s="1" customFormat="1">
      <c r="D18197" s="32"/>
      <c r="G18197" s="32"/>
      <c r="I18197" s="7"/>
      <c r="J18197" s="7"/>
      <c r="K18197" s="7"/>
      <c r="N18197" s="7"/>
    </row>
    <row r="18198" spans="4:14" s="1" customFormat="1">
      <c r="D18198" s="32"/>
      <c r="G18198" s="32"/>
      <c r="I18198" s="7"/>
      <c r="J18198" s="7"/>
      <c r="K18198" s="7"/>
      <c r="N18198" s="7"/>
    </row>
    <row r="18199" spans="4:14" s="1" customFormat="1">
      <c r="D18199" s="32"/>
      <c r="G18199" s="32"/>
      <c r="I18199" s="7"/>
      <c r="J18199" s="7"/>
      <c r="K18199" s="7"/>
      <c r="N18199" s="7"/>
    </row>
    <row r="18200" spans="4:14" s="1" customFormat="1">
      <c r="D18200" s="32"/>
      <c r="G18200" s="32"/>
      <c r="I18200" s="7"/>
      <c r="J18200" s="7"/>
      <c r="K18200" s="7"/>
      <c r="N18200" s="7"/>
    </row>
    <row r="18201" spans="4:14" s="1" customFormat="1">
      <c r="D18201" s="32"/>
      <c r="G18201" s="32"/>
      <c r="I18201" s="7"/>
      <c r="J18201" s="7"/>
      <c r="K18201" s="7"/>
      <c r="N18201" s="7"/>
    </row>
    <row r="18202" spans="4:14" s="1" customFormat="1">
      <c r="D18202" s="32"/>
      <c r="G18202" s="32"/>
      <c r="I18202" s="7"/>
      <c r="J18202" s="7"/>
      <c r="K18202" s="7"/>
      <c r="N18202" s="7"/>
    </row>
    <row r="18203" spans="4:14" s="1" customFormat="1">
      <c r="D18203" s="32"/>
      <c r="G18203" s="32"/>
      <c r="I18203" s="7"/>
      <c r="J18203" s="7"/>
      <c r="K18203" s="7"/>
      <c r="N18203" s="7"/>
    </row>
    <row r="18204" spans="4:14" s="1" customFormat="1">
      <c r="D18204" s="32"/>
      <c r="G18204" s="32"/>
      <c r="I18204" s="7"/>
      <c r="J18204" s="7"/>
      <c r="K18204" s="7"/>
      <c r="N18204" s="7"/>
    </row>
    <row r="18205" spans="4:14" s="1" customFormat="1">
      <c r="D18205" s="32"/>
      <c r="G18205" s="32"/>
      <c r="I18205" s="7"/>
      <c r="J18205" s="7"/>
      <c r="K18205" s="7"/>
      <c r="N18205" s="7"/>
    </row>
    <row r="18206" spans="4:14" s="1" customFormat="1">
      <c r="D18206" s="32"/>
      <c r="G18206" s="32"/>
      <c r="I18206" s="7"/>
      <c r="J18206" s="7"/>
      <c r="K18206" s="7"/>
      <c r="N18206" s="7"/>
    </row>
    <row r="18207" spans="4:14" s="1" customFormat="1">
      <c r="D18207" s="32"/>
      <c r="G18207" s="32"/>
      <c r="I18207" s="7"/>
      <c r="J18207" s="7"/>
      <c r="K18207" s="7"/>
      <c r="N18207" s="7"/>
    </row>
    <row r="18208" spans="4:14" s="1" customFormat="1">
      <c r="D18208" s="32"/>
      <c r="G18208" s="32"/>
      <c r="I18208" s="7"/>
      <c r="J18208" s="7"/>
      <c r="K18208" s="7"/>
      <c r="N18208" s="7"/>
    </row>
    <row r="18209" spans="4:14" s="1" customFormat="1">
      <c r="D18209" s="32"/>
      <c r="G18209" s="32"/>
      <c r="I18209" s="7"/>
      <c r="J18209" s="7"/>
      <c r="K18209" s="7"/>
      <c r="N18209" s="7"/>
    </row>
    <row r="18210" spans="4:14" s="1" customFormat="1">
      <c r="D18210" s="32"/>
      <c r="G18210" s="32"/>
      <c r="I18210" s="7"/>
      <c r="J18210" s="7"/>
      <c r="K18210" s="7"/>
      <c r="N18210" s="7"/>
    </row>
    <row r="18211" spans="4:14" s="1" customFormat="1">
      <c r="D18211" s="32"/>
      <c r="G18211" s="32"/>
      <c r="I18211" s="7"/>
      <c r="J18211" s="7"/>
      <c r="K18211" s="7"/>
      <c r="N18211" s="7"/>
    </row>
    <row r="18212" spans="4:14" s="1" customFormat="1">
      <c r="D18212" s="32"/>
      <c r="G18212" s="32"/>
      <c r="I18212" s="7"/>
      <c r="J18212" s="7"/>
      <c r="K18212" s="7"/>
      <c r="N18212" s="7"/>
    </row>
    <row r="18213" spans="4:14" s="1" customFormat="1">
      <c r="D18213" s="32"/>
      <c r="G18213" s="32"/>
      <c r="I18213" s="7"/>
      <c r="J18213" s="7"/>
      <c r="K18213" s="7"/>
      <c r="N18213" s="7"/>
    </row>
    <row r="18214" spans="4:14" s="1" customFormat="1">
      <c r="D18214" s="32"/>
      <c r="G18214" s="32"/>
      <c r="I18214" s="7"/>
      <c r="J18214" s="7"/>
      <c r="K18214" s="7"/>
      <c r="N18214" s="7"/>
    </row>
    <row r="18215" spans="4:14" s="1" customFormat="1">
      <c r="D18215" s="32"/>
      <c r="G18215" s="32"/>
      <c r="I18215" s="7"/>
      <c r="J18215" s="7"/>
      <c r="K18215" s="7"/>
      <c r="N18215" s="7"/>
    </row>
    <row r="18216" spans="4:14" s="1" customFormat="1">
      <c r="D18216" s="32"/>
      <c r="G18216" s="32"/>
      <c r="I18216" s="7"/>
      <c r="J18216" s="7"/>
      <c r="K18216" s="7"/>
      <c r="N18216" s="7"/>
    </row>
    <row r="18217" spans="4:14" s="1" customFormat="1">
      <c r="D18217" s="32"/>
      <c r="G18217" s="32"/>
      <c r="I18217" s="7"/>
      <c r="J18217" s="7"/>
      <c r="K18217" s="7"/>
      <c r="N18217" s="7"/>
    </row>
    <row r="18218" spans="4:14" s="1" customFormat="1">
      <c r="D18218" s="32"/>
      <c r="G18218" s="32"/>
      <c r="I18218" s="7"/>
      <c r="J18218" s="7"/>
      <c r="K18218" s="7"/>
      <c r="N18218" s="7"/>
    </row>
    <row r="18219" spans="4:14" s="1" customFormat="1">
      <c r="D18219" s="32"/>
      <c r="G18219" s="32"/>
      <c r="I18219" s="7"/>
      <c r="J18219" s="7"/>
      <c r="K18219" s="7"/>
      <c r="N18219" s="7"/>
    </row>
    <row r="18220" spans="4:14" s="1" customFormat="1">
      <c r="D18220" s="32"/>
      <c r="G18220" s="32"/>
      <c r="I18220" s="7"/>
      <c r="J18220" s="7"/>
      <c r="K18220" s="7"/>
      <c r="N18220" s="7"/>
    </row>
    <row r="18221" spans="4:14" s="1" customFormat="1">
      <c r="D18221" s="32"/>
      <c r="G18221" s="32"/>
      <c r="I18221" s="7"/>
      <c r="J18221" s="7"/>
      <c r="K18221" s="7"/>
      <c r="N18221" s="7"/>
    </row>
    <row r="18222" spans="4:14" s="1" customFormat="1">
      <c r="D18222" s="32"/>
      <c r="G18222" s="32"/>
      <c r="I18222" s="7"/>
      <c r="J18222" s="7"/>
      <c r="K18222" s="7"/>
      <c r="N18222" s="7"/>
    </row>
    <row r="18223" spans="4:14" s="1" customFormat="1">
      <c r="D18223" s="32"/>
      <c r="G18223" s="32"/>
      <c r="I18223" s="7"/>
      <c r="J18223" s="7"/>
      <c r="K18223" s="7"/>
      <c r="N18223" s="7"/>
    </row>
    <row r="18224" spans="4:14" s="1" customFormat="1">
      <c r="D18224" s="32"/>
      <c r="G18224" s="32"/>
      <c r="I18224" s="7"/>
      <c r="J18224" s="7"/>
      <c r="K18224" s="7"/>
      <c r="N18224" s="7"/>
    </row>
    <row r="18225" spans="4:14" s="1" customFormat="1">
      <c r="D18225" s="32"/>
      <c r="G18225" s="32"/>
      <c r="I18225" s="7"/>
      <c r="J18225" s="7"/>
      <c r="K18225" s="7"/>
      <c r="N18225" s="7"/>
    </row>
    <row r="18226" spans="4:14" s="1" customFormat="1">
      <c r="D18226" s="32"/>
      <c r="G18226" s="32"/>
      <c r="I18226" s="7"/>
      <c r="J18226" s="7"/>
      <c r="K18226" s="7"/>
      <c r="N18226" s="7"/>
    </row>
    <row r="18227" spans="4:14" s="1" customFormat="1">
      <c r="D18227" s="32"/>
      <c r="G18227" s="32"/>
      <c r="I18227" s="7"/>
      <c r="J18227" s="7"/>
      <c r="K18227" s="7"/>
      <c r="N18227" s="7"/>
    </row>
    <row r="18228" spans="4:14" s="1" customFormat="1">
      <c r="D18228" s="32"/>
      <c r="G18228" s="32"/>
      <c r="I18228" s="7"/>
      <c r="J18228" s="7"/>
      <c r="K18228" s="7"/>
      <c r="N18228" s="7"/>
    </row>
    <row r="18229" spans="4:14" s="1" customFormat="1">
      <c r="D18229" s="32"/>
      <c r="G18229" s="32"/>
      <c r="I18229" s="7"/>
      <c r="J18229" s="7"/>
      <c r="K18229" s="7"/>
      <c r="N18229" s="7"/>
    </row>
    <row r="18230" spans="4:14" s="1" customFormat="1">
      <c r="D18230" s="32"/>
      <c r="G18230" s="32"/>
      <c r="I18230" s="7"/>
      <c r="J18230" s="7"/>
      <c r="K18230" s="7"/>
      <c r="N18230" s="7"/>
    </row>
    <row r="18231" spans="4:14" s="1" customFormat="1">
      <c r="D18231" s="32"/>
      <c r="G18231" s="32"/>
      <c r="I18231" s="7"/>
      <c r="J18231" s="7"/>
      <c r="K18231" s="7"/>
      <c r="N18231" s="7"/>
    </row>
    <row r="18232" spans="4:14" s="1" customFormat="1">
      <c r="D18232" s="32"/>
      <c r="G18232" s="32"/>
      <c r="I18232" s="7"/>
      <c r="J18232" s="7"/>
      <c r="K18232" s="7"/>
      <c r="N18232" s="7"/>
    </row>
    <row r="18233" spans="4:14" s="1" customFormat="1">
      <c r="D18233" s="32"/>
      <c r="G18233" s="32"/>
      <c r="I18233" s="7"/>
      <c r="J18233" s="7"/>
      <c r="K18233" s="7"/>
      <c r="N18233" s="7"/>
    </row>
    <row r="18234" spans="4:14" s="1" customFormat="1">
      <c r="D18234" s="32"/>
      <c r="G18234" s="32"/>
      <c r="I18234" s="7"/>
      <c r="J18234" s="7"/>
      <c r="K18234" s="7"/>
      <c r="N18234" s="7"/>
    </row>
    <row r="18235" spans="4:14" s="1" customFormat="1">
      <c r="D18235" s="32"/>
      <c r="G18235" s="32"/>
      <c r="I18235" s="7"/>
      <c r="J18235" s="7"/>
      <c r="K18235" s="7"/>
      <c r="N18235" s="7"/>
    </row>
    <row r="18236" spans="4:14" s="1" customFormat="1">
      <c r="D18236" s="32"/>
      <c r="G18236" s="32"/>
      <c r="I18236" s="7"/>
      <c r="J18236" s="7"/>
      <c r="K18236" s="7"/>
      <c r="N18236" s="7"/>
    </row>
    <row r="18237" spans="4:14" s="1" customFormat="1">
      <c r="D18237" s="32"/>
      <c r="G18237" s="32"/>
      <c r="I18237" s="7"/>
      <c r="J18237" s="7"/>
      <c r="K18237" s="7"/>
      <c r="N18237" s="7"/>
    </row>
    <row r="18238" spans="4:14" s="1" customFormat="1">
      <c r="D18238" s="32"/>
      <c r="G18238" s="32"/>
      <c r="I18238" s="7"/>
      <c r="J18238" s="7"/>
      <c r="K18238" s="7"/>
      <c r="N18238" s="7"/>
    </row>
    <row r="18239" spans="4:14" s="1" customFormat="1">
      <c r="D18239" s="32"/>
      <c r="G18239" s="32"/>
      <c r="I18239" s="7"/>
      <c r="J18239" s="7"/>
      <c r="K18239" s="7"/>
      <c r="N18239" s="7"/>
    </row>
    <row r="18240" spans="4:14" s="1" customFormat="1">
      <c r="D18240" s="32"/>
      <c r="G18240" s="32"/>
      <c r="I18240" s="7"/>
      <c r="J18240" s="7"/>
      <c r="K18240" s="7"/>
      <c r="N18240" s="7"/>
    </row>
    <row r="18241" spans="4:14" s="1" customFormat="1">
      <c r="D18241" s="32"/>
      <c r="G18241" s="32"/>
      <c r="I18241" s="7"/>
      <c r="J18241" s="7"/>
      <c r="K18241" s="7"/>
      <c r="N18241" s="7"/>
    </row>
    <row r="18242" spans="4:14" s="1" customFormat="1">
      <c r="D18242" s="32"/>
      <c r="G18242" s="32"/>
      <c r="I18242" s="7"/>
      <c r="J18242" s="7"/>
      <c r="K18242" s="7"/>
      <c r="N18242" s="7"/>
    </row>
    <row r="18243" spans="4:14" s="1" customFormat="1">
      <c r="D18243" s="32"/>
      <c r="G18243" s="32"/>
      <c r="I18243" s="7"/>
      <c r="J18243" s="7"/>
      <c r="K18243" s="7"/>
      <c r="N18243" s="7"/>
    </row>
    <row r="18244" spans="4:14" s="1" customFormat="1">
      <c r="D18244" s="32"/>
      <c r="G18244" s="32"/>
      <c r="I18244" s="7"/>
      <c r="J18244" s="7"/>
      <c r="K18244" s="7"/>
      <c r="N18244" s="7"/>
    </row>
    <row r="18245" spans="4:14" s="1" customFormat="1">
      <c r="D18245" s="32"/>
      <c r="G18245" s="32"/>
      <c r="I18245" s="7"/>
      <c r="J18245" s="7"/>
      <c r="K18245" s="7"/>
      <c r="N18245" s="7"/>
    </row>
    <row r="18246" spans="4:14" s="1" customFormat="1">
      <c r="D18246" s="32"/>
      <c r="G18246" s="32"/>
      <c r="I18246" s="7"/>
      <c r="J18246" s="7"/>
      <c r="K18246" s="7"/>
      <c r="N18246" s="7"/>
    </row>
    <row r="18247" spans="4:14" s="1" customFormat="1">
      <c r="D18247" s="32"/>
      <c r="G18247" s="32"/>
      <c r="I18247" s="7"/>
      <c r="J18247" s="7"/>
      <c r="K18247" s="7"/>
      <c r="N18247" s="7"/>
    </row>
    <row r="18248" spans="4:14" s="1" customFormat="1">
      <c r="D18248" s="32"/>
      <c r="G18248" s="32"/>
      <c r="I18248" s="7"/>
      <c r="J18248" s="7"/>
      <c r="K18248" s="7"/>
      <c r="N18248" s="7"/>
    </row>
    <row r="18249" spans="4:14" s="1" customFormat="1">
      <c r="D18249" s="32"/>
      <c r="G18249" s="32"/>
      <c r="I18249" s="7"/>
      <c r="J18249" s="7"/>
      <c r="K18249" s="7"/>
      <c r="N18249" s="7"/>
    </row>
    <row r="18250" spans="4:14" s="1" customFormat="1">
      <c r="D18250" s="32"/>
      <c r="G18250" s="32"/>
      <c r="I18250" s="7"/>
      <c r="J18250" s="7"/>
      <c r="K18250" s="7"/>
      <c r="N18250" s="7"/>
    </row>
    <row r="18251" spans="4:14" s="1" customFormat="1">
      <c r="D18251" s="32"/>
      <c r="G18251" s="32"/>
      <c r="I18251" s="7"/>
      <c r="J18251" s="7"/>
      <c r="K18251" s="7"/>
      <c r="N18251" s="7"/>
    </row>
    <row r="18252" spans="4:14" s="1" customFormat="1">
      <c r="D18252" s="32"/>
      <c r="G18252" s="32"/>
      <c r="I18252" s="7"/>
      <c r="J18252" s="7"/>
      <c r="K18252" s="7"/>
      <c r="N18252" s="7"/>
    </row>
    <row r="18253" spans="4:14" s="1" customFormat="1">
      <c r="D18253" s="32"/>
      <c r="G18253" s="32"/>
      <c r="I18253" s="7"/>
      <c r="J18253" s="7"/>
      <c r="K18253" s="7"/>
      <c r="N18253" s="7"/>
    </row>
    <row r="18254" spans="4:14" s="1" customFormat="1">
      <c r="D18254" s="32"/>
      <c r="G18254" s="32"/>
      <c r="I18254" s="7"/>
      <c r="J18254" s="7"/>
      <c r="K18254" s="7"/>
      <c r="N18254" s="7"/>
    </row>
    <row r="18255" spans="4:14" s="1" customFormat="1">
      <c r="D18255" s="32"/>
      <c r="G18255" s="32"/>
      <c r="I18255" s="7"/>
      <c r="J18255" s="7"/>
      <c r="K18255" s="7"/>
      <c r="N18255" s="7"/>
    </row>
    <row r="18256" spans="4:14" s="1" customFormat="1">
      <c r="D18256" s="32"/>
      <c r="G18256" s="32"/>
      <c r="I18256" s="7"/>
      <c r="J18256" s="7"/>
      <c r="K18256" s="7"/>
      <c r="N18256" s="7"/>
    </row>
    <row r="18257" spans="4:14" s="1" customFormat="1">
      <c r="D18257" s="32"/>
      <c r="G18257" s="32"/>
      <c r="I18257" s="7"/>
      <c r="J18257" s="7"/>
      <c r="K18257" s="7"/>
      <c r="N18257" s="7"/>
    </row>
    <row r="18258" spans="4:14" s="1" customFormat="1">
      <c r="D18258" s="32"/>
      <c r="G18258" s="32"/>
      <c r="I18258" s="7"/>
      <c r="J18258" s="7"/>
      <c r="K18258" s="7"/>
      <c r="N18258" s="7"/>
    </row>
    <row r="18259" spans="4:14" s="1" customFormat="1">
      <c r="D18259" s="32"/>
      <c r="G18259" s="32"/>
      <c r="I18259" s="7"/>
      <c r="J18259" s="7"/>
      <c r="K18259" s="7"/>
      <c r="N18259" s="7"/>
    </row>
    <row r="18260" spans="4:14" s="1" customFormat="1">
      <c r="D18260" s="32"/>
      <c r="G18260" s="32"/>
      <c r="I18260" s="7"/>
      <c r="J18260" s="7"/>
      <c r="K18260" s="7"/>
      <c r="N18260" s="7"/>
    </row>
    <row r="18261" spans="4:14" s="1" customFormat="1">
      <c r="D18261" s="32"/>
      <c r="G18261" s="32"/>
      <c r="I18261" s="7"/>
      <c r="J18261" s="7"/>
      <c r="K18261" s="7"/>
      <c r="N18261" s="7"/>
    </row>
    <row r="18262" spans="4:14" s="1" customFormat="1">
      <c r="D18262" s="32"/>
      <c r="G18262" s="32"/>
      <c r="I18262" s="7"/>
      <c r="J18262" s="7"/>
      <c r="K18262" s="7"/>
      <c r="N18262" s="7"/>
    </row>
    <row r="18263" spans="4:14" s="1" customFormat="1">
      <c r="D18263" s="32"/>
      <c r="G18263" s="32"/>
      <c r="I18263" s="7"/>
      <c r="J18263" s="7"/>
      <c r="K18263" s="7"/>
      <c r="N18263" s="7"/>
    </row>
    <row r="18264" spans="4:14" s="1" customFormat="1">
      <c r="D18264" s="32"/>
      <c r="G18264" s="32"/>
      <c r="I18264" s="7"/>
      <c r="J18264" s="7"/>
      <c r="K18264" s="7"/>
      <c r="N18264" s="7"/>
    </row>
    <row r="18265" spans="4:14" s="1" customFormat="1">
      <c r="D18265" s="32"/>
      <c r="G18265" s="32"/>
      <c r="I18265" s="7"/>
      <c r="J18265" s="7"/>
      <c r="K18265" s="7"/>
      <c r="N18265" s="7"/>
    </row>
    <row r="18266" spans="4:14" s="1" customFormat="1">
      <c r="D18266" s="32"/>
      <c r="G18266" s="32"/>
      <c r="I18266" s="7"/>
      <c r="J18266" s="7"/>
      <c r="K18266" s="7"/>
      <c r="N18266" s="7"/>
    </row>
    <row r="18267" spans="4:14" s="1" customFormat="1">
      <c r="D18267" s="32"/>
      <c r="G18267" s="32"/>
      <c r="I18267" s="7"/>
      <c r="J18267" s="7"/>
      <c r="K18267" s="7"/>
      <c r="N18267" s="7"/>
    </row>
    <row r="18268" spans="4:14" s="1" customFormat="1">
      <c r="D18268" s="32"/>
      <c r="G18268" s="32"/>
      <c r="I18268" s="7"/>
      <c r="J18268" s="7"/>
      <c r="K18268" s="7"/>
      <c r="N18268" s="7"/>
    </row>
    <row r="18269" spans="4:14" s="1" customFormat="1">
      <c r="D18269" s="32"/>
      <c r="G18269" s="32"/>
      <c r="I18269" s="7"/>
      <c r="J18269" s="7"/>
      <c r="K18269" s="7"/>
      <c r="N18269" s="7"/>
    </row>
    <row r="18270" spans="4:14" s="1" customFormat="1">
      <c r="D18270" s="32"/>
      <c r="G18270" s="32"/>
      <c r="I18270" s="7"/>
      <c r="J18270" s="7"/>
      <c r="K18270" s="7"/>
      <c r="N18270" s="7"/>
    </row>
    <row r="18271" spans="4:14" s="1" customFormat="1">
      <c r="D18271" s="32"/>
      <c r="G18271" s="32"/>
      <c r="I18271" s="7"/>
      <c r="J18271" s="7"/>
      <c r="K18271" s="7"/>
      <c r="N18271" s="7"/>
    </row>
    <row r="18272" spans="4:14" s="1" customFormat="1">
      <c r="D18272" s="32"/>
      <c r="G18272" s="32"/>
      <c r="I18272" s="7"/>
      <c r="J18272" s="7"/>
      <c r="K18272" s="7"/>
      <c r="N18272" s="7"/>
    </row>
    <row r="18273" spans="4:14" s="1" customFormat="1">
      <c r="D18273" s="32"/>
      <c r="G18273" s="32"/>
      <c r="I18273" s="7"/>
      <c r="J18273" s="7"/>
      <c r="K18273" s="7"/>
      <c r="N18273" s="7"/>
    </row>
    <row r="18274" spans="4:14" s="1" customFormat="1">
      <c r="D18274" s="32"/>
      <c r="G18274" s="32"/>
      <c r="I18274" s="7"/>
      <c r="J18274" s="7"/>
      <c r="K18274" s="7"/>
      <c r="N18274" s="7"/>
    </row>
    <row r="18275" spans="4:14" s="1" customFormat="1">
      <c r="D18275" s="32"/>
      <c r="G18275" s="32"/>
      <c r="I18275" s="7"/>
      <c r="J18275" s="7"/>
      <c r="K18275" s="7"/>
      <c r="N18275" s="7"/>
    </row>
    <row r="18276" spans="4:14" s="1" customFormat="1">
      <c r="D18276" s="32"/>
      <c r="G18276" s="32"/>
      <c r="I18276" s="7"/>
      <c r="J18276" s="7"/>
      <c r="K18276" s="7"/>
      <c r="N18276" s="7"/>
    </row>
    <row r="18277" spans="4:14" s="1" customFormat="1">
      <c r="D18277" s="32"/>
      <c r="G18277" s="32"/>
      <c r="I18277" s="7"/>
      <c r="J18277" s="7"/>
      <c r="K18277" s="7"/>
      <c r="N18277" s="7"/>
    </row>
    <row r="18278" spans="4:14" s="1" customFormat="1">
      <c r="D18278" s="32"/>
      <c r="G18278" s="32"/>
      <c r="I18278" s="7"/>
      <c r="J18278" s="7"/>
      <c r="K18278" s="7"/>
      <c r="N18278" s="7"/>
    </row>
    <row r="18279" spans="4:14" s="1" customFormat="1">
      <c r="D18279" s="32"/>
      <c r="G18279" s="32"/>
      <c r="I18279" s="7"/>
      <c r="J18279" s="7"/>
      <c r="K18279" s="7"/>
      <c r="N18279" s="7"/>
    </row>
    <row r="18280" spans="4:14" s="1" customFormat="1">
      <c r="D18280" s="32"/>
      <c r="G18280" s="32"/>
      <c r="I18280" s="7"/>
      <c r="J18280" s="7"/>
      <c r="K18280" s="7"/>
      <c r="N18280" s="7"/>
    </row>
    <row r="18281" spans="4:14" s="1" customFormat="1">
      <c r="D18281" s="32"/>
      <c r="G18281" s="32"/>
      <c r="I18281" s="7"/>
      <c r="J18281" s="7"/>
      <c r="K18281" s="7"/>
      <c r="N18281" s="7"/>
    </row>
    <row r="18282" spans="4:14" s="1" customFormat="1">
      <c r="D18282" s="32"/>
      <c r="G18282" s="32"/>
      <c r="I18282" s="7"/>
      <c r="J18282" s="7"/>
      <c r="K18282" s="7"/>
      <c r="N18282" s="7"/>
    </row>
    <row r="18283" spans="4:14" s="1" customFormat="1">
      <c r="D18283" s="32"/>
      <c r="G18283" s="32"/>
      <c r="I18283" s="7"/>
      <c r="J18283" s="7"/>
      <c r="K18283" s="7"/>
      <c r="N18283" s="7"/>
    </row>
    <row r="18284" spans="4:14" s="1" customFormat="1">
      <c r="D18284" s="32"/>
      <c r="G18284" s="32"/>
      <c r="I18284" s="7"/>
      <c r="J18284" s="7"/>
      <c r="K18284" s="7"/>
      <c r="N18284" s="7"/>
    </row>
    <row r="18285" spans="4:14" s="1" customFormat="1">
      <c r="D18285" s="32"/>
      <c r="G18285" s="32"/>
      <c r="I18285" s="7"/>
      <c r="J18285" s="7"/>
      <c r="K18285" s="7"/>
      <c r="N18285" s="7"/>
    </row>
    <row r="18286" spans="4:14" s="1" customFormat="1">
      <c r="D18286" s="32"/>
      <c r="G18286" s="32"/>
      <c r="I18286" s="7"/>
      <c r="J18286" s="7"/>
      <c r="K18286" s="7"/>
      <c r="N18286" s="7"/>
    </row>
    <row r="18287" spans="4:14" s="1" customFormat="1">
      <c r="D18287" s="32"/>
      <c r="G18287" s="32"/>
      <c r="I18287" s="7"/>
      <c r="J18287" s="7"/>
      <c r="K18287" s="7"/>
      <c r="N18287" s="7"/>
    </row>
    <row r="18288" spans="4:14" s="1" customFormat="1">
      <c r="D18288" s="32"/>
      <c r="G18288" s="32"/>
      <c r="I18288" s="7"/>
      <c r="J18288" s="7"/>
      <c r="K18288" s="7"/>
      <c r="N18288" s="7"/>
    </row>
    <row r="18289" spans="4:14" s="1" customFormat="1">
      <c r="D18289" s="32"/>
      <c r="G18289" s="32"/>
      <c r="I18289" s="7"/>
      <c r="J18289" s="7"/>
      <c r="K18289" s="7"/>
      <c r="N18289" s="7"/>
    </row>
    <row r="18290" spans="4:14" s="1" customFormat="1">
      <c r="D18290" s="32"/>
      <c r="G18290" s="32"/>
      <c r="I18290" s="7"/>
      <c r="J18290" s="7"/>
      <c r="K18290" s="7"/>
      <c r="N18290" s="7"/>
    </row>
    <row r="18291" spans="4:14" s="1" customFormat="1">
      <c r="D18291" s="32"/>
      <c r="G18291" s="32"/>
      <c r="I18291" s="7"/>
      <c r="J18291" s="7"/>
      <c r="K18291" s="7"/>
      <c r="N18291" s="7"/>
    </row>
    <row r="18292" spans="4:14" s="1" customFormat="1">
      <c r="D18292" s="32"/>
      <c r="G18292" s="32"/>
      <c r="I18292" s="7"/>
      <c r="J18292" s="7"/>
      <c r="K18292" s="7"/>
      <c r="N18292" s="7"/>
    </row>
    <row r="18293" spans="4:14" s="1" customFormat="1">
      <c r="D18293" s="32"/>
      <c r="G18293" s="32"/>
      <c r="I18293" s="7"/>
      <c r="J18293" s="7"/>
      <c r="K18293" s="7"/>
      <c r="N18293" s="7"/>
    </row>
    <row r="18294" spans="4:14" s="1" customFormat="1">
      <c r="D18294" s="32"/>
      <c r="G18294" s="32"/>
      <c r="I18294" s="7"/>
      <c r="J18294" s="7"/>
      <c r="K18294" s="7"/>
      <c r="N18294" s="7"/>
    </row>
    <row r="18295" spans="4:14" s="1" customFormat="1">
      <c r="D18295" s="32"/>
      <c r="G18295" s="32"/>
      <c r="I18295" s="7"/>
      <c r="J18295" s="7"/>
      <c r="K18295" s="7"/>
      <c r="N18295" s="7"/>
    </row>
    <row r="18296" spans="4:14" s="1" customFormat="1">
      <c r="D18296" s="32"/>
      <c r="G18296" s="32"/>
      <c r="I18296" s="7"/>
      <c r="J18296" s="7"/>
      <c r="K18296" s="7"/>
      <c r="N18296" s="7"/>
    </row>
    <row r="18297" spans="4:14" s="1" customFormat="1">
      <c r="D18297" s="32"/>
      <c r="G18297" s="32"/>
      <c r="I18297" s="7"/>
      <c r="J18297" s="7"/>
      <c r="K18297" s="7"/>
      <c r="N18297" s="7"/>
    </row>
    <row r="18298" spans="4:14" s="1" customFormat="1">
      <c r="D18298" s="32"/>
      <c r="G18298" s="32"/>
      <c r="I18298" s="7"/>
      <c r="J18298" s="7"/>
      <c r="K18298" s="7"/>
      <c r="N18298" s="7"/>
    </row>
    <row r="18299" spans="4:14" s="1" customFormat="1">
      <c r="D18299" s="32"/>
      <c r="G18299" s="32"/>
      <c r="I18299" s="7"/>
      <c r="J18299" s="7"/>
      <c r="K18299" s="7"/>
      <c r="N18299" s="7"/>
    </row>
    <row r="18300" spans="4:14" s="1" customFormat="1">
      <c r="D18300" s="32"/>
      <c r="G18300" s="32"/>
      <c r="I18300" s="7"/>
      <c r="J18300" s="7"/>
      <c r="K18300" s="7"/>
      <c r="N18300" s="7"/>
    </row>
    <row r="18301" spans="4:14" s="1" customFormat="1">
      <c r="D18301" s="32"/>
      <c r="G18301" s="32"/>
      <c r="I18301" s="7"/>
      <c r="J18301" s="7"/>
      <c r="K18301" s="7"/>
      <c r="N18301" s="7"/>
    </row>
    <row r="18302" spans="4:14" s="1" customFormat="1">
      <c r="D18302" s="32"/>
      <c r="G18302" s="32"/>
      <c r="I18302" s="7"/>
      <c r="J18302" s="7"/>
      <c r="K18302" s="7"/>
      <c r="N18302" s="7"/>
    </row>
    <row r="18303" spans="4:14" s="1" customFormat="1">
      <c r="D18303" s="32"/>
      <c r="G18303" s="32"/>
      <c r="I18303" s="7"/>
      <c r="J18303" s="7"/>
      <c r="K18303" s="7"/>
      <c r="N18303" s="7"/>
    </row>
    <row r="18304" spans="4:14" s="1" customFormat="1">
      <c r="D18304" s="32"/>
      <c r="G18304" s="32"/>
      <c r="I18304" s="7"/>
      <c r="J18304" s="7"/>
      <c r="K18304" s="7"/>
      <c r="N18304" s="7"/>
    </row>
    <row r="18305" spans="4:14" s="1" customFormat="1">
      <c r="D18305" s="32"/>
      <c r="G18305" s="32"/>
      <c r="I18305" s="7"/>
      <c r="J18305" s="7"/>
      <c r="K18305" s="7"/>
      <c r="N18305" s="7"/>
    </row>
    <row r="18306" spans="4:14" s="1" customFormat="1">
      <c r="D18306" s="32"/>
      <c r="G18306" s="32"/>
      <c r="I18306" s="7"/>
      <c r="J18306" s="7"/>
      <c r="K18306" s="7"/>
      <c r="N18306" s="7"/>
    </row>
    <row r="18307" spans="4:14" s="1" customFormat="1">
      <c r="D18307" s="32"/>
      <c r="G18307" s="32"/>
      <c r="I18307" s="7"/>
      <c r="J18307" s="7"/>
      <c r="K18307" s="7"/>
      <c r="N18307" s="7"/>
    </row>
    <row r="18308" spans="4:14" s="1" customFormat="1">
      <c r="D18308" s="32"/>
      <c r="G18308" s="32"/>
      <c r="I18308" s="7"/>
      <c r="J18308" s="7"/>
      <c r="K18308" s="7"/>
      <c r="N18308" s="7"/>
    </row>
    <row r="18309" spans="4:14" s="1" customFormat="1">
      <c r="D18309" s="32"/>
      <c r="G18309" s="32"/>
      <c r="I18309" s="7"/>
      <c r="J18309" s="7"/>
      <c r="K18309" s="7"/>
      <c r="N18309" s="7"/>
    </row>
    <row r="18310" spans="4:14" s="1" customFormat="1">
      <c r="D18310" s="32"/>
      <c r="G18310" s="32"/>
      <c r="I18310" s="7"/>
      <c r="J18310" s="7"/>
      <c r="K18310" s="7"/>
      <c r="N18310" s="7"/>
    </row>
    <row r="18311" spans="4:14" s="1" customFormat="1">
      <c r="D18311" s="32"/>
      <c r="G18311" s="32"/>
      <c r="I18311" s="7"/>
      <c r="J18311" s="7"/>
      <c r="K18311" s="7"/>
      <c r="N18311" s="7"/>
    </row>
    <row r="18312" spans="4:14" s="1" customFormat="1">
      <c r="D18312" s="32"/>
      <c r="G18312" s="32"/>
      <c r="I18312" s="7"/>
      <c r="J18312" s="7"/>
      <c r="K18312" s="7"/>
      <c r="N18312" s="7"/>
    </row>
    <row r="18313" spans="4:14" s="1" customFormat="1">
      <c r="D18313" s="32"/>
      <c r="G18313" s="32"/>
      <c r="I18313" s="7"/>
      <c r="J18313" s="7"/>
      <c r="K18313" s="7"/>
      <c r="N18313" s="7"/>
    </row>
    <row r="18314" spans="4:14" s="1" customFormat="1">
      <c r="D18314" s="32"/>
      <c r="G18314" s="32"/>
      <c r="I18314" s="7"/>
      <c r="J18314" s="7"/>
      <c r="K18314" s="7"/>
      <c r="N18314" s="7"/>
    </row>
    <row r="18315" spans="4:14" s="1" customFormat="1">
      <c r="D18315" s="32"/>
      <c r="G18315" s="32"/>
      <c r="I18315" s="7"/>
      <c r="J18315" s="7"/>
      <c r="K18315" s="7"/>
      <c r="N18315" s="7"/>
    </row>
    <row r="18316" spans="4:14" s="1" customFormat="1">
      <c r="D18316" s="32"/>
      <c r="G18316" s="32"/>
      <c r="I18316" s="7"/>
      <c r="J18316" s="7"/>
      <c r="K18316" s="7"/>
      <c r="N18316" s="7"/>
    </row>
    <row r="18317" spans="4:14" s="1" customFormat="1">
      <c r="D18317" s="32"/>
      <c r="G18317" s="32"/>
      <c r="I18317" s="7"/>
      <c r="J18317" s="7"/>
      <c r="K18317" s="7"/>
      <c r="N18317" s="7"/>
    </row>
    <row r="18318" spans="4:14" s="1" customFormat="1">
      <c r="D18318" s="32"/>
      <c r="G18318" s="32"/>
      <c r="I18318" s="7"/>
      <c r="J18318" s="7"/>
      <c r="K18318" s="7"/>
      <c r="N18318" s="7"/>
    </row>
    <row r="18319" spans="4:14" s="1" customFormat="1">
      <c r="D18319" s="32"/>
      <c r="G18319" s="32"/>
      <c r="I18319" s="7"/>
      <c r="J18319" s="7"/>
      <c r="K18319" s="7"/>
      <c r="N18319" s="7"/>
    </row>
    <row r="18320" spans="4:14" s="1" customFormat="1">
      <c r="D18320" s="32"/>
      <c r="G18320" s="32"/>
      <c r="I18320" s="7"/>
      <c r="J18320" s="7"/>
      <c r="K18320" s="7"/>
      <c r="N18320" s="7"/>
    </row>
    <row r="18321" spans="4:14" s="1" customFormat="1">
      <c r="D18321" s="32"/>
      <c r="G18321" s="32"/>
      <c r="I18321" s="7"/>
      <c r="J18321" s="7"/>
      <c r="K18321" s="7"/>
      <c r="N18321" s="7"/>
    </row>
    <row r="18322" spans="4:14" s="1" customFormat="1">
      <c r="D18322" s="32"/>
      <c r="G18322" s="32"/>
      <c r="I18322" s="7"/>
      <c r="J18322" s="7"/>
      <c r="K18322" s="7"/>
      <c r="N18322" s="7"/>
    </row>
    <row r="18323" spans="4:14" s="1" customFormat="1">
      <c r="D18323" s="32"/>
      <c r="G18323" s="32"/>
      <c r="I18323" s="7"/>
      <c r="J18323" s="7"/>
      <c r="K18323" s="7"/>
      <c r="N18323" s="7"/>
    </row>
    <row r="18324" spans="4:14" s="1" customFormat="1">
      <c r="D18324" s="32"/>
      <c r="G18324" s="32"/>
      <c r="I18324" s="7"/>
      <c r="J18324" s="7"/>
      <c r="K18324" s="7"/>
      <c r="N18324" s="7"/>
    </row>
    <row r="18325" spans="4:14" s="1" customFormat="1">
      <c r="D18325" s="32"/>
      <c r="G18325" s="32"/>
      <c r="I18325" s="7"/>
      <c r="J18325" s="7"/>
      <c r="K18325" s="7"/>
      <c r="N18325" s="7"/>
    </row>
    <row r="18326" spans="4:14" s="1" customFormat="1">
      <c r="D18326" s="32"/>
      <c r="G18326" s="32"/>
      <c r="I18326" s="7"/>
      <c r="J18326" s="7"/>
      <c r="K18326" s="7"/>
      <c r="N18326" s="7"/>
    </row>
    <row r="18327" spans="4:14" s="1" customFormat="1">
      <c r="D18327" s="32"/>
      <c r="G18327" s="32"/>
      <c r="I18327" s="7"/>
      <c r="J18327" s="7"/>
      <c r="K18327" s="7"/>
      <c r="N18327" s="7"/>
    </row>
    <row r="18328" spans="4:14" s="1" customFormat="1">
      <c r="D18328" s="32"/>
      <c r="G18328" s="32"/>
      <c r="I18328" s="7"/>
      <c r="J18328" s="7"/>
      <c r="K18328" s="7"/>
      <c r="N18328" s="7"/>
    </row>
    <row r="18329" spans="4:14" s="1" customFormat="1">
      <c r="D18329" s="32"/>
      <c r="G18329" s="32"/>
      <c r="I18329" s="7"/>
      <c r="J18329" s="7"/>
      <c r="K18329" s="7"/>
      <c r="N18329" s="7"/>
    </row>
    <row r="18330" spans="4:14" s="1" customFormat="1">
      <c r="D18330" s="32"/>
      <c r="G18330" s="32"/>
      <c r="I18330" s="7"/>
      <c r="J18330" s="7"/>
      <c r="K18330" s="7"/>
      <c r="N18330" s="7"/>
    </row>
    <row r="18331" spans="4:14" s="1" customFormat="1">
      <c r="D18331" s="32"/>
      <c r="G18331" s="32"/>
      <c r="I18331" s="7"/>
      <c r="J18331" s="7"/>
      <c r="K18331" s="7"/>
      <c r="N18331" s="7"/>
    </row>
    <row r="18332" spans="4:14" s="1" customFormat="1">
      <c r="D18332" s="32"/>
      <c r="G18332" s="32"/>
      <c r="I18332" s="7"/>
      <c r="J18332" s="7"/>
      <c r="K18332" s="7"/>
      <c r="N18332" s="7"/>
    </row>
    <row r="18333" spans="4:14" s="1" customFormat="1">
      <c r="D18333" s="32"/>
      <c r="G18333" s="32"/>
      <c r="I18333" s="7"/>
      <c r="J18333" s="7"/>
      <c r="K18333" s="7"/>
      <c r="N18333" s="7"/>
    </row>
    <row r="18334" spans="4:14" s="1" customFormat="1">
      <c r="D18334" s="32"/>
      <c r="G18334" s="32"/>
      <c r="I18334" s="7"/>
      <c r="J18334" s="7"/>
      <c r="K18334" s="7"/>
      <c r="N18334" s="7"/>
    </row>
    <row r="18335" spans="4:14" s="1" customFormat="1">
      <c r="D18335" s="32"/>
      <c r="G18335" s="32"/>
      <c r="I18335" s="7"/>
      <c r="J18335" s="7"/>
      <c r="K18335" s="7"/>
      <c r="N18335" s="7"/>
    </row>
    <row r="18336" spans="4:14" s="1" customFormat="1">
      <c r="D18336" s="32"/>
      <c r="G18336" s="32"/>
      <c r="I18336" s="7"/>
      <c r="J18336" s="7"/>
      <c r="K18336" s="7"/>
      <c r="N18336" s="7"/>
    </row>
    <row r="18337" spans="4:14" s="1" customFormat="1">
      <c r="D18337" s="32"/>
      <c r="G18337" s="32"/>
      <c r="I18337" s="7"/>
      <c r="J18337" s="7"/>
      <c r="K18337" s="7"/>
      <c r="N18337" s="7"/>
    </row>
    <row r="18338" spans="4:14" s="1" customFormat="1">
      <c r="D18338" s="32"/>
      <c r="G18338" s="32"/>
      <c r="I18338" s="7"/>
      <c r="J18338" s="7"/>
      <c r="K18338" s="7"/>
      <c r="N18338" s="7"/>
    </row>
    <row r="18339" spans="4:14" s="1" customFormat="1">
      <c r="D18339" s="32"/>
      <c r="G18339" s="32"/>
      <c r="I18339" s="7"/>
      <c r="J18339" s="7"/>
      <c r="K18339" s="7"/>
      <c r="N18339" s="7"/>
    </row>
    <row r="18340" spans="4:14" s="1" customFormat="1">
      <c r="D18340" s="32"/>
      <c r="G18340" s="32"/>
      <c r="I18340" s="7"/>
      <c r="J18340" s="7"/>
      <c r="K18340" s="7"/>
      <c r="N18340" s="7"/>
    </row>
    <row r="18341" spans="4:14" s="1" customFormat="1">
      <c r="D18341" s="32"/>
      <c r="G18341" s="32"/>
      <c r="I18341" s="7"/>
      <c r="J18341" s="7"/>
      <c r="K18341" s="7"/>
      <c r="N18341" s="7"/>
    </row>
    <row r="18342" spans="4:14" s="1" customFormat="1">
      <c r="D18342" s="32"/>
      <c r="G18342" s="32"/>
      <c r="I18342" s="7"/>
      <c r="J18342" s="7"/>
      <c r="K18342" s="7"/>
      <c r="N18342" s="7"/>
    </row>
    <row r="18343" spans="4:14" s="1" customFormat="1">
      <c r="D18343" s="32"/>
      <c r="G18343" s="32"/>
      <c r="I18343" s="7"/>
      <c r="J18343" s="7"/>
      <c r="K18343" s="7"/>
      <c r="N18343" s="7"/>
    </row>
    <row r="18344" spans="4:14" s="1" customFormat="1">
      <c r="D18344" s="32"/>
      <c r="G18344" s="32"/>
      <c r="I18344" s="7"/>
      <c r="J18344" s="7"/>
      <c r="K18344" s="7"/>
      <c r="N18344" s="7"/>
    </row>
    <row r="18345" spans="4:14" s="1" customFormat="1">
      <c r="D18345" s="32"/>
      <c r="G18345" s="32"/>
      <c r="I18345" s="7"/>
      <c r="J18345" s="7"/>
      <c r="K18345" s="7"/>
      <c r="N18345" s="7"/>
    </row>
    <row r="18346" spans="4:14" s="1" customFormat="1">
      <c r="D18346" s="32"/>
      <c r="G18346" s="32"/>
      <c r="I18346" s="7"/>
      <c r="J18346" s="7"/>
      <c r="K18346" s="7"/>
      <c r="N18346" s="7"/>
    </row>
    <row r="18347" spans="4:14" s="1" customFormat="1">
      <c r="D18347" s="32"/>
      <c r="G18347" s="32"/>
      <c r="I18347" s="7"/>
      <c r="J18347" s="7"/>
      <c r="K18347" s="7"/>
      <c r="N18347" s="7"/>
    </row>
    <row r="18348" spans="4:14" s="1" customFormat="1">
      <c r="D18348" s="32"/>
      <c r="G18348" s="32"/>
      <c r="I18348" s="7"/>
      <c r="J18348" s="7"/>
      <c r="K18348" s="7"/>
      <c r="N18348" s="7"/>
    </row>
    <row r="18349" spans="4:14" s="1" customFormat="1">
      <c r="D18349" s="32"/>
      <c r="G18349" s="32"/>
      <c r="I18349" s="7"/>
      <c r="J18349" s="7"/>
      <c r="K18349" s="7"/>
      <c r="N18349" s="7"/>
    </row>
    <row r="18350" spans="4:14" s="1" customFormat="1">
      <c r="D18350" s="32"/>
      <c r="G18350" s="32"/>
      <c r="I18350" s="7"/>
      <c r="J18350" s="7"/>
      <c r="K18350" s="7"/>
      <c r="N18350" s="7"/>
    </row>
    <row r="18351" spans="4:14" s="1" customFormat="1">
      <c r="D18351" s="32"/>
      <c r="G18351" s="32"/>
      <c r="I18351" s="7"/>
      <c r="J18351" s="7"/>
      <c r="K18351" s="7"/>
      <c r="N18351" s="7"/>
    </row>
    <row r="18352" spans="4:14" s="1" customFormat="1">
      <c r="D18352" s="32"/>
      <c r="G18352" s="32"/>
      <c r="I18352" s="7"/>
      <c r="J18352" s="7"/>
      <c r="K18352" s="7"/>
      <c r="N18352" s="7"/>
    </row>
    <row r="18353" spans="4:14" s="1" customFormat="1">
      <c r="D18353" s="32"/>
      <c r="G18353" s="32"/>
      <c r="I18353" s="7"/>
      <c r="J18353" s="7"/>
      <c r="K18353" s="7"/>
      <c r="N18353" s="7"/>
    </row>
    <row r="18354" spans="4:14" s="1" customFormat="1">
      <c r="D18354" s="32"/>
      <c r="G18354" s="32"/>
      <c r="I18354" s="7"/>
      <c r="J18354" s="7"/>
      <c r="K18354" s="7"/>
      <c r="N18354" s="7"/>
    </row>
    <row r="18355" spans="4:14" s="1" customFormat="1">
      <c r="D18355" s="32"/>
      <c r="G18355" s="32"/>
      <c r="I18355" s="7"/>
      <c r="J18355" s="7"/>
      <c r="K18355" s="7"/>
      <c r="N18355" s="7"/>
    </row>
    <row r="18356" spans="4:14" s="1" customFormat="1">
      <c r="D18356" s="32"/>
      <c r="G18356" s="32"/>
      <c r="I18356" s="7"/>
      <c r="J18356" s="7"/>
      <c r="K18356" s="7"/>
      <c r="N18356" s="7"/>
    </row>
    <row r="18357" spans="4:14" s="1" customFormat="1">
      <c r="D18357" s="32"/>
      <c r="G18357" s="32"/>
      <c r="I18357" s="7"/>
      <c r="J18357" s="7"/>
      <c r="K18357" s="7"/>
      <c r="N18357" s="7"/>
    </row>
    <row r="18358" spans="4:14" s="1" customFormat="1">
      <c r="D18358" s="32"/>
      <c r="G18358" s="32"/>
      <c r="I18358" s="7"/>
      <c r="J18358" s="7"/>
      <c r="K18358" s="7"/>
      <c r="N18358" s="7"/>
    </row>
    <row r="18359" spans="4:14" s="1" customFormat="1">
      <c r="D18359" s="32"/>
      <c r="G18359" s="32"/>
      <c r="I18359" s="7"/>
      <c r="J18359" s="7"/>
      <c r="K18359" s="7"/>
      <c r="N18359" s="7"/>
    </row>
    <row r="18360" spans="4:14" s="1" customFormat="1">
      <c r="D18360" s="32"/>
      <c r="G18360" s="32"/>
      <c r="I18360" s="7"/>
      <c r="J18360" s="7"/>
      <c r="K18360" s="7"/>
      <c r="N18360" s="7"/>
    </row>
    <row r="18361" spans="4:14" s="1" customFormat="1">
      <c r="D18361" s="32"/>
      <c r="G18361" s="32"/>
      <c r="I18361" s="7"/>
      <c r="J18361" s="7"/>
      <c r="K18361" s="7"/>
      <c r="N18361" s="7"/>
    </row>
    <row r="18362" spans="4:14" s="1" customFormat="1">
      <c r="D18362" s="32"/>
      <c r="G18362" s="32"/>
      <c r="I18362" s="7"/>
      <c r="J18362" s="7"/>
      <c r="K18362" s="7"/>
      <c r="N18362" s="7"/>
    </row>
    <row r="18363" spans="4:14" s="1" customFormat="1">
      <c r="D18363" s="32"/>
      <c r="G18363" s="32"/>
      <c r="I18363" s="7"/>
      <c r="J18363" s="7"/>
      <c r="K18363" s="7"/>
      <c r="N18363" s="7"/>
    </row>
    <row r="18364" spans="4:14" s="1" customFormat="1">
      <c r="D18364" s="32"/>
      <c r="G18364" s="32"/>
      <c r="I18364" s="7"/>
      <c r="J18364" s="7"/>
      <c r="K18364" s="7"/>
      <c r="N18364" s="7"/>
    </row>
    <row r="18365" spans="4:14" s="1" customFormat="1">
      <c r="D18365" s="32"/>
      <c r="G18365" s="32"/>
      <c r="I18365" s="7"/>
      <c r="J18365" s="7"/>
      <c r="K18365" s="7"/>
      <c r="N18365" s="7"/>
    </row>
    <row r="18366" spans="4:14" s="1" customFormat="1">
      <c r="D18366" s="32"/>
      <c r="G18366" s="32"/>
      <c r="I18366" s="7"/>
      <c r="J18366" s="7"/>
      <c r="K18366" s="7"/>
      <c r="N18366" s="7"/>
    </row>
    <row r="18367" spans="4:14" s="1" customFormat="1">
      <c r="D18367" s="32"/>
      <c r="G18367" s="32"/>
      <c r="I18367" s="7"/>
      <c r="J18367" s="7"/>
      <c r="K18367" s="7"/>
      <c r="N18367" s="7"/>
    </row>
    <row r="18368" spans="4:14" s="1" customFormat="1">
      <c r="D18368" s="32"/>
      <c r="G18368" s="32"/>
      <c r="I18368" s="7"/>
      <c r="J18368" s="7"/>
      <c r="K18368" s="7"/>
      <c r="N18368" s="7"/>
    </row>
    <row r="18369" spans="4:14" s="1" customFormat="1">
      <c r="D18369" s="32"/>
      <c r="G18369" s="32"/>
      <c r="I18369" s="7"/>
      <c r="J18369" s="7"/>
      <c r="K18369" s="7"/>
      <c r="N18369" s="7"/>
    </row>
    <row r="18370" spans="4:14" s="1" customFormat="1">
      <c r="D18370" s="32"/>
      <c r="G18370" s="32"/>
      <c r="I18370" s="7"/>
      <c r="J18370" s="7"/>
      <c r="K18370" s="7"/>
      <c r="N18370" s="7"/>
    </row>
    <row r="18371" spans="4:14" s="1" customFormat="1">
      <c r="D18371" s="32"/>
      <c r="G18371" s="32"/>
      <c r="I18371" s="7"/>
      <c r="J18371" s="7"/>
      <c r="K18371" s="7"/>
      <c r="N18371" s="7"/>
    </row>
    <row r="18372" spans="4:14" s="1" customFormat="1">
      <c r="D18372" s="32"/>
      <c r="G18372" s="32"/>
      <c r="I18372" s="7"/>
      <c r="J18372" s="7"/>
      <c r="K18372" s="7"/>
      <c r="N18372" s="7"/>
    </row>
    <row r="18373" spans="4:14" s="1" customFormat="1">
      <c r="D18373" s="32"/>
      <c r="G18373" s="32"/>
      <c r="I18373" s="7"/>
      <c r="J18373" s="7"/>
      <c r="K18373" s="7"/>
      <c r="N18373" s="7"/>
    </row>
    <row r="18374" spans="4:14" s="1" customFormat="1">
      <c r="D18374" s="32"/>
      <c r="G18374" s="32"/>
      <c r="I18374" s="7"/>
      <c r="J18374" s="7"/>
      <c r="K18374" s="7"/>
      <c r="N18374" s="7"/>
    </row>
    <row r="18375" spans="4:14" s="1" customFormat="1">
      <c r="D18375" s="32"/>
      <c r="G18375" s="32"/>
      <c r="I18375" s="7"/>
      <c r="J18375" s="7"/>
      <c r="K18375" s="7"/>
      <c r="N18375" s="7"/>
    </row>
    <row r="18376" spans="4:14" s="1" customFormat="1">
      <c r="D18376" s="32"/>
      <c r="G18376" s="32"/>
      <c r="I18376" s="7"/>
      <c r="J18376" s="7"/>
      <c r="K18376" s="7"/>
      <c r="N18376" s="7"/>
    </row>
    <row r="18377" spans="4:14" s="1" customFormat="1">
      <c r="D18377" s="32"/>
      <c r="G18377" s="32"/>
      <c r="I18377" s="7"/>
      <c r="J18377" s="7"/>
      <c r="K18377" s="7"/>
      <c r="N18377" s="7"/>
    </row>
    <row r="18378" spans="4:14" s="1" customFormat="1">
      <c r="D18378" s="32"/>
      <c r="G18378" s="32"/>
      <c r="I18378" s="7"/>
      <c r="J18378" s="7"/>
      <c r="K18378" s="7"/>
      <c r="N18378" s="7"/>
    </row>
    <row r="18379" spans="4:14" s="1" customFormat="1">
      <c r="D18379" s="32"/>
      <c r="G18379" s="32"/>
      <c r="I18379" s="7"/>
      <c r="J18379" s="7"/>
      <c r="K18379" s="7"/>
      <c r="N18379" s="7"/>
    </row>
    <row r="18380" spans="4:14" s="1" customFormat="1">
      <c r="D18380" s="32"/>
      <c r="G18380" s="32"/>
      <c r="I18380" s="7"/>
      <c r="J18380" s="7"/>
      <c r="K18380" s="7"/>
      <c r="N18380" s="7"/>
    </row>
    <row r="18381" spans="4:14" s="1" customFormat="1">
      <c r="D18381" s="32"/>
      <c r="G18381" s="32"/>
      <c r="I18381" s="7"/>
      <c r="J18381" s="7"/>
      <c r="K18381" s="7"/>
      <c r="N18381" s="7"/>
    </row>
    <row r="18382" spans="4:14" s="1" customFormat="1">
      <c r="D18382" s="32"/>
      <c r="G18382" s="32"/>
      <c r="I18382" s="7"/>
      <c r="J18382" s="7"/>
      <c r="K18382" s="7"/>
      <c r="N18382" s="7"/>
    </row>
    <row r="18383" spans="4:14" s="1" customFormat="1">
      <c r="D18383" s="32"/>
      <c r="G18383" s="32"/>
      <c r="I18383" s="7"/>
      <c r="J18383" s="7"/>
      <c r="K18383" s="7"/>
      <c r="N18383" s="7"/>
    </row>
    <row r="18384" spans="4:14" s="1" customFormat="1">
      <c r="D18384" s="32"/>
      <c r="G18384" s="32"/>
      <c r="I18384" s="7"/>
      <c r="J18384" s="7"/>
      <c r="K18384" s="7"/>
      <c r="N18384" s="7"/>
    </row>
    <row r="18385" spans="4:14" s="1" customFormat="1">
      <c r="D18385" s="32"/>
      <c r="G18385" s="32"/>
      <c r="I18385" s="7"/>
      <c r="J18385" s="7"/>
      <c r="K18385" s="7"/>
      <c r="N18385" s="7"/>
    </row>
    <row r="18386" spans="4:14" s="1" customFormat="1">
      <c r="D18386" s="32"/>
      <c r="G18386" s="32"/>
      <c r="I18386" s="7"/>
      <c r="J18386" s="7"/>
      <c r="K18386" s="7"/>
      <c r="N18386" s="7"/>
    </row>
    <row r="18387" spans="4:14" s="1" customFormat="1">
      <c r="D18387" s="32"/>
      <c r="G18387" s="32"/>
      <c r="I18387" s="7"/>
      <c r="J18387" s="7"/>
      <c r="K18387" s="7"/>
      <c r="N18387" s="7"/>
    </row>
    <row r="18388" spans="4:14" s="1" customFormat="1">
      <c r="D18388" s="32"/>
      <c r="G18388" s="32"/>
      <c r="I18388" s="7"/>
      <c r="J18388" s="7"/>
      <c r="K18388" s="7"/>
      <c r="N18388" s="7"/>
    </row>
    <row r="18389" spans="4:14" s="1" customFormat="1">
      <c r="D18389" s="32"/>
      <c r="G18389" s="32"/>
      <c r="I18389" s="7"/>
      <c r="J18389" s="7"/>
      <c r="K18389" s="7"/>
      <c r="N18389" s="7"/>
    </row>
    <row r="18390" spans="4:14" s="1" customFormat="1">
      <c r="D18390" s="32"/>
      <c r="G18390" s="32"/>
      <c r="I18390" s="7"/>
      <c r="J18390" s="7"/>
      <c r="K18390" s="7"/>
      <c r="N18390" s="7"/>
    </row>
    <row r="18391" spans="4:14" s="1" customFormat="1">
      <c r="D18391" s="32"/>
      <c r="G18391" s="32"/>
      <c r="I18391" s="7"/>
      <c r="J18391" s="7"/>
      <c r="K18391" s="7"/>
      <c r="N18391" s="7"/>
    </row>
    <row r="18392" spans="4:14" s="1" customFormat="1">
      <c r="D18392" s="32"/>
      <c r="G18392" s="32"/>
      <c r="I18392" s="7"/>
      <c r="J18392" s="7"/>
      <c r="K18392" s="7"/>
      <c r="N18392" s="7"/>
    </row>
    <row r="18393" spans="4:14" s="1" customFormat="1">
      <c r="D18393" s="32"/>
      <c r="G18393" s="32"/>
      <c r="I18393" s="7"/>
      <c r="J18393" s="7"/>
      <c r="K18393" s="7"/>
      <c r="N18393" s="7"/>
    </row>
    <row r="18394" spans="4:14" s="1" customFormat="1">
      <c r="D18394" s="32"/>
      <c r="G18394" s="32"/>
      <c r="I18394" s="7"/>
      <c r="J18394" s="7"/>
      <c r="K18394" s="7"/>
      <c r="N18394" s="7"/>
    </row>
    <row r="18395" spans="4:14" s="1" customFormat="1">
      <c r="D18395" s="32"/>
      <c r="G18395" s="32"/>
      <c r="I18395" s="7"/>
      <c r="J18395" s="7"/>
      <c r="K18395" s="7"/>
      <c r="N18395" s="7"/>
    </row>
    <row r="18396" spans="4:14" s="1" customFormat="1">
      <c r="D18396" s="32"/>
      <c r="G18396" s="32"/>
      <c r="I18396" s="7"/>
      <c r="J18396" s="7"/>
      <c r="K18396" s="7"/>
      <c r="N18396" s="7"/>
    </row>
    <row r="18397" spans="4:14" s="1" customFormat="1">
      <c r="D18397" s="32"/>
      <c r="G18397" s="32"/>
      <c r="I18397" s="7"/>
      <c r="J18397" s="7"/>
      <c r="K18397" s="7"/>
      <c r="N18397" s="7"/>
    </row>
    <row r="18398" spans="4:14" s="1" customFormat="1">
      <c r="D18398" s="32"/>
      <c r="G18398" s="32"/>
      <c r="I18398" s="7"/>
      <c r="J18398" s="7"/>
      <c r="K18398" s="7"/>
      <c r="N18398" s="7"/>
    </row>
    <row r="18399" spans="4:14" s="1" customFormat="1">
      <c r="D18399" s="32"/>
      <c r="G18399" s="32"/>
      <c r="I18399" s="7"/>
      <c r="J18399" s="7"/>
      <c r="K18399" s="7"/>
      <c r="N18399" s="7"/>
    </row>
    <row r="18400" spans="4:14" s="1" customFormat="1">
      <c r="D18400" s="32"/>
      <c r="G18400" s="32"/>
      <c r="I18400" s="7"/>
      <c r="J18400" s="7"/>
      <c r="K18400" s="7"/>
      <c r="N18400" s="7"/>
    </row>
    <row r="18401" spans="4:14" s="1" customFormat="1">
      <c r="D18401" s="32"/>
      <c r="G18401" s="32"/>
      <c r="I18401" s="7"/>
      <c r="J18401" s="7"/>
      <c r="K18401" s="7"/>
      <c r="N18401" s="7"/>
    </row>
    <row r="18402" spans="4:14" s="1" customFormat="1">
      <c r="D18402" s="32"/>
      <c r="G18402" s="32"/>
      <c r="I18402" s="7"/>
      <c r="J18402" s="7"/>
      <c r="K18402" s="7"/>
      <c r="N18402" s="7"/>
    </row>
    <row r="18403" spans="4:14" s="1" customFormat="1">
      <c r="D18403" s="32"/>
      <c r="G18403" s="32"/>
      <c r="I18403" s="7"/>
      <c r="J18403" s="7"/>
      <c r="K18403" s="7"/>
      <c r="N18403" s="7"/>
    </row>
    <row r="18404" spans="4:14" s="1" customFormat="1">
      <c r="D18404" s="32"/>
      <c r="G18404" s="32"/>
      <c r="I18404" s="7"/>
      <c r="J18404" s="7"/>
      <c r="K18404" s="7"/>
      <c r="N18404" s="7"/>
    </row>
    <row r="18405" spans="4:14" s="1" customFormat="1">
      <c r="D18405" s="32"/>
      <c r="G18405" s="32"/>
      <c r="I18405" s="7"/>
      <c r="J18405" s="7"/>
      <c r="K18405" s="7"/>
      <c r="N18405" s="7"/>
    </row>
    <row r="18406" spans="4:14" s="1" customFormat="1">
      <c r="D18406" s="32"/>
      <c r="G18406" s="32"/>
      <c r="I18406" s="7"/>
      <c r="J18406" s="7"/>
      <c r="K18406" s="7"/>
      <c r="N18406" s="7"/>
    </row>
    <row r="18407" spans="4:14" s="1" customFormat="1">
      <c r="D18407" s="32"/>
      <c r="G18407" s="32"/>
      <c r="I18407" s="7"/>
      <c r="J18407" s="7"/>
      <c r="K18407" s="7"/>
      <c r="N18407" s="7"/>
    </row>
    <row r="18408" spans="4:14" s="1" customFormat="1">
      <c r="D18408" s="32"/>
      <c r="G18408" s="32"/>
      <c r="I18408" s="7"/>
      <c r="J18408" s="7"/>
      <c r="K18408" s="7"/>
      <c r="N18408" s="7"/>
    </row>
    <row r="18409" spans="4:14" s="1" customFormat="1">
      <c r="D18409" s="32"/>
      <c r="G18409" s="32"/>
      <c r="I18409" s="7"/>
      <c r="J18409" s="7"/>
      <c r="K18409" s="7"/>
      <c r="N18409" s="7"/>
    </row>
    <row r="18410" spans="4:14" s="1" customFormat="1">
      <c r="D18410" s="32"/>
      <c r="G18410" s="32"/>
      <c r="I18410" s="7"/>
      <c r="J18410" s="7"/>
      <c r="K18410" s="7"/>
      <c r="N18410" s="7"/>
    </row>
    <row r="18411" spans="4:14" s="1" customFormat="1">
      <c r="D18411" s="32"/>
      <c r="G18411" s="32"/>
      <c r="I18411" s="7"/>
      <c r="J18411" s="7"/>
      <c r="K18411" s="7"/>
      <c r="N18411" s="7"/>
    </row>
    <row r="18412" spans="4:14" s="1" customFormat="1">
      <c r="D18412" s="32"/>
      <c r="G18412" s="32"/>
      <c r="I18412" s="7"/>
      <c r="J18412" s="7"/>
      <c r="K18412" s="7"/>
      <c r="N18412" s="7"/>
    </row>
    <row r="18413" spans="4:14" s="1" customFormat="1">
      <c r="D18413" s="32"/>
      <c r="G18413" s="32"/>
      <c r="I18413" s="7"/>
      <c r="J18413" s="7"/>
      <c r="K18413" s="7"/>
      <c r="N18413" s="7"/>
    </row>
    <row r="18414" spans="4:14" s="1" customFormat="1">
      <c r="D18414" s="32"/>
      <c r="G18414" s="32"/>
      <c r="I18414" s="7"/>
      <c r="J18414" s="7"/>
      <c r="K18414" s="7"/>
      <c r="N18414" s="7"/>
    </row>
    <row r="18415" spans="4:14" s="1" customFormat="1">
      <c r="D18415" s="32"/>
      <c r="G18415" s="32"/>
      <c r="I18415" s="7"/>
      <c r="J18415" s="7"/>
      <c r="K18415" s="7"/>
      <c r="N18415" s="7"/>
    </row>
    <row r="18416" spans="4:14" s="1" customFormat="1">
      <c r="D18416" s="32"/>
      <c r="G18416" s="32"/>
      <c r="I18416" s="7"/>
      <c r="J18416" s="7"/>
      <c r="K18416" s="7"/>
      <c r="N18416" s="7"/>
    </row>
    <row r="18417" spans="4:14" s="1" customFormat="1">
      <c r="D18417" s="32"/>
      <c r="G18417" s="32"/>
      <c r="I18417" s="7"/>
      <c r="J18417" s="7"/>
      <c r="K18417" s="7"/>
      <c r="N18417" s="7"/>
    </row>
    <row r="18418" spans="4:14" s="1" customFormat="1">
      <c r="D18418" s="32"/>
      <c r="G18418" s="32"/>
      <c r="I18418" s="7"/>
      <c r="J18418" s="7"/>
      <c r="K18418" s="7"/>
      <c r="N18418" s="7"/>
    </row>
    <row r="18419" spans="4:14" s="1" customFormat="1">
      <c r="D18419" s="32"/>
      <c r="G18419" s="32"/>
      <c r="I18419" s="7"/>
      <c r="J18419" s="7"/>
      <c r="K18419" s="7"/>
      <c r="N18419" s="7"/>
    </row>
    <row r="18420" spans="4:14" s="1" customFormat="1">
      <c r="D18420" s="32"/>
      <c r="G18420" s="32"/>
      <c r="I18420" s="7"/>
      <c r="J18420" s="7"/>
      <c r="K18420" s="7"/>
      <c r="N18420" s="7"/>
    </row>
    <row r="18421" spans="4:14" s="1" customFormat="1">
      <c r="D18421" s="32"/>
      <c r="G18421" s="32"/>
      <c r="I18421" s="7"/>
      <c r="J18421" s="7"/>
      <c r="K18421" s="7"/>
      <c r="N18421" s="7"/>
    </row>
    <row r="18422" spans="4:14" s="1" customFormat="1">
      <c r="D18422" s="32"/>
      <c r="G18422" s="32"/>
      <c r="I18422" s="7"/>
      <c r="J18422" s="7"/>
      <c r="K18422" s="7"/>
      <c r="N18422" s="7"/>
    </row>
    <row r="18423" spans="4:14" s="1" customFormat="1">
      <c r="D18423" s="32"/>
      <c r="G18423" s="32"/>
      <c r="I18423" s="7"/>
      <c r="J18423" s="7"/>
      <c r="K18423" s="7"/>
      <c r="N18423" s="7"/>
    </row>
    <row r="18424" spans="4:14" s="1" customFormat="1">
      <c r="D18424" s="32"/>
      <c r="G18424" s="32"/>
      <c r="I18424" s="7"/>
      <c r="J18424" s="7"/>
      <c r="K18424" s="7"/>
      <c r="N18424" s="7"/>
    </row>
    <row r="18425" spans="4:14" s="1" customFormat="1">
      <c r="D18425" s="32"/>
      <c r="G18425" s="32"/>
      <c r="I18425" s="7"/>
      <c r="J18425" s="7"/>
      <c r="K18425" s="7"/>
      <c r="N18425" s="7"/>
    </row>
    <row r="18426" spans="4:14" s="1" customFormat="1">
      <c r="D18426" s="32"/>
      <c r="G18426" s="32"/>
      <c r="I18426" s="7"/>
      <c r="J18426" s="7"/>
      <c r="K18426" s="7"/>
      <c r="N18426" s="7"/>
    </row>
    <row r="18427" spans="4:14" s="1" customFormat="1">
      <c r="D18427" s="32"/>
      <c r="G18427" s="32"/>
      <c r="I18427" s="7"/>
      <c r="J18427" s="7"/>
      <c r="K18427" s="7"/>
      <c r="N18427" s="7"/>
    </row>
    <row r="18428" spans="4:14" s="1" customFormat="1">
      <c r="D18428" s="32"/>
      <c r="G18428" s="32"/>
      <c r="I18428" s="7"/>
      <c r="J18428" s="7"/>
      <c r="K18428" s="7"/>
      <c r="N18428" s="7"/>
    </row>
    <row r="18429" spans="4:14" s="1" customFormat="1">
      <c r="D18429" s="32"/>
      <c r="G18429" s="32"/>
      <c r="I18429" s="7"/>
      <c r="J18429" s="7"/>
      <c r="K18429" s="7"/>
      <c r="N18429" s="7"/>
    </row>
    <row r="18430" spans="4:14" s="1" customFormat="1">
      <c r="D18430" s="32"/>
      <c r="G18430" s="32"/>
      <c r="I18430" s="7"/>
      <c r="J18430" s="7"/>
      <c r="K18430" s="7"/>
      <c r="N18430" s="7"/>
    </row>
    <row r="18431" spans="4:14" s="1" customFormat="1">
      <c r="D18431" s="32"/>
      <c r="G18431" s="32"/>
      <c r="I18431" s="7"/>
      <c r="J18431" s="7"/>
      <c r="K18431" s="7"/>
      <c r="N18431" s="7"/>
    </row>
    <row r="18432" spans="4:14" s="1" customFormat="1">
      <c r="D18432" s="32"/>
      <c r="G18432" s="32"/>
      <c r="I18432" s="7"/>
      <c r="J18432" s="7"/>
      <c r="K18432" s="7"/>
      <c r="N18432" s="7"/>
    </row>
    <row r="18433" spans="4:14" s="1" customFormat="1">
      <c r="D18433" s="32"/>
      <c r="G18433" s="32"/>
      <c r="I18433" s="7"/>
      <c r="J18433" s="7"/>
      <c r="K18433" s="7"/>
      <c r="N18433" s="7"/>
    </row>
    <row r="18434" spans="4:14" s="1" customFormat="1">
      <c r="D18434" s="32"/>
      <c r="G18434" s="32"/>
      <c r="I18434" s="7"/>
      <c r="J18434" s="7"/>
      <c r="K18434" s="7"/>
      <c r="N18434" s="7"/>
    </row>
    <row r="18435" spans="4:14" s="1" customFormat="1">
      <c r="D18435" s="32"/>
      <c r="G18435" s="32"/>
      <c r="I18435" s="7"/>
      <c r="J18435" s="7"/>
      <c r="K18435" s="7"/>
      <c r="N18435" s="7"/>
    </row>
    <row r="18436" spans="4:14" s="1" customFormat="1">
      <c r="D18436" s="32"/>
      <c r="G18436" s="32"/>
      <c r="I18436" s="7"/>
      <c r="J18436" s="7"/>
      <c r="K18436" s="7"/>
      <c r="N18436" s="7"/>
    </row>
    <row r="18437" spans="4:14" s="1" customFormat="1">
      <c r="D18437" s="32"/>
      <c r="G18437" s="32"/>
      <c r="I18437" s="7"/>
      <c r="J18437" s="7"/>
      <c r="K18437" s="7"/>
      <c r="N18437" s="7"/>
    </row>
    <row r="18438" spans="4:14" s="1" customFormat="1">
      <c r="D18438" s="32"/>
      <c r="G18438" s="32"/>
      <c r="I18438" s="7"/>
      <c r="J18438" s="7"/>
      <c r="K18438" s="7"/>
      <c r="N18438" s="7"/>
    </row>
    <row r="18439" spans="4:14" s="1" customFormat="1">
      <c r="D18439" s="32"/>
      <c r="G18439" s="32"/>
      <c r="I18439" s="7"/>
      <c r="J18439" s="7"/>
      <c r="K18439" s="7"/>
      <c r="N18439" s="7"/>
    </row>
    <row r="18440" spans="4:14" s="1" customFormat="1">
      <c r="D18440" s="32"/>
      <c r="G18440" s="32"/>
      <c r="I18440" s="7"/>
      <c r="J18440" s="7"/>
      <c r="K18440" s="7"/>
      <c r="N18440" s="7"/>
    </row>
    <row r="18441" spans="4:14" s="1" customFormat="1">
      <c r="D18441" s="32"/>
      <c r="G18441" s="32"/>
      <c r="I18441" s="7"/>
      <c r="J18441" s="7"/>
      <c r="K18441" s="7"/>
      <c r="N18441" s="7"/>
    </row>
    <row r="18442" spans="4:14" s="1" customFormat="1">
      <c r="D18442" s="32"/>
      <c r="G18442" s="32"/>
      <c r="I18442" s="7"/>
      <c r="J18442" s="7"/>
      <c r="K18442" s="7"/>
      <c r="N18442" s="7"/>
    </row>
    <row r="18443" spans="4:14" s="1" customFormat="1">
      <c r="D18443" s="32"/>
      <c r="G18443" s="32"/>
      <c r="I18443" s="7"/>
      <c r="J18443" s="7"/>
      <c r="K18443" s="7"/>
      <c r="N18443" s="7"/>
    </row>
    <row r="18444" spans="4:14" s="1" customFormat="1">
      <c r="D18444" s="32"/>
      <c r="G18444" s="32"/>
      <c r="I18444" s="7"/>
      <c r="J18444" s="7"/>
      <c r="K18444" s="7"/>
      <c r="N18444" s="7"/>
    </row>
    <row r="18445" spans="4:14" s="1" customFormat="1">
      <c r="D18445" s="32"/>
      <c r="G18445" s="32"/>
      <c r="I18445" s="7"/>
      <c r="J18445" s="7"/>
      <c r="K18445" s="7"/>
      <c r="N18445" s="7"/>
    </row>
    <row r="18446" spans="4:14" s="1" customFormat="1">
      <c r="D18446" s="32"/>
      <c r="G18446" s="32"/>
      <c r="I18446" s="7"/>
      <c r="J18446" s="7"/>
      <c r="K18446" s="7"/>
      <c r="N18446" s="7"/>
    </row>
    <row r="18447" spans="4:14" s="1" customFormat="1">
      <c r="D18447" s="32"/>
      <c r="G18447" s="32"/>
      <c r="I18447" s="7"/>
      <c r="J18447" s="7"/>
      <c r="K18447" s="7"/>
      <c r="N18447" s="7"/>
    </row>
    <row r="18448" spans="4:14" s="1" customFormat="1">
      <c r="D18448" s="32"/>
      <c r="G18448" s="32"/>
      <c r="I18448" s="7"/>
      <c r="J18448" s="7"/>
      <c r="K18448" s="7"/>
      <c r="N18448" s="7"/>
    </row>
    <row r="18449" spans="4:14" s="1" customFormat="1">
      <c r="D18449" s="32"/>
      <c r="G18449" s="32"/>
      <c r="I18449" s="7"/>
      <c r="J18449" s="7"/>
      <c r="K18449" s="7"/>
      <c r="N18449" s="7"/>
    </row>
    <row r="18450" spans="4:14" s="1" customFormat="1">
      <c r="D18450" s="32"/>
      <c r="G18450" s="32"/>
      <c r="I18450" s="7"/>
      <c r="J18450" s="7"/>
      <c r="K18450" s="7"/>
      <c r="N18450" s="7"/>
    </row>
    <row r="18451" spans="4:14" s="1" customFormat="1">
      <c r="D18451" s="32"/>
      <c r="G18451" s="32"/>
      <c r="I18451" s="7"/>
      <c r="J18451" s="7"/>
      <c r="K18451" s="7"/>
      <c r="N18451" s="7"/>
    </row>
    <row r="18452" spans="4:14" s="1" customFormat="1">
      <c r="D18452" s="32"/>
      <c r="G18452" s="32"/>
      <c r="I18452" s="7"/>
      <c r="J18452" s="7"/>
      <c r="K18452" s="7"/>
      <c r="N18452" s="7"/>
    </row>
    <row r="18453" spans="4:14" s="1" customFormat="1">
      <c r="D18453" s="32"/>
      <c r="G18453" s="32"/>
      <c r="I18453" s="7"/>
      <c r="J18453" s="7"/>
      <c r="K18453" s="7"/>
      <c r="N18453" s="7"/>
    </row>
    <row r="18454" spans="4:14" s="1" customFormat="1">
      <c r="D18454" s="32"/>
      <c r="G18454" s="32"/>
      <c r="I18454" s="7"/>
      <c r="J18454" s="7"/>
      <c r="K18454" s="7"/>
      <c r="N18454" s="7"/>
    </row>
    <row r="18455" spans="4:14" s="1" customFormat="1">
      <c r="D18455" s="32"/>
      <c r="G18455" s="32"/>
      <c r="I18455" s="7"/>
      <c r="J18455" s="7"/>
      <c r="K18455" s="7"/>
      <c r="N18455" s="7"/>
    </row>
    <row r="18456" spans="4:14" s="1" customFormat="1">
      <c r="D18456" s="32"/>
      <c r="G18456" s="32"/>
      <c r="I18456" s="7"/>
      <c r="J18456" s="7"/>
      <c r="K18456" s="7"/>
      <c r="N18456" s="7"/>
    </row>
    <row r="18457" spans="4:14" s="1" customFormat="1">
      <c r="D18457" s="32"/>
      <c r="G18457" s="32"/>
      <c r="I18457" s="7"/>
      <c r="J18457" s="7"/>
      <c r="K18457" s="7"/>
      <c r="N18457" s="7"/>
    </row>
    <row r="18458" spans="4:14" s="1" customFormat="1">
      <c r="D18458" s="32"/>
      <c r="G18458" s="32"/>
      <c r="I18458" s="7"/>
      <c r="J18458" s="7"/>
      <c r="K18458" s="7"/>
      <c r="N18458" s="7"/>
    </row>
    <row r="18459" spans="4:14" s="1" customFormat="1">
      <c r="D18459" s="32"/>
      <c r="G18459" s="32"/>
      <c r="I18459" s="7"/>
      <c r="J18459" s="7"/>
      <c r="K18459" s="7"/>
      <c r="N18459" s="7"/>
    </row>
    <row r="18460" spans="4:14" s="1" customFormat="1">
      <c r="D18460" s="32"/>
      <c r="G18460" s="32"/>
      <c r="I18460" s="7"/>
      <c r="J18460" s="7"/>
      <c r="K18460" s="7"/>
      <c r="N18460" s="7"/>
    </row>
    <row r="18461" spans="4:14" s="1" customFormat="1">
      <c r="D18461" s="32"/>
      <c r="G18461" s="32"/>
      <c r="I18461" s="7"/>
      <c r="J18461" s="7"/>
      <c r="K18461" s="7"/>
      <c r="N18461" s="7"/>
    </row>
    <row r="18462" spans="4:14" s="1" customFormat="1">
      <c r="D18462" s="32"/>
      <c r="G18462" s="32"/>
      <c r="I18462" s="7"/>
      <c r="J18462" s="7"/>
      <c r="K18462" s="7"/>
      <c r="N18462" s="7"/>
    </row>
    <row r="18463" spans="4:14" s="1" customFormat="1">
      <c r="D18463" s="32"/>
      <c r="G18463" s="32"/>
      <c r="I18463" s="7"/>
      <c r="J18463" s="7"/>
      <c r="K18463" s="7"/>
      <c r="N18463" s="7"/>
    </row>
    <row r="18464" spans="4:14" s="1" customFormat="1">
      <c r="D18464" s="32"/>
      <c r="G18464" s="32"/>
      <c r="I18464" s="7"/>
      <c r="J18464" s="7"/>
      <c r="K18464" s="7"/>
      <c r="N18464" s="7"/>
    </row>
    <row r="18465" spans="4:14" s="1" customFormat="1">
      <c r="D18465" s="32"/>
      <c r="G18465" s="32"/>
      <c r="I18465" s="7"/>
      <c r="J18465" s="7"/>
      <c r="K18465" s="7"/>
      <c r="N18465" s="7"/>
    </row>
    <row r="18466" spans="4:14" s="1" customFormat="1">
      <c r="D18466" s="32"/>
      <c r="G18466" s="32"/>
      <c r="I18466" s="7"/>
      <c r="J18466" s="7"/>
      <c r="K18466" s="7"/>
      <c r="N18466" s="7"/>
    </row>
    <row r="18467" spans="4:14" s="1" customFormat="1">
      <c r="D18467" s="32"/>
      <c r="G18467" s="32"/>
      <c r="I18467" s="7"/>
      <c r="J18467" s="7"/>
      <c r="K18467" s="7"/>
      <c r="N18467" s="7"/>
    </row>
    <row r="18468" spans="4:14" s="1" customFormat="1">
      <c r="D18468" s="32"/>
      <c r="G18468" s="32"/>
      <c r="I18468" s="7"/>
      <c r="J18468" s="7"/>
      <c r="K18468" s="7"/>
      <c r="N18468" s="7"/>
    </row>
    <row r="18469" spans="4:14" s="1" customFormat="1">
      <c r="D18469" s="32"/>
      <c r="G18469" s="32"/>
      <c r="I18469" s="7"/>
      <c r="J18469" s="7"/>
      <c r="K18469" s="7"/>
      <c r="N18469" s="7"/>
    </row>
    <row r="18470" spans="4:14" s="1" customFormat="1">
      <c r="D18470" s="32"/>
      <c r="G18470" s="32"/>
      <c r="I18470" s="7"/>
      <c r="J18470" s="7"/>
      <c r="K18470" s="7"/>
      <c r="N18470" s="7"/>
    </row>
    <row r="18471" spans="4:14" s="1" customFormat="1">
      <c r="D18471" s="32"/>
      <c r="G18471" s="32"/>
      <c r="I18471" s="7"/>
      <c r="J18471" s="7"/>
      <c r="K18471" s="7"/>
      <c r="N18471" s="7"/>
    </row>
    <row r="18472" spans="4:14" s="1" customFormat="1">
      <c r="D18472" s="32"/>
      <c r="G18472" s="32"/>
      <c r="I18472" s="7"/>
      <c r="J18472" s="7"/>
      <c r="K18472" s="7"/>
      <c r="N18472" s="7"/>
    </row>
    <row r="18473" spans="4:14" s="1" customFormat="1">
      <c r="D18473" s="32"/>
      <c r="G18473" s="32"/>
      <c r="I18473" s="7"/>
      <c r="J18473" s="7"/>
      <c r="K18473" s="7"/>
      <c r="N18473" s="7"/>
    </row>
    <row r="18474" spans="4:14" s="1" customFormat="1">
      <c r="D18474" s="32"/>
      <c r="G18474" s="32"/>
      <c r="I18474" s="7"/>
      <c r="J18474" s="7"/>
      <c r="K18474" s="7"/>
      <c r="N18474" s="7"/>
    </row>
    <row r="18475" spans="4:14" s="1" customFormat="1">
      <c r="D18475" s="32"/>
      <c r="G18475" s="32"/>
      <c r="I18475" s="7"/>
      <c r="J18475" s="7"/>
      <c r="K18475" s="7"/>
      <c r="N18475" s="7"/>
    </row>
    <row r="18476" spans="4:14" s="1" customFormat="1">
      <c r="D18476" s="32"/>
      <c r="G18476" s="32"/>
      <c r="I18476" s="7"/>
      <c r="J18476" s="7"/>
      <c r="K18476" s="7"/>
      <c r="N18476" s="7"/>
    </row>
    <row r="18477" spans="4:14" s="1" customFormat="1">
      <c r="D18477" s="32"/>
      <c r="G18477" s="32"/>
      <c r="I18477" s="7"/>
      <c r="J18477" s="7"/>
      <c r="K18477" s="7"/>
      <c r="N18477" s="7"/>
    </row>
    <row r="18478" spans="4:14" s="1" customFormat="1">
      <c r="D18478" s="32"/>
      <c r="G18478" s="32"/>
      <c r="I18478" s="7"/>
      <c r="J18478" s="7"/>
      <c r="K18478" s="7"/>
      <c r="N18478" s="7"/>
    </row>
    <row r="18479" spans="4:14" s="1" customFormat="1">
      <c r="D18479" s="32"/>
      <c r="G18479" s="32"/>
      <c r="I18479" s="7"/>
      <c r="J18479" s="7"/>
      <c r="K18479" s="7"/>
      <c r="N18479" s="7"/>
    </row>
    <row r="18480" spans="4:14" s="1" customFormat="1">
      <c r="D18480" s="32"/>
      <c r="G18480" s="32"/>
      <c r="I18480" s="7"/>
      <c r="J18480" s="7"/>
      <c r="K18480" s="7"/>
      <c r="N18480" s="7"/>
    </row>
    <row r="18481" spans="4:14" s="1" customFormat="1">
      <c r="D18481" s="32"/>
      <c r="G18481" s="32"/>
      <c r="I18481" s="7"/>
      <c r="J18481" s="7"/>
      <c r="K18481" s="7"/>
      <c r="N18481" s="7"/>
    </row>
    <row r="18482" spans="4:14" s="1" customFormat="1">
      <c r="D18482" s="32"/>
      <c r="G18482" s="32"/>
      <c r="I18482" s="7"/>
      <c r="J18482" s="7"/>
      <c r="K18482" s="7"/>
      <c r="N18482" s="7"/>
    </row>
    <row r="18483" spans="4:14" s="1" customFormat="1">
      <c r="D18483" s="32"/>
      <c r="G18483" s="32"/>
      <c r="I18483" s="7"/>
      <c r="J18483" s="7"/>
      <c r="K18483" s="7"/>
      <c r="N18483" s="7"/>
    </row>
    <row r="18484" spans="4:14" s="1" customFormat="1">
      <c r="D18484" s="32"/>
      <c r="G18484" s="32"/>
      <c r="I18484" s="7"/>
      <c r="J18484" s="7"/>
      <c r="K18484" s="7"/>
      <c r="N18484" s="7"/>
    </row>
    <row r="18485" spans="4:14" s="1" customFormat="1">
      <c r="D18485" s="32"/>
      <c r="G18485" s="32"/>
      <c r="I18485" s="7"/>
      <c r="J18485" s="7"/>
      <c r="K18485" s="7"/>
      <c r="N18485" s="7"/>
    </row>
    <row r="18486" spans="4:14" s="1" customFormat="1">
      <c r="D18486" s="32"/>
      <c r="G18486" s="32"/>
      <c r="I18486" s="7"/>
      <c r="J18486" s="7"/>
      <c r="K18486" s="7"/>
      <c r="N18486" s="7"/>
    </row>
    <row r="18487" spans="4:14" s="1" customFormat="1">
      <c r="D18487" s="32"/>
      <c r="G18487" s="32"/>
      <c r="I18487" s="7"/>
      <c r="J18487" s="7"/>
      <c r="K18487" s="7"/>
      <c r="N18487" s="7"/>
    </row>
    <row r="18488" spans="4:14" s="1" customFormat="1">
      <c r="D18488" s="32"/>
      <c r="G18488" s="32"/>
      <c r="I18488" s="7"/>
      <c r="J18488" s="7"/>
      <c r="K18488" s="7"/>
      <c r="N18488" s="7"/>
    </row>
    <row r="18489" spans="4:14" s="1" customFormat="1">
      <c r="D18489" s="32"/>
      <c r="G18489" s="32"/>
      <c r="I18489" s="7"/>
      <c r="J18489" s="7"/>
      <c r="K18489" s="7"/>
      <c r="N18489" s="7"/>
    </row>
    <row r="18490" spans="4:14" s="1" customFormat="1">
      <c r="D18490" s="32"/>
      <c r="G18490" s="32"/>
      <c r="I18490" s="7"/>
      <c r="J18490" s="7"/>
      <c r="K18490" s="7"/>
      <c r="N18490" s="7"/>
    </row>
    <row r="18491" spans="4:14" s="1" customFormat="1">
      <c r="D18491" s="32"/>
      <c r="G18491" s="32"/>
      <c r="I18491" s="7"/>
      <c r="J18491" s="7"/>
      <c r="K18491" s="7"/>
      <c r="N18491" s="7"/>
    </row>
    <row r="18492" spans="4:14" s="1" customFormat="1">
      <c r="D18492" s="32"/>
      <c r="G18492" s="32"/>
      <c r="I18492" s="7"/>
      <c r="J18492" s="7"/>
      <c r="K18492" s="7"/>
      <c r="N18492" s="7"/>
    </row>
    <row r="18493" spans="4:14" s="1" customFormat="1">
      <c r="D18493" s="32"/>
      <c r="G18493" s="32"/>
      <c r="I18493" s="7"/>
      <c r="J18493" s="7"/>
      <c r="K18493" s="7"/>
      <c r="N18493" s="7"/>
    </row>
    <row r="18494" spans="4:14" s="1" customFormat="1">
      <c r="D18494" s="32"/>
      <c r="G18494" s="32"/>
      <c r="I18494" s="7"/>
      <c r="J18494" s="7"/>
      <c r="K18494" s="7"/>
      <c r="N18494" s="7"/>
    </row>
    <row r="18495" spans="4:14" s="1" customFormat="1">
      <c r="D18495" s="32"/>
      <c r="G18495" s="32"/>
      <c r="I18495" s="7"/>
      <c r="J18495" s="7"/>
      <c r="K18495" s="7"/>
      <c r="N18495" s="7"/>
    </row>
    <row r="18496" spans="4:14" s="1" customFormat="1">
      <c r="D18496" s="32"/>
      <c r="G18496" s="32"/>
      <c r="I18496" s="7"/>
      <c r="J18496" s="7"/>
      <c r="K18496" s="7"/>
      <c r="N18496" s="7"/>
    </row>
    <row r="18497" spans="4:14" s="1" customFormat="1">
      <c r="D18497" s="32"/>
      <c r="G18497" s="32"/>
      <c r="I18497" s="7"/>
      <c r="J18497" s="7"/>
      <c r="K18497" s="7"/>
      <c r="N18497" s="7"/>
    </row>
    <row r="18498" spans="4:14" s="1" customFormat="1">
      <c r="D18498" s="32"/>
      <c r="G18498" s="32"/>
      <c r="I18498" s="7"/>
      <c r="J18498" s="7"/>
      <c r="K18498" s="7"/>
      <c r="N18498" s="7"/>
    </row>
    <row r="18499" spans="4:14" s="1" customFormat="1">
      <c r="D18499" s="32"/>
      <c r="G18499" s="32"/>
      <c r="I18499" s="7"/>
      <c r="J18499" s="7"/>
      <c r="K18499" s="7"/>
      <c r="N18499" s="7"/>
    </row>
    <row r="18500" spans="4:14" s="1" customFormat="1">
      <c r="D18500" s="32"/>
      <c r="G18500" s="32"/>
      <c r="I18500" s="7"/>
      <c r="J18500" s="7"/>
      <c r="K18500" s="7"/>
      <c r="N18500" s="7"/>
    </row>
    <row r="18501" spans="4:14" s="1" customFormat="1">
      <c r="D18501" s="32"/>
      <c r="G18501" s="32"/>
      <c r="I18501" s="7"/>
      <c r="J18501" s="7"/>
      <c r="K18501" s="7"/>
      <c r="N18501" s="7"/>
    </row>
    <row r="18502" spans="4:14" s="1" customFormat="1">
      <c r="D18502" s="32"/>
      <c r="G18502" s="32"/>
      <c r="I18502" s="7"/>
      <c r="J18502" s="7"/>
      <c r="K18502" s="7"/>
      <c r="N18502" s="7"/>
    </row>
    <row r="18503" spans="4:14" s="1" customFormat="1">
      <c r="D18503" s="32"/>
      <c r="G18503" s="32"/>
      <c r="I18503" s="7"/>
      <c r="J18503" s="7"/>
      <c r="K18503" s="7"/>
      <c r="N18503" s="7"/>
    </row>
    <row r="18504" spans="4:14" s="1" customFormat="1">
      <c r="D18504" s="32"/>
      <c r="G18504" s="32"/>
      <c r="I18504" s="7"/>
      <c r="J18504" s="7"/>
      <c r="K18504" s="7"/>
      <c r="N18504" s="7"/>
    </row>
    <row r="18505" spans="4:14" s="1" customFormat="1">
      <c r="D18505" s="32"/>
      <c r="G18505" s="32"/>
      <c r="I18505" s="7"/>
      <c r="J18505" s="7"/>
      <c r="K18505" s="7"/>
      <c r="N18505" s="7"/>
    </row>
    <row r="18506" spans="4:14" s="1" customFormat="1">
      <c r="D18506" s="32"/>
      <c r="G18506" s="32"/>
      <c r="I18506" s="7"/>
      <c r="J18506" s="7"/>
      <c r="K18506" s="7"/>
      <c r="N18506" s="7"/>
    </row>
    <row r="18507" spans="4:14" s="1" customFormat="1">
      <c r="D18507" s="32"/>
      <c r="G18507" s="32"/>
      <c r="I18507" s="7"/>
      <c r="J18507" s="7"/>
      <c r="K18507" s="7"/>
      <c r="N18507" s="7"/>
    </row>
    <row r="18508" spans="4:14" s="1" customFormat="1">
      <c r="D18508" s="32"/>
      <c r="G18508" s="32"/>
      <c r="I18508" s="7"/>
      <c r="J18508" s="7"/>
      <c r="K18508" s="7"/>
      <c r="N18508" s="7"/>
    </row>
    <row r="18509" spans="4:14" s="1" customFormat="1">
      <c r="D18509" s="32"/>
      <c r="G18509" s="32"/>
      <c r="I18509" s="7"/>
      <c r="J18509" s="7"/>
      <c r="K18509" s="7"/>
      <c r="N18509" s="7"/>
    </row>
    <row r="18510" spans="4:14" s="1" customFormat="1">
      <c r="D18510" s="32"/>
      <c r="G18510" s="32"/>
      <c r="I18510" s="7"/>
      <c r="J18510" s="7"/>
      <c r="K18510" s="7"/>
      <c r="N18510" s="7"/>
    </row>
    <row r="18511" spans="4:14" s="1" customFormat="1">
      <c r="D18511" s="32"/>
      <c r="G18511" s="32"/>
      <c r="I18511" s="7"/>
      <c r="J18511" s="7"/>
      <c r="K18511" s="7"/>
      <c r="N18511" s="7"/>
    </row>
    <row r="18512" spans="4:14" s="1" customFormat="1">
      <c r="D18512" s="32"/>
      <c r="G18512" s="32"/>
      <c r="I18512" s="7"/>
      <c r="J18512" s="7"/>
      <c r="K18512" s="7"/>
      <c r="N18512" s="7"/>
    </row>
    <row r="18513" spans="4:14" s="1" customFormat="1">
      <c r="D18513" s="32"/>
      <c r="G18513" s="32"/>
      <c r="I18513" s="7"/>
      <c r="J18513" s="7"/>
      <c r="K18513" s="7"/>
      <c r="N18513" s="7"/>
    </row>
    <row r="18514" spans="4:14" s="1" customFormat="1">
      <c r="D18514" s="32"/>
      <c r="G18514" s="32"/>
      <c r="I18514" s="7"/>
      <c r="J18514" s="7"/>
      <c r="K18514" s="7"/>
      <c r="N18514" s="7"/>
    </row>
    <row r="18515" spans="4:14" s="1" customFormat="1">
      <c r="D18515" s="32"/>
      <c r="G18515" s="32"/>
      <c r="I18515" s="7"/>
      <c r="J18515" s="7"/>
      <c r="K18515" s="7"/>
      <c r="N18515" s="7"/>
    </row>
    <row r="18516" spans="4:14" s="1" customFormat="1">
      <c r="D18516" s="32"/>
      <c r="G18516" s="32"/>
      <c r="I18516" s="7"/>
      <c r="J18516" s="7"/>
      <c r="K18516" s="7"/>
      <c r="N18516" s="7"/>
    </row>
    <row r="18517" spans="4:14" s="1" customFormat="1">
      <c r="D18517" s="32"/>
      <c r="G18517" s="32"/>
      <c r="I18517" s="7"/>
      <c r="J18517" s="7"/>
      <c r="K18517" s="7"/>
      <c r="N18517" s="7"/>
    </row>
    <row r="18518" spans="4:14" s="1" customFormat="1">
      <c r="D18518" s="32"/>
      <c r="G18518" s="32"/>
      <c r="I18518" s="7"/>
      <c r="J18518" s="7"/>
      <c r="K18518" s="7"/>
      <c r="N18518" s="7"/>
    </row>
    <row r="18519" spans="4:14" s="1" customFormat="1">
      <c r="D18519" s="32"/>
      <c r="G18519" s="32"/>
      <c r="I18519" s="7"/>
      <c r="J18519" s="7"/>
      <c r="K18519" s="7"/>
      <c r="N18519" s="7"/>
    </row>
    <row r="18520" spans="4:14" s="1" customFormat="1">
      <c r="D18520" s="32"/>
      <c r="G18520" s="32"/>
      <c r="I18520" s="7"/>
      <c r="J18520" s="7"/>
      <c r="K18520" s="7"/>
      <c r="N18520" s="7"/>
    </row>
    <row r="18521" spans="4:14" s="1" customFormat="1">
      <c r="D18521" s="32"/>
      <c r="G18521" s="32"/>
      <c r="I18521" s="7"/>
      <c r="J18521" s="7"/>
      <c r="K18521" s="7"/>
      <c r="N18521" s="7"/>
    </row>
    <row r="18522" spans="4:14" s="1" customFormat="1">
      <c r="D18522" s="32"/>
      <c r="G18522" s="32"/>
      <c r="I18522" s="7"/>
      <c r="J18522" s="7"/>
      <c r="K18522" s="7"/>
      <c r="N18522" s="7"/>
    </row>
    <row r="18523" spans="4:14" s="1" customFormat="1">
      <c r="D18523" s="32"/>
      <c r="G18523" s="32"/>
      <c r="I18523" s="7"/>
      <c r="J18523" s="7"/>
      <c r="K18523" s="7"/>
      <c r="N18523" s="7"/>
    </row>
    <row r="18524" spans="4:14" s="1" customFormat="1">
      <c r="D18524" s="32"/>
      <c r="G18524" s="32"/>
      <c r="I18524" s="7"/>
      <c r="J18524" s="7"/>
      <c r="K18524" s="7"/>
      <c r="N18524" s="7"/>
    </row>
    <row r="18525" spans="4:14" s="1" customFormat="1">
      <c r="D18525" s="32"/>
      <c r="G18525" s="32"/>
      <c r="I18525" s="7"/>
      <c r="J18525" s="7"/>
      <c r="K18525" s="7"/>
      <c r="N18525" s="7"/>
    </row>
    <row r="18526" spans="4:14" s="1" customFormat="1">
      <c r="D18526" s="32"/>
      <c r="G18526" s="32"/>
      <c r="I18526" s="7"/>
      <c r="J18526" s="7"/>
      <c r="K18526" s="7"/>
      <c r="N18526" s="7"/>
    </row>
    <row r="18527" spans="4:14" s="1" customFormat="1">
      <c r="D18527" s="32"/>
      <c r="G18527" s="32"/>
      <c r="I18527" s="7"/>
      <c r="J18527" s="7"/>
      <c r="K18527" s="7"/>
      <c r="N18527" s="7"/>
    </row>
    <row r="18528" spans="4:14" s="1" customFormat="1">
      <c r="D18528" s="32"/>
      <c r="G18528" s="32"/>
      <c r="I18528" s="7"/>
      <c r="J18528" s="7"/>
      <c r="K18528" s="7"/>
      <c r="N18528" s="7"/>
    </row>
    <row r="18529" spans="4:14" s="1" customFormat="1">
      <c r="D18529" s="32"/>
      <c r="G18529" s="32"/>
      <c r="I18529" s="7"/>
      <c r="J18529" s="7"/>
      <c r="K18529" s="7"/>
      <c r="N18529" s="7"/>
    </row>
    <row r="18530" spans="4:14" s="1" customFormat="1">
      <c r="D18530" s="32"/>
      <c r="G18530" s="32"/>
      <c r="I18530" s="7"/>
      <c r="J18530" s="7"/>
      <c r="K18530" s="7"/>
      <c r="N18530" s="7"/>
    </row>
    <row r="18531" spans="4:14" s="1" customFormat="1">
      <c r="D18531" s="32"/>
      <c r="G18531" s="32"/>
      <c r="I18531" s="7"/>
      <c r="J18531" s="7"/>
      <c r="K18531" s="7"/>
      <c r="N18531" s="7"/>
    </row>
    <row r="18532" spans="4:14" s="1" customFormat="1">
      <c r="D18532" s="32"/>
      <c r="G18532" s="32"/>
      <c r="I18532" s="7"/>
      <c r="J18532" s="7"/>
      <c r="K18532" s="7"/>
      <c r="N18532" s="7"/>
    </row>
    <row r="18533" spans="4:14" s="1" customFormat="1">
      <c r="D18533" s="32"/>
      <c r="G18533" s="32"/>
      <c r="I18533" s="7"/>
      <c r="J18533" s="7"/>
      <c r="K18533" s="7"/>
      <c r="N18533" s="7"/>
    </row>
    <row r="18534" spans="4:14" s="1" customFormat="1">
      <c r="D18534" s="32"/>
      <c r="G18534" s="32"/>
      <c r="I18534" s="7"/>
      <c r="J18534" s="7"/>
      <c r="K18534" s="7"/>
      <c r="N18534" s="7"/>
    </row>
    <row r="18535" spans="4:14" s="1" customFormat="1">
      <c r="D18535" s="32"/>
      <c r="G18535" s="32"/>
      <c r="I18535" s="7"/>
      <c r="J18535" s="7"/>
      <c r="K18535" s="7"/>
      <c r="N18535" s="7"/>
    </row>
    <row r="18536" spans="4:14" s="1" customFormat="1">
      <c r="D18536" s="32"/>
      <c r="G18536" s="32"/>
      <c r="I18536" s="7"/>
      <c r="J18536" s="7"/>
      <c r="K18536" s="7"/>
      <c r="N18536" s="7"/>
    </row>
    <row r="18537" spans="4:14" s="1" customFormat="1">
      <c r="D18537" s="32"/>
      <c r="G18537" s="32"/>
      <c r="I18537" s="7"/>
      <c r="J18537" s="7"/>
      <c r="K18537" s="7"/>
      <c r="N18537" s="7"/>
    </row>
    <row r="18538" spans="4:14" s="1" customFormat="1">
      <c r="D18538" s="32"/>
      <c r="G18538" s="32"/>
      <c r="I18538" s="7"/>
      <c r="J18538" s="7"/>
      <c r="K18538" s="7"/>
      <c r="N18538" s="7"/>
    </row>
    <row r="18539" spans="4:14" s="1" customFormat="1">
      <c r="D18539" s="32"/>
      <c r="G18539" s="32"/>
      <c r="I18539" s="7"/>
      <c r="J18539" s="7"/>
      <c r="K18539" s="7"/>
      <c r="N18539" s="7"/>
    </row>
    <row r="18540" spans="4:14" s="1" customFormat="1">
      <c r="D18540" s="32"/>
      <c r="G18540" s="32"/>
      <c r="I18540" s="7"/>
      <c r="J18540" s="7"/>
      <c r="K18540" s="7"/>
      <c r="N18540" s="7"/>
    </row>
    <row r="18541" spans="4:14" s="1" customFormat="1">
      <c r="D18541" s="32"/>
      <c r="G18541" s="32"/>
      <c r="I18541" s="7"/>
      <c r="J18541" s="7"/>
      <c r="K18541" s="7"/>
      <c r="N18541" s="7"/>
    </row>
    <row r="18542" spans="4:14" s="1" customFormat="1">
      <c r="D18542" s="32"/>
      <c r="G18542" s="32"/>
      <c r="I18542" s="7"/>
      <c r="J18542" s="7"/>
      <c r="K18542" s="7"/>
      <c r="N18542" s="7"/>
    </row>
    <row r="18543" spans="4:14" s="1" customFormat="1">
      <c r="D18543" s="32"/>
      <c r="G18543" s="32"/>
      <c r="I18543" s="7"/>
      <c r="J18543" s="7"/>
      <c r="K18543" s="7"/>
      <c r="N18543" s="7"/>
    </row>
    <row r="18544" spans="4:14" s="1" customFormat="1">
      <c r="D18544" s="32"/>
      <c r="G18544" s="32"/>
      <c r="I18544" s="7"/>
      <c r="J18544" s="7"/>
      <c r="K18544" s="7"/>
      <c r="N18544" s="7"/>
    </row>
    <row r="18545" spans="4:14" s="1" customFormat="1">
      <c r="D18545" s="32"/>
      <c r="G18545" s="32"/>
      <c r="I18545" s="7"/>
      <c r="J18545" s="7"/>
      <c r="K18545" s="7"/>
      <c r="N18545" s="7"/>
    </row>
    <row r="18546" spans="4:14" s="1" customFormat="1">
      <c r="D18546" s="32"/>
      <c r="G18546" s="32"/>
      <c r="I18546" s="7"/>
      <c r="J18546" s="7"/>
      <c r="K18546" s="7"/>
      <c r="N18546" s="7"/>
    </row>
    <row r="18547" spans="4:14" s="1" customFormat="1">
      <c r="D18547" s="32"/>
      <c r="G18547" s="32"/>
      <c r="I18547" s="7"/>
      <c r="J18547" s="7"/>
      <c r="K18547" s="7"/>
      <c r="N18547" s="7"/>
    </row>
    <row r="18548" spans="4:14" s="1" customFormat="1">
      <c r="D18548" s="32"/>
      <c r="G18548" s="32"/>
      <c r="I18548" s="7"/>
      <c r="J18548" s="7"/>
      <c r="K18548" s="7"/>
      <c r="N18548" s="7"/>
    </row>
    <row r="18549" spans="4:14" s="1" customFormat="1">
      <c r="D18549" s="32"/>
      <c r="G18549" s="32"/>
      <c r="I18549" s="7"/>
      <c r="J18549" s="7"/>
      <c r="K18549" s="7"/>
      <c r="N18549" s="7"/>
    </row>
    <row r="18550" spans="4:14" s="1" customFormat="1">
      <c r="D18550" s="32"/>
      <c r="G18550" s="32"/>
      <c r="I18550" s="7"/>
      <c r="J18550" s="7"/>
      <c r="K18550" s="7"/>
      <c r="N18550" s="7"/>
    </row>
    <row r="18551" spans="4:14" s="1" customFormat="1">
      <c r="D18551" s="32"/>
      <c r="G18551" s="32"/>
      <c r="I18551" s="7"/>
      <c r="J18551" s="7"/>
      <c r="K18551" s="7"/>
      <c r="N18551" s="7"/>
    </row>
    <row r="18552" spans="4:14" s="1" customFormat="1">
      <c r="D18552" s="32"/>
      <c r="G18552" s="32"/>
      <c r="I18552" s="7"/>
      <c r="J18552" s="7"/>
      <c r="K18552" s="7"/>
      <c r="N18552" s="7"/>
    </row>
    <row r="18553" spans="4:14" s="1" customFormat="1">
      <c r="D18553" s="32"/>
      <c r="G18553" s="32"/>
      <c r="I18553" s="7"/>
      <c r="J18553" s="7"/>
      <c r="K18553" s="7"/>
      <c r="N18553" s="7"/>
    </row>
    <row r="18554" spans="4:14" s="1" customFormat="1">
      <c r="D18554" s="32"/>
      <c r="G18554" s="32"/>
      <c r="I18554" s="7"/>
      <c r="J18554" s="7"/>
      <c r="K18554" s="7"/>
      <c r="N18554" s="7"/>
    </row>
    <row r="18555" spans="4:14" s="1" customFormat="1">
      <c r="D18555" s="32"/>
      <c r="G18555" s="32"/>
      <c r="I18555" s="7"/>
      <c r="J18555" s="7"/>
      <c r="K18555" s="7"/>
      <c r="N18555" s="7"/>
    </row>
    <row r="18556" spans="4:14" s="1" customFormat="1">
      <c r="D18556" s="32"/>
      <c r="G18556" s="32"/>
      <c r="I18556" s="7"/>
      <c r="J18556" s="7"/>
      <c r="K18556" s="7"/>
      <c r="N18556" s="7"/>
    </row>
    <row r="18557" spans="4:14" s="1" customFormat="1">
      <c r="D18557" s="32"/>
      <c r="G18557" s="32"/>
      <c r="I18557" s="7"/>
      <c r="J18557" s="7"/>
      <c r="K18557" s="7"/>
      <c r="N18557" s="7"/>
    </row>
    <row r="18558" spans="4:14" s="1" customFormat="1">
      <c r="D18558" s="32"/>
      <c r="G18558" s="32"/>
      <c r="I18558" s="7"/>
      <c r="J18558" s="7"/>
      <c r="K18558" s="7"/>
      <c r="N18558" s="7"/>
    </row>
    <row r="18559" spans="4:14" s="1" customFormat="1">
      <c r="D18559" s="32"/>
      <c r="G18559" s="32"/>
      <c r="I18559" s="7"/>
      <c r="J18559" s="7"/>
      <c r="K18559" s="7"/>
      <c r="N18559" s="7"/>
    </row>
    <row r="18560" spans="4:14" s="1" customFormat="1">
      <c r="D18560" s="32"/>
      <c r="G18560" s="32"/>
      <c r="I18560" s="7"/>
      <c r="J18560" s="7"/>
      <c r="K18560" s="7"/>
      <c r="N18560" s="7"/>
    </row>
    <row r="18561" spans="4:14" s="1" customFormat="1">
      <c r="D18561" s="32"/>
      <c r="G18561" s="32"/>
      <c r="I18561" s="7"/>
      <c r="J18561" s="7"/>
      <c r="K18561" s="7"/>
      <c r="N18561" s="7"/>
    </row>
    <row r="18562" spans="4:14" s="1" customFormat="1">
      <c r="D18562" s="32"/>
      <c r="G18562" s="32"/>
      <c r="I18562" s="7"/>
      <c r="J18562" s="7"/>
      <c r="K18562" s="7"/>
      <c r="N18562" s="7"/>
    </row>
    <row r="18563" spans="4:14" s="1" customFormat="1">
      <c r="D18563" s="32"/>
      <c r="G18563" s="32"/>
      <c r="I18563" s="7"/>
      <c r="J18563" s="7"/>
      <c r="K18563" s="7"/>
      <c r="N18563" s="7"/>
    </row>
    <row r="18564" spans="4:14" s="1" customFormat="1">
      <c r="D18564" s="32"/>
      <c r="G18564" s="32"/>
      <c r="I18564" s="7"/>
      <c r="J18564" s="7"/>
      <c r="K18564" s="7"/>
      <c r="N18564" s="7"/>
    </row>
    <row r="18565" spans="4:14" s="1" customFormat="1">
      <c r="D18565" s="32"/>
      <c r="G18565" s="32"/>
      <c r="I18565" s="7"/>
      <c r="J18565" s="7"/>
      <c r="K18565" s="7"/>
      <c r="N18565" s="7"/>
    </row>
    <row r="18566" spans="4:14" s="1" customFormat="1">
      <c r="D18566" s="32"/>
      <c r="G18566" s="32"/>
      <c r="I18566" s="7"/>
      <c r="J18566" s="7"/>
      <c r="K18566" s="7"/>
      <c r="N18566" s="7"/>
    </row>
    <row r="18567" spans="4:14" s="1" customFormat="1">
      <c r="D18567" s="32"/>
      <c r="G18567" s="32"/>
      <c r="I18567" s="7"/>
      <c r="J18567" s="7"/>
      <c r="K18567" s="7"/>
      <c r="N18567" s="7"/>
    </row>
    <row r="18568" spans="4:14" s="1" customFormat="1">
      <c r="D18568" s="32"/>
      <c r="G18568" s="32"/>
      <c r="I18568" s="7"/>
      <c r="J18568" s="7"/>
      <c r="K18568" s="7"/>
      <c r="N18568" s="7"/>
    </row>
    <row r="18569" spans="4:14" s="1" customFormat="1">
      <c r="D18569" s="32"/>
      <c r="G18569" s="32"/>
      <c r="I18569" s="7"/>
      <c r="J18569" s="7"/>
      <c r="K18569" s="7"/>
      <c r="N18569" s="7"/>
    </row>
    <row r="18570" spans="4:14" s="1" customFormat="1">
      <c r="D18570" s="32"/>
      <c r="G18570" s="32"/>
      <c r="I18570" s="7"/>
      <c r="J18570" s="7"/>
      <c r="K18570" s="7"/>
      <c r="N18570" s="7"/>
    </row>
    <row r="18571" spans="4:14" s="1" customFormat="1">
      <c r="D18571" s="32"/>
      <c r="G18571" s="32"/>
      <c r="I18571" s="7"/>
      <c r="J18571" s="7"/>
      <c r="K18571" s="7"/>
      <c r="N18571" s="7"/>
    </row>
    <row r="18572" spans="4:14" s="1" customFormat="1">
      <c r="D18572" s="32"/>
      <c r="G18572" s="32"/>
      <c r="I18572" s="7"/>
      <c r="J18572" s="7"/>
      <c r="K18572" s="7"/>
      <c r="N18572" s="7"/>
    </row>
    <row r="18573" spans="4:14" s="1" customFormat="1">
      <c r="D18573" s="32"/>
      <c r="G18573" s="32"/>
      <c r="I18573" s="7"/>
      <c r="J18573" s="7"/>
      <c r="K18573" s="7"/>
      <c r="N18573" s="7"/>
    </row>
    <row r="18574" spans="4:14" s="1" customFormat="1">
      <c r="D18574" s="32"/>
      <c r="G18574" s="32"/>
      <c r="I18574" s="7"/>
      <c r="J18574" s="7"/>
      <c r="K18574" s="7"/>
      <c r="N18574" s="7"/>
    </row>
    <row r="18575" spans="4:14" s="1" customFormat="1">
      <c r="D18575" s="32"/>
      <c r="G18575" s="32"/>
      <c r="I18575" s="7"/>
      <c r="J18575" s="7"/>
      <c r="K18575" s="7"/>
      <c r="N18575" s="7"/>
    </row>
    <row r="18576" spans="4:14" s="1" customFormat="1">
      <c r="D18576" s="32"/>
      <c r="G18576" s="32"/>
      <c r="I18576" s="7"/>
      <c r="J18576" s="7"/>
      <c r="K18576" s="7"/>
      <c r="N18576" s="7"/>
    </row>
    <row r="18577" spans="4:14" s="1" customFormat="1">
      <c r="D18577" s="32"/>
      <c r="G18577" s="32"/>
      <c r="I18577" s="7"/>
      <c r="J18577" s="7"/>
      <c r="K18577" s="7"/>
      <c r="N18577" s="7"/>
    </row>
    <row r="18578" spans="4:14" s="1" customFormat="1">
      <c r="D18578" s="32"/>
      <c r="G18578" s="32"/>
      <c r="I18578" s="7"/>
      <c r="J18578" s="7"/>
      <c r="K18578" s="7"/>
      <c r="N18578" s="7"/>
    </row>
    <row r="18579" spans="4:14" s="1" customFormat="1">
      <c r="D18579" s="32"/>
      <c r="G18579" s="32"/>
      <c r="I18579" s="7"/>
      <c r="J18579" s="7"/>
      <c r="K18579" s="7"/>
      <c r="N18579" s="7"/>
    </row>
    <row r="18580" spans="4:14" s="1" customFormat="1">
      <c r="D18580" s="32"/>
      <c r="G18580" s="32"/>
      <c r="I18580" s="7"/>
      <c r="J18580" s="7"/>
      <c r="K18580" s="7"/>
      <c r="N18580" s="7"/>
    </row>
    <row r="18581" spans="4:14" s="1" customFormat="1">
      <c r="D18581" s="32"/>
      <c r="G18581" s="32"/>
      <c r="I18581" s="7"/>
      <c r="J18581" s="7"/>
      <c r="K18581" s="7"/>
      <c r="N18581" s="7"/>
    </row>
    <row r="18582" spans="4:14" s="1" customFormat="1">
      <c r="D18582" s="32"/>
      <c r="G18582" s="32"/>
      <c r="I18582" s="7"/>
      <c r="J18582" s="7"/>
      <c r="K18582" s="7"/>
      <c r="N18582" s="7"/>
    </row>
    <row r="18583" spans="4:14" s="1" customFormat="1">
      <c r="D18583" s="32"/>
      <c r="G18583" s="32"/>
      <c r="I18583" s="7"/>
      <c r="J18583" s="7"/>
      <c r="K18583" s="7"/>
      <c r="N18583" s="7"/>
    </row>
    <row r="18584" spans="4:14" s="1" customFormat="1">
      <c r="D18584" s="32"/>
      <c r="G18584" s="32"/>
      <c r="I18584" s="7"/>
      <c r="J18584" s="7"/>
      <c r="K18584" s="7"/>
      <c r="N18584" s="7"/>
    </row>
    <row r="18585" spans="4:14" s="1" customFormat="1">
      <c r="D18585" s="32"/>
      <c r="G18585" s="32"/>
      <c r="I18585" s="7"/>
      <c r="J18585" s="7"/>
      <c r="K18585" s="7"/>
      <c r="N18585" s="7"/>
    </row>
    <row r="18586" spans="4:14" s="1" customFormat="1">
      <c r="D18586" s="32"/>
      <c r="G18586" s="32"/>
      <c r="I18586" s="7"/>
      <c r="J18586" s="7"/>
      <c r="K18586" s="7"/>
      <c r="N18586" s="7"/>
    </row>
    <row r="18587" spans="4:14" s="1" customFormat="1">
      <c r="D18587" s="32"/>
      <c r="G18587" s="32"/>
      <c r="I18587" s="7"/>
      <c r="J18587" s="7"/>
      <c r="K18587" s="7"/>
      <c r="N18587" s="7"/>
    </row>
    <row r="18588" spans="4:14" s="1" customFormat="1">
      <c r="D18588" s="32"/>
      <c r="G18588" s="32"/>
      <c r="I18588" s="7"/>
      <c r="J18588" s="7"/>
      <c r="K18588" s="7"/>
      <c r="N18588" s="7"/>
    </row>
    <row r="18589" spans="4:14" s="1" customFormat="1">
      <c r="D18589" s="32"/>
      <c r="G18589" s="32"/>
      <c r="I18589" s="7"/>
      <c r="J18589" s="7"/>
      <c r="K18589" s="7"/>
      <c r="N18589" s="7"/>
    </row>
    <row r="18590" spans="4:14" s="1" customFormat="1">
      <c r="D18590" s="32"/>
      <c r="G18590" s="32"/>
      <c r="I18590" s="7"/>
      <c r="J18590" s="7"/>
      <c r="K18590" s="7"/>
      <c r="N18590" s="7"/>
    </row>
    <row r="18591" spans="4:14" s="1" customFormat="1">
      <c r="D18591" s="32"/>
      <c r="G18591" s="32"/>
      <c r="I18591" s="7"/>
      <c r="J18591" s="7"/>
      <c r="K18591" s="7"/>
      <c r="N18591" s="7"/>
    </row>
    <row r="18592" spans="4:14" s="1" customFormat="1">
      <c r="D18592" s="32"/>
      <c r="G18592" s="32"/>
      <c r="I18592" s="7"/>
      <c r="J18592" s="7"/>
      <c r="K18592" s="7"/>
      <c r="N18592" s="7"/>
    </row>
    <row r="18593" spans="4:14" s="1" customFormat="1">
      <c r="D18593" s="32"/>
      <c r="G18593" s="32"/>
      <c r="I18593" s="7"/>
      <c r="J18593" s="7"/>
      <c r="K18593" s="7"/>
      <c r="N18593" s="7"/>
    </row>
    <row r="18594" spans="4:14" s="1" customFormat="1">
      <c r="D18594" s="32"/>
      <c r="G18594" s="32"/>
      <c r="I18594" s="7"/>
      <c r="J18594" s="7"/>
      <c r="K18594" s="7"/>
      <c r="N18594" s="7"/>
    </row>
    <row r="18595" spans="4:14" s="1" customFormat="1">
      <c r="D18595" s="32"/>
      <c r="G18595" s="32"/>
      <c r="I18595" s="7"/>
      <c r="J18595" s="7"/>
      <c r="K18595" s="7"/>
      <c r="N18595" s="7"/>
    </row>
    <row r="18596" spans="4:14" s="1" customFormat="1">
      <c r="D18596" s="32"/>
      <c r="G18596" s="32"/>
      <c r="I18596" s="7"/>
      <c r="J18596" s="7"/>
      <c r="K18596" s="7"/>
      <c r="N18596" s="7"/>
    </row>
    <row r="18597" spans="4:14" s="1" customFormat="1">
      <c r="D18597" s="32"/>
      <c r="G18597" s="32"/>
      <c r="I18597" s="7"/>
      <c r="J18597" s="7"/>
      <c r="K18597" s="7"/>
      <c r="N18597" s="7"/>
    </row>
    <row r="18598" spans="4:14" s="1" customFormat="1">
      <c r="D18598" s="32"/>
      <c r="G18598" s="32"/>
      <c r="I18598" s="7"/>
      <c r="J18598" s="7"/>
      <c r="K18598" s="7"/>
      <c r="N18598" s="7"/>
    </row>
    <row r="18599" spans="4:14" s="1" customFormat="1">
      <c r="D18599" s="32"/>
      <c r="G18599" s="32"/>
      <c r="I18599" s="7"/>
      <c r="J18599" s="7"/>
      <c r="K18599" s="7"/>
      <c r="N18599" s="7"/>
    </row>
    <row r="18600" spans="4:14" s="1" customFormat="1">
      <c r="D18600" s="32"/>
      <c r="G18600" s="32"/>
      <c r="I18600" s="7"/>
      <c r="J18600" s="7"/>
      <c r="K18600" s="7"/>
      <c r="N18600" s="7"/>
    </row>
    <row r="18601" spans="4:14" s="1" customFormat="1">
      <c r="D18601" s="32"/>
      <c r="G18601" s="32"/>
      <c r="I18601" s="7"/>
      <c r="J18601" s="7"/>
      <c r="K18601" s="7"/>
      <c r="N18601" s="7"/>
    </row>
    <row r="18602" spans="4:14" s="1" customFormat="1">
      <c r="D18602" s="32"/>
      <c r="G18602" s="32"/>
      <c r="I18602" s="7"/>
      <c r="J18602" s="7"/>
      <c r="K18602" s="7"/>
      <c r="N18602" s="7"/>
    </row>
    <row r="18603" spans="4:14" s="1" customFormat="1">
      <c r="D18603" s="32"/>
      <c r="G18603" s="32"/>
      <c r="I18603" s="7"/>
      <c r="J18603" s="7"/>
      <c r="K18603" s="7"/>
      <c r="N18603" s="7"/>
    </row>
    <row r="18604" spans="4:14" s="1" customFormat="1">
      <c r="D18604" s="32"/>
      <c r="G18604" s="32"/>
      <c r="I18604" s="7"/>
      <c r="J18604" s="7"/>
      <c r="K18604" s="7"/>
      <c r="N18604" s="7"/>
    </row>
    <row r="18605" spans="4:14" s="1" customFormat="1">
      <c r="D18605" s="32"/>
      <c r="G18605" s="32"/>
      <c r="I18605" s="7"/>
      <c r="J18605" s="7"/>
      <c r="K18605" s="7"/>
      <c r="N18605" s="7"/>
    </row>
    <row r="18606" spans="4:14" s="1" customFormat="1">
      <c r="D18606" s="32"/>
      <c r="G18606" s="32"/>
      <c r="I18606" s="7"/>
      <c r="J18606" s="7"/>
      <c r="K18606" s="7"/>
      <c r="N18606" s="7"/>
    </row>
    <row r="18607" spans="4:14" s="1" customFormat="1">
      <c r="D18607" s="32"/>
      <c r="G18607" s="32"/>
      <c r="I18607" s="7"/>
      <c r="J18607" s="7"/>
      <c r="K18607" s="7"/>
      <c r="N18607" s="7"/>
    </row>
    <row r="18608" spans="4:14" s="1" customFormat="1">
      <c r="D18608" s="32"/>
      <c r="G18608" s="32"/>
      <c r="I18608" s="7"/>
      <c r="J18608" s="7"/>
      <c r="K18608" s="7"/>
      <c r="N18608" s="7"/>
    </row>
    <row r="18609" spans="4:14" s="1" customFormat="1">
      <c r="D18609" s="32"/>
      <c r="G18609" s="32"/>
      <c r="I18609" s="7"/>
      <c r="J18609" s="7"/>
      <c r="K18609" s="7"/>
      <c r="N18609" s="7"/>
    </row>
    <row r="18610" spans="4:14" s="1" customFormat="1">
      <c r="D18610" s="32"/>
      <c r="G18610" s="32"/>
      <c r="I18610" s="7"/>
      <c r="J18610" s="7"/>
      <c r="K18610" s="7"/>
      <c r="N18610" s="7"/>
    </row>
    <row r="18611" spans="4:14" s="1" customFormat="1">
      <c r="D18611" s="32"/>
      <c r="G18611" s="32"/>
      <c r="I18611" s="7"/>
      <c r="J18611" s="7"/>
      <c r="K18611" s="7"/>
      <c r="N18611" s="7"/>
    </row>
    <row r="18612" spans="4:14" s="1" customFormat="1">
      <c r="D18612" s="32"/>
      <c r="G18612" s="32"/>
      <c r="I18612" s="7"/>
      <c r="J18612" s="7"/>
      <c r="K18612" s="7"/>
      <c r="N18612" s="7"/>
    </row>
    <row r="18613" spans="4:14" s="1" customFormat="1">
      <c r="D18613" s="32"/>
      <c r="G18613" s="32"/>
      <c r="I18613" s="7"/>
      <c r="J18613" s="7"/>
      <c r="K18613" s="7"/>
      <c r="N18613" s="7"/>
    </row>
    <row r="18614" spans="4:14" s="1" customFormat="1">
      <c r="D18614" s="32"/>
      <c r="G18614" s="32"/>
      <c r="I18614" s="7"/>
      <c r="J18614" s="7"/>
      <c r="K18614" s="7"/>
      <c r="N18614" s="7"/>
    </row>
    <row r="18615" spans="4:14" s="1" customFormat="1">
      <c r="D18615" s="32"/>
      <c r="G18615" s="32"/>
      <c r="I18615" s="7"/>
      <c r="J18615" s="7"/>
      <c r="K18615" s="7"/>
      <c r="N18615" s="7"/>
    </row>
    <row r="18616" spans="4:14" s="1" customFormat="1">
      <c r="D18616" s="32"/>
      <c r="G18616" s="32"/>
      <c r="I18616" s="7"/>
      <c r="J18616" s="7"/>
      <c r="K18616" s="7"/>
      <c r="N18616" s="7"/>
    </row>
    <row r="18617" spans="4:14" s="1" customFormat="1">
      <c r="D18617" s="32"/>
      <c r="G18617" s="32"/>
      <c r="I18617" s="7"/>
      <c r="J18617" s="7"/>
      <c r="K18617" s="7"/>
      <c r="N18617" s="7"/>
    </row>
    <row r="18618" spans="4:14" s="1" customFormat="1">
      <c r="D18618" s="32"/>
      <c r="G18618" s="32"/>
      <c r="I18618" s="7"/>
      <c r="J18618" s="7"/>
      <c r="K18618" s="7"/>
      <c r="N18618" s="7"/>
    </row>
    <row r="18619" spans="4:14" s="1" customFormat="1">
      <c r="D18619" s="32"/>
      <c r="G18619" s="32"/>
      <c r="I18619" s="7"/>
      <c r="J18619" s="7"/>
      <c r="K18619" s="7"/>
      <c r="N18619" s="7"/>
    </row>
    <row r="18620" spans="4:14" s="1" customFormat="1">
      <c r="D18620" s="32"/>
      <c r="G18620" s="32"/>
      <c r="I18620" s="7"/>
      <c r="J18620" s="7"/>
      <c r="K18620" s="7"/>
      <c r="N18620" s="7"/>
    </row>
    <row r="18621" spans="4:14" s="1" customFormat="1">
      <c r="D18621" s="32"/>
      <c r="G18621" s="32"/>
      <c r="I18621" s="7"/>
      <c r="J18621" s="7"/>
      <c r="K18621" s="7"/>
      <c r="N18621" s="7"/>
    </row>
    <row r="18622" spans="4:14" s="1" customFormat="1">
      <c r="D18622" s="32"/>
      <c r="G18622" s="32"/>
      <c r="I18622" s="7"/>
      <c r="J18622" s="7"/>
      <c r="K18622" s="7"/>
      <c r="N18622" s="7"/>
    </row>
    <row r="18623" spans="4:14" s="1" customFormat="1">
      <c r="D18623" s="32"/>
      <c r="G18623" s="32"/>
      <c r="I18623" s="7"/>
      <c r="J18623" s="7"/>
      <c r="K18623" s="7"/>
      <c r="N18623" s="7"/>
    </row>
    <row r="18624" spans="4:14" s="1" customFormat="1">
      <c r="D18624" s="32"/>
      <c r="G18624" s="32"/>
      <c r="I18624" s="7"/>
      <c r="J18624" s="7"/>
      <c r="K18624" s="7"/>
      <c r="N18624" s="7"/>
    </row>
    <row r="18625" spans="4:14" s="1" customFormat="1">
      <c r="D18625" s="32"/>
      <c r="G18625" s="32"/>
      <c r="I18625" s="7"/>
      <c r="J18625" s="7"/>
      <c r="K18625" s="7"/>
      <c r="N18625" s="7"/>
    </row>
    <row r="18626" spans="4:14" s="1" customFormat="1">
      <c r="D18626" s="32"/>
      <c r="G18626" s="32"/>
      <c r="I18626" s="7"/>
      <c r="J18626" s="7"/>
      <c r="K18626" s="7"/>
      <c r="N18626" s="7"/>
    </row>
    <row r="18627" spans="4:14" s="1" customFormat="1">
      <c r="D18627" s="32"/>
      <c r="G18627" s="32"/>
      <c r="I18627" s="7"/>
      <c r="J18627" s="7"/>
      <c r="K18627" s="7"/>
      <c r="N18627" s="7"/>
    </row>
    <row r="18628" spans="4:14" s="1" customFormat="1">
      <c r="D18628" s="32"/>
      <c r="G18628" s="32"/>
      <c r="I18628" s="7"/>
      <c r="J18628" s="7"/>
      <c r="K18628" s="7"/>
      <c r="N18628" s="7"/>
    </row>
    <row r="18629" spans="4:14" s="1" customFormat="1">
      <c r="D18629" s="32"/>
      <c r="G18629" s="32"/>
      <c r="I18629" s="7"/>
      <c r="J18629" s="7"/>
      <c r="K18629" s="7"/>
      <c r="N18629" s="7"/>
    </row>
    <row r="18630" spans="4:14" s="1" customFormat="1">
      <c r="D18630" s="32"/>
      <c r="G18630" s="32"/>
      <c r="I18630" s="7"/>
      <c r="J18630" s="7"/>
      <c r="K18630" s="7"/>
      <c r="N18630" s="7"/>
    </row>
    <row r="18631" spans="4:14" s="1" customFormat="1">
      <c r="D18631" s="32"/>
      <c r="G18631" s="32"/>
      <c r="I18631" s="7"/>
      <c r="J18631" s="7"/>
      <c r="K18631" s="7"/>
      <c r="N18631" s="7"/>
    </row>
    <row r="18632" spans="4:14" s="1" customFormat="1">
      <c r="D18632" s="32"/>
      <c r="G18632" s="32"/>
      <c r="I18632" s="7"/>
      <c r="J18632" s="7"/>
      <c r="K18632" s="7"/>
      <c r="N18632" s="7"/>
    </row>
    <row r="18633" spans="4:14" s="1" customFormat="1">
      <c r="D18633" s="32"/>
      <c r="G18633" s="32"/>
      <c r="I18633" s="7"/>
      <c r="J18633" s="7"/>
      <c r="K18633" s="7"/>
      <c r="N18633" s="7"/>
    </row>
    <row r="18634" spans="4:14" s="1" customFormat="1">
      <c r="D18634" s="32"/>
      <c r="G18634" s="32"/>
      <c r="I18634" s="7"/>
      <c r="J18634" s="7"/>
      <c r="K18634" s="7"/>
      <c r="N18634" s="7"/>
    </row>
    <row r="18635" spans="4:14" s="1" customFormat="1">
      <c r="D18635" s="32"/>
      <c r="G18635" s="32"/>
      <c r="I18635" s="7"/>
      <c r="J18635" s="7"/>
      <c r="K18635" s="7"/>
      <c r="N18635" s="7"/>
    </row>
    <row r="18636" spans="4:14" s="1" customFormat="1">
      <c r="D18636" s="32"/>
      <c r="G18636" s="32"/>
      <c r="I18636" s="7"/>
      <c r="J18636" s="7"/>
      <c r="K18636" s="7"/>
      <c r="N18636" s="7"/>
    </row>
    <row r="18637" spans="4:14" s="1" customFormat="1">
      <c r="D18637" s="32"/>
      <c r="G18637" s="32"/>
      <c r="I18637" s="7"/>
      <c r="J18637" s="7"/>
      <c r="K18637" s="7"/>
      <c r="N18637" s="7"/>
    </row>
    <row r="18638" spans="4:14" s="1" customFormat="1">
      <c r="D18638" s="32"/>
      <c r="G18638" s="32"/>
      <c r="I18638" s="7"/>
      <c r="J18638" s="7"/>
      <c r="K18638" s="7"/>
      <c r="N18638" s="7"/>
    </row>
    <row r="18639" spans="4:14" s="1" customFormat="1">
      <c r="D18639" s="32"/>
      <c r="G18639" s="32"/>
      <c r="I18639" s="7"/>
      <c r="J18639" s="7"/>
      <c r="K18639" s="7"/>
      <c r="N18639" s="7"/>
    </row>
    <row r="18640" spans="4:14" s="1" customFormat="1">
      <c r="D18640" s="32"/>
      <c r="G18640" s="32"/>
      <c r="I18640" s="7"/>
      <c r="J18640" s="7"/>
      <c r="K18640" s="7"/>
      <c r="N18640" s="7"/>
    </row>
    <row r="18641" spans="4:14" s="1" customFormat="1">
      <c r="D18641" s="32"/>
      <c r="G18641" s="32"/>
      <c r="I18641" s="7"/>
      <c r="J18641" s="7"/>
      <c r="K18641" s="7"/>
      <c r="N18641" s="7"/>
    </row>
    <row r="18642" spans="4:14" s="1" customFormat="1">
      <c r="D18642" s="32"/>
      <c r="G18642" s="32"/>
      <c r="I18642" s="7"/>
      <c r="J18642" s="7"/>
      <c r="K18642" s="7"/>
      <c r="N18642" s="7"/>
    </row>
    <row r="18643" spans="4:14" s="1" customFormat="1">
      <c r="D18643" s="32"/>
      <c r="G18643" s="32"/>
      <c r="I18643" s="7"/>
      <c r="J18643" s="7"/>
      <c r="K18643" s="7"/>
      <c r="N18643" s="7"/>
    </row>
    <row r="18644" spans="4:14" s="1" customFormat="1">
      <c r="D18644" s="32"/>
      <c r="G18644" s="32"/>
      <c r="I18644" s="7"/>
      <c r="J18644" s="7"/>
      <c r="K18644" s="7"/>
      <c r="N18644" s="7"/>
    </row>
    <row r="18645" spans="4:14" s="1" customFormat="1">
      <c r="D18645" s="32"/>
      <c r="G18645" s="32"/>
      <c r="I18645" s="7"/>
      <c r="J18645" s="7"/>
      <c r="K18645" s="7"/>
      <c r="N18645" s="7"/>
    </row>
    <row r="18646" spans="4:14" s="1" customFormat="1">
      <c r="D18646" s="32"/>
      <c r="G18646" s="32"/>
      <c r="I18646" s="7"/>
      <c r="J18646" s="7"/>
      <c r="K18646" s="7"/>
      <c r="N18646" s="7"/>
    </row>
    <row r="18647" spans="4:14" s="1" customFormat="1">
      <c r="D18647" s="32"/>
      <c r="G18647" s="32"/>
      <c r="I18647" s="7"/>
      <c r="J18647" s="7"/>
      <c r="K18647" s="7"/>
      <c r="N18647" s="7"/>
    </row>
    <row r="18648" spans="4:14" s="1" customFormat="1">
      <c r="D18648" s="32"/>
      <c r="G18648" s="32"/>
      <c r="I18648" s="7"/>
      <c r="J18648" s="7"/>
      <c r="K18648" s="7"/>
      <c r="N18648" s="7"/>
    </row>
    <row r="18649" spans="4:14" s="1" customFormat="1">
      <c r="D18649" s="32"/>
      <c r="G18649" s="32"/>
      <c r="I18649" s="7"/>
      <c r="J18649" s="7"/>
      <c r="K18649" s="7"/>
      <c r="N18649" s="7"/>
    </row>
    <row r="18650" spans="4:14" s="1" customFormat="1">
      <c r="D18650" s="32"/>
      <c r="G18650" s="32"/>
      <c r="I18650" s="7"/>
      <c r="J18650" s="7"/>
      <c r="K18650" s="7"/>
      <c r="N18650" s="7"/>
    </row>
    <row r="18651" spans="4:14" s="1" customFormat="1">
      <c r="D18651" s="32"/>
      <c r="G18651" s="32"/>
      <c r="I18651" s="7"/>
      <c r="J18651" s="7"/>
      <c r="K18651" s="7"/>
      <c r="N18651" s="7"/>
    </row>
    <row r="18652" spans="4:14" s="1" customFormat="1">
      <c r="D18652" s="32"/>
      <c r="G18652" s="32"/>
      <c r="I18652" s="7"/>
      <c r="J18652" s="7"/>
      <c r="K18652" s="7"/>
      <c r="N18652" s="7"/>
    </row>
    <row r="18653" spans="4:14" s="1" customFormat="1">
      <c r="D18653" s="32"/>
      <c r="G18653" s="32"/>
      <c r="I18653" s="7"/>
      <c r="J18653" s="7"/>
      <c r="K18653" s="7"/>
      <c r="N18653" s="7"/>
    </row>
    <row r="18654" spans="4:14" s="1" customFormat="1">
      <c r="D18654" s="32"/>
      <c r="G18654" s="32"/>
      <c r="I18654" s="7"/>
      <c r="J18654" s="7"/>
      <c r="K18654" s="7"/>
      <c r="N18654" s="7"/>
    </row>
    <row r="18655" spans="4:14" s="1" customFormat="1">
      <c r="D18655" s="32"/>
      <c r="G18655" s="32"/>
      <c r="I18655" s="7"/>
      <c r="J18655" s="7"/>
      <c r="K18655" s="7"/>
      <c r="N18655" s="7"/>
    </row>
    <row r="18656" spans="4:14" s="1" customFormat="1">
      <c r="D18656" s="32"/>
      <c r="G18656" s="32"/>
      <c r="I18656" s="7"/>
      <c r="J18656" s="7"/>
      <c r="K18656" s="7"/>
      <c r="N18656" s="7"/>
    </row>
    <row r="18657" spans="4:14" s="1" customFormat="1">
      <c r="D18657" s="32"/>
      <c r="G18657" s="32"/>
      <c r="I18657" s="7"/>
      <c r="J18657" s="7"/>
      <c r="K18657" s="7"/>
      <c r="N18657" s="7"/>
    </row>
    <row r="18658" spans="4:14" s="1" customFormat="1">
      <c r="D18658" s="32"/>
      <c r="G18658" s="32"/>
      <c r="I18658" s="7"/>
      <c r="J18658" s="7"/>
      <c r="K18658" s="7"/>
      <c r="N18658" s="7"/>
    </row>
    <row r="18659" spans="4:14" s="1" customFormat="1">
      <c r="D18659" s="32"/>
      <c r="G18659" s="32"/>
      <c r="I18659" s="7"/>
      <c r="J18659" s="7"/>
      <c r="K18659" s="7"/>
      <c r="N18659" s="7"/>
    </row>
    <row r="18660" spans="4:14" s="1" customFormat="1">
      <c r="D18660" s="32"/>
      <c r="G18660" s="32"/>
      <c r="I18660" s="7"/>
      <c r="J18660" s="7"/>
      <c r="K18660" s="7"/>
      <c r="N18660" s="7"/>
    </row>
    <row r="18661" spans="4:14" s="1" customFormat="1">
      <c r="D18661" s="32"/>
      <c r="G18661" s="32"/>
      <c r="I18661" s="7"/>
      <c r="J18661" s="7"/>
      <c r="K18661" s="7"/>
      <c r="N18661" s="7"/>
    </row>
    <row r="18662" spans="4:14" s="1" customFormat="1">
      <c r="D18662" s="32"/>
      <c r="G18662" s="32"/>
      <c r="I18662" s="7"/>
      <c r="J18662" s="7"/>
      <c r="K18662" s="7"/>
      <c r="N18662" s="7"/>
    </row>
    <row r="18663" spans="4:14" s="1" customFormat="1">
      <c r="D18663" s="32"/>
      <c r="G18663" s="32"/>
      <c r="I18663" s="7"/>
      <c r="J18663" s="7"/>
      <c r="K18663" s="7"/>
      <c r="N18663" s="7"/>
    </row>
    <row r="18664" spans="4:14" s="1" customFormat="1">
      <c r="D18664" s="32"/>
      <c r="G18664" s="32"/>
      <c r="I18664" s="7"/>
      <c r="J18664" s="7"/>
      <c r="K18664" s="7"/>
      <c r="N18664" s="7"/>
    </row>
    <row r="18665" spans="4:14" s="1" customFormat="1">
      <c r="D18665" s="32"/>
      <c r="G18665" s="32"/>
      <c r="I18665" s="7"/>
      <c r="J18665" s="7"/>
      <c r="K18665" s="7"/>
      <c r="N18665" s="7"/>
    </row>
    <row r="18666" spans="4:14" s="1" customFormat="1">
      <c r="D18666" s="32"/>
      <c r="G18666" s="32"/>
      <c r="I18666" s="7"/>
      <c r="J18666" s="7"/>
      <c r="K18666" s="7"/>
      <c r="N18666" s="7"/>
    </row>
    <row r="18667" spans="4:14" s="1" customFormat="1">
      <c r="D18667" s="32"/>
      <c r="G18667" s="32"/>
      <c r="I18667" s="7"/>
      <c r="J18667" s="7"/>
      <c r="K18667" s="7"/>
      <c r="N18667" s="7"/>
    </row>
    <row r="18668" spans="4:14" s="1" customFormat="1">
      <c r="D18668" s="32"/>
      <c r="G18668" s="32"/>
      <c r="I18668" s="7"/>
      <c r="J18668" s="7"/>
      <c r="K18668" s="7"/>
      <c r="N18668" s="7"/>
    </row>
    <row r="18669" spans="4:14" s="1" customFormat="1">
      <c r="D18669" s="32"/>
      <c r="G18669" s="32"/>
      <c r="I18669" s="7"/>
      <c r="J18669" s="7"/>
      <c r="K18669" s="7"/>
      <c r="N18669" s="7"/>
    </row>
    <row r="18670" spans="4:14" s="1" customFormat="1">
      <c r="D18670" s="32"/>
      <c r="G18670" s="32"/>
      <c r="I18670" s="7"/>
      <c r="J18670" s="7"/>
      <c r="K18670" s="7"/>
      <c r="N18670" s="7"/>
    </row>
    <row r="18671" spans="4:14" s="1" customFormat="1">
      <c r="D18671" s="32"/>
      <c r="G18671" s="32"/>
      <c r="I18671" s="7"/>
      <c r="J18671" s="7"/>
      <c r="K18671" s="7"/>
      <c r="N18671" s="7"/>
    </row>
    <row r="18672" spans="4:14" s="1" customFormat="1">
      <c r="D18672" s="32"/>
      <c r="G18672" s="32"/>
      <c r="I18672" s="7"/>
      <c r="J18672" s="7"/>
      <c r="K18672" s="7"/>
      <c r="N18672" s="7"/>
    </row>
    <row r="18673" spans="4:14" s="1" customFormat="1">
      <c r="D18673" s="32"/>
      <c r="G18673" s="32"/>
      <c r="I18673" s="7"/>
      <c r="J18673" s="7"/>
      <c r="K18673" s="7"/>
      <c r="N18673" s="7"/>
    </row>
    <row r="18674" spans="4:14" s="1" customFormat="1">
      <c r="D18674" s="32"/>
      <c r="G18674" s="32"/>
      <c r="I18674" s="7"/>
      <c r="J18674" s="7"/>
      <c r="K18674" s="7"/>
      <c r="N18674" s="7"/>
    </row>
    <row r="18675" spans="4:14" s="1" customFormat="1">
      <c r="D18675" s="32"/>
      <c r="G18675" s="32"/>
      <c r="I18675" s="7"/>
      <c r="J18675" s="7"/>
      <c r="K18675" s="7"/>
      <c r="N18675" s="7"/>
    </row>
    <row r="18676" spans="4:14" s="1" customFormat="1">
      <c r="D18676" s="32"/>
      <c r="G18676" s="32"/>
      <c r="I18676" s="7"/>
      <c r="J18676" s="7"/>
      <c r="K18676" s="7"/>
      <c r="N18676" s="7"/>
    </row>
    <row r="18677" spans="4:14" s="1" customFormat="1">
      <c r="D18677" s="32"/>
      <c r="G18677" s="32"/>
      <c r="I18677" s="7"/>
      <c r="J18677" s="7"/>
      <c r="K18677" s="7"/>
      <c r="N18677" s="7"/>
    </row>
    <row r="18678" spans="4:14" s="1" customFormat="1">
      <c r="D18678" s="32"/>
      <c r="G18678" s="32"/>
      <c r="I18678" s="7"/>
      <c r="J18678" s="7"/>
      <c r="K18678" s="7"/>
      <c r="N18678" s="7"/>
    </row>
    <row r="18679" spans="4:14" s="1" customFormat="1">
      <c r="D18679" s="32"/>
      <c r="G18679" s="32"/>
      <c r="I18679" s="7"/>
      <c r="J18679" s="7"/>
      <c r="K18679" s="7"/>
      <c r="N18679" s="7"/>
    </row>
    <row r="18680" spans="4:14" s="1" customFormat="1">
      <c r="D18680" s="32"/>
      <c r="G18680" s="32"/>
      <c r="I18680" s="7"/>
      <c r="J18680" s="7"/>
      <c r="K18680" s="7"/>
      <c r="N18680" s="7"/>
    </row>
    <row r="18681" spans="4:14" s="1" customFormat="1">
      <c r="D18681" s="32"/>
      <c r="G18681" s="32"/>
      <c r="I18681" s="7"/>
      <c r="J18681" s="7"/>
      <c r="K18681" s="7"/>
      <c r="N18681" s="7"/>
    </row>
    <row r="18682" spans="4:14" s="1" customFormat="1">
      <c r="D18682" s="32"/>
      <c r="G18682" s="32"/>
      <c r="I18682" s="7"/>
      <c r="J18682" s="7"/>
      <c r="K18682" s="7"/>
      <c r="N18682" s="7"/>
    </row>
    <row r="18683" spans="4:14" s="1" customFormat="1">
      <c r="D18683" s="32"/>
      <c r="G18683" s="32"/>
      <c r="I18683" s="7"/>
      <c r="J18683" s="7"/>
      <c r="K18683" s="7"/>
      <c r="N18683" s="7"/>
    </row>
    <row r="18684" spans="4:14" s="1" customFormat="1">
      <c r="D18684" s="32"/>
      <c r="G18684" s="32"/>
      <c r="I18684" s="7"/>
      <c r="J18684" s="7"/>
      <c r="K18684" s="7"/>
      <c r="N18684" s="7"/>
    </row>
    <row r="18685" spans="4:14" s="1" customFormat="1">
      <c r="D18685" s="32"/>
      <c r="G18685" s="32"/>
      <c r="I18685" s="7"/>
      <c r="J18685" s="7"/>
      <c r="K18685" s="7"/>
      <c r="N18685" s="7"/>
    </row>
    <row r="18686" spans="4:14" s="1" customFormat="1">
      <c r="D18686" s="32"/>
      <c r="G18686" s="32"/>
      <c r="I18686" s="7"/>
      <c r="J18686" s="7"/>
      <c r="K18686" s="7"/>
      <c r="N18686" s="7"/>
    </row>
    <row r="18687" spans="4:14" s="1" customFormat="1">
      <c r="D18687" s="32"/>
      <c r="G18687" s="32"/>
      <c r="I18687" s="7"/>
      <c r="J18687" s="7"/>
      <c r="K18687" s="7"/>
      <c r="N18687" s="7"/>
    </row>
    <row r="18688" spans="4:14" s="1" customFormat="1">
      <c r="D18688" s="32"/>
      <c r="G18688" s="32"/>
      <c r="I18688" s="7"/>
      <c r="J18688" s="7"/>
      <c r="K18688" s="7"/>
      <c r="N18688" s="7"/>
    </row>
    <row r="18689" spans="4:14" s="1" customFormat="1">
      <c r="D18689" s="32"/>
      <c r="G18689" s="32"/>
      <c r="I18689" s="7"/>
      <c r="J18689" s="7"/>
      <c r="K18689" s="7"/>
      <c r="N18689" s="7"/>
    </row>
    <row r="18690" spans="4:14" s="1" customFormat="1">
      <c r="D18690" s="32"/>
      <c r="G18690" s="32"/>
      <c r="I18690" s="7"/>
      <c r="J18690" s="7"/>
      <c r="K18690" s="7"/>
      <c r="N18690" s="7"/>
    </row>
    <row r="18691" spans="4:14" s="1" customFormat="1">
      <c r="D18691" s="32"/>
      <c r="G18691" s="32"/>
      <c r="I18691" s="7"/>
      <c r="J18691" s="7"/>
      <c r="K18691" s="7"/>
      <c r="N18691" s="7"/>
    </row>
    <row r="18692" spans="4:14" s="1" customFormat="1">
      <c r="D18692" s="32"/>
      <c r="G18692" s="32"/>
      <c r="I18692" s="7"/>
      <c r="J18692" s="7"/>
      <c r="K18692" s="7"/>
      <c r="N18692" s="7"/>
    </row>
    <row r="18693" spans="4:14" s="1" customFormat="1">
      <c r="D18693" s="32"/>
      <c r="G18693" s="32"/>
      <c r="I18693" s="7"/>
      <c r="J18693" s="7"/>
      <c r="K18693" s="7"/>
      <c r="N18693" s="7"/>
    </row>
    <row r="18694" spans="4:14" s="1" customFormat="1">
      <c r="D18694" s="32"/>
      <c r="G18694" s="32"/>
      <c r="I18694" s="7"/>
      <c r="J18694" s="7"/>
      <c r="K18694" s="7"/>
      <c r="N18694" s="7"/>
    </row>
    <row r="18695" spans="4:14" s="1" customFormat="1">
      <c r="D18695" s="32"/>
      <c r="G18695" s="32"/>
      <c r="I18695" s="7"/>
      <c r="J18695" s="7"/>
      <c r="K18695" s="7"/>
      <c r="N18695" s="7"/>
    </row>
    <row r="18696" spans="4:14" s="1" customFormat="1">
      <c r="D18696" s="32"/>
      <c r="G18696" s="32"/>
      <c r="I18696" s="7"/>
      <c r="J18696" s="7"/>
      <c r="K18696" s="7"/>
      <c r="N18696" s="7"/>
    </row>
    <row r="18697" spans="4:14" s="1" customFormat="1">
      <c r="D18697" s="32"/>
      <c r="G18697" s="32"/>
      <c r="I18697" s="7"/>
      <c r="J18697" s="7"/>
      <c r="K18697" s="7"/>
      <c r="N18697" s="7"/>
    </row>
    <row r="18698" spans="4:14" s="1" customFormat="1">
      <c r="D18698" s="32"/>
      <c r="G18698" s="32"/>
      <c r="I18698" s="7"/>
      <c r="J18698" s="7"/>
      <c r="K18698" s="7"/>
      <c r="N18698" s="7"/>
    </row>
    <row r="18699" spans="4:14" s="1" customFormat="1">
      <c r="D18699" s="32"/>
      <c r="G18699" s="32"/>
      <c r="I18699" s="7"/>
      <c r="J18699" s="7"/>
      <c r="K18699" s="7"/>
      <c r="N18699" s="7"/>
    </row>
    <row r="18700" spans="4:14" s="1" customFormat="1">
      <c r="D18700" s="32"/>
      <c r="G18700" s="32"/>
      <c r="I18700" s="7"/>
      <c r="J18700" s="7"/>
      <c r="K18700" s="7"/>
      <c r="N18700" s="7"/>
    </row>
    <row r="18701" spans="4:14" s="1" customFormat="1">
      <c r="D18701" s="32"/>
      <c r="G18701" s="32"/>
      <c r="I18701" s="7"/>
      <c r="J18701" s="7"/>
      <c r="K18701" s="7"/>
      <c r="N18701" s="7"/>
    </row>
    <row r="18702" spans="4:14" s="1" customFormat="1">
      <c r="D18702" s="32"/>
      <c r="G18702" s="32"/>
      <c r="I18702" s="7"/>
      <c r="J18702" s="7"/>
      <c r="K18702" s="7"/>
      <c r="N18702" s="7"/>
    </row>
    <row r="18703" spans="4:14" s="1" customFormat="1">
      <c r="D18703" s="32"/>
      <c r="G18703" s="32"/>
      <c r="I18703" s="7"/>
      <c r="J18703" s="7"/>
      <c r="K18703" s="7"/>
      <c r="N18703" s="7"/>
    </row>
    <row r="18704" spans="4:14" s="1" customFormat="1">
      <c r="D18704" s="32"/>
      <c r="G18704" s="32"/>
      <c r="I18704" s="7"/>
      <c r="J18704" s="7"/>
      <c r="K18704" s="7"/>
      <c r="N18704" s="7"/>
    </row>
    <row r="18705" spans="4:14" s="1" customFormat="1">
      <c r="D18705" s="32"/>
      <c r="G18705" s="32"/>
      <c r="I18705" s="7"/>
      <c r="J18705" s="7"/>
      <c r="K18705" s="7"/>
      <c r="N18705" s="7"/>
    </row>
    <row r="18706" spans="4:14" s="1" customFormat="1">
      <c r="D18706" s="32"/>
      <c r="G18706" s="32"/>
      <c r="I18706" s="7"/>
      <c r="J18706" s="7"/>
      <c r="K18706" s="7"/>
      <c r="N18706" s="7"/>
    </row>
    <row r="18707" spans="4:14" s="1" customFormat="1">
      <c r="D18707" s="32"/>
      <c r="G18707" s="32"/>
      <c r="I18707" s="7"/>
      <c r="J18707" s="7"/>
      <c r="K18707" s="7"/>
      <c r="N18707" s="7"/>
    </row>
    <row r="18708" spans="4:14" s="1" customFormat="1">
      <c r="D18708" s="32"/>
      <c r="G18708" s="32"/>
      <c r="I18708" s="7"/>
      <c r="J18708" s="7"/>
      <c r="K18708" s="7"/>
      <c r="N18708" s="7"/>
    </row>
    <row r="18709" spans="4:14" s="1" customFormat="1">
      <c r="D18709" s="32"/>
      <c r="G18709" s="32"/>
      <c r="I18709" s="7"/>
      <c r="J18709" s="7"/>
      <c r="K18709" s="7"/>
      <c r="N18709" s="7"/>
    </row>
    <row r="18710" spans="4:14" s="1" customFormat="1">
      <c r="D18710" s="32"/>
      <c r="G18710" s="32"/>
      <c r="I18710" s="7"/>
      <c r="J18710" s="7"/>
      <c r="K18710" s="7"/>
      <c r="N18710" s="7"/>
    </row>
    <row r="18711" spans="4:14" s="1" customFormat="1">
      <c r="D18711" s="32"/>
      <c r="G18711" s="32"/>
      <c r="I18711" s="7"/>
      <c r="J18711" s="7"/>
      <c r="K18711" s="7"/>
      <c r="N18711" s="7"/>
    </row>
    <row r="18712" spans="4:14" s="1" customFormat="1">
      <c r="D18712" s="32"/>
      <c r="G18712" s="32"/>
      <c r="I18712" s="7"/>
      <c r="J18712" s="7"/>
      <c r="K18712" s="7"/>
      <c r="N18712" s="7"/>
    </row>
    <row r="18713" spans="4:14" s="1" customFormat="1">
      <c r="D18713" s="32"/>
      <c r="G18713" s="32"/>
      <c r="I18713" s="7"/>
      <c r="J18713" s="7"/>
      <c r="K18713" s="7"/>
      <c r="N18713" s="7"/>
    </row>
    <row r="18714" spans="4:14" s="1" customFormat="1">
      <c r="D18714" s="32"/>
      <c r="G18714" s="32"/>
      <c r="I18714" s="7"/>
      <c r="J18714" s="7"/>
      <c r="K18714" s="7"/>
      <c r="N18714" s="7"/>
    </row>
    <row r="18715" spans="4:14" s="1" customFormat="1">
      <c r="D18715" s="32"/>
      <c r="G18715" s="32"/>
      <c r="I18715" s="7"/>
      <c r="J18715" s="7"/>
      <c r="K18715" s="7"/>
      <c r="N18715" s="7"/>
    </row>
    <row r="18716" spans="4:14" s="1" customFormat="1">
      <c r="D18716" s="32"/>
      <c r="G18716" s="32"/>
      <c r="I18716" s="7"/>
      <c r="J18716" s="7"/>
      <c r="K18716" s="7"/>
      <c r="N18716" s="7"/>
    </row>
    <row r="18717" spans="4:14" s="1" customFormat="1">
      <c r="D18717" s="32"/>
      <c r="G18717" s="32"/>
      <c r="I18717" s="7"/>
      <c r="J18717" s="7"/>
      <c r="K18717" s="7"/>
      <c r="N18717" s="7"/>
    </row>
    <row r="18718" spans="4:14" s="1" customFormat="1">
      <c r="D18718" s="32"/>
      <c r="G18718" s="32"/>
      <c r="I18718" s="7"/>
      <c r="J18718" s="7"/>
      <c r="K18718" s="7"/>
      <c r="N18718" s="7"/>
    </row>
    <row r="18719" spans="4:14" s="1" customFormat="1">
      <c r="D18719" s="32"/>
      <c r="G18719" s="32"/>
      <c r="I18719" s="7"/>
      <c r="J18719" s="7"/>
      <c r="K18719" s="7"/>
      <c r="N18719" s="7"/>
    </row>
    <row r="18720" spans="4:14" s="1" customFormat="1">
      <c r="D18720" s="32"/>
      <c r="G18720" s="32"/>
      <c r="I18720" s="7"/>
      <c r="J18720" s="7"/>
      <c r="K18720" s="7"/>
      <c r="N18720" s="7"/>
    </row>
    <row r="18721" spans="4:14" s="1" customFormat="1">
      <c r="D18721" s="32"/>
      <c r="G18721" s="32"/>
      <c r="I18721" s="7"/>
      <c r="J18721" s="7"/>
      <c r="K18721" s="7"/>
      <c r="N18721" s="7"/>
    </row>
    <row r="18722" spans="4:14" s="1" customFormat="1">
      <c r="D18722" s="32"/>
      <c r="G18722" s="32"/>
      <c r="I18722" s="7"/>
      <c r="J18722" s="7"/>
      <c r="K18722" s="7"/>
      <c r="N18722" s="7"/>
    </row>
    <row r="18723" spans="4:14" s="1" customFormat="1">
      <c r="D18723" s="32"/>
      <c r="G18723" s="32"/>
      <c r="I18723" s="7"/>
      <c r="J18723" s="7"/>
      <c r="K18723" s="7"/>
      <c r="N18723" s="7"/>
    </row>
    <row r="18724" spans="4:14" s="1" customFormat="1">
      <c r="D18724" s="32"/>
      <c r="G18724" s="32"/>
      <c r="I18724" s="7"/>
      <c r="J18724" s="7"/>
      <c r="K18724" s="7"/>
      <c r="N18724" s="7"/>
    </row>
    <row r="18725" spans="4:14" s="1" customFormat="1">
      <c r="D18725" s="32"/>
      <c r="G18725" s="32"/>
      <c r="I18725" s="7"/>
      <c r="J18725" s="7"/>
      <c r="K18725" s="7"/>
      <c r="N18725" s="7"/>
    </row>
    <row r="18726" spans="4:14" s="1" customFormat="1">
      <c r="D18726" s="32"/>
      <c r="G18726" s="32"/>
      <c r="I18726" s="7"/>
      <c r="J18726" s="7"/>
      <c r="K18726" s="7"/>
      <c r="N18726" s="7"/>
    </row>
    <row r="18727" spans="4:14" s="1" customFormat="1">
      <c r="D18727" s="32"/>
      <c r="G18727" s="32"/>
      <c r="I18727" s="7"/>
      <c r="J18727" s="7"/>
      <c r="K18727" s="7"/>
      <c r="N18727" s="7"/>
    </row>
    <row r="18728" spans="4:14" s="1" customFormat="1">
      <c r="D18728" s="32"/>
      <c r="G18728" s="32"/>
      <c r="I18728" s="7"/>
      <c r="J18728" s="7"/>
      <c r="K18728" s="7"/>
      <c r="N18728" s="7"/>
    </row>
    <row r="18729" spans="4:14" s="1" customFormat="1">
      <c r="D18729" s="32"/>
      <c r="G18729" s="32"/>
      <c r="I18729" s="7"/>
      <c r="J18729" s="7"/>
      <c r="K18729" s="7"/>
      <c r="N18729" s="7"/>
    </row>
    <row r="18730" spans="4:14" s="1" customFormat="1">
      <c r="D18730" s="32"/>
      <c r="G18730" s="32"/>
      <c r="I18730" s="7"/>
      <c r="J18730" s="7"/>
      <c r="K18730" s="7"/>
      <c r="N18730" s="7"/>
    </row>
    <row r="18731" spans="4:14" s="1" customFormat="1">
      <c r="D18731" s="32"/>
      <c r="G18731" s="32"/>
      <c r="I18731" s="7"/>
      <c r="J18731" s="7"/>
      <c r="K18731" s="7"/>
      <c r="N18731" s="7"/>
    </row>
    <row r="18732" spans="4:14" s="1" customFormat="1">
      <c r="D18732" s="32"/>
      <c r="G18732" s="32"/>
      <c r="I18732" s="7"/>
      <c r="J18732" s="7"/>
      <c r="K18732" s="7"/>
      <c r="N18732" s="7"/>
    </row>
    <row r="18733" spans="4:14" s="1" customFormat="1">
      <c r="D18733" s="32"/>
      <c r="G18733" s="32"/>
      <c r="I18733" s="7"/>
      <c r="J18733" s="7"/>
      <c r="K18733" s="7"/>
      <c r="N18733" s="7"/>
    </row>
    <row r="18734" spans="4:14" s="1" customFormat="1">
      <c r="D18734" s="32"/>
      <c r="G18734" s="32"/>
      <c r="I18734" s="7"/>
      <c r="J18734" s="7"/>
      <c r="K18734" s="7"/>
      <c r="N18734" s="7"/>
    </row>
    <row r="18735" spans="4:14" s="1" customFormat="1">
      <c r="D18735" s="32"/>
      <c r="G18735" s="32"/>
      <c r="I18735" s="7"/>
      <c r="J18735" s="7"/>
      <c r="K18735" s="7"/>
      <c r="N18735" s="7"/>
    </row>
    <row r="18736" spans="4:14" s="1" customFormat="1">
      <c r="D18736" s="32"/>
      <c r="G18736" s="32"/>
      <c r="I18736" s="7"/>
      <c r="J18736" s="7"/>
      <c r="K18736" s="7"/>
      <c r="N18736" s="7"/>
    </row>
    <row r="18737" spans="4:14" s="1" customFormat="1">
      <c r="D18737" s="32"/>
      <c r="G18737" s="32"/>
      <c r="I18737" s="7"/>
      <c r="J18737" s="7"/>
      <c r="K18737" s="7"/>
      <c r="N18737" s="7"/>
    </row>
    <row r="18738" spans="4:14" s="1" customFormat="1">
      <c r="D18738" s="32"/>
      <c r="G18738" s="32"/>
      <c r="I18738" s="7"/>
      <c r="J18738" s="7"/>
      <c r="K18738" s="7"/>
      <c r="N18738" s="7"/>
    </row>
    <row r="18739" spans="4:14" s="1" customFormat="1">
      <c r="D18739" s="32"/>
      <c r="G18739" s="32"/>
      <c r="I18739" s="7"/>
      <c r="J18739" s="7"/>
      <c r="K18739" s="7"/>
      <c r="N18739" s="7"/>
    </row>
    <row r="18740" spans="4:14" s="1" customFormat="1">
      <c r="D18740" s="32"/>
      <c r="G18740" s="32"/>
      <c r="I18740" s="7"/>
      <c r="J18740" s="7"/>
      <c r="K18740" s="7"/>
      <c r="N18740" s="7"/>
    </row>
    <row r="18741" spans="4:14" s="1" customFormat="1">
      <c r="D18741" s="32"/>
      <c r="G18741" s="32"/>
      <c r="I18741" s="7"/>
      <c r="J18741" s="7"/>
      <c r="K18741" s="7"/>
      <c r="N18741" s="7"/>
    </row>
    <row r="18742" spans="4:14" s="1" customFormat="1">
      <c r="D18742" s="32"/>
      <c r="G18742" s="32"/>
      <c r="I18742" s="7"/>
      <c r="J18742" s="7"/>
      <c r="K18742" s="7"/>
      <c r="N18742" s="7"/>
    </row>
    <row r="18743" spans="4:14" s="1" customFormat="1">
      <c r="D18743" s="32"/>
      <c r="G18743" s="32"/>
      <c r="I18743" s="7"/>
      <c r="J18743" s="7"/>
      <c r="K18743" s="7"/>
      <c r="N18743" s="7"/>
    </row>
    <row r="18744" spans="4:14" s="1" customFormat="1">
      <c r="D18744" s="32"/>
      <c r="G18744" s="32"/>
      <c r="I18744" s="7"/>
      <c r="J18744" s="7"/>
      <c r="K18744" s="7"/>
      <c r="N18744" s="7"/>
    </row>
    <row r="18745" spans="4:14" s="1" customFormat="1">
      <c r="D18745" s="32"/>
      <c r="G18745" s="32"/>
      <c r="I18745" s="7"/>
      <c r="J18745" s="7"/>
      <c r="K18745" s="7"/>
      <c r="N18745" s="7"/>
    </row>
    <row r="18746" spans="4:14" s="1" customFormat="1">
      <c r="D18746" s="32"/>
      <c r="G18746" s="32"/>
      <c r="I18746" s="7"/>
      <c r="J18746" s="7"/>
      <c r="K18746" s="7"/>
      <c r="N18746" s="7"/>
    </row>
    <row r="18747" spans="4:14" s="1" customFormat="1">
      <c r="D18747" s="32"/>
      <c r="G18747" s="32"/>
      <c r="I18747" s="7"/>
      <c r="J18747" s="7"/>
      <c r="K18747" s="7"/>
      <c r="N18747" s="7"/>
    </row>
    <row r="18748" spans="4:14" s="1" customFormat="1">
      <c r="D18748" s="32"/>
      <c r="G18748" s="32"/>
      <c r="I18748" s="7"/>
      <c r="J18748" s="7"/>
      <c r="K18748" s="7"/>
      <c r="N18748" s="7"/>
    </row>
    <row r="18749" spans="4:14" s="1" customFormat="1">
      <c r="D18749" s="32"/>
      <c r="G18749" s="32"/>
      <c r="I18749" s="7"/>
      <c r="J18749" s="7"/>
      <c r="K18749" s="7"/>
      <c r="N18749" s="7"/>
    </row>
    <row r="18750" spans="4:14" s="1" customFormat="1">
      <c r="D18750" s="32"/>
      <c r="G18750" s="32"/>
      <c r="I18750" s="7"/>
      <c r="J18750" s="7"/>
      <c r="K18750" s="7"/>
      <c r="N18750" s="7"/>
    </row>
    <row r="18751" spans="4:14" s="1" customFormat="1">
      <c r="D18751" s="32"/>
      <c r="G18751" s="32"/>
      <c r="I18751" s="7"/>
      <c r="J18751" s="7"/>
      <c r="K18751" s="7"/>
      <c r="N18751" s="7"/>
    </row>
    <row r="18752" spans="4:14" s="1" customFormat="1">
      <c r="D18752" s="32"/>
      <c r="G18752" s="32"/>
      <c r="I18752" s="7"/>
      <c r="J18752" s="7"/>
      <c r="K18752" s="7"/>
      <c r="N18752" s="7"/>
    </row>
    <row r="18753" spans="4:14" s="1" customFormat="1">
      <c r="D18753" s="32"/>
      <c r="G18753" s="32"/>
      <c r="I18753" s="7"/>
      <c r="J18753" s="7"/>
      <c r="K18753" s="7"/>
      <c r="N18753" s="7"/>
    </row>
    <row r="18754" spans="4:14" s="1" customFormat="1">
      <c r="D18754" s="32"/>
      <c r="G18754" s="32"/>
      <c r="I18754" s="7"/>
      <c r="J18754" s="7"/>
      <c r="K18754" s="7"/>
      <c r="N18754" s="7"/>
    </row>
    <row r="18755" spans="4:14" s="1" customFormat="1">
      <c r="D18755" s="32"/>
      <c r="G18755" s="32"/>
      <c r="I18755" s="7"/>
      <c r="J18755" s="7"/>
      <c r="K18755" s="7"/>
      <c r="N18755" s="7"/>
    </row>
    <row r="18756" spans="4:14" s="1" customFormat="1">
      <c r="D18756" s="32"/>
      <c r="G18756" s="32"/>
      <c r="I18756" s="7"/>
      <c r="J18756" s="7"/>
      <c r="K18756" s="7"/>
      <c r="N18756" s="7"/>
    </row>
    <row r="18757" spans="4:14" s="1" customFormat="1">
      <c r="D18757" s="32"/>
      <c r="G18757" s="32"/>
      <c r="I18757" s="7"/>
      <c r="J18757" s="7"/>
      <c r="K18757" s="7"/>
      <c r="N18757" s="7"/>
    </row>
    <row r="18758" spans="4:14" s="1" customFormat="1">
      <c r="D18758" s="32"/>
      <c r="G18758" s="32"/>
      <c r="I18758" s="7"/>
      <c r="J18758" s="7"/>
      <c r="K18758" s="7"/>
      <c r="N18758" s="7"/>
    </row>
    <row r="18759" spans="4:14" s="1" customFormat="1">
      <c r="D18759" s="32"/>
      <c r="G18759" s="32"/>
      <c r="I18759" s="7"/>
      <c r="J18759" s="7"/>
      <c r="K18759" s="7"/>
      <c r="N18759" s="7"/>
    </row>
    <row r="18760" spans="4:14" s="1" customFormat="1">
      <c r="D18760" s="32"/>
      <c r="G18760" s="32"/>
      <c r="I18760" s="7"/>
      <c r="J18760" s="7"/>
      <c r="K18760" s="7"/>
      <c r="N18760" s="7"/>
    </row>
    <row r="18761" spans="4:14" s="1" customFormat="1">
      <c r="D18761" s="32"/>
      <c r="G18761" s="32"/>
      <c r="I18761" s="7"/>
      <c r="J18761" s="7"/>
      <c r="K18761" s="7"/>
      <c r="N18761" s="7"/>
    </row>
    <row r="18762" spans="4:14" s="1" customFormat="1">
      <c r="D18762" s="32"/>
      <c r="G18762" s="32"/>
      <c r="I18762" s="7"/>
      <c r="J18762" s="7"/>
      <c r="K18762" s="7"/>
      <c r="N18762" s="7"/>
    </row>
    <row r="18763" spans="4:14" s="1" customFormat="1">
      <c r="D18763" s="32"/>
      <c r="G18763" s="32"/>
      <c r="I18763" s="7"/>
      <c r="J18763" s="7"/>
      <c r="K18763" s="7"/>
      <c r="N18763" s="7"/>
    </row>
    <row r="18764" spans="4:14" s="1" customFormat="1">
      <c r="D18764" s="32"/>
      <c r="G18764" s="32"/>
      <c r="I18764" s="7"/>
      <c r="J18764" s="7"/>
      <c r="K18764" s="7"/>
      <c r="N18764" s="7"/>
    </row>
    <row r="18765" spans="4:14" s="1" customFormat="1">
      <c r="D18765" s="32"/>
      <c r="G18765" s="32"/>
      <c r="I18765" s="7"/>
      <c r="J18765" s="7"/>
      <c r="K18765" s="7"/>
      <c r="N18765" s="7"/>
    </row>
    <row r="18766" spans="4:14" s="1" customFormat="1">
      <c r="D18766" s="32"/>
      <c r="G18766" s="32"/>
      <c r="I18766" s="7"/>
      <c r="J18766" s="7"/>
      <c r="K18766" s="7"/>
      <c r="N18766" s="7"/>
    </row>
    <row r="18767" spans="4:14" s="1" customFormat="1">
      <c r="D18767" s="32"/>
      <c r="G18767" s="32"/>
      <c r="I18767" s="7"/>
      <c r="J18767" s="7"/>
      <c r="K18767" s="7"/>
      <c r="N18767" s="7"/>
    </row>
    <row r="18768" spans="4:14" s="1" customFormat="1">
      <c r="D18768" s="32"/>
      <c r="G18768" s="32"/>
      <c r="I18768" s="7"/>
      <c r="J18768" s="7"/>
      <c r="K18768" s="7"/>
      <c r="N18768" s="7"/>
    </row>
    <row r="18769" spans="4:14" s="1" customFormat="1">
      <c r="D18769" s="32"/>
      <c r="G18769" s="32"/>
      <c r="I18769" s="7"/>
      <c r="J18769" s="7"/>
      <c r="K18769" s="7"/>
      <c r="N18769" s="7"/>
    </row>
    <row r="18770" spans="4:14" s="1" customFormat="1">
      <c r="D18770" s="32"/>
      <c r="G18770" s="32"/>
      <c r="I18770" s="7"/>
      <c r="J18770" s="7"/>
      <c r="K18770" s="7"/>
      <c r="N18770" s="7"/>
    </row>
    <row r="18771" spans="4:14" s="1" customFormat="1">
      <c r="D18771" s="32"/>
      <c r="G18771" s="32"/>
      <c r="I18771" s="7"/>
      <c r="J18771" s="7"/>
      <c r="K18771" s="7"/>
      <c r="N18771" s="7"/>
    </row>
    <row r="18772" spans="4:14" s="1" customFormat="1">
      <c r="D18772" s="32"/>
      <c r="G18772" s="32"/>
      <c r="I18772" s="7"/>
      <c r="J18772" s="7"/>
      <c r="K18772" s="7"/>
      <c r="N18772" s="7"/>
    </row>
    <row r="18773" spans="4:14" s="1" customFormat="1">
      <c r="D18773" s="32"/>
      <c r="G18773" s="32"/>
      <c r="I18773" s="7"/>
      <c r="J18773" s="7"/>
      <c r="K18773" s="7"/>
      <c r="N18773" s="7"/>
    </row>
    <row r="18774" spans="4:14" s="1" customFormat="1">
      <c r="D18774" s="32"/>
      <c r="G18774" s="32"/>
      <c r="I18774" s="7"/>
      <c r="J18774" s="7"/>
      <c r="K18774" s="7"/>
      <c r="N18774" s="7"/>
    </row>
    <row r="18775" spans="4:14" s="1" customFormat="1">
      <c r="D18775" s="32"/>
      <c r="G18775" s="32"/>
      <c r="I18775" s="7"/>
      <c r="J18775" s="7"/>
      <c r="K18775" s="7"/>
      <c r="N18775" s="7"/>
    </row>
    <row r="18776" spans="4:14" s="1" customFormat="1">
      <c r="D18776" s="32"/>
      <c r="G18776" s="32"/>
      <c r="I18776" s="7"/>
      <c r="J18776" s="7"/>
      <c r="K18776" s="7"/>
      <c r="N18776" s="7"/>
    </row>
    <row r="18777" spans="4:14" s="1" customFormat="1">
      <c r="D18777" s="32"/>
      <c r="G18777" s="32"/>
      <c r="I18777" s="7"/>
      <c r="J18777" s="7"/>
      <c r="K18777" s="7"/>
      <c r="N18777" s="7"/>
    </row>
    <row r="18778" spans="4:14" s="1" customFormat="1">
      <c r="D18778" s="32"/>
      <c r="G18778" s="32"/>
      <c r="I18778" s="7"/>
      <c r="J18778" s="7"/>
      <c r="K18778" s="7"/>
      <c r="N18778" s="7"/>
    </row>
    <row r="18779" spans="4:14" s="1" customFormat="1">
      <c r="D18779" s="32"/>
      <c r="G18779" s="32"/>
      <c r="I18779" s="7"/>
      <c r="J18779" s="7"/>
      <c r="K18779" s="7"/>
      <c r="N18779" s="7"/>
    </row>
    <row r="18780" spans="4:14" s="1" customFormat="1">
      <c r="D18780" s="32"/>
      <c r="G18780" s="32"/>
      <c r="I18780" s="7"/>
      <c r="J18780" s="7"/>
      <c r="K18780" s="7"/>
      <c r="N18780" s="7"/>
    </row>
    <row r="18781" spans="4:14" s="1" customFormat="1">
      <c r="D18781" s="32"/>
      <c r="G18781" s="32"/>
      <c r="I18781" s="7"/>
      <c r="J18781" s="7"/>
      <c r="K18781" s="7"/>
      <c r="N18781" s="7"/>
    </row>
    <row r="18782" spans="4:14" s="1" customFormat="1">
      <c r="D18782" s="32"/>
      <c r="G18782" s="32"/>
      <c r="I18782" s="7"/>
      <c r="J18782" s="7"/>
      <c r="K18782" s="7"/>
      <c r="N18782" s="7"/>
    </row>
    <row r="18783" spans="4:14" s="1" customFormat="1">
      <c r="D18783" s="32"/>
      <c r="G18783" s="32"/>
      <c r="I18783" s="7"/>
      <c r="J18783" s="7"/>
      <c r="K18783" s="7"/>
      <c r="N18783" s="7"/>
    </row>
    <row r="18784" spans="4:14" s="1" customFormat="1">
      <c r="D18784" s="32"/>
      <c r="G18784" s="32"/>
      <c r="I18784" s="7"/>
      <c r="J18784" s="7"/>
      <c r="K18784" s="7"/>
      <c r="N18784" s="7"/>
    </row>
    <row r="18785" spans="4:14" s="1" customFormat="1">
      <c r="D18785" s="32"/>
      <c r="G18785" s="32"/>
      <c r="I18785" s="7"/>
      <c r="J18785" s="7"/>
      <c r="K18785" s="7"/>
      <c r="N18785" s="7"/>
    </row>
    <row r="18786" spans="4:14" s="1" customFormat="1">
      <c r="D18786" s="32"/>
      <c r="G18786" s="32"/>
      <c r="I18786" s="7"/>
      <c r="J18786" s="7"/>
      <c r="K18786" s="7"/>
      <c r="N18786" s="7"/>
    </row>
    <row r="18787" spans="4:14" s="1" customFormat="1">
      <c r="D18787" s="32"/>
      <c r="G18787" s="32"/>
      <c r="I18787" s="7"/>
      <c r="J18787" s="7"/>
      <c r="K18787" s="7"/>
      <c r="N18787" s="7"/>
    </row>
    <row r="18788" spans="4:14" s="1" customFormat="1">
      <c r="D18788" s="32"/>
      <c r="G18788" s="32"/>
      <c r="I18788" s="7"/>
      <c r="J18788" s="7"/>
      <c r="K18788" s="7"/>
      <c r="N18788" s="7"/>
    </row>
    <row r="18789" spans="4:14" s="1" customFormat="1">
      <c r="D18789" s="32"/>
      <c r="G18789" s="32"/>
      <c r="I18789" s="7"/>
      <c r="J18789" s="7"/>
      <c r="K18789" s="7"/>
      <c r="N18789" s="7"/>
    </row>
    <row r="18790" spans="4:14" s="1" customFormat="1">
      <c r="D18790" s="32"/>
      <c r="G18790" s="32"/>
      <c r="I18790" s="7"/>
      <c r="J18790" s="7"/>
      <c r="K18790" s="7"/>
      <c r="N18790" s="7"/>
    </row>
    <row r="18791" spans="4:14" s="1" customFormat="1">
      <c r="D18791" s="32"/>
      <c r="G18791" s="32"/>
      <c r="I18791" s="7"/>
      <c r="J18791" s="7"/>
      <c r="K18791" s="7"/>
      <c r="N18791" s="7"/>
    </row>
    <row r="18792" spans="4:14" s="1" customFormat="1">
      <c r="D18792" s="32"/>
      <c r="G18792" s="32"/>
      <c r="I18792" s="7"/>
      <c r="J18792" s="7"/>
      <c r="K18792" s="7"/>
      <c r="N18792" s="7"/>
    </row>
    <row r="18793" spans="4:14" s="1" customFormat="1">
      <c r="D18793" s="32"/>
      <c r="G18793" s="32"/>
      <c r="I18793" s="7"/>
      <c r="J18793" s="7"/>
      <c r="K18793" s="7"/>
      <c r="N18793" s="7"/>
    </row>
    <row r="18794" spans="4:14" s="1" customFormat="1">
      <c r="D18794" s="32"/>
      <c r="G18794" s="32"/>
      <c r="I18794" s="7"/>
      <c r="J18794" s="7"/>
      <c r="K18794" s="7"/>
      <c r="N18794" s="7"/>
    </row>
    <row r="18795" spans="4:14" s="1" customFormat="1">
      <c r="D18795" s="32"/>
      <c r="G18795" s="32"/>
      <c r="I18795" s="7"/>
      <c r="J18795" s="7"/>
      <c r="K18795" s="7"/>
      <c r="N18795" s="7"/>
    </row>
    <row r="18796" spans="4:14" s="1" customFormat="1">
      <c r="D18796" s="32"/>
      <c r="G18796" s="32"/>
      <c r="I18796" s="7"/>
      <c r="J18796" s="7"/>
      <c r="K18796" s="7"/>
      <c r="N18796" s="7"/>
    </row>
    <row r="18797" spans="4:14" s="1" customFormat="1">
      <c r="D18797" s="32"/>
      <c r="G18797" s="32"/>
      <c r="I18797" s="7"/>
      <c r="J18797" s="7"/>
      <c r="K18797" s="7"/>
      <c r="N18797" s="7"/>
    </row>
    <row r="18798" spans="4:14" s="1" customFormat="1">
      <c r="D18798" s="32"/>
      <c r="G18798" s="32"/>
      <c r="I18798" s="7"/>
      <c r="J18798" s="7"/>
      <c r="K18798" s="7"/>
      <c r="N18798" s="7"/>
    </row>
    <row r="18799" spans="4:14" s="1" customFormat="1">
      <c r="D18799" s="32"/>
      <c r="G18799" s="32"/>
      <c r="I18799" s="7"/>
      <c r="J18799" s="7"/>
      <c r="K18799" s="7"/>
      <c r="N18799" s="7"/>
    </row>
    <row r="18800" spans="4:14" s="1" customFormat="1">
      <c r="D18800" s="32"/>
      <c r="G18800" s="32"/>
      <c r="I18800" s="7"/>
      <c r="J18800" s="7"/>
      <c r="K18800" s="7"/>
      <c r="N18800" s="7"/>
    </row>
    <row r="18801" spans="4:14" s="1" customFormat="1">
      <c r="D18801" s="32"/>
      <c r="G18801" s="32"/>
      <c r="I18801" s="7"/>
      <c r="J18801" s="7"/>
      <c r="K18801" s="7"/>
      <c r="N18801" s="7"/>
    </row>
    <row r="18802" spans="4:14" s="1" customFormat="1">
      <c r="D18802" s="32"/>
      <c r="G18802" s="32"/>
      <c r="I18802" s="7"/>
      <c r="J18802" s="7"/>
      <c r="K18802" s="7"/>
      <c r="N18802" s="7"/>
    </row>
    <row r="18803" spans="4:14" s="1" customFormat="1">
      <c r="D18803" s="32"/>
      <c r="G18803" s="32"/>
      <c r="I18803" s="7"/>
      <c r="J18803" s="7"/>
      <c r="K18803" s="7"/>
      <c r="N18803" s="7"/>
    </row>
    <row r="18804" spans="4:14" s="1" customFormat="1">
      <c r="D18804" s="32"/>
      <c r="G18804" s="32"/>
      <c r="I18804" s="7"/>
      <c r="J18804" s="7"/>
      <c r="K18804" s="7"/>
      <c r="N18804" s="7"/>
    </row>
    <row r="18805" spans="4:14" s="1" customFormat="1">
      <c r="D18805" s="32"/>
      <c r="G18805" s="32"/>
      <c r="I18805" s="7"/>
      <c r="J18805" s="7"/>
      <c r="K18805" s="7"/>
      <c r="N18805" s="7"/>
    </row>
    <row r="18806" spans="4:14" s="1" customFormat="1">
      <c r="D18806" s="32"/>
      <c r="G18806" s="32"/>
      <c r="I18806" s="7"/>
      <c r="J18806" s="7"/>
      <c r="K18806" s="7"/>
      <c r="N18806" s="7"/>
    </row>
    <row r="18807" spans="4:14" s="1" customFormat="1">
      <c r="D18807" s="32"/>
      <c r="G18807" s="32"/>
      <c r="I18807" s="7"/>
      <c r="J18807" s="7"/>
      <c r="K18807" s="7"/>
      <c r="N18807" s="7"/>
    </row>
    <row r="18808" spans="4:14" s="1" customFormat="1">
      <c r="D18808" s="32"/>
      <c r="G18808" s="32"/>
      <c r="I18808" s="7"/>
      <c r="J18808" s="7"/>
      <c r="K18808" s="7"/>
      <c r="N18808" s="7"/>
    </row>
    <row r="18809" spans="4:14" s="1" customFormat="1">
      <c r="D18809" s="32"/>
      <c r="G18809" s="32"/>
      <c r="I18809" s="7"/>
      <c r="J18809" s="7"/>
      <c r="K18809" s="7"/>
      <c r="N18809" s="7"/>
    </row>
    <row r="18810" spans="4:14" s="1" customFormat="1">
      <c r="D18810" s="32"/>
      <c r="G18810" s="32"/>
      <c r="I18810" s="7"/>
      <c r="J18810" s="7"/>
      <c r="K18810" s="7"/>
      <c r="N18810" s="7"/>
    </row>
    <row r="18811" spans="4:14" s="1" customFormat="1">
      <c r="D18811" s="32"/>
      <c r="G18811" s="32"/>
      <c r="I18811" s="7"/>
      <c r="J18811" s="7"/>
      <c r="K18811" s="7"/>
      <c r="N18811" s="7"/>
    </row>
    <row r="18812" spans="4:14" s="1" customFormat="1">
      <c r="D18812" s="32"/>
      <c r="G18812" s="32"/>
      <c r="I18812" s="7"/>
      <c r="J18812" s="7"/>
      <c r="K18812" s="7"/>
      <c r="N18812" s="7"/>
    </row>
    <row r="18813" spans="4:14" s="1" customFormat="1">
      <c r="D18813" s="32"/>
      <c r="G18813" s="32"/>
      <c r="I18813" s="7"/>
      <c r="J18813" s="7"/>
      <c r="K18813" s="7"/>
      <c r="N18813" s="7"/>
    </row>
    <row r="18814" spans="4:14" s="1" customFormat="1">
      <c r="D18814" s="32"/>
      <c r="G18814" s="32"/>
      <c r="I18814" s="7"/>
      <c r="J18814" s="7"/>
      <c r="K18814" s="7"/>
      <c r="N18814" s="7"/>
    </row>
    <row r="18815" spans="4:14" s="1" customFormat="1">
      <c r="D18815" s="32"/>
      <c r="G18815" s="32"/>
      <c r="I18815" s="7"/>
      <c r="J18815" s="7"/>
      <c r="K18815" s="7"/>
      <c r="N18815" s="7"/>
    </row>
    <row r="18816" spans="4:14" s="1" customFormat="1">
      <c r="D18816" s="32"/>
      <c r="G18816" s="32"/>
      <c r="I18816" s="7"/>
      <c r="J18816" s="7"/>
      <c r="K18816" s="7"/>
      <c r="N18816" s="7"/>
    </row>
    <row r="18817" spans="4:14" s="1" customFormat="1">
      <c r="D18817" s="32"/>
      <c r="G18817" s="32"/>
      <c r="I18817" s="7"/>
      <c r="J18817" s="7"/>
      <c r="K18817" s="7"/>
      <c r="N18817" s="7"/>
    </row>
    <row r="18818" spans="4:14" s="1" customFormat="1">
      <c r="D18818" s="32"/>
      <c r="G18818" s="32"/>
      <c r="I18818" s="7"/>
      <c r="J18818" s="7"/>
      <c r="K18818" s="7"/>
      <c r="N18818" s="7"/>
    </row>
    <row r="18819" spans="4:14" s="1" customFormat="1">
      <c r="D18819" s="32"/>
      <c r="G18819" s="32"/>
      <c r="I18819" s="7"/>
      <c r="J18819" s="7"/>
      <c r="K18819" s="7"/>
      <c r="N18819" s="7"/>
    </row>
    <row r="18820" spans="4:14" s="1" customFormat="1">
      <c r="D18820" s="32"/>
      <c r="G18820" s="32"/>
      <c r="I18820" s="7"/>
      <c r="J18820" s="7"/>
      <c r="K18820" s="7"/>
      <c r="N18820" s="7"/>
    </row>
    <row r="18821" spans="4:14" s="1" customFormat="1">
      <c r="D18821" s="32"/>
      <c r="G18821" s="32"/>
      <c r="I18821" s="7"/>
      <c r="J18821" s="7"/>
      <c r="K18821" s="7"/>
      <c r="N18821" s="7"/>
    </row>
    <row r="18822" spans="4:14" s="1" customFormat="1">
      <c r="D18822" s="32"/>
      <c r="G18822" s="32"/>
      <c r="I18822" s="7"/>
      <c r="J18822" s="7"/>
      <c r="K18822" s="7"/>
      <c r="N18822" s="7"/>
    </row>
    <row r="18823" spans="4:14" s="1" customFormat="1">
      <c r="D18823" s="32"/>
      <c r="G18823" s="32"/>
      <c r="I18823" s="7"/>
      <c r="J18823" s="7"/>
      <c r="K18823" s="7"/>
      <c r="N18823" s="7"/>
    </row>
    <row r="18824" spans="4:14" s="1" customFormat="1">
      <c r="D18824" s="32"/>
      <c r="G18824" s="32"/>
      <c r="I18824" s="7"/>
      <c r="J18824" s="7"/>
      <c r="K18824" s="7"/>
      <c r="N18824" s="7"/>
    </row>
    <row r="18825" spans="4:14" s="1" customFormat="1">
      <c r="D18825" s="32"/>
      <c r="G18825" s="32"/>
      <c r="I18825" s="7"/>
      <c r="J18825" s="7"/>
      <c r="K18825" s="7"/>
      <c r="N18825" s="7"/>
    </row>
    <row r="18826" spans="4:14" s="1" customFormat="1">
      <c r="D18826" s="32"/>
      <c r="G18826" s="32"/>
      <c r="I18826" s="7"/>
      <c r="J18826" s="7"/>
      <c r="K18826" s="7"/>
      <c r="N18826" s="7"/>
    </row>
    <row r="18827" spans="4:14" s="1" customFormat="1">
      <c r="D18827" s="32"/>
      <c r="G18827" s="32"/>
      <c r="I18827" s="7"/>
      <c r="J18827" s="7"/>
      <c r="K18827" s="7"/>
      <c r="N18827" s="7"/>
    </row>
    <row r="18828" spans="4:14" s="1" customFormat="1">
      <c r="D18828" s="32"/>
      <c r="G18828" s="32"/>
      <c r="I18828" s="7"/>
      <c r="J18828" s="7"/>
      <c r="K18828" s="7"/>
      <c r="N18828" s="7"/>
    </row>
    <row r="18829" spans="4:14" s="1" customFormat="1">
      <c r="D18829" s="32"/>
      <c r="G18829" s="32"/>
      <c r="I18829" s="7"/>
      <c r="J18829" s="7"/>
      <c r="K18829" s="7"/>
      <c r="N18829" s="7"/>
    </row>
    <row r="18830" spans="4:14" s="1" customFormat="1">
      <c r="D18830" s="32"/>
      <c r="G18830" s="32"/>
      <c r="I18830" s="7"/>
      <c r="J18830" s="7"/>
      <c r="K18830" s="7"/>
      <c r="N18830" s="7"/>
    </row>
    <row r="18831" spans="4:14" s="1" customFormat="1">
      <c r="D18831" s="32"/>
      <c r="G18831" s="32"/>
      <c r="I18831" s="7"/>
      <c r="J18831" s="7"/>
      <c r="K18831" s="7"/>
      <c r="N18831" s="7"/>
    </row>
    <row r="18832" spans="4:14" s="1" customFormat="1">
      <c r="D18832" s="32"/>
      <c r="G18832" s="32"/>
      <c r="I18832" s="7"/>
      <c r="J18832" s="7"/>
      <c r="K18832" s="7"/>
      <c r="N18832" s="7"/>
    </row>
    <row r="18833" spans="4:14" s="1" customFormat="1">
      <c r="D18833" s="32"/>
      <c r="G18833" s="32"/>
      <c r="I18833" s="7"/>
      <c r="J18833" s="7"/>
      <c r="K18833" s="7"/>
      <c r="N18833" s="7"/>
    </row>
    <row r="18834" spans="4:14" s="1" customFormat="1">
      <c r="D18834" s="32"/>
      <c r="G18834" s="32"/>
      <c r="I18834" s="7"/>
      <c r="J18834" s="7"/>
      <c r="K18834" s="7"/>
      <c r="N18834" s="7"/>
    </row>
    <row r="18835" spans="4:14" s="1" customFormat="1">
      <c r="D18835" s="32"/>
      <c r="G18835" s="32"/>
      <c r="I18835" s="7"/>
      <c r="J18835" s="7"/>
      <c r="K18835" s="7"/>
      <c r="N18835" s="7"/>
    </row>
    <row r="18836" spans="4:14" s="1" customFormat="1">
      <c r="D18836" s="32"/>
      <c r="G18836" s="32"/>
      <c r="I18836" s="7"/>
      <c r="J18836" s="7"/>
      <c r="K18836" s="7"/>
      <c r="N18836" s="7"/>
    </row>
    <row r="18837" spans="4:14" s="1" customFormat="1">
      <c r="D18837" s="32"/>
      <c r="G18837" s="32"/>
      <c r="I18837" s="7"/>
      <c r="J18837" s="7"/>
      <c r="K18837" s="7"/>
      <c r="N18837" s="7"/>
    </row>
    <row r="18838" spans="4:14" s="1" customFormat="1">
      <c r="D18838" s="32"/>
      <c r="G18838" s="32"/>
      <c r="I18838" s="7"/>
      <c r="J18838" s="7"/>
      <c r="K18838" s="7"/>
      <c r="N18838" s="7"/>
    </row>
    <row r="18839" spans="4:14" s="1" customFormat="1">
      <c r="D18839" s="32"/>
      <c r="G18839" s="32"/>
      <c r="I18839" s="7"/>
      <c r="J18839" s="7"/>
      <c r="K18839" s="7"/>
      <c r="N18839" s="7"/>
    </row>
    <row r="18840" spans="4:14" s="1" customFormat="1">
      <c r="D18840" s="32"/>
      <c r="G18840" s="32"/>
      <c r="I18840" s="7"/>
      <c r="J18840" s="7"/>
      <c r="K18840" s="7"/>
      <c r="N18840" s="7"/>
    </row>
    <row r="18841" spans="4:14" s="1" customFormat="1">
      <c r="D18841" s="32"/>
      <c r="G18841" s="32"/>
      <c r="I18841" s="7"/>
      <c r="J18841" s="7"/>
      <c r="K18841" s="7"/>
      <c r="N18841" s="7"/>
    </row>
    <row r="18842" spans="4:14" s="1" customFormat="1">
      <c r="D18842" s="32"/>
      <c r="G18842" s="32"/>
      <c r="I18842" s="7"/>
      <c r="J18842" s="7"/>
      <c r="K18842" s="7"/>
      <c r="N18842" s="7"/>
    </row>
    <row r="18843" spans="4:14" s="1" customFormat="1">
      <c r="D18843" s="32"/>
      <c r="G18843" s="32"/>
      <c r="I18843" s="7"/>
      <c r="J18843" s="7"/>
      <c r="K18843" s="7"/>
      <c r="N18843" s="7"/>
    </row>
    <row r="18844" spans="4:14" s="1" customFormat="1">
      <c r="D18844" s="32"/>
      <c r="G18844" s="32"/>
      <c r="I18844" s="7"/>
      <c r="J18844" s="7"/>
      <c r="K18844" s="7"/>
      <c r="N18844" s="7"/>
    </row>
    <row r="18845" spans="4:14" s="1" customFormat="1">
      <c r="D18845" s="32"/>
      <c r="G18845" s="32"/>
      <c r="I18845" s="7"/>
      <c r="J18845" s="7"/>
      <c r="K18845" s="7"/>
      <c r="N18845" s="7"/>
    </row>
    <row r="18846" spans="4:14" s="1" customFormat="1">
      <c r="D18846" s="32"/>
      <c r="G18846" s="32"/>
      <c r="I18846" s="7"/>
      <c r="J18846" s="7"/>
      <c r="K18846" s="7"/>
      <c r="N18846" s="7"/>
    </row>
    <row r="18847" spans="4:14" s="1" customFormat="1">
      <c r="D18847" s="32"/>
      <c r="G18847" s="32"/>
      <c r="I18847" s="7"/>
      <c r="J18847" s="7"/>
      <c r="K18847" s="7"/>
      <c r="N18847" s="7"/>
    </row>
    <row r="18848" spans="4:14" s="1" customFormat="1">
      <c r="D18848" s="32"/>
      <c r="G18848" s="32"/>
      <c r="I18848" s="7"/>
      <c r="J18848" s="7"/>
      <c r="K18848" s="7"/>
      <c r="N18848" s="7"/>
    </row>
    <row r="18849" spans="4:14" s="1" customFormat="1">
      <c r="D18849" s="32"/>
      <c r="G18849" s="32"/>
      <c r="I18849" s="7"/>
      <c r="J18849" s="7"/>
      <c r="K18849" s="7"/>
      <c r="N18849" s="7"/>
    </row>
    <row r="18850" spans="4:14" s="1" customFormat="1">
      <c r="D18850" s="32"/>
      <c r="G18850" s="32"/>
      <c r="I18850" s="7"/>
      <c r="J18850" s="7"/>
      <c r="K18850" s="7"/>
      <c r="N18850" s="7"/>
    </row>
    <row r="18851" spans="4:14" s="1" customFormat="1">
      <c r="D18851" s="32"/>
      <c r="G18851" s="32"/>
      <c r="I18851" s="7"/>
      <c r="J18851" s="7"/>
      <c r="K18851" s="7"/>
      <c r="N18851" s="7"/>
    </row>
    <row r="18852" spans="4:14" s="1" customFormat="1">
      <c r="D18852" s="32"/>
      <c r="G18852" s="32"/>
      <c r="I18852" s="7"/>
      <c r="J18852" s="7"/>
      <c r="K18852" s="7"/>
      <c r="N18852" s="7"/>
    </row>
    <row r="18853" spans="4:14" s="1" customFormat="1">
      <c r="D18853" s="32"/>
      <c r="G18853" s="32"/>
      <c r="I18853" s="7"/>
      <c r="J18853" s="7"/>
      <c r="K18853" s="7"/>
      <c r="N18853" s="7"/>
    </row>
    <row r="18854" spans="4:14" s="1" customFormat="1">
      <c r="D18854" s="32"/>
      <c r="G18854" s="32"/>
      <c r="I18854" s="7"/>
      <c r="J18854" s="7"/>
      <c r="K18854" s="7"/>
      <c r="N18854" s="7"/>
    </row>
    <row r="18855" spans="4:14" s="1" customFormat="1">
      <c r="D18855" s="32"/>
      <c r="G18855" s="32"/>
      <c r="I18855" s="7"/>
      <c r="J18855" s="7"/>
      <c r="K18855" s="7"/>
      <c r="N18855" s="7"/>
    </row>
    <row r="18856" spans="4:14" s="1" customFormat="1">
      <c r="D18856" s="32"/>
      <c r="G18856" s="32"/>
      <c r="I18856" s="7"/>
      <c r="J18856" s="7"/>
      <c r="K18856" s="7"/>
      <c r="N18856" s="7"/>
    </row>
    <row r="18857" spans="4:14" s="1" customFormat="1">
      <c r="D18857" s="32"/>
      <c r="G18857" s="32"/>
      <c r="I18857" s="7"/>
      <c r="J18857" s="7"/>
      <c r="K18857" s="7"/>
      <c r="N18857" s="7"/>
    </row>
    <row r="18858" spans="4:14" s="1" customFormat="1">
      <c r="D18858" s="32"/>
      <c r="G18858" s="32"/>
      <c r="I18858" s="7"/>
      <c r="J18858" s="7"/>
      <c r="K18858" s="7"/>
      <c r="N18858" s="7"/>
    </row>
    <row r="18859" spans="4:14" s="1" customFormat="1">
      <c r="D18859" s="32"/>
      <c r="G18859" s="32"/>
      <c r="I18859" s="7"/>
      <c r="J18859" s="7"/>
      <c r="K18859" s="7"/>
      <c r="N18859" s="7"/>
    </row>
    <row r="18860" spans="4:14" s="1" customFormat="1">
      <c r="D18860" s="32"/>
      <c r="G18860" s="32"/>
      <c r="I18860" s="7"/>
      <c r="J18860" s="7"/>
      <c r="K18860" s="7"/>
      <c r="N18860" s="7"/>
    </row>
    <row r="18861" spans="4:14" s="1" customFormat="1">
      <c r="D18861" s="32"/>
      <c r="G18861" s="32"/>
      <c r="I18861" s="7"/>
      <c r="J18861" s="7"/>
      <c r="K18861" s="7"/>
      <c r="N18861" s="7"/>
    </row>
    <row r="18862" spans="4:14" s="1" customFormat="1">
      <c r="D18862" s="32"/>
      <c r="G18862" s="32"/>
      <c r="I18862" s="7"/>
      <c r="J18862" s="7"/>
      <c r="K18862" s="7"/>
      <c r="N18862" s="7"/>
    </row>
    <row r="18863" spans="4:14" s="1" customFormat="1">
      <c r="D18863" s="32"/>
      <c r="G18863" s="32"/>
      <c r="I18863" s="7"/>
      <c r="J18863" s="7"/>
      <c r="K18863" s="7"/>
      <c r="N18863" s="7"/>
    </row>
    <row r="18864" spans="4:14" s="1" customFormat="1">
      <c r="D18864" s="32"/>
      <c r="G18864" s="32"/>
      <c r="I18864" s="7"/>
      <c r="J18864" s="7"/>
      <c r="K18864" s="7"/>
      <c r="N18864" s="7"/>
    </row>
    <row r="18865" spans="4:14" s="1" customFormat="1">
      <c r="D18865" s="32"/>
      <c r="G18865" s="32"/>
      <c r="I18865" s="7"/>
      <c r="J18865" s="7"/>
      <c r="K18865" s="7"/>
      <c r="N18865" s="7"/>
    </row>
    <row r="18866" spans="4:14" s="1" customFormat="1">
      <c r="D18866" s="32"/>
      <c r="G18866" s="32"/>
      <c r="I18866" s="7"/>
      <c r="J18866" s="7"/>
      <c r="K18866" s="7"/>
      <c r="N18866" s="7"/>
    </row>
    <row r="18867" spans="4:14" s="1" customFormat="1">
      <c r="D18867" s="32"/>
      <c r="G18867" s="32"/>
      <c r="I18867" s="7"/>
      <c r="J18867" s="7"/>
      <c r="K18867" s="7"/>
      <c r="N18867" s="7"/>
    </row>
    <row r="18868" spans="4:14" s="1" customFormat="1">
      <c r="D18868" s="32"/>
      <c r="G18868" s="32"/>
      <c r="I18868" s="7"/>
      <c r="J18868" s="7"/>
      <c r="K18868" s="7"/>
      <c r="N18868" s="7"/>
    </row>
    <row r="18869" spans="4:14" s="1" customFormat="1">
      <c r="D18869" s="32"/>
      <c r="G18869" s="32"/>
      <c r="I18869" s="7"/>
      <c r="J18869" s="7"/>
      <c r="K18869" s="7"/>
      <c r="N18869" s="7"/>
    </row>
    <row r="18870" spans="4:14" s="1" customFormat="1">
      <c r="D18870" s="32"/>
      <c r="G18870" s="32"/>
      <c r="I18870" s="7"/>
      <c r="J18870" s="7"/>
      <c r="K18870" s="7"/>
      <c r="N18870" s="7"/>
    </row>
    <row r="18871" spans="4:14" s="1" customFormat="1">
      <c r="D18871" s="32"/>
      <c r="G18871" s="32"/>
      <c r="I18871" s="7"/>
      <c r="J18871" s="7"/>
      <c r="K18871" s="7"/>
      <c r="N18871" s="7"/>
    </row>
    <row r="18872" spans="4:14" s="1" customFormat="1">
      <c r="D18872" s="32"/>
      <c r="G18872" s="32"/>
      <c r="I18872" s="7"/>
      <c r="J18872" s="7"/>
      <c r="K18872" s="7"/>
      <c r="N18872" s="7"/>
    </row>
    <row r="18873" spans="4:14" s="1" customFormat="1">
      <c r="D18873" s="32"/>
      <c r="G18873" s="32"/>
      <c r="I18873" s="7"/>
      <c r="J18873" s="7"/>
      <c r="K18873" s="7"/>
      <c r="N18873" s="7"/>
    </row>
    <row r="18874" spans="4:14" s="1" customFormat="1">
      <c r="D18874" s="32"/>
      <c r="G18874" s="32"/>
      <c r="I18874" s="7"/>
      <c r="J18874" s="7"/>
      <c r="K18874" s="7"/>
      <c r="N18874" s="7"/>
    </row>
    <row r="18875" spans="4:14" s="1" customFormat="1">
      <c r="D18875" s="32"/>
      <c r="G18875" s="32"/>
      <c r="I18875" s="7"/>
      <c r="J18875" s="7"/>
      <c r="K18875" s="7"/>
      <c r="N18875" s="7"/>
    </row>
    <row r="18876" spans="4:14" s="1" customFormat="1">
      <c r="D18876" s="32"/>
      <c r="G18876" s="32"/>
      <c r="I18876" s="7"/>
      <c r="J18876" s="7"/>
      <c r="K18876" s="7"/>
      <c r="N18876" s="7"/>
    </row>
    <row r="18877" spans="4:14" s="1" customFormat="1">
      <c r="D18877" s="32"/>
      <c r="G18877" s="32"/>
      <c r="I18877" s="7"/>
      <c r="J18877" s="7"/>
      <c r="K18877" s="7"/>
      <c r="N18877" s="7"/>
    </row>
    <row r="18878" spans="4:14" s="1" customFormat="1">
      <c r="D18878" s="32"/>
      <c r="G18878" s="32"/>
      <c r="I18878" s="7"/>
      <c r="J18878" s="7"/>
      <c r="K18878" s="7"/>
      <c r="N18878" s="7"/>
    </row>
    <row r="18879" spans="4:14" s="1" customFormat="1">
      <c r="D18879" s="32"/>
      <c r="G18879" s="32"/>
      <c r="I18879" s="7"/>
      <c r="J18879" s="7"/>
      <c r="K18879" s="7"/>
      <c r="N18879" s="7"/>
    </row>
    <row r="18880" spans="4:14" s="1" customFormat="1">
      <c r="D18880" s="32"/>
      <c r="G18880" s="32"/>
      <c r="I18880" s="7"/>
      <c r="J18880" s="7"/>
      <c r="K18880" s="7"/>
      <c r="N18880" s="7"/>
    </row>
    <row r="18881" spans="4:14" s="1" customFormat="1">
      <c r="D18881" s="32"/>
      <c r="G18881" s="32"/>
      <c r="I18881" s="7"/>
      <c r="J18881" s="7"/>
      <c r="K18881" s="7"/>
      <c r="N18881" s="7"/>
    </row>
    <row r="18882" spans="4:14" s="1" customFormat="1">
      <c r="D18882" s="32"/>
      <c r="G18882" s="32"/>
      <c r="I18882" s="7"/>
      <c r="J18882" s="7"/>
      <c r="K18882" s="7"/>
      <c r="N18882" s="7"/>
    </row>
    <row r="18883" spans="4:14" s="1" customFormat="1">
      <c r="D18883" s="32"/>
      <c r="G18883" s="32"/>
      <c r="I18883" s="7"/>
      <c r="J18883" s="7"/>
      <c r="K18883" s="7"/>
      <c r="N18883" s="7"/>
    </row>
    <row r="18884" spans="4:14" s="1" customFormat="1">
      <c r="D18884" s="32"/>
      <c r="G18884" s="32"/>
      <c r="I18884" s="7"/>
      <c r="J18884" s="7"/>
      <c r="K18884" s="7"/>
      <c r="N18884" s="7"/>
    </row>
    <row r="18885" spans="4:14" s="1" customFormat="1">
      <c r="D18885" s="32"/>
      <c r="G18885" s="32"/>
      <c r="I18885" s="7"/>
      <c r="J18885" s="7"/>
      <c r="K18885" s="7"/>
      <c r="N18885" s="7"/>
    </row>
    <row r="18886" spans="4:14" s="1" customFormat="1">
      <c r="D18886" s="32"/>
      <c r="G18886" s="32"/>
      <c r="I18886" s="7"/>
      <c r="J18886" s="7"/>
      <c r="K18886" s="7"/>
      <c r="N18886" s="7"/>
    </row>
    <row r="18887" spans="4:14" s="1" customFormat="1">
      <c r="D18887" s="32"/>
      <c r="G18887" s="32"/>
      <c r="I18887" s="7"/>
      <c r="J18887" s="7"/>
      <c r="K18887" s="7"/>
      <c r="N18887" s="7"/>
    </row>
    <row r="18888" spans="4:14" s="1" customFormat="1">
      <c r="D18888" s="32"/>
      <c r="G18888" s="32"/>
      <c r="I18888" s="7"/>
      <c r="J18888" s="7"/>
      <c r="K18888" s="7"/>
      <c r="N18888" s="7"/>
    </row>
    <row r="18889" spans="4:14" s="1" customFormat="1">
      <c r="D18889" s="32"/>
      <c r="G18889" s="32"/>
      <c r="I18889" s="7"/>
      <c r="J18889" s="7"/>
      <c r="K18889" s="7"/>
      <c r="N18889" s="7"/>
    </row>
    <row r="18890" spans="4:14" s="1" customFormat="1">
      <c r="D18890" s="32"/>
      <c r="G18890" s="32"/>
      <c r="I18890" s="7"/>
      <c r="J18890" s="7"/>
      <c r="K18890" s="7"/>
      <c r="N18890" s="7"/>
    </row>
    <row r="18891" spans="4:14" s="1" customFormat="1">
      <c r="D18891" s="32"/>
      <c r="G18891" s="32"/>
      <c r="I18891" s="7"/>
      <c r="J18891" s="7"/>
      <c r="K18891" s="7"/>
      <c r="N18891" s="7"/>
    </row>
    <row r="18892" spans="4:14" s="1" customFormat="1">
      <c r="D18892" s="32"/>
      <c r="G18892" s="32"/>
      <c r="I18892" s="7"/>
      <c r="J18892" s="7"/>
      <c r="K18892" s="7"/>
      <c r="N18892" s="7"/>
    </row>
    <row r="18893" spans="4:14" s="1" customFormat="1">
      <c r="D18893" s="32"/>
      <c r="G18893" s="32"/>
      <c r="I18893" s="7"/>
      <c r="J18893" s="7"/>
      <c r="K18893" s="7"/>
      <c r="N18893" s="7"/>
    </row>
    <row r="18894" spans="4:14" s="1" customFormat="1">
      <c r="D18894" s="32"/>
      <c r="G18894" s="32"/>
      <c r="I18894" s="7"/>
      <c r="J18894" s="7"/>
      <c r="K18894" s="7"/>
      <c r="N18894" s="7"/>
    </row>
    <row r="18895" spans="4:14" s="1" customFormat="1">
      <c r="D18895" s="32"/>
      <c r="G18895" s="32"/>
      <c r="I18895" s="7"/>
      <c r="J18895" s="7"/>
      <c r="K18895" s="7"/>
      <c r="N18895" s="7"/>
    </row>
    <row r="18896" spans="4:14" s="1" customFormat="1">
      <c r="D18896" s="32"/>
      <c r="G18896" s="32"/>
      <c r="I18896" s="7"/>
      <c r="J18896" s="7"/>
      <c r="K18896" s="7"/>
      <c r="N18896" s="7"/>
    </row>
    <row r="18897" spans="4:14" s="1" customFormat="1">
      <c r="D18897" s="32"/>
      <c r="G18897" s="32"/>
      <c r="I18897" s="7"/>
      <c r="J18897" s="7"/>
      <c r="K18897" s="7"/>
      <c r="N18897" s="7"/>
    </row>
    <row r="18898" spans="4:14" s="1" customFormat="1">
      <c r="D18898" s="32"/>
      <c r="G18898" s="32"/>
      <c r="I18898" s="7"/>
      <c r="J18898" s="7"/>
      <c r="K18898" s="7"/>
      <c r="N18898" s="7"/>
    </row>
    <row r="18899" spans="4:14" s="1" customFormat="1">
      <c r="D18899" s="32"/>
      <c r="G18899" s="32"/>
      <c r="I18899" s="7"/>
      <c r="J18899" s="7"/>
      <c r="K18899" s="7"/>
      <c r="N18899" s="7"/>
    </row>
    <row r="18900" spans="4:14" s="1" customFormat="1">
      <c r="D18900" s="32"/>
      <c r="G18900" s="32"/>
      <c r="I18900" s="7"/>
      <c r="J18900" s="7"/>
      <c r="K18900" s="7"/>
      <c r="N18900" s="7"/>
    </row>
    <row r="18901" spans="4:14" s="1" customFormat="1">
      <c r="D18901" s="32"/>
      <c r="G18901" s="32"/>
      <c r="I18901" s="7"/>
      <c r="J18901" s="7"/>
      <c r="K18901" s="7"/>
      <c r="N18901" s="7"/>
    </row>
    <row r="18902" spans="4:14" s="1" customFormat="1">
      <c r="D18902" s="32"/>
      <c r="G18902" s="32"/>
      <c r="I18902" s="7"/>
      <c r="J18902" s="7"/>
      <c r="K18902" s="7"/>
      <c r="N18902" s="7"/>
    </row>
    <row r="18903" spans="4:14" s="1" customFormat="1">
      <c r="D18903" s="32"/>
      <c r="G18903" s="32"/>
      <c r="I18903" s="7"/>
      <c r="J18903" s="7"/>
      <c r="K18903" s="7"/>
      <c r="N18903" s="7"/>
    </row>
    <row r="18904" spans="4:14" s="1" customFormat="1">
      <c r="D18904" s="32"/>
      <c r="G18904" s="32"/>
      <c r="I18904" s="7"/>
      <c r="J18904" s="7"/>
      <c r="K18904" s="7"/>
      <c r="N18904" s="7"/>
    </row>
    <row r="18905" spans="4:14" s="1" customFormat="1">
      <c r="D18905" s="32"/>
      <c r="G18905" s="32"/>
      <c r="I18905" s="7"/>
      <c r="J18905" s="7"/>
      <c r="K18905" s="7"/>
      <c r="N18905" s="7"/>
    </row>
    <row r="18906" spans="4:14" s="1" customFormat="1">
      <c r="D18906" s="32"/>
      <c r="G18906" s="32"/>
      <c r="I18906" s="7"/>
      <c r="J18906" s="7"/>
      <c r="K18906" s="7"/>
      <c r="N18906" s="7"/>
    </row>
    <row r="18907" spans="4:14" s="1" customFormat="1">
      <c r="D18907" s="32"/>
      <c r="G18907" s="32"/>
      <c r="I18907" s="7"/>
      <c r="J18907" s="7"/>
      <c r="K18907" s="7"/>
      <c r="N18907" s="7"/>
    </row>
    <row r="18908" spans="4:14" s="1" customFormat="1">
      <c r="D18908" s="32"/>
      <c r="G18908" s="32"/>
      <c r="I18908" s="7"/>
      <c r="J18908" s="7"/>
      <c r="K18908" s="7"/>
      <c r="N18908" s="7"/>
    </row>
    <row r="18909" spans="4:14" s="1" customFormat="1">
      <c r="D18909" s="32"/>
      <c r="G18909" s="32"/>
      <c r="I18909" s="7"/>
      <c r="J18909" s="7"/>
      <c r="K18909" s="7"/>
      <c r="N18909" s="7"/>
    </row>
    <row r="18910" spans="4:14" s="1" customFormat="1">
      <c r="D18910" s="32"/>
      <c r="G18910" s="32"/>
      <c r="I18910" s="7"/>
      <c r="J18910" s="7"/>
      <c r="K18910" s="7"/>
      <c r="N18910" s="7"/>
    </row>
    <row r="18911" spans="4:14" s="1" customFormat="1">
      <c r="D18911" s="32"/>
      <c r="G18911" s="32"/>
      <c r="I18911" s="7"/>
      <c r="J18911" s="7"/>
      <c r="K18911" s="7"/>
      <c r="N18911" s="7"/>
    </row>
    <row r="18912" spans="4:14" s="1" customFormat="1">
      <c r="D18912" s="32"/>
      <c r="G18912" s="32"/>
      <c r="I18912" s="7"/>
      <c r="J18912" s="7"/>
      <c r="K18912" s="7"/>
      <c r="N18912" s="7"/>
    </row>
    <row r="18913" spans="4:14" s="1" customFormat="1">
      <c r="D18913" s="32"/>
      <c r="G18913" s="32"/>
      <c r="I18913" s="7"/>
      <c r="J18913" s="7"/>
      <c r="K18913" s="7"/>
      <c r="N18913" s="7"/>
    </row>
    <row r="18914" spans="4:14" s="1" customFormat="1">
      <c r="D18914" s="32"/>
      <c r="G18914" s="32"/>
      <c r="I18914" s="7"/>
      <c r="J18914" s="7"/>
      <c r="K18914" s="7"/>
      <c r="N18914" s="7"/>
    </row>
    <row r="18915" spans="4:14" s="1" customFormat="1">
      <c r="D18915" s="32"/>
      <c r="G18915" s="32"/>
      <c r="I18915" s="7"/>
      <c r="J18915" s="7"/>
      <c r="K18915" s="7"/>
      <c r="N18915" s="7"/>
    </row>
    <row r="18916" spans="4:14" s="1" customFormat="1">
      <c r="D18916" s="32"/>
      <c r="G18916" s="32"/>
      <c r="I18916" s="7"/>
      <c r="J18916" s="7"/>
      <c r="K18916" s="7"/>
      <c r="N18916" s="7"/>
    </row>
    <row r="18917" spans="4:14" s="1" customFormat="1">
      <c r="D18917" s="32"/>
      <c r="G18917" s="32"/>
      <c r="I18917" s="7"/>
      <c r="J18917" s="7"/>
      <c r="K18917" s="7"/>
      <c r="N18917" s="7"/>
    </row>
    <row r="18918" spans="4:14" s="1" customFormat="1">
      <c r="D18918" s="32"/>
      <c r="G18918" s="32"/>
      <c r="I18918" s="7"/>
      <c r="J18918" s="7"/>
      <c r="K18918" s="7"/>
      <c r="N18918" s="7"/>
    </row>
    <row r="18919" spans="4:14" s="1" customFormat="1">
      <c r="D18919" s="32"/>
      <c r="G18919" s="32"/>
      <c r="I18919" s="7"/>
      <c r="J18919" s="7"/>
      <c r="K18919" s="7"/>
      <c r="N18919" s="7"/>
    </row>
    <row r="18920" spans="4:14" s="1" customFormat="1">
      <c r="D18920" s="32"/>
      <c r="G18920" s="32"/>
      <c r="I18920" s="7"/>
      <c r="J18920" s="7"/>
      <c r="K18920" s="7"/>
      <c r="N18920" s="7"/>
    </row>
    <row r="18921" spans="4:14" s="1" customFormat="1">
      <c r="D18921" s="32"/>
      <c r="G18921" s="32"/>
      <c r="I18921" s="7"/>
      <c r="J18921" s="7"/>
      <c r="K18921" s="7"/>
      <c r="N18921" s="7"/>
    </row>
    <row r="18922" spans="4:14" s="1" customFormat="1">
      <c r="D18922" s="32"/>
      <c r="G18922" s="32"/>
      <c r="I18922" s="7"/>
      <c r="J18922" s="7"/>
      <c r="K18922" s="7"/>
      <c r="N18922" s="7"/>
    </row>
    <row r="18923" spans="4:14" s="1" customFormat="1">
      <c r="D18923" s="32"/>
      <c r="G18923" s="32"/>
      <c r="I18923" s="7"/>
      <c r="J18923" s="7"/>
      <c r="K18923" s="7"/>
      <c r="N18923" s="7"/>
    </row>
    <row r="18924" spans="4:14" s="1" customFormat="1">
      <c r="D18924" s="32"/>
      <c r="G18924" s="32"/>
      <c r="I18924" s="7"/>
      <c r="J18924" s="7"/>
      <c r="K18924" s="7"/>
      <c r="N18924" s="7"/>
    </row>
    <row r="18925" spans="4:14" s="1" customFormat="1">
      <c r="D18925" s="32"/>
      <c r="G18925" s="32"/>
      <c r="I18925" s="7"/>
      <c r="J18925" s="7"/>
      <c r="K18925" s="7"/>
      <c r="N18925" s="7"/>
    </row>
    <row r="18926" spans="4:14" s="1" customFormat="1">
      <c r="D18926" s="32"/>
      <c r="G18926" s="32"/>
      <c r="I18926" s="7"/>
      <c r="J18926" s="7"/>
      <c r="K18926" s="7"/>
      <c r="N18926" s="7"/>
    </row>
    <row r="18927" spans="4:14" s="1" customFormat="1">
      <c r="D18927" s="32"/>
      <c r="G18927" s="32"/>
      <c r="I18927" s="7"/>
      <c r="J18927" s="7"/>
      <c r="K18927" s="7"/>
      <c r="N18927" s="7"/>
    </row>
    <row r="18928" spans="4:14" s="1" customFormat="1">
      <c r="D18928" s="32"/>
      <c r="G18928" s="32"/>
      <c r="I18928" s="7"/>
      <c r="J18928" s="7"/>
      <c r="K18928" s="7"/>
      <c r="N18928" s="7"/>
    </row>
    <row r="18929" spans="4:14" s="1" customFormat="1">
      <c r="D18929" s="32"/>
      <c r="G18929" s="32"/>
      <c r="I18929" s="7"/>
      <c r="J18929" s="7"/>
      <c r="K18929" s="7"/>
      <c r="N18929" s="7"/>
    </row>
    <row r="18930" spans="4:14" s="1" customFormat="1">
      <c r="D18930" s="32"/>
      <c r="G18930" s="32"/>
      <c r="I18930" s="7"/>
      <c r="J18930" s="7"/>
      <c r="K18930" s="7"/>
      <c r="N18930" s="7"/>
    </row>
    <row r="18931" spans="4:14" s="1" customFormat="1">
      <c r="D18931" s="32"/>
      <c r="G18931" s="32"/>
      <c r="I18931" s="7"/>
      <c r="J18931" s="7"/>
      <c r="K18931" s="7"/>
      <c r="N18931" s="7"/>
    </row>
    <row r="18932" spans="4:14" s="1" customFormat="1">
      <c r="D18932" s="32"/>
      <c r="G18932" s="32"/>
      <c r="I18932" s="7"/>
      <c r="J18932" s="7"/>
      <c r="K18932" s="7"/>
      <c r="N18932" s="7"/>
    </row>
    <row r="18933" spans="4:14" s="1" customFormat="1">
      <c r="D18933" s="32"/>
      <c r="G18933" s="32"/>
      <c r="I18933" s="7"/>
      <c r="J18933" s="7"/>
      <c r="K18933" s="7"/>
      <c r="N18933" s="7"/>
    </row>
    <row r="18934" spans="4:14" s="1" customFormat="1">
      <c r="D18934" s="32"/>
      <c r="G18934" s="32"/>
      <c r="I18934" s="7"/>
      <c r="J18934" s="7"/>
      <c r="K18934" s="7"/>
      <c r="N18934" s="7"/>
    </row>
    <row r="18935" spans="4:14" s="1" customFormat="1">
      <c r="D18935" s="32"/>
      <c r="G18935" s="32"/>
      <c r="I18935" s="7"/>
      <c r="J18935" s="7"/>
      <c r="K18935" s="7"/>
      <c r="N18935" s="7"/>
    </row>
    <row r="18936" spans="4:14" s="1" customFormat="1">
      <c r="D18936" s="32"/>
      <c r="G18936" s="32"/>
      <c r="I18936" s="7"/>
      <c r="J18936" s="7"/>
      <c r="K18936" s="7"/>
      <c r="N18936" s="7"/>
    </row>
    <row r="18937" spans="4:14" s="1" customFormat="1">
      <c r="D18937" s="32"/>
      <c r="G18937" s="32"/>
      <c r="I18937" s="7"/>
      <c r="J18937" s="7"/>
      <c r="K18937" s="7"/>
      <c r="N18937" s="7"/>
    </row>
    <row r="18938" spans="4:14" s="1" customFormat="1">
      <c r="D18938" s="32"/>
      <c r="G18938" s="32"/>
      <c r="I18938" s="7"/>
      <c r="J18938" s="7"/>
      <c r="K18938" s="7"/>
      <c r="N18938" s="7"/>
    </row>
    <row r="18939" spans="4:14" s="1" customFormat="1">
      <c r="D18939" s="32"/>
      <c r="G18939" s="32"/>
      <c r="I18939" s="7"/>
      <c r="J18939" s="7"/>
      <c r="K18939" s="7"/>
      <c r="N18939" s="7"/>
    </row>
    <row r="18940" spans="4:14" s="1" customFormat="1">
      <c r="D18940" s="32"/>
      <c r="G18940" s="32"/>
      <c r="I18940" s="7"/>
      <c r="J18940" s="7"/>
      <c r="K18940" s="7"/>
      <c r="N18940" s="7"/>
    </row>
    <row r="18941" spans="4:14" s="1" customFormat="1">
      <c r="D18941" s="32"/>
      <c r="G18941" s="32"/>
      <c r="I18941" s="7"/>
      <c r="J18941" s="7"/>
      <c r="K18941" s="7"/>
      <c r="N18941" s="7"/>
    </row>
    <row r="18942" spans="4:14" s="1" customFormat="1">
      <c r="D18942" s="32"/>
      <c r="G18942" s="32"/>
      <c r="I18942" s="7"/>
      <c r="J18942" s="7"/>
      <c r="K18942" s="7"/>
      <c r="N18942" s="7"/>
    </row>
    <row r="18943" spans="4:14" s="1" customFormat="1">
      <c r="D18943" s="32"/>
      <c r="G18943" s="32"/>
      <c r="I18943" s="7"/>
      <c r="J18943" s="7"/>
      <c r="K18943" s="7"/>
      <c r="N18943" s="7"/>
    </row>
    <row r="18944" spans="4:14" s="1" customFormat="1">
      <c r="D18944" s="32"/>
      <c r="G18944" s="32"/>
      <c r="I18944" s="7"/>
      <c r="J18944" s="7"/>
      <c r="K18944" s="7"/>
      <c r="N18944" s="7"/>
    </row>
    <row r="18945" spans="4:14" s="1" customFormat="1">
      <c r="D18945" s="32"/>
      <c r="G18945" s="32"/>
      <c r="I18945" s="7"/>
      <c r="J18945" s="7"/>
      <c r="K18945" s="7"/>
      <c r="N18945" s="7"/>
    </row>
    <row r="18946" spans="4:14" s="1" customFormat="1">
      <c r="D18946" s="32"/>
      <c r="G18946" s="32"/>
      <c r="I18946" s="7"/>
      <c r="J18946" s="7"/>
      <c r="K18946" s="7"/>
      <c r="N18946" s="7"/>
    </row>
    <row r="18947" spans="4:14" s="1" customFormat="1">
      <c r="D18947" s="32"/>
      <c r="G18947" s="32"/>
      <c r="I18947" s="7"/>
      <c r="J18947" s="7"/>
      <c r="K18947" s="7"/>
      <c r="N18947" s="7"/>
    </row>
    <row r="18948" spans="4:14" s="1" customFormat="1">
      <c r="D18948" s="32"/>
      <c r="G18948" s="32"/>
      <c r="I18948" s="7"/>
      <c r="J18948" s="7"/>
      <c r="K18948" s="7"/>
      <c r="N18948" s="7"/>
    </row>
    <row r="18949" spans="4:14" s="1" customFormat="1">
      <c r="D18949" s="32"/>
      <c r="G18949" s="32"/>
      <c r="I18949" s="7"/>
      <c r="J18949" s="7"/>
      <c r="K18949" s="7"/>
      <c r="N18949" s="7"/>
    </row>
    <row r="18950" spans="4:14" s="1" customFormat="1">
      <c r="D18950" s="32"/>
      <c r="G18950" s="32"/>
      <c r="I18950" s="7"/>
      <c r="J18950" s="7"/>
      <c r="K18950" s="7"/>
      <c r="N18950" s="7"/>
    </row>
    <row r="18951" spans="4:14" s="1" customFormat="1">
      <c r="D18951" s="32"/>
      <c r="G18951" s="32"/>
      <c r="I18951" s="7"/>
      <c r="J18951" s="7"/>
      <c r="K18951" s="7"/>
      <c r="N18951" s="7"/>
    </row>
    <row r="18952" spans="4:14" s="1" customFormat="1">
      <c r="D18952" s="32"/>
      <c r="G18952" s="32"/>
      <c r="I18952" s="7"/>
      <c r="J18952" s="7"/>
      <c r="K18952" s="7"/>
      <c r="N18952" s="7"/>
    </row>
    <row r="18953" spans="4:14" s="1" customFormat="1">
      <c r="D18953" s="32"/>
      <c r="G18953" s="32"/>
      <c r="I18953" s="7"/>
      <c r="J18953" s="7"/>
      <c r="K18953" s="7"/>
      <c r="N18953" s="7"/>
    </row>
    <row r="18954" spans="4:14" s="1" customFormat="1">
      <c r="D18954" s="32"/>
      <c r="G18954" s="32"/>
      <c r="I18954" s="7"/>
      <c r="J18954" s="7"/>
      <c r="K18954" s="7"/>
      <c r="N18954" s="7"/>
    </row>
    <row r="18955" spans="4:14" s="1" customFormat="1">
      <c r="D18955" s="32"/>
      <c r="G18955" s="32"/>
      <c r="I18955" s="7"/>
      <c r="J18955" s="7"/>
      <c r="K18955" s="7"/>
      <c r="N18955" s="7"/>
    </row>
    <row r="18956" spans="4:14" s="1" customFormat="1">
      <c r="D18956" s="32"/>
      <c r="G18956" s="32"/>
      <c r="I18956" s="7"/>
      <c r="J18956" s="7"/>
      <c r="K18956" s="7"/>
      <c r="N18956" s="7"/>
    </row>
    <row r="18957" spans="4:14" s="1" customFormat="1">
      <c r="D18957" s="32"/>
      <c r="G18957" s="32"/>
      <c r="I18957" s="7"/>
      <c r="J18957" s="7"/>
      <c r="K18957" s="7"/>
      <c r="N18957" s="7"/>
    </row>
    <row r="18958" spans="4:14" s="1" customFormat="1">
      <c r="D18958" s="32"/>
      <c r="G18958" s="32"/>
      <c r="I18958" s="7"/>
      <c r="J18958" s="7"/>
      <c r="K18958" s="7"/>
      <c r="N18958" s="7"/>
    </row>
    <row r="18959" spans="4:14" s="1" customFormat="1">
      <c r="D18959" s="32"/>
      <c r="G18959" s="32"/>
      <c r="I18959" s="7"/>
      <c r="J18959" s="7"/>
      <c r="K18959" s="7"/>
      <c r="N18959" s="7"/>
    </row>
    <row r="18960" spans="4:14" s="1" customFormat="1">
      <c r="D18960" s="32"/>
      <c r="G18960" s="32"/>
      <c r="I18960" s="7"/>
      <c r="J18960" s="7"/>
      <c r="K18960" s="7"/>
      <c r="N18960" s="7"/>
    </row>
    <row r="18961" spans="4:14" s="1" customFormat="1">
      <c r="D18961" s="32"/>
      <c r="G18961" s="32"/>
      <c r="I18961" s="7"/>
      <c r="J18961" s="7"/>
      <c r="K18961" s="7"/>
      <c r="N18961" s="7"/>
    </row>
    <row r="18962" spans="4:14" s="1" customFormat="1">
      <c r="D18962" s="32"/>
      <c r="G18962" s="32"/>
      <c r="I18962" s="7"/>
      <c r="J18962" s="7"/>
      <c r="K18962" s="7"/>
      <c r="N18962" s="7"/>
    </row>
    <row r="18963" spans="4:14" s="1" customFormat="1">
      <c r="D18963" s="32"/>
      <c r="G18963" s="32"/>
      <c r="I18963" s="7"/>
      <c r="J18963" s="7"/>
      <c r="K18963" s="7"/>
      <c r="N18963" s="7"/>
    </row>
    <row r="18964" spans="4:14" s="1" customFormat="1">
      <c r="D18964" s="32"/>
      <c r="G18964" s="32"/>
      <c r="I18964" s="7"/>
      <c r="J18964" s="7"/>
      <c r="K18964" s="7"/>
      <c r="N18964" s="7"/>
    </row>
    <row r="18965" spans="4:14" s="1" customFormat="1">
      <c r="D18965" s="32"/>
      <c r="G18965" s="32"/>
      <c r="I18965" s="7"/>
      <c r="J18965" s="7"/>
      <c r="K18965" s="7"/>
      <c r="N18965" s="7"/>
    </row>
    <row r="18966" spans="4:14" s="1" customFormat="1">
      <c r="D18966" s="32"/>
      <c r="G18966" s="32"/>
      <c r="I18966" s="7"/>
      <c r="J18966" s="7"/>
      <c r="K18966" s="7"/>
      <c r="N18966" s="7"/>
    </row>
    <row r="18967" spans="4:14" s="1" customFormat="1">
      <c r="D18967" s="32"/>
      <c r="G18967" s="32"/>
      <c r="I18967" s="7"/>
      <c r="J18967" s="7"/>
      <c r="K18967" s="7"/>
      <c r="N18967" s="7"/>
    </row>
    <row r="18968" spans="4:14" s="1" customFormat="1">
      <c r="D18968" s="32"/>
      <c r="G18968" s="32"/>
      <c r="I18968" s="7"/>
      <c r="J18968" s="7"/>
      <c r="K18968" s="7"/>
      <c r="N18968" s="7"/>
    </row>
    <row r="18969" spans="4:14" s="1" customFormat="1">
      <c r="D18969" s="32"/>
      <c r="G18969" s="32"/>
      <c r="I18969" s="7"/>
      <c r="J18969" s="7"/>
      <c r="K18969" s="7"/>
      <c r="N18969" s="7"/>
    </row>
    <row r="18970" spans="4:14" s="1" customFormat="1">
      <c r="D18970" s="32"/>
      <c r="G18970" s="32"/>
      <c r="I18970" s="7"/>
      <c r="J18970" s="7"/>
      <c r="K18970" s="7"/>
      <c r="N18970" s="7"/>
    </row>
    <row r="18971" spans="4:14" s="1" customFormat="1">
      <c r="D18971" s="32"/>
      <c r="G18971" s="32"/>
      <c r="I18971" s="7"/>
      <c r="J18971" s="7"/>
      <c r="K18971" s="7"/>
      <c r="N18971" s="7"/>
    </row>
    <row r="18972" spans="4:14" s="1" customFormat="1">
      <c r="D18972" s="32"/>
      <c r="G18972" s="32"/>
      <c r="I18972" s="7"/>
      <c r="J18972" s="7"/>
      <c r="K18972" s="7"/>
      <c r="N18972" s="7"/>
    </row>
    <row r="18973" spans="4:14" s="1" customFormat="1">
      <c r="D18973" s="32"/>
      <c r="G18973" s="32"/>
      <c r="I18973" s="7"/>
      <c r="J18973" s="7"/>
      <c r="K18973" s="7"/>
      <c r="N18973" s="7"/>
    </row>
    <row r="18974" spans="4:14" s="1" customFormat="1">
      <c r="D18974" s="32"/>
      <c r="G18974" s="32"/>
      <c r="I18974" s="7"/>
      <c r="J18974" s="7"/>
      <c r="K18974" s="7"/>
      <c r="N18974" s="7"/>
    </row>
    <row r="18975" spans="4:14" s="1" customFormat="1">
      <c r="D18975" s="32"/>
      <c r="G18975" s="32"/>
      <c r="I18975" s="7"/>
      <c r="J18975" s="7"/>
      <c r="K18975" s="7"/>
      <c r="N18975" s="7"/>
    </row>
    <row r="18976" spans="4:14" s="1" customFormat="1">
      <c r="D18976" s="32"/>
      <c r="G18976" s="32"/>
      <c r="I18976" s="7"/>
      <c r="J18976" s="7"/>
      <c r="K18976" s="7"/>
      <c r="N18976" s="7"/>
    </row>
    <row r="18977" spans="4:14" s="1" customFormat="1">
      <c r="D18977" s="32"/>
      <c r="G18977" s="32"/>
      <c r="I18977" s="7"/>
      <c r="J18977" s="7"/>
      <c r="K18977" s="7"/>
      <c r="N18977" s="7"/>
    </row>
    <row r="18978" spans="4:14" s="1" customFormat="1">
      <c r="D18978" s="32"/>
      <c r="G18978" s="32"/>
      <c r="I18978" s="7"/>
      <c r="J18978" s="7"/>
      <c r="K18978" s="7"/>
      <c r="N18978" s="7"/>
    </row>
    <row r="18979" spans="4:14" s="1" customFormat="1">
      <c r="D18979" s="32"/>
      <c r="G18979" s="32"/>
      <c r="I18979" s="7"/>
      <c r="J18979" s="7"/>
      <c r="K18979" s="7"/>
      <c r="N18979" s="7"/>
    </row>
    <row r="18980" spans="4:14" s="1" customFormat="1">
      <c r="D18980" s="32"/>
      <c r="G18980" s="32"/>
      <c r="I18980" s="7"/>
      <c r="J18980" s="7"/>
      <c r="K18980" s="7"/>
      <c r="N18980" s="7"/>
    </row>
    <row r="18981" spans="4:14" s="1" customFormat="1">
      <c r="D18981" s="32"/>
      <c r="G18981" s="32"/>
      <c r="I18981" s="7"/>
      <c r="J18981" s="7"/>
      <c r="K18981" s="7"/>
      <c r="N18981" s="7"/>
    </row>
    <row r="18982" spans="4:14" s="1" customFormat="1">
      <c r="D18982" s="32"/>
      <c r="G18982" s="32"/>
      <c r="I18982" s="7"/>
      <c r="J18982" s="7"/>
      <c r="K18982" s="7"/>
      <c r="N18982" s="7"/>
    </row>
    <row r="18983" spans="4:14" s="1" customFormat="1">
      <c r="D18983" s="32"/>
      <c r="G18983" s="32"/>
      <c r="I18983" s="7"/>
      <c r="J18983" s="7"/>
      <c r="K18983" s="7"/>
      <c r="N18983" s="7"/>
    </row>
    <row r="18984" spans="4:14" s="1" customFormat="1">
      <c r="D18984" s="32"/>
      <c r="G18984" s="32"/>
      <c r="I18984" s="7"/>
      <c r="J18984" s="7"/>
      <c r="K18984" s="7"/>
      <c r="N18984" s="7"/>
    </row>
    <row r="18985" spans="4:14" s="1" customFormat="1">
      <c r="D18985" s="32"/>
      <c r="G18985" s="32"/>
      <c r="I18985" s="7"/>
      <c r="J18985" s="7"/>
      <c r="K18985" s="7"/>
      <c r="N18985" s="7"/>
    </row>
    <row r="18986" spans="4:14" s="1" customFormat="1">
      <c r="D18986" s="32"/>
      <c r="G18986" s="32"/>
      <c r="I18986" s="7"/>
      <c r="J18986" s="7"/>
      <c r="K18986" s="7"/>
      <c r="N18986" s="7"/>
    </row>
    <row r="18987" spans="4:14" s="1" customFormat="1">
      <c r="D18987" s="32"/>
      <c r="G18987" s="32"/>
      <c r="I18987" s="7"/>
      <c r="J18987" s="7"/>
      <c r="K18987" s="7"/>
      <c r="N18987" s="7"/>
    </row>
    <row r="18988" spans="4:14" s="1" customFormat="1">
      <c r="D18988" s="32"/>
      <c r="G18988" s="32"/>
      <c r="I18988" s="7"/>
      <c r="J18988" s="7"/>
      <c r="K18988" s="7"/>
      <c r="N18988" s="7"/>
    </row>
    <row r="18989" spans="4:14" s="1" customFormat="1">
      <c r="D18989" s="32"/>
      <c r="G18989" s="32"/>
      <c r="I18989" s="7"/>
      <c r="J18989" s="7"/>
      <c r="K18989" s="7"/>
      <c r="N18989" s="7"/>
    </row>
    <row r="18990" spans="4:14" s="1" customFormat="1">
      <c r="D18990" s="32"/>
      <c r="G18990" s="32"/>
      <c r="I18990" s="7"/>
      <c r="J18990" s="7"/>
      <c r="K18990" s="7"/>
      <c r="N18990" s="7"/>
    </row>
    <row r="18991" spans="4:14" s="1" customFormat="1">
      <c r="D18991" s="32"/>
      <c r="G18991" s="32"/>
      <c r="I18991" s="7"/>
      <c r="J18991" s="7"/>
      <c r="K18991" s="7"/>
      <c r="N18991" s="7"/>
    </row>
    <row r="18992" spans="4:14" s="1" customFormat="1">
      <c r="D18992" s="32"/>
      <c r="G18992" s="32"/>
      <c r="I18992" s="7"/>
      <c r="J18992" s="7"/>
      <c r="K18992" s="7"/>
      <c r="N18992" s="7"/>
    </row>
    <row r="18993" spans="4:14" s="1" customFormat="1">
      <c r="D18993" s="32"/>
      <c r="G18993" s="32"/>
      <c r="I18993" s="7"/>
      <c r="J18993" s="7"/>
      <c r="K18993" s="7"/>
      <c r="N18993" s="7"/>
    </row>
    <row r="18994" spans="4:14" s="1" customFormat="1">
      <c r="D18994" s="32"/>
      <c r="G18994" s="32"/>
      <c r="I18994" s="7"/>
      <c r="J18994" s="7"/>
      <c r="K18994" s="7"/>
      <c r="N18994" s="7"/>
    </row>
    <row r="18995" spans="4:14" s="1" customFormat="1">
      <c r="D18995" s="32"/>
      <c r="G18995" s="32"/>
      <c r="I18995" s="7"/>
      <c r="J18995" s="7"/>
      <c r="K18995" s="7"/>
      <c r="N18995" s="7"/>
    </row>
    <row r="18996" spans="4:14" s="1" customFormat="1">
      <c r="D18996" s="32"/>
      <c r="G18996" s="32"/>
      <c r="I18996" s="7"/>
      <c r="J18996" s="7"/>
      <c r="K18996" s="7"/>
      <c r="N18996" s="7"/>
    </row>
    <row r="18997" spans="4:14" s="1" customFormat="1">
      <c r="D18997" s="32"/>
      <c r="G18997" s="32"/>
      <c r="I18997" s="7"/>
      <c r="J18997" s="7"/>
      <c r="K18997" s="7"/>
      <c r="N18997" s="7"/>
    </row>
    <row r="18998" spans="4:14" s="1" customFormat="1">
      <c r="D18998" s="32"/>
      <c r="G18998" s="32"/>
      <c r="I18998" s="7"/>
      <c r="J18998" s="7"/>
      <c r="K18998" s="7"/>
      <c r="N18998" s="7"/>
    </row>
    <row r="18999" spans="4:14" s="1" customFormat="1">
      <c r="D18999" s="32"/>
      <c r="G18999" s="32"/>
      <c r="I18999" s="7"/>
      <c r="J18999" s="7"/>
      <c r="K18999" s="7"/>
      <c r="N18999" s="7"/>
    </row>
    <row r="19000" spans="4:14" s="1" customFormat="1">
      <c r="D19000" s="32"/>
      <c r="G19000" s="32"/>
      <c r="I19000" s="7"/>
      <c r="J19000" s="7"/>
      <c r="K19000" s="7"/>
      <c r="N19000" s="7"/>
    </row>
    <row r="19001" spans="4:14" s="1" customFormat="1">
      <c r="D19001" s="32"/>
      <c r="G19001" s="32"/>
      <c r="I19001" s="7"/>
      <c r="J19001" s="7"/>
      <c r="K19001" s="7"/>
      <c r="N19001" s="7"/>
    </row>
    <row r="19002" spans="4:14" s="1" customFormat="1">
      <c r="D19002" s="32"/>
      <c r="G19002" s="32"/>
      <c r="I19002" s="7"/>
      <c r="J19002" s="7"/>
      <c r="K19002" s="7"/>
      <c r="N19002" s="7"/>
    </row>
    <row r="19003" spans="4:14" s="1" customFormat="1">
      <c r="D19003" s="32"/>
      <c r="G19003" s="32"/>
      <c r="I19003" s="7"/>
      <c r="J19003" s="7"/>
      <c r="K19003" s="7"/>
      <c r="N19003" s="7"/>
    </row>
    <row r="19004" spans="4:14" s="1" customFormat="1">
      <c r="D19004" s="32"/>
      <c r="G19004" s="32"/>
      <c r="I19004" s="7"/>
      <c r="J19004" s="7"/>
      <c r="K19004" s="7"/>
      <c r="N19004" s="7"/>
    </row>
    <row r="19005" spans="4:14" s="1" customFormat="1">
      <c r="D19005" s="32"/>
      <c r="G19005" s="32"/>
      <c r="I19005" s="7"/>
      <c r="J19005" s="7"/>
      <c r="K19005" s="7"/>
      <c r="N19005" s="7"/>
    </row>
    <row r="19006" spans="4:14" s="1" customFormat="1">
      <c r="D19006" s="32"/>
      <c r="G19006" s="32"/>
      <c r="I19006" s="7"/>
      <c r="J19006" s="7"/>
      <c r="K19006" s="7"/>
      <c r="N19006" s="7"/>
    </row>
    <row r="19007" spans="4:14" s="1" customFormat="1">
      <c r="D19007" s="32"/>
      <c r="G19007" s="32"/>
      <c r="I19007" s="7"/>
      <c r="J19007" s="7"/>
      <c r="K19007" s="7"/>
      <c r="N19007" s="7"/>
    </row>
    <row r="19008" spans="4:14" s="1" customFormat="1">
      <c r="D19008" s="32"/>
      <c r="G19008" s="32"/>
      <c r="I19008" s="7"/>
      <c r="J19008" s="7"/>
      <c r="K19008" s="7"/>
      <c r="N19008" s="7"/>
    </row>
    <row r="19009" spans="4:14" s="1" customFormat="1">
      <c r="D19009" s="32"/>
      <c r="G19009" s="32"/>
      <c r="I19009" s="7"/>
      <c r="J19009" s="7"/>
      <c r="K19009" s="7"/>
      <c r="N19009" s="7"/>
    </row>
    <row r="19010" spans="4:14" s="1" customFormat="1">
      <c r="D19010" s="32"/>
      <c r="G19010" s="32"/>
      <c r="I19010" s="7"/>
      <c r="J19010" s="7"/>
      <c r="K19010" s="7"/>
      <c r="N19010" s="7"/>
    </row>
    <row r="19011" spans="4:14" s="1" customFormat="1">
      <c r="D19011" s="32"/>
      <c r="G19011" s="32"/>
      <c r="I19011" s="7"/>
      <c r="J19011" s="7"/>
      <c r="K19011" s="7"/>
      <c r="N19011" s="7"/>
    </row>
    <row r="19012" spans="4:14" s="1" customFormat="1">
      <c r="D19012" s="32"/>
      <c r="G19012" s="32"/>
      <c r="I19012" s="7"/>
      <c r="J19012" s="7"/>
      <c r="K19012" s="7"/>
      <c r="N19012" s="7"/>
    </row>
    <row r="19013" spans="4:14" s="1" customFormat="1">
      <c r="D19013" s="32"/>
      <c r="G19013" s="32"/>
      <c r="I19013" s="7"/>
      <c r="J19013" s="7"/>
      <c r="K19013" s="7"/>
      <c r="N19013" s="7"/>
    </row>
    <row r="19014" spans="4:14" s="1" customFormat="1">
      <c r="D19014" s="32"/>
      <c r="G19014" s="32"/>
      <c r="I19014" s="7"/>
      <c r="J19014" s="7"/>
      <c r="K19014" s="7"/>
      <c r="N19014" s="7"/>
    </row>
    <row r="19015" spans="4:14" s="1" customFormat="1">
      <c r="D19015" s="32"/>
      <c r="G19015" s="32"/>
      <c r="I19015" s="7"/>
      <c r="J19015" s="7"/>
      <c r="K19015" s="7"/>
      <c r="N19015" s="7"/>
    </row>
    <row r="19016" spans="4:14" s="1" customFormat="1">
      <c r="D19016" s="32"/>
      <c r="G19016" s="32"/>
      <c r="I19016" s="7"/>
      <c r="J19016" s="7"/>
      <c r="K19016" s="7"/>
      <c r="N19016" s="7"/>
    </row>
    <row r="19017" spans="4:14" s="1" customFormat="1">
      <c r="D19017" s="32"/>
      <c r="G19017" s="32"/>
      <c r="I19017" s="7"/>
      <c r="J19017" s="7"/>
      <c r="K19017" s="7"/>
      <c r="N19017" s="7"/>
    </row>
    <row r="19018" spans="4:14" s="1" customFormat="1">
      <c r="D19018" s="32"/>
      <c r="G19018" s="32"/>
      <c r="I19018" s="7"/>
      <c r="J19018" s="7"/>
      <c r="K19018" s="7"/>
      <c r="N19018" s="7"/>
    </row>
    <row r="19019" spans="4:14" s="1" customFormat="1">
      <c r="D19019" s="32"/>
      <c r="G19019" s="32"/>
      <c r="I19019" s="7"/>
      <c r="J19019" s="7"/>
      <c r="K19019" s="7"/>
      <c r="N19019" s="7"/>
    </row>
    <row r="19020" spans="4:14" s="1" customFormat="1">
      <c r="D19020" s="32"/>
      <c r="G19020" s="32"/>
      <c r="I19020" s="7"/>
      <c r="J19020" s="7"/>
      <c r="K19020" s="7"/>
      <c r="N19020" s="7"/>
    </row>
    <row r="19021" spans="4:14" s="1" customFormat="1">
      <c r="D19021" s="32"/>
      <c r="G19021" s="32"/>
      <c r="I19021" s="7"/>
      <c r="J19021" s="7"/>
      <c r="K19021" s="7"/>
      <c r="N19021" s="7"/>
    </row>
    <row r="19022" spans="4:14" s="1" customFormat="1">
      <c r="D19022" s="32"/>
      <c r="G19022" s="32"/>
      <c r="I19022" s="7"/>
      <c r="J19022" s="7"/>
      <c r="K19022" s="7"/>
      <c r="N19022" s="7"/>
    </row>
    <row r="19023" spans="4:14" s="1" customFormat="1">
      <c r="D19023" s="32"/>
      <c r="G19023" s="32"/>
      <c r="I19023" s="7"/>
      <c r="J19023" s="7"/>
      <c r="K19023" s="7"/>
      <c r="N19023" s="7"/>
    </row>
    <row r="19024" spans="4:14" s="1" customFormat="1">
      <c r="D19024" s="32"/>
      <c r="G19024" s="32"/>
      <c r="I19024" s="7"/>
      <c r="J19024" s="7"/>
      <c r="K19024" s="7"/>
      <c r="N19024" s="7"/>
    </row>
    <row r="19025" spans="4:14" s="1" customFormat="1">
      <c r="D19025" s="32"/>
      <c r="G19025" s="32"/>
      <c r="I19025" s="7"/>
      <c r="J19025" s="7"/>
      <c r="K19025" s="7"/>
      <c r="N19025" s="7"/>
    </row>
    <row r="19026" spans="4:14" s="1" customFormat="1">
      <c r="D19026" s="32"/>
      <c r="G19026" s="32"/>
      <c r="I19026" s="7"/>
      <c r="J19026" s="7"/>
      <c r="K19026" s="7"/>
      <c r="N19026" s="7"/>
    </row>
    <row r="19027" spans="4:14" s="1" customFormat="1">
      <c r="D19027" s="32"/>
      <c r="G19027" s="32"/>
      <c r="I19027" s="7"/>
      <c r="J19027" s="7"/>
      <c r="K19027" s="7"/>
      <c r="N19027" s="7"/>
    </row>
    <row r="19028" spans="4:14" s="1" customFormat="1">
      <c r="D19028" s="32"/>
      <c r="G19028" s="32"/>
      <c r="I19028" s="7"/>
      <c r="J19028" s="7"/>
      <c r="K19028" s="7"/>
      <c r="N19028" s="7"/>
    </row>
    <row r="19029" spans="4:14" s="1" customFormat="1">
      <c r="D19029" s="32"/>
      <c r="G19029" s="32"/>
      <c r="I19029" s="7"/>
      <c r="J19029" s="7"/>
      <c r="K19029" s="7"/>
      <c r="N19029" s="7"/>
    </row>
    <row r="19030" spans="4:14" s="1" customFormat="1">
      <c r="D19030" s="32"/>
      <c r="G19030" s="32"/>
      <c r="I19030" s="7"/>
      <c r="J19030" s="7"/>
      <c r="K19030" s="7"/>
      <c r="N19030" s="7"/>
    </row>
    <row r="19031" spans="4:14" s="1" customFormat="1">
      <c r="D19031" s="32"/>
      <c r="G19031" s="32"/>
      <c r="I19031" s="7"/>
      <c r="J19031" s="7"/>
      <c r="K19031" s="7"/>
      <c r="N19031" s="7"/>
    </row>
    <row r="19032" spans="4:14" s="1" customFormat="1">
      <c r="D19032" s="32"/>
      <c r="G19032" s="32"/>
      <c r="I19032" s="7"/>
      <c r="J19032" s="7"/>
      <c r="K19032" s="7"/>
      <c r="N19032" s="7"/>
    </row>
    <row r="19033" spans="4:14" s="1" customFormat="1">
      <c r="D19033" s="32"/>
      <c r="G19033" s="32"/>
      <c r="I19033" s="7"/>
      <c r="J19033" s="7"/>
      <c r="K19033" s="7"/>
      <c r="N19033" s="7"/>
    </row>
    <row r="19034" spans="4:14" s="1" customFormat="1">
      <c r="D19034" s="32"/>
      <c r="G19034" s="32"/>
      <c r="I19034" s="7"/>
      <c r="J19034" s="7"/>
      <c r="K19034" s="7"/>
      <c r="N19034" s="7"/>
    </row>
    <row r="19035" spans="4:14" s="1" customFormat="1">
      <c r="D19035" s="32"/>
      <c r="G19035" s="32"/>
      <c r="I19035" s="7"/>
      <c r="J19035" s="7"/>
      <c r="K19035" s="7"/>
      <c r="N19035" s="7"/>
    </row>
    <row r="19036" spans="4:14" s="1" customFormat="1">
      <c r="D19036" s="32"/>
      <c r="G19036" s="32"/>
      <c r="I19036" s="7"/>
      <c r="J19036" s="7"/>
      <c r="K19036" s="7"/>
      <c r="N19036" s="7"/>
    </row>
    <row r="19037" spans="4:14" s="1" customFormat="1">
      <c r="D19037" s="32"/>
      <c r="G19037" s="32"/>
      <c r="I19037" s="7"/>
      <c r="J19037" s="7"/>
      <c r="K19037" s="7"/>
      <c r="N19037" s="7"/>
    </row>
    <row r="19038" spans="4:14" s="1" customFormat="1">
      <c r="D19038" s="32"/>
      <c r="G19038" s="32"/>
      <c r="I19038" s="7"/>
      <c r="J19038" s="7"/>
      <c r="K19038" s="7"/>
      <c r="N19038" s="7"/>
    </row>
    <row r="19039" spans="4:14" s="1" customFormat="1">
      <c r="D19039" s="32"/>
      <c r="G19039" s="32"/>
      <c r="I19039" s="7"/>
      <c r="J19039" s="7"/>
      <c r="K19039" s="7"/>
      <c r="N19039" s="7"/>
    </row>
    <row r="19040" spans="4:14" s="1" customFormat="1">
      <c r="D19040" s="32"/>
      <c r="G19040" s="32"/>
      <c r="I19040" s="7"/>
      <c r="J19040" s="7"/>
      <c r="K19040" s="7"/>
      <c r="N19040" s="7"/>
    </row>
    <row r="19041" spans="4:14" s="1" customFormat="1">
      <c r="D19041" s="32"/>
      <c r="G19041" s="32"/>
      <c r="I19041" s="7"/>
      <c r="J19041" s="7"/>
      <c r="K19041" s="7"/>
      <c r="N19041" s="7"/>
    </row>
    <row r="19042" spans="4:14" s="1" customFormat="1">
      <c r="D19042" s="32"/>
      <c r="G19042" s="32"/>
      <c r="I19042" s="7"/>
      <c r="J19042" s="7"/>
      <c r="K19042" s="7"/>
      <c r="N19042" s="7"/>
    </row>
    <row r="19043" spans="4:14" s="1" customFormat="1">
      <c r="D19043" s="32"/>
      <c r="G19043" s="32"/>
      <c r="I19043" s="7"/>
      <c r="J19043" s="7"/>
      <c r="K19043" s="7"/>
      <c r="N19043" s="7"/>
    </row>
    <row r="19044" spans="4:14" s="1" customFormat="1">
      <c r="D19044" s="32"/>
      <c r="G19044" s="32"/>
      <c r="I19044" s="7"/>
      <c r="J19044" s="7"/>
      <c r="K19044" s="7"/>
      <c r="N19044" s="7"/>
    </row>
    <row r="19045" spans="4:14" s="1" customFormat="1">
      <c r="D19045" s="32"/>
      <c r="G19045" s="32"/>
      <c r="I19045" s="7"/>
      <c r="J19045" s="7"/>
      <c r="K19045" s="7"/>
      <c r="N19045" s="7"/>
    </row>
    <row r="19046" spans="4:14" s="1" customFormat="1">
      <c r="D19046" s="32"/>
      <c r="G19046" s="32"/>
      <c r="I19046" s="7"/>
      <c r="J19046" s="7"/>
      <c r="K19046" s="7"/>
      <c r="N19046" s="7"/>
    </row>
    <row r="19047" spans="4:14" s="1" customFormat="1">
      <c r="D19047" s="32"/>
      <c r="G19047" s="32"/>
      <c r="I19047" s="7"/>
      <c r="J19047" s="7"/>
      <c r="K19047" s="7"/>
      <c r="N19047" s="7"/>
    </row>
    <row r="19048" spans="4:14" s="1" customFormat="1">
      <c r="D19048" s="32"/>
      <c r="G19048" s="32"/>
      <c r="I19048" s="7"/>
      <c r="J19048" s="7"/>
      <c r="K19048" s="7"/>
      <c r="N19048" s="7"/>
    </row>
    <row r="19049" spans="4:14" s="1" customFormat="1">
      <c r="D19049" s="32"/>
      <c r="G19049" s="32"/>
      <c r="I19049" s="7"/>
      <c r="J19049" s="7"/>
      <c r="K19049" s="7"/>
      <c r="N19049" s="7"/>
    </row>
    <row r="19050" spans="4:14" s="1" customFormat="1">
      <c r="D19050" s="32"/>
      <c r="G19050" s="32"/>
      <c r="I19050" s="7"/>
      <c r="J19050" s="7"/>
      <c r="K19050" s="7"/>
      <c r="N19050" s="7"/>
    </row>
    <row r="19051" spans="4:14" s="1" customFormat="1">
      <c r="D19051" s="32"/>
      <c r="G19051" s="32"/>
      <c r="I19051" s="7"/>
      <c r="J19051" s="7"/>
      <c r="K19051" s="7"/>
      <c r="N19051" s="7"/>
    </row>
    <row r="19052" spans="4:14" s="1" customFormat="1">
      <c r="D19052" s="32"/>
      <c r="G19052" s="32"/>
      <c r="I19052" s="7"/>
      <c r="J19052" s="7"/>
      <c r="K19052" s="7"/>
      <c r="N19052" s="7"/>
    </row>
    <row r="19053" spans="4:14" s="1" customFormat="1">
      <c r="D19053" s="32"/>
      <c r="G19053" s="32"/>
      <c r="I19053" s="7"/>
      <c r="J19053" s="7"/>
      <c r="K19053" s="7"/>
      <c r="N19053" s="7"/>
    </row>
    <row r="19054" spans="4:14" s="1" customFormat="1">
      <c r="D19054" s="32"/>
      <c r="G19054" s="32"/>
      <c r="I19054" s="7"/>
      <c r="J19054" s="7"/>
      <c r="K19054" s="7"/>
      <c r="N19054" s="7"/>
    </row>
    <row r="19055" spans="4:14" s="1" customFormat="1">
      <c r="D19055" s="32"/>
      <c r="G19055" s="32"/>
      <c r="I19055" s="7"/>
      <c r="J19055" s="7"/>
      <c r="K19055" s="7"/>
      <c r="N19055" s="7"/>
    </row>
    <row r="19056" spans="4:14" s="1" customFormat="1">
      <c r="D19056" s="32"/>
      <c r="G19056" s="32"/>
      <c r="I19056" s="7"/>
      <c r="J19056" s="7"/>
      <c r="K19056" s="7"/>
      <c r="N19056" s="7"/>
    </row>
    <row r="19057" spans="4:14" s="1" customFormat="1">
      <c r="D19057" s="32"/>
      <c r="G19057" s="32"/>
      <c r="I19057" s="7"/>
      <c r="J19057" s="7"/>
      <c r="K19057" s="7"/>
      <c r="N19057" s="7"/>
    </row>
    <row r="19058" spans="4:14" s="1" customFormat="1">
      <c r="D19058" s="32"/>
      <c r="G19058" s="32"/>
      <c r="I19058" s="7"/>
      <c r="J19058" s="7"/>
      <c r="K19058" s="7"/>
      <c r="N19058" s="7"/>
    </row>
    <row r="19059" spans="4:14" s="1" customFormat="1">
      <c r="D19059" s="32"/>
      <c r="G19059" s="32"/>
      <c r="I19059" s="7"/>
      <c r="J19059" s="7"/>
      <c r="K19059" s="7"/>
      <c r="N19059" s="7"/>
    </row>
    <row r="19060" spans="4:14" s="1" customFormat="1">
      <c r="D19060" s="32"/>
      <c r="G19060" s="32"/>
      <c r="I19060" s="7"/>
      <c r="J19060" s="7"/>
      <c r="K19060" s="7"/>
      <c r="N19060" s="7"/>
    </row>
    <row r="19061" spans="4:14" s="1" customFormat="1">
      <c r="D19061" s="32"/>
      <c r="G19061" s="32"/>
      <c r="I19061" s="7"/>
      <c r="J19061" s="7"/>
      <c r="K19061" s="7"/>
      <c r="N19061" s="7"/>
    </row>
    <row r="19062" spans="4:14" s="1" customFormat="1">
      <c r="D19062" s="32"/>
      <c r="G19062" s="32"/>
      <c r="I19062" s="7"/>
      <c r="J19062" s="7"/>
      <c r="K19062" s="7"/>
      <c r="N19062" s="7"/>
    </row>
    <row r="19063" spans="4:14" s="1" customFormat="1">
      <c r="D19063" s="32"/>
      <c r="G19063" s="32"/>
      <c r="I19063" s="7"/>
      <c r="J19063" s="7"/>
      <c r="K19063" s="7"/>
      <c r="N19063" s="7"/>
    </row>
    <row r="19064" spans="4:14" s="1" customFormat="1">
      <c r="D19064" s="32"/>
      <c r="G19064" s="32"/>
      <c r="I19064" s="7"/>
      <c r="J19064" s="7"/>
      <c r="K19064" s="7"/>
      <c r="N19064" s="7"/>
    </row>
    <row r="19065" spans="4:14" s="1" customFormat="1">
      <c r="D19065" s="32"/>
      <c r="G19065" s="32"/>
      <c r="I19065" s="7"/>
      <c r="J19065" s="7"/>
      <c r="K19065" s="7"/>
      <c r="N19065" s="7"/>
    </row>
    <row r="19066" spans="4:14" s="1" customFormat="1">
      <c r="D19066" s="32"/>
      <c r="G19066" s="32"/>
      <c r="I19066" s="7"/>
      <c r="J19066" s="7"/>
      <c r="K19066" s="7"/>
      <c r="N19066" s="7"/>
    </row>
    <row r="19067" spans="4:14" s="1" customFormat="1">
      <c r="D19067" s="32"/>
      <c r="G19067" s="32"/>
      <c r="I19067" s="7"/>
      <c r="J19067" s="7"/>
      <c r="K19067" s="7"/>
      <c r="N19067" s="7"/>
    </row>
    <row r="19068" spans="4:14" s="1" customFormat="1">
      <c r="D19068" s="32"/>
      <c r="G19068" s="32"/>
      <c r="I19068" s="7"/>
      <c r="J19068" s="7"/>
      <c r="K19068" s="7"/>
      <c r="N19068" s="7"/>
    </row>
    <row r="19069" spans="4:14" s="1" customFormat="1">
      <c r="D19069" s="32"/>
      <c r="G19069" s="32"/>
      <c r="I19069" s="7"/>
      <c r="J19069" s="7"/>
      <c r="K19069" s="7"/>
      <c r="N19069" s="7"/>
    </row>
    <row r="19070" spans="4:14" s="1" customFormat="1">
      <c r="D19070" s="32"/>
      <c r="G19070" s="32"/>
      <c r="I19070" s="7"/>
      <c r="J19070" s="7"/>
      <c r="K19070" s="7"/>
      <c r="N19070" s="7"/>
    </row>
    <row r="19071" spans="4:14" s="1" customFormat="1">
      <c r="D19071" s="32"/>
      <c r="G19071" s="32"/>
      <c r="I19071" s="7"/>
      <c r="J19071" s="7"/>
      <c r="K19071" s="7"/>
      <c r="N19071" s="7"/>
    </row>
    <row r="19072" spans="4:14" s="1" customFormat="1">
      <c r="D19072" s="32"/>
      <c r="G19072" s="32"/>
      <c r="I19072" s="7"/>
      <c r="J19072" s="7"/>
      <c r="K19072" s="7"/>
      <c r="N19072" s="7"/>
    </row>
    <row r="19073" spans="4:14" s="1" customFormat="1">
      <c r="D19073" s="32"/>
      <c r="G19073" s="32"/>
      <c r="I19073" s="7"/>
      <c r="J19073" s="7"/>
      <c r="K19073" s="7"/>
      <c r="N19073" s="7"/>
    </row>
    <row r="19074" spans="4:14" s="1" customFormat="1">
      <c r="D19074" s="32"/>
      <c r="G19074" s="32"/>
      <c r="I19074" s="7"/>
      <c r="J19074" s="7"/>
      <c r="K19074" s="7"/>
      <c r="N19074" s="7"/>
    </row>
    <row r="19075" spans="4:14" s="1" customFormat="1">
      <c r="D19075" s="32"/>
      <c r="G19075" s="32"/>
      <c r="I19075" s="7"/>
      <c r="J19075" s="7"/>
      <c r="K19075" s="7"/>
      <c r="N19075" s="7"/>
    </row>
    <row r="19076" spans="4:14" s="1" customFormat="1">
      <c r="D19076" s="32"/>
      <c r="G19076" s="32"/>
      <c r="I19076" s="7"/>
      <c r="J19076" s="7"/>
      <c r="K19076" s="7"/>
      <c r="N19076" s="7"/>
    </row>
    <row r="19077" spans="4:14" s="1" customFormat="1">
      <c r="D19077" s="32"/>
      <c r="G19077" s="32"/>
      <c r="I19077" s="7"/>
      <c r="J19077" s="7"/>
      <c r="K19077" s="7"/>
      <c r="N19077" s="7"/>
    </row>
    <row r="19078" spans="4:14" s="1" customFormat="1">
      <c r="D19078" s="32"/>
      <c r="G19078" s="32"/>
      <c r="I19078" s="7"/>
      <c r="J19078" s="7"/>
      <c r="K19078" s="7"/>
      <c r="N19078" s="7"/>
    </row>
    <row r="19079" spans="4:14" s="1" customFormat="1">
      <c r="D19079" s="32"/>
      <c r="G19079" s="32"/>
      <c r="I19079" s="7"/>
      <c r="J19079" s="7"/>
      <c r="K19079" s="7"/>
      <c r="N19079" s="7"/>
    </row>
    <row r="19080" spans="4:14" s="1" customFormat="1">
      <c r="D19080" s="32"/>
      <c r="G19080" s="32"/>
      <c r="I19080" s="7"/>
      <c r="J19080" s="7"/>
      <c r="K19080" s="7"/>
      <c r="N19080" s="7"/>
    </row>
    <row r="19081" spans="4:14" s="1" customFormat="1">
      <c r="D19081" s="32"/>
      <c r="G19081" s="32"/>
      <c r="I19081" s="7"/>
      <c r="J19081" s="7"/>
      <c r="K19081" s="7"/>
      <c r="N19081" s="7"/>
    </row>
    <row r="19082" spans="4:14" s="1" customFormat="1">
      <c r="D19082" s="32"/>
      <c r="G19082" s="32"/>
      <c r="I19082" s="7"/>
      <c r="J19082" s="7"/>
      <c r="K19082" s="7"/>
      <c r="N19082" s="7"/>
    </row>
    <row r="19083" spans="4:14" s="1" customFormat="1">
      <c r="D19083" s="32"/>
      <c r="G19083" s="32"/>
      <c r="I19083" s="7"/>
      <c r="J19083" s="7"/>
      <c r="K19083" s="7"/>
      <c r="N19083" s="7"/>
    </row>
    <row r="19084" spans="4:14" s="1" customFormat="1">
      <c r="D19084" s="32"/>
      <c r="G19084" s="32"/>
      <c r="I19084" s="7"/>
      <c r="J19084" s="7"/>
      <c r="K19084" s="7"/>
      <c r="N19084" s="7"/>
    </row>
    <row r="19085" spans="4:14" s="1" customFormat="1">
      <c r="D19085" s="32"/>
      <c r="G19085" s="32"/>
      <c r="I19085" s="7"/>
      <c r="J19085" s="7"/>
      <c r="K19085" s="7"/>
      <c r="N19085" s="7"/>
    </row>
    <row r="19086" spans="4:14" s="1" customFormat="1">
      <c r="D19086" s="32"/>
      <c r="G19086" s="32"/>
      <c r="I19086" s="7"/>
      <c r="J19086" s="7"/>
      <c r="K19086" s="7"/>
      <c r="N19086" s="7"/>
    </row>
    <row r="19087" spans="4:14" s="1" customFormat="1">
      <c r="D19087" s="32"/>
      <c r="G19087" s="32"/>
      <c r="I19087" s="7"/>
      <c r="J19087" s="7"/>
      <c r="K19087" s="7"/>
      <c r="N19087" s="7"/>
    </row>
    <row r="19088" spans="4:14" s="1" customFormat="1">
      <c r="D19088" s="32"/>
      <c r="G19088" s="32"/>
      <c r="I19088" s="7"/>
      <c r="J19088" s="7"/>
      <c r="K19088" s="7"/>
      <c r="N19088" s="7"/>
    </row>
    <row r="19089" spans="4:14" s="1" customFormat="1">
      <c r="D19089" s="32"/>
      <c r="G19089" s="32"/>
      <c r="I19089" s="7"/>
      <c r="J19089" s="7"/>
      <c r="K19089" s="7"/>
      <c r="N19089" s="7"/>
    </row>
    <row r="19090" spans="4:14" s="1" customFormat="1">
      <c r="D19090" s="32"/>
      <c r="G19090" s="32"/>
      <c r="I19090" s="7"/>
      <c r="J19090" s="7"/>
      <c r="K19090" s="7"/>
      <c r="N19090" s="7"/>
    </row>
    <row r="19091" spans="4:14" s="1" customFormat="1">
      <c r="D19091" s="32"/>
      <c r="G19091" s="32"/>
      <c r="I19091" s="7"/>
      <c r="J19091" s="7"/>
      <c r="K19091" s="7"/>
      <c r="N19091" s="7"/>
    </row>
    <row r="19092" spans="4:14" s="1" customFormat="1">
      <c r="D19092" s="32"/>
      <c r="G19092" s="32"/>
      <c r="I19092" s="7"/>
      <c r="J19092" s="7"/>
      <c r="K19092" s="7"/>
      <c r="N19092" s="7"/>
    </row>
    <row r="19093" spans="4:14" s="1" customFormat="1">
      <c r="D19093" s="32"/>
      <c r="G19093" s="32"/>
      <c r="I19093" s="7"/>
      <c r="J19093" s="7"/>
      <c r="K19093" s="7"/>
      <c r="N19093" s="7"/>
    </row>
    <row r="19094" spans="4:14" s="1" customFormat="1">
      <c r="D19094" s="32"/>
      <c r="G19094" s="32"/>
      <c r="I19094" s="7"/>
      <c r="J19094" s="7"/>
      <c r="K19094" s="7"/>
      <c r="N19094" s="7"/>
    </row>
    <row r="19095" spans="4:14" s="1" customFormat="1">
      <c r="D19095" s="32"/>
      <c r="G19095" s="32"/>
      <c r="I19095" s="7"/>
      <c r="J19095" s="7"/>
      <c r="K19095" s="7"/>
      <c r="N19095" s="7"/>
    </row>
    <row r="19096" spans="4:14" s="1" customFormat="1">
      <c r="D19096" s="32"/>
      <c r="G19096" s="32"/>
      <c r="I19096" s="7"/>
      <c r="J19096" s="7"/>
      <c r="K19096" s="7"/>
      <c r="N19096" s="7"/>
    </row>
    <row r="19097" spans="4:14" s="1" customFormat="1">
      <c r="D19097" s="32"/>
      <c r="G19097" s="32"/>
      <c r="I19097" s="7"/>
      <c r="J19097" s="7"/>
      <c r="K19097" s="7"/>
      <c r="N19097" s="7"/>
    </row>
    <row r="19098" spans="4:14" s="1" customFormat="1">
      <c r="D19098" s="32"/>
      <c r="G19098" s="32"/>
      <c r="I19098" s="7"/>
      <c r="J19098" s="7"/>
      <c r="K19098" s="7"/>
      <c r="N19098" s="7"/>
    </row>
    <row r="19099" spans="4:14" s="1" customFormat="1">
      <c r="D19099" s="32"/>
      <c r="G19099" s="32"/>
      <c r="I19099" s="7"/>
      <c r="J19099" s="7"/>
      <c r="K19099" s="7"/>
      <c r="N19099" s="7"/>
    </row>
    <row r="19100" spans="4:14" s="1" customFormat="1">
      <c r="D19100" s="32"/>
      <c r="G19100" s="32"/>
      <c r="I19100" s="7"/>
      <c r="J19100" s="7"/>
      <c r="K19100" s="7"/>
      <c r="N19100" s="7"/>
    </row>
    <row r="19101" spans="4:14" s="1" customFormat="1">
      <c r="D19101" s="32"/>
      <c r="G19101" s="32"/>
      <c r="I19101" s="7"/>
      <c r="J19101" s="7"/>
      <c r="K19101" s="7"/>
      <c r="N19101" s="7"/>
    </row>
    <row r="19102" spans="4:14" s="1" customFormat="1">
      <c r="D19102" s="32"/>
      <c r="G19102" s="32"/>
      <c r="I19102" s="7"/>
      <c r="J19102" s="7"/>
      <c r="K19102" s="7"/>
      <c r="N19102" s="7"/>
    </row>
    <row r="19103" spans="4:14" s="1" customFormat="1">
      <c r="D19103" s="32"/>
      <c r="G19103" s="32"/>
      <c r="I19103" s="7"/>
      <c r="J19103" s="7"/>
      <c r="K19103" s="7"/>
      <c r="N19103" s="7"/>
    </row>
    <row r="19104" spans="4:14" s="1" customFormat="1">
      <c r="D19104" s="32"/>
      <c r="G19104" s="32"/>
      <c r="I19104" s="7"/>
      <c r="J19104" s="7"/>
      <c r="K19104" s="7"/>
      <c r="N19104" s="7"/>
    </row>
    <row r="19105" spans="4:14" s="1" customFormat="1">
      <c r="D19105" s="32"/>
      <c r="G19105" s="32"/>
      <c r="I19105" s="7"/>
      <c r="J19105" s="7"/>
      <c r="K19105" s="7"/>
      <c r="N19105" s="7"/>
    </row>
    <row r="19106" spans="4:14" s="1" customFormat="1">
      <c r="D19106" s="32"/>
      <c r="G19106" s="32"/>
      <c r="I19106" s="7"/>
      <c r="J19106" s="7"/>
      <c r="K19106" s="7"/>
      <c r="N19106" s="7"/>
    </row>
    <row r="19107" spans="4:14" s="1" customFormat="1">
      <c r="D19107" s="32"/>
      <c r="G19107" s="32"/>
      <c r="I19107" s="7"/>
      <c r="J19107" s="7"/>
      <c r="K19107" s="7"/>
      <c r="N19107" s="7"/>
    </row>
    <row r="19108" spans="4:14" s="1" customFormat="1">
      <c r="D19108" s="32"/>
      <c r="G19108" s="32"/>
      <c r="I19108" s="7"/>
      <c r="J19108" s="7"/>
      <c r="K19108" s="7"/>
      <c r="N19108" s="7"/>
    </row>
    <row r="19109" spans="4:14" s="1" customFormat="1">
      <c r="D19109" s="32"/>
      <c r="G19109" s="32"/>
      <c r="I19109" s="7"/>
      <c r="J19109" s="7"/>
      <c r="K19109" s="7"/>
      <c r="N19109" s="7"/>
    </row>
    <row r="19110" spans="4:14" s="1" customFormat="1">
      <c r="D19110" s="32"/>
      <c r="G19110" s="32"/>
      <c r="I19110" s="7"/>
      <c r="J19110" s="7"/>
      <c r="K19110" s="7"/>
      <c r="N19110" s="7"/>
    </row>
    <row r="19111" spans="4:14" s="1" customFormat="1">
      <c r="D19111" s="32"/>
      <c r="G19111" s="32"/>
      <c r="I19111" s="7"/>
      <c r="J19111" s="7"/>
      <c r="K19111" s="7"/>
      <c r="N19111" s="7"/>
    </row>
    <row r="19112" spans="4:14" s="1" customFormat="1">
      <c r="D19112" s="32"/>
      <c r="G19112" s="32"/>
      <c r="I19112" s="7"/>
      <c r="J19112" s="7"/>
      <c r="K19112" s="7"/>
      <c r="N19112" s="7"/>
    </row>
    <row r="19113" spans="4:14" s="1" customFormat="1">
      <c r="D19113" s="32"/>
      <c r="G19113" s="32"/>
      <c r="I19113" s="7"/>
      <c r="J19113" s="7"/>
      <c r="K19113" s="7"/>
      <c r="N19113" s="7"/>
    </row>
    <row r="19114" spans="4:14" s="1" customFormat="1">
      <c r="D19114" s="32"/>
      <c r="G19114" s="32"/>
      <c r="I19114" s="7"/>
      <c r="J19114" s="7"/>
      <c r="K19114" s="7"/>
      <c r="N19114" s="7"/>
    </row>
    <row r="19115" spans="4:14" s="1" customFormat="1">
      <c r="D19115" s="32"/>
      <c r="G19115" s="32"/>
      <c r="I19115" s="7"/>
      <c r="J19115" s="7"/>
      <c r="K19115" s="7"/>
      <c r="N19115" s="7"/>
    </row>
    <row r="19116" spans="4:14" s="1" customFormat="1">
      <c r="D19116" s="32"/>
      <c r="G19116" s="32"/>
      <c r="I19116" s="7"/>
      <c r="J19116" s="7"/>
      <c r="K19116" s="7"/>
      <c r="N19116" s="7"/>
    </row>
    <row r="19117" spans="4:14" s="1" customFormat="1">
      <c r="D19117" s="32"/>
      <c r="G19117" s="32"/>
      <c r="I19117" s="7"/>
      <c r="J19117" s="7"/>
      <c r="K19117" s="7"/>
      <c r="N19117" s="7"/>
    </row>
    <row r="19118" spans="4:14" s="1" customFormat="1">
      <c r="D19118" s="32"/>
      <c r="G19118" s="32"/>
      <c r="I19118" s="7"/>
      <c r="J19118" s="7"/>
      <c r="K19118" s="7"/>
      <c r="N19118" s="7"/>
    </row>
    <row r="19119" spans="4:14" s="1" customFormat="1">
      <c r="D19119" s="32"/>
      <c r="G19119" s="32"/>
      <c r="I19119" s="7"/>
      <c r="J19119" s="7"/>
      <c r="K19119" s="7"/>
      <c r="N19119" s="7"/>
    </row>
    <row r="19120" spans="4:14" s="1" customFormat="1">
      <c r="D19120" s="32"/>
      <c r="G19120" s="32"/>
      <c r="I19120" s="7"/>
      <c r="J19120" s="7"/>
      <c r="K19120" s="7"/>
      <c r="N19120" s="7"/>
    </row>
    <row r="19121" spans="4:14" s="1" customFormat="1">
      <c r="D19121" s="32"/>
      <c r="G19121" s="32"/>
      <c r="I19121" s="7"/>
      <c r="J19121" s="7"/>
      <c r="K19121" s="7"/>
      <c r="N19121" s="7"/>
    </row>
    <row r="19122" spans="4:14" s="1" customFormat="1">
      <c r="D19122" s="32"/>
      <c r="G19122" s="32"/>
      <c r="I19122" s="7"/>
      <c r="J19122" s="7"/>
      <c r="K19122" s="7"/>
      <c r="N19122" s="7"/>
    </row>
    <row r="19123" spans="4:14" s="1" customFormat="1">
      <c r="D19123" s="32"/>
      <c r="G19123" s="32"/>
      <c r="I19123" s="7"/>
      <c r="J19123" s="7"/>
      <c r="K19123" s="7"/>
      <c r="N19123" s="7"/>
    </row>
    <row r="19124" spans="4:14" s="1" customFormat="1">
      <c r="D19124" s="32"/>
      <c r="G19124" s="32"/>
      <c r="I19124" s="7"/>
      <c r="J19124" s="7"/>
      <c r="K19124" s="7"/>
      <c r="N19124" s="7"/>
    </row>
    <row r="19125" spans="4:14" s="1" customFormat="1">
      <c r="D19125" s="32"/>
      <c r="G19125" s="32"/>
      <c r="I19125" s="7"/>
      <c r="J19125" s="7"/>
      <c r="K19125" s="7"/>
      <c r="N19125" s="7"/>
    </row>
    <row r="19126" spans="4:14" s="1" customFormat="1">
      <c r="D19126" s="32"/>
      <c r="G19126" s="32"/>
      <c r="I19126" s="7"/>
      <c r="J19126" s="7"/>
      <c r="K19126" s="7"/>
      <c r="N19126" s="7"/>
    </row>
    <row r="19127" spans="4:14" s="1" customFormat="1">
      <c r="D19127" s="32"/>
      <c r="G19127" s="32"/>
      <c r="I19127" s="7"/>
      <c r="J19127" s="7"/>
      <c r="K19127" s="7"/>
      <c r="N19127" s="7"/>
    </row>
    <row r="19128" spans="4:14" s="1" customFormat="1">
      <c r="D19128" s="32"/>
      <c r="G19128" s="32"/>
      <c r="I19128" s="7"/>
      <c r="J19128" s="7"/>
      <c r="K19128" s="7"/>
      <c r="N19128" s="7"/>
    </row>
    <row r="19129" spans="4:14" s="1" customFormat="1">
      <c r="D19129" s="32"/>
      <c r="G19129" s="32"/>
      <c r="I19129" s="7"/>
      <c r="J19129" s="7"/>
      <c r="K19129" s="7"/>
      <c r="N19129" s="7"/>
    </row>
    <row r="19130" spans="4:14" s="1" customFormat="1">
      <c r="D19130" s="32"/>
      <c r="G19130" s="32"/>
      <c r="I19130" s="7"/>
      <c r="J19130" s="7"/>
      <c r="K19130" s="7"/>
      <c r="N19130" s="7"/>
    </row>
    <row r="19131" spans="4:14" s="1" customFormat="1">
      <c r="D19131" s="32"/>
      <c r="G19131" s="32"/>
      <c r="I19131" s="7"/>
      <c r="J19131" s="7"/>
      <c r="K19131" s="7"/>
      <c r="N19131" s="7"/>
    </row>
    <row r="19132" spans="4:14" s="1" customFormat="1">
      <c r="D19132" s="32"/>
      <c r="G19132" s="32"/>
      <c r="I19132" s="7"/>
      <c r="J19132" s="7"/>
      <c r="K19132" s="7"/>
      <c r="N19132" s="7"/>
    </row>
    <row r="19133" spans="4:14" s="1" customFormat="1">
      <c r="D19133" s="32"/>
      <c r="G19133" s="32"/>
      <c r="I19133" s="7"/>
      <c r="J19133" s="7"/>
      <c r="K19133" s="7"/>
      <c r="N19133" s="7"/>
    </row>
    <row r="19134" spans="4:14" s="1" customFormat="1">
      <c r="D19134" s="32"/>
      <c r="G19134" s="32"/>
      <c r="I19134" s="7"/>
      <c r="J19134" s="7"/>
      <c r="K19134" s="7"/>
      <c r="N19134" s="7"/>
    </row>
    <row r="19135" spans="4:14" s="1" customFormat="1">
      <c r="D19135" s="32"/>
      <c r="G19135" s="32"/>
      <c r="I19135" s="7"/>
      <c r="J19135" s="7"/>
      <c r="K19135" s="7"/>
      <c r="N19135" s="7"/>
    </row>
    <row r="19136" spans="4:14" s="1" customFormat="1">
      <c r="D19136" s="32"/>
      <c r="G19136" s="32"/>
      <c r="I19136" s="7"/>
      <c r="J19136" s="7"/>
      <c r="K19136" s="7"/>
      <c r="N19136" s="7"/>
    </row>
    <row r="19137" spans="4:14" s="1" customFormat="1">
      <c r="D19137" s="32"/>
      <c r="G19137" s="32"/>
      <c r="I19137" s="7"/>
      <c r="J19137" s="7"/>
      <c r="K19137" s="7"/>
      <c r="N19137" s="7"/>
    </row>
    <row r="19138" spans="4:14" s="1" customFormat="1">
      <c r="D19138" s="32"/>
      <c r="G19138" s="32"/>
      <c r="I19138" s="7"/>
      <c r="J19138" s="7"/>
      <c r="K19138" s="7"/>
      <c r="N19138" s="7"/>
    </row>
    <row r="19139" spans="4:14" s="1" customFormat="1">
      <c r="D19139" s="32"/>
      <c r="G19139" s="32"/>
      <c r="I19139" s="7"/>
      <c r="J19139" s="7"/>
      <c r="K19139" s="7"/>
      <c r="N19139" s="7"/>
    </row>
    <row r="19140" spans="4:14" s="1" customFormat="1">
      <c r="D19140" s="32"/>
      <c r="G19140" s="32"/>
      <c r="I19140" s="7"/>
      <c r="J19140" s="7"/>
      <c r="K19140" s="7"/>
      <c r="N19140" s="7"/>
    </row>
    <row r="19141" spans="4:14" s="1" customFormat="1">
      <c r="D19141" s="32"/>
      <c r="G19141" s="32"/>
      <c r="I19141" s="7"/>
      <c r="J19141" s="7"/>
      <c r="K19141" s="7"/>
      <c r="N19141" s="7"/>
    </row>
    <row r="19142" spans="4:14" s="1" customFormat="1">
      <c r="D19142" s="32"/>
      <c r="G19142" s="32"/>
      <c r="I19142" s="7"/>
      <c r="J19142" s="7"/>
      <c r="K19142" s="7"/>
      <c r="N19142" s="7"/>
    </row>
    <row r="19143" spans="4:14" s="1" customFormat="1">
      <c r="D19143" s="32"/>
      <c r="G19143" s="32"/>
      <c r="I19143" s="7"/>
      <c r="J19143" s="7"/>
      <c r="K19143" s="7"/>
      <c r="N19143" s="7"/>
    </row>
    <row r="19144" spans="4:14" s="1" customFormat="1">
      <c r="D19144" s="32"/>
      <c r="G19144" s="32"/>
      <c r="I19144" s="7"/>
      <c r="J19144" s="7"/>
      <c r="K19144" s="7"/>
      <c r="N19144" s="7"/>
    </row>
    <row r="19145" spans="4:14" s="1" customFormat="1">
      <c r="D19145" s="32"/>
      <c r="G19145" s="32"/>
      <c r="I19145" s="7"/>
      <c r="J19145" s="7"/>
      <c r="K19145" s="7"/>
      <c r="N19145" s="7"/>
    </row>
    <row r="19146" spans="4:14" s="1" customFormat="1">
      <c r="D19146" s="32"/>
      <c r="G19146" s="32"/>
      <c r="I19146" s="7"/>
      <c r="J19146" s="7"/>
      <c r="K19146" s="7"/>
      <c r="N19146" s="7"/>
    </row>
    <row r="19147" spans="4:14" s="1" customFormat="1">
      <c r="D19147" s="32"/>
      <c r="G19147" s="32"/>
      <c r="I19147" s="7"/>
      <c r="J19147" s="7"/>
      <c r="K19147" s="7"/>
      <c r="N19147" s="7"/>
    </row>
    <row r="19148" spans="4:14" s="1" customFormat="1">
      <c r="D19148" s="32"/>
      <c r="G19148" s="32"/>
      <c r="I19148" s="7"/>
      <c r="J19148" s="7"/>
      <c r="K19148" s="7"/>
      <c r="N19148" s="7"/>
    </row>
    <row r="19149" spans="4:14" s="1" customFormat="1">
      <c r="D19149" s="32"/>
      <c r="G19149" s="32"/>
      <c r="I19149" s="7"/>
      <c r="J19149" s="7"/>
      <c r="K19149" s="7"/>
      <c r="N19149" s="7"/>
    </row>
    <row r="19150" spans="4:14" s="1" customFormat="1">
      <c r="D19150" s="32"/>
      <c r="G19150" s="32"/>
      <c r="I19150" s="7"/>
      <c r="J19150" s="7"/>
      <c r="K19150" s="7"/>
      <c r="N19150" s="7"/>
    </row>
    <row r="19151" spans="4:14" s="1" customFormat="1">
      <c r="D19151" s="32"/>
      <c r="G19151" s="32"/>
      <c r="I19151" s="7"/>
      <c r="J19151" s="7"/>
      <c r="K19151" s="7"/>
      <c r="N19151" s="7"/>
    </row>
    <row r="19152" spans="4:14" s="1" customFormat="1">
      <c r="D19152" s="32"/>
      <c r="G19152" s="32"/>
      <c r="I19152" s="7"/>
      <c r="J19152" s="7"/>
      <c r="K19152" s="7"/>
      <c r="N19152" s="7"/>
    </row>
    <row r="19153" spans="4:14" s="1" customFormat="1">
      <c r="D19153" s="32"/>
      <c r="G19153" s="32"/>
      <c r="I19153" s="7"/>
      <c r="J19153" s="7"/>
      <c r="K19153" s="7"/>
      <c r="N19153" s="7"/>
    </row>
    <row r="19154" spans="4:14" s="1" customFormat="1">
      <c r="D19154" s="32"/>
      <c r="G19154" s="32"/>
      <c r="I19154" s="7"/>
      <c r="J19154" s="7"/>
      <c r="K19154" s="7"/>
      <c r="N19154" s="7"/>
    </row>
    <row r="19155" spans="4:14" s="1" customFormat="1">
      <c r="D19155" s="32"/>
      <c r="G19155" s="32"/>
      <c r="I19155" s="7"/>
      <c r="J19155" s="7"/>
      <c r="K19155" s="7"/>
      <c r="N19155" s="7"/>
    </row>
    <row r="19156" spans="4:14" s="1" customFormat="1">
      <c r="D19156" s="32"/>
      <c r="G19156" s="32"/>
      <c r="I19156" s="7"/>
      <c r="J19156" s="7"/>
      <c r="K19156" s="7"/>
      <c r="N19156" s="7"/>
    </row>
    <row r="19157" spans="4:14" s="1" customFormat="1">
      <c r="D19157" s="32"/>
      <c r="G19157" s="32"/>
      <c r="I19157" s="7"/>
      <c r="J19157" s="7"/>
      <c r="K19157" s="7"/>
      <c r="N19157" s="7"/>
    </row>
    <row r="19158" spans="4:14" s="1" customFormat="1">
      <c r="D19158" s="32"/>
      <c r="G19158" s="32"/>
      <c r="I19158" s="7"/>
      <c r="J19158" s="7"/>
      <c r="K19158" s="7"/>
      <c r="N19158" s="7"/>
    </row>
    <row r="19159" spans="4:14" s="1" customFormat="1">
      <c r="D19159" s="32"/>
      <c r="G19159" s="32"/>
      <c r="I19159" s="7"/>
      <c r="J19159" s="7"/>
      <c r="K19159" s="7"/>
      <c r="N19159" s="7"/>
    </row>
    <row r="19160" spans="4:14" s="1" customFormat="1">
      <c r="D19160" s="32"/>
      <c r="G19160" s="32"/>
      <c r="I19160" s="7"/>
      <c r="J19160" s="7"/>
      <c r="K19160" s="7"/>
      <c r="N19160" s="7"/>
    </row>
    <row r="19161" spans="4:14" s="1" customFormat="1">
      <c r="D19161" s="32"/>
      <c r="G19161" s="32"/>
      <c r="I19161" s="7"/>
      <c r="J19161" s="7"/>
      <c r="K19161" s="7"/>
      <c r="N19161" s="7"/>
    </row>
    <row r="19162" spans="4:14" s="1" customFormat="1">
      <c r="D19162" s="32"/>
      <c r="G19162" s="32"/>
      <c r="I19162" s="7"/>
      <c r="J19162" s="7"/>
      <c r="K19162" s="7"/>
      <c r="N19162" s="7"/>
    </row>
    <row r="19163" spans="4:14" s="1" customFormat="1">
      <c r="D19163" s="32"/>
      <c r="G19163" s="32"/>
      <c r="I19163" s="7"/>
      <c r="J19163" s="7"/>
      <c r="K19163" s="7"/>
      <c r="N19163" s="7"/>
    </row>
    <row r="19164" spans="4:14" s="1" customFormat="1">
      <c r="D19164" s="32"/>
      <c r="G19164" s="32"/>
      <c r="I19164" s="7"/>
      <c r="J19164" s="7"/>
      <c r="K19164" s="7"/>
      <c r="N19164" s="7"/>
    </row>
    <row r="19165" spans="4:14" s="1" customFormat="1">
      <c r="D19165" s="32"/>
      <c r="G19165" s="32"/>
      <c r="I19165" s="7"/>
      <c r="J19165" s="7"/>
      <c r="K19165" s="7"/>
      <c r="N19165" s="7"/>
    </row>
    <row r="19166" spans="4:14" s="1" customFormat="1">
      <c r="D19166" s="32"/>
      <c r="G19166" s="32"/>
      <c r="I19166" s="7"/>
      <c r="J19166" s="7"/>
      <c r="K19166" s="7"/>
      <c r="N19166" s="7"/>
    </row>
    <row r="19167" spans="4:14" s="1" customFormat="1">
      <c r="D19167" s="32"/>
      <c r="G19167" s="32"/>
      <c r="I19167" s="7"/>
      <c r="J19167" s="7"/>
      <c r="K19167" s="7"/>
      <c r="N19167" s="7"/>
    </row>
    <row r="19168" spans="4:14" s="1" customFormat="1">
      <c r="D19168" s="32"/>
      <c r="G19168" s="32"/>
      <c r="I19168" s="7"/>
      <c r="J19168" s="7"/>
      <c r="K19168" s="7"/>
      <c r="N19168" s="7"/>
    </row>
    <row r="19169" spans="4:14" s="1" customFormat="1">
      <c r="D19169" s="32"/>
      <c r="G19169" s="32"/>
      <c r="I19169" s="7"/>
      <c r="J19169" s="7"/>
      <c r="K19169" s="7"/>
      <c r="N19169" s="7"/>
    </row>
    <row r="19170" spans="4:14" s="1" customFormat="1">
      <c r="D19170" s="32"/>
      <c r="G19170" s="32"/>
      <c r="I19170" s="7"/>
      <c r="J19170" s="7"/>
      <c r="K19170" s="7"/>
      <c r="N19170" s="7"/>
    </row>
    <row r="19171" spans="4:14" s="1" customFormat="1">
      <c r="D19171" s="32"/>
      <c r="G19171" s="32"/>
      <c r="I19171" s="7"/>
      <c r="J19171" s="7"/>
      <c r="K19171" s="7"/>
      <c r="N19171" s="7"/>
    </row>
    <row r="19172" spans="4:14" s="1" customFormat="1">
      <c r="D19172" s="32"/>
      <c r="G19172" s="32"/>
      <c r="I19172" s="7"/>
      <c r="J19172" s="7"/>
      <c r="K19172" s="7"/>
      <c r="N19172" s="7"/>
    </row>
    <row r="19173" spans="4:14" s="1" customFormat="1">
      <c r="D19173" s="32"/>
      <c r="G19173" s="32"/>
      <c r="I19173" s="7"/>
      <c r="J19173" s="7"/>
      <c r="K19173" s="7"/>
      <c r="N19173" s="7"/>
    </row>
    <row r="19174" spans="4:14" s="1" customFormat="1">
      <c r="D19174" s="32"/>
      <c r="G19174" s="32"/>
      <c r="I19174" s="7"/>
      <c r="J19174" s="7"/>
      <c r="K19174" s="7"/>
      <c r="N19174" s="7"/>
    </row>
    <row r="19175" spans="4:14" s="1" customFormat="1">
      <c r="D19175" s="32"/>
      <c r="G19175" s="32"/>
      <c r="I19175" s="7"/>
      <c r="J19175" s="7"/>
      <c r="K19175" s="7"/>
      <c r="N19175" s="7"/>
    </row>
    <row r="19176" spans="4:14" s="1" customFormat="1">
      <c r="D19176" s="32"/>
      <c r="G19176" s="32"/>
      <c r="I19176" s="7"/>
      <c r="J19176" s="7"/>
      <c r="K19176" s="7"/>
      <c r="N19176" s="7"/>
    </row>
    <row r="19177" spans="4:14" s="1" customFormat="1">
      <c r="D19177" s="32"/>
      <c r="G19177" s="32"/>
      <c r="I19177" s="7"/>
      <c r="J19177" s="7"/>
      <c r="K19177" s="7"/>
      <c r="N19177" s="7"/>
    </row>
    <row r="19178" spans="4:14" s="1" customFormat="1">
      <c r="D19178" s="32"/>
      <c r="G19178" s="32"/>
      <c r="I19178" s="7"/>
      <c r="J19178" s="7"/>
      <c r="K19178" s="7"/>
      <c r="N19178" s="7"/>
    </row>
    <row r="19179" spans="4:14" s="1" customFormat="1">
      <c r="D19179" s="32"/>
      <c r="G19179" s="32"/>
      <c r="I19179" s="7"/>
      <c r="J19179" s="7"/>
      <c r="K19179" s="7"/>
      <c r="N19179" s="7"/>
    </row>
    <row r="19180" spans="4:14" s="1" customFormat="1">
      <c r="D19180" s="32"/>
      <c r="G19180" s="32"/>
      <c r="I19180" s="7"/>
      <c r="J19180" s="7"/>
      <c r="K19180" s="7"/>
      <c r="N19180" s="7"/>
    </row>
    <row r="19181" spans="4:14" s="1" customFormat="1">
      <c r="D19181" s="32"/>
      <c r="G19181" s="32"/>
      <c r="I19181" s="7"/>
      <c r="J19181" s="7"/>
      <c r="K19181" s="7"/>
      <c r="N19181" s="7"/>
    </row>
    <row r="19182" spans="4:14" s="1" customFormat="1">
      <c r="D19182" s="32"/>
      <c r="G19182" s="32"/>
      <c r="I19182" s="7"/>
      <c r="J19182" s="7"/>
      <c r="K19182" s="7"/>
      <c r="N19182" s="7"/>
    </row>
    <row r="19183" spans="4:14" s="1" customFormat="1">
      <c r="D19183" s="32"/>
      <c r="G19183" s="32"/>
      <c r="I19183" s="7"/>
      <c r="J19183" s="7"/>
      <c r="K19183" s="7"/>
      <c r="N19183" s="7"/>
    </row>
    <row r="19184" spans="4:14" s="1" customFormat="1">
      <c r="D19184" s="32"/>
      <c r="G19184" s="32"/>
      <c r="I19184" s="7"/>
      <c r="J19184" s="7"/>
      <c r="K19184" s="7"/>
      <c r="N19184" s="7"/>
    </row>
    <row r="19185" spans="4:14" s="1" customFormat="1">
      <c r="D19185" s="32"/>
      <c r="G19185" s="32"/>
      <c r="I19185" s="7"/>
      <c r="J19185" s="7"/>
      <c r="K19185" s="7"/>
      <c r="N19185" s="7"/>
    </row>
    <row r="19186" spans="4:14" s="1" customFormat="1">
      <c r="D19186" s="32"/>
      <c r="G19186" s="32"/>
      <c r="I19186" s="7"/>
      <c r="J19186" s="7"/>
      <c r="K19186" s="7"/>
      <c r="N19186" s="7"/>
    </row>
    <row r="19187" spans="4:14" s="1" customFormat="1">
      <c r="D19187" s="32"/>
      <c r="G19187" s="32"/>
      <c r="I19187" s="7"/>
      <c r="J19187" s="7"/>
      <c r="K19187" s="7"/>
      <c r="N19187" s="7"/>
    </row>
    <row r="19188" spans="4:14" s="1" customFormat="1">
      <c r="D19188" s="32"/>
      <c r="G19188" s="32"/>
      <c r="I19188" s="7"/>
      <c r="J19188" s="7"/>
      <c r="K19188" s="7"/>
      <c r="N19188" s="7"/>
    </row>
    <row r="19189" spans="4:14" s="1" customFormat="1">
      <c r="D19189" s="32"/>
      <c r="G19189" s="32"/>
      <c r="I19189" s="7"/>
      <c r="J19189" s="7"/>
      <c r="K19189" s="7"/>
      <c r="N19189" s="7"/>
    </row>
    <row r="19190" spans="4:14" s="1" customFormat="1">
      <c r="D19190" s="32"/>
      <c r="G19190" s="32"/>
      <c r="I19190" s="7"/>
      <c r="J19190" s="7"/>
      <c r="K19190" s="7"/>
      <c r="N19190" s="7"/>
    </row>
    <row r="19191" spans="4:14" s="1" customFormat="1">
      <c r="D19191" s="32"/>
      <c r="G19191" s="32"/>
      <c r="I19191" s="7"/>
      <c r="J19191" s="7"/>
      <c r="K19191" s="7"/>
      <c r="N19191" s="7"/>
    </row>
    <row r="19192" spans="4:14" s="1" customFormat="1">
      <c r="D19192" s="32"/>
      <c r="G19192" s="32"/>
      <c r="I19192" s="7"/>
      <c r="J19192" s="7"/>
      <c r="K19192" s="7"/>
      <c r="N19192" s="7"/>
    </row>
    <row r="19193" spans="4:14" s="1" customFormat="1">
      <c r="D19193" s="32"/>
      <c r="G19193" s="32"/>
      <c r="I19193" s="7"/>
      <c r="J19193" s="7"/>
      <c r="K19193" s="7"/>
      <c r="N19193" s="7"/>
    </row>
    <row r="19194" spans="4:14" s="1" customFormat="1">
      <c r="D19194" s="32"/>
      <c r="G19194" s="32"/>
      <c r="I19194" s="7"/>
      <c r="J19194" s="7"/>
      <c r="K19194" s="7"/>
      <c r="N19194" s="7"/>
    </row>
    <row r="19195" spans="4:14" s="1" customFormat="1">
      <c r="D19195" s="32"/>
      <c r="G19195" s="32"/>
      <c r="I19195" s="7"/>
      <c r="J19195" s="7"/>
      <c r="K19195" s="7"/>
      <c r="N19195" s="7"/>
    </row>
    <row r="19196" spans="4:14" s="1" customFormat="1">
      <c r="D19196" s="32"/>
      <c r="G19196" s="32"/>
      <c r="I19196" s="7"/>
      <c r="J19196" s="7"/>
      <c r="K19196" s="7"/>
      <c r="N19196" s="7"/>
    </row>
    <row r="19197" spans="4:14" s="1" customFormat="1">
      <c r="D19197" s="32"/>
      <c r="G19197" s="32"/>
      <c r="I19197" s="7"/>
      <c r="J19197" s="7"/>
      <c r="K19197" s="7"/>
      <c r="N19197" s="7"/>
    </row>
    <row r="19198" spans="4:14" s="1" customFormat="1">
      <c r="D19198" s="32"/>
      <c r="G19198" s="32"/>
      <c r="I19198" s="7"/>
      <c r="J19198" s="7"/>
      <c r="K19198" s="7"/>
      <c r="N19198" s="7"/>
    </row>
    <row r="19199" spans="4:14" s="1" customFormat="1">
      <c r="D19199" s="32"/>
      <c r="G19199" s="32"/>
      <c r="I19199" s="7"/>
      <c r="J19199" s="7"/>
      <c r="K19199" s="7"/>
      <c r="N19199" s="7"/>
    </row>
    <row r="19200" spans="4:14" s="1" customFormat="1">
      <c r="D19200" s="32"/>
      <c r="G19200" s="32"/>
      <c r="I19200" s="7"/>
      <c r="J19200" s="7"/>
      <c r="K19200" s="7"/>
      <c r="N19200" s="7"/>
    </row>
    <row r="19201" spans="4:14" s="1" customFormat="1">
      <c r="D19201" s="32"/>
      <c r="G19201" s="32"/>
      <c r="I19201" s="7"/>
      <c r="J19201" s="7"/>
      <c r="K19201" s="7"/>
      <c r="N19201" s="7"/>
    </row>
    <row r="19202" spans="4:14" s="1" customFormat="1">
      <c r="D19202" s="32"/>
      <c r="G19202" s="32"/>
      <c r="I19202" s="7"/>
      <c r="J19202" s="7"/>
      <c r="K19202" s="7"/>
      <c r="N19202" s="7"/>
    </row>
    <row r="19203" spans="4:14" s="1" customFormat="1">
      <c r="D19203" s="32"/>
      <c r="G19203" s="32"/>
      <c r="I19203" s="7"/>
      <c r="J19203" s="7"/>
      <c r="K19203" s="7"/>
      <c r="N19203" s="7"/>
    </row>
    <row r="19204" spans="4:14" s="1" customFormat="1">
      <c r="D19204" s="32"/>
      <c r="G19204" s="32"/>
      <c r="I19204" s="7"/>
      <c r="J19204" s="7"/>
      <c r="K19204" s="7"/>
      <c r="N19204" s="7"/>
    </row>
    <row r="19205" spans="4:14" s="1" customFormat="1">
      <c r="D19205" s="32"/>
      <c r="G19205" s="32"/>
      <c r="I19205" s="7"/>
      <c r="J19205" s="7"/>
      <c r="K19205" s="7"/>
      <c r="N19205" s="7"/>
    </row>
    <row r="19206" spans="4:14" s="1" customFormat="1">
      <c r="D19206" s="32"/>
      <c r="G19206" s="32"/>
      <c r="I19206" s="7"/>
      <c r="J19206" s="7"/>
      <c r="K19206" s="7"/>
      <c r="N19206" s="7"/>
    </row>
    <row r="19207" spans="4:14" s="1" customFormat="1">
      <c r="D19207" s="32"/>
      <c r="G19207" s="32"/>
      <c r="I19207" s="7"/>
      <c r="J19207" s="7"/>
      <c r="K19207" s="7"/>
      <c r="N19207" s="7"/>
    </row>
    <row r="19208" spans="4:14" s="1" customFormat="1">
      <c r="D19208" s="32"/>
      <c r="G19208" s="32"/>
      <c r="I19208" s="7"/>
      <c r="J19208" s="7"/>
      <c r="K19208" s="7"/>
      <c r="N19208" s="7"/>
    </row>
    <row r="19209" spans="4:14" s="1" customFormat="1">
      <c r="D19209" s="32"/>
      <c r="G19209" s="32"/>
      <c r="I19209" s="7"/>
      <c r="J19209" s="7"/>
      <c r="K19209" s="7"/>
      <c r="N19209" s="7"/>
    </row>
    <row r="19210" spans="4:14" s="1" customFormat="1">
      <c r="D19210" s="32"/>
      <c r="G19210" s="32"/>
      <c r="I19210" s="7"/>
      <c r="J19210" s="7"/>
      <c r="K19210" s="7"/>
      <c r="N19210" s="7"/>
    </row>
    <row r="19211" spans="4:14" s="1" customFormat="1">
      <c r="D19211" s="32"/>
      <c r="G19211" s="32"/>
      <c r="I19211" s="7"/>
      <c r="J19211" s="7"/>
      <c r="K19211" s="7"/>
      <c r="N19211" s="7"/>
    </row>
    <row r="19212" spans="4:14" s="1" customFormat="1">
      <c r="D19212" s="32"/>
      <c r="G19212" s="32"/>
      <c r="I19212" s="7"/>
      <c r="J19212" s="7"/>
      <c r="K19212" s="7"/>
      <c r="N19212" s="7"/>
    </row>
    <row r="19213" spans="4:14" s="1" customFormat="1">
      <c r="D19213" s="32"/>
      <c r="G19213" s="32"/>
      <c r="I19213" s="7"/>
      <c r="J19213" s="7"/>
      <c r="K19213" s="7"/>
      <c r="N19213" s="7"/>
    </row>
    <row r="19214" spans="4:14" s="1" customFormat="1">
      <c r="D19214" s="32"/>
      <c r="G19214" s="32"/>
      <c r="I19214" s="7"/>
      <c r="J19214" s="7"/>
      <c r="K19214" s="7"/>
      <c r="N19214" s="7"/>
    </row>
    <row r="19215" spans="4:14" s="1" customFormat="1">
      <c r="D19215" s="32"/>
      <c r="G19215" s="32"/>
      <c r="I19215" s="7"/>
      <c r="J19215" s="7"/>
      <c r="K19215" s="7"/>
      <c r="N19215" s="7"/>
    </row>
    <row r="19216" spans="4:14" s="1" customFormat="1">
      <c r="D19216" s="32"/>
      <c r="G19216" s="32"/>
      <c r="I19216" s="7"/>
      <c r="J19216" s="7"/>
      <c r="K19216" s="7"/>
      <c r="N19216" s="7"/>
    </row>
    <row r="19217" spans="4:14" s="1" customFormat="1">
      <c r="D19217" s="32"/>
      <c r="G19217" s="32"/>
      <c r="I19217" s="7"/>
      <c r="J19217" s="7"/>
      <c r="K19217" s="7"/>
      <c r="N19217" s="7"/>
    </row>
    <row r="19218" spans="4:14" s="1" customFormat="1">
      <c r="D19218" s="32"/>
      <c r="G19218" s="32"/>
      <c r="I19218" s="7"/>
      <c r="J19218" s="7"/>
      <c r="K19218" s="7"/>
      <c r="N19218" s="7"/>
    </row>
    <row r="19219" spans="4:14" s="1" customFormat="1">
      <c r="D19219" s="32"/>
      <c r="G19219" s="32"/>
      <c r="I19219" s="7"/>
      <c r="J19219" s="7"/>
      <c r="K19219" s="7"/>
      <c r="N19219" s="7"/>
    </row>
    <row r="19220" spans="4:14" s="1" customFormat="1">
      <c r="D19220" s="32"/>
      <c r="G19220" s="32"/>
      <c r="I19220" s="7"/>
      <c r="J19220" s="7"/>
      <c r="K19220" s="7"/>
      <c r="N19220" s="7"/>
    </row>
    <row r="19221" spans="4:14" s="1" customFormat="1">
      <c r="D19221" s="32"/>
      <c r="G19221" s="32"/>
      <c r="I19221" s="7"/>
      <c r="J19221" s="7"/>
      <c r="K19221" s="7"/>
      <c r="N19221" s="7"/>
    </row>
    <row r="19222" spans="4:14" s="1" customFormat="1">
      <c r="D19222" s="32"/>
      <c r="G19222" s="32"/>
      <c r="I19222" s="7"/>
      <c r="J19222" s="7"/>
      <c r="K19222" s="7"/>
      <c r="N19222" s="7"/>
    </row>
    <row r="19223" spans="4:14" s="1" customFormat="1">
      <c r="D19223" s="32"/>
      <c r="G19223" s="32"/>
      <c r="I19223" s="7"/>
      <c r="J19223" s="7"/>
      <c r="K19223" s="7"/>
      <c r="N19223" s="7"/>
    </row>
    <row r="19224" spans="4:14" s="1" customFormat="1">
      <c r="D19224" s="32"/>
      <c r="G19224" s="32"/>
      <c r="I19224" s="7"/>
      <c r="J19224" s="7"/>
      <c r="K19224" s="7"/>
      <c r="N19224" s="7"/>
    </row>
    <row r="19225" spans="4:14" s="1" customFormat="1">
      <c r="D19225" s="32"/>
      <c r="G19225" s="32"/>
      <c r="I19225" s="7"/>
      <c r="J19225" s="7"/>
      <c r="K19225" s="7"/>
      <c r="N19225" s="7"/>
    </row>
    <row r="19226" spans="4:14" s="1" customFormat="1">
      <c r="D19226" s="32"/>
      <c r="G19226" s="32"/>
      <c r="I19226" s="7"/>
      <c r="J19226" s="7"/>
      <c r="K19226" s="7"/>
      <c r="N19226" s="7"/>
    </row>
    <row r="19227" spans="4:14" s="1" customFormat="1">
      <c r="D19227" s="32"/>
      <c r="G19227" s="32"/>
      <c r="I19227" s="7"/>
      <c r="J19227" s="7"/>
      <c r="K19227" s="7"/>
      <c r="N19227" s="7"/>
    </row>
    <row r="19228" spans="4:14" s="1" customFormat="1">
      <c r="D19228" s="32"/>
      <c r="G19228" s="32"/>
      <c r="I19228" s="7"/>
      <c r="J19228" s="7"/>
      <c r="K19228" s="7"/>
      <c r="N19228" s="7"/>
    </row>
    <row r="19229" spans="4:14" s="1" customFormat="1">
      <c r="D19229" s="32"/>
      <c r="G19229" s="32"/>
      <c r="I19229" s="7"/>
      <c r="J19229" s="7"/>
      <c r="K19229" s="7"/>
      <c r="N19229" s="7"/>
    </row>
    <row r="19230" spans="4:14" s="1" customFormat="1">
      <c r="D19230" s="32"/>
      <c r="G19230" s="32"/>
      <c r="I19230" s="7"/>
      <c r="J19230" s="7"/>
      <c r="K19230" s="7"/>
      <c r="N19230" s="7"/>
    </row>
    <row r="19231" spans="4:14" s="1" customFormat="1">
      <c r="D19231" s="32"/>
      <c r="G19231" s="32"/>
      <c r="I19231" s="7"/>
      <c r="J19231" s="7"/>
      <c r="K19231" s="7"/>
      <c r="N19231" s="7"/>
    </row>
    <row r="19232" spans="4:14" s="1" customFormat="1">
      <c r="D19232" s="32"/>
      <c r="G19232" s="32"/>
      <c r="I19232" s="7"/>
      <c r="J19232" s="7"/>
      <c r="K19232" s="7"/>
      <c r="N19232" s="7"/>
    </row>
    <row r="19233" spans="4:14" s="1" customFormat="1">
      <c r="D19233" s="32"/>
      <c r="G19233" s="32"/>
      <c r="I19233" s="7"/>
      <c r="J19233" s="7"/>
      <c r="K19233" s="7"/>
      <c r="N19233" s="7"/>
    </row>
    <row r="19234" spans="4:14" s="1" customFormat="1">
      <c r="D19234" s="32"/>
      <c r="G19234" s="32"/>
      <c r="I19234" s="7"/>
      <c r="J19234" s="7"/>
      <c r="K19234" s="7"/>
      <c r="N19234" s="7"/>
    </row>
    <row r="19235" spans="4:14" s="1" customFormat="1">
      <c r="D19235" s="32"/>
      <c r="G19235" s="32"/>
      <c r="I19235" s="7"/>
      <c r="J19235" s="7"/>
      <c r="K19235" s="7"/>
      <c r="N19235" s="7"/>
    </row>
    <row r="19236" spans="4:14" s="1" customFormat="1">
      <c r="D19236" s="32"/>
      <c r="G19236" s="32"/>
      <c r="I19236" s="7"/>
      <c r="J19236" s="7"/>
      <c r="K19236" s="7"/>
      <c r="N19236" s="7"/>
    </row>
    <row r="19237" spans="4:14" s="1" customFormat="1">
      <c r="D19237" s="32"/>
      <c r="G19237" s="32"/>
      <c r="I19237" s="7"/>
      <c r="J19237" s="7"/>
      <c r="K19237" s="7"/>
      <c r="N19237" s="7"/>
    </row>
    <row r="19238" spans="4:14" s="1" customFormat="1">
      <c r="D19238" s="32"/>
      <c r="G19238" s="32"/>
      <c r="I19238" s="7"/>
      <c r="J19238" s="7"/>
      <c r="K19238" s="7"/>
      <c r="N19238" s="7"/>
    </row>
    <row r="19239" spans="4:14" s="1" customFormat="1">
      <c r="D19239" s="32"/>
      <c r="G19239" s="32"/>
      <c r="I19239" s="7"/>
      <c r="J19239" s="7"/>
      <c r="K19239" s="7"/>
      <c r="N19239" s="7"/>
    </row>
    <row r="19240" spans="4:14" s="1" customFormat="1">
      <c r="D19240" s="32"/>
      <c r="G19240" s="32"/>
      <c r="I19240" s="7"/>
      <c r="J19240" s="7"/>
      <c r="K19240" s="7"/>
      <c r="N19240" s="7"/>
    </row>
    <row r="19241" spans="4:14" s="1" customFormat="1">
      <c r="D19241" s="32"/>
      <c r="G19241" s="32"/>
      <c r="I19241" s="7"/>
      <c r="J19241" s="7"/>
      <c r="K19241" s="7"/>
      <c r="N19241" s="7"/>
    </row>
    <row r="19242" spans="4:14" s="1" customFormat="1">
      <c r="D19242" s="32"/>
      <c r="G19242" s="32"/>
      <c r="I19242" s="7"/>
      <c r="J19242" s="7"/>
      <c r="K19242" s="7"/>
      <c r="N19242" s="7"/>
    </row>
    <row r="19243" spans="4:14" s="1" customFormat="1">
      <c r="D19243" s="32"/>
      <c r="G19243" s="32"/>
      <c r="I19243" s="7"/>
      <c r="J19243" s="7"/>
      <c r="K19243" s="7"/>
      <c r="N19243" s="7"/>
    </row>
    <row r="19244" spans="4:14" s="1" customFormat="1">
      <c r="D19244" s="32"/>
      <c r="G19244" s="32"/>
      <c r="I19244" s="7"/>
      <c r="J19244" s="7"/>
      <c r="K19244" s="7"/>
      <c r="N19244" s="7"/>
    </row>
    <row r="19245" spans="4:14" s="1" customFormat="1">
      <c r="D19245" s="32"/>
      <c r="G19245" s="32"/>
      <c r="I19245" s="7"/>
      <c r="J19245" s="7"/>
      <c r="K19245" s="7"/>
      <c r="N19245" s="7"/>
    </row>
    <row r="19246" spans="4:14" s="1" customFormat="1">
      <c r="D19246" s="32"/>
      <c r="G19246" s="32"/>
      <c r="I19246" s="7"/>
      <c r="J19246" s="7"/>
      <c r="K19246" s="7"/>
      <c r="N19246" s="7"/>
    </row>
    <row r="19247" spans="4:14" s="1" customFormat="1">
      <c r="D19247" s="32"/>
      <c r="G19247" s="32"/>
      <c r="I19247" s="7"/>
      <c r="J19247" s="7"/>
      <c r="K19247" s="7"/>
      <c r="N19247" s="7"/>
    </row>
    <row r="19248" spans="4:14" s="1" customFormat="1">
      <c r="D19248" s="32"/>
      <c r="G19248" s="32"/>
      <c r="I19248" s="7"/>
      <c r="J19248" s="7"/>
      <c r="K19248" s="7"/>
      <c r="N19248" s="7"/>
    </row>
    <row r="19249" spans="4:14" s="1" customFormat="1">
      <c r="D19249" s="32"/>
      <c r="G19249" s="32"/>
      <c r="I19249" s="7"/>
      <c r="J19249" s="7"/>
      <c r="K19249" s="7"/>
      <c r="N19249" s="7"/>
    </row>
    <row r="19250" spans="4:14" s="1" customFormat="1">
      <c r="D19250" s="32"/>
      <c r="G19250" s="32"/>
      <c r="I19250" s="7"/>
      <c r="J19250" s="7"/>
      <c r="K19250" s="7"/>
      <c r="N19250" s="7"/>
    </row>
    <row r="19251" spans="4:14" s="1" customFormat="1">
      <c r="D19251" s="32"/>
      <c r="G19251" s="32"/>
      <c r="I19251" s="7"/>
      <c r="J19251" s="7"/>
      <c r="K19251" s="7"/>
      <c r="N19251" s="7"/>
    </row>
    <row r="19252" spans="4:14" s="1" customFormat="1">
      <c r="D19252" s="32"/>
      <c r="G19252" s="32"/>
      <c r="I19252" s="7"/>
      <c r="J19252" s="7"/>
      <c r="K19252" s="7"/>
      <c r="N19252" s="7"/>
    </row>
    <row r="19253" spans="4:14" s="1" customFormat="1">
      <c r="D19253" s="32"/>
      <c r="G19253" s="32"/>
      <c r="I19253" s="7"/>
      <c r="J19253" s="7"/>
      <c r="K19253" s="7"/>
      <c r="N19253" s="7"/>
    </row>
    <row r="19254" spans="4:14" s="1" customFormat="1">
      <c r="D19254" s="32"/>
      <c r="G19254" s="32"/>
      <c r="I19254" s="7"/>
      <c r="J19254" s="7"/>
      <c r="K19254" s="7"/>
      <c r="N19254" s="7"/>
    </row>
    <row r="19255" spans="4:14" s="1" customFormat="1">
      <c r="D19255" s="32"/>
      <c r="G19255" s="32"/>
      <c r="I19255" s="7"/>
      <c r="J19255" s="7"/>
      <c r="K19255" s="7"/>
      <c r="N19255" s="7"/>
    </row>
    <row r="19256" spans="4:14" s="1" customFormat="1">
      <c r="D19256" s="32"/>
      <c r="G19256" s="32"/>
      <c r="I19256" s="7"/>
      <c r="J19256" s="7"/>
      <c r="K19256" s="7"/>
      <c r="N19256" s="7"/>
    </row>
    <row r="19257" spans="4:14" s="1" customFormat="1">
      <c r="D19257" s="32"/>
      <c r="G19257" s="32"/>
      <c r="I19257" s="7"/>
      <c r="J19257" s="7"/>
      <c r="K19257" s="7"/>
      <c r="N19257" s="7"/>
    </row>
    <row r="19258" spans="4:14" s="1" customFormat="1">
      <c r="D19258" s="32"/>
      <c r="G19258" s="32"/>
      <c r="I19258" s="7"/>
      <c r="J19258" s="7"/>
      <c r="K19258" s="7"/>
      <c r="N19258" s="7"/>
    </row>
    <row r="19259" spans="4:14" s="1" customFormat="1">
      <c r="D19259" s="32"/>
      <c r="G19259" s="32"/>
      <c r="I19259" s="7"/>
      <c r="J19259" s="7"/>
      <c r="K19259" s="7"/>
      <c r="N19259" s="7"/>
    </row>
    <row r="19260" spans="4:14" s="1" customFormat="1">
      <c r="D19260" s="32"/>
      <c r="G19260" s="32"/>
      <c r="I19260" s="7"/>
      <c r="J19260" s="7"/>
      <c r="K19260" s="7"/>
      <c r="N19260" s="7"/>
    </row>
    <row r="19261" spans="4:14" s="1" customFormat="1">
      <c r="D19261" s="32"/>
      <c r="G19261" s="32"/>
      <c r="I19261" s="7"/>
      <c r="J19261" s="7"/>
      <c r="K19261" s="7"/>
      <c r="N19261" s="7"/>
    </row>
    <row r="19262" spans="4:14" s="1" customFormat="1">
      <c r="D19262" s="32"/>
      <c r="G19262" s="32"/>
      <c r="I19262" s="7"/>
      <c r="J19262" s="7"/>
      <c r="K19262" s="7"/>
      <c r="N19262" s="7"/>
    </row>
    <row r="19263" spans="4:14" s="1" customFormat="1">
      <c r="D19263" s="32"/>
      <c r="G19263" s="32"/>
      <c r="I19263" s="7"/>
      <c r="J19263" s="7"/>
      <c r="K19263" s="7"/>
      <c r="N19263" s="7"/>
    </row>
    <row r="19264" spans="4:14" s="1" customFormat="1">
      <c r="D19264" s="32"/>
      <c r="G19264" s="32"/>
      <c r="I19264" s="7"/>
      <c r="J19264" s="7"/>
      <c r="K19264" s="7"/>
      <c r="N19264" s="7"/>
    </row>
    <row r="19265" spans="4:14" s="1" customFormat="1">
      <c r="D19265" s="32"/>
      <c r="G19265" s="32"/>
      <c r="I19265" s="7"/>
      <c r="J19265" s="7"/>
      <c r="K19265" s="7"/>
      <c r="N19265" s="7"/>
    </row>
    <row r="19266" spans="4:14" s="1" customFormat="1">
      <c r="D19266" s="32"/>
      <c r="G19266" s="32"/>
      <c r="I19266" s="7"/>
      <c r="J19266" s="7"/>
      <c r="K19266" s="7"/>
      <c r="N19266" s="7"/>
    </row>
    <row r="19267" spans="4:14" s="1" customFormat="1">
      <c r="D19267" s="32"/>
      <c r="G19267" s="32"/>
      <c r="I19267" s="7"/>
      <c r="J19267" s="7"/>
      <c r="K19267" s="7"/>
      <c r="N19267" s="7"/>
    </row>
    <row r="19268" spans="4:14" s="1" customFormat="1">
      <c r="D19268" s="32"/>
      <c r="G19268" s="32"/>
      <c r="I19268" s="7"/>
      <c r="J19268" s="7"/>
      <c r="K19268" s="7"/>
      <c r="N19268" s="7"/>
    </row>
    <row r="19269" spans="4:14" s="1" customFormat="1">
      <c r="D19269" s="32"/>
      <c r="G19269" s="32"/>
      <c r="I19269" s="7"/>
      <c r="J19269" s="7"/>
      <c r="K19269" s="7"/>
      <c r="N19269" s="7"/>
    </row>
    <row r="19270" spans="4:14" s="1" customFormat="1">
      <c r="D19270" s="32"/>
      <c r="G19270" s="32"/>
      <c r="I19270" s="7"/>
      <c r="J19270" s="7"/>
      <c r="K19270" s="7"/>
      <c r="N19270" s="7"/>
    </row>
    <row r="19271" spans="4:14" s="1" customFormat="1">
      <c r="D19271" s="32"/>
      <c r="G19271" s="32"/>
      <c r="I19271" s="7"/>
      <c r="J19271" s="7"/>
      <c r="K19271" s="7"/>
      <c r="N19271" s="7"/>
    </row>
    <row r="19272" spans="4:14" s="1" customFormat="1">
      <c r="D19272" s="32"/>
      <c r="G19272" s="32"/>
      <c r="I19272" s="7"/>
      <c r="J19272" s="7"/>
      <c r="K19272" s="7"/>
      <c r="N19272" s="7"/>
    </row>
    <row r="19273" spans="4:14" s="1" customFormat="1">
      <c r="D19273" s="32"/>
      <c r="G19273" s="32"/>
      <c r="I19273" s="7"/>
      <c r="J19273" s="7"/>
      <c r="K19273" s="7"/>
      <c r="N19273" s="7"/>
    </row>
    <row r="19274" spans="4:14" s="1" customFormat="1">
      <c r="D19274" s="32"/>
      <c r="G19274" s="32"/>
      <c r="I19274" s="7"/>
      <c r="J19274" s="7"/>
      <c r="K19274" s="7"/>
      <c r="N19274" s="7"/>
    </row>
    <row r="19275" spans="4:14" s="1" customFormat="1">
      <c r="D19275" s="32"/>
      <c r="G19275" s="32"/>
      <c r="I19275" s="7"/>
      <c r="J19275" s="7"/>
      <c r="K19275" s="7"/>
      <c r="N19275" s="7"/>
    </row>
    <row r="19276" spans="4:14" s="1" customFormat="1">
      <c r="D19276" s="32"/>
      <c r="G19276" s="32"/>
      <c r="I19276" s="7"/>
      <c r="J19276" s="7"/>
      <c r="K19276" s="7"/>
      <c r="N19276" s="7"/>
    </row>
    <row r="19277" spans="4:14" s="1" customFormat="1">
      <c r="D19277" s="32"/>
      <c r="G19277" s="32"/>
      <c r="I19277" s="7"/>
      <c r="J19277" s="7"/>
      <c r="K19277" s="7"/>
      <c r="N19277" s="7"/>
    </row>
    <row r="19278" spans="4:14" s="1" customFormat="1">
      <c r="D19278" s="32"/>
      <c r="G19278" s="32"/>
      <c r="I19278" s="7"/>
      <c r="J19278" s="7"/>
      <c r="K19278" s="7"/>
      <c r="N19278" s="7"/>
    </row>
    <row r="19279" spans="4:14" s="1" customFormat="1">
      <c r="D19279" s="32"/>
      <c r="G19279" s="32"/>
      <c r="I19279" s="7"/>
      <c r="J19279" s="7"/>
      <c r="K19279" s="7"/>
      <c r="N19279" s="7"/>
    </row>
    <row r="19280" spans="4:14" s="1" customFormat="1">
      <c r="D19280" s="32"/>
      <c r="G19280" s="32"/>
      <c r="I19280" s="7"/>
      <c r="J19280" s="7"/>
      <c r="K19280" s="7"/>
      <c r="N19280" s="7"/>
    </row>
    <row r="19281" spans="4:14" s="1" customFormat="1">
      <c r="D19281" s="32"/>
      <c r="G19281" s="32"/>
      <c r="I19281" s="7"/>
      <c r="J19281" s="7"/>
      <c r="K19281" s="7"/>
      <c r="N19281" s="7"/>
    </row>
    <row r="19282" spans="4:14" s="1" customFormat="1">
      <c r="D19282" s="32"/>
      <c r="G19282" s="32"/>
      <c r="I19282" s="7"/>
      <c r="J19282" s="7"/>
      <c r="K19282" s="7"/>
      <c r="N19282" s="7"/>
    </row>
    <row r="19283" spans="4:14" s="1" customFormat="1">
      <c r="D19283" s="32"/>
      <c r="G19283" s="32"/>
      <c r="I19283" s="7"/>
      <c r="J19283" s="7"/>
      <c r="K19283" s="7"/>
      <c r="N19283" s="7"/>
    </row>
    <row r="19284" spans="4:14" s="1" customFormat="1">
      <c r="D19284" s="32"/>
      <c r="G19284" s="32"/>
      <c r="I19284" s="7"/>
      <c r="J19284" s="7"/>
      <c r="K19284" s="7"/>
      <c r="N19284" s="7"/>
    </row>
    <row r="19285" spans="4:14" s="1" customFormat="1">
      <c r="D19285" s="32"/>
      <c r="G19285" s="32"/>
      <c r="I19285" s="7"/>
      <c r="J19285" s="7"/>
      <c r="K19285" s="7"/>
      <c r="N19285" s="7"/>
    </row>
    <row r="19286" spans="4:14" s="1" customFormat="1">
      <c r="D19286" s="32"/>
      <c r="G19286" s="32"/>
      <c r="I19286" s="7"/>
      <c r="J19286" s="7"/>
      <c r="K19286" s="7"/>
      <c r="N19286" s="7"/>
    </row>
    <row r="19287" spans="4:14" s="1" customFormat="1">
      <c r="D19287" s="32"/>
      <c r="G19287" s="32"/>
      <c r="I19287" s="7"/>
      <c r="J19287" s="7"/>
      <c r="K19287" s="7"/>
      <c r="N19287" s="7"/>
    </row>
    <row r="19288" spans="4:14" s="1" customFormat="1">
      <c r="D19288" s="32"/>
      <c r="G19288" s="32"/>
      <c r="I19288" s="7"/>
      <c r="J19288" s="7"/>
      <c r="K19288" s="7"/>
      <c r="N19288" s="7"/>
    </row>
    <row r="19289" spans="4:14" s="1" customFormat="1">
      <c r="D19289" s="32"/>
      <c r="G19289" s="32"/>
      <c r="I19289" s="7"/>
      <c r="J19289" s="7"/>
      <c r="K19289" s="7"/>
      <c r="N19289" s="7"/>
    </row>
    <row r="19290" spans="4:14" s="1" customFormat="1">
      <c r="D19290" s="32"/>
      <c r="G19290" s="32"/>
      <c r="I19290" s="7"/>
      <c r="J19290" s="7"/>
      <c r="K19290" s="7"/>
      <c r="N19290" s="7"/>
    </row>
    <row r="19291" spans="4:14" s="1" customFormat="1">
      <c r="D19291" s="32"/>
      <c r="G19291" s="32"/>
      <c r="I19291" s="7"/>
      <c r="J19291" s="7"/>
      <c r="K19291" s="7"/>
      <c r="N19291" s="7"/>
    </row>
    <row r="19292" spans="4:14" s="1" customFormat="1">
      <c r="D19292" s="32"/>
      <c r="G19292" s="32"/>
      <c r="I19292" s="7"/>
      <c r="J19292" s="7"/>
      <c r="K19292" s="7"/>
      <c r="N19292" s="7"/>
    </row>
    <row r="19293" spans="4:14" s="1" customFormat="1">
      <c r="D19293" s="32"/>
      <c r="G19293" s="32"/>
      <c r="I19293" s="7"/>
      <c r="J19293" s="7"/>
      <c r="K19293" s="7"/>
      <c r="N19293" s="7"/>
    </row>
    <row r="19294" spans="4:14" s="1" customFormat="1">
      <c r="D19294" s="32"/>
      <c r="G19294" s="32"/>
      <c r="I19294" s="7"/>
      <c r="J19294" s="7"/>
      <c r="K19294" s="7"/>
      <c r="N19294" s="7"/>
    </row>
    <row r="19295" spans="4:14" s="1" customFormat="1">
      <c r="D19295" s="32"/>
      <c r="G19295" s="32"/>
      <c r="I19295" s="7"/>
      <c r="J19295" s="7"/>
      <c r="K19295" s="7"/>
      <c r="N19295" s="7"/>
    </row>
    <row r="19296" spans="4:14" s="1" customFormat="1">
      <c r="D19296" s="32"/>
      <c r="G19296" s="32"/>
      <c r="I19296" s="7"/>
      <c r="J19296" s="7"/>
      <c r="K19296" s="7"/>
      <c r="N19296" s="7"/>
    </row>
    <row r="19297" spans="4:14" s="1" customFormat="1">
      <c r="D19297" s="32"/>
      <c r="G19297" s="32"/>
      <c r="I19297" s="7"/>
      <c r="J19297" s="7"/>
      <c r="K19297" s="7"/>
      <c r="N19297" s="7"/>
    </row>
    <row r="19298" spans="4:14" s="1" customFormat="1">
      <c r="D19298" s="32"/>
      <c r="G19298" s="32"/>
      <c r="I19298" s="7"/>
      <c r="J19298" s="7"/>
      <c r="K19298" s="7"/>
      <c r="N19298" s="7"/>
    </row>
    <row r="19299" spans="4:14" s="1" customFormat="1">
      <c r="D19299" s="32"/>
      <c r="G19299" s="32"/>
      <c r="I19299" s="7"/>
      <c r="J19299" s="7"/>
      <c r="K19299" s="7"/>
      <c r="N19299" s="7"/>
    </row>
    <row r="19300" spans="4:14" s="1" customFormat="1">
      <c r="D19300" s="32"/>
      <c r="G19300" s="32"/>
      <c r="I19300" s="7"/>
      <c r="J19300" s="7"/>
      <c r="K19300" s="7"/>
      <c r="N19300" s="7"/>
    </row>
    <row r="19301" spans="4:14" s="1" customFormat="1">
      <c r="D19301" s="32"/>
      <c r="G19301" s="32"/>
      <c r="I19301" s="7"/>
      <c r="J19301" s="7"/>
      <c r="K19301" s="7"/>
      <c r="N19301" s="7"/>
    </row>
    <row r="19302" spans="4:14" s="1" customFormat="1">
      <c r="D19302" s="32"/>
      <c r="G19302" s="32"/>
      <c r="I19302" s="7"/>
      <c r="J19302" s="7"/>
      <c r="K19302" s="7"/>
      <c r="N19302" s="7"/>
    </row>
    <row r="19303" spans="4:14" s="1" customFormat="1">
      <c r="D19303" s="32"/>
      <c r="G19303" s="32"/>
      <c r="I19303" s="7"/>
      <c r="J19303" s="7"/>
      <c r="K19303" s="7"/>
      <c r="N19303" s="7"/>
    </row>
    <row r="19304" spans="4:14" s="1" customFormat="1">
      <c r="D19304" s="32"/>
      <c r="G19304" s="32"/>
      <c r="I19304" s="7"/>
      <c r="J19304" s="7"/>
      <c r="K19304" s="7"/>
      <c r="N19304" s="7"/>
    </row>
    <row r="19305" spans="4:14" s="1" customFormat="1">
      <c r="D19305" s="32"/>
      <c r="G19305" s="32"/>
      <c r="I19305" s="7"/>
      <c r="J19305" s="7"/>
      <c r="K19305" s="7"/>
      <c r="N19305" s="7"/>
    </row>
    <row r="19306" spans="4:14" s="1" customFormat="1">
      <c r="D19306" s="32"/>
      <c r="G19306" s="32"/>
      <c r="I19306" s="7"/>
      <c r="J19306" s="7"/>
      <c r="K19306" s="7"/>
      <c r="N19306" s="7"/>
    </row>
    <row r="19307" spans="4:14" s="1" customFormat="1">
      <c r="D19307" s="32"/>
      <c r="G19307" s="32"/>
      <c r="I19307" s="7"/>
      <c r="J19307" s="7"/>
      <c r="K19307" s="7"/>
      <c r="N19307" s="7"/>
    </row>
    <row r="19308" spans="4:14" s="1" customFormat="1">
      <c r="D19308" s="32"/>
      <c r="G19308" s="32"/>
      <c r="I19308" s="7"/>
      <c r="J19308" s="7"/>
      <c r="K19308" s="7"/>
      <c r="N19308" s="7"/>
    </row>
    <row r="19309" spans="4:14" s="1" customFormat="1">
      <c r="D19309" s="32"/>
      <c r="G19309" s="32"/>
      <c r="I19309" s="7"/>
      <c r="J19309" s="7"/>
      <c r="K19309" s="7"/>
      <c r="N19309" s="7"/>
    </row>
    <row r="19310" spans="4:14" s="1" customFormat="1">
      <c r="D19310" s="32"/>
      <c r="G19310" s="32"/>
      <c r="I19310" s="7"/>
      <c r="J19310" s="7"/>
      <c r="K19310" s="7"/>
      <c r="N19310" s="7"/>
    </row>
    <row r="19311" spans="4:14" s="1" customFormat="1">
      <c r="D19311" s="32"/>
      <c r="G19311" s="32"/>
      <c r="I19311" s="7"/>
      <c r="J19311" s="7"/>
      <c r="K19311" s="7"/>
      <c r="N19311" s="7"/>
    </row>
    <row r="19312" spans="4:14" s="1" customFormat="1">
      <c r="D19312" s="32"/>
      <c r="G19312" s="32"/>
      <c r="I19312" s="7"/>
      <c r="J19312" s="7"/>
      <c r="K19312" s="7"/>
      <c r="N19312" s="7"/>
    </row>
    <row r="19313" spans="4:14" s="1" customFormat="1">
      <c r="D19313" s="32"/>
      <c r="G19313" s="32"/>
      <c r="I19313" s="7"/>
      <c r="J19313" s="7"/>
      <c r="K19313" s="7"/>
      <c r="N19313" s="7"/>
    </row>
    <row r="19314" spans="4:14" s="1" customFormat="1">
      <c r="D19314" s="32"/>
      <c r="G19314" s="32"/>
      <c r="I19314" s="7"/>
      <c r="J19314" s="7"/>
      <c r="K19314" s="7"/>
      <c r="N19314" s="7"/>
    </row>
    <row r="19315" spans="4:14" s="1" customFormat="1">
      <c r="D19315" s="32"/>
      <c r="G19315" s="32"/>
      <c r="I19315" s="7"/>
      <c r="J19315" s="7"/>
      <c r="K19315" s="7"/>
      <c r="N19315" s="7"/>
    </row>
    <row r="19316" spans="4:14" s="1" customFormat="1">
      <c r="D19316" s="32"/>
      <c r="G19316" s="32"/>
      <c r="I19316" s="7"/>
      <c r="J19316" s="7"/>
      <c r="K19316" s="7"/>
      <c r="N19316" s="7"/>
    </row>
    <row r="19317" spans="4:14" s="1" customFormat="1">
      <c r="D19317" s="32"/>
      <c r="G19317" s="32"/>
      <c r="I19317" s="7"/>
      <c r="J19317" s="7"/>
      <c r="K19317" s="7"/>
      <c r="N19317" s="7"/>
    </row>
    <row r="19318" spans="4:14" s="1" customFormat="1">
      <c r="D19318" s="32"/>
      <c r="G19318" s="32"/>
      <c r="I19318" s="7"/>
      <c r="J19318" s="7"/>
      <c r="K19318" s="7"/>
      <c r="N19318" s="7"/>
    </row>
    <row r="19319" spans="4:14" s="1" customFormat="1">
      <c r="D19319" s="32"/>
      <c r="G19319" s="32"/>
      <c r="I19319" s="7"/>
      <c r="J19319" s="7"/>
      <c r="K19319" s="7"/>
      <c r="N19319" s="7"/>
    </row>
    <row r="19320" spans="4:14" s="1" customFormat="1">
      <c r="D19320" s="32"/>
      <c r="G19320" s="32"/>
      <c r="I19320" s="7"/>
      <c r="J19320" s="7"/>
      <c r="K19320" s="7"/>
      <c r="N19320" s="7"/>
    </row>
    <row r="19321" spans="4:14" s="1" customFormat="1">
      <c r="D19321" s="32"/>
      <c r="G19321" s="32"/>
      <c r="I19321" s="7"/>
      <c r="J19321" s="7"/>
      <c r="K19321" s="7"/>
      <c r="N19321" s="7"/>
    </row>
    <row r="19322" spans="4:14" s="1" customFormat="1">
      <c r="D19322" s="32"/>
      <c r="G19322" s="32"/>
      <c r="I19322" s="7"/>
      <c r="J19322" s="7"/>
      <c r="K19322" s="7"/>
      <c r="N19322" s="7"/>
    </row>
    <row r="19323" spans="4:14" s="1" customFormat="1">
      <c r="D19323" s="32"/>
      <c r="G19323" s="32"/>
      <c r="I19323" s="7"/>
      <c r="J19323" s="7"/>
      <c r="K19323" s="7"/>
      <c r="N19323" s="7"/>
    </row>
    <row r="19324" spans="4:14" s="1" customFormat="1">
      <c r="D19324" s="32"/>
      <c r="G19324" s="32"/>
      <c r="I19324" s="7"/>
      <c r="J19324" s="7"/>
      <c r="K19324" s="7"/>
      <c r="N19324" s="7"/>
    </row>
    <row r="19325" spans="4:14" s="1" customFormat="1">
      <c r="D19325" s="32"/>
      <c r="G19325" s="32"/>
      <c r="I19325" s="7"/>
      <c r="J19325" s="7"/>
      <c r="K19325" s="7"/>
      <c r="N19325" s="7"/>
    </row>
    <row r="19326" spans="4:14" s="1" customFormat="1">
      <c r="D19326" s="32"/>
      <c r="G19326" s="32"/>
      <c r="I19326" s="7"/>
      <c r="J19326" s="7"/>
      <c r="K19326" s="7"/>
      <c r="N19326" s="7"/>
    </row>
    <row r="19327" spans="4:14" s="1" customFormat="1">
      <c r="D19327" s="32"/>
      <c r="G19327" s="32"/>
      <c r="I19327" s="7"/>
      <c r="J19327" s="7"/>
      <c r="K19327" s="7"/>
      <c r="N19327" s="7"/>
    </row>
    <row r="19328" spans="4:14" s="1" customFormat="1">
      <c r="D19328" s="32"/>
      <c r="G19328" s="32"/>
      <c r="I19328" s="7"/>
      <c r="J19328" s="7"/>
      <c r="K19328" s="7"/>
      <c r="N19328" s="7"/>
    </row>
    <row r="19329" spans="4:14" s="1" customFormat="1">
      <c r="D19329" s="32"/>
      <c r="G19329" s="32"/>
      <c r="I19329" s="7"/>
      <c r="J19329" s="7"/>
      <c r="K19329" s="7"/>
      <c r="N19329" s="7"/>
    </row>
    <row r="19330" spans="4:14" s="1" customFormat="1">
      <c r="D19330" s="32"/>
      <c r="G19330" s="32"/>
      <c r="I19330" s="7"/>
      <c r="J19330" s="7"/>
      <c r="K19330" s="7"/>
      <c r="N19330" s="7"/>
    </row>
    <row r="19331" spans="4:14" s="1" customFormat="1">
      <c r="D19331" s="32"/>
      <c r="G19331" s="32"/>
      <c r="I19331" s="7"/>
      <c r="J19331" s="7"/>
      <c r="K19331" s="7"/>
      <c r="N19331" s="7"/>
    </row>
    <row r="19332" spans="4:14" s="1" customFormat="1">
      <c r="D19332" s="32"/>
      <c r="G19332" s="32"/>
      <c r="I19332" s="7"/>
      <c r="J19332" s="7"/>
      <c r="K19332" s="7"/>
      <c r="N19332" s="7"/>
    </row>
    <row r="19333" spans="4:14" s="1" customFormat="1">
      <c r="D19333" s="32"/>
      <c r="G19333" s="32"/>
      <c r="I19333" s="7"/>
      <c r="J19333" s="7"/>
      <c r="K19333" s="7"/>
      <c r="N19333" s="7"/>
    </row>
    <row r="19334" spans="4:14" s="1" customFormat="1">
      <c r="D19334" s="32"/>
      <c r="G19334" s="32"/>
      <c r="I19334" s="7"/>
      <c r="J19334" s="7"/>
      <c r="K19334" s="7"/>
      <c r="N19334" s="7"/>
    </row>
    <row r="19335" spans="4:14" s="1" customFormat="1">
      <c r="D19335" s="32"/>
      <c r="G19335" s="32"/>
      <c r="I19335" s="7"/>
      <c r="J19335" s="7"/>
      <c r="K19335" s="7"/>
      <c r="N19335" s="7"/>
    </row>
    <row r="19336" spans="4:14" s="1" customFormat="1">
      <c r="D19336" s="32"/>
      <c r="G19336" s="32"/>
      <c r="I19336" s="7"/>
      <c r="J19336" s="7"/>
      <c r="K19336" s="7"/>
      <c r="N19336" s="7"/>
    </row>
    <row r="19337" spans="4:14" s="1" customFormat="1">
      <c r="D19337" s="32"/>
      <c r="G19337" s="32"/>
      <c r="I19337" s="7"/>
      <c r="J19337" s="7"/>
      <c r="K19337" s="7"/>
      <c r="N19337" s="7"/>
    </row>
    <row r="19338" spans="4:14" s="1" customFormat="1">
      <c r="D19338" s="32"/>
      <c r="G19338" s="32"/>
      <c r="I19338" s="7"/>
      <c r="J19338" s="7"/>
      <c r="K19338" s="7"/>
      <c r="N19338" s="7"/>
    </row>
    <row r="19339" spans="4:14" s="1" customFormat="1">
      <c r="D19339" s="32"/>
      <c r="G19339" s="32"/>
      <c r="I19339" s="7"/>
      <c r="J19339" s="7"/>
      <c r="K19339" s="7"/>
      <c r="N19339" s="7"/>
    </row>
    <row r="19340" spans="4:14" s="1" customFormat="1">
      <c r="D19340" s="32"/>
      <c r="G19340" s="32"/>
      <c r="I19340" s="7"/>
      <c r="J19340" s="7"/>
      <c r="K19340" s="7"/>
      <c r="N19340" s="7"/>
    </row>
    <row r="19341" spans="4:14" s="1" customFormat="1">
      <c r="D19341" s="32"/>
      <c r="G19341" s="32"/>
      <c r="I19341" s="7"/>
      <c r="J19341" s="7"/>
      <c r="K19341" s="7"/>
      <c r="N19341" s="7"/>
    </row>
    <row r="19342" spans="4:14" s="1" customFormat="1">
      <c r="D19342" s="32"/>
      <c r="G19342" s="32"/>
      <c r="I19342" s="7"/>
      <c r="J19342" s="7"/>
      <c r="K19342" s="7"/>
      <c r="N19342" s="7"/>
    </row>
    <row r="19343" spans="4:14" s="1" customFormat="1">
      <c r="D19343" s="32"/>
      <c r="G19343" s="32"/>
      <c r="I19343" s="7"/>
      <c r="J19343" s="7"/>
      <c r="K19343" s="7"/>
      <c r="N19343" s="7"/>
    </row>
    <row r="19344" spans="4:14" s="1" customFormat="1">
      <c r="D19344" s="32"/>
      <c r="G19344" s="32"/>
      <c r="I19344" s="7"/>
      <c r="J19344" s="7"/>
      <c r="K19344" s="7"/>
      <c r="N19344" s="7"/>
    </row>
    <row r="19345" spans="4:14" s="1" customFormat="1">
      <c r="D19345" s="32"/>
      <c r="G19345" s="32"/>
      <c r="I19345" s="7"/>
      <c r="J19345" s="7"/>
      <c r="K19345" s="7"/>
      <c r="N19345" s="7"/>
    </row>
    <row r="19346" spans="4:14" s="1" customFormat="1">
      <c r="D19346" s="32"/>
      <c r="G19346" s="32"/>
      <c r="I19346" s="7"/>
      <c r="J19346" s="7"/>
      <c r="K19346" s="7"/>
      <c r="N19346" s="7"/>
    </row>
    <row r="19347" spans="4:14" s="1" customFormat="1">
      <c r="D19347" s="32"/>
      <c r="G19347" s="32"/>
      <c r="I19347" s="7"/>
      <c r="J19347" s="7"/>
      <c r="K19347" s="7"/>
      <c r="N19347" s="7"/>
    </row>
    <row r="19348" spans="4:14" s="1" customFormat="1">
      <c r="D19348" s="32"/>
      <c r="G19348" s="32"/>
      <c r="I19348" s="7"/>
      <c r="J19348" s="7"/>
      <c r="K19348" s="7"/>
      <c r="N19348" s="7"/>
    </row>
    <row r="19349" spans="4:14" s="1" customFormat="1">
      <c r="D19349" s="32"/>
      <c r="G19349" s="32"/>
      <c r="I19349" s="7"/>
      <c r="J19349" s="7"/>
      <c r="K19349" s="7"/>
      <c r="N19349" s="7"/>
    </row>
    <row r="19350" spans="4:14" s="1" customFormat="1">
      <c r="D19350" s="32"/>
      <c r="G19350" s="32"/>
      <c r="I19350" s="7"/>
      <c r="J19350" s="7"/>
      <c r="K19350" s="7"/>
      <c r="N19350" s="7"/>
    </row>
    <row r="19351" spans="4:14" s="1" customFormat="1">
      <c r="D19351" s="32"/>
      <c r="G19351" s="32"/>
      <c r="I19351" s="7"/>
      <c r="J19351" s="7"/>
      <c r="K19351" s="7"/>
      <c r="N19351" s="7"/>
    </row>
    <row r="19352" spans="4:14" s="1" customFormat="1">
      <c r="D19352" s="32"/>
      <c r="G19352" s="32"/>
      <c r="I19352" s="7"/>
      <c r="J19352" s="7"/>
      <c r="K19352" s="7"/>
      <c r="N19352" s="7"/>
    </row>
    <row r="19353" spans="4:14" s="1" customFormat="1">
      <c r="D19353" s="32"/>
      <c r="G19353" s="32"/>
      <c r="I19353" s="7"/>
      <c r="J19353" s="7"/>
      <c r="K19353" s="7"/>
      <c r="N19353" s="7"/>
    </row>
    <row r="19354" spans="4:14" s="1" customFormat="1">
      <c r="D19354" s="32"/>
      <c r="G19354" s="32"/>
      <c r="I19354" s="7"/>
      <c r="J19354" s="7"/>
      <c r="K19354" s="7"/>
      <c r="N19354" s="7"/>
    </row>
    <row r="19355" spans="4:14" s="1" customFormat="1">
      <c r="D19355" s="32"/>
      <c r="G19355" s="32"/>
      <c r="I19355" s="7"/>
      <c r="J19355" s="7"/>
      <c r="K19355" s="7"/>
      <c r="N19355" s="7"/>
    </row>
    <row r="19356" spans="4:14" s="1" customFormat="1">
      <c r="D19356" s="32"/>
      <c r="G19356" s="32"/>
      <c r="I19356" s="7"/>
      <c r="J19356" s="7"/>
      <c r="K19356" s="7"/>
      <c r="N19356" s="7"/>
    </row>
    <row r="19357" spans="4:14" s="1" customFormat="1">
      <c r="D19357" s="32"/>
      <c r="G19357" s="32"/>
      <c r="I19357" s="7"/>
      <c r="J19357" s="7"/>
      <c r="K19357" s="7"/>
      <c r="N19357" s="7"/>
    </row>
    <row r="19358" spans="4:14" s="1" customFormat="1">
      <c r="D19358" s="32"/>
      <c r="G19358" s="32"/>
      <c r="I19358" s="7"/>
      <c r="J19358" s="7"/>
      <c r="K19358" s="7"/>
      <c r="N19358" s="7"/>
    </row>
    <row r="19359" spans="4:14" s="1" customFormat="1">
      <c r="D19359" s="32"/>
      <c r="G19359" s="32"/>
      <c r="I19359" s="7"/>
      <c r="J19359" s="7"/>
      <c r="K19359" s="7"/>
      <c r="N19359" s="7"/>
    </row>
    <row r="19360" spans="4:14" s="1" customFormat="1">
      <c r="D19360" s="32"/>
      <c r="G19360" s="32"/>
      <c r="I19360" s="7"/>
      <c r="J19360" s="7"/>
      <c r="K19360" s="7"/>
      <c r="N19360" s="7"/>
    </row>
    <row r="19361" spans="4:14" s="1" customFormat="1">
      <c r="D19361" s="32"/>
      <c r="G19361" s="32"/>
      <c r="I19361" s="7"/>
      <c r="J19361" s="7"/>
      <c r="K19361" s="7"/>
      <c r="N19361" s="7"/>
    </row>
    <row r="19362" spans="4:14" s="1" customFormat="1">
      <c r="D19362" s="32"/>
      <c r="G19362" s="32"/>
      <c r="I19362" s="7"/>
      <c r="J19362" s="7"/>
      <c r="K19362" s="7"/>
      <c r="N19362" s="7"/>
    </row>
    <row r="19363" spans="4:14" s="1" customFormat="1">
      <c r="D19363" s="32"/>
      <c r="G19363" s="32"/>
      <c r="I19363" s="7"/>
      <c r="J19363" s="7"/>
      <c r="K19363" s="7"/>
      <c r="N19363" s="7"/>
    </row>
    <row r="19364" spans="4:14" s="1" customFormat="1">
      <c r="D19364" s="32"/>
      <c r="G19364" s="32"/>
      <c r="I19364" s="7"/>
      <c r="J19364" s="7"/>
      <c r="K19364" s="7"/>
      <c r="N19364" s="7"/>
    </row>
    <row r="19365" spans="4:14" s="1" customFormat="1">
      <c r="D19365" s="32"/>
      <c r="G19365" s="32"/>
      <c r="I19365" s="7"/>
      <c r="J19365" s="7"/>
      <c r="K19365" s="7"/>
      <c r="N19365" s="7"/>
    </row>
    <row r="19366" spans="4:14" s="1" customFormat="1">
      <c r="D19366" s="32"/>
      <c r="G19366" s="32"/>
      <c r="I19366" s="7"/>
      <c r="J19366" s="7"/>
      <c r="K19366" s="7"/>
      <c r="N19366" s="7"/>
    </row>
    <row r="19367" spans="4:14" s="1" customFormat="1">
      <c r="D19367" s="32"/>
      <c r="G19367" s="32"/>
      <c r="I19367" s="7"/>
      <c r="J19367" s="7"/>
      <c r="K19367" s="7"/>
      <c r="N19367" s="7"/>
    </row>
    <row r="19368" spans="4:14" s="1" customFormat="1">
      <c r="D19368" s="32"/>
      <c r="G19368" s="32"/>
      <c r="I19368" s="7"/>
      <c r="J19368" s="7"/>
      <c r="K19368" s="7"/>
      <c r="N19368" s="7"/>
    </row>
    <row r="19369" spans="4:14" s="1" customFormat="1">
      <c r="D19369" s="32"/>
      <c r="G19369" s="32"/>
      <c r="I19369" s="7"/>
      <c r="J19369" s="7"/>
      <c r="K19369" s="7"/>
      <c r="N19369" s="7"/>
    </row>
    <row r="19370" spans="4:14" s="1" customFormat="1">
      <c r="D19370" s="32"/>
      <c r="G19370" s="32"/>
      <c r="I19370" s="7"/>
      <c r="J19370" s="7"/>
      <c r="K19370" s="7"/>
      <c r="N19370" s="7"/>
    </row>
    <row r="19371" spans="4:14" s="1" customFormat="1">
      <c r="D19371" s="32"/>
      <c r="G19371" s="32"/>
      <c r="I19371" s="7"/>
      <c r="J19371" s="7"/>
      <c r="K19371" s="7"/>
      <c r="N19371" s="7"/>
    </row>
    <row r="19372" spans="4:14" s="1" customFormat="1">
      <c r="D19372" s="32"/>
      <c r="G19372" s="32"/>
      <c r="I19372" s="7"/>
      <c r="J19372" s="7"/>
      <c r="K19372" s="7"/>
      <c r="N19372" s="7"/>
    </row>
    <row r="19373" spans="4:14" s="1" customFormat="1">
      <c r="D19373" s="32"/>
      <c r="G19373" s="32"/>
      <c r="I19373" s="7"/>
      <c r="J19373" s="7"/>
      <c r="K19373" s="7"/>
      <c r="N19373" s="7"/>
    </row>
    <row r="19374" spans="4:14" s="1" customFormat="1">
      <c r="D19374" s="32"/>
      <c r="G19374" s="32"/>
      <c r="I19374" s="7"/>
      <c r="J19374" s="7"/>
      <c r="K19374" s="7"/>
      <c r="N19374" s="7"/>
    </row>
    <row r="19375" spans="4:14" s="1" customFormat="1">
      <c r="D19375" s="32"/>
      <c r="G19375" s="32"/>
      <c r="I19375" s="7"/>
      <c r="J19375" s="7"/>
      <c r="K19375" s="7"/>
      <c r="N19375" s="7"/>
    </row>
    <row r="19376" spans="4:14" s="1" customFormat="1">
      <c r="D19376" s="32"/>
      <c r="G19376" s="32"/>
      <c r="I19376" s="7"/>
      <c r="J19376" s="7"/>
      <c r="K19376" s="7"/>
      <c r="N19376" s="7"/>
    </row>
    <row r="19377" spans="4:14" s="1" customFormat="1">
      <c r="D19377" s="32"/>
      <c r="G19377" s="32"/>
      <c r="I19377" s="7"/>
      <c r="J19377" s="7"/>
      <c r="K19377" s="7"/>
      <c r="N19377" s="7"/>
    </row>
    <row r="19378" spans="4:14" s="1" customFormat="1">
      <c r="D19378" s="32"/>
      <c r="G19378" s="32"/>
      <c r="I19378" s="7"/>
      <c r="J19378" s="7"/>
      <c r="K19378" s="7"/>
      <c r="N19378" s="7"/>
    </row>
    <row r="19379" spans="4:14" s="1" customFormat="1">
      <c r="D19379" s="32"/>
      <c r="G19379" s="32"/>
      <c r="I19379" s="7"/>
      <c r="J19379" s="7"/>
      <c r="K19379" s="7"/>
      <c r="N19379" s="7"/>
    </row>
    <row r="19380" spans="4:14" s="1" customFormat="1">
      <c r="D19380" s="32"/>
      <c r="G19380" s="32"/>
      <c r="I19380" s="7"/>
      <c r="J19380" s="7"/>
      <c r="K19380" s="7"/>
      <c r="N19380" s="7"/>
    </row>
    <row r="19381" spans="4:14" s="1" customFormat="1">
      <c r="D19381" s="32"/>
      <c r="G19381" s="32"/>
      <c r="I19381" s="7"/>
      <c r="J19381" s="7"/>
      <c r="K19381" s="7"/>
      <c r="N19381" s="7"/>
    </row>
    <row r="19382" spans="4:14" s="1" customFormat="1">
      <c r="D19382" s="32"/>
      <c r="G19382" s="32"/>
      <c r="I19382" s="7"/>
      <c r="J19382" s="7"/>
      <c r="K19382" s="7"/>
      <c r="N19382" s="7"/>
    </row>
    <row r="19383" spans="4:14" s="1" customFormat="1">
      <c r="D19383" s="32"/>
      <c r="G19383" s="32"/>
      <c r="I19383" s="7"/>
      <c r="J19383" s="7"/>
      <c r="K19383" s="7"/>
      <c r="N19383" s="7"/>
    </row>
    <row r="19384" spans="4:14" s="1" customFormat="1">
      <c r="D19384" s="32"/>
      <c r="G19384" s="32"/>
      <c r="I19384" s="7"/>
      <c r="J19384" s="7"/>
      <c r="K19384" s="7"/>
      <c r="N19384" s="7"/>
    </row>
    <row r="19385" spans="4:14" s="1" customFormat="1">
      <c r="D19385" s="32"/>
      <c r="G19385" s="32"/>
      <c r="I19385" s="7"/>
      <c r="J19385" s="7"/>
      <c r="K19385" s="7"/>
      <c r="N19385" s="7"/>
    </row>
    <row r="19386" spans="4:14" s="1" customFormat="1">
      <c r="D19386" s="32"/>
      <c r="G19386" s="32"/>
      <c r="I19386" s="7"/>
      <c r="J19386" s="7"/>
      <c r="K19386" s="7"/>
      <c r="N19386" s="7"/>
    </row>
    <row r="19387" spans="4:14" s="1" customFormat="1">
      <c r="D19387" s="32"/>
      <c r="G19387" s="32"/>
      <c r="I19387" s="7"/>
      <c r="J19387" s="7"/>
      <c r="K19387" s="7"/>
      <c r="N19387" s="7"/>
    </row>
    <row r="19388" spans="4:14" s="1" customFormat="1">
      <c r="D19388" s="32"/>
      <c r="G19388" s="32"/>
      <c r="I19388" s="7"/>
      <c r="J19388" s="7"/>
      <c r="K19388" s="7"/>
      <c r="N19388" s="7"/>
    </row>
    <row r="19389" spans="4:14" s="1" customFormat="1">
      <c r="D19389" s="32"/>
      <c r="G19389" s="32"/>
      <c r="I19389" s="7"/>
      <c r="J19389" s="7"/>
      <c r="K19389" s="7"/>
      <c r="N19389" s="7"/>
    </row>
    <row r="19390" spans="4:14" s="1" customFormat="1">
      <c r="D19390" s="32"/>
      <c r="G19390" s="32"/>
      <c r="I19390" s="7"/>
      <c r="J19390" s="7"/>
      <c r="K19390" s="7"/>
      <c r="N19390" s="7"/>
    </row>
    <row r="19391" spans="4:14" s="1" customFormat="1">
      <c r="D19391" s="32"/>
      <c r="G19391" s="32"/>
      <c r="I19391" s="7"/>
      <c r="J19391" s="7"/>
      <c r="K19391" s="7"/>
      <c r="N19391" s="7"/>
    </row>
    <row r="19392" spans="4:14" s="1" customFormat="1">
      <c r="D19392" s="32"/>
      <c r="G19392" s="32"/>
      <c r="I19392" s="7"/>
      <c r="J19392" s="7"/>
      <c r="K19392" s="7"/>
      <c r="N19392" s="7"/>
    </row>
    <row r="19393" spans="4:14" s="1" customFormat="1">
      <c r="D19393" s="32"/>
      <c r="G19393" s="32"/>
      <c r="I19393" s="7"/>
      <c r="J19393" s="7"/>
      <c r="K19393" s="7"/>
      <c r="N19393" s="7"/>
    </row>
    <row r="19394" spans="4:14" s="1" customFormat="1">
      <c r="D19394" s="32"/>
      <c r="G19394" s="32"/>
      <c r="I19394" s="7"/>
      <c r="J19394" s="7"/>
      <c r="K19394" s="7"/>
      <c r="N19394" s="7"/>
    </row>
    <row r="19395" spans="4:14" s="1" customFormat="1">
      <c r="D19395" s="32"/>
      <c r="G19395" s="32"/>
      <c r="I19395" s="7"/>
      <c r="J19395" s="7"/>
      <c r="K19395" s="7"/>
      <c r="N19395" s="7"/>
    </row>
    <row r="19396" spans="4:14" s="1" customFormat="1">
      <c r="D19396" s="32"/>
      <c r="G19396" s="32"/>
      <c r="I19396" s="7"/>
      <c r="J19396" s="7"/>
      <c r="K19396" s="7"/>
      <c r="N19396" s="7"/>
    </row>
    <row r="19397" spans="4:14" s="1" customFormat="1">
      <c r="D19397" s="32"/>
      <c r="G19397" s="32"/>
      <c r="I19397" s="7"/>
      <c r="J19397" s="7"/>
      <c r="K19397" s="7"/>
      <c r="N19397" s="7"/>
    </row>
    <row r="19398" spans="4:14" s="1" customFormat="1">
      <c r="D19398" s="32"/>
      <c r="G19398" s="32"/>
      <c r="I19398" s="7"/>
      <c r="J19398" s="7"/>
      <c r="K19398" s="7"/>
      <c r="N19398" s="7"/>
    </row>
    <row r="19399" spans="4:14" s="1" customFormat="1">
      <c r="D19399" s="32"/>
      <c r="G19399" s="32"/>
      <c r="I19399" s="7"/>
      <c r="J19399" s="7"/>
      <c r="K19399" s="7"/>
      <c r="N19399" s="7"/>
    </row>
    <row r="19400" spans="4:14" s="1" customFormat="1">
      <c r="D19400" s="32"/>
      <c r="G19400" s="32"/>
      <c r="I19400" s="7"/>
      <c r="J19400" s="7"/>
      <c r="K19400" s="7"/>
      <c r="N19400" s="7"/>
    </row>
    <row r="19401" spans="4:14" s="1" customFormat="1">
      <c r="D19401" s="32"/>
      <c r="G19401" s="32"/>
      <c r="I19401" s="7"/>
      <c r="J19401" s="7"/>
      <c r="K19401" s="7"/>
      <c r="N19401" s="7"/>
    </row>
    <row r="19402" spans="4:14" s="1" customFormat="1">
      <c r="D19402" s="32"/>
      <c r="G19402" s="32"/>
      <c r="I19402" s="7"/>
      <c r="J19402" s="7"/>
      <c r="K19402" s="7"/>
      <c r="N19402" s="7"/>
    </row>
    <row r="19403" spans="4:14" s="1" customFormat="1">
      <c r="D19403" s="32"/>
      <c r="G19403" s="32"/>
      <c r="I19403" s="7"/>
      <c r="J19403" s="7"/>
      <c r="K19403" s="7"/>
      <c r="N19403" s="7"/>
    </row>
    <row r="19404" spans="4:14" s="1" customFormat="1">
      <c r="D19404" s="32"/>
      <c r="G19404" s="32"/>
      <c r="I19404" s="7"/>
      <c r="J19404" s="7"/>
      <c r="K19404" s="7"/>
      <c r="N19404" s="7"/>
    </row>
    <row r="19405" spans="4:14" s="1" customFormat="1">
      <c r="D19405" s="32"/>
      <c r="G19405" s="32"/>
      <c r="I19405" s="7"/>
      <c r="J19405" s="7"/>
      <c r="K19405" s="7"/>
      <c r="N19405" s="7"/>
    </row>
    <row r="19406" spans="4:14" s="1" customFormat="1">
      <c r="D19406" s="32"/>
      <c r="G19406" s="32"/>
      <c r="I19406" s="7"/>
      <c r="J19406" s="7"/>
      <c r="K19406" s="7"/>
      <c r="N19406" s="7"/>
    </row>
    <row r="19407" spans="4:14" s="1" customFormat="1">
      <c r="D19407" s="32"/>
      <c r="G19407" s="32"/>
      <c r="I19407" s="7"/>
      <c r="J19407" s="7"/>
      <c r="K19407" s="7"/>
      <c r="N19407" s="7"/>
    </row>
    <row r="19408" spans="4:14" s="1" customFormat="1">
      <c r="D19408" s="32"/>
      <c r="G19408" s="32"/>
      <c r="I19408" s="7"/>
      <c r="J19408" s="7"/>
      <c r="K19408" s="7"/>
      <c r="N19408" s="7"/>
    </row>
    <row r="19409" spans="4:14" s="1" customFormat="1">
      <c r="D19409" s="32"/>
      <c r="G19409" s="32"/>
      <c r="I19409" s="7"/>
      <c r="J19409" s="7"/>
      <c r="K19409" s="7"/>
      <c r="N19409" s="7"/>
    </row>
    <row r="19410" spans="4:14" s="1" customFormat="1">
      <c r="D19410" s="32"/>
      <c r="G19410" s="32"/>
      <c r="I19410" s="7"/>
      <c r="J19410" s="7"/>
      <c r="K19410" s="7"/>
      <c r="N19410" s="7"/>
    </row>
    <row r="19411" spans="4:14" s="1" customFormat="1">
      <c r="D19411" s="32"/>
      <c r="G19411" s="32"/>
      <c r="I19411" s="7"/>
      <c r="J19411" s="7"/>
      <c r="K19411" s="7"/>
      <c r="N19411" s="7"/>
    </row>
    <row r="19412" spans="4:14" s="1" customFormat="1">
      <c r="D19412" s="32"/>
      <c r="G19412" s="32"/>
      <c r="I19412" s="7"/>
      <c r="J19412" s="7"/>
      <c r="K19412" s="7"/>
      <c r="N19412" s="7"/>
    </row>
    <row r="19413" spans="4:14" s="1" customFormat="1">
      <c r="D19413" s="32"/>
      <c r="G19413" s="32"/>
      <c r="I19413" s="7"/>
      <c r="J19413" s="7"/>
      <c r="K19413" s="7"/>
      <c r="N19413" s="7"/>
    </row>
    <row r="19414" spans="4:14" s="1" customFormat="1">
      <c r="D19414" s="32"/>
      <c r="G19414" s="32"/>
      <c r="I19414" s="7"/>
      <c r="J19414" s="7"/>
      <c r="K19414" s="7"/>
      <c r="N19414" s="7"/>
    </row>
    <row r="19415" spans="4:14" s="1" customFormat="1">
      <c r="D19415" s="32"/>
      <c r="G19415" s="32"/>
      <c r="I19415" s="7"/>
      <c r="J19415" s="7"/>
      <c r="K19415" s="7"/>
      <c r="N19415" s="7"/>
    </row>
    <row r="19416" spans="4:14" s="1" customFormat="1">
      <c r="D19416" s="32"/>
      <c r="G19416" s="32"/>
      <c r="I19416" s="7"/>
      <c r="J19416" s="7"/>
      <c r="K19416" s="7"/>
      <c r="N19416" s="7"/>
    </row>
    <row r="19417" spans="4:14" s="1" customFormat="1">
      <c r="D19417" s="32"/>
      <c r="G19417" s="32"/>
      <c r="I19417" s="7"/>
      <c r="J19417" s="7"/>
      <c r="K19417" s="7"/>
      <c r="N19417" s="7"/>
    </row>
    <row r="19418" spans="4:14" s="1" customFormat="1">
      <c r="D19418" s="32"/>
      <c r="G19418" s="32"/>
      <c r="I19418" s="7"/>
      <c r="J19418" s="7"/>
      <c r="K19418" s="7"/>
      <c r="N19418" s="7"/>
    </row>
    <row r="19419" spans="4:14" s="1" customFormat="1">
      <c r="D19419" s="32"/>
      <c r="G19419" s="32"/>
      <c r="I19419" s="7"/>
      <c r="J19419" s="7"/>
      <c r="K19419" s="7"/>
      <c r="N19419" s="7"/>
    </row>
    <row r="19420" spans="4:14" s="1" customFormat="1">
      <c r="D19420" s="32"/>
      <c r="G19420" s="32"/>
      <c r="I19420" s="7"/>
      <c r="J19420" s="7"/>
      <c r="K19420" s="7"/>
      <c r="N19420" s="7"/>
    </row>
    <row r="19421" spans="4:14" s="1" customFormat="1">
      <c r="D19421" s="32"/>
      <c r="G19421" s="32"/>
      <c r="I19421" s="7"/>
      <c r="J19421" s="7"/>
      <c r="K19421" s="7"/>
      <c r="N19421" s="7"/>
    </row>
    <row r="19422" spans="4:14" s="1" customFormat="1">
      <c r="D19422" s="32"/>
      <c r="G19422" s="32"/>
      <c r="I19422" s="7"/>
      <c r="J19422" s="7"/>
      <c r="K19422" s="7"/>
      <c r="N19422" s="7"/>
    </row>
    <row r="19423" spans="4:14" s="1" customFormat="1">
      <c r="D19423" s="32"/>
      <c r="G19423" s="32"/>
      <c r="I19423" s="7"/>
      <c r="J19423" s="7"/>
      <c r="K19423" s="7"/>
      <c r="N19423" s="7"/>
    </row>
    <row r="19424" spans="4:14" s="1" customFormat="1">
      <c r="D19424" s="32"/>
      <c r="G19424" s="32"/>
      <c r="I19424" s="7"/>
      <c r="J19424" s="7"/>
      <c r="K19424" s="7"/>
      <c r="N19424" s="7"/>
    </row>
    <row r="19425" spans="4:14" s="1" customFormat="1">
      <c r="D19425" s="32"/>
      <c r="G19425" s="32"/>
      <c r="I19425" s="7"/>
      <c r="J19425" s="7"/>
      <c r="K19425" s="7"/>
      <c r="N19425" s="7"/>
    </row>
    <row r="19426" spans="4:14" s="1" customFormat="1">
      <c r="D19426" s="32"/>
      <c r="G19426" s="32"/>
      <c r="I19426" s="7"/>
      <c r="J19426" s="7"/>
      <c r="K19426" s="7"/>
      <c r="N19426" s="7"/>
    </row>
    <row r="19427" spans="4:14" s="1" customFormat="1">
      <c r="D19427" s="32"/>
      <c r="G19427" s="32"/>
      <c r="I19427" s="7"/>
      <c r="J19427" s="7"/>
      <c r="K19427" s="7"/>
      <c r="N19427" s="7"/>
    </row>
    <row r="19428" spans="4:14" s="1" customFormat="1">
      <c r="D19428" s="32"/>
      <c r="G19428" s="32"/>
      <c r="I19428" s="7"/>
      <c r="J19428" s="7"/>
      <c r="K19428" s="7"/>
      <c r="N19428" s="7"/>
    </row>
    <row r="19429" spans="4:14" s="1" customFormat="1">
      <c r="D19429" s="32"/>
      <c r="G19429" s="32"/>
      <c r="I19429" s="7"/>
      <c r="J19429" s="7"/>
      <c r="K19429" s="7"/>
      <c r="N19429" s="7"/>
    </row>
    <row r="19430" spans="4:14" s="1" customFormat="1">
      <c r="D19430" s="32"/>
      <c r="G19430" s="32"/>
      <c r="I19430" s="7"/>
      <c r="J19430" s="7"/>
      <c r="K19430" s="7"/>
      <c r="N19430" s="7"/>
    </row>
    <row r="19431" spans="4:14" s="1" customFormat="1">
      <c r="D19431" s="32"/>
      <c r="G19431" s="32"/>
      <c r="I19431" s="7"/>
      <c r="J19431" s="7"/>
      <c r="K19431" s="7"/>
      <c r="N19431" s="7"/>
    </row>
    <row r="19432" spans="4:14" s="1" customFormat="1">
      <c r="D19432" s="32"/>
      <c r="G19432" s="32"/>
      <c r="I19432" s="7"/>
      <c r="J19432" s="7"/>
      <c r="K19432" s="7"/>
      <c r="N19432" s="7"/>
    </row>
    <row r="19433" spans="4:14" s="1" customFormat="1">
      <c r="D19433" s="32"/>
      <c r="G19433" s="32"/>
      <c r="I19433" s="7"/>
      <c r="J19433" s="7"/>
      <c r="K19433" s="7"/>
      <c r="N19433" s="7"/>
    </row>
    <row r="19434" spans="4:14" s="1" customFormat="1">
      <c r="D19434" s="32"/>
      <c r="G19434" s="32"/>
      <c r="I19434" s="7"/>
      <c r="J19434" s="7"/>
      <c r="K19434" s="7"/>
      <c r="N19434" s="7"/>
    </row>
    <row r="19435" spans="4:14" s="1" customFormat="1">
      <c r="D19435" s="32"/>
      <c r="G19435" s="32"/>
      <c r="I19435" s="7"/>
      <c r="J19435" s="7"/>
      <c r="K19435" s="7"/>
      <c r="N19435" s="7"/>
    </row>
    <row r="19436" spans="4:14" s="1" customFormat="1">
      <c r="D19436" s="32"/>
      <c r="G19436" s="32"/>
      <c r="I19436" s="7"/>
      <c r="J19436" s="7"/>
      <c r="K19436" s="7"/>
      <c r="N19436" s="7"/>
    </row>
    <row r="19437" spans="4:14" s="1" customFormat="1">
      <c r="D19437" s="32"/>
      <c r="G19437" s="32"/>
      <c r="I19437" s="7"/>
      <c r="J19437" s="7"/>
      <c r="K19437" s="7"/>
      <c r="N19437" s="7"/>
    </row>
    <row r="19438" spans="4:14" s="1" customFormat="1">
      <c r="D19438" s="32"/>
      <c r="G19438" s="32"/>
      <c r="I19438" s="7"/>
      <c r="J19438" s="7"/>
      <c r="K19438" s="7"/>
      <c r="N19438" s="7"/>
    </row>
    <row r="19439" spans="4:14" s="1" customFormat="1">
      <c r="D19439" s="32"/>
      <c r="G19439" s="32"/>
      <c r="I19439" s="7"/>
      <c r="J19439" s="7"/>
      <c r="K19439" s="7"/>
      <c r="N19439" s="7"/>
    </row>
    <row r="19440" spans="4:14" s="1" customFormat="1">
      <c r="D19440" s="32"/>
      <c r="G19440" s="32"/>
      <c r="I19440" s="7"/>
      <c r="J19440" s="7"/>
      <c r="K19440" s="7"/>
      <c r="N19440" s="7"/>
    </row>
    <row r="19441" spans="4:14" s="1" customFormat="1">
      <c r="D19441" s="32"/>
      <c r="G19441" s="32"/>
      <c r="I19441" s="7"/>
      <c r="J19441" s="7"/>
      <c r="K19441" s="7"/>
      <c r="N19441" s="7"/>
    </row>
    <row r="19442" spans="4:14" s="1" customFormat="1">
      <c r="D19442" s="32"/>
      <c r="G19442" s="32"/>
      <c r="I19442" s="7"/>
      <c r="J19442" s="7"/>
      <c r="K19442" s="7"/>
      <c r="N19442" s="7"/>
    </row>
    <row r="19443" spans="4:14" s="1" customFormat="1">
      <c r="D19443" s="32"/>
      <c r="G19443" s="32"/>
      <c r="I19443" s="7"/>
      <c r="J19443" s="7"/>
      <c r="K19443" s="7"/>
      <c r="N19443" s="7"/>
    </row>
    <row r="19444" spans="4:14" s="1" customFormat="1">
      <c r="D19444" s="32"/>
      <c r="G19444" s="32"/>
      <c r="I19444" s="7"/>
      <c r="J19444" s="7"/>
      <c r="K19444" s="7"/>
      <c r="N19444" s="7"/>
    </row>
    <row r="19445" spans="4:14" s="1" customFormat="1">
      <c r="D19445" s="32"/>
      <c r="G19445" s="32"/>
      <c r="I19445" s="7"/>
      <c r="J19445" s="7"/>
      <c r="K19445" s="7"/>
      <c r="N19445" s="7"/>
    </row>
    <row r="19446" spans="4:14" s="1" customFormat="1">
      <c r="D19446" s="32"/>
      <c r="G19446" s="32"/>
      <c r="I19446" s="7"/>
      <c r="J19446" s="7"/>
      <c r="K19446" s="7"/>
      <c r="N19446" s="7"/>
    </row>
    <row r="19447" spans="4:14" s="1" customFormat="1">
      <c r="D19447" s="32"/>
      <c r="G19447" s="32"/>
      <c r="I19447" s="7"/>
      <c r="J19447" s="7"/>
      <c r="K19447" s="7"/>
      <c r="N19447" s="7"/>
    </row>
    <row r="19448" spans="4:14" s="1" customFormat="1">
      <c r="D19448" s="32"/>
      <c r="G19448" s="32"/>
      <c r="I19448" s="7"/>
      <c r="J19448" s="7"/>
      <c r="K19448" s="7"/>
      <c r="N19448" s="7"/>
    </row>
    <row r="19449" spans="4:14" s="1" customFormat="1">
      <c r="D19449" s="32"/>
      <c r="G19449" s="32"/>
      <c r="I19449" s="7"/>
      <c r="J19449" s="7"/>
      <c r="K19449" s="7"/>
      <c r="N19449" s="7"/>
    </row>
    <row r="19450" spans="4:14" s="1" customFormat="1">
      <c r="D19450" s="32"/>
      <c r="G19450" s="32"/>
      <c r="I19450" s="7"/>
      <c r="J19450" s="7"/>
      <c r="K19450" s="7"/>
      <c r="N19450" s="7"/>
    </row>
    <row r="19451" spans="4:14" s="1" customFormat="1">
      <c r="D19451" s="32"/>
      <c r="G19451" s="32"/>
      <c r="I19451" s="7"/>
      <c r="J19451" s="7"/>
      <c r="K19451" s="7"/>
      <c r="N19451" s="7"/>
    </row>
    <row r="19452" spans="4:14" s="1" customFormat="1">
      <c r="D19452" s="32"/>
      <c r="G19452" s="32"/>
      <c r="I19452" s="7"/>
      <c r="J19452" s="7"/>
      <c r="K19452" s="7"/>
      <c r="N19452" s="7"/>
    </row>
    <row r="19453" spans="4:14" s="1" customFormat="1">
      <c r="D19453" s="32"/>
      <c r="G19453" s="32"/>
      <c r="I19453" s="7"/>
      <c r="J19453" s="7"/>
      <c r="K19453" s="7"/>
      <c r="N19453" s="7"/>
    </row>
    <row r="19454" spans="4:14" s="1" customFormat="1">
      <c r="D19454" s="32"/>
      <c r="G19454" s="32"/>
      <c r="I19454" s="7"/>
      <c r="J19454" s="7"/>
      <c r="K19454" s="7"/>
      <c r="N19454" s="7"/>
    </row>
    <row r="19455" spans="4:14" s="1" customFormat="1">
      <c r="D19455" s="32"/>
      <c r="G19455" s="32"/>
      <c r="I19455" s="7"/>
      <c r="J19455" s="7"/>
      <c r="K19455" s="7"/>
      <c r="N19455" s="7"/>
    </row>
    <row r="19456" spans="4:14" s="1" customFormat="1">
      <c r="D19456" s="32"/>
      <c r="G19456" s="32"/>
      <c r="I19456" s="7"/>
      <c r="J19456" s="7"/>
      <c r="K19456" s="7"/>
      <c r="N19456" s="7"/>
    </row>
    <row r="19457" spans="4:14" s="1" customFormat="1">
      <c r="D19457" s="32"/>
      <c r="G19457" s="32"/>
      <c r="I19457" s="7"/>
      <c r="J19457" s="7"/>
      <c r="K19457" s="7"/>
      <c r="N19457" s="7"/>
    </row>
    <row r="19458" spans="4:14" s="1" customFormat="1">
      <c r="D19458" s="32"/>
      <c r="G19458" s="32"/>
      <c r="I19458" s="7"/>
      <c r="J19458" s="7"/>
      <c r="K19458" s="7"/>
      <c r="N19458" s="7"/>
    </row>
    <row r="19459" spans="4:14" s="1" customFormat="1">
      <c r="D19459" s="32"/>
      <c r="G19459" s="32"/>
      <c r="I19459" s="7"/>
      <c r="J19459" s="7"/>
      <c r="K19459" s="7"/>
      <c r="N19459" s="7"/>
    </row>
    <row r="19460" spans="4:14" s="1" customFormat="1">
      <c r="D19460" s="32"/>
      <c r="G19460" s="32"/>
      <c r="I19460" s="7"/>
      <c r="J19460" s="7"/>
      <c r="K19460" s="7"/>
      <c r="N19460" s="7"/>
    </row>
    <row r="19461" spans="4:14" s="1" customFormat="1">
      <c r="D19461" s="32"/>
      <c r="G19461" s="32"/>
      <c r="I19461" s="7"/>
      <c r="J19461" s="7"/>
      <c r="K19461" s="7"/>
      <c r="N19461" s="7"/>
    </row>
    <row r="19462" spans="4:14" s="1" customFormat="1">
      <c r="D19462" s="32"/>
      <c r="G19462" s="32"/>
      <c r="I19462" s="7"/>
      <c r="J19462" s="7"/>
      <c r="K19462" s="7"/>
      <c r="N19462" s="7"/>
    </row>
    <row r="19463" spans="4:14" s="1" customFormat="1">
      <c r="D19463" s="32"/>
      <c r="G19463" s="32"/>
      <c r="I19463" s="7"/>
      <c r="J19463" s="7"/>
      <c r="K19463" s="7"/>
      <c r="N19463" s="7"/>
    </row>
    <row r="19464" spans="4:14" s="1" customFormat="1">
      <c r="D19464" s="32"/>
      <c r="G19464" s="32"/>
      <c r="I19464" s="7"/>
      <c r="J19464" s="7"/>
      <c r="K19464" s="7"/>
      <c r="N19464" s="7"/>
    </row>
    <row r="19465" spans="4:14" s="1" customFormat="1">
      <c r="D19465" s="32"/>
      <c r="G19465" s="32"/>
      <c r="I19465" s="7"/>
      <c r="J19465" s="7"/>
      <c r="K19465" s="7"/>
      <c r="N19465" s="7"/>
    </row>
    <row r="19466" spans="4:14" s="1" customFormat="1">
      <c r="D19466" s="32"/>
      <c r="G19466" s="32"/>
      <c r="I19466" s="7"/>
      <c r="J19466" s="7"/>
      <c r="K19466" s="7"/>
      <c r="N19466" s="7"/>
    </row>
    <row r="19467" spans="4:14" s="1" customFormat="1">
      <c r="D19467" s="32"/>
      <c r="G19467" s="32"/>
      <c r="I19467" s="7"/>
      <c r="J19467" s="7"/>
      <c r="K19467" s="7"/>
      <c r="N19467" s="7"/>
    </row>
    <row r="19468" spans="4:14" s="1" customFormat="1">
      <c r="D19468" s="32"/>
      <c r="G19468" s="32"/>
      <c r="I19468" s="7"/>
      <c r="J19468" s="7"/>
      <c r="K19468" s="7"/>
      <c r="N19468" s="7"/>
    </row>
    <row r="19469" spans="4:14" s="1" customFormat="1">
      <c r="D19469" s="32"/>
      <c r="G19469" s="32"/>
      <c r="I19469" s="7"/>
      <c r="J19469" s="7"/>
      <c r="K19469" s="7"/>
      <c r="N19469" s="7"/>
    </row>
    <row r="19470" spans="4:14" s="1" customFormat="1">
      <c r="D19470" s="32"/>
      <c r="G19470" s="32"/>
      <c r="I19470" s="7"/>
      <c r="J19470" s="7"/>
      <c r="K19470" s="7"/>
      <c r="N19470" s="7"/>
    </row>
    <row r="19471" spans="4:14" s="1" customFormat="1">
      <c r="D19471" s="32"/>
      <c r="G19471" s="32"/>
      <c r="I19471" s="7"/>
      <c r="J19471" s="7"/>
      <c r="K19471" s="7"/>
      <c r="N19471" s="7"/>
    </row>
    <row r="19472" spans="4:14" s="1" customFormat="1">
      <c r="D19472" s="32"/>
      <c r="G19472" s="32"/>
      <c r="I19472" s="7"/>
      <c r="J19472" s="7"/>
      <c r="K19472" s="7"/>
      <c r="N19472" s="7"/>
    </row>
    <row r="19473" spans="4:14" s="1" customFormat="1">
      <c r="D19473" s="32"/>
      <c r="G19473" s="32"/>
      <c r="I19473" s="7"/>
      <c r="J19473" s="7"/>
      <c r="K19473" s="7"/>
      <c r="N19473" s="7"/>
    </row>
    <row r="19474" spans="4:14" s="1" customFormat="1">
      <c r="D19474" s="32"/>
      <c r="G19474" s="32"/>
      <c r="I19474" s="7"/>
      <c r="J19474" s="7"/>
      <c r="K19474" s="7"/>
      <c r="N19474" s="7"/>
    </row>
    <row r="19475" spans="4:14" s="1" customFormat="1">
      <c r="D19475" s="32"/>
      <c r="G19475" s="32"/>
      <c r="I19475" s="7"/>
      <c r="J19475" s="7"/>
      <c r="K19475" s="7"/>
      <c r="N19475" s="7"/>
    </row>
    <row r="19476" spans="4:14" s="1" customFormat="1">
      <c r="D19476" s="32"/>
      <c r="G19476" s="32"/>
      <c r="I19476" s="7"/>
      <c r="J19476" s="7"/>
      <c r="K19476" s="7"/>
      <c r="N19476" s="7"/>
    </row>
    <row r="19477" spans="4:14" s="1" customFormat="1">
      <c r="D19477" s="32"/>
      <c r="G19477" s="32"/>
      <c r="I19477" s="7"/>
      <c r="J19477" s="7"/>
      <c r="K19477" s="7"/>
      <c r="N19477" s="7"/>
    </row>
    <row r="19478" spans="4:14" s="1" customFormat="1">
      <c r="D19478" s="32"/>
      <c r="G19478" s="32"/>
      <c r="I19478" s="7"/>
      <c r="J19478" s="7"/>
      <c r="K19478" s="7"/>
      <c r="N19478" s="7"/>
    </row>
    <row r="19479" spans="4:14" s="1" customFormat="1">
      <c r="D19479" s="32"/>
      <c r="G19479" s="32"/>
      <c r="I19479" s="7"/>
      <c r="J19479" s="7"/>
      <c r="K19479" s="7"/>
      <c r="N19479" s="7"/>
    </row>
    <row r="19480" spans="4:14" s="1" customFormat="1">
      <c r="D19480" s="32"/>
      <c r="G19480" s="32"/>
      <c r="I19480" s="7"/>
      <c r="J19480" s="7"/>
      <c r="K19480" s="7"/>
      <c r="N19480" s="7"/>
    </row>
    <row r="19481" spans="4:14" s="1" customFormat="1">
      <c r="D19481" s="32"/>
      <c r="G19481" s="32"/>
      <c r="I19481" s="7"/>
      <c r="J19481" s="7"/>
      <c r="K19481" s="7"/>
      <c r="N19481" s="7"/>
    </row>
    <row r="19482" spans="4:14" s="1" customFormat="1">
      <c r="D19482" s="32"/>
      <c r="G19482" s="32"/>
      <c r="I19482" s="7"/>
      <c r="J19482" s="7"/>
      <c r="K19482" s="7"/>
      <c r="N19482" s="7"/>
    </row>
    <row r="19483" spans="4:14" s="1" customFormat="1">
      <c r="D19483" s="32"/>
      <c r="G19483" s="32"/>
      <c r="I19483" s="7"/>
      <c r="J19483" s="7"/>
      <c r="K19483" s="7"/>
      <c r="N19483" s="7"/>
    </row>
    <row r="19484" spans="4:14" s="1" customFormat="1">
      <c r="D19484" s="32"/>
      <c r="G19484" s="32"/>
      <c r="I19484" s="7"/>
      <c r="J19484" s="7"/>
      <c r="K19484" s="7"/>
      <c r="N19484" s="7"/>
    </row>
    <row r="19485" spans="4:14" s="1" customFormat="1">
      <c r="D19485" s="32"/>
      <c r="G19485" s="32"/>
      <c r="I19485" s="7"/>
      <c r="J19485" s="7"/>
      <c r="K19485" s="7"/>
      <c r="N19485" s="7"/>
    </row>
    <row r="19486" spans="4:14" s="1" customFormat="1">
      <c r="D19486" s="32"/>
      <c r="G19486" s="32"/>
      <c r="I19486" s="7"/>
      <c r="J19486" s="7"/>
      <c r="K19486" s="7"/>
      <c r="N19486" s="7"/>
    </row>
    <row r="19487" spans="4:14" s="1" customFormat="1">
      <c r="D19487" s="32"/>
      <c r="G19487" s="32"/>
      <c r="I19487" s="7"/>
      <c r="J19487" s="7"/>
      <c r="K19487" s="7"/>
      <c r="N19487" s="7"/>
    </row>
    <row r="19488" spans="4:14" s="1" customFormat="1">
      <c r="D19488" s="32"/>
      <c r="G19488" s="32"/>
      <c r="I19488" s="7"/>
      <c r="J19488" s="7"/>
      <c r="K19488" s="7"/>
      <c r="N19488" s="7"/>
    </row>
    <row r="19489" spans="4:14" s="1" customFormat="1">
      <c r="D19489" s="32"/>
      <c r="G19489" s="32"/>
      <c r="I19489" s="7"/>
      <c r="J19489" s="7"/>
      <c r="K19489" s="7"/>
      <c r="N19489" s="7"/>
    </row>
    <row r="19490" spans="4:14" s="1" customFormat="1">
      <c r="D19490" s="32"/>
      <c r="G19490" s="32"/>
      <c r="I19490" s="7"/>
      <c r="J19490" s="7"/>
      <c r="K19490" s="7"/>
      <c r="N19490" s="7"/>
    </row>
    <row r="19491" spans="4:14" s="1" customFormat="1">
      <c r="D19491" s="32"/>
      <c r="G19491" s="32"/>
      <c r="I19491" s="7"/>
      <c r="J19491" s="7"/>
      <c r="K19491" s="7"/>
      <c r="N19491" s="7"/>
    </row>
    <row r="19492" spans="4:14" s="1" customFormat="1">
      <c r="D19492" s="32"/>
      <c r="G19492" s="32"/>
      <c r="I19492" s="7"/>
      <c r="J19492" s="7"/>
      <c r="K19492" s="7"/>
      <c r="N19492" s="7"/>
    </row>
    <row r="19493" spans="4:14" s="1" customFormat="1">
      <c r="D19493" s="32"/>
      <c r="G19493" s="32"/>
      <c r="I19493" s="7"/>
      <c r="J19493" s="7"/>
      <c r="K19493" s="7"/>
      <c r="N19493" s="7"/>
    </row>
    <row r="19494" spans="4:14" s="1" customFormat="1">
      <c r="D19494" s="32"/>
      <c r="G19494" s="32"/>
      <c r="I19494" s="7"/>
      <c r="J19494" s="7"/>
      <c r="K19494" s="7"/>
      <c r="N19494" s="7"/>
    </row>
    <row r="19495" spans="4:14" s="1" customFormat="1">
      <c r="D19495" s="32"/>
      <c r="G19495" s="32"/>
      <c r="I19495" s="7"/>
      <c r="J19495" s="7"/>
      <c r="K19495" s="7"/>
      <c r="N19495" s="7"/>
    </row>
    <row r="19496" spans="4:14" s="1" customFormat="1">
      <c r="D19496" s="32"/>
      <c r="G19496" s="32"/>
      <c r="I19496" s="7"/>
      <c r="J19496" s="7"/>
      <c r="K19496" s="7"/>
      <c r="N19496" s="7"/>
    </row>
    <row r="19497" spans="4:14" s="1" customFormat="1">
      <c r="D19497" s="32"/>
      <c r="G19497" s="32"/>
      <c r="I19497" s="7"/>
      <c r="J19497" s="7"/>
      <c r="K19497" s="7"/>
      <c r="N19497" s="7"/>
    </row>
    <row r="19498" spans="4:14" s="1" customFormat="1">
      <c r="D19498" s="32"/>
      <c r="G19498" s="32"/>
      <c r="I19498" s="7"/>
      <c r="J19498" s="7"/>
      <c r="K19498" s="7"/>
      <c r="N19498" s="7"/>
    </row>
    <row r="19499" spans="4:14" s="1" customFormat="1">
      <c r="D19499" s="32"/>
      <c r="G19499" s="32"/>
      <c r="I19499" s="7"/>
      <c r="J19499" s="7"/>
      <c r="K19499" s="7"/>
      <c r="N19499" s="7"/>
    </row>
    <row r="19500" spans="4:14" s="1" customFormat="1">
      <c r="D19500" s="32"/>
      <c r="G19500" s="32"/>
      <c r="I19500" s="7"/>
      <c r="J19500" s="7"/>
      <c r="K19500" s="7"/>
      <c r="N19500" s="7"/>
    </row>
    <row r="19501" spans="4:14" s="1" customFormat="1">
      <c r="D19501" s="32"/>
      <c r="G19501" s="32"/>
      <c r="I19501" s="7"/>
      <c r="J19501" s="7"/>
      <c r="K19501" s="7"/>
      <c r="N19501" s="7"/>
    </row>
    <row r="19502" spans="4:14" s="1" customFormat="1">
      <c r="D19502" s="32"/>
      <c r="G19502" s="32"/>
      <c r="I19502" s="7"/>
      <c r="J19502" s="7"/>
      <c r="K19502" s="7"/>
      <c r="N19502" s="7"/>
    </row>
    <row r="19503" spans="4:14" s="1" customFormat="1">
      <c r="D19503" s="32"/>
      <c r="G19503" s="32"/>
      <c r="I19503" s="7"/>
      <c r="J19503" s="7"/>
      <c r="K19503" s="7"/>
      <c r="N19503" s="7"/>
    </row>
    <row r="19504" spans="4:14" s="1" customFormat="1">
      <c r="D19504" s="32"/>
      <c r="G19504" s="32"/>
      <c r="I19504" s="7"/>
      <c r="J19504" s="7"/>
      <c r="K19504" s="7"/>
      <c r="N19504" s="7"/>
    </row>
    <row r="19505" spans="4:14" s="1" customFormat="1">
      <c r="D19505" s="32"/>
      <c r="G19505" s="32"/>
      <c r="I19505" s="7"/>
      <c r="J19505" s="7"/>
      <c r="K19505" s="7"/>
      <c r="N19505" s="7"/>
    </row>
    <row r="19506" spans="4:14" s="1" customFormat="1">
      <c r="D19506" s="32"/>
      <c r="G19506" s="32"/>
      <c r="I19506" s="7"/>
      <c r="J19506" s="7"/>
      <c r="K19506" s="7"/>
      <c r="N19506" s="7"/>
    </row>
    <row r="19507" spans="4:14" s="1" customFormat="1">
      <c r="D19507" s="32"/>
      <c r="G19507" s="32"/>
      <c r="I19507" s="7"/>
      <c r="J19507" s="7"/>
      <c r="K19507" s="7"/>
      <c r="N19507" s="7"/>
    </row>
    <row r="19508" spans="4:14" s="1" customFormat="1">
      <c r="D19508" s="32"/>
      <c r="G19508" s="32"/>
      <c r="I19508" s="7"/>
      <c r="J19508" s="7"/>
      <c r="K19508" s="7"/>
      <c r="N19508" s="7"/>
    </row>
    <row r="19509" spans="4:14" s="1" customFormat="1">
      <c r="D19509" s="32"/>
      <c r="G19509" s="32"/>
      <c r="I19509" s="7"/>
      <c r="J19509" s="7"/>
      <c r="K19509" s="7"/>
      <c r="N19509" s="7"/>
    </row>
    <row r="19510" spans="4:14" s="1" customFormat="1">
      <c r="D19510" s="32"/>
      <c r="G19510" s="32"/>
      <c r="I19510" s="7"/>
      <c r="J19510" s="7"/>
      <c r="K19510" s="7"/>
      <c r="N19510" s="7"/>
    </row>
    <row r="19511" spans="4:14" s="1" customFormat="1">
      <c r="D19511" s="32"/>
      <c r="G19511" s="32"/>
      <c r="I19511" s="7"/>
      <c r="J19511" s="7"/>
      <c r="K19511" s="7"/>
      <c r="N19511" s="7"/>
    </row>
    <row r="19512" spans="4:14" s="1" customFormat="1">
      <c r="D19512" s="32"/>
      <c r="G19512" s="32"/>
      <c r="I19512" s="7"/>
      <c r="J19512" s="7"/>
      <c r="K19512" s="7"/>
      <c r="N19512" s="7"/>
    </row>
    <row r="19513" spans="4:14" s="1" customFormat="1">
      <c r="D19513" s="32"/>
      <c r="G19513" s="32"/>
      <c r="I19513" s="7"/>
      <c r="J19513" s="7"/>
      <c r="K19513" s="7"/>
      <c r="N19513" s="7"/>
    </row>
    <row r="19514" spans="4:14" s="1" customFormat="1">
      <c r="D19514" s="32"/>
      <c r="G19514" s="32"/>
      <c r="I19514" s="7"/>
      <c r="J19514" s="7"/>
      <c r="K19514" s="7"/>
      <c r="N19514" s="7"/>
    </row>
    <row r="19515" spans="4:14" s="1" customFormat="1">
      <c r="D19515" s="32"/>
      <c r="G19515" s="32"/>
      <c r="I19515" s="7"/>
      <c r="J19515" s="7"/>
      <c r="K19515" s="7"/>
      <c r="N19515" s="7"/>
    </row>
    <row r="19516" spans="4:14" s="1" customFormat="1">
      <c r="D19516" s="32"/>
      <c r="G19516" s="32"/>
      <c r="I19516" s="7"/>
      <c r="J19516" s="7"/>
      <c r="K19516" s="7"/>
      <c r="N19516" s="7"/>
    </row>
    <row r="19517" spans="4:14" s="1" customFormat="1">
      <c r="D19517" s="32"/>
      <c r="G19517" s="32"/>
      <c r="I19517" s="7"/>
      <c r="J19517" s="7"/>
      <c r="K19517" s="7"/>
      <c r="N19517" s="7"/>
    </row>
    <row r="19518" spans="4:14" s="1" customFormat="1">
      <c r="D19518" s="32"/>
      <c r="G19518" s="32"/>
      <c r="I19518" s="7"/>
      <c r="J19518" s="7"/>
      <c r="K19518" s="7"/>
      <c r="N19518" s="7"/>
    </row>
    <row r="19519" spans="4:14" s="1" customFormat="1">
      <c r="D19519" s="32"/>
      <c r="G19519" s="32"/>
      <c r="I19519" s="7"/>
      <c r="J19519" s="7"/>
      <c r="K19519" s="7"/>
      <c r="N19519" s="7"/>
    </row>
    <row r="19520" spans="4:14" s="1" customFormat="1">
      <c r="D19520" s="32"/>
      <c r="G19520" s="32"/>
      <c r="I19520" s="7"/>
      <c r="J19520" s="7"/>
      <c r="K19520" s="7"/>
      <c r="N19520" s="7"/>
    </row>
    <row r="19521" spans="4:14" s="1" customFormat="1">
      <c r="D19521" s="32"/>
      <c r="G19521" s="32"/>
      <c r="I19521" s="7"/>
      <c r="J19521" s="7"/>
      <c r="K19521" s="7"/>
      <c r="N19521" s="7"/>
    </row>
    <row r="19522" spans="4:14" s="1" customFormat="1">
      <c r="D19522" s="32"/>
      <c r="G19522" s="32"/>
      <c r="I19522" s="7"/>
      <c r="J19522" s="7"/>
      <c r="K19522" s="7"/>
      <c r="N19522" s="7"/>
    </row>
    <row r="19523" spans="4:14" s="1" customFormat="1">
      <c r="D19523" s="32"/>
      <c r="G19523" s="32"/>
      <c r="I19523" s="7"/>
      <c r="J19523" s="7"/>
      <c r="K19523" s="7"/>
      <c r="N19523" s="7"/>
    </row>
    <row r="19524" spans="4:14" s="1" customFormat="1">
      <c r="D19524" s="32"/>
      <c r="G19524" s="32"/>
      <c r="I19524" s="7"/>
      <c r="J19524" s="7"/>
      <c r="K19524" s="7"/>
      <c r="N19524" s="7"/>
    </row>
    <row r="19525" spans="4:14" s="1" customFormat="1">
      <c r="D19525" s="32"/>
      <c r="G19525" s="32"/>
      <c r="I19525" s="7"/>
      <c r="J19525" s="7"/>
      <c r="K19525" s="7"/>
      <c r="N19525" s="7"/>
    </row>
    <row r="19526" spans="4:14" s="1" customFormat="1">
      <c r="D19526" s="32"/>
      <c r="G19526" s="32"/>
      <c r="I19526" s="7"/>
      <c r="J19526" s="7"/>
      <c r="K19526" s="7"/>
      <c r="N19526" s="7"/>
    </row>
    <row r="19527" spans="4:14" s="1" customFormat="1">
      <c r="D19527" s="32"/>
      <c r="G19527" s="32"/>
      <c r="I19527" s="7"/>
      <c r="J19527" s="7"/>
      <c r="K19527" s="7"/>
      <c r="N19527" s="7"/>
    </row>
    <row r="19528" spans="4:14" s="1" customFormat="1">
      <c r="D19528" s="32"/>
      <c r="G19528" s="32"/>
      <c r="I19528" s="7"/>
      <c r="J19528" s="7"/>
      <c r="K19528" s="7"/>
      <c r="N19528" s="7"/>
    </row>
    <row r="19529" spans="4:14" s="1" customFormat="1">
      <c r="D19529" s="32"/>
      <c r="G19529" s="32"/>
      <c r="I19529" s="7"/>
      <c r="J19529" s="7"/>
      <c r="K19529" s="7"/>
      <c r="N19529" s="7"/>
    </row>
    <row r="19530" spans="4:14" s="1" customFormat="1">
      <c r="D19530" s="32"/>
      <c r="G19530" s="32"/>
      <c r="I19530" s="7"/>
      <c r="J19530" s="7"/>
      <c r="K19530" s="7"/>
      <c r="N19530" s="7"/>
    </row>
    <row r="19531" spans="4:14" s="1" customFormat="1">
      <c r="D19531" s="32"/>
      <c r="G19531" s="32"/>
      <c r="I19531" s="7"/>
      <c r="J19531" s="7"/>
      <c r="K19531" s="7"/>
      <c r="N19531" s="7"/>
    </row>
    <row r="19532" spans="4:14" s="1" customFormat="1">
      <c r="D19532" s="32"/>
      <c r="G19532" s="32"/>
      <c r="I19532" s="7"/>
      <c r="J19532" s="7"/>
      <c r="K19532" s="7"/>
      <c r="N19532" s="7"/>
    </row>
    <row r="19533" spans="4:14" s="1" customFormat="1">
      <c r="D19533" s="32"/>
      <c r="G19533" s="32"/>
      <c r="I19533" s="7"/>
      <c r="J19533" s="7"/>
      <c r="K19533" s="7"/>
      <c r="N19533" s="7"/>
    </row>
    <row r="19534" spans="4:14" s="1" customFormat="1">
      <c r="D19534" s="32"/>
      <c r="G19534" s="32"/>
      <c r="I19534" s="7"/>
      <c r="J19534" s="7"/>
      <c r="K19534" s="7"/>
      <c r="N19534" s="7"/>
    </row>
    <row r="19535" spans="4:14" s="1" customFormat="1">
      <c r="D19535" s="32"/>
      <c r="G19535" s="32"/>
      <c r="I19535" s="7"/>
      <c r="J19535" s="7"/>
      <c r="K19535" s="7"/>
      <c r="N19535" s="7"/>
    </row>
    <row r="19536" spans="4:14" s="1" customFormat="1">
      <c r="D19536" s="32"/>
      <c r="G19536" s="32"/>
      <c r="I19536" s="7"/>
      <c r="J19536" s="7"/>
      <c r="K19536" s="7"/>
      <c r="N19536" s="7"/>
    </row>
    <row r="19537" spans="4:14" s="1" customFormat="1">
      <c r="D19537" s="32"/>
      <c r="G19537" s="32"/>
      <c r="I19537" s="7"/>
      <c r="J19537" s="7"/>
      <c r="K19537" s="7"/>
      <c r="N19537" s="7"/>
    </row>
    <row r="19538" spans="4:14" s="1" customFormat="1">
      <c r="D19538" s="32"/>
      <c r="G19538" s="32"/>
      <c r="I19538" s="7"/>
      <c r="J19538" s="7"/>
      <c r="K19538" s="7"/>
      <c r="N19538" s="7"/>
    </row>
    <row r="19539" spans="4:14" s="1" customFormat="1">
      <c r="D19539" s="32"/>
      <c r="G19539" s="32"/>
      <c r="I19539" s="7"/>
      <c r="J19539" s="7"/>
      <c r="K19539" s="7"/>
      <c r="N19539" s="7"/>
    </row>
    <row r="19540" spans="4:14" s="1" customFormat="1">
      <c r="D19540" s="32"/>
      <c r="G19540" s="32"/>
      <c r="I19540" s="7"/>
      <c r="J19540" s="7"/>
      <c r="K19540" s="7"/>
      <c r="N19540" s="7"/>
    </row>
    <row r="19541" spans="4:14" s="1" customFormat="1">
      <c r="D19541" s="32"/>
      <c r="G19541" s="32"/>
      <c r="I19541" s="7"/>
      <c r="J19541" s="7"/>
      <c r="K19541" s="7"/>
      <c r="N19541" s="7"/>
    </row>
    <row r="19542" spans="4:14" s="1" customFormat="1">
      <c r="D19542" s="32"/>
      <c r="G19542" s="32"/>
      <c r="I19542" s="7"/>
      <c r="J19542" s="7"/>
      <c r="K19542" s="7"/>
      <c r="N19542" s="7"/>
    </row>
    <row r="19543" spans="4:14" s="1" customFormat="1">
      <c r="D19543" s="32"/>
      <c r="G19543" s="32"/>
      <c r="I19543" s="7"/>
      <c r="J19543" s="7"/>
      <c r="K19543" s="7"/>
      <c r="N19543" s="7"/>
    </row>
    <row r="19544" spans="4:14" s="1" customFormat="1">
      <c r="D19544" s="32"/>
      <c r="G19544" s="32"/>
      <c r="I19544" s="7"/>
      <c r="J19544" s="7"/>
      <c r="K19544" s="7"/>
      <c r="N19544" s="7"/>
    </row>
    <row r="19545" spans="4:14" s="1" customFormat="1">
      <c r="D19545" s="32"/>
      <c r="G19545" s="32"/>
      <c r="I19545" s="7"/>
      <c r="J19545" s="7"/>
      <c r="K19545" s="7"/>
      <c r="N19545" s="7"/>
    </row>
    <row r="19546" spans="4:14" s="1" customFormat="1">
      <c r="D19546" s="32"/>
      <c r="G19546" s="32"/>
      <c r="I19546" s="7"/>
      <c r="J19546" s="7"/>
      <c r="K19546" s="7"/>
      <c r="N19546" s="7"/>
    </row>
    <row r="19547" spans="4:14" s="1" customFormat="1">
      <c r="D19547" s="32"/>
      <c r="G19547" s="32"/>
      <c r="I19547" s="7"/>
      <c r="J19547" s="7"/>
      <c r="K19547" s="7"/>
      <c r="N19547" s="7"/>
    </row>
    <row r="19548" spans="4:14" s="1" customFormat="1">
      <c r="D19548" s="32"/>
      <c r="G19548" s="32"/>
      <c r="I19548" s="7"/>
      <c r="J19548" s="7"/>
      <c r="K19548" s="7"/>
      <c r="N19548" s="7"/>
    </row>
    <row r="19549" spans="4:14" s="1" customFormat="1">
      <c r="D19549" s="32"/>
      <c r="G19549" s="32"/>
      <c r="I19549" s="7"/>
      <c r="J19549" s="7"/>
      <c r="K19549" s="7"/>
      <c r="N19549" s="7"/>
    </row>
    <row r="19550" spans="4:14" s="1" customFormat="1">
      <c r="D19550" s="32"/>
      <c r="G19550" s="32"/>
      <c r="I19550" s="7"/>
      <c r="J19550" s="7"/>
      <c r="K19550" s="7"/>
      <c r="N19550" s="7"/>
    </row>
    <row r="19551" spans="4:14" s="1" customFormat="1">
      <c r="D19551" s="32"/>
      <c r="G19551" s="32"/>
      <c r="I19551" s="7"/>
      <c r="J19551" s="7"/>
      <c r="K19551" s="7"/>
      <c r="N19551" s="7"/>
    </row>
    <row r="19552" spans="4:14" s="1" customFormat="1">
      <c r="D19552" s="32"/>
      <c r="G19552" s="32"/>
      <c r="I19552" s="7"/>
      <c r="J19552" s="7"/>
      <c r="K19552" s="7"/>
      <c r="N19552" s="7"/>
    </row>
    <row r="19553" spans="4:14" s="1" customFormat="1">
      <c r="D19553" s="32"/>
      <c r="G19553" s="32"/>
      <c r="I19553" s="7"/>
      <c r="J19553" s="7"/>
      <c r="K19553" s="7"/>
      <c r="N19553" s="7"/>
    </row>
    <row r="19554" spans="4:14" s="1" customFormat="1">
      <c r="D19554" s="32"/>
      <c r="G19554" s="32"/>
      <c r="I19554" s="7"/>
      <c r="J19554" s="7"/>
      <c r="K19554" s="7"/>
      <c r="N19554" s="7"/>
    </row>
    <row r="19555" spans="4:14" s="1" customFormat="1">
      <c r="D19555" s="32"/>
      <c r="G19555" s="32"/>
      <c r="I19555" s="7"/>
      <c r="J19555" s="7"/>
      <c r="K19555" s="7"/>
      <c r="N19555" s="7"/>
    </row>
    <row r="19556" spans="4:14" s="1" customFormat="1">
      <c r="D19556" s="32"/>
      <c r="G19556" s="32"/>
      <c r="I19556" s="7"/>
      <c r="J19556" s="7"/>
      <c r="K19556" s="7"/>
      <c r="N19556" s="7"/>
    </row>
    <row r="19557" spans="4:14" s="1" customFormat="1">
      <c r="D19557" s="32"/>
      <c r="G19557" s="32"/>
      <c r="I19557" s="7"/>
      <c r="J19557" s="7"/>
      <c r="K19557" s="7"/>
      <c r="N19557" s="7"/>
    </row>
    <row r="19558" spans="4:14" s="1" customFormat="1">
      <c r="D19558" s="32"/>
      <c r="G19558" s="32"/>
      <c r="I19558" s="7"/>
      <c r="J19558" s="7"/>
      <c r="K19558" s="7"/>
      <c r="N19558" s="7"/>
    </row>
    <row r="19559" spans="4:14" s="1" customFormat="1">
      <c r="D19559" s="32"/>
      <c r="G19559" s="32"/>
      <c r="I19559" s="7"/>
      <c r="J19559" s="7"/>
      <c r="K19559" s="7"/>
      <c r="N19559" s="7"/>
    </row>
    <row r="19560" spans="4:14" s="1" customFormat="1">
      <c r="D19560" s="32"/>
      <c r="G19560" s="32"/>
      <c r="I19560" s="7"/>
      <c r="J19560" s="7"/>
      <c r="K19560" s="7"/>
      <c r="N19560" s="7"/>
    </row>
    <row r="19561" spans="4:14" s="1" customFormat="1">
      <c r="D19561" s="32"/>
      <c r="G19561" s="32"/>
      <c r="I19561" s="7"/>
      <c r="J19561" s="7"/>
      <c r="K19561" s="7"/>
      <c r="N19561" s="7"/>
    </row>
    <row r="19562" spans="4:14" s="1" customFormat="1">
      <c r="D19562" s="32"/>
      <c r="G19562" s="32"/>
      <c r="I19562" s="7"/>
      <c r="J19562" s="7"/>
      <c r="K19562" s="7"/>
      <c r="N19562" s="7"/>
    </row>
    <row r="19563" spans="4:14" s="1" customFormat="1">
      <c r="D19563" s="32"/>
      <c r="G19563" s="32"/>
      <c r="I19563" s="7"/>
      <c r="J19563" s="7"/>
      <c r="K19563" s="7"/>
      <c r="N19563" s="7"/>
    </row>
    <row r="19564" spans="4:14" s="1" customFormat="1">
      <c r="D19564" s="32"/>
      <c r="G19564" s="32"/>
      <c r="I19564" s="7"/>
      <c r="J19564" s="7"/>
      <c r="K19564" s="7"/>
      <c r="N19564" s="7"/>
    </row>
    <row r="19565" spans="4:14" s="1" customFormat="1">
      <c r="D19565" s="32"/>
      <c r="G19565" s="32"/>
      <c r="I19565" s="7"/>
      <c r="J19565" s="7"/>
      <c r="K19565" s="7"/>
      <c r="N19565" s="7"/>
    </row>
    <row r="19566" spans="4:14" s="1" customFormat="1">
      <c r="D19566" s="32"/>
      <c r="G19566" s="32"/>
      <c r="I19566" s="7"/>
      <c r="J19566" s="7"/>
      <c r="K19566" s="7"/>
      <c r="N19566" s="7"/>
    </row>
    <row r="19567" spans="4:14" s="1" customFormat="1">
      <c r="D19567" s="32"/>
      <c r="G19567" s="32"/>
      <c r="I19567" s="7"/>
      <c r="J19567" s="7"/>
      <c r="K19567" s="7"/>
      <c r="N19567" s="7"/>
    </row>
    <row r="19568" spans="4:14" s="1" customFormat="1">
      <c r="D19568" s="32"/>
      <c r="G19568" s="32"/>
      <c r="I19568" s="7"/>
      <c r="J19568" s="7"/>
      <c r="K19568" s="7"/>
      <c r="N19568" s="7"/>
    </row>
    <row r="19569" spans="4:14" s="1" customFormat="1">
      <c r="D19569" s="32"/>
      <c r="G19569" s="32"/>
      <c r="I19569" s="7"/>
      <c r="J19569" s="7"/>
      <c r="K19569" s="7"/>
      <c r="N19569" s="7"/>
    </row>
    <row r="19570" spans="4:14" s="1" customFormat="1">
      <c r="D19570" s="32"/>
      <c r="G19570" s="32"/>
      <c r="I19570" s="7"/>
      <c r="J19570" s="7"/>
      <c r="K19570" s="7"/>
      <c r="N19570" s="7"/>
    </row>
    <row r="19571" spans="4:14" s="1" customFormat="1">
      <c r="D19571" s="32"/>
      <c r="G19571" s="32"/>
      <c r="I19571" s="7"/>
      <c r="J19571" s="7"/>
      <c r="K19571" s="7"/>
      <c r="N19571" s="7"/>
    </row>
    <row r="19572" spans="4:14" s="1" customFormat="1">
      <c r="D19572" s="32"/>
      <c r="G19572" s="32"/>
      <c r="I19572" s="7"/>
      <c r="J19572" s="7"/>
      <c r="K19572" s="7"/>
      <c r="N19572" s="7"/>
    </row>
    <row r="19573" spans="4:14" s="1" customFormat="1">
      <c r="D19573" s="32"/>
      <c r="G19573" s="32"/>
      <c r="I19573" s="7"/>
      <c r="J19573" s="7"/>
      <c r="K19573" s="7"/>
      <c r="N19573" s="7"/>
    </row>
    <row r="19574" spans="4:14" s="1" customFormat="1">
      <c r="D19574" s="32"/>
      <c r="G19574" s="32"/>
      <c r="I19574" s="7"/>
      <c r="J19574" s="7"/>
      <c r="K19574" s="7"/>
      <c r="N19574" s="7"/>
    </row>
    <row r="19575" spans="4:14" s="1" customFormat="1">
      <c r="D19575" s="32"/>
      <c r="G19575" s="32"/>
      <c r="I19575" s="7"/>
      <c r="J19575" s="7"/>
      <c r="K19575" s="7"/>
      <c r="N19575" s="7"/>
    </row>
    <row r="19576" spans="4:14" s="1" customFormat="1">
      <c r="D19576" s="32"/>
      <c r="G19576" s="32"/>
      <c r="I19576" s="7"/>
      <c r="J19576" s="7"/>
      <c r="K19576" s="7"/>
      <c r="N19576" s="7"/>
    </row>
    <row r="19577" spans="4:14" s="1" customFormat="1">
      <c r="D19577" s="32"/>
      <c r="G19577" s="32"/>
      <c r="I19577" s="7"/>
      <c r="J19577" s="7"/>
      <c r="K19577" s="7"/>
      <c r="N19577" s="7"/>
    </row>
    <row r="19578" spans="4:14" s="1" customFormat="1">
      <c r="D19578" s="32"/>
      <c r="G19578" s="32"/>
      <c r="I19578" s="7"/>
      <c r="J19578" s="7"/>
      <c r="K19578" s="7"/>
      <c r="N19578" s="7"/>
    </row>
    <row r="19579" spans="4:14" s="1" customFormat="1">
      <c r="D19579" s="32"/>
      <c r="G19579" s="32"/>
      <c r="I19579" s="7"/>
      <c r="J19579" s="7"/>
      <c r="K19579" s="7"/>
      <c r="N19579" s="7"/>
    </row>
    <row r="19580" spans="4:14" s="1" customFormat="1">
      <c r="D19580" s="32"/>
      <c r="G19580" s="32"/>
      <c r="I19580" s="7"/>
      <c r="J19580" s="7"/>
      <c r="K19580" s="7"/>
      <c r="N19580" s="7"/>
    </row>
    <row r="19581" spans="4:14" s="1" customFormat="1">
      <c r="D19581" s="32"/>
      <c r="G19581" s="32"/>
      <c r="I19581" s="7"/>
      <c r="J19581" s="7"/>
      <c r="K19581" s="7"/>
      <c r="N19581" s="7"/>
    </row>
    <row r="19582" spans="4:14" s="1" customFormat="1">
      <c r="D19582" s="32"/>
      <c r="G19582" s="32"/>
      <c r="I19582" s="7"/>
      <c r="J19582" s="7"/>
      <c r="K19582" s="7"/>
      <c r="N19582" s="7"/>
    </row>
    <row r="19583" spans="4:14" s="1" customFormat="1">
      <c r="D19583" s="32"/>
      <c r="G19583" s="32"/>
      <c r="I19583" s="7"/>
      <c r="J19583" s="7"/>
      <c r="K19583" s="7"/>
      <c r="N19583" s="7"/>
    </row>
    <row r="19584" spans="4:14" s="1" customFormat="1">
      <c r="D19584" s="32"/>
      <c r="G19584" s="32"/>
      <c r="I19584" s="7"/>
      <c r="J19584" s="7"/>
      <c r="K19584" s="7"/>
      <c r="N19584" s="7"/>
    </row>
    <row r="19585" spans="4:14" s="1" customFormat="1">
      <c r="D19585" s="32"/>
      <c r="G19585" s="32"/>
      <c r="I19585" s="7"/>
      <c r="J19585" s="7"/>
      <c r="K19585" s="7"/>
      <c r="N19585" s="7"/>
    </row>
    <row r="19586" spans="4:14" s="1" customFormat="1">
      <c r="D19586" s="32"/>
      <c r="G19586" s="32"/>
      <c r="I19586" s="7"/>
      <c r="J19586" s="7"/>
      <c r="K19586" s="7"/>
      <c r="N19586" s="7"/>
    </row>
    <row r="19587" spans="4:14" s="1" customFormat="1">
      <c r="D19587" s="32"/>
      <c r="G19587" s="32"/>
      <c r="I19587" s="7"/>
      <c r="J19587" s="7"/>
      <c r="K19587" s="7"/>
      <c r="N19587" s="7"/>
    </row>
    <row r="19588" spans="4:14" s="1" customFormat="1">
      <c r="D19588" s="32"/>
      <c r="G19588" s="32"/>
      <c r="I19588" s="7"/>
      <c r="J19588" s="7"/>
      <c r="K19588" s="7"/>
      <c r="N19588" s="7"/>
    </row>
    <row r="19589" spans="4:14" s="1" customFormat="1">
      <c r="D19589" s="32"/>
      <c r="G19589" s="32"/>
      <c r="I19589" s="7"/>
      <c r="J19589" s="7"/>
      <c r="K19589" s="7"/>
      <c r="N19589" s="7"/>
    </row>
    <row r="19590" spans="4:14" s="1" customFormat="1">
      <c r="D19590" s="32"/>
      <c r="G19590" s="32"/>
      <c r="I19590" s="7"/>
      <c r="J19590" s="7"/>
      <c r="K19590" s="7"/>
      <c r="N19590" s="7"/>
    </row>
    <row r="19591" spans="4:14" s="1" customFormat="1">
      <c r="D19591" s="32"/>
      <c r="G19591" s="32"/>
      <c r="I19591" s="7"/>
      <c r="J19591" s="7"/>
      <c r="K19591" s="7"/>
      <c r="N19591" s="7"/>
    </row>
    <row r="19592" spans="4:14" s="1" customFormat="1">
      <c r="D19592" s="32"/>
      <c r="G19592" s="32"/>
      <c r="I19592" s="7"/>
      <c r="J19592" s="7"/>
      <c r="K19592" s="7"/>
      <c r="N19592" s="7"/>
    </row>
    <row r="19593" spans="4:14" s="1" customFormat="1">
      <c r="D19593" s="32"/>
      <c r="G19593" s="32"/>
      <c r="I19593" s="7"/>
      <c r="J19593" s="7"/>
      <c r="K19593" s="7"/>
      <c r="N19593" s="7"/>
    </row>
    <row r="19594" spans="4:14" s="1" customFormat="1">
      <c r="D19594" s="32"/>
      <c r="G19594" s="32"/>
      <c r="I19594" s="7"/>
      <c r="J19594" s="7"/>
      <c r="K19594" s="7"/>
      <c r="N19594" s="7"/>
    </row>
    <row r="19595" spans="4:14" s="1" customFormat="1">
      <c r="D19595" s="32"/>
      <c r="G19595" s="32"/>
      <c r="I19595" s="7"/>
      <c r="J19595" s="7"/>
      <c r="K19595" s="7"/>
      <c r="N19595" s="7"/>
    </row>
    <row r="19596" spans="4:14" s="1" customFormat="1">
      <c r="D19596" s="32"/>
      <c r="G19596" s="32"/>
      <c r="I19596" s="7"/>
      <c r="J19596" s="7"/>
      <c r="K19596" s="7"/>
      <c r="N19596" s="7"/>
    </row>
    <row r="19597" spans="4:14" s="1" customFormat="1">
      <c r="D19597" s="32"/>
      <c r="G19597" s="32"/>
      <c r="I19597" s="7"/>
      <c r="J19597" s="7"/>
      <c r="K19597" s="7"/>
      <c r="N19597" s="7"/>
    </row>
    <row r="19598" spans="4:14" s="1" customFormat="1">
      <c r="D19598" s="32"/>
      <c r="G19598" s="32"/>
      <c r="I19598" s="7"/>
      <c r="J19598" s="7"/>
      <c r="K19598" s="7"/>
      <c r="N19598" s="7"/>
    </row>
    <row r="19599" spans="4:14" s="1" customFormat="1">
      <c r="D19599" s="32"/>
      <c r="G19599" s="32"/>
      <c r="I19599" s="7"/>
      <c r="J19599" s="7"/>
      <c r="K19599" s="7"/>
      <c r="N19599" s="7"/>
    </row>
    <row r="19600" spans="4:14" s="1" customFormat="1">
      <c r="D19600" s="32"/>
      <c r="G19600" s="32"/>
      <c r="I19600" s="7"/>
      <c r="J19600" s="7"/>
      <c r="K19600" s="7"/>
      <c r="N19600" s="7"/>
    </row>
    <row r="19601" spans="4:14" s="1" customFormat="1">
      <c r="D19601" s="32"/>
      <c r="G19601" s="32"/>
      <c r="I19601" s="7"/>
      <c r="J19601" s="7"/>
      <c r="K19601" s="7"/>
      <c r="N19601" s="7"/>
    </row>
    <row r="19602" spans="4:14" s="1" customFormat="1">
      <c r="D19602" s="32"/>
      <c r="G19602" s="32"/>
      <c r="I19602" s="7"/>
      <c r="J19602" s="7"/>
      <c r="K19602" s="7"/>
      <c r="N19602" s="7"/>
    </row>
    <row r="19603" spans="4:14" s="1" customFormat="1">
      <c r="D19603" s="32"/>
      <c r="G19603" s="32"/>
      <c r="I19603" s="7"/>
      <c r="J19603" s="7"/>
      <c r="K19603" s="7"/>
      <c r="N19603" s="7"/>
    </row>
    <row r="19604" spans="4:14" s="1" customFormat="1">
      <c r="D19604" s="32"/>
      <c r="G19604" s="32"/>
      <c r="I19604" s="7"/>
      <c r="J19604" s="7"/>
      <c r="K19604" s="7"/>
      <c r="N19604" s="7"/>
    </row>
    <row r="19605" spans="4:14" s="1" customFormat="1">
      <c r="D19605" s="32"/>
      <c r="G19605" s="32"/>
      <c r="I19605" s="7"/>
      <c r="J19605" s="7"/>
      <c r="K19605" s="7"/>
      <c r="N19605" s="7"/>
    </row>
    <row r="19606" spans="4:14" s="1" customFormat="1">
      <c r="D19606" s="32"/>
      <c r="G19606" s="32"/>
      <c r="I19606" s="7"/>
      <c r="J19606" s="7"/>
      <c r="K19606" s="7"/>
      <c r="N19606" s="7"/>
    </row>
    <row r="19607" spans="4:14" s="1" customFormat="1">
      <c r="D19607" s="32"/>
      <c r="G19607" s="32"/>
      <c r="I19607" s="7"/>
      <c r="J19607" s="7"/>
      <c r="K19607" s="7"/>
      <c r="N19607" s="7"/>
    </row>
    <row r="19608" spans="4:14" s="1" customFormat="1">
      <c r="D19608" s="32"/>
      <c r="G19608" s="32"/>
      <c r="I19608" s="7"/>
      <c r="J19608" s="7"/>
      <c r="K19608" s="7"/>
      <c r="N19608" s="7"/>
    </row>
    <row r="19609" spans="4:14" s="1" customFormat="1">
      <c r="D19609" s="32"/>
      <c r="G19609" s="32"/>
      <c r="I19609" s="7"/>
      <c r="J19609" s="7"/>
      <c r="K19609" s="7"/>
      <c r="N19609" s="7"/>
    </row>
    <row r="19610" spans="4:14" s="1" customFormat="1">
      <c r="D19610" s="32"/>
      <c r="G19610" s="32"/>
      <c r="I19610" s="7"/>
      <c r="J19610" s="7"/>
      <c r="K19610" s="7"/>
      <c r="N19610" s="7"/>
    </row>
    <row r="19611" spans="4:14" s="1" customFormat="1">
      <c r="D19611" s="32"/>
      <c r="G19611" s="32"/>
      <c r="I19611" s="7"/>
      <c r="J19611" s="7"/>
      <c r="K19611" s="7"/>
      <c r="N19611" s="7"/>
    </row>
    <row r="19612" spans="4:14" s="1" customFormat="1">
      <c r="D19612" s="32"/>
      <c r="G19612" s="32"/>
      <c r="I19612" s="7"/>
      <c r="J19612" s="7"/>
      <c r="K19612" s="7"/>
      <c r="N19612" s="7"/>
    </row>
    <row r="19613" spans="4:14" s="1" customFormat="1">
      <c r="D19613" s="32"/>
      <c r="G19613" s="32"/>
      <c r="I19613" s="7"/>
      <c r="J19613" s="7"/>
      <c r="K19613" s="7"/>
      <c r="N19613" s="7"/>
    </row>
    <row r="19614" spans="4:14" s="1" customFormat="1">
      <c r="D19614" s="32"/>
      <c r="G19614" s="32"/>
      <c r="I19614" s="7"/>
      <c r="J19614" s="7"/>
      <c r="K19614" s="7"/>
      <c r="N19614" s="7"/>
    </row>
    <row r="19615" spans="4:14" s="1" customFormat="1">
      <c r="D19615" s="32"/>
      <c r="G19615" s="32"/>
      <c r="I19615" s="7"/>
      <c r="J19615" s="7"/>
      <c r="K19615" s="7"/>
      <c r="N19615" s="7"/>
    </row>
    <row r="19616" spans="4:14" s="1" customFormat="1">
      <c r="D19616" s="32"/>
      <c r="G19616" s="32"/>
      <c r="I19616" s="7"/>
      <c r="J19616" s="7"/>
      <c r="K19616" s="7"/>
      <c r="N19616" s="7"/>
    </row>
    <row r="19617" spans="4:14" s="1" customFormat="1">
      <c r="D19617" s="32"/>
      <c r="G19617" s="32"/>
      <c r="I19617" s="7"/>
      <c r="J19617" s="7"/>
      <c r="K19617" s="7"/>
      <c r="N19617" s="7"/>
    </row>
    <row r="19618" spans="4:14" s="1" customFormat="1">
      <c r="D19618" s="32"/>
      <c r="G19618" s="32"/>
      <c r="I19618" s="7"/>
      <c r="J19618" s="7"/>
      <c r="K19618" s="7"/>
      <c r="N19618" s="7"/>
    </row>
    <row r="19619" spans="4:14" s="1" customFormat="1">
      <c r="D19619" s="32"/>
      <c r="G19619" s="32"/>
      <c r="I19619" s="7"/>
      <c r="J19619" s="7"/>
      <c r="K19619" s="7"/>
      <c r="N19619" s="7"/>
    </row>
    <row r="19620" spans="4:14" s="1" customFormat="1">
      <c r="D19620" s="32"/>
      <c r="G19620" s="32"/>
      <c r="I19620" s="7"/>
      <c r="J19620" s="7"/>
      <c r="K19620" s="7"/>
      <c r="N19620" s="7"/>
    </row>
    <row r="19621" spans="4:14" s="1" customFormat="1">
      <c r="D19621" s="32"/>
      <c r="G19621" s="32"/>
      <c r="I19621" s="7"/>
      <c r="J19621" s="7"/>
      <c r="K19621" s="7"/>
      <c r="N19621" s="7"/>
    </row>
    <row r="19622" spans="4:14" s="1" customFormat="1">
      <c r="D19622" s="32"/>
      <c r="G19622" s="32"/>
      <c r="I19622" s="7"/>
      <c r="J19622" s="7"/>
      <c r="K19622" s="7"/>
      <c r="N19622" s="7"/>
    </row>
    <row r="19623" spans="4:14" s="1" customFormat="1">
      <c r="D19623" s="32"/>
      <c r="G19623" s="32"/>
      <c r="I19623" s="7"/>
      <c r="J19623" s="7"/>
      <c r="K19623" s="7"/>
      <c r="N19623" s="7"/>
    </row>
    <row r="19624" spans="4:14" s="1" customFormat="1">
      <c r="D19624" s="32"/>
      <c r="G19624" s="32"/>
      <c r="I19624" s="7"/>
      <c r="J19624" s="7"/>
      <c r="K19624" s="7"/>
      <c r="N19624" s="7"/>
    </row>
    <row r="19625" spans="4:14" s="1" customFormat="1">
      <c r="D19625" s="32"/>
      <c r="G19625" s="32"/>
      <c r="I19625" s="7"/>
      <c r="J19625" s="7"/>
      <c r="K19625" s="7"/>
      <c r="N19625" s="7"/>
    </row>
    <row r="19626" spans="4:14" s="1" customFormat="1">
      <c r="D19626" s="32"/>
      <c r="G19626" s="32"/>
      <c r="I19626" s="7"/>
      <c r="J19626" s="7"/>
      <c r="K19626" s="7"/>
      <c r="N19626" s="7"/>
    </row>
    <row r="19627" spans="4:14" s="1" customFormat="1">
      <c r="D19627" s="32"/>
      <c r="G19627" s="32"/>
      <c r="I19627" s="7"/>
      <c r="J19627" s="7"/>
      <c r="K19627" s="7"/>
      <c r="N19627" s="7"/>
    </row>
    <row r="19628" spans="4:14" s="1" customFormat="1">
      <c r="D19628" s="32"/>
      <c r="G19628" s="32"/>
      <c r="I19628" s="7"/>
      <c r="J19628" s="7"/>
      <c r="K19628" s="7"/>
      <c r="N19628" s="7"/>
    </row>
    <row r="19629" spans="4:14" s="1" customFormat="1">
      <c r="D19629" s="32"/>
      <c r="G19629" s="32"/>
      <c r="I19629" s="7"/>
      <c r="J19629" s="7"/>
      <c r="K19629" s="7"/>
      <c r="N19629" s="7"/>
    </row>
    <row r="19630" spans="4:14" s="1" customFormat="1">
      <c r="D19630" s="32"/>
      <c r="G19630" s="32"/>
      <c r="I19630" s="7"/>
      <c r="J19630" s="7"/>
      <c r="K19630" s="7"/>
      <c r="N19630" s="7"/>
    </row>
    <row r="19631" spans="4:14" s="1" customFormat="1">
      <c r="D19631" s="32"/>
      <c r="G19631" s="32"/>
      <c r="I19631" s="7"/>
      <c r="J19631" s="7"/>
      <c r="K19631" s="7"/>
      <c r="N19631" s="7"/>
    </row>
    <row r="19632" spans="4:14" s="1" customFormat="1">
      <c r="D19632" s="32"/>
      <c r="G19632" s="32"/>
      <c r="I19632" s="7"/>
      <c r="J19632" s="7"/>
      <c r="K19632" s="7"/>
      <c r="N19632" s="7"/>
    </row>
    <row r="19633" spans="4:14" s="1" customFormat="1">
      <c r="D19633" s="32"/>
      <c r="G19633" s="32"/>
      <c r="I19633" s="7"/>
      <c r="J19633" s="7"/>
      <c r="K19633" s="7"/>
      <c r="N19633" s="7"/>
    </row>
    <row r="19634" spans="4:14" s="1" customFormat="1">
      <c r="D19634" s="32"/>
      <c r="G19634" s="32"/>
      <c r="I19634" s="7"/>
      <c r="J19634" s="7"/>
      <c r="K19634" s="7"/>
      <c r="N19634" s="7"/>
    </row>
    <row r="19635" spans="4:14" s="1" customFormat="1">
      <c r="D19635" s="32"/>
      <c r="G19635" s="32"/>
      <c r="I19635" s="7"/>
      <c r="J19635" s="7"/>
      <c r="K19635" s="7"/>
      <c r="N19635" s="7"/>
    </row>
    <row r="19636" spans="4:14" s="1" customFormat="1">
      <c r="D19636" s="32"/>
      <c r="G19636" s="32"/>
      <c r="I19636" s="7"/>
      <c r="J19636" s="7"/>
      <c r="K19636" s="7"/>
      <c r="N19636" s="7"/>
    </row>
    <row r="19637" spans="4:14" s="1" customFormat="1">
      <c r="D19637" s="32"/>
      <c r="G19637" s="32"/>
      <c r="I19637" s="7"/>
      <c r="J19637" s="7"/>
      <c r="K19637" s="7"/>
      <c r="N19637" s="7"/>
    </row>
    <row r="19638" spans="4:14" s="1" customFormat="1">
      <c r="D19638" s="32"/>
      <c r="G19638" s="32"/>
      <c r="I19638" s="7"/>
      <c r="J19638" s="7"/>
      <c r="K19638" s="7"/>
      <c r="N19638" s="7"/>
    </row>
    <row r="19639" spans="4:14" s="1" customFormat="1">
      <c r="D19639" s="32"/>
      <c r="G19639" s="32"/>
      <c r="I19639" s="7"/>
      <c r="J19639" s="7"/>
      <c r="K19639" s="7"/>
      <c r="N19639" s="7"/>
    </row>
    <row r="19640" spans="4:14" s="1" customFormat="1">
      <c r="D19640" s="32"/>
      <c r="G19640" s="32"/>
      <c r="I19640" s="7"/>
      <c r="J19640" s="7"/>
      <c r="K19640" s="7"/>
      <c r="N19640" s="7"/>
    </row>
    <row r="19641" spans="4:14" s="1" customFormat="1">
      <c r="D19641" s="32"/>
      <c r="G19641" s="32"/>
      <c r="I19641" s="7"/>
      <c r="J19641" s="7"/>
      <c r="K19641" s="7"/>
      <c r="N19641" s="7"/>
    </row>
    <row r="19642" spans="4:14" s="1" customFormat="1">
      <c r="D19642" s="32"/>
      <c r="G19642" s="32"/>
      <c r="I19642" s="7"/>
      <c r="J19642" s="7"/>
      <c r="K19642" s="7"/>
      <c r="N19642" s="7"/>
    </row>
    <row r="19643" spans="4:14" s="1" customFormat="1">
      <c r="D19643" s="32"/>
      <c r="G19643" s="32"/>
      <c r="I19643" s="7"/>
      <c r="J19643" s="7"/>
      <c r="K19643" s="7"/>
      <c r="N19643" s="7"/>
    </row>
    <row r="19644" spans="4:14" s="1" customFormat="1">
      <c r="D19644" s="32"/>
      <c r="G19644" s="32"/>
      <c r="I19644" s="7"/>
      <c r="J19644" s="7"/>
      <c r="K19644" s="7"/>
      <c r="N19644" s="7"/>
    </row>
    <row r="19645" spans="4:14" s="1" customFormat="1">
      <c r="D19645" s="32"/>
      <c r="G19645" s="32"/>
      <c r="I19645" s="7"/>
      <c r="J19645" s="7"/>
      <c r="K19645" s="7"/>
      <c r="N19645" s="7"/>
    </row>
    <row r="19646" spans="4:14" s="1" customFormat="1">
      <c r="D19646" s="32"/>
      <c r="G19646" s="32"/>
      <c r="I19646" s="7"/>
      <c r="J19646" s="7"/>
      <c r="K19646" s="7"/>
      <c r="N19646" s="7"/>
    </row>
    <row r="19647" spans="4:14" s="1" customFormat="1">
      <c r="D19647" s="32"/>
      <c r="G19647" s="32"/>
      <c r="I19647" s="7"/>
      <c r="J19647" s="7"/>
      <c r="K19647" s="7"/>
      <c r="N19647" s="7"/>
    </row>
    <row r="19648" spans="4:14" s="1" customFormat="1">
      <c r="D19648" s="32"/>
      <c r="G19648" s="32"/>
      <c r="I19648" s="7"/>
      <c r="J19648" s="7"/>
      <c r="K19648" s="7"/>
      <c r="N19648" s="7"/>
    </row>
    <row r="19649" spans="4:14" s="1" customFormat="1">
      <c r="D19649" s="32"/>
      <c r="G19649" s="32"/>
      <c r="I19649" s="7"/>
      <c r="J19649" s="7"/>
      <c r="K19649" s="7"/>
      <c r="N19649" s="7"/>
    </row>
    <row r="19650" spans="4:14" s="1" customFormat="1">
      <c r="D19650" s="32"/>
      <c r="G19650" s="32"/>
      <c r="I19650" s="7"/>
      <c r="J19650" s="7"/>
      <c r="K19650" s="7"/>
      <c r="N19650" s="7"/>
    </row>
    <row r="19651" spans="4:14" s="1" customFormat="1">
      <c r="D19651" s="32"/>
      <c r="G19651" s="32"/>
      <c r="I19651" s="7"/>
      <c r="J19651" s="7"/>
      <c r="K19651" s="7"/>
      <c r="N19651" s="7"/>
    </row>
    <row r="19652" spans="4:14" s="1" customFormat="1">
      <c r="D19652" s="32"/>
      <c r="G19652" s="32"/>
      <c r="I19652" s="7"/>
      <c r="J19652" s="7"/>
      <c r="K19652" s="7"/>
      <c r="N19652" s="7"/>
    </row>
    <row r="19653" spans="4:14" s="1" customFormat="1">
      <c r="D19653" s="32"/>
      <c r="G19653" s="32"/>
      <c r="I19653" s="7"/>
      <c r="J19653" s="7"/>
      <c r="K19653" s="7"/>
      <c r="N19653" s="7"/>
    </row>
    <row r="19654" spans="4:14" s="1" customFormat="1">
      <c r="D19654" s="32"/>
      <c r="G19654" s="32"/>
      <c r="I19654" s="7"/>
      <c r="J19654" s="7"/>
      <c r="K19654" s="7"/>
      <c r="N19654" s="7"/>
    </row>
    <row r="19655" spans="4:14" s="1" customFormat="1">
      <c r="D19655" s="32"/>
      <c r="G19655" s="32"/>
      <c r="I19655" s="7"/>
      <c r="J19655" s="7"/>
      <c r="K19655" s="7"/>
      <c r="N19655" s="7"/>
    </row>
    <row r="19656" spans="4:14" s="1" customFormat="1">
      <c r="D19656" s="32"/>
      <c r="G19656" s="32"/>
      <c r="I19656" s="7"/>
      <c r="J19656" s="7"/>
      <c r="K19656" s="7"/>
      <c r="N19656" s="7"/>
    </row>
    <row r="19657" spans="4:14" s="1" customFormat="1">
      <c r="D19657" s="32"/>
      <c r="G19657" s="32"/>
      <c r="I19657" s="7"/>
      <c r="J19657" s="7"/>
      <c r="K19657" s="7"/>
      <c r="N19657" s="7"/>
    </row>
    <row r="19658" spans="4:14" s="1" customFormat="1">
      <c r="D19658" s="32"/>
      <c r="G19658" s="32"/>
      <c r="I19658" s="7"/>
      <c r="J19658" s="7"/>
      <c r="K19658" s="7"/>
      <c r="N19658" s="7"/>
    </row>
    <row r="19659" spans="4:14" s="1" customFormat="1">
      <c r="D19659" s="32"/>
      <c r="G19659" s="32"/>
      <c r="I19659" s="7"/>
      <c r="J19659" s="7"/>
      <c r="K19659" s="7"/>
      <c r="N19659" s="7"/>
    </row>
    <row r="19660" spans="4:14" s="1" customFormat="1">
      <c r="D19660" s="32"/>
      <c r="G19660" s="32"/>
      <c r="I19660" s="7"/>
      <c r="J19660" s="7"/>
      <c r="K19660" s="7"/>
      <c r="N19660" s="7"/>
    </row>
    <row r="19661" spans="4:14" s="1" customFormat="1">
      <c r="D19661" s="32"/>
      <c r="G19661" s="32"/>
      <c r="I19661" s="7"/>
      <c r="J19661" s="7"/>
      <c r="K19661" s="7"/>
      <c r="N19661" s="7"/>
    </row>
    <row r="19662" spans="4:14" s="1" customFormat="1">
      <c r="D19662" s="32"/>
      <c r="G19662" s="32"/>
      <c r="I19662" s="7"/>
      <c r="J19662" s="7"/>
      <c r="K19662" s="7"/>
      <c r="N19662" s="7"/>
    </row>
    <row r="19663" spans="4:14" s="1" customFormat="1">
      <c r="D19663" s="32"/>
      <c r="G19663" s="32"/>
      <c r="I19663" s="7"/>
      <c r="J19663" s="7"/>
      <c r="K19663" s="7"/>
      <c r="N19663" s="7"/>
    </row>
    <row r="19664" spans="4:14" s="1" customFormat="1">
      <c r="D19664" s="32"/>
      <c r="G19664" s="32"/>
      <c r="I19664" s="7"/>
      <c r="J19664" s="7"/>
      <c r="K19664" s="7"/>
      <c r="N19664" s="7"/>
    </row>
    <row r="19665" spans="4:14" s="1" customFormat="1">
      <c r="D19665" s="32"/>
      <c r="G19665" s="32"/>
      <c r="I19665" s="7"/>
      <c r="J19665" s="7"/>
      <c r="K19665" s="7"/>
      <c r="N19665" s="7"/>
    </row>
    <row r="19666" spans="4:14" s="1" customFormat="1">
      <c r="D19666" s="32"/>
      <c r="G19666" s="32"/>
      <c r="I19666" s="7"/>
      <c r="J19666" s="7"/>
      <c r="K19666" s="7"/>
      <c r="N19666" s="7"/>
    </row>
    <row r="19667" spans="4:14" s="1" customFormat="1">
      <c r="D19667" s="32"/>
      <c r="G19667" s="32"/>
      <c r="I19667" s="7"/>
      <c r="J19667" s="7"/>
      <c r="K19667" s="7"/>
      <c r="N19667" s="7"/>
    </row>
    <row r="19668" spans="4:14" s="1" customFormat="1">
      <c r="D19668" s="32"/>
      <c r="G19668" s="32"/>
      <c r="I19668" s="7"/>
      <c r="J19668" s="7"/>
      <c r="K19668" s="7"/>
      <c r="N19668" s="7"/>
    </row>
    <row r="19669" spans="4:14" s="1" customFormat="1">
      <c r="D19669" s="32"/>
      <c r="G19669" s="32"/>
      <c r="I19669" s="7"/>
      <c r="J19669" s="7"/>
      <c r="K19669" s="7"/>
      <c r="N19669" s="7"/>
    </row>
    <row r="19670" spans="4:14" s="1" customFormat="1">
      <c r="D19670" s="32"/>
      <c r="G19670" s="32"/>
      <c r="I19670" s="7"/>
      <c r="J19670" s="7"/>
      <c r="K19670" s="7"/>
      <c r="N19670" s="7"/>
    </row>
    <row r="19671" spans="4:14" s="1" customFormat="1">
      <c r="D19671" s="32"/>
      <c r="G19671" s="32"/>
      <c r="I19671" s="7"/>
      <c r="J19671" s="7"/>
      <c r="K19671" s="7"/>
      <c r="N19671" s="7"/>
    </row>
    <row r="19672" spans="4:14" s="1" customFormat="1">
      <c r="D19672" s="32"/>
      <c r="G19672" s="32"/>
      <c r="I19672" s="7"/>
      <c r="J19672" s="7"/>
      <c r="K19672" s="7"/>
      <c r="N19672" s="7"/>
    </row>
    <row r="19673" spans="4:14" s="1" customFormat="1">
      <c r="D19673" s="32"/>
      <c r="G19673" s="32"/>
      <c r="I19673" s="7"/>
      <c r="J19673" s="7"/>
      <c r="K19673" s="7"/>
      <c r="N19673" s="7"/>
    </row>
    <row r="19674" spans="4:14" s="1" customFormat="1">
      <c r="D19674" s="32"/>
      <c r="G19674" s="32"/>
      <c r="I19674" s="7"/>
      <c r="J19674" s="7"/>
      <c r="K19674" s="7"/>
      <c r="N19674" s="7"/>
    </row>
    <row r="19675" spans="4:14" s="1" customFormat="1">
      <c r="D19675" s="32"/>
      <c r="G19675" s="32"/>
      <c r="I19675" s="7"/>
      <c r="J19675" s="7"/>
      <c r="K19675" s="7"/>
      <c r="N19675" s="7"/>
    </row>
    <row r="19676" spans="4:14" s="1" customFormat="1">
      <c r="D19676" s="32"/>
      <c r="G19676" s="32"/>
      <c r="I19676" s="7"/>
      <c r="J19676" s="7"/>
      <c r="K19676" s="7"/>
      <c r="N19676" s="7"/>
    </row>
    <row r="19677" spans="4:14" s="1" customFormat="1">
      <c r="D19677" s="32"/>
      <c r="G19677" s="32"/>
      <c r="I19677" s="7"/>
      <c r="J19677" s="7"/>
      <c r="K19677" s="7"/>
      <c r="N19677" s="7"/>
    </row>
    <row r="19678" spans="4:14" s="1" customFormat="1">
      <c r="D19678" s="32"/>
      <c r="G19678" s="32"/>
      <c r="I19678" s="7"/>
      <c r="J19678" s="7"/>
      <c r="K19678" s="7"/>
      <c r="N19678" s="7"/>
    </row>
    <row r="19679" spans="4:14" s="1" customFormat="1">
      <c r="D19679" s="32"/>
      <c r="G19679" s="32"/>
      <c r="I19679" s="7"/>
      <c r="J19679" s="7"/>
      <c r="K19679" s="7"/>
      <c r="N19679" s="7"/>
    </row>
    <row r="19680" spans="4:14" s="1" customFormat="1">
      <c r="D19680" s="32"/>
      <c r="G19680" s="32"/>
      <c r="I19680" s="7"/>
      <c r="J19680" s="7"/>
      <c r="K19680" s="7"/>
      <c r="N19680" s="7"/>
    </row>
    <row r="19681" spans="4:14" s="1" customFormat="1">
      <c r="D19681" s="32"/>
      <c r="G19681" s="32"/>
      <c r="I19681" s="7"/>
      <c r="J19681" s="7"/>
      <c r="K19681" s="7"/>
      <c r="N19681" s="7"/>
    </row>
    <row r="19682" spans="4:14" s="1" customFormat="1">
      <c r="D19682" s="32"/>
      <c r="G19682" s="32"/>
      <c r="I19682" s="7"/>
      <c r="J19682" s="7"/>
      <c r="K19682" s="7"/>
      <c r="N19682" s="7"/>
    </row>
    <row r="19683" spans="4:14" s="1" customFormat="1">
      <c r="D19683" s="32"/>
      <c r="G19683" s="32"/>
      <c r="I19683" s="7"/>
      <c r="J19683" s="7"/>
      <c r="K19683" s="7"/>
      <c r="N19683" s="7"/>
    </row>
    <row r="19684" spans="4:14" s="1" customFormat="1">
      <c r="D19684" s="32"/>
      <c r="G19684" s="32"/>
      <c r="I19684" s="7"/>
      <c r="J19684" s="7"/>
      <c r="K19684" s="7"/>
      <c r="N19684" s="7"/>
    </row>
    <row r="19685" spans="4:14" s="1" customFormat="1">
      <c r="D19685" s="32"/>
      <c r="G19685" s="32"/>
      <c r="I19685" s="7"/>
      <c r="J19685" s="7"/>
      <c r="K19685" s="7"/>
      <c r="N19685" s="7"/>
    </row>
    <row r="19686" spans="4:14" s="1" customFormat="1">
      <c r="D19686" s="32"/>
      <c r="G19686" s="32"/>
      <c r="I19686" s="7"/>
      <c r="J19686" s="7"/>
      <c r="K19686" s="7"/>
      <c r="N19686" s="7"/>
    </row>
    <row r="19687" spans="4:14" s="1" customFormat="1">
      <c r="D19687" s="32"/>
      <c r="G19687" s="32"/>
      <c r="I19687" s="7"/>
      <c r="J19687" s="7"/>
      <c r="K19687" s="7"/>
      <c r="N19687" s="7"/>
    </row>
    <row r="19688" spans="4:14" s="1" customFormat="1">
      <c r="D19688" s="32"/>
      <c r="G19688" s="32"/>
      <c r="I19688" s="7"/>
      <c r="J19688" s="7"/>
      <c r="K19688" s="7"/>
      <c r="N19688" s="7"/>
    </row>
    <row r="19689" spans="4:14" s="1" customFormat="1">
      <c r="D19689" s="32"/>
      <c r="G19689" s="32"/>
      <c r="I19689" s="7"/>
      <c r="J19689" s="7"/>
      <c r="K19689" s="7"/>
      <c r="N19689" s="7"/>
    </row>
    <row r="19690" spans="4:14" s="1" customFormat="1">
      <c r="D19690" s="32"/>
      <c r="G19690" s="32"/>
      <c r="I19690" s="7"/>
      <c r="J19690" s="7"/>
      <c r="K19690" s="7"/>
      <c r="N19690" s="7"/>
    </row>
    <row r="19691" spans="4:14" s="1" customFormat="1">
      <c r="D19691" s="32"/>
      <c r="G19691" s="32"/>
      <c r="I19691" s="7"/>
      <c r="J19691" s="7"/>
      <c r="K19691" s="7"/>
      <c r="N19691" s="7"/>
    </row>
    <row r="19692" spans="4:14" s="1" customFormat="1">
      <c r="D19692" s="32"/>
      <c r="G19692" s="32"/>
      <c r="I19692" s="7"/>
      <c r="J19692" s="7"/>
      <c r="K19692" s="7"/>
      <c r="N19692" s="7"/>
    </row>
    <row r="19693" spans="4:14" s="1" customFormat="1">
      <c r="D19693" s="32"/>
      <c r="G19693" s="32"/>
      <c r="I19693" s="7"/>
      <c r="J19693" s="7"/>
      <c r="K19693" s="7"/>
      <c r="N19693" s="7"/>
    </row>
    <row r="19694" spans="4:14" s="1" customFormat="1">
      <c r="D19694" s="32"/>
      <c r="G19694" s="32"/>
      <c r="I19694" s="7"/>
      <c r="J19694" s="7"/>
      <c r="K19694" s="7"/>
      <c r="N19694" s="7"/>
    </row>
    <row r="19695" spans="4:14" s="1" customFormat="1">
      <c r="D19695" s="32"/>
      <c r="G19695" s="32"/>
      <c r="I19695" s="7"/>
      <c r="J19695" s="7"/>
      <c r="K19695" s="7"/>
      <c r="N19695" s="7"/>
    </row>
    <row r="19696" spans="4:14" s="1" customFormat="1">
      <c r="D19696" s="32"/>
      <c r="G19696" s="32"/>
      <c r="I19696" s="7"/>
      <c r="J19696" s="7"/>
      <c r="K19696" s="7"/>
      <c r="N19696" s="7"/>
    </row>
    <row r="19697" spans="4:14" s="1" customFormat="1">
      <c r="D19697" s="32"/>
      <c r="G19697" s="32"/>
      <c r="I19697" s="7"/>
      <c r="J19697" s="7"/>
      <c r="K19697" s="7"/>
      <c r="N19697" s="7"/>
    </row>
    <row r="19698" spans="4:14" s="1" customFormat="1">
      <c r="D19698" s="32"/>
      <c r="G19698" s="32"/>
      <c r="I19698" s="7"/>
      <c r="J19698" s="7"/>
      <c r="K19698" s="7"/>
      <c r="N19698" s="7"/>
    </row>
    <row r="19699" spans="4:14" s="1" customFormat="1">
      <c r="D19699" s="32"/>
      <c r="G19699" s="32"/>
      <c r="I19699" s="7"/>
      <c r="J19699" s="7"/>
      <c r="K19699" s="7"/>
      <c r="N19699" s="7"/>
    </row>
    <row r="19700" spans="4:14" s="1" customFormat="1">
      <c r="D19700" s="32"/>
      <c r="G19700" s="32"/>
      <c r="I19700" s="7"/>
      <c r="J19700" s="7"/>
      <c r="K19700" s="7"/>
      <c r="N19700" s="7"/>
    </row>
    <row r="19701" spans="4:14" s="1" customFormat="1">
      <c r="D19701" s="32"/>
      <c r="G19701" s="32"/>
      <c r="I19701" s="7"/>
      <c r="J19701" s="7"/>
      <c r="K19701" s="7"/>
      <c r="N19701" s="7"/>
    </row>
    <row r="19702" spans="4:14" s="1" customFormat="1">
      <c r="D19702" s="32"/>
      <c r="G19702" s="32"/>
      <c r="I19702" s="7"/>
      <c r="J19702" s="7"/>
      <c r="K19702" s="7"/>
      <c r="N19702" s="7"/>
    </row>
    <row r="19703" spans="4:14" s="1" customFormat="1">
      <c r="D19703" s="32"/>
      <c r="G19703" s="32"/>
      <c r="I19703" s="7"/>
      <c r="J19703" s="7"/>
      <c r="K19703" s="7"/>
      <c r="N19703" s="7"/>
    </row>
    <row r="19704" spans="4:14" s="1" customFormat="1">
      <c r="D19704" s="32"/>
      <c r="G19704" s="32"/>
      <c r="I19704" s="7"/>
      <c r="J19704" s="7"/>
      <c r="K19704" s="7"/>
      <c r="N19704" s="7"/>
    </row>
    <row r="19705" spans="4:14" s="1" customFormat="1">
      <c r="D19705" s="32"/>
      <c r="G19705" s="32"/>
      <c r="I19705" s="7"/>
      <c r="J19705" s="7"/>
      <c r="K19705" s="7"/>
      <c r="N19705" s="7"/>
    </row>
    <row r="19706" spans="4:14" s="1" customFormat="1">
      <c r="D19706" s="32"/>
      <c r="G19706" s="32"/>
      <c r="I19706" s="7"/>
      <c r="J19706" s="7"/>
      <c r="K19706" s="7"/>
      <c r="N19706" s="7"/>
    </row>
    <row r="19707" spans="4:14" s="1" customFormat="1">
      <c r="D19707" s="32"/>
      <c r="G19707" s="32"/>
      <c r="I19707" s="7"/>
      <c r="J19707" s="7"/>
      <c r="K19707" s="7"/>
      <c r="N19707" s="7"/>
    </row>
    <row r="19708" spans="4:14" s="1" customFormat="1">
      <c r="D19708" s="32"/>
      <c r="G19708" s="32"/>
      <c r="I19708" s="7"/>
      <c r="J19708" s="7"/>
      <c r="K19708" s="7"/>
      <c r="N19708" s="7"/>
    </row>
    <row r="19709" spans="4:14" s="1" customFormat="1">
      <c r="D19709" s="32"/>
      <c r="G19709" s="32"/>
      <c r="I19709" s="7"/>
      <c r="J19709" s="7"/>
      <c r="K19709" s="7"/>
      <c r="N19709" s="7"/>
    </row>
    <row r="19710" spans="4:14" s="1" customFormat="1">
      <c r="D19710" s="32"/>
      <c r="G19710" s="32"/>
      <c r="I19710" s="7"/>
      <c r="J19710" s="7"/>
      <c r="K19710" s="7"/>
      <c r="N19710" s="7"/>
    </row>
    <row r="19711" spans="4:14" s="1" customFormat="1">
      <c r="D19711" s="32"/>
      <c r="G19711" s="32"/>
      <c r="I19711" s="7"/>
      <c r="J19711" s="7"/>
      <c r="K19711" s="7"/>
      <c r="N19711" s="7"/>
    </row>
    <row r="19712" spans="4:14" s="1" customFormat="1">
      <c r="D19712" s="32"/>
      <c r="G19712" s="32"/>
      <c r="I19712" s="7"/>
      <c r="J19712" s="7"/>
      <c r="K19712" s="7"/>
      <c r="N19712" s="7"/>
    </row>
    <row r="19713" spans="4:14" s="1" customFormat="1">
      <c r="D19713" s="32"/>
      <c r="G19713" s="32"/>
      <c r="I19713" s="7"/>
      <c r="J19713" s="7"/>
      <c r="K19713" s="7"/>
      <c r="N19713" s="7"/>
    </row>
    <row r="19714" spans="4:14" s="1" customFormat="1">
      <c r="D19714" s="32"/>
      <c r="G19714" s="32"/>
      <c r="I19714" s="7"/>
      <c r="J19714" s="7"/>
      <c r="K19714" s="7"/>
      <c r="N19714" s="7"/>
    </row>
    <row r="19715" spans="4:14" s="1" customFormat="1">
      <c r="D19715" s="32"/>
      <c r="G19715" s="32"/>
      <c r="I19715" s="7"/>
      <c r="J19715" s="7"/>
      <c r="K19715" s="7"/>
      <c r="N19715" s="7"/>
    </row>
    <row r="19716" spans="4:14" s="1" customFormat="1">
      <c r="D19716" s="32"/>
      <c r="G19716" s="32"/>
      <c r="I19716" s="7"/>
      <c r="J19716" s="7"/>
      <c r="K19716" s="7"/>
      <c r="N19716" s="7"/>
    </row>
    <row r="19717" spans="4:14" s="1" customFormat="1">
      <c r="D19717" s="32"/>
      <c r="G19717" s="32"/>
      <c r="I19717" s="7"/>
      <c r="J19717" s="7"/>
      <c r="K19717" s="7"/>
      <c r="N19717" s="7"/>
    </row>
    <row r="19718" spans="4:14" s="1" customFormat="1">
      <c r="D19718" s="32"/>
      <c r="G19718" s="32"/>
      <c r="I19718" s="7"/>
      <c r="J19718" s="7"/>
      <c r="K19718" s="7"/>
      <c r="N19718" s="7"/>
    </row>
    <row r="19719" spans="4:14" s="1" customFormat="1">
      <c r="D19719" s="32"/>
      <c r="G19719" s="32"/>
      <c r="I19719" s="7"/>
      <c r="J19719" s="7"/>
      <c r="K19719" s="7"/>
      <c r="N19719" s="7"/>
    </row>
    <row r="19720" spans="4:14" s="1" customFormat="1">
      <c r="D19720" s="32"/>
      <c r="G19720" s="32"/>
      <c r="I19720" s="7"/>
      <c r="J19720" s="7"/>
      <c r="K19720" s="7"/>
      <c r="N19720" s="7"/>
    </row>
    <row r="19721" spans="4:14" s="1" customFormat="1">
      <c r="D19721" s="32"/>
      <c r="G19721" s="32"/>
      <c r="I19721" s="7"/>
      <c r="J19721" s="7"/>
      <c r="K19721" s="7"/>
      <c r="N19721" s="7"/>
    </row>
    <row r="19722" spans="4:14" s="1" customFormat="1">
      <c r="D19722" s="32"/>
      <c r="G19722" s="32"/>
      <c r="I19722" s="7"/>
      <c r="J19722" s="7"/>
      <c r="K19722" s="7"/>
      <c r="N19722" s="7"/>
    </row>
    <row r="19723" spans="4:14" s="1" customFormat="1">
      <c r="D19723" s="32"/>
      <c r="G19723" s="32"/>
      <c r="I19723" s="7"/>
      <c r="J19723" s="7"/>
      <c r="K19723" s="7"/>
      <c r="N19723" s="7"/>
    </row>
    <row r="19724" spans="4:14" s="1" customFormat="1">
      <c r="D19724" s="32"/>
      <c r="G19724" s="32"/>
      <c r="I19724" s="7"/>
      <c r="J19724" s="7"/>
      <c r="K19724" s="7"/>
      <c r="N19724" s="7"/>
    </row>
    <row r="19725" spans="4:14" s="1" customFormat="1">
      <c r="D19725" s="32"/>
      <c r="G19725" s="32"/>
      <c r="I19725" s="7"/>
      <c r="J19725" s="7"/>
      <c r="K19725" s="7"/>
      <c r="N19725" s="7"/>
    </row>
    <row r="19726" spans="4:14" s="1" customFormat="1">
      <c r="D19726" s="32"/>
      <c r="G19726" s="32"/>
      <c r="I19726" s="7"/>
      <c r="J19726" s="7"/>
      <c r="K19726" s="7"/>
      <c r="N19726" s="7"/>
    </row>
    <row r="19727" spans="4:14" s="1" customFormat="1">
      <c r="D19727" s="32"/>
      <c r="G19727" s="32"/>
      <c r="I19727" s="7"/>
      <c r="J19727" s="7"/>
      <c r="K19727" s="7"/>
      <c r="N19727" s="7"/>
    </row>
    <row r="19728" spans="4:14" s="1" customFormat="1">
      <c r="D19728" s="32"/>
      <c r="G19728" s="32"/>
      <c r="I19728" s="7"/>
      <c r="J19728" s="7"/>
      <c r="K19728" s="7"/>
      <c r="N19728" s="7"/>
    </row>
    <row r="19729" spans="4:14" s="1" customFormat="1">
      <c r="D19729" s="32"/>
      <c r="G19729" s="32"/>
      <c r="I19729" s="7"/>
      <c r="J19729" s="7"/>
      <c r="K19729" s="7"/>
      <c r="N19729" s="7"/>
    </row>
    <row r="19730" spans="4:14" s="1" customFormat="1">
      <c r="D19730" s="32"/>
      <c r="G19730" s="32"/>
      <c r="I19730" s="7"/>
      <c r="J19730" s="7"/>
      <c r="K19730" s="7"/>
      <c r="N19730" s="7"/>
    </row>
    <row r="19731" spans="4:14" s="1" customFormat="1">
      <c r="D19731" s="32"/>
      <c r="G19731" s="32"/>
      <c r="I19731" s="7"/>
      <c r="J19731" s="7"/>
      <c r="K19731" s="7"/>
      <c r="N19731" s="7"/>
    </row>
    <row r="19732" spans="4:14" s="1" customFormat="1">
      <c r="D19732" s="32"/>
      <c r="G19732" s="32"/>
      <c r="I19732" s="7"/>
      <c r="J19732" s="7"/>
      <c r="K19732" s="7"/>
      <c r="N19732" s="7"/>
    </row>
    <row r="19733" spans="4:14" s="1" customFormat="1">
      <c r="D19733" s="32"/>
      <c r="G19733" s="32"/>
      <c r="I19733" s="7"/>
      <c r="J19733" s="7"/>
      <c r="K19733" s="7"/>
      <c r="N19733" s="7"/>
    </row>
    <row r="19734" spans="4:14" s="1" customFormat="1">
      <c r="D19734" s="32"/>
      <c r="G19734" s="32"/>
      <c r="I19734" s="7"/>
      <c r="J19734" s="7"/>
      <c r="K19734" s="7"/>
      <c r="N19734" s="7"/>
    </row>
    <row r="19735" spans="4:14" s="1" customFormat="1">
      <c r="D19735" s="32"/>
      <c r="G19735" s="32"/>
      <c r="I19735" s="7"/>
      <c r="J19735" s="7"/>
      <c r="K19735" s="7"/>
      <c r="N19735" s="7"/>
    </row>
    <row r="19736" spans="4:14" s="1" customFormat="1">
      <c r="D19736" s="32"/>
      <c r="G19736" s="32"/>
      <c r="I19736" s="7"/>
      <c r="J19736" s="7"/>
      <c r="K19736" s="7"/>
      <c r="N19736" s="7"/>
    </row>
    <row r="19737" spans="4:14" s="1" customFormat="1">
      <c r="D19737" s="32"/>
      <c r="G19737" s="32"/>
      <c r="I19737" s="7"/>
      <c r="J19737" s="7"/>
      <c r="K19737" s="7"/>
      <c r="N19737" s="7"/>
    </row>
    <row r="19738" spans="4:14" s="1" customFormat="1">
      <c r="D19738" s="32"/>
      <c r="G19738" s="32"/>
      <c r="I19738" s="7"/>
      <c r="J19738" s="7"/>
      <c r="K19738" s="7"/>
      <c r="N19738" s="7"/>
    </row>
    <row r="19739" spans="4:14" s="1" customFormat="1">
      <c r="D19739" s="32"/>
      <c r="G19739" s="32"/>
      <c r="I19739" s="7"/>
      <c r="J19739" s="7"/>
      <c r="K19739" s="7"/>
      <c r="N19739" s="7"/>
    </row>
    <row r="19740" spans="4:14" s="1" customFormat="1">
      <c r="D19740" s="32"/>
      <c r="G19740" s="32"/>
      <c r="I19740" s="7"/>
      <c r="J19740" s="7"/>
      <c r="K19740" s="7"/>
      <c r="N19740" s="7"/>
    </row>
    <row r="19741" spans="4:14" s="1" customFormat="1">
      <c r="D19741" s="32"/>
      <c r="G19741" s="32"/>
      <c r="I19741" s="7"/>
      <c r="J19741" s="7"/>
      <c r="K19741" s="7"/>
      <c r="N19741" s="7"/>
    </row>
    <row r="19742" spans="4:14" s="1" customFormat="1">
      <c r="D19742" s="32"/>
      <c r="G19742" s="32"/>
      <c r="I19742" s="7"/>
      <c r="J19742" s="7"/>
      <c r="K19742" s="7"/>
      <c r="N19742" s="7"/>
    </row>
    <row r="19743" spans="4:14" s="1" customFormat="1">
      <c r="D19743" s="32"/>
      <c r="G19743" s="32"/>
      <c r="I19743" s="7"/>
      <c r="J19743" s="7"/>
      <c r="K19743" s="7"/>
      <c r="N19743" s="7"/>
    </row>
    <row r="19744" spans="4:14" s="1" customFormat="1">
      <c r="D19744" s="32"/>
      <c r="G19744" s="32"/>
      <c r="I19744" s="7"/>
      <c r="J19744" s="7"/>
      <c r="K19744" s="7"/>
      <c r="N19744" s="7"/>
    </row>
    <row r="19745" spans="4:14" s="1" customFormat="1">
      <c r="D19745" s="32"/>
      <c r="G19745" s="32"/>
      <c r="I19745" s="7"/>
      <c r="J19745" s="7"/>
      <c r="K19745" s="7"/>
      <c r="N19745" s="7"/>
    </row>
    <row r="19746" spans="4:14" s="1" customFormat="1">
      <c r="D19746" s="32"/>
      <c r="G19746" s="32"/>
      <c r="I19746" s="7"/>
      <c r="J19746" s="7"/>
      <c r="K19746" s="7"/>
      <c r="N19746" s="7"/>
    </row>
    <row r="19747" spans="4:14" s="1" customFormat="1">
      <c r="D19747" s="32"/>
      <c r="G19747" s="32"/>
      <c r="I19747" s="7"/>
      <c r="J19747" s="7"/>
      <c r="K19747" s="7"/>
      <c r="N19747" s="7"/>
    </row>
    <row r="19748" spans="4:14" s="1" customFormat="1">
      <c r="D19748" s="32"/>
      <c r="G19748" s="32"/>
      <c r="I19748" s="7"/>
      <c r="J19748" s="7"/>
      <c r="K19748" s="7"/>
      <c r="N19748" s="7"/>
    </row>
    <row r="19749" spans="4:14" s="1" customFormat="1">
      <c r="D19749" s="32"/>
      <c r="G19749" s="32"/>
      <c r="I19749" s="7"/>
      <c r="J19749" s="7"/>
      <c r="K19749" s="7"/>
      <c r="N19749" s="7"/>
    </row>
    <row r="19750" spans="4:14" s="1" customFormat="1">
      <c r="D19750" s="32"/>
      <c r="G19750" s="32"/>
      <c r="I19750" s="7"/>
      <c r="J19750" s="7"/>
      <c r="K19750" s="7"/>
      <c r="N19750" s="7"/>
    </row>
    <row r="19751" spans="4:14" s="1" customFormat="1">
      <c r="D19751" s="32"/>
      <c r="G19751" s="32"/>
      <c r="I19751" s="7"/>
      <c r="J19751" s="7"/>
      <c r="K19751" s="7"/>
      <c r="N19751" s="7"/>
    </row>
    <row r="19752" spans="4:14" s="1" customFormat="1">
      <c r="D19752" s="32"/>
      <c r="G19752" s="32"/>
      <c r="I19752" s="7"/>
      <c r="J19752" s="7"/>
      <c r="K19752" s="7"/>
      <c r="N19752" s="7"/>
    </row>
    <row r="19753" spans="4:14" s="1" customFormat="1">
      <c r="D19753" s="32"/>
      <c r="G19753" s="32"/>
      <c r="I19753" s="7"/>
      <c r="J19753" s="7"/>
      <c r="K19753" s="7"/>
      <c r="N19753" s="7"/>
    </row>
    <row r="19754" spans="4:14" s="1" customFormat="1">
      <c r="D19754" s="32"/>
      <c r="G19754" s="32"/>
      <c r="I19754" s="7"/>
      <c r="J19754" s="7"/>
      <c r="K19754" s="7"/>
      <c r="N19754" s="7"/>
    </row>
    <row r="19755" spans="4:14" s="1" customFormat="1">
      <c r="D19755" s="32"/>
      <c r="G19755" s="32"/>
      <c r="I19755" s="7"/>
      <c r="J19755" s="7"/>
      <c r="K19755" s="7"/>
      <c r="N19755" s="7"/>
    </row>
    <row r="19756" spans="4:14" s="1" customFormat="1">
      <c r="D19756" s="32"/>
      <c r="G19756" s="32"/>
      <c r="I19756" s="7"/>
      <c r="J19756" s="7"/>
      <c r="K19756" s="7"/>
      <c r="N19756" s="7"/>
    </row>
    <row r="19757" spans="4:14" s="1" customFormat="1">
      <c r="D19757" s="32"/>
      <c r="G19757" s="32"/>
      <c r="I19757" s="7"/>
      <c r="J19757" s="7"/>
      <c r="K19757" s="7"/>
      <c r="N19757" s="7"/>
    </row>
    <row r="19758" spans="4:14" s="1" customFormat="1">
      <c r="D19758" s="32"/>
      <c r="G19758" s="32"/>
      <c r="I19758" s="7"/>
      <c r="J19758" s="7"/>
      <c r="K19758" s="7"/>
      <c r="N19758" s="7"/>
    </row>
    <row r="19759" spans="4:14" s="1" customFormat="1">
      <c r="D19759" s="32"/>
      <c r="G19759" s="32"/>
      <c r="I19759" s="7"/>
      <c r="J19759" s="7"/>
      <c r="K19759" s="7"/>
      <c r="N19759" s="7"/>
    </row>
    <row r="19760" spans="4:14" s="1" customFormat="1">
      <c r="D19760" s="32"/>
      <c r="G19760" s="32"/>
      <c r="I19760" s="7"/>
      <c r="J19760" s="7"/>
      <c r="K19760" s="7"/>
      <c r="N19760" s="7"/>
    </row>
    <row r="19761" spans="4:14" s="1" customFormat="1">
      <c r="D19761" s="32"/>
      <c r="G19761" s="32"/>
      <c r="I19761" s="7"/>
      <c r="J19761" s="7"/>
      <c r="K19761" s="7"/>
      <c r="N19761" s="7"/>
    </row>
    <row r="19762" spans="4:14" s="1" customFormat="1">
      <c r="D19762" s="32"/>
      <c r="G19762" s="32"/>
      <c r="I19762" s="7"/>
      <c r="J19762" s="7"/>
      <c r="K19762" s="7"/>
      <c r="N19762" s="7"/>
    </row>
    <row r="19763" spans="4:14" s="1" customFormat="1">
      <c r="D19763" s="32"/>
      <c r="G19763" s="32"/>
      <c r="I19763" s="7"/>
      <c r="J19763" s="7"/>
      <c r="K19763" s="7"/>
      <c r="N19763" s="7"/>
    </row>
    <row r="19764" spans="4:14" s="1" customFormat="1">
      <c r="D19764" s="32"/>
      <c r="G19764" s="32"/>
      <c r="I19764" s="7"/>
      <c r="J19764" s="7"/>
      <c r="K19764" s="7"/>
      <c r="N19764" s="7"/>
    </row>
    <row r="19765" spans="4:14" s="1" customFormat="1">
      <c r="D19765" s="32"/>
      <c r="G19765" s="32"/>
      <c r="I19765" s="7"/>
      <c r="J19765" s="7"/>
      <c r="K19765" s="7"/>
      <c r="N19765" s="7"/>
    </row>
    <row r="19766" spans="4:14" s="1" customFormat="1">
      <c r="D19766" s="32"/>
      <c r="G19766" s="32"/>
      <c r="I19766" s="7"/>
      <c r="J19766" s="7"/>
      <c r="K19766" s="7"/>
      <c r="N19766" s="7"/>
    </row>
    <row r="19767" spans="4:14" s="1" customFormat="1">
      <c r="D19767" s="32"/>
      <c r="G19767" s="32"/>
      <c r="I19767" s="7"/>
      <c r="J19767" s="7"/>
      <c r="K19767" s="7"/>
      <c r="N19767" s="7"/>
    </row>
    <row r="19768" spans="4:14" s="1" customFormat="1">
      <c r="D19768" s="32"/>
      <c r="G19768" s="32"/>
      <c r="I19768" s="7"/>
      <c r="J19768" s="7"/>
      <c r="K19768" s="7"/>
      <c r="N19768" s="7"/>
    </row>
    <row r="19769" spans="4:14" s="1" customFormat="1">
      <c r="D19769" s="32"/>
      <c r="G19769" s="32"/>
      <c r="I19769" s="7"/>
      <c r="J19769" s="7"/>
      <c r="K19769" s="7"/>
      <c r="N19769" s="7"/>
    </row>
    <row r="19770" spans="4:14" s="1" customFormat="1">
      <c r="D19770" s="32"/>
      <c r="G19770" s="32"/>
      <c r="I19770" s="7"/>
      <c r="J19770" s="7"/>
      <c r="K19770" s="7"/>
      <c r="N19770" s="7"/>
    </row>
    <row r="19771" spans="4:14" s="1" customFormat="1">
      <c r="D19771" s="32"/>
      <c r="G19771" s="32"/>
      <c r="I19771" s="7"/>
      <c r="J19771" s="7"/>
      <c r="K19771" s="7"/>
      <c r="N19771" s="7"/>
    </row>
    <row r="19772" spans="4:14" s="1" customFormat="1">
      <c r="D19772" s="32"/>
      <c r="G19772" s="32"/>
      <c r="I19772" s="7"/>
      <c r="J19772" s="7"/>
      <c r="K19772" s="7"/>
      <c r="N19772" s="7"/>
    </row>
    <row r="19773" spans="4:14" s="1" customFormat="1">
      <c r="D19773" s="32"/>
      <c r="G19773" s="32"/>
      <c r="I19773" s="7"/>
      <c r="J19773" s="7"/>
      <c r="K19773" s="7"/>
      <c r="N19773" s="7"/>
    </row>
    <row r="19774" spans="4:14" s="1" customFormat="1">
      <c r="D19774" s="32"/>
      <c r="G19774" s="32"/>
      <c r="I19774" s="7"/>
      <c r="J19774" s="7"/>
      <c r="K19774" s="7"/>
      <c r="N19774" s="7"/>
    </row>
    <row r="19775" spans="4:14" s="1" customFormat="1">
      <c r="D19775" s="32"/>
      <c r="G19775" s="32"/>
      <c r="I19775" s="7"/>
      <c r="J19775" s="7"/>
      <c r="K19775" s="7"/>
      <c r="N19775" s="7"/>
    </row>
    <row r="19776" spans="4:14" s="1" customFormat="1">
      <c r="D19776" s="32"/>
      <c r="G19776" s="32"/>
      <c r="I19776" s="7"/>
      <c r="J19776" s="7"/>
      <c r="K19776" s="7"/>
      <c r="N19776" s="7"/>
    </row>
    <row r="19777" spans="4:14" s="1" customFormat="1">
      <c r="D19777" s="32"/>
      <c r="G19777" s="32"/>
      <c r="I19777" s="7"/>
      <c r="J19777" s="7"/>
      <c r="K19777" s="7"/>
      <c r="N19777" s="7"/>
    </row>
    <row r="19778" spans="4:14" s="1" customFormat="1">
      <c r="D19778" s="32"/>
      <c r="G19778" s="32"/>
      <c r="I19778" s="7"/>
      <c r="J19778" s="7"/>
      <c r="K19778" s="7"/>
      <c r="N19778" s="7"/>
    </row>
    <row r="19779" spans="4:14" s="1" customFormat="1">
      <c r="D19779" s="32"/>
      <c r="G19779" s="32"/>
      <c r="I19779" s="7"/>
      <c r="J19779" s="7"/>
      <c r="K19779" s="7"/>
      <c r="N19779" s="7"/>
    </row>
    <row r="19780" spans="4:14" s="1" customFormat="1">
      <c r="D19780" s="32"/>
      <c r="G19780" s="32"/>
      <c r="I19780" s="7"/>
      <c r="J19780" s="7"/>
      <c r="K19780" s="7"/>
      <c r="N19780" s="7"/>
    </row>
    <row r="19781" spans="4:14" s="1" customFormat="1">
      <c r="D19781" s="32"/>
      <c r="G19781" s="32"/>
      <c r="I19781" s="7"/>
      <c r="J19781" s="7"/>
      <c r="K19781" s="7"/>
      <c r="N19781" s="7"/>
    </row>
    <row r="19782" spans="4:14" s="1" customFormat="1">
      <c r="D19782" s="32"/>
      <c r="G19782" s="32"/>
      <c r="I19782" s="7"/>
      <c r="J19782" s="7"/>
      <c r="K19782" s="7"/>
      <c r="N19782" s="7"/>
    </row>
    <row r="19783" spans="4:14" s="1" customFormat="1">
      <c r="D19783" s="32"/>
      <c r="G19783" s="32"/>
      <c r="I19783" s="7"/>
      <c r="J19783" s="7"/>
      <c r="K19783" s="7"/>
      <c r="N19783" s="7"/>
    </row>
    <row r="19784" spans="4:14" s="1" customFormat="1">
      <c r="D19784" s="32"/>
      <c r="G19784" s="32"/>
      <c r="I19784" s="7"/>
      <c r="J19784" s="7"/>
      <c r="K19784" s="7"/>
      <c r="N19784" s="7"/>
    </row>
    <row r="19785" spans="4:14" s="1" customFormat="1">
      <c r="D19785" s="32"/>
      <c r="G19785" s="32"/>
      <c r="I19785" s="7"/>
      <c r="J19785" s="7"/>
      <c r="K19785" s="7"/>
      <c r="N19785" s="7"/>
    </row>
    <row r="19786" spans="4:14" s="1" customFormat="1">
      <c r="D19786" s="32"/>
      <c r="G19786" s="32"/>
      <c r="I19786" s="7"/>
      <c r="J19786" s="7"/>
      <c r="K19786" s="7"/>
      <c r="N19786" s="7"/>
    </row>
    <row r="19787" spans="4:14" s="1" customFormat="1">
      <c r="D19787" s="32"/>
      <c r="G19787" s="32"/>
      <c r="I19787" s="7"/>
      <c r="J19787" s="7"/>
      <c r="K19787" s="7"/>
      <c r="N19787" s="7"/>
    </row>
    <row r="19788" spans="4:14" s="1" customFormat="1">
      <c r="D19788" s="32"/>
      <c r="G19788" s="32"/>
      <c r="I19788" s="7"/>
      <c r="J19788" s="7"/>
      <c r="K19788" s="7"/>
      <c r="N19788" s="7"/>
    </row>
    <row r="19789" spans="4:14" s="1" customFormat="1">
      <c r="D19789" s="32"/>
      <c r="G19789" s="32"/>
      <c r="I19789" s="7"/>
      <c r="J19789" s="7"/>
      <c r="K19789" s="7"/>
      <c r="N19789" s="7"/>
    </row>
    <row r="19790" spans="4:14" s="1" customFormat="1">
      <c r="D19790" s="32"/>
      <c r="G19790" s="32"/>
      <c r="I19790" s="7"/>
      <c r="J19790" s="7"/>
      <c r="K19790" s="7"/>
      <c r="N19790" s="7"/>
    </row>
    <row r="19791" spans="4:14" s="1" customFormat="1">
      <c r="D19791" s="32"/>
      <c r="G19791" s="32"/>
      <c r="I19791" s="7"/>
      <c r="J19791" s="7"/>
      <c r="K19791" s="7"/>
      <c r="N19791" s="7"/>
    </row>
    <row r="19792" spans="4:14" s="1" customFormat="1">
      <c r="D19792" s="32"/>
      <c r="G19792" s="32"/>
      <c r="I19792" s="7"/>
      <c r="J19792" s="7"/>
      <c r="K19792" s="7"/>
      <c r="N19792" s="7"/>
    </row>
    <row r="19793" spans="4:14" s="1" customFormat="1">
      <c r="D19793" s="32"/>
      <c r="G19793" s="32"/>
      <c r="I19793" s="7"/>
      <c r="J19793" s="7"/>
      <c r="K19793" s="7"/>
      <c r="N19793" s="7"/>
    </row>
    <row r="19794" spans="4:14" s="1" customFormat="1">
      <c r="D19794" s="32"/>
      <c r="G19794" s="32"/>
      <c r="I19794" s="7"/>
      <c r="J19794" s="7"/>
      <c r="K19794" s="7"/>
      <c r="N19794" s="7"/>
    </row>
    <row r="19795" spans="4:14" s="1" customFormat="1">
      <c r="D19795" s="32"/>
      <c r="G19795" s="32"/>
      <c r="I19795" s="7"/>
      <c r="J19795" s="7"/>
      <c r="K19795" s="7"/>
      <c r="N19795" s="7"/>
    </row>
    <row r="19796" spans="4:14" s="1" customFormat="1">
      <c r="D19796" s="32"/>
      <c r="G19796" s="32"/>
      <c r="I19796" s="7"/>
      <c r="J19796" s="7"/>
      <c r="K19796" s="7"/>
      <c r="N19796" s="7"/>
    </row>
    <row r="19797" spans="4:14" s="1" customFormat="1">
      <c r="D19797" s="32"/>
      <c r="G19797" s="32"/>
      <c r="I19797" s="7"/>
      <c r="J19797" s="7"/>
      <c r="K19797" s="7"/>
      <c r="N19797" s="7"/>
    </row>
    <row r="19798" spans="4:14" s="1" customFormat="1">
      <c r="D19798" s="32"/>
      <c r="G19798" s="32"/>
      <c r="I19798" s="7"/>
      <c r="J19798" s="7"/>
      <c r="K19798" s="7"/>
      <c r="N19798" s="7"/>
    </row>
    <row r="19799" spans="4:14" s="1" customFormat="1">
      <c r="D19799" s="32"/>
      <c r="G19799" s="32"/>
      <c r="I19799" s="7"/>
      <c r="J19799" s="7"/>
      <c r="K19799" s="7"/>
      <c r="N19799" s="7"/>
    </row>
    <row r="19800" spans="4:14" s="1" customFormat="1">
      <c r="D19800" s="32"/>
      <c r="G19800" s="32"/>
      <c r="I19800" s="7"/>
      <c r="J19800" s="7"/>
      <c r="K19800" s="7"/>
      <c r="N19800" s="7"/>
    </row>
    <row r="19801" spans="4:14" s="1" customFormat="1">
      <c r="D19801" s="32"/>
      <c r="G19801" s="32"/>
      <c r="I19801" s="7"/>
      <c r="J19801" s="7"/>
      <c r="K19801" s="7"/>
      <c r="N19801" s="7"/>
    </row>
    <row r="19802" spans="4:14" s="1" customFormat="1">
      <c r="D19802" s="32"/>
      <c r="G19802" s="32"/>
      <c r="I19802" s="7"/>
      <c r="J19802" s="7"/>
      <c r="K19802" s="7"/>
      <c r="N19802" s="7"/>
    </row>
    <row r="19803" spans="4:14" s="1" customFormat="1">
      <c r="D19803" s="32"/>
      <c r="G19803" s="32"/>
      <c r="I19803" s="7"/>
      <c r="J19803" s="7"/>
      <c r="K19803" s="7"/>
      <c r="N19803" s="7"/>
    </row>
    <row r="19804" spans="4:14" s="1" customFormat="1">
      <c r="D19804" s="32"/>
      <c r="G19804" s="32"/>
      <c r="I19804" s="7"/>
      <c r="J19804" s="7"/>
      <c r="K19804" s="7"/>
      <c r="N19804" s="7"/>
    </row>
    <row r="19805" spans="4:14" s="1" customFormat="1">
      <c r="D19805" s="32"/>
      <c r="G19805" s="32"/>
      <c r="I19805" s="7"/>
      <c r="J19805" s="7"/>
      <c r="K19805" s="7"/>
      <c r="N19805" s="7"/>
    </row>
    <row r="19806" spans="4:14" s="1" customFormat="1">
      <c r="D19806" s="32"/>
      <c r="G19806" s="32"/>
      <c r="I19806" s="7"/>
      <c r="J19806" s="7"/>
      <c r="K19806" s="7"/>
      <c r="N19806" s="7"/>
    </row>
    <row r="19807" spans="4:14" s="1" customFormat="1">
      <c r="D19807" s="32"/>
      <c r="G19807" s="32"/>
      <c r="I19807" s="7"/>
      <c r="J19807" s="7"/>
      <c r="K19807" s="7"/>
      <c r="N19807" s="7"/>
    </row>
    <row r="19808" spans="4:14" s="1" customFormat="1">
      <c r="D19808" s="32"/>
      <c r="G19808" s="32"/>
      <c r="I19808" s="7"/>
      <c r="J19808" s="7"/>
      <c r="K19808" s="7"/>
      <c r="N19808" s="7"/>
    </row>
    <row r="19809" spans="4:14" s="1" customFormat="1">
      <c r="D19809" s="32"/>
      <c r="G19809" s="32"/>
      <c r="I19809" s="7"/>
      <c r="J19809" s="7"/>
      <c r="K19809" s="7"/>
      <c r="N19809" s="7"/>
    </row>
    <row r="19810" spans="4:14" s="1" customFormat="1">
      <c r="D19810" s="32"/>
      <c r="G19810" s="32"/>
      <c r="I19810" s="7"/>
      <c r="J19810" s="7"/>
      <c r="K19810" s="7"/>
      <c r="N19810" s="7"/>
    </row>
    <row r="19811" spans="4:14" s="1" customFormat="1">
      <c r="D19811" s="32"/>
      <c r="G19811" s="32"/>
      <c r="I19811" s="7"/>
      <c r="J19811" s="7"/>
      <c r="K19811" s="7"/>
      <c r="N19811" s="7"/>
    </row>
    <row r="19812" spans="4:14" s="1" customFormat="1">
      <c r="D19812" s="32"/>
      <c r="G19812" s="32"/>
      <c r="I19812" s="7"/>
      <c r="J19812" s="7"/>
      <c r="K19812" s="7"/>
      <c r="N19812" s="7"/>
    </row>
    <row r="19813" spans="4:14" s="1" customFormat="1">
      <c r="D19813" s="32"/>
      <c r="G19813" s="32"/>
      <c r="I19813" s="7"/>
      <c r="J19813" s="7"/>
      <c r="K19813" s="7"/>
      <c r="N19813" s="7"/>
    </row>
    <row r="19814" spans="4:14" s="1" customFormat="1">
      <c r="D19814" s="32"/>
      <c r="G19814" s="32"/>
      <c r="I19814" s="7"/>
      <c r="J19814" s="7"/>
      <c r="K19814" s="7"/>
      <c r="N19814" s="7"/>
    </row>
    <row r="19815" spans="4:14" s="1" customFormat="1">
      <c r="D19815" s="32"/>
      <c r="G19815" s="32"/>
      <c r="I19815" s="7"/>
      <c r="J19815" s="7"/>
      <c r="K19815" s="7"/>
      <c r="N19815" s="7"/>
    </row>
    <row r="19816" spans="4:14" s="1" customFormat="1">
      <c r="D19816" s="32"/>
      <c r="G19816" s="32"/>
      <c r="I19816" s="7"/>
      <c r="J19816" s="7"/>
      <c r="K19816" s="7"/>
      <c r="N19816" s="7"/>
    </row>
    <row r="19817" spans="4:14" s="1" customFormat="1">
      <c r="D19817" s="32"/>
      <c r="G19817" s="32"/>
      <c r="I19817" s="7"/>
      <c r="J19817" s="7"/>
      <c r="K19817" s="7"/>
      <c r="N19817" s="7"/>
    </row>
    <row r="19818" spans="4:14" s="1" customFormat="1">
      <c r="D19818" s="32"/>
      <c r="G19818" s="32"/>
      <c r="I19818" s="7"/>
      <c r="J19818" s="7"/>
      <c r="K19818" s="7"/>
      <c r="N19818" s="7"/>
    </row>
    <row r="19819" spans="4:14" s="1" customFormat="1">
      <c r="D19819" s="32"/>
      <c r="G19819" s="32"/>
      <c r="I19819" s="7"/>
      <c r="J19819" s="7"/>
      <c r="K19819" s="7"/>
      <c r="N19819" s="7"/>
    </row>
    <row r="19820" spans="4:14" s="1" customFormat="1">
      <c r="D19820" s="32"/>
      <c r="G19820" s="32"/>
      <c r="I19820" s="7"/>
      <c r="J19820" s="7"/>
      <c r="K19820" s="7"/>
      <c r="N19820" s="7"/>
    </row>
    <row r="19821" spans="4:14" s="1" customFormat="1">
      <c r="D19821" s="32"/>
      <c r="G19821" s="32"/>
      <c r="I19821" s="7"/>
      <c r="J19821" s="7"/>
      <c r="K19821" s="7"/>
      <c r="N19821" s="7"/>
    </row>
    <row r="19822" spans="4:14" s="1" customFormat="1">
      <c r="D19822" s="32"/>
      <c r="G19822" s="32"/>
      <c r="I19822" s="7"/>
      <c r="J19822" s="7"/>
      <c r="K19822" s="7"/>
      <c r="N19822" s="7"/>
    </row>
    <row r="19823" spans="4:14" s="1" customFormat="1">
      <c r="D19823" s="32"/>
      <c r="G19823" s="32"/>
      <c r="I19823" s="7"/>
      <c r="J19823" s="7"/>
      <c r="K19823" s="7"/>
      <c r="N19823" s="7"/>
    </row>
    <row r="19824" spans="4:14" s="1" customFormat="1">
      <c r="D19824" s="32"/>
      <c r="G19824" s="32"/>
      <c r="I19824" s="7"/>
      <c r="J19824" s="7"/>
      <c r="K19824" s="7"/>
      <c r="N19824" s="7"/>
    </row>
    <row r="19825" spans="4:14" s="1" customFormat="1">
      <c r="D19825" s="32"/>
      <c r="G19825" s="32"/>
      <c r="I19825" s="7"/>
      <c r="J19825" s="7"/>
      <c r="K19825" s="7"/>
      <c r="N19825" s="7"/>
    </row>
    <row r="19826" spans="4:14" s="1" customFormat="1">
      <c r="D19826" s="32"/>
      <c r="G19826" s="32"/>
      <c r="I19826" s="7"/>
      <c r="J19826" s="7"/>
      <c r="K19826" s="7"/>
      <c r="N19826" s="7"/>
    </row>
    <row r="19827" spans="4:14" s="1" customFormat="1">
      <c r="D19827" s="32"/>
      <c r="G19827" s="32"/>
      <c r="I19827" s="7"/>
      <c r="J19827" s="7"/>
      <c r="K19827" s="7"/>
      <c r="N19827" s="7"/>
    </row>
    <row r="19828" spans="4:14" s="1" customFormat="1">
      <c r="D19828" s="32"/>
      <c r="G19828" s="32"/>
      <c r="I19828" s="7"/>
      <c r="J19828" s="7"/>
      <c r="K19828" s="7"/>
      <c r="N19828" s="7"/>
    </row>
    <row r="19829" spans="4:14" s="1" customFormat="1">
      <c r="D19829" s="32"/>
      <c r="G19829" s="32"/>
      <c r="I19829" s="7"/>
      <c r="J19829" s="7"/>
      <c r="K19829" s="7"/>
      <c r="N19829" s="7"/>
    </row>
    <row r="19830" spans="4:14" s="1" customFormat="1">
      <c r="D19830" s="32"/>
      <c r="G19830" s="32"/>
      <c r="I19830" s="7"/>
      <c r="J19830" s="7"/>
      <c r="K19830" s="7"/>
      <c r="N19830" s="7"/>
    </row>
    <row r="19831" spans="4:14" s="1" customFormat="1">
      <c r="D19831" s="32"/>
      <c r="G19831" s="32"/>
      <c r="I19831" s="7"/>
      <c r="J19831" s="7"/>
      <c r="K19831" s="7"/>
      <c r="N19831" s="7"/>
    </row>
    <row r="19832" spans="4:14" s="1" customFormat="1">
      <c r="D19832" s="32"/>
      <c r="G19832" s="32"/>
      <c r="I19832" s="7"/>
      <c r="J19832" s="7"/>
      <c r="K19832" s="7"/>
      <c r="N19832" s="7"/>
    </row>
    <row r="19833" spans="4:14" s="1" customFormat="1">
      <c r="D19833" s="32"/>
      <c r="G19833" s="32"/>
      <c r="I19833" s="7"/>
      <c r="J19833" s="7"/>
      <c r="K19833" s="7"/>
      <c r="N19833" s="7"/>
    </row>
    <row r="19834" spans="4:14" s="1" customFormat="1">
      <c r="D19834" s="32"/>
      <c r="G19834" s="32"/>
      <c r="I19834" s="7"/>
      <c r="J19834" s="7"/>
      <c r="K19834" s="7"/>
      <c r="N19834" s="7"/>
    </row>
    <row r="19835" spans="4:14" s="1" customFormat="1">
      <c r="D19835" s="32"/>
      <c r="G19835" s="32"/>
      <c r="I19835" s="7"/>
      <c r="J19835" s="7"/>
      <c r="K19835" s="7"/>
      <c r="N19835" s="7"/>
    </row>
    <row r="19836" spans="4:14" s="1" customFormat="1">
      <c r="D19836" s="32"/>
      <c r="G19836" s="32"/>
      <c r="I19836" s="7"/>
      <c r="J19836" s="7"/>
      <c r="K19836" s="7"/>
      <c r="N19836" s="7"/>
    </row>
    <row r="19837" spans="4:14" s="1" customFormat="1">
      <c r="D19837" s="32"/>
      <c r="G19837" s="32"/>
      <c r="I19837" s="7"/>
      <c r="J19837" s="7"/>
      <c r="K19837" s="7"/>
      <c r="N19837" s="7"/>
    </row>
    <row r="19838" spans="4:14" s="1" customFormat="1">
      <c r="D19838" s="32"/>
      <c r="G19838" s="32"/>
      <c r="I19838" s="7"/>
      <c r="J19838" s="7"/>
      <c r="K19838" s="7"/>
      <c r="N19838" s="7"/>
    </row>
    <row r="19839" spans="4:14" s="1" customFormat="1">
      <c r="D19839" s="32"/>
      <c r="G19839" s="32"/>
      <c r="I19839" s="7"/>
      <c r="J19839" s="7"/>
      <c r="K19839" s="7"/>
      <c r="N19839" s="7"/>
    </row>
    <row r="19840" spans="4:14" s="1" customFormat="1">
      <c r="D19840" s="32"/>
      <c r="G19840" s="32"/>
      <c r="I19840" s="7"/>
      <c r="J19840" s="7"/>
      <c r="K19840" s="7"/>
      <c r="N19840" s="7"/>
    </row>
    <row r="19841" spans="4:14" s="1" customFormat="1">
      <c r="D19841" s="32"/>
      <c r="G19841" s="32"/>
      <c r="I19841" s="7"/>
      <c r="J19841" s="7"/>
      <c r="K19841" s="7"/>
      <c r="N19841" s="7"/>
    </row>
    <row r="19842" spans="4:14" s="1" customFormat="1">
      <c r="D19842" s="32"/>
      <c r="G19842" s="32"/>
      <c r="I19842" s="7"/>
      <c r="J19842" s="7"/>
      <c r="K19842" s="7"/>
      <c r="N19842" s="7"/>
    </row>
    <row r="19843" spans="4:14" s="1" customFormat="1">
      <c r="D19843" s="32"/>
      <c r="G19843" s="32"/>
      <c r="I19843" s="7"/>
      <c r="J19843" s="7"/>
      <c r="K19843" s="7"/>
      <c r="N19843" s="7"/>
    </row>
    <row r="19844" spans="4:14" s="1" customFormat="1">
      <c r="D19844" s="32"/>
      <c r="G19844" s="32"/>
      <c r="I19844" s="7"/>
      <c r="J19844" s="7"/>
      <c r="K19844" s="7"/>
      <c r="N19844" s="7"/>
    </row>
    <row r="19845" spans="4:14" s="1" customFormat="1">
      <c r="D19845" s="32"/>
      <c r="G19845" s="32"/>
      <c r="I19845" s="7"/>
      <c r="J19845" s="7"/>
      <c r="K19845" s="7"/>
      <c r="N19845" s="7"/>
    </row>
    <row r="19846" spans="4:14" s="1" customFormat="1">
      <c r="D19846" s="32"/>
      <c r="G19846" s="32"/>
      <c r="I19846" s="7"/>
      <c r="J19846" s="7"/>
      <c r="K19846" s="7"/>
      <c r="N19846" s="7"/>
    </row>
    <row r="19847" spans="4:14" s="1" customFormat="1">
      <c r="D19847" s="32"/>
      <c r="G19847" s="32"/>
      <c r="I19847" s="7"/>
      <c r="J19847" s="7"/>
      <c r="K19847" s="7"/>
      <c r="N19847" s="7"/>
    </row>
    <row r="19848" spans="4:14" s="1" customFormat="1">
      <c r="D19848" s="32"/>
      <c r="G19848" s="32"/>
      <c r="I19848" s="7"/>
      <c r="J19848" s="7"/>
      <c r="K19848" s="7"/>
      <c r="N19848" s="7"/>
    </row>
    <row r="19849" spans="4:14" s="1" customFormat="1">
      <c r="D19849" s="32"/>
      <c r="G19849" s="32"/>
      <c r="I19849" s="7"/>
      <c r="J19849" s="7"/>
      <c r="K19849" s="7"/>
      <c r="N19849" s="7"/>
    </row>
    <row r="19850" spans="4:14" s="1" customFormat="1">
      <c r="D19850" s="32"/>
      <c r="G19850" s="32"/>
      <c r="I19850" s="7"/>
      <c r="J19850" s="7"/>
      <c r="K19850" s="7"/>
      <c r="N19850" s="7"/>
    </row>
    <row r="19851" spans="4:14" s="1" customFormat="1">
      <c r="D19851" s="32"/>
      <c r="G19851" s="32"/>
      <c r="I19851" s="7"/>
      <c r="J19851" s="7"/>
      <c r="K19851" s="7"/>
      <c r="N19851" s="7"/>
    </row>
    <row r="19852" spans="4:14" s="1" customFormat="1">
      <c r="D19852" s="32"/>
      <c r="G19852" s="32"/>
      <c r="I19852" s="7"/>
      <c r="J19852" s="7"/>
      <c r="K19852" s="7"/>
      <c r="N19852" s="7"/>
    </row>
    <row r="19853" spans="4:14" s="1" customFormat="1">
      <c r="D19853" s="32"/>
      <c r="G19853" s="32"/>
      <c r="I19853" s="7"/>
      <c r="J19853" s="7"/>
      <c r="K19853" s="7"/>
      <c r="N19853" s="7"/>
    </row>
    <row r="19854" spans="4:14" s="1" customFormat="1">
      <c r="D19854" s="32"/>
      <c r="G19854" s="32"/>
      <c r="I19854" s="7"/>
      <c r="J19854" s="7"/>
      <c r="K19854" s="7"/>
      <c r="N19854" s="7"/>
    </row>
    <row r="19855" spans="4:14" s="1" customFormat="1">
      <c r="D19855" s="32"/>
      <c r="G19855" s="32"/>
      <c r="I19855" s="7"/>
      <c r="J19855" s="7"/>
      <c r="K19855" s="7"/>
      <c r="N19855" s="7"/>
    </row>
    <row r="19856" spans="4:14" s="1" customFormat="1">
      <c r="D19856" s="32"/>
      <c r="G19856" s="32"/>
      <c r="I19856" s="7"/>
      <c r="J19856" s="7"/>
      <c r="K19856" s="7"/>
      <c r="N19856" s="7"/>
    </row>
    <row r="19857" spans="4:14" s="1" customFormat="1">
      <c r="D19857" s="32"/>
      <c r="G19857" s="32"/>
      <c r="I19857" s="7"/>
      <c r="J19857" s="7"/>
      <c r="K19857" s="7"/>
      <c r="N19857" s="7"/>
    </row>
    <row r="19858" spans="4:14" s="1" customFormat="1">
      <c r="D19858" s="32"/>
      <c r="G19858" s="32"/>
      <c r="I19858" s="7"/>
      <c r="J19858" s="7"/>
      <c r="K19858" s="7"/>
      <c r="N19858" s="7"/>
    </row>
    <row r="19859" spans="4:14" s="1" customFormat="1">
      <c r="D19859" s="32"/>
      <c r="G19859" s="32"/>
      <c r="I19859" s="7"/>
      <c r="J19859" s="7"/>
      <c r="K19859" s="7"/>
      <c r="N19859" s="7"/>
    </row>
    <row r="19860" spans="4:14" s="1" customFormat="1">
      <c r="D19860" s="32"/>
      <c r="G19860" s="32"/>
      <c r="I19860" s="7"/>
      <c r="J19860" s="7"/>
      <c r="K19860" s="7"/>
      <c r="N19860" s="7"/>
    </row>
    <row r="19861" spans="4:14" s="1" customFormat="1">
      <c r="D19861" s="32"/>
      <c r="G19861" s="32"/>
      <c r="I19861" s="7"/>
      <c r="J19861" s="7"/>
      <c r="K19861" s="7"/>
      <c r="N19861" s="7"/>
    </row>
    <row r="19862" spans="4:14" s="1" customFormat="1">
      <c r="D19862" s="32"/>
      <c r="G19862" s="32"/>
      <c r="I19862" s="7"/>
      <c r="J19862" s="7"/>
      <c r="K19862" s="7"/>
      <c r="N19862" s="7"/>
    </row>
    <row r="19863" spans="4:14" s="1" customFormat="1">
      <c r="D19863" s="32"/>
      <c r="G19863" s="32"/>
      <c r="I19863" s="7"/>
      <c r="J19863" s="7"/>
      <c r="K19863" s="7"/>
      <c r="N19863" s="7"/>
    </row>
    <row r="19864" spans="4:14" s="1" customFormat="1">
      <c r="D19864" s="32"/>
      <c r="G19864" s="32"/>
      <c r="I19864" s="7"/>
      <c r="J19864" s="7"/>
      <c r="K19864" s="7"/>
      <c r="N19864" s="7"/>
    </row>
    <row r="19865" spans="4:14" s="1" customFormat="1">
      <c r="D19865" s="32"/>
      <c r="G19865" s="32"/>
      <c r="I19865" s="7"/>
      <c r="J19865" s="7"/>
      <c r="K19865" s="7"/>
      <c r="N19865" s="7"/>
    </row>
    <row r="19866" spans="4:14" s="1" customFormat="1">
      <c r="D19866" s="32"/>
      <c r="G19866" s="32"/>
      <c r="I19866" s="7"/>
      <c r="J19866" s="7"/>
      <c r="K19866" s="7"/>
      <c r="N19866" s="7"/>
    </row>
    <row r="19867" spans="4:14" s="1" customFormat="1">
      <c r="D19867" s="32"/>
      <c r="G19867" s="32"/>
      <c r="I19867" s="7"/>
      <c r="J19867" s="7"/>
      <c r="K19867" s="7"/>
      <c r="N19867" s="7"/>
    </row>
    <row r="19868" spans="4:14" s="1" customFormat="1">
      <c r="D19868" s="32"/>
      <c r="G19868" s="32"/>
      <c r="I19868" s="7"/>
      <c r="J19868" s="7"/>
      <c r="K19868" s="7"/>
      <c r="N19868" s="7"/>
    </row>
    <row r="19869" spans="4:14" s="1" customFormat="1">
      <c r="D19869" s="32"/>
      <c r="G19869" s="32"/>
      <c r="I19869" s="7"/>
      <c r="J19869" s="7"/>
      <c r="K19869" s="7"/>
      <c r="N19869" s="7"/>
    </row>
    <row r="19870" spans="4:14" s="1" customFormat="1">
      <c r="D19870" s="32"/>
      <c r="G19870" s="32"/>
      <c r="I19870" s="7"/>
      <c r="J19870" s="7"/>
      <c r="K19870" s="7"/>
      <c r="N19870" s="7"/>
    </row>
    <row r="19871" spans="4:14" s="1" customFormat="1">
      <c r="D19871" s="32"/>
      <c r="G19871" s="32"/>
      <c r="I19871" s="7"/>
      <c r="J19871" s="7"/>
      <c r="K19871" s="7"/>
      <c r="N19871" s="7"/>
    </row>
    <row r="19872" spans="4:14" s="1" customFormat="1">
      <c r="D19872" s="32"/>
      <c r="G19872" s="32"/>
      <c r="I19872" s="7"/>
      <c r="J19872" s="7"/>
      <c r="K19872" s="7"/>
      <c r="N19872" s="7"/>
    </row>
    <row r="19873" spans="4:14" s="1" customFormat="1">
      <c r="D19873" s="32"/>
      <c r="G19873" s="32"/>
      <c r="I19873" s="7"/>
      <c r="J19873" s="7"/>
      <c r="K19873" s="7"/>
      <c r="N19873" s="7"/>
    </row>
    <row r="19874" spans="4:14" s="1" customFormat="1">
      <c r="D19874" s="32"/>
      <c r="G19874" s="32"/>
      <c r="I19874" s="7"/>
      <c r="J19874" s="7"/>
      <c r="K19874" s="7"/>
      <c r="N19874" s="7"/>
    </row>
    <row r="19875" spans="4:14" s="1" customFormat="1">
      <c r="D19875" s="32"/>
      <c r="G19875" s="32"/>
      <c r="I19875" s="7"/>
      <c r="J19875" s="7"/>
      <c r="K19875" s="7"/>
      <c r="N19875" s="7"/>
    </row>
    <row r="19876" spans="4:14" s="1" customFormat="1">
      <c r="D19876" s="32"/>
      <c r="G19876" s="32"/>
      <c r="I19876" s="7"/>
      <c r="J19876" s="7"/>
      <c r="K19876" s="7"/>
      <c r="N19876" s="7"/>
    </row>
    <row r="19877" spans="4:14" s="1" customFormat="1">
      <c r="D19877" s="32"/>
      <c r="G19877" s="32"/>
      <c r="I19877" s="7"/>
      <c r="J19877" s="7"/>
      <c r="K19877" s="7"/>
      <c r="N19877" s="7"/>
    </row>
    <row r="19878" spans="4:14" s="1" customFormat="1">
      <c r="D19878" s="32"/>
      <c r="G19878" s="32"/>
      <c r="I19878" s="7"/>
      <c r="J19878" s="7"/>
      <c r="K19878" s="7"/>
      <c r="N19878" s="7"/>
    </row>
    <row r="19879" spans="4:14" s="1" customFormat="1">
      <c r="D19879" s="32"/>
      <c r="G19879" s="32"/>
      <c r="I19879" s="7"/>
      <c r="J19879" s="7"/>
      <c r="K19879" s="7"/>
      <c r="N19879" s="7"/>
    </row>
    <row r="19880" spans="4:14" s="1" customFormat="1">
      <c r="D19880" s="32"/>
      <c r="G19880" s="32"/>
      <c r="I19880" s="7"/>
      <c r="J19880" s="7"/>
      <c r="K19880" s="7"/>
      <c r="N19880" s="7"/>
    </row>
    <row r="19881" spans="4:14" s="1" customFormat="1">
      <c r="D19881" s="32"/>
      <c r="G19881" s="32"/>
      <c r="I19881" s="7"/>
      <c r="J19881" s="7"/>
      <c r="K19881" s="7"/>
      <c r="N19881" s="7"/>
    </row>
    <row r="19882" spans="4:14" s="1" customFormat="1">
      <c r="D19882" s="32"/>
      <c r="G19882" s="32"/>
      <c r="I19882" s="7"/>
      <c r="J19882" s="7"/>
      <c r="K19882" s="7"/>
      <c r="N19882" s="7"/>
    </row>
    <row r="19883" spans="4:14" s="1" customFormat="1">
      <c r="D19883" s="32"/>
      <c r="G19883" s="32"/>
      <c r="I19883" s="7"/>
      <c r="J19883" s="7"/>
      <c r="K19883" s="7"/>
      <c r="N19883" s="7"/>
    </row>
    <row r="19884" spans="4:14" s="1" customFormat="1">
      <c r="D19884" s="32"/>
      <c r="G19884" s="32"/>
      <c r="I19884" s="7"/>
      <c r="J19884" s="7"/>
      <c r="K19884" s="7"/>
      <c r="N19884" s="7"/>
    </row>
    <row r="19885" spans="4:14" s="1" customFormat="1">
      <c r="D19885" s="32"/>
      <c r="G19885" s="32"/>
      <c r="I19885" s="7"/>
      <c r="J19885" s="7"/>
      <c r="K19885" s="7"/>
      <c r="N19885" s="7"/>
    </row>
    <row r="19886" spans="4:14" s="1" customFormat="1">
      <c r="D19886" s="32"/>
      <c r="G19886" s="32"/>
      <c r="I19886" s="7"/>
      <c r="J19886" s="7"/>
      <c r="K19886" s="7"/>
      <c r="N19886" s="7"/>
    </row>
    <row r="19887" spans="4:14" s="1" customFormat="1">
      <c r="D19887" s="32"/>
      <c r="G19887" s="32"/>
      <c r="I19887" s="7"/>
      <c r="J19887" s="7"/>
      <c r="K19887" s="7"/>
      <c r="N19887" s="7"/>
    </row>
    <row r="19888" spans="4:14" s="1" customFormat="1">
      <c r="D19888" s="32"/>
      <c r="G19888" s="32"/>
      <c r="I19888" s="7"/>
      <c r="J19888" s="7"/>
      <c r="K19888" s="7"/>
      <c r="N19888" s="7"/>
    </row>
    <row r="19889" spans="4:14" s="1" customFormat="1">
      <c r="D19889" s="32"/>
      <c r="G19889" s="32"/>
      <c r="I19889" s="7"/>
      <c r="J19889" s="7"/>
      <c r="K19889" s="7"/>
      <c r="N19889" s="7"/>
    </row>
    <row r="19890" spans="4:14" s="1" customFormat="1">
      <c r="D19890" s="32"/>
      <c r="G19890" s="32"/>
      <c r="I19890" s="7"/>
      <c r="J19890" s="7"/>
      <c r="K19890" s="7"/>
      <c r="N19890" s="7"/>
    </row>
    <row r="19891" spans="4:14" s="1" customFormat="1">
      <c r="D19891" s="32"/>
      <c r="G19891" s="32"/>
      <c r="I19891" s="7"/>
      <c r="J19891" s="7"/>
      <c r="K19891" s="7"/>
      <c r="N19891" s="7"/>
    </row>
    <row r="19892" spans="4:14" s="1" customFormat="1">
      <c r="D19892" s="32"/>
      <c r="G19892" s="32"/>
      <c r="I19892" s="7"/>
      <c r="J19892" s="7"/>
      <c r="K19892" s="7"/>
      <c r="N19892" s="7"/>
    </row>
    <row r="19893" spans="4:14" s="1" customFormat="1">
      <c r="D19893" s="32"/>
      <c r="G19893" s="32"/>
      <c r="I19893" s="7"/>
      <c r="J19893" s="7"/>
      <c r="K19893" s="7"/>
      <c r="N19893" s="7"/>
    </row>
    <row r="19894" spans="4:14" s="1" customFormat="1">
      <c r="D19894" s="32"/>
      <c r="G19894" s="32"/>
      <c r="I19894" s="7"/>
      <c r="J19894" s="7"/>
      <c r="K19894" s="7"/>
      <c r="N19894" s="7"/>
    </row>
    <row r="19895" spans="4:14" s="1" customFormat="1">
      <c r="D19895" s="32"/>
      <c r="G19895" s="32"/>
      <c r="I19895" s="7"/>
      <c r="J19895" s="7"/>
      <c r="K19895" s="7"/>
      <c r="N19895" s="7"/>
    </row>
    <row r="19896" spans="4:14" s="1" customFormat="1">
      <c r="D19896" s="32"/>
      <c r="G19896" s="32"/>
      <c r="I19896" s="7"/>
      <c r="J19896" s="7"/>
      <c r="K19896" s="7"/>
      <c r="N19896" s="7"/>
    </row>
    <row r="19897" spans="4:14" s="1" customFormat="1">
      <c r="D19897" s="32"/>
      <c r="G19897" s="32"/>
      <c r="I19897" s="7"/>
      <c r="J19897" s="7"/>
      <c r="K19897" s="7"/>
      <c r="N19897" s="7"/>
    </row>
    <row r="19898" spans="4:14" s="1" customFormat="1">
      <c r="D19898" s="32"/>
      <c r="G19898" s="32"/>
      <c r="I19898" s="7"/>
      <c r="J19898" s="7"/>
      <c r="K19898" s="7"/>
      <c r="N19898" s="7"/>
    </row>
    <row r="19899" spans="4:14" s="1" customFormat="1">
      <c r="D19899" s="32"/>
      <c r="G19899" s="32"/>
      <c r="I19899" s="7"/>
      <c r="J19899" s="7"/>
      <c r="K19899" s="7"/>
      <c r="N19899" s="7"/>
    </row>
    <row r="19900" spans="4:14" s="1" customFormat="1">
      <c r="D19900" s="32"/>
      <c r="G19900" s="32"/>
      <c r="I19900" s="7"/>
      <c r="J19900" s="7"/>
      <c r="K19900" s="7"/>
      <c r="N19900" s="7"/>
    </row>
    <row r="19901" spans="4:14" s="1" customFormat="1">
      <c r="D19901" s="32"/>
      <c r="G19901" s="32"/>
      <c r="I19901" s="7"/>
      <c r="J19901" s="7"/>
      <c r="K19901" s="7"/>
      <c r="N19901" s="7"/>
    </row>
    <row r="19902" spans="4:14" s="1" customFormat="1">
      <c r="D19902" s="32"/>
      <c r="G19902" s="32"/>
      <c r="I19902" s="7"/>
      <c r="J19902" s="7"/>
      <c r="K19902" s="7"/>
      <c r="N19902" s="7"/>
    </row>
    <row r="19903" spans="4:14" s="1" customFormat="1">
      <c r="D19903" s="32"/>
      <c r="G19903" s="32"/>
      <c r="I19903" s="7"/>
      <c r="J19903" s="7"/>
      <c r="K19903" s="7"/>
      <c r="N19903" s="7"/>
    </row>
    <row r="19904" spans="4:14" s="1" customFormat="1">
      <c r="D19904" s="32"/>
      <c r="G19904" s="32"/>
      <c r="I19904" s="7"/>
      <c r="J19904" s="7"/>
      <c r="K19904" s="7"/>
      <c r="N19904" s="7"/>
    </row>
    <row r="19905" spans="4:14" s="1" customFormat="1">
      <c r="D19905" s="32"/>
      <c r="G19905" s="32"/>
      <c r="I19905" s="7"/>
      <c r="J19905" s="7"/>
      <c r="K19905" s="7"/>
      <c r="N19905" s="7"/>
    </row>
    <row r="19906" spans="4:14" s="1" customFormat="1">
      <c r="D19906" s="32"/>
      <c r="G19906" s="32"/>
      <c r="I19906" s="7"/>
      <c r="J19906" s="7"/>
      <c r="K19906" s="7"/>
      <c r="N19906" s="7"/>
    </row>
    <row r="19907" spans="4:14" s="1" customFormat="1">
      <c r="D19907" s="32"/>
      <c r="G19907" s="32"/>
      <c r="I19907" s="7"/>
      <c r="J19907" s="7"/>
      <c r="K19907" s="7"/>
      <c r="N19907" s="7"/>
    </row>
    <row r="19908" spans="4:14" s="1" customFormat="1">
      <c r="D19908" s="32"/>
      <c r="G19908" s="32"/>
      <c r="I19908" s="7"/>
      <c r="J19908" s="7"/>
      <c r="K19908" s="7"/>
      <c r="N19908" s="7"/>
    </row>
    <row r="19909" spans="4:14" s="1" customFormat="1">
      <c r="D19909" s="32"/>
      <c r="G19909" s="32"/>
      <c r="I19909" s="7"/>
      <c r="J19909" s="7"/>
      <c r="K19909" s="7"/>
      <c r="N19909" s="7"/>
    </row>
    <row r="19910" spans="4:14" s="1" customFormat="1">
      <c r="D19910" s="32"/>
      <c r="G19910" s="32"/>
      <c r="I19910" s="7"/>
      <c r="J19910" s="7"/>
      <c r="K19910" s="7"/>
      <c r="N19910" s="7"/>
    </row>
    <row r="19911" spans="4:14" s="1" customFormat="1">
      <c r="D19911" s="32"/>
      <c r="G19911" s="32"/>
      <c r="I19911" s="7"/>
      <c r="J19911" s="7"/>
      <c r="K19911" s="7"/>
      <c r="N19911" s="7"/>
    </row>
    <row r="19912" spans="4:14" s="1" customFormat="1">
      <c r="D19912" s="32"/>
      <c r="G19912" s="32"/>
      <c r="I19912" s="7"/>
      <c r="J19912" s="7"/>
      <c r="K19912" s="7"/>
      <c r="N19912" s="7"/>
    </row>
    <row r="19913" spans="4:14" s="1" customFormat="1">
      <c r="D19913" s="32"/>
      <c r="G19913" s="32"/>
      <c r="I19913" s="7"/>
      <c r="J19913" s="7"/>
      <c r="K19913" s="7"/>
      <c r="N19913" s="7"/>
    </row>
    <row r="19914" spans="4:14" s="1" customFormat="1">
      <c r="D19914" s="32"/>
      <c r="G19914" s="32"/>
      <c r="I19914" s="7"/>
      <c r="J19914" s="7"/>
      <c r="K19914" s="7"/>
      <c r="N19914" s="7"/>
    </row>
    <row r="19915" spans="4:14" s="1" customFormat="1">
      <c r="D19915" s="32"/>
      <c r="G19915" s="32"/>
      <c r="I19915" s="7"/>
      <c r="J19915" s="7"/>
      <c r="K19915" s="7"/>
      <c r="N19915" s="7"/>
    </row>
    <row r="19916" spans="4:14" s="1" customFormat="1">
      <c r="D19916" s="32"/>
      <c r="G19916" s="32"/>
      <c r="I19916" s="7"/>
      <c r="J19916" s="7"/>
      <c r="K19916" s="7"/>
      <c r="N19916" s="7"/>
    </row>
    <row r="19917" spans="4:14" s="1" customFormat="1">
      <c r="D19917" s="32"/>
      <c r="G19917" s="32"/>
      <c r="I19917" s="7"/>
      <c r="J19917" s="7"/>
      <c r="K19917" s="7"/>
      <c r="N19917" s="7"/>
    </row>
    <row r="19918" spans="4:14" s="1" customFormat="1">
      <c r="D19918" s="32"/>
      <c r="G19918" s="32"/>
      <c r="I19918" s="7"/>
      <c r="J19918" s="7"/>
      <c r="K19918" s="7"/>
      <c r="N19918" s="7"/>
    </row>
    <row r="19919" spans="4:14" s="1" customFormat="1">
      <c r="D19919" s="32"/>
      <c r="G19919" s="32"/>
      <c r="I19919" s="7"/>
      <c r="J19919" s="7"/>
      <c r="K19919" s="7"/>
      <c r="N19919" s="7"/>
    </row>
    <row r="19920" spans="4:14" s="1" customFormat="1">
      <c r="D19920" s="32"/>
      <c r="G19920" s="32"/>
      <c r="I19920" s="7"/>
      <c r="J19920" s="7"/>
      <c r="K19920" s="7"/>
      <c r="N19920" s="7"/>
    </row>
    <row r="19921" spans="4:14" s="1" customFormat="1">
      <c r="D19921" s="32"/>
      <c r="G19921" s="32"/>
      <c r="I19921" s="7"/>
      <c r="J19921" s="7"/>
      <c r="K19921" s="7"/>
      <c r="N19921" s="7"/>
    </row>
    <row r="19922" spans="4:14" s="1" customFormat="1">
      <c r="D19922" s="32"/>
      <c r="G19922" s="32"/>
      <c r="I19922" s="7"/>
      <c r="J19922" s="7"/>
      <c r="K19922" s="7"/>
      <c r="N19922" s="7"/>
    </row>
    <row r="19923" spans="4:14" s="1" customFormat="1">
      <c r="D19923" s="32"/>
      <c r="G19923" s="32"/>
      <c r="I19923" s="7"/>
      <c r="J19923" s="7"/>
      <c r="K19923" s="7"/>
      <c r="N19923" s="7"/>
    </row>
    <row r="19924" spans="4:14" s="1" customFormat="1">
      <c r="D19924" s="32"/>
      <c r="G19924" s="32"/>
      <c r="I19924" s="7"/>
      <c r="J19924" s="7"/>
      <c r="K19924" s="7"/>
      <c r="N19924" s="7"/>
    </row>
    <row r="19925" spans="4:14" s="1" customFormat="1">
      <c r="D19925" s="32"/>
      <c r="G19925" s="32"/>
      <c r="I19925" s="7"/>
      <c r="J19925" s="7"/>
      <c r="K19925" s="7"/>
      <c r="N19925" s="7"/>
    </row>
    <row r="19926" spans="4:14" s="1" customFormat="1">
      <c r="D19926" s="32"/>
      <c r="G19926" s="32"/>
      <c r="I19926" s="7"/>
      <c r="J19926" s="7"/>
      <c r="K19926" s="7"/>
      <c r="N19926" s="7"/>
    </row>
    <row r="19927" spans="4:14" s="1" customFormat="1">
      <c r="D19927" s="32"/>
      <c r="G19927" s="32"/>
      <c r="I19927" s="7"/>
      <c r="J19927" s="7"/>
      <c r="K19927" s="7"/>
      <c r="N19927" s="7"/>
    </row>
    <row r="19928" spans="4:14" s="1" customFormat="1">
      <c r="D19928" s="32"/>
      <c r="G19928" s="32"/>
      <c r="I19928" s="7"/>
      <c r="J19928" s="7"/>
      <c r="K19928" s="7"/>
      <c r="N19928" s="7"/>
    </row>
    <row r="19929" spans="4:14" s="1" customFormat="1">
      <c r="D19929" s="32"/>
      <c r="G19929" s="32"/>
      <c r="I19929" s="7"/>
      <c r="J19929" s="7"/>
      <c r="K19929" s="7"/>
      <c r="N19929" s="7"/>
    </row>
    <row r="19930" spans="4:14" s="1" customFormat="1">
      <c r="D19930" s="32"/>
      <c r="G19930" s="32"/>
      <c r="I19930" s="7"/>
      <c r="J19930" s="7"/>
      <c r="K19930" s="7"/>
      <c r="N19930" s="7"/>
    </row>
    <row r="19931" spans="4:14" s="1" customFormat="1">
      <c r="D19931" s="32"/>
      <c r="G19931" s="32"/>
      <c r="I19931" s="7"/>
      <c r="J19931" s="7"/>
      <c r="K19931" s="7"/>
      <c r="N19931" s="7"/>
    </row>
    <row r="19932" spans="4:14" s="1" customFormat="1">
      <c r="D19932" s="32"/>
      <c r="G19932" s="32"/>
      <c r="I19932" s="7"/>
      <c r="J19932" s="7"/>
      <c r="K19932" s="7"/>
      <c r="N19932" s="7"/>
    </row>
    <row r="19933" spans="4:14" s="1" customFormat="1">
      <c r="D19933" s="32"/>
      <c r="G19933" s="32"/>
      <c r="I19933" s="7"/>
      <c r="J19933" s="7"/>
      <c r="K19933" s="7"/>
      <c r="N19933" s="7"/>
    </row>
    <row r="19934" spans="4:14" s="1" customFormat="1">
      <c r="D19934" s="32"/>
      <c r="G19934" s="32"/>
      <c r="I19934" s="7"/>
      <c r="J19934" s="7"/>
      <c r="K19934" s="7"/>
      <c r="N19934" s="7"/>
    </row>
    <row r="19935" spans="4:14" s="1" customFormat="1">
      <c r="D19935" s="32"/>
      <c r="G19935" s="32"/>
      <c r="I19935" s="7"/>
      <c r="J19935" s="7"/>
      <c r="K19935" s="7"/>
      <c r="N19935" s="7"/>
    </row>
    <row r="19936" spans="4:14" s="1" customFormat="1">
      <c r="D19936" s="32"/>
      <c r="G19936" s="32"/>
      <c r="I19936" s="7"/>
      <c r="J19936" s="7"/>
      <c r="K19936" s="7"/>
      <c r="N19936" s="7"/>
    </row>
    <row r="19937" spans="4:14" s="1" customFormat="1">
      <c r="D19937" s="32"/>
      <c r="G19937" s="32"/>
      <c r="I19937" s="7"/>
      <c r="J19937" s="7"/>
      <c r="K19937" s="7"/>
      <c r="N19937" s="7"/>
    </row>
    <row r="19938" spans="4:14" s="1" customFormat="1">
      <c r="D19938" s="32"/>
      <c r="G19938" s="32"/>
      <c r="I19938" s="7"/>
      <c r="J19938" s="7"/>
      <c r="K19938" s="7"/>
      <c r="N19938" s="7"/>
    </row>
    <row r="19939" spans="4:14" s="1" customFormat="1">
      <c r="D19939" s="32"/>
      <c r="G19939" s="32"/>
      <c r="I19939" s="7"/>
      <c r="J19939" s="7"/>
      <c r="K19939" s="7"/>
      <c r="N19939" s="7"/>
    </row>
    <row r="19940" spans="4:14" s="1" customFormat="1">
      <c r="D19940" s="32"/>
      <c r="G19940" s="32"/>
      <c r="I19940" s="7"/>
      <c r="J19940" s="7"/>
      <c r="K19940" s="7"/>
      <c r="N19940" s="7"/>
    </row>
    <row r="19941" spans="4:14" s="1" customFormat="1">
      <c r="D19941" s="32"/>
      <c r="G19941" s="32"/>
      <c r="I19941" s="7"/>
      <c r="J19941" s="7"/>
      <c r="K19941" s="7"/>
      <c r="N19941" s="7"/>
    </row>
    <row r="19942" spans="4:14" s="1" customFormat="1">
      <c r="D19942" s="32"/>
      <c r="G19942" s="32"/>
      <c r="I19942" s="7"/>
      <c r="J19942" s="7"/>
      <c r="K19942" s="7"/>
      <c r="N19942" s="7"/>
    </row>
    <row r="19943" spans="4:14" s="1" customFormat="1">
      <c r="D19943" s="32"/>
      <c r="G19943" s="32"/>
      <c r="I19943" s="7"/>
      <c r="J19943" s="7"/>
      <c r="K19943" s="7"/>
      <c r="N19943" s="7"/>
    </row>
    <row r="19944" spans="4:14" s="1" customFormat="1">
      <c r="D19944" s="32"/>
      <c r="G19944" s="32"/>
      <c r="I19944" s="7"/>
      <c r="J19944" s="7"/>
      <c r="K19944" s="7"/>
      <c r="N19944" s="7"/>
    </row>
    <row r="19945" spans="4:14" s="1" customFormat="1">
      <c r="D19945" s="32"/>
      <c r="G19945" s="32"/>
      <c r="I19945" s="7"/>
      <c r="J19945" s="7"/>
      <c r="K19945" s="7"/>
      <c r="N19945" s="7"/>
    </row>
    <row r="19946" spans="4:14" s="1" customFormat="1">
      <c r="D19946" s="32"/>
      <c r="G19946" s="32"/>
      <c r="I19946" s="7"/>
      <c r="J19946" s="7"/>
      <c r="K19946" s="7"/>
      <c r="N19946" s="7"/>
    </row>
    <row r="19947" spans="4:14" s="1" customFormat="1">
      <c r="D19947" s="32"/>
      <c r="G19947" s="32"/>
      <c r="I19947" s="7"/>
      <c r="J19947" s="7"/>
      <c r="K19947" s="7"/>
      <c r="N19947" s="7"/>
    </row>
    <row r="19948" spans="4:14" s="1" customFormat="1">
      <c r="D19948" s="32"/>
      <c r="G19948" s="32"/>
      <c r="I19948" s="7"/>
      <c r="J19948" s="7"/>
      <c r="K19948" s="7"/>
      <c r="N19948" s="7"/>
    </row>
    <row r="19949" spans="4:14" s="1" customFormat="1">
      <c r="D19949" s="32"/>
      <c r="G19949" s="32"/>
      <c r="I19949" s="7"/>
      <c r="J19949" s="7"/>
      <c r="K19949" s="7"/>
      <c r="N19949" s="7"/>
    </row>
    <row r="19950" spans="4:14" s="1" customFormat="1">
      <c r="D19950" s="32"/>
      <c r="G19950" s="32"/>
      <c r="I19950" s="7"/>
      <c r="J19950" s="7"/>
      <c r="K19950" s="7"/>
      <c r="N19950" s="7"/>
    </row>
    <row r="19951" spans="4:14" s="1" customFormat="1">
      <c r="D19951" s="32"/>
      <c r="G19951" s="32"/>
      <c r="I19951" s="7"/>
      <c r="J19951" s="7"/>
      <c r="K19951" s="7"/>
      <c r="N19951" s="7"/>
    </row>
    <row r="19952" spans="4:14" s="1" customFormat="1">
      <c r="D19952" s="32"/>
      <c r="G19952" s="32"/>
      <c r="I19952" s="7"/>
      <c r="J19952" s="7"/>
      <c r="K19952" s="7"/>
      <c r="N19952" s="7"/>
    </row>
    <row r="19953" spans="4:14" s="1" customFormat="1">
      <c r="D19953" s="32"/>
      <c r="G19953" s="32"/>
      <c r="I19953" s="7"/>
      <c r="J19953" s="7"/>
      <c r="K19953" s="7"/>
      <c r="N19953" s="7"/>
    </row>
    <row r="19954" spans="4:14" s="1" customFormat="1">
      <c r="D19954" s="32"/>
      <c r="G19954" s="32"/>
      <c r="I19954" s="7"/>
      <c r="J19954" s="7"/>
      <c r="K19954" s="7"/>
      <c r="N19954" s="7"/>
    </row>
    <row r="19955" spans="4:14" s="1" customFormat="1">
      <c r="D19955" s="32"/>
      <c r="G19955" s="32"/>
      <c r="I19955" s="7"/>
      <c r="J19955" s="7"/>
      <c r="K19955" s="7"/>
      <c r="N19955" s="7"/>
    </row>
    <row r="19956" spans="4:14" s="1" customFormat="1">
      <c r="D19956" s="32"/>
      <c r="G19956" s="32"/>
      <c r="I19956" s="7"/>
      <c r="J19956" s="7"/>
      <c r="K19956" s="7"/>
      <c r="N19956" s="7"/>
    </row>
    <row r="19957" spans="4:14" s="1" customFormat="1">
      <c r="D19957" s="32"/>
      <c r="G19957" s="32"/>
      <c r="I19957" s="7"/>
      <c r="J19957" s="7"/>
      <c r="K19957" s="7"/>
      <c r="N19957" s="7"/>
    </row>
    <row r="19958" spans="4:14" s="1" customFormat="1">
      <c r="D19958" s="32"/>
      <c r="G19958" s="32"/>
      <c r="I19958" s="7"/>
      <c r="J19958" s="7"/>
      <c r="K19958" s="7"/>
      <c r="N19958" s="7"/>
    </row>
    <row r="19959" spans="4:14" s="1" customFormat="1">
      <c r="D19959" s="32"/>
      <c r="G19959" s="32"/>
      <c r="I19959" s="7"/>
      <c r="J19959" s="7"/>
      <c r="K19959" s="7"/>
      <c r="N19959" s="7"/>
    </row>
    <row r="19960" spans="4:14" s="1" customFormat="1">
      <c r="D19960" s="32"/>
      <c r="G19960" s="32"/>
      <c r="I19960" s="7"/>
      <c r="J19960" s="7"/>
      <c r="K19960" s="7"/>
      <c r="N19960" s="7"/>
    </row>
    <row r="19961" spans="4:14" s="1" customFormat="1">
      <c r="D19961" s="32"/>
      <c r="G19961" s="32"/>
      <c r="I19961" s="7"/>
      <c r="J19961" s="7"/>
      <c r="K19961" s="7"/>
      <c r="N19961" s="7"/>
    </row>
    <row r="19962" spans="4:14" s="1" customFormat="1">
      <c r="D19962" s="32"/>
      <c r="G19962" s="32"/>
      <c r="I19962" s="7"/>
      <c r="J19962" s="7"/>
      <c r="K19962" s="7"/>
      <c r="N19962" s="7"/>
    </row>
    <row r="19963" spans="4:14" s="1" customFormat="1">
      <c r="D19963" s="32"/>
      <c r="G19963" s="32"/>
      <c r="I19963" s="7"/>
      <c r="J19963" s="7"/>
      <c r="K19963" s="7"/>
      <c r="N19963" s="7"/>
    </row>
    <row r="19964" spans="4:14" s="1" customFormat="1">
      <c r="D19964" s="32"/>
      <c r="G19964" s="32"/>
      <c r="I19964" s="7"/>
      <c r="J19964" s="7"/>
      <c r="K19964" s="7"/>
      <c r="N19964" s="7"/>
    </row>
    <row r="19965" spans="4:14" s="1" customFormat="1">
      <c r="D19965" s="32"/>
      <c r="G19965" s="32"/>
      <c r="I19965" s="7"/>
      <c r="J19965" s="7"/>
      <c r="K19965" s="7"/>
      <c r="N19965" s="7"/>
    </row>
    <row r="19966" spans="4:14" s="1" customFormat="1">
      <c r="D19966" s="32"/>
      <c r="G19966" s="32"/>
      <c r="I19966" s="7"/>
      <c r="J19966" s="7"/>
      <c r="K19966" s="7"/>
      <c r="N19966" s="7"/>
    </row>
    <row r="19967" spans="4:14" s="1" customFormat="1">
      <c r="D19967" s="32"/>
      <c r="G19967" s="32"/>
      <c r="I19967" s="7"/>
      <c r="J19967" s="7"/>
      <c r="K19967" s="7"/>
      <c r="N19967" s="7"/>
    </row>
    <row r="19968" spans="4:14" s="1" customFormat="1">
      <c r="D19968" s="32"/>
      <c r="G19968" s="32"/>
      <c r="I19968" s="7"/>
      <c r="J19968" s="7"/>
      <c r="K19968" s="7"/>
      <c r="N19968" s="7"/>
    </row>
    <row r="19969" spans="4:14" s="1" customFormat="1">
      <c r="D19969" s="32"/>
      <c r="G19969" s="32"/>
      <c r="I19969" s="7"/>
      <c r="J19969" s="7"/>
      <c r="K19969" s="7"/>
      <c r="N19969" s="7"/>
    </row>
    <row r="19970" spans="4:14" s="1" customFormat="1">
      <c r="D19970" s="32"/>
      <c r="G19970" s="32"/>
      <c r="I19970" s="7"/>
      <c r="J19970" s="7"/>
      <c r="K19970" s="7"/>
      <c r="N19970" s="7"/>
    </row>
    <row r="19971" spans="4:14" s="1" customFormat="1">
      <c r="D19971" s="32"/>
      <c r="G19971" s="32"/>
      <c r="I19971" s="7"/>
      <c r="J19971" s="7"/>
      <c r="K19971" s="7"/>
      <c r="N19971" s="7"/>
    </row>
    <row r="19972" spans="4:14" s="1" customFormat="1">
      <c r="D19972" s="32"/>
      <c r="G19972" s="32"/>
      <c r="I19972" s="7"/>
      <c r="J19972" s="7"/>
      <c r="K19972" s="7"/>
      <c r="N19972" s="7"/>
    </row>
    <row r="19973" spans="4:14" s="1" customFormat="1">
      <c r="D19973" s="32"/>
      <c r="G19973" s="32"/>
      <c r="I19973" s="7"/>
      <c r="J19973" s="7"/>
      <c r="K19973" s="7"/>
      <c r="N19973" s="7"/>
    </row>
    <row r="19974" spans="4:14" s="1" customFormat="1">
      <c r="D19974" s="32"/>
      <c r="G19974" s="32"/>
      <c r="I19974" s="7"/>
      <c r="J19974" s="7"/>
      <c r="K19974" s="7"/>
      <c r="N19974" s="7"/>
    </row>
    <row r="19975" spans="4:14" s="1" customFormat="1">
      <c r="D19975" s="32"/>
      <c r="G19975" s="32"/>
      <c r="I19975" s="7"/>
      <c r="J19975" s="7"/>
      <c r="K19975" s="7"/>
      <c r="N19975" s="7"/>
    </row>
    <row r="19976" spans="4:14" s="1" customFormat="1">
      <c r="D19976" s="32"/>
      <c r="G19976" s="32"/>
      <c r="I19976" s="7"/>
      <c r="J19976" s="7"/>
      <c r="K19976" s="7"/>
      <c r="N19976" s="7"/>
    </row>
    <row r="19977" spans="4:14" s="1" customFormat="1">
      <c r="D19977" s="32"/>
      <c r="G19977" s="32"/>
      <c r="I19977" s="7"/>
      <c r="J19977" s="7"/>
      <c r="K19977" s="7"/>
      <c r="N19977" s="7"/>
    </row>
    <row r="19978" spans="4:14" s="1" customFormat="1">
      <c r="D19978" s="32"/>
      <c r="G19978" s="32"/>
      <c r="I19978" s="7"/>
      <c r="J19978" s="7"/>
      <c r="K19978" s="7"/>
      <c r="N19978" s="7"/>
    </row>
    <row r="19979" spans="4:14" s="1" customFormat="1">
      <c r="D19979" s="32"/>
      <c r="G19979" s="32"/>
      <c r="I19979" s="7"/>
      <c r="J19979" s="7"/>
      <c r="K19979" s="7"/>
      <c r="N19979" s="7"/>
    </row>
    <row r="19980" spans="4:14" s="1" customFormat="1">
      <c r="D19980" s="32"/>
      <c r="G19980" s="32"/>
      <c r="I19980" s="7"/>
      <c r="J19980" s="7"/>
      <c r="K19980" s="7"/>
      <c r="N19980" s="7"/>
    </row>
    <row r="19981" spans="4:14" s="1" customFormat="1">
      <c r="D19981" s="32"/>
      <c r="G19981" s="32"/>
      <c r="I19981" s="7"/>
      <c r="J19981" s="7"/>
      <c r="K19981" s="7"/>
      <c r="N19981" s="7"/>
    </row>
    <row r="19982" spans="4:14" s="1" customFormat="1">
      <c r="D19982" s="32"/>
      <c r="G19982" s="32"/>
      <c r="I19982" s="7"/>
      <c r="J19982" s="7"/>
      <c r="K19982" s="7"/>
      <c r="N19982" s="7"/>
    </row>
    <row r="19983" spans="4:14" s="1" customFormat="1">
      <c r="D19983" s="32"/>
      <c r="G19983" s="32"/>
      <c r="I19983" s="7"/>
      <c r="J19983" s="7"/>
      <c r="K19983" s="7"/>
      <c r="N19983" s="7"/>
    </row>
    <row r="19984" spans="4:14" s="1" customFormat="1">
      <c r="D19984" s="32"/>
      <c r="G19984" s="32"/>
      <c r="I19984" s="7"/>
      <c r="J19984" s="7"/>
      <c r="K19984" s="7"/>
      <c r="N19984" s="7"/>
    </row>
    <row r="19985" spans="4:14" s="1" customFormat="1">
      <c r="D19985" s="32"/>
      <c r="G19985" s="32"/>
      <c r="I19985" s="7"/>
      <c r="J19985" s="7"/>
      <c r="K19985" s="7"/>
      <c r="N19985" s="7"/>
    </row>
    <row r="19986" spans="4:14" s="1" customFormat="1">
      <c r="D19986" s="32"/>
      <c r="G19986" s="32"/>
      <c r="I19986" s="7"/>
      <c r="J19986" s="7"/>
      <c r="K19986" s="7"/>
      <c r="N19986" s="7"/>
    </row>
    <row r="19987" spans="4:14" s="1" customFormat="1">
      <c r="D19987" s="32"/>
      <c r="G19987" s="32"/>
      <c r="I19987" s="7"/>
      <c r="J19987" s="7"/>
      <c r="K19987" s="7"/>
      <c r="N19987" s="7"/>
    </row>
    <row r="19988" spans="4:14" s="1" customFormat="1">
      <c r="D19988" s="32"/>
      <c r="G19988" s="32"/>
      <c r="I19988" s="7"/>
      <c r="J19988" s="7"/>
      <c r="K19988" s="7"/>
      <c r="N19988" s="7"/>
    </row>
    <row r="19989" spans="4:14" s="1" customFormat="1">
      <c r="D19989" s="32"/>
      <c r="G19989" s="32"/>
      <c r="I19989" s="7"/>
      <c r="J19989" s="7"/>
      <c r="K19989" s="7"/>
      <c r="N19989" s="7"/>
    </row>
    <row r="19990" spans="4:14" s="1" customFormat="1">
      <c r="D19990" s="32"/>
      <c r="G19990" s="32"/>
      <c r="I19990" s="7"/>
      <c r="J19990" s="7"/>
      <c r="K19990" s="7"/>
      <c r="N19990" s="7"/>
    </row>
    <row r="19991" spans="4:14" s="1" customFormat="1">
      <c r="D19991" s="32"/>
      <c r="G19991" s="32"/>
      <c r="I19991" s="7"/>
      <c r="J19991" s="7"/>
      <c r="K19991" s="7"/>
      <c r="N19991" s="7"/>
    </row>
    <row r="19992" spans="4:14" s="1" customFormat="1">
      <c r="D19992" s="32"/>
      <c r="G19992" s="32"/>
      <c r="I19992" s="7"/>
      <c r="J19992" s="7"/>
      <c r="K19992" s="7"/>
      <c r="N19992" s="7"/>
    </row>
    <row r="19993" spans="4:14" s="1" customFormat="1">
      <c r="D19993" s="32"/>
      <c r="G19993" s="32"/>
      <c r="I19993" s="7"/>
      <c r="J19993" s="7"/>
      <c r="K19993" s="7"/>
      <c r="N19993" s="7"/>
    </row>
    <row r="19994" spans="4:14" s="1" customFormat="1">
      <c r="D19994" s="32"/>
      <c r="G19994" s="32"/>
      <c r="I19994" s="7"/>
      <c r="J19994" s="7"/>
      <c r="K19994" s="7"/>
      <c r="N19994" s="7"/>
    </row>
    <row r="19995" spans="4:14" s="1" customFormat="1">
      <c r="D19995" s="32"/>
      <c r="G19995" s="32"/>
      <c r="I19995" s="7"/>
      <c r="J19995" s="7"/>
      <c r="K19995" s="7"/>
      <c r="N19995" s="7"/>
    </row>
    <row r="19996" spans="4:14" s="1" customFormat="1">
      <c r="D19996" s="32"/>
      <c r="G19996" s="32"/>
      <c r="I19996" s="7"/>
      <c r="J19996" s="7"/>
      <c r="K19996" s="7"/>
      <c r="N19996" s="7"/>
    </row>
    <row r="19997" spans="4:14" s="1" customFormat="1">
      <c r="D19997" s="32"/>
      <c r="G19997" s="32"/>
      <c r="I19997" s="7"/>
      <c r="J19997" s="7"/>
      <c r="K19997" s="7"/>
      <c r="N19997" s="7"/>
    </row>
    <row r="19998" spans="4:14" s="1" customFormat="1">
      <c r="D19998" s="32"/>
      <c r="G19998" s="32"/>
      <c r="I19998" s="7"/>
      <c r="J19998" s="7"/>
      <c r="K19998" s="7"/>
      <c r="N19998" s="7"/>
    </row>
    <row r="19999" spans="4:14" s="1" customFormat="1">
      <c r="D19999" s="32"/>
      <c r="G19999" s="32"/>
      <c r="I19999" s="7"/>
      <c r="J19999" s="7"/>
      <c r="K19999" s="7"/>
      <c r="N19999" s="7"/>
    </row>
    <row r="20000" spans="4:14" s="1" customFormat="1">
      <c r="D20000" s="32"/>
      <c r="G20000" s="32"/>
      <c r="I20000" s="7"/>
      <c r="J20000" s="7"/>
      <c r="K20000" s="7"/>
      <c r="N20000" s="7"/>
    </row>
    <row r="20001" spans="4:14" s="1" customFormat="1">
      <c r="D20001" s="32"/>
      <c r="G20001" s="32"/>
      <c r="I20001" s="7"/>
      <c r="J20001" s="7"/>
      <c r="K20001" s="7"/>
      <c r="N20001" s="7"/>
    </row>
    <row r="20002" spans="4:14" s="1" customFormat="1">
      <c r="D20002" s="32"/>
      <c r="G20002" s="32"/>
      <c r="I20002" s="7"/>
      <c r="J20002" s="7"/>
      <c r="K20002" s="7"/>
      <c r="N20002" s="7"/>
    </row>
    <row r="20003" spans="4:14" s="1" customFormat="1">
      <c r="D20003" s="32"/>
      <c r="G20003" s="32"/>
      <c r="I20003" s="7"/>
      <c r="J20003" s="7"/>
      <c r="K20003" s="7"/>
      <c r="N20003" s="7"/>
    </row>
    <row r="20004" spans="4:14" s="1" customFormat="1">
      <c r="D20004" s="32"/>
      <c r="G20004" s="32"/>
      <c r="I20004" s="7"/>
      <c r="J20004" s="7"/>
      <c r="K20004" s="7"/>
      <c r="N20004" s="7"/>
    </row>
    <row r="20005" spans="4:14" s="1" customFormat="1">
      <c r="D20005" s="32"/>
      <c r="G20005" s="32"/>
      <c r="I20005" s="7"/>
      <c r="J20005" s="7"/>
      <c r="K20005" s="7"/>
      <c r="N20005" s="7"/>
    </row>
    <row r="20006" spans="4:14" s="1" customFormat="1">
      <c r="D20006" s="32"/>
      <c r="G20006" s="32"/>
      <c r="I20006" s="7"/>
      <c r="J20006" s="7"/>
      <c r="K20006" s="7"/>
      <c r="N20006" s="7"/>
    </row>
    <row r="20007" spans="4:14" s="1" customFormat="1">
      <c r="D20007" s="32"/>
      <c r="G20007" s="32"/>
      <c r="I20007" s="7"/>
      <c r="J20007" s="7"/>
      <c r="K20007" s="7"/>
      <c r="N20007" s="7"/>
    </row>
    <row r="20008" spans="4:14" s="1" customFormat="1">
      <c r="D20008" s="32"/>
      <c r="G20008" s="32"/>
      <c r="I20008" s="7"/>
      <c r="J20008" s="7"/>
      <c r="K20008" s="7"/>
      <c r="N20008" s="7"/>
    </row>
    <row r="20009" spans="4:14" s="1" customFormat="1">
      <c r="D20009" s="32"/>
      <c r="G20009" s="32"/>
      <c r="I20009" s="7"/>
      <c r="J20009" s="7"/>
      <c r="K20009" s="7"/>
      <c r="N20009" s="7"/>
    </row>
    <row r="20010" spans="4:14" s="1" customFormat="1">
      <c r="D20010" s="32"/>
      <c r="G20010" s="32"/>
      <c r="I20010" s="7"/>
      <c r="J20010" s="7"/>
      <c r="K20010" s="7"/>
      <c r="N20010" s="7"/>
    </row>
    <row r="20011" spans="4:14" s="1" customFormat="1">
      <c r="D20011" s="32"/>
      <c r="G20011" s="32"/>
      <c r="I20011" s="7"/>
      <c r="J20011" s="7"/>
      <c r="K20011" s="7"/>
      <c r="N20011" s="7"/>
    </row>
    <row r="20012" spans="4:14" s="1" customFormat="1">
      <c r="D20012" s="32"/>
      <c r="G20012" s="32"/>
      <c r="I20012" s="7"/>
      <c r="J20012" s="7"/>
      <c r="K20012" s="7"/>
      <c r="N20012" s="7"/>
    </row>
    <row r="20013" spans="4:14" s="1" customFormat="1">
      <c r="D20013" s="32"/>
      <c r="G20013" s="32"/>
      <c r="I20013" s="7"/>
      <c r="J20013" s="7"/>
      <c r="K20013" s="7"/>
      <c r="N20013" s="7"/>
    </row>
    <row r="20014" spans="4:14" s="1" customFormat="1">
      <c r="D20014" s="32"/>
      <c r="G20014" s="32"/>
      <c r="I20014" s="7"/>
      <c r="J20014" s="7"/>
      <c r="K20014" s="7"/>
      <c r="N20014" s="7"/>
    </row>
    <row r="20015" spans="4:14" s="1" customFormat="1">
      <c r="D20015" s="32"/>
      <c r="G20015" s="32"/>
      <c r="I20015" s="7"/>
      <c r="J20015" s="7"/>
      <c r="K20015" s="7"/>
      <c r="N20015" s="7"/>
    </row>
    <row r="20016" spans="4:14" s="1" customFormat="1">
      <c r="D20016" s="32"/>
      <c r="G20016" s="32"/>
      <c r="I20016" s="7"/>
      <c r="J20016" s="7"/>
      <c r="K20016" s="7"/>
      <c r="N20016" s="7"/>
    </row>
    <row r="20017" spans="4:14" s="1" customFormat="1">
      <c r="D20017" s="32"/>
      <c r="G20017" s="32"/>
      <c r="I20017" s="7"/>
      <c r="J20017" s="7"/>
      <c r="K20017" s="7"/>
      <c r="N20017" s="7"/>
    </row>
    <row r="20018" spans="4:14" s="1" customFormat="1">
      <c r="D20018" s="32"/>
      <c r="G20018" s="32"/>
      <c r="I20018" s="7"/>
      <c r="J20018" s="7"/>
      <c r="K20018" s="7"/>
      <c r="N20018" s="7"/>
    </row>
    <row r="20019" spans="4:14" s="1" customFormat="1">
      <c r="D20019" s="32"/>
      <c r="G20019" s="32"/>
      <c r="I20019" s="7"/>
      <c r="J20019" s="7"/>
      <c r="K20019" s="7"/>
      <c r="N20019" s="7"/>
    </row>
    <row r="20020" spans="4:14" s="1" customFormat="1">
      <c r="D20020" s="32"/>
      <c r="G20020" s="32"/>
      <c r="I20020" s="7"/>
      <c r="J20020" s="7"/>
      <c r="K20020" s="7"/>
      <c r="N20020" s="7"/>
    </row>
    <row r="20021" spans="4:14" s="1" customFormat="1">
      <c r="D20021" s="32"/>
      <c r="G20021" s="32"/>
      <c r="I20021" s="7"/>
      <c r="J20021" s="7"/>
      <c r="K20021" s="7"/>
      <c r="N20021" s="7"/>
    </row>
    <row r="20022" spans="4:14" s="1" customFormat="1">
      <c r="D20022" s="32"/>
      <c r="G20022" s="32"/>
      <c r="I20022" s="7"/>
      <c r="J20022" s="7"/>
      <c r="K20022" s="7"/>
      <c r="N20022" s="7"/>
    </row>
    <row r="20023" spans="4:14" s="1" customFormat="1">
      <c r="D20023" s="32"/>
      <c r="G20023" s="32"/>
      <c r="I20023" s="7"/>
      <c r="J20023" s="7"/>
      <c r="K20023" s="7"/>
      <c r="N20023" s="7"/>
    </row>
    <row r="20024" spans="4:14" s="1" customFormat="1">
      <c r="D20024" s="32"/>
      <c r="G20024" s="32"/>
      <c r="I20024" s="7"/>
      <c r="J20024" s="7"/>
      <c r="K20024" s="7"/>
      <c r="N20024" s="7"/>
    </row>
    <row r="20025" spans="4:14" s="1" customFormat="1">
      <c r="D20025" s="32"/>
      <c r="G20025" s="32"/>
      <c r="I20025" s="7"/>
      <c r="J20025" s="7"/>
      <c r="K20025" s="7"/>
      <c r="N20025" s="7"/>
    </row>
    <row r="20026" spans="4:14" s="1" customFormat="1">
      <c r="D20026" s="32"/>
      <c r="G20026" s="32"/>
      <c r="I20026" s="7"/>
      <c r="J20026" s="7"/>
      <c r="K20026" s="7"/>
      <c r="N20026" s="7"/>
    </row>
    <row r="20027" spans="4:14" s="1" customFormat="1">
      <c r="D20027" s="32"/>
      <c r="G20027" s="32"/>
      <c r="I20027" s="7"/>
      <c r="J20027" s="7"/>
      <c r="K20027" s="7"/>
      <c r="N20027" s="7"/>
    </row>
    <row r="20028" spans="4:14" s="1" customFormat="1">
      <c r="D20028" s="32"/>
      <c r="G20028" s="32"/>
      <c r="I20028" s="7"/>
      <c r="J20028" s="7"/>
      <c r="K20028" s="7"/>
      <c r="N20028" s="7"/>
    </row>
    <row r="20029" spans="4:14" s="1" customFormat="1">
      <c r="D20029" s="32"/>
      <c r="G20029" s="32"/>
      <c r="I20029" s="7"/>
      <c r="J20029" s="7"/>
      <c r="K20029" s="7"/>
      <c r="N20029" s="7"/>
    </row>
    <row r="20030" spans="4:14" s="1" customFormat="1">
      <c r="D20030" s="32"/>
      <c r="G20030" s="32"/>
      <c r="I20030" s="7"/>
      <c r="J20030" s="7"/>
      <c r="K20030" s="7"/>
      <c r="N20030" s="7"/>
    </row>
    <row r="20031" spans="4:14" s="1" customFormat="1">
      <c r="D20031" s="32"/>
      <c r="G20031" s="32"/>
      <c r="I20031" s="7"/>
      <c r="J20031" s="7"/>
      <c r="K20031" s="7"/>
      <c r="N20031" s="7"/>
    </row>
    <row r="20032" spans="4:14" s="1" customFormat="1">
      <c r="D20032" s="32"/>
      <c r="G20032" s="32"/>
      <c r="I20032" s="7"/>
      <c r="J20032" s="7"/>
      <c r="K20032" s="7"/>
      <c r="N20032" s="7"/>
    </row>
    <row r="20033" spans="4:14" s="1" customFormat="1">
      <c r="D20033" s="32"/>
      <c r="G20033" s="32"/>
      <c r="I20033" s="7"/>
      <c r="J20033" s="7"/>
      <c r="K20033" s="7"/>
      <c r="N20033" s="7"/>
    </row>
    <row r="20034" spans="4:14" s="1" customFormat="1">
      <c r="D20034" s="32"/>
      <c r="G20034" s="32"/>
      <c r="I20034" s="7"/>
      <c r="J20034" s="7"/>
      <c r="K20034" s="7"/>
      <c r="N20034" s="7"/>
    </row>
    <row r="20035" spans="4:14" s="1" customFormat="1">
      <c r="D20035" s="32"/>
      <c r="G20035" s="32"/>
      <c r="I20035" s="7"/>
      <c r="J20035" s="7"/>
      <c r="K20035" s="7"/>
      <c r="N20035" s="7"/>
    </row>
    <row r="20036" spans="4:14" s="1" customFormat="1">
      <c r="D20036" s="32"/>
      <c r="G20036" s="32"/>
      <c r="I20036" s="7"/>
      <c r="J20036" s="7"/>
      <c r="K20036" s="7"/>
      <c r="N20036" s="7"/>
    </row>
    <row r="20037" spans="4:14" s="1" customFormat="1">
      <c r="D20037" s="32"/>
      <c r="G20037" s="32"/>
      <c r="I20037" s="7"/>
      <c r="J20037" s="7"/>
      <c r="K20037" s="7"/>
      <c r="N20037" s="7"/>
    </row>
    <row r="20038" spans="4:14" s="1" customFormat="1">
      <c r="D20038" s="32"/>
      <c r="G20038" s="32"/>
      <c r="I20038" s="7"/>
      <c r="J20038" s="7"/>
      <c r="K20038" s="7"/>
      <c r="N20038" s="7"/>
    </row>
    <row r="20039" spans="4:14" s="1" customFormat="1">
      <c r="D20039" s="32"/>
      <c r="G20039" s="32"/>
      <c r="I20039" s="7"/>
      <c r="J20039" s="7"/>
      <c r="K20039" s="7"/>
      <c r="N20039" s="7"/>
    </row>
    <row r="20040" spans="4:14" s="1" customFormat="1">
      <c r="D20040" s="32"/>
      <c r="G20040" s="32"/>
      <c r="I20040" s="7"/>
      <c r="J20040" s="7"/>
      <c r="K20040" s="7"/>
      <c r="N20040" s="7"/>
    </row>
    <row r="20041" spans="4:14" s="1" customFormat="1">
      <c r="D20041" s="32"/>
      <c r="G20041" s="32"/>
      <c r="I20041" s="7"/>
      <c r="J20041" s="7"/>
      <c r="K20041" s="7"/>
      <c r="N20041" s="7"/>
    </row>
    <row r="20042" spans="4:14" s="1" customFormat="1">
      <c r="D20042" s="32"/>
      <c r="G20042" s="32"/>
      <c r="I20042" s="7"/>
      <c r="J20042" s="7"/>
      <c r="K20042" s="7"/>
      <c r="N20042" s="7"/>
    </row>
    <row r="20043" spans="4:14" s="1" customFormat="1">
      <c r="D20043" s="32"/>
      <c r="G20043" s="32"/>
      <c r="I20043" s="7"/>
      <c r="J20043" s="7"/>
      <c r="K20043" s="7"/>
      <c r="N20043" s="7"/>
    </row>
    <row r="20044" spans="4:14" s="1" customFormat="1">
      <c r="D20044" s="32"/>
      <c r="G20044" s="32"/>
      <c r="I20044" s="7"/>
      <c r="J20044" s="7"/>
      <c r="K20044" s="7"/>
      <c r="N20044" s="7"/>
    </row>
    <row r="20045" spans="4:14" s="1" customFormat="1">
      <c r="D20045" s="32"/>
      <c r="G20045" s="32"/>
      <c r="I20045" s="7"/>
      <c r="J20045" s="7"/>
      <c r="K20045" s="7"/>
      <c r="N20045" s="7"/>
    </row>
    <row r="20046" spans="4:14" s="1" customFormat="1">
      <c r="D20046" s="32"/>
      <c r="G20046" s="32"/>
      <c r="I20046" s="7"/>
      <c r="J20046" s="7"/>
      <c r="K20046" s="7"/>
      <c r="N20046" s="7"/>
    </row>
    <row r="20047" spans="4:14" s="1" customFormat="1">
      <c r="D20047" s="32"/>
      <c r="G20047" s="32"/>
      <c r="I20047" s="7"/>
      <c r="J20047" s="7"/>
      <c r="K20047" s="7"/>
      <c r="N20047" s="7"/>
    </row>
    <row r="20048" spans="4:14" s="1" customFormat="1">
      <c r="D20048" s="32"/>
      <c r="G20048" s="32"/>
      <c r="I20048" s="7"/>
      <c r="J20048" s="7"/>
      <c r="K20048" s="7"/>
      <c r="N20048" s="7"/>
    </row>
    <row r="20049" spans="4:14" s="1" customFormat="1">
      <c r="D20049" s="32"/>
      <c r="G20049" s="32"/>
      <c r="I20049" s="7"/>
      <c r="J20049" s="7"/>
      <c r="K20049" s="7"/>
      <c r="N20049" s="7"/>
    </row>
    <row r="20050" spans="4:14" s="1" customFormat="1">
      <c r="D20050" s="32"/>
      <c r="G20050" s="32"/>
      <c r="I20050" s="7"/>
      <c r="J20050" s="7"/>
      <c r="K20050" s="7"/>
      <c r="N20050" s="7"/>
    </row>
    <row r="20051" spans="4:14" s="1" customFormat="1">
      <c r="D20051" s="32"/>
      <c r="G20051" s="32"/>
      <c r="I20051" s="7"/>
      <c r="J20051" s="7"/>
      <c r="K20051" s="7"/>
      <c r="N20051" s="7"/>
    </row>
    <row r="20052" spans="4:14" s="1" customFormat="1">
      <c r="D20052" s="32"/>
      <c r="G20052" s="32"/>
      <c r="I20052" s="7"/>
      <c r="J20052" s="7"/>
      <c r="K20052" s="7"/>
      <c r="N20052" s="7"/>
    </row>
    <row r="20053" spans="4:14" s="1" customFormat="1">
      <c r="D20053" s="32"/>
      <c r="G20053" s="32"/>
      <c r="I20053" s="7"/>
      <c r="J20053" s="7"/>
      <c r="K20053" s="7"/>
      <c r="N20053" s="7"/>
    </row>
    <row r="20054" spans="4:14" s="1" customFormat="1">
      <c r="D20054" s="32"/>
      <c r="G20054" s="32"/>
      <c r="I20054" s="7"/>
      <c r="J20054" s="7"/>
      <c r="K20054" s="7"/>
      <c r="N20054" s="7"/>
    </row>
    <row r="20055" spans="4:14" s="1" customFormat="1">
      <c r="D20055" s="32"/>
      <c r="G20055" s="32"/>
      <c r="I20055" s="7"/>
      <c r="J20055" s="7"/>
      <c r="K20055" s="7"/>
      <c r="N20055" s="7"/>
    </row>
    <row r="20056" spans="4:14" s="1" customFormat="1">
      <c r="D20056" s="32"/>
      <c r="G20056" s="32"/>
      <c r="I20056" s="7"/>
      <c r="J20056" s="7"/>
      <c r="K20056" s="7"/>
      <c r="N20056" s="7"/>
    </row>
    <row r="20057" spans="4:14" s="1" customFormat="1">
      <c r="D20057" s="32"/>
      <c r="G20057" s="32"/>
      <c r="I20057" s="7"/>
      <c r="J20057" s="7"/>
      <c r="K20057" s="7"/>
      <c r="N20057" s="7"/>
    </row>
    <row r="20058" spans="4:14" s="1" customFormat="1">
      <c r="D20058" s="32"/>
      <c r="G20058" s="32"/>
      <c r="I20058" s="7"/>
      <c r="J20058" s="7"/>
      <c r="K20058" s="7"/>
      <c r="N20058" s="7"/>
    </row>
    <row r="20059" spans="4:14" s="1" customFormat="1">
      <c r="D20059" s="32"/>
      <c r="G20059" s="32"/>
      <c r="I20059" s="7"/>
      <c r="J20059" s="7"/>
      <c r="K20059" s="7"/>
      <c r="N20059" s="7"/>
    </row>
    <row r="20060" spans="4:14" s="1" customFormat="1">
      <c r="D20060" s="32"/>
      <c r="G20060" s="32"/>
      <c r="I20060" s="7"/>
      <c r="J20060" s="7"/>
      <c r="K20060" s="7"/>
      <c r="N20060" s="7"/>
    </row>
    <row r="20061" spans="4:14" s="1" customFormat="1">
      <c r="D20061" s="32"/>
      <c r="G20061" s="32"/>
      <c r="I20061" s="7"/>
      <c r="J20061" s="7"/>
      <c r="K20061" s="7"/>
      <c r="N20061" s="7"/>
    </row>
    <row r="20062" spans="4:14" s="1" customFormat="1">
      <c r="D20062" s="32"/>
      <c r="G20062" s="32"/>
      <c r="I20062" s="7"/>
      <c r="J20062" s="7"/>
      <c r="K20062" s="7"/>
      <c r="N20062" s="7"/>
    </row>
    <row r="20063" spans="4:14" s="1" customFormat="1">
      <c r="D20063" s="32"/>
      <c r="G20063" s="32"/>
      <c r="I20063" s="7"/>
      <c r="J20063" s="7"/>
      <c r="K20063" s="7"/>
      <c r="N20063" s="7"/>
    </row>
    <row r="20064" spans="4:14" s="1" customFormat="1">
      <c r="D20064" s="32"/>
      <c r="G20064" s="32"/>
      <c r="I20064" s="7"/>
      <c r="J20064" s="7"/>
      <c r="K20064" s="7"/>
      <c r="N20064" s="7"/>
    </row>
    <row r="20065" spans="4:14" s="1" customFormat="1">
      <c r="D20065" s="32"/>
      <c r="G20065" s="32"/>
      <c r="I20065" s="7"/>
      <c r="J20065" s="7"/>
      <c r="K20065" s="7"/>
      <c r="N20065" s="7"/>
    </row>
    <row r="20066" spans="4:14" s="1" customFormat="1">
      <c r="D20066" s="32"/>
      <c r="G20066" s="32"/>
      <c r="I20066" s="7"/>
      <c r="J20066" s="7"/>
      <c r="K20066" s="7"/>
      <c r="N20066" s="7"/>
    </row>
    <row r="20067" spans="4:14" s="1" customFormat="1">
      <c r="D20067" s="32"/>
      <c r="G20067" s="32"/>
      <c r="I20067" s="7"/>
      <c r="J20067" s="7"/>
      <c r="K20067" s="7"/>
      <c r="N20067" s="7"/>
    </row>
    <row r="20068" spans="4:14" s="1" customFormat="1">
      <c r="D20068" s="32"/>
      <c r="G20068" s="32"/>
      <c r="I20068" s="7"/>
      <c r="J20068" s="7"/>
      <c r="K20068" s="7"/>
      <c r="N20068" s="7"/>
    </row>
    <row r="20069" spans="4:14" s="1" customFormat="1">
      <c r="D20069" s="32"/>
      <c r="G20069" s="32"/>
      <c r="I20069" s="7"/>
      <c r="J20069" s="7"/>
      <c r="K20069" s="7"/>
      <c r="N20069" s="7"/>
    </row>
    <row r="20070" spans="4:14" s="1" customFormat="1">
      <c r="D20070" s="32"/>
      <c r="G20070" s="32"/>
      <c r="I20070" s="7"/>
      <c r="J20070" s="7"/>
      <c r="K20070" s="7"/>
      <c r="N20070" s="7"/>
    </row>
    <row r="20071" spans="4:14" s="1" customFormat="1">
      <c r="D20071" s="32"/>
      <c r="G20071" s="32"/>
      <c r="I20071" s="7"/>
      <c r="J20071" s="7"/>
      <c r="K20071" s="7"/>
      <c r="N20071" s="7"/>
    </row>
    <row r="20072" spans="4:14" s="1" customFormat="1">
      <c r="D20072" s="32"/>
      <c r="G20072" s="32"/>
      <c r="I20072" s="7"/>
      <c r="J20072" s="7"/>
      <c r="K20072" s="7"/>
      <c r="N20072" s="7"/>
    </row>
    <row r="20073" spans="4:14" s="1" customFormat="1">
      <c r="D20073" s="32"/>
      <c r="G20073" s="32"/>
      <c r="I20073" s="7"/>
      <c r="J20073" s="7"/>
      <c r="K20073" s="7"/>
      <c r="N20073" s="7"/>
    </row>
    <row r="20074" spans="4:14" s="1" customFormat="1">
      <c r="D20074" s="32"/>
      <c r="G20074" s="32"/>
      <c r="I20074" s="7"/>
      <c r="J20074" s="7"/>
      <c r="K20074" s="7"/>
      <c r="N20074" s="7"/>
    </row>
    <row r="20075" spans="4:14" s="1" customFormat="1">
      <c r="D20075" s="32"/>
      <c r="G20075" s="32"/>
      <c r="I20075" s="7"/>
      <c r="J20075" s="7"/>
      <c r="K20075" s="7"/>
      <c r="N20075" s="7"/>
    </row>
    <row r="20076" spans="4:14" s="1" customFormat="1">
      <c r="D20076" s="32"/>
      <c r="G20076" s="32"/>
      <c r="I20076" s="7"/>
      <c r="J20076" s="7"/>
      <c r="K20076" s="7"/>
      <c r="N20076" s="7"/>
    </row>
    <row r="20077" spans="4:14" s="1" customFormat="1">
      <c r="D20077" s="32"/>
      <c r="G20077" s="32"/>
      <c r="I20077" s="7"/>
      <c r="J20077" s="7"/>
      <c r="K20077" s="7"/>
      <c r="N20077" s="7"/>
    </row>
    <row r="20078" spans="4:14" s="1" customFormat="1">
      <c r="D20078" s="32"/>
      <c r="G20078" s="32"/>
      <c r="I20078" s="7"/>
      <c r="J20078" s="7"/>
      <c r="K20078" s="7"/>
      <c r="N20078" s="7"/>
    </row>
    <row r="20079" spans="4:14" s="1" customFormat="1">
      <c r="D20079" s="32"/>
      <c r="G20079" s="32"/>
      <c r="I20079" s="7"/>
      <c r="J20079" s="7"/>
      <c r="K20079" s="7"/>
      <c r="N20079" s="7"/>
    </row>
    <row r="20080" spans="4:14" s="1" customFormat="1">
      <c r="D20080" s="32"/>
      <c r="G20080" s="32"/>
      <c r="I20080" s="7"/>
      <c r="J20080" s="7"/>
      <c r="K20080" s="7"/>
      <c r="N20080" s="7"/>
    </row>
    <row r="20081" spans="4:14" s="1" customFormat="1">
      <c r="D20081" s="32"/>
      <c r="G20081" s="32"/>
      <c r="I20081" s="7"/>
      <c r="J20081" s="7"/>
      <c r="K20081" s="7"/>
      <c r="N20081" s="7"/>
    </row>
    <row r="20082" spans="4:14" s="1" customFormat="1">
      <c r="D20082" s="32"/>
      <c r="G20082" s="32"/>
      <c r="I20082" s="7"/>
      <c r="J20082" s="7"/>
      <c r="K20082" s="7"/>
      <c r="N20082" s="7"/>
    </row>
    <row r="20083" spans="4:14" s="1" customFormat="1">
      <c r="D20083" s="32"/>
      <c r="G20083" s="32"/>
      <c r="I20083" s="7"/>
      <c r="J20083" s="7"/>
      <c r="K20083" s="7"/>
      <c r="N20083" s="7"/>
    </row>
    <row r="20084" spans="4:14" s="1" customFormat="1">
      <c r="D20084" s="32"/>
      <c r="G20084" s="32"/>
      <c r="I20084" s="7"/>
      <c r="J20084" s="7"/>
      <c r="K20084" s="7"/>
      <c r="N20084" s="7"/>
    </row>
    <row r="20085" spans="4:14" s="1" customFormat="1">
      <c r="D20085" s="32"/>
      <c r="G20085" s="32"/>
      <c r="I20085" s="7"/>
      <c r="J20085" s="7"/>
      <c r="K20085" s="7"/>
      <c r="N20085" s="7"/>
    </row>
    <row r="20086" spans="4:14" s="1" customFormat="1">
      <c r="D20086" s="32"/>
      <c r="G20086" s="32"/>
      <c r="I20086" s="7"/>
      <c r="J20086" s="7"/>
      <c r="K20086" s="7"/>
      <c r="N20086" s="7"/>
    </row>
    <row r="20087" spans="4:14" s="1" customFormat="1">
      <c r="D20087" s="32"/>
      <c r="G20087" s="32"/>
      <c r="I20087" s="7"/>
      <c r="J20087" s="7"/>
      <c r="K20087" s="7"/>
      <c r="N20087" s="7"/>
    </row>
    <row r="20088" spans="4:14" s="1" customFormat="1">
      <c r="D20088" s="32"/>
      <c r="G20088" s="32"/>
      <c r="I20088" s="7"/>
      <c r="J20088" s="7"/>
      <c r="K20088" s="7"/>
      <c r="N20088" s="7"/>
    </row>
    <row r="20089" spans="4:14" s="1" customFormat="1">
      <c r="D20089" s="32"/>
      <c r="G20089" s="32"/>
      <c r="I20089" s="7"/>
      <c r="J20089" s="7"/>
      <c r="K20089" s="7"/>
      <c r="N20089" s="7"/>
    </row>
    <row r="20090" spans="4:14" s="1" customFormat="1">
      <c r="D20090" s="32"/>
      <c r="G20090" s="32"/>
      <c r="I20090" s="7"/>
      <c r="J20090" s="7"/>
      <c r="K20090" s="7"/>
      <c r="N20090" s="7"/>
    </row>
    <row r="20091" spans="4:14" s="1" customFormat="1">
      <c r="D20091" s="32"/>
      <c r="G20091" s="32"/>
      <c r="I20091" s="7"/>
      <c r="J20091" s="7"/>
      <c r="K20091" s="7"/>
      <c r="N20091" s="7"/>
    </row>
    <row r="20092" spans="4:14" s="1" customFormat="1">
      <c r="D20092" s="32"/>
      <c r="G20092" s="32"/>
      <c r="I20092" s="7"/>
      <c r="J20092" s="7"/>
      <c r="K20092" s="7"/>
      <c r="N20092" s="7"/>
    </row>
    <row r="20093" spans="4:14" s="1" customFormat="1">
      <c r="D20093" s="32"/>
      <c r="G20093" s="32"/>
      <c r="I20093" s="7"/>
      <c r="J20093" s="7"/>
      <c r="K20093" s="7"/>
      <c r="N20093" s="7"/>
    </row>
    <row r="20094" spans="4:14" s="1" customFormat="1">
      <c r="D20094" s="32"/>
      <c r="G20094" s="32"/>
      <c r="I20094" s="7"/>
      <c r="J20094" s="7"/>
      <c r="K20094" s="7"/>
      <c r="N20094" s="7"/>
    </row>
    <row r="20095" spans="4:14" s="1" customFormat="1">
      <c r="D20095" s="32"/>
      <c r="G20095" s="32"/>
      <c r="I20095" s="7"/>
      <c r="J20095" s="7"/>
      <c r="K20095" s="7"/>
      <c r="N20095" s="7"/>
    </row>
    <row r="20096" spans="4:14" s="1" customFormat="1">
      <c r="D20096" s="32"/>
      <c r="G20096" s="32"/>
      <c r="I20096" s="7"/>
      <c r="J20096" s="7"/>
      <c r="K20096" s="7"/>
      <c r="N20096" s="7"/>
    </row>
    <row r="20097" spans="4:14" s="1" customFormat="1">
      <c r="D20097" s="32"/>
      <c r="G20097" s="32"/>
      <c r="I20097" s="7"/>
      <c r="J20097" s="7"/>
      <c r="K20097" s="7"/>
      <c r="N20097" s="7"/>
    </row>
    <row r="20098" spans="4:14" s="1" customFormat="1">
      <c r="D20098" s="32"/>
      <c r="G20098" s="32"/>
      <c r="I20098" s="7"/>
      <c r="J20098" s="7"/>
      <c r="K20098" s="7"/>
      <c r="N20098" s="7"/>
    </row>
    <row r="20099" spans="4:14" s="1" customFormat="1">
      <c r="D20099" s="32"/>
      <c r="G20099" s="32"/>
      <c r="I20099" s="7"/>
      <c r="J20099" s="7"/>
      <c r="K20099" s="7"/>
      <c r="N20099" s="7"/>
    </row>
    <row r="20100" spans="4:14" s="1" customFormat="1">
      <c r="D20100" s="32"/>
      <c r="G20100" s="32"/>
      <c r="I20100" s="7"/>
      <c r="J20100" s="7"/>
      <c r="K20100" s="7"/>
      <c r="N20100" s="7"/>
    </row>
    <row r="20101" spans="4:14" s="1" customFormat="1">
      <c r="D20101" s="32"/>
      <c r="G20101" s="32"/>
      <c r="I20101" s="7"/>
      <c r="J20101" s="7"/>
      <c r="K20101" s="7"/>
      <c r="N20101" s="7"/>
    </row>
    <row r="20102" spans="4:14" s="1" customFormat="1">
      <c r="D20102" s="32"/>
      <c r="G20102" s="32"/>
      <c r="I20102" s="7"/>
      <c r="J20102" s="7"/>
      <c r="K20102" s="7"/>
      <c r="N20102" s="7"/>
    </row>
    <row r="20103" spans="4:14" s="1" customFormat="1">
      <c r="D20103" s="32"/>
      <c r="G20103" s="32"/>
      <c r="I20103" s="7"/>
      <c r="J20103" s="7"/>
      <c r="K20103" s="7"/>
      <c r="N20103" s="7"/>
    </row>
    <row r="20104" spans="4:14" s="1" customFormat="1">
      <c r="D20104" s="32"/>
      <c r="G20104" s="32"/>
      <c r="I20104" s="7"/>
      <c r="J20104" s="7"/>
      <c r="K20104" s="7"/>
      <c r="N20104" s="7"/>
    </row>
    <row r="20105" spans="4:14" s="1" customFormat="1">
      <c r="D20105" s="32"/>
      <c r="G20105" s="32"/>
      <c r="I20105" s="7"/>
      <c r="J20105" s="7"/>
      <c r="K20105" s="7"/>
      <c r="N20105" s="7"/>
    </row>
    <row r="20106" spans="4:14" s="1" customFormat="1">
      <c r="D20106" s="32"/>
      <c r="G20106" s="32"/>
      <c r="I20106" s="7"/>
      <c r="J20106" s="7"/>
      <c r="K20106" s="7"/>
      <c r="N20106" s="7"/>
    </row>
    <row r="20107" spans="4:14" s="1" customFormat="1">
      <c r="D20107" s="32"/>
      <c r="G20107" s="32"/>
      <c r="I20107" s="7"/>
      <c r="J20107" s="7"/>
      <c r="K20107" s="7"/>
      <c r="N20107" s="7"/>
    </row>
    <row r="20108" spans="4:14" s="1" customFormat="1">
      <c r="D20108" s="32"/>
      <c r="G20108" s="32"/>
      <c r="I20108" s="7"/>
      <c r="J20108" s="7"/>
      <c r="K20108" s="7"/>
      <c r="N20108" s="7"/>
    </row>
    <row r="20109" spans="4:14" s="1" customFormat="1">
      <c r="D20109" s="32"/>
      <c r="G20109" s="32"/>
      <c r="I20109" s="7"/>
      <c r="J20109" s="7"/>
      <c r="K20109" s="7"/>
      <c r="N20109" s="7"/>
    </row>
    <row r="20110" spans="4:14" s="1" customFormat="1">
      <c r="D20110" s="32"/>
      <c r="G20110" s="32"/>
      <c r="I20110" s="7"/>
      <c r="J20110" s="7"/>
      <c r="K20110" s="7"/>
      <c r="N20110" s="7"/>
    </row>
    <row r="20111" spans="4:14" s="1" customFormat="1">
      <c r="D20111" s="32"/>
      <c r="G20111" s="32"/>
      <c r="I20111" s="7"/>
      <c r="J20111" s="7"/>
      <c r="K20111" s="7"/>
      <c r="N20111" s="7"/>
    </row>
    <row r="20112" spans="4:14" s="1" customFormat="1">
      <c r="D20112" s="32"/>
      <c r="G20112" s="32"/>
      <c r="I20112" s="7"/>
      <c r="J20112" s="7"/>
      <c r="K20112" s="7"/>
      <c r="N20112" s="7"/>
    </row>
    <row r="20113" spans="4:14" s="1" customFormat="1">
      <c r="D20113" s="32"/>
      <c r="G20113" s="32"/>
      <c r="I20113" s="7"/>
      <c r="J20113" s="7"/>
      <c r="K20113" s="7"/>
      <c r="N20113" s="7"/>
    </row>
    <row r="20114" spans="4:14" s="1" customFormat="1">
      <c r="D20114" s="32"/>
      <c r="G20114" s="32"/>
      <c r="I20114" s="7"/>
      <c r="J20114" s="7"/>
      <c r="K20114" s="7"/>
      <c r="N20114" s="7"/>
    </row>
    <row r="20115" spans="4:14" s="1" customFormat="1">
      <c r="D20115" s="32"/>
      <c r="G20115" s="32"/>
      <c r="I20115" s="7"/>
      <c r="J20115" s="7"/>
      <c r="K20115" s="7"/>
      <c r="N20115" s="7"/>
    </row>
    <row r="20116" spans="4:14" s="1" customFormat="1">
      <c r="D20116" s="32"/>
      <c r="G20116" s="32"/>
      <c r="I20116" s="7"/>
      <c r="J20116" s="7"/>
      <c r="K20116" s="7"/>
      <c r="N20116" s="7"/>
    </row>
    <row r="20117" spans="4:14" s="1" customFormat="1">
      <c r="D20117" s="32"/>
      <c r="G20117" s="32"/>
      <c r="I20117" s="7"/>
      <c r="J20117" s="7"/>
      <c r="K20117" s="7"/>
      <c r="N20117" s="7"/>
    </row>
    <row r="20118" spans="4:14" s="1" customFormat="1">
      <c r="D20118" s="32"/>
      <c r="G20118" s="32"/>
      <c r="I20118" s="7"/>
      <c r="J20118" s="7"/>
      <c r="K20118" s="7"/>
      <c r="N20118" s="7"/>
    </row>
    <row r="20119" spans="4:14" s="1" customFormat="1">
      <c r="D20119" s="32"/>
      <c r="G20119" s="32"/>
      <c r="I20119" s="7"/>
      <c r="J20119" s="7"/>
      <c r="K20119" s="7"/>
      <c r="N20119" s="7"/>
    </row>
    <row r="20120" spans="4:14" s="1" customFormat="1">
      <c r="D20120" s="32"/>
      <c r="G20120" s="32"/>
      <c r="I20120" s="7"/>
      <c r="J20120" s="7"/>
      <c r="K20120" s="7"/>
      <c r="N20120" s="7"/>
    </row>
    <row r="20121" spans="4:14" s="1" customFormat="1">
      <c r="D20121" s="32"/>
      <c r="G20121" s="32"/>
      <c r="I20121" s="7"/>
      <c r="J20121" s="7"/>
      <c r="K20121" s="7"/>
      <c r="N20121" s="7"/>
    </row>
    <row r="20122" spans="4:14" s="1" customFormat="1">
      <c r="D20122" s="32"/>
      <c r="G20122" s="32"/>
      <c r="I20122" s="7"/>
      <c r="J20122" s="7"/>
      <c r="K20122" s="7"/>
      <c r="N20122" s="7"/>
    </row>
    <row r="20123" spans="4:14" s="1" customFormat="1">
      <c r="D20123" s="32"/>
      <c r="G20123" s="32"/>
      <c r="I20123" s="7"/>
      <c r="J20123" s="7"/>
      <c r="K20123" s="7"/>
      <c r="N20123" s="7"/>
    </row>
    <row r="20124" spans="4:14" s="1" customFormat="1">
      <c r="D20124" s="32"/>
      <c r="G20124" s="32"/>
      <c r="I20124" s="7"/>
      <c r="J20124" s="7"/>
      <c r="K20124" s="7"/>
      <c r="N20124" s="7"/>
    </row>
    <row r="20125" spans="4:14" s="1" customFormat="1">
      <c r="D20125" s="32"/>
      <c r="G20125" s="32"/>
      <c r="I20125" s="7"/>
      <c r="J20125" s="7"/>
      <c r="K20125" s="7"/>
      <c r="N20125" s="7"/>
    </row>
    <row r="20126" spans="4:14" s="1" customFormat="1">
      <c r="D20126" s="32"/>
      <c r="G20126" s="32"/>
      <c r="I20126" s="7"/>
      <c r="J20126" s="7"/>
      <c r="K20126" s="7"/>
      <c r="N20126" s="7"/>
    </row>
    <row r="20127" spans="4:14" s="1" customFormat="1">
      <c r="D20127" s="32"/>
      <c r="G20127" s="32"/>
      <c r="I20127" s="7"/>
      <c r="J20127" s="7"/>
      <c r="K20127" s="7"/>
      <c r="N20127" s="7"/>
    </row>
    <row r="20128" spans="4:14" s="1" customFormat="1">
      <c r="D20128" s="32"/>
      <c r="G20128" s="32"/>
      <c r="I20128" s="7"/>
      <c r="J20128" s="7"/>
      <c r="K20128" s="7"/>
      <c r="N20128" s="7"/>
    </row>
    <row r="20129" spans="4:14" s="1" customFormat="1">
      <c r="D20129" s="32"/>
      <c r="G20129" s="32"/>
      <c r="I20129" s="7"/>
      <c r="J20129" s="7"/>
      <c r="K20129" s="7"/>
      <c r="N20129" s="7"/>
    </row>
    <row r="20130" spans="4:14" s="1" customFormat="1">
      <c r="D20130" s="32"/>
      <c r="G20130" s="32"/>
      <c r="I20130" s="7"/>
      <c r="J20130" s="7"/>
      <c r="K20130" s="7"/>
      <c r="N20130" s="7"/>
    </row>
    <row r="20131" spans="4:14" s="1" customFormat="1">
      <c r="D20131" s="32"/>
      <c r="G20131" s="32"/>
      <c r="I20131" s="7"/>
      <c r="J20131" s="7"/>
      <c r="K20131" s="7"/>
      <c r="N20131" s="7"/>
    </row>
    <row r="20132" spans="4:14" s="1" customFormat="1">
      <c r="D20132" s="32"/>
      <c r="G20132" s="32"/>
      <c r="I20132" s="7"/>
      <c r="J20132" s="7"/>
      <c r="K20132" s="7"/>
      <c r="N20132" s="7"/>
    </row>
    <row r="20133" spans="4:14" s="1" customFormat="1">
      <c r="D20133" s="32"/>
      <c r="G20133" s="32"/>
      <c r="I20133" s="7"/>
      <c r="J20133" s="7"/>
      <c r="K20133" s="7"/>
      <c r="N20133" s="7"/>
    </row>
    <row r="20134" spans="4:14" s="1" customFormat="1">
      <c r="D20134" s="32"/>
      <c r="G20134" s="32"/>
      <c r="I20134" s="7"/>
      <c r="J20134" s="7"/>
      <c r="K20134" s="7"/>
      <c r="N20134" s="7"/>
    </row>
    <row r="20135" spans="4:14" s="1" customFormat="1">
      <c r="D20135" s="32"/>
      <c r="G20135" s="32"/>
      <c r="I20135" s="7"/>
      <c r="J20135" s="7"/>
      <c r="K20135" s="7"/>
      <c r="N20135" s="7"/>
    </row>
    <row r="20136" spans="4:14" s="1" customFormat="1">
      <c r="D20136" s="32"/>
      <c r="G20136" s="32"/>
      <c r="I20136" s="7"/>
      <c r="J20136" s="7"/>
      <c r="K20136" s="7"/>
      <c r="N20136" s="7"/>
    </row>
    <row r="20137" spans="4:14" s="1" customFormat="1">
      <c r="D20137" s="32"/>
      <c r="G20137" s="32"/>
      <c r="I20137" s="7"/>
      <c r="J20137" s="7"/>
      <c r="K20137" s="7"/>
      <c r="N20137" s="7"/>
    </row>
    <row r="20138" spans="4:14" s="1" customFormat="1">
      <c r="D20138" s="32"/>
      <c r="G20138" s="32"/>
      <c r="I20138" s="7"/>
      <c r="J20138" s="7"/>
      <c r="K20138" s="7"/>
      <c r="N20138" s="7"/>
    </row>
    <row r="20139" spans="4:14" s="1" customFormat="1">
      <c r="D20139" s="32"/>
      <c r="G20139" s="32"/>
      <c r="I20139" s="7"/>
      <c r="J20139" s="7"/>
      <c r="K20139" s="7"/>
      <c r="N20139" s="7"/>
    </row>
    <row r="20140" spans="4:14" s="1" customFormat="1">
      <c r="D20140" s="32"/>
      <c r="G20140" s="32"/>
      <c r="I20140" s="7"/>
      <c r="J20140" s="7"/>
      <c r="K20140" s="7"/>
      <c r="N20140" s="7"/>
    </row>
    <row r="20141" spans="4:14" s="1" customFormat="1">
      <c r="D20141" s="32"/>
      <c r="G20141" s="32"/>
      <c r="I20141" s="7"/>
      <c r="J20141" s="7"/>
      <c r="K20141" s="7"/>
      <c r="N20141" s="7"/>
    </row>
    <row r="20142" spans="4:14" s="1" customFormat="1">
      <c r="D20142" s="32"/>
      <c r="G20142" s="32"/>
      <c r="I20142" s="7"/>
      <c r="J20142" s="7"/>
      <c r="K20142" s="7"/>
      <c r="N20142" s="7"/>
    </row>
    <row r="20143" spans="4:14" s="1" customFormat="1">
      <c r="D20143" s="32"/>
      <c r="G20143" s="32"/>
      <c r="I20143" s="7"/>
      <c r="J20143" s="7"/>
      <c r="K20143" s="7"/>
      <c r="N20143" s="7"/>
    </row>
    <row r="20144" spans="4:14" s="1" customFormat="1">
      <c r="D20144" s="32"/>
      <c r="G20144" s="32"/>
      <c r="I20144" s="7"/>
      <c r="J20144" s="7"/>
      <c r="K20144" s="7"/>
      <c r="N20144" s="7"/>
    </row>
    <row r="20145" spans="4:14" s="1" customFormat="1">
      <c r="D20145" s="32"/>
      <c r="G20145" s="32"/>
      <c r="I20145" s="7"/>
      <c r="J20145" s="7"/>
      <c r="K20145" s="7"/>
      <c r="N20145" s="7"/>
    </row>
    <row r="20146" spans="4:14" s="1" customFormat="1">
      <c r="D20146" s="32"/>
      <c r="G20146" s="32"/>
      <c r="I20146" s="7"/>
      <c r="J20146" s="7"/>
      <c r="K20146" s="7"/>
      <c r="N20146" s="7"/>
    </row>
    <row r="20147" spans="4:14" s="1" customFormat="1">
      <c r="D20147" s="32"/>
      <c r="G20147" s="32"/>
      <c r="I20147" s="7"/>
      <c r="J20147" s="7"/>
      <c r="K20147" s="7"/>
      <c r="N20147" s="7"/>
    </row>
    <row r="20148" spans="4:14" s="1" customFormat="1">
      <c r="D20148" s="32"/>
      <c r="G20148" s="32"/>
      <c r="I20148" s="7"/>
      <c r="J20148" s="7"/>
      <c r="K20148" s="7"/>
      <c r="N20148" s="7"/>
    </row>
    <row r="20149" spans="4:14" s="1" customFormat="1">
      <c r="D20149" s="32"/>
      <c r="G20149" s="32"/>
      <c r="I20149" s="7"/>
      <c r="J20149" s="7"/>
      <c r="K20149" s="7"/>
      <c r="N20149" s="7"/>
    </row>
    <row r="20150" spans="4:14" s="1" customFormat="1">
      <c r="D20150" s="32"/>
      <c r="G20150" s="32"/>
      <c r="I20150" s="7"/>
      <c r="J20150" s="7"/>
      <c r="K20150" s="7"/>
      <c r="N20150" s="7"/>
    </row>
    <row r="20151" spans="4:14" s="1" customFormat="1">
      <c r="D20151" s="32"/>
      <c r="G20151" s="32"/>
      <c r="I20151" s="7"/>
      <c r="J20151" s="7"/>
      <c r="K20151" s="7"/>
      <c r="N20151" s="7"/>
    </row>
    <row r="20152" spans="4:14" s="1" customFormat="1">
      <c r="D20152" s="32"/>
      <c r="G20152" s="32"/>
      <c r="I20152" s="7"/>
      <c r="J20152" s="7"/>
      <c r="K20152" s="7"/>
      <c r="N20152" s="7"/>
    </row>
    <row r="20153" spans="4:14" s="1" customFormat="1">
      <c r="D20153" s="32"/>
      <c r="G20153" s="32"/>
      <c r="I20153" s="7"/>
      <c r="J20153" s="7"/>
      <c r="K20153" s="7"/>
      <c r="N20153" s="7"/>
    </row>
    <row r="20154" spans="4:14" s="1" customFormat="1">
      <c r="D20154" s="32"/>
      <c r="G20154" s="32"/>
      <c r="I20154" s="7"/>
      <c r="J20154" s="7"/>
      <c r="K20154" s="7"/>
      <c r="N20154" s="7"/>
    </row>
    <row r="20155" spans="4:14" s="1" customFormat="1">
      <c r="D20155" s="32"/>
      <c r="G20155" s="32"/>
      <c r="I20155" s="7"/>
      <c r="J20155" s="7"/>
      <c r="K20155" s="7"/>
      <c r="N20155" s="7"/>
    </row>
    <row r="20156" spans="4:14" s="1" customFormat="1">
      <c r="D20156" s="32"/>
      <c r="G20156" s="32"/>
      <c r="I20156" s="7"/>
      <c r="J20156" s="7"/>
      <c r="K20156" s="7"/>
      <c r="N20156" s="7"/>
    </row>
    <row r="20157" spans="4:14" s="1" customFormat="1">
      <c r="D20157" s="32"/>
      <c r="G20157" s="32"/>
      <c r="I20157" s="7"/>
      <c r="J20157" s="7"/>
      <c r="K20157" s="7"/>
      <c r="N20157" s="7"/>
    </row>
    <row r="20158" spans="4:14" s="1" customFormat="1">
      <c r="D20158" s="32"/>
      <c r="G20158" s="32"/>
      <c r="I20158" s="7"/>
      <c r="J20158" s="7"/>
      <c r="K20158" s="7"/>
      <c r="N20158" s="7"/>
    </row>
    <row r="20159" spans="4:14" s="1" customFormat="1">
      <c r="D20159" s="32"/>
      <c r="G20159" s="32"/>
      <c r="I20159" s="7"/>
      <c r="J20159" s="7"/>
      <c r="K20159" s="7"/>
      <c r="N20159" s="7"/>
    </row>
    <row r="20160" spans="4:14" s="1" customFormat="1">
      <c r="D20160" s="32"/>
      <c r="G20160" s="32"/>
      <c r="I20160" s="7"/>
      <c r="J20160" s="7"/>
      <c r="K20160" s="7"/>
      <c r="N20160" s="7"/>
    </row>
    <row r="20161" spans="4:14" s="1" customFormat="1">
      <c r="D20161" s="32"/>
      <c r="G20161" s="32"/>
      <c r="I20161" s="7"/>
      <c r="J20161" s="7"/>
      <c r="K20161" s="7"/>
      <c r="N20161" s="7"/>
    </row>
    <row r="20162" spans="4:14" s="1" customFormat="1">
      <c r="D20162" s="32"/>
      <c r="G20162" s="32"/>
      <c r="I20162" s="7"/>
      <c r="J20162" s="7"/>
      <c r="K20162" s="7"/>
      <c r="N20162" s="7"/>
    </row>
    <row r="20163" spans="4:14" s="1" customFormat="1">
      <c r="D20163" s="32"/>
      <c r="G20163" s="32"/>
      <c r="I20163" s="7"/>
      <c r="J20163" s="7"/>
      <c r="K20163" s="7"/>
      <c r="N20163" s="7"/>
    </row>
    <row r="20164" spans="4:14" s="1" customFormat="1">
      <c r="D20164" s="32"/>
      <c r="G20164" s="32"/>
      <c r="I20164" s="7"/>
      <c r="J20164" s="7"/>
      <c r="K20164" s="7"/>
      <c r="N20164" s="7"/>
    </row>
    <row r="20165" spans="4:14" s="1" customFormat="1">
      <c r="D20165" s="32"/>
      <c r="G20165" s="32"/>
      <c r="I20165" s="7"/>
      <c r="J20165" s="7"/>
      <c r="K20165" s="7"/>
      <c r="N20165" s="7"/>
    </row>
    <row r="20166" spans="4:14" s="1" customFormat="1">
      <c r="D20166" s="32"/>
      <c r="G20166" s="32"/>
      <c r="I20166" s="7"/>
      <c r="J20166" s="7"/>
      <c r="K20166" s="7"/>
      <c r="N20166" s="7"/>
    </row>
    <row r="20167" spans="4:14" s="1" customFormat="1">
      <c r="D20167" s="32"/>
      <c r="G20167" s="32"/>
      <c r="I20167" s="7"/>
      <c r="J20167" s="7"/>
      <c r="K20167" s="7"/>
      <c r="N20167" s="7"/>
    </row>
    <row r="20168" spans="4:14" s="1" customFormat="1">
      <c r="D20168" s="32"/>
      <c r="G20168" s="32"/>
      <c r="I20168" s="7"/>
      <c r="J20168" s="7"/>
      <c r="K20168" s="7"/>
      <c r="N20168" s="7"/>
    </row>
    <row r="20169" spans="4:14" s="1" customFormat="1">
      <c r="D20169" s="32"/>
      <c r="G20169" s="32"/>
      <c r="I20169" s="7"/>
      <c r="J20169" s="7"/>
      <c r="K20169" s="7"/>
      <c r="N20169" s="7"/>
    </row>
    <row r="20170" spans="4:14" s="1" customFormat="1">
      <c r="D20170" s="32"/>
      <c r="G20170" s="32"/>
      <c r="I20170" s="7"/>
      <c r="J20170" s="7"/>
      <c r="K20170" s="7"/>
      <c r="N20170" s="7"/>
    </row>
    <row r="20171" spans="4:14" s="1" customFormat="1">
      <c r="D20171" s="32"/>
      <c r="G20171" s="32"/>
      <c r="I20171" s="7"/>
      <c r="J20171" s="7"/>
      <c r="K20171" s="7"/>
      <c r="N20171" s="7"/>
    </row>
    <row r="20172" spans="4:14" s="1" customFormat="1">
      <c r="D20172" s="32"/>
      <c r="G20172" s="32"/>
      <c r="I20172" s="7"/>
      <c r="J20172" s="7"/>
      <c r="K20172" s="7"/>
      <c r="N20172" s="7"/>
    </row>
    <row r="20173" spans="4:14" s="1" customFormat="1">
      <c r="D20173" s="32"/>
      <c r="G20173" s="32"/>
      <c r="I20173" s="7"/>
      <c r="J20173" s="7"/>
      <c r="K20173" s="7"/>
      <c r="N20173" s="7"/>
    </row>
    <row r="20174" spans="4:14" s="1" customFormat="1">
      <c r="D20174" s="32"/>
      <c r="G20174" s="32"/>
      <c r="I20174" s="7"/>
      <c r="J20174" s="7"/>
      <c r="K20174" s="7"/>
      <c r="N20174" s="7"/>
    </row>
    <row r="20175" spans="4:14" s="1" customFormat="1">
      <c r="D20175" s="32"/>
      <c r="G20175" s="32"/>
      <c r="I20175" s="7"/>
      <c r="J20175" s="7"/>
      <c r="K20175" s="7"/>
      <c r="N20175" s="7"/>
    </row>
    <row r="20176" spans="4:14" s="1" customFormat="1">
      <c r="D20176" s="32"/>
      <c r="G20176" s="32"/>
      <c r="I20176" s="7"/>
      <c r="J20176" s="7"/>
      <c r="K20176" s="7"/>
      <c r="N20176" s="7"/>
    </row>
    <row r="20177" spans="4:14" s="1" customFormat="1">
      <c r="D20177" s="32"/>
      <c r="G20177" s="32"/>
      <c r="I20177" s="7"/>
      <c r="J20177" s="7"/>
      <c r="K20177" s="7"/>
      <c r="N20177" s="7"/>
    </row>
    <row r="20178" spans="4:14" s="1" customFormat="1">
      <c r="D20178" s="32"/>
      <c r="G20178" s="32"/>
      <c r="I20178" s="7"/>
      <c r="J20178" s="7"/>
      <c r="K20178" s="7"/>
      <c r="N20178" s="7"/>
    </row>
    <row r="20179" spans="4:14" s="1" customFormat="1">
      <c r="D20179" s="32"/>
      <c r="G20179" s="32"/>
      <c r="I20179" s="7"/>
      <c r="J20179" s="7"/>
      <c r="K20179" s="7"/>
      <c r="N20179" s="7"/>
    </row>
    <row r="20180" spans="4:14" s="1" customFormat="1">
      <c r="D20180" s="32"/>
      <c r="G20180" s="32"/>
      <c r="I20180" s="7"/>
      <c r="J20180" s="7"/>
      <c r="K20180" s="7"/>
      <c r="N20180" s="7"/>
    </row>
    <row r="20181" spans="4:14" s="1" customFormat="1">
      <c r="D20181" s="32"/>
      <c r="G20181" s="32"/>
      <c r="I20181" s="7"/>
      <c r="J20181" s="7"/>
      <c r="K20181" s="7"/>
      <c r="N20181" s="7"/>
    </row>
    <row r="20182" spans="4:14" s="1" customFormat="1">
      <c r="D20182" s="32"/>
      <c r="G20182" s="32"/>
      <c r="I20182" s="7"/>
      <c r="J20182" s="7"/>
      <c r="K20182" s="7"/>
      <c r="N20182" s="7"/>
    </row>
    <row r="20183" spans="4:14" s="1" customFormat="1">
      <c r="D20183" s="32"/>
      <c r="G20183" s="32"/>
      <c r="I20183" s="7"/>
      <c r="J20183" s="7"/>
      <c r="K20183" s="7"/>
      <c r="N20183" s="7"/>
    </row>
    <row r="20184" spans="4:14" s="1" customFormat="1">
      <c r="D20184" s="32"/>
      <c r="G20184" s="32"/>
      <c r="I20184" s="7"/>
      <c r="J20184" s="7"/>
      <c r="K20184" s="7"/>
      <c r="N20184" s="7"/>
    </row>
    <row r="20185" spans="4:14" s="1" customFormat="1">
      <c r="D20185" s="32"/>
      <c r="G20185" s="32"/>
      <c r="I20185" s="7"/>
      <c r="J20185" s="7"/>
      <c r="K20185" s="7"/>
      <c r="N20185" s="7"/>
    </row>
    <row r="20186" spans="4:14" s="1" customFormat="1">
      <c r="D20186" s="32"/>
      <c r="G20186" s="32"/>
      <c r="I20186" s="7"/>
      <c r="J20186" s="7"/>
      <c r="K20186" s="7"/>
      <c r="N20186" s="7"/>
    </row>
    <row r="20187" spans="4:14" s="1" customFormat="1">
      <c r="D20187" s="32"/>
      <c r="G20187" s="32"/>
      <c r="I20187" s="7"/>
      <c r="J20187" s="7"/>
      <c r="K20187" s="7"/>
      <c r="N20187" s="7"/>
    </row>
    <row r="20188" spans="4:14" s="1" customFormat="1">
      <c r="D20188" s="32"/>
      <c r="G20188" s="32"/>
      <c r="I20188" s="7"/>
      <c r="J20188" s="7"/>
      <c r="K20188" s="7"/>
      <c r="N20188" s="7"/>
    </row>
    <row r="20189" spans="4:14" s="1" customFormat="1">
      <c r="D20189" s="32"/>
      <c r="G20189" s="32"/>
      <c r="I20189" s="7"/>
      <c r="J20189" s="7"/>
      <c r="K20189" s="7"/>
      <c r="N20189" s="7"/>
    </row>
    <row r="20190" spans="4:14" s="1" customFormat="1">
      <c r="D20190" s="32"/>
      <c r="G20190" s="32"/>
      <c r="I20190" s="7"/>
      <c r="J20190" s="7"/>
      <c r="K20190" s="7"/>
      <c r="N20190" s="7"/>
    </row>
    <row r="20191" spans="4:14" s="1" customFormat="1">
      <c r="D20191" s="32"/>
      <c r="G20191" s="32"/>
      <c r="I20191" s="7"/>
      <c r="J20191" s="7"/>
      <c r="K20191" s="7"/>
      <c r="N20191" s="7"/>
    </row>
    <row r="20192" spans="4:14" s="1" customFormat="1">
      <c r="D20192" s="32"/>
      <c r="G20192" s="32"/>
      <c r="I20192" s="7"/>
      <c r="J20192" s="7"/>
      <c r="K20192" s="7"/>
      <c r="N20192" s="7"/>
    </row>
    <row r="20193" spans="4:14" s="1" customFormat="1">
      <c r="D20193" s="32"/>
      <c r="G20193" s="32"/>
      <c r="I20193" s="7"/>
      <c r="J20193" s="7"/>
      <c r="K20193" s="7"/>
      <c r="N20193" s="7"/>
    </row>
    <row r="20194" spans="4:14" s="1" customFormat="1">
      <c r="D20194" s="32"/>
      <c r="G20194" s="32"/>
      <c r="I20194" s="7"/>
      <c r="J20194" s="7"/>
      <c r="K20194" s="7"/>
      <c r="N20194" s="7"/>
    </row>
    <row r="20195" spans="4:14" s="1" customFormat="1">
      <c r="D20195" s="32"/>
      <c r="G20195" s="32"/>
      <c r="I20195" s="7"/>
      <c r="J20195" s="7"/>
      <c r="K20195" s="7"/>
      <c r="N20195" s="7"/>
    </row>
    <row r="20196" spans="4:14" s="1" customFormat="1">
      <c r="D20196" s="32"/>
      <c r="G20196" s="32"/>
      <c r="I20196" s="7"/>
      <c r="J20196" s="7"/>
      <c r="K20196" s="7"/>
      <c r="N20196" s="7"/>
    </row>
    <row r="20197" spans="4:14" s="1" customFormat="1">
      <c r="D20197" s="32"/>
      <c r="G20197" s="32"/>
      <c r="I20197" s="7"/>
      <c r="J20197" s="7"/>
      <c r="K20197" s="7"/>
      <c r="N20197" s="7"/>
    </row>
    <row r="20198" spans="4:14" s="1" customFormat="1">
      <c r="D20198" s="32"/>
      <c r="G20198" s="32"/>
      <c r="I20198" s="7"/>
      <c r="J20198" s="7"/>
      <c r="K20198" s="7"/>
      <c r="N20198" s="7"/>
    </row>
    <row r="20199" spans="4:14" s="1" customFormat="1">
      <c r="D20199" s="32"/>
      <c r="G20199" s="32"/>
      <c r="I20199" s="7"/>
      <c r="J20199" s="7"/>
      <c r="K20199" s="7"/>
      <c r="N20199" s="7"/>
    </row>
    <row r="20200" spans="4:14" s="1" customFormat="1">
      <c r="D20200" s="32"/>
      <c r="G20200" s="32"/>
      <c r="I20200" s="7"/>
      <c r="J20200" s="7"/>
      <c r="K20200" s="7"/>
      <c r="N20200" s="7"/>
    </row>
    <row r="20201" spans="4:14" s="1" customFormat="1">
      <c r="D20201" s="32"/>
      <c r="G20201" s="32"/>
      <c r="I20201" s="7"/>
      <c r="J20201" s="7"/>
      <c r="K20201" s="7"/>
      <c r="N20201" s="7"/>
    </row>
    <row r="20202" spans="4:14" s="1" customFormat="1">
      <c r="D20202" s="32"/>
      <c r="G20202" s="32"/>
      <c r="I20202" s="7"/>
      <c r="J20202" s="7"/>
      <c r="K20202" s="7"/>
      <c r="N20202" s="7"/>
    </row>
    <row r="20203" spans="4:14" s="1" customFormat="1">
      <c r="D20203" s="32"/>
      <c r="G20203" s="32"/>
      <c r="I20203" s="7"/>
      <c r="J20203" s="7"/>
      <c r="K20203" s="7"/>
      <c r="N20203" s="7"/>
    </row>
    <row r="20204" spans="4:14" s="1" customFormat="1">
      <c r="D20204" s="32"/>
      <c r="G20204" s="32"/>
      <c r="I20204" s="7"/>
      <c r="J20204" s="7"/>
      <c r="K20204" s="7"/>
      <c r="N20204" s="7"/>
    </row>
    <row r="20205" spans="4:14" s="1" customFormat="1">
      <c r="D20205" s="32"/>
      <c r="G20205" s="32"/>
      <c r="I20205" s="7"/>
      <c r="J20205" s="7"/>
      <c r="K20205" s="7"/>
      <c r="N20205" s="7"/>
    </row>
    <row r="20206" spans="4:14" s="1" customFormat="1">
      <c r="D20206" s="32"/>
      <c r="G20206" s="32"/>
      <c r="I20206" s="7"/>
      <c r="J20206" s="7"/>
      <c r="K20206" s="7"/>
      <c r="N20206" s="7"/>
    </row>
    <row r="20207" spans="4:14" s="1" customFormat="1">
      <c r="D20207" s="32"/>
      <c r="G20207" s="32"/>
      <c r="I20207" s="7"/>
      <c r="J20207" s="7"/>
      <c r="K20207" s="7"/>
      <c r="N20207" s="7"/>
    </row>
    <row r="20208" spans="4:14" s="1" customFormat="1">
      <c r="D20208" s="32"/>
      <c r="G20208" s="32"/>
      <c r="I20208" s="7"/>
      <c r="J20208" s="7"/>
      <c r="K20208" s="7"/>
      <c r="N20208" s="7"/>
    </row>
    <row r="20209" spans="4:14" s="1" customFormat="1">
      <c r="D20209" s="32"/>
      <c r="G20209" s="32"/>
      <c r="I20209" s="7"/>
      <c r="J20209" s="7"/>
      <c r="K20209" s="7"/>
      <c r="N20209" s="7"/>
    </row>
    <row r="20210" spans="4:14" s="1" customFormat="1">
      <c r="D20210" s="32"/>
      <c r="G20210" s="32"/>
      <c r="I20210" s="7"/>
      <c r="J20210" s="7"/>
      <c r="K20210" s="7"/>
      <c r="N20210" s="7"/>
    </row>
    <row r="20211" spans="4:14" s="1" customFormat="1">
      <c r="D20211" s="32"/>
      <c r="G20211" s="32"/>
      <c r="I20211" s="7"/>
      <c r="J20211" s="7"/>
      <c r="K20211" s="7"/>
      <c r="N20211" s="7"/>
    </row>
    <row r="20212" spans="4:14" s="1" customFormat="1">
      <c r="D20212" s="32"/>
      <c r="G20212" s="32"/>
      <c r="I20212" s="7"/>
      <c r="J20212" s="7"/>
      <c r="K20212" s="7"/>
      <c r="N20212" s="7"/>
    </row>
    <row r="20213" spans="4:14" s="1" customFormat="1">
      <c r="D20213" s="32"/>
      <c r="G20213" s="32"/>
      <c r="I20213" s="7"/>
      <c r="J20213" s="7"/>
      <c r="K20213" s="7"/>
      <c r="N20213" s="7"/>
    </row>
    <row r="20214" spans="4:14" s="1" customFormat="1">
      <c r="D20214" s="32"/>
      <c r="G20214" s="32"/>
      <c r="I20214" s="7"/>
      <c r="J20214" s="7"/>
      <c r="K20214" s="7"/>
      <c r="N20214" s="7"/>
    </row>
    <row r="20215" spans="4:14" s="1" customFormat="1">
      <c r="D20215" s="32"/>
      <c r="G20215" s="32"/>
      <c r="I20215" s="7"/>
      <c r="J20215" s="7"/>
      <c r="K20215" s="7"/>
      <c r="N20215" s="7"/>
    </row>
    <row r="20216" spans="4:14" s="1" customFormat="1">
      <c r="D20216" s="32"/>
      <c r="G20216" s="32"/>
      <c r="I20216" s="7"/>
      <c r="J20216" s="7"/>
      <c r="K20216" s="7"/>
      <c r="N20216" s="7"/>
    </row>
    <row r="20217" spans="4:14" s="1" customFormat="1">
      <c r="D20217" s="32"/>
      <c r="G20217" s="32"/>
      <c r="I20217" s="7"/>
      <c r="J20217" s="7"/>
      <c r="K20217" s="7"/>
      <c r="N20217" s="7"/>
    </row>
    <row r="20218" spans="4:14" s="1" customFormat="1">
      <c r="D20218" s="32"/>
      <c r="G20218" s="32"/>
      <c r="I20218" s="7"/>
      <c r="J20218" s="7"/>
      <c r="K20218" s="7"/>
      <c r="N20218" s="7"/>
    </row>
    <row r="20219" spans="4:14" s="1" customFormat="1">
      <c r="D20219" s="32"/>
      <c r="G20219" s="32"/>
      <c r="I20219" s="7"/>
      <c r="J20219" s="7"/>
      <c r="K20219" s="7"/>
      <c r="N20219" s="7"/>
    </row>
    <row r="20220" spans="4:14" s="1" customFormat="1">
      <c r="D20220" s="32"/>
      <c r="G20220" s="32"/>
      <c r="I20220" s="7"/>
      <c r="J20220" s="7"/>
      <c r="K20220" s="7"/>
      <c r="N20220" s="7"/>
    </row>
    <row r="20221" spans="4:14" s="1" customFormat="1">
      <c r="D20221" s="32"/>
      <c r="G20221" s="32"/>
      <c r="I20221" s="7"/>
      <c r="J20221" s="7"/>
      <c r="K20221" s="7"/>
      <c r="N20221" s="7"/>
    </row>
    <row r="20222" spans="4:14" s="1" customFormat="1">
      <c r="D20222" s="32"/>
      <c r="G20222" s="32"/>
      <c r="I20222" s="7"/>
      <c r="J20222" s="7"/>
      <c r="K20222" s="7"/>
      <c r="N20222" s="7"/>
    </row>
    <row r="20223" spans="4:14" s="1" customFormat="1">
      <c r="D20223" s="32"/>
      <c r="G20223" s="32"/>
      <c r="I20223" s="7"/>
      <c r="J20223" s="7"/>
      <c r="K20223" s="7"/>
      <c r="N20223" s="7"/>
    </row>
    <row r="20224" spans="4:14" s="1" customFormat="1">
      <c r="D20224" s="32"/>
      <c r="G20224" s="32"/>
      <c r="I20224" s="7"/>
      <c r="J20224" s="7"/>
      <c r="K20224" s="7"/>
      <c r="N20224" s="7"/>
    </row>
    <row r="20225" spans="4:14" s="1" customFormat="1">
      <c r="D20225" s="32"/>
      <c r="G20225" s="32"/>
      <c r="I20225" s="7"/>
      <c r="J20225" s="7"/>
      <c r="K20225" s="7"/>
      <c r="N20225" s="7"/>
    </row>
    <row r="20226" spans="4:14" s="1" customFormat="1">
      <c r="D20226" s="32"/>
      <c r="G20226" s="32"/>
      <c r="I20226" s="7"/>
      <c r="J20226" s="7"/>
      <c r="K20226" s="7"/>
      <c r="N20226" s="7"/>
    </row>
    <row r="20227" spans="4:14" s="1" customFormat="1">
      <c r="D20227" s="32"/>
      <c r="G20227" s="32"/>
      <c r="I20227" s="7"/>
      <c r="J20227" s="7"/>
      <c r="K20227" s="7"/>
      <c r="N20227" s="7"/>
    </row>
    <row r="20228" spans="4:14" s="1" customFormat="1">
      <c r="D20228" s="32"/>
      <c r="G20228" s="32"/>
      <c r="I20228" s="7"/>
      <c r="J20228" s="7"/>
      <c r="K20228" s="7"/>
      <c r="N20228" s="7"/>
    </row>
    <row r="20229" spans="4:14" s="1" customFormat="1">
      <c r="D20229" s="32"/>
      <c r="G20229" s="32"/>
      <c r="I20229" s="7"/>
      <c r="J20229" s="7"/>
      <c r="K20229" s="7"/>
      <c r="N20229" s="7"/>
    </row>
    <row r="20230" spans="4:14" s="1" customFormat="1">
      <c r="D20230" s="32"/>
      <c r="G20230" s="32"/>
      <c r="I20230" s="7"/>
      <c r="J20230" s="7"/>
      <c r="K20230" s="7"/>
      <c r="N20230" s="7"/>
    </row>
    <row r="20231" spans="4:14" s="1" customFormat="1">
      <c r="D20231" s="32"/>
      <c r="G20231" s="32"/>
      <c r="I20231" s="7"/>
      <c r="J20231" s="7"/>
      <c r="K20231" s="7"/>
      <c r="N20231" s="7"/>
    </row>
    <row r="20232" spans="4:14" s="1" customFormat="1">
      <c r="D20232" s="32"/>
      <c r="G20232" s="32"/>
      <c r="I20232" s="7"/>
      <c r="J20232" s="7"/>
      <c r="K20232" s="7"/>
      <c r="N20232" s="7"/>
    </row>
    <row r="20233" spans="4:14" s="1" customFormat="1">
      <c r="D20233" s="32"/>
      <c r="G20233" s="32"/>
      <c r="I20233" s="7"/>
      <c r="J20233" s="7"/>
      <c r="K20233" s="7"/>
      <c r="N20233" s="7"/>
    </row>
    <row r="20234" spans="4:14" s="1" customFormat="1">
      <c r="D20234" s="32"/>
      <c r="G20234" s="32"/>
      <c r="I20234" s="7"/>
      <c r="J20234" s="7"/>
      <c r="K20234" s="7"/>
      <c r="N20234" s="7"/>
    </row>
    <row r="20235" spans="4:14" s="1" customFormat="1">
      <c r="D20235" s="32"/>
      <c r="G20235" s="32"/>
      <c r="I20235" s="7"/>
      <c r="J20235" s="7"/>
      <c r="K20235" s="7"/>
      <c r="N20235" s="7"/>
    </row>
    <row r="20236" spans="4:14" s="1" customFormat="1">
      <c r="D20236" s="32"/>
      <c r="G20236" s="32"/>
      <c r="I20236" s="7"/>
      <c r="J20236" s="7"/>
      <c r="K20236" s="7"/>
      <c r="N20236" s="7"/>
    </row>
    <row r="20237" spans="4:14" s="1" customFormat="1">
      <c r="D20237" s="32"/>
      <c r="G20237" s="32"/>
      <c r="I20237" s="7"/>
      <c r="J20237" s="7"/>
      <c r="K20237" s="7"/>
      <c r="N20237" s="7"/>
    </row>
    <row r="20238" spans="4:14" s="1" customFormat="1">
      <c r="D20238" s="32"/>
      <c r="G20238" s="32"/>
      <c r="I20238" s="7"/>
      <c r="J20238" s="7"/>
      <c r="K20238" s="7"/>
      <c r="N20238" s="7"/>
    </row>
    <row r="20239" spans="4:14" s="1" customFormat="1">
      <c r="D20239" s="32"/>
      <c r="G20239" s="32"/>
      <c r="I20239" s="7"/>
      <c r="J20239" s="7"/>
      <c r="K20239" s="7"/>
      <c r="N20239" s="7"/>
    </row>
    <row r="20240" spans="4:14" s="1" customFormat="1">
      <c r="D20240" s="32"/>
      <c r="G20240" s="32"/>
      <c r="I20240" s="7"/>
      <c r="J20240" s="7"/>
      <c r="K20240" s="7"/>
      <c r="N20240" s="7"/>
    </row>
    <row r="20241" spans="4:14" s="1" customFormat="1">
      <c r="D20241" s="32"/>
      <c r="G20241" s="32"/>
      <c r="I20241" s="7"/>
      <c r="J20241" s="7"/>
      <c r="K20241" s="7"/>
      <c r="N20241" s="7"/>
    </row>
    <row r="20242" spans="4:14" s="1" customFormat="1">
      <c r="D20242" s="32"/>
      <c r="G20242" s="32"/>
      <c r="I20242" s="7"/>
      <c r="J20242" s="7"/>
      <c r="K20242" s="7"/>
      <c r="N20242" s="7"/>
    </row>
    <row r="20243" spans="4:14" s="1" customFormat="1">
      <c r="D20243" s="32"/>
      <c r="G20243" s="32"/>
      <c r="I20243" s="7"/>
      <c r="J20243" s="7"/>
      <c r="K20243" s="7"/>
      <c r="N20243" s="7"/>
    </row>
    <row r="20244" spans="4:14" s="1" customFormat="1">
      <c r="D20244" s="32"/>
      <c r="G20244" s="32"/>
      <c r="I20244" s="7"/>
      <c r="J20244" s="7"/>
      <c r="K20244" s="7"/>
      <c r="N20244" s="7"/>
    </row>
    <row r="20245" spans="4:14" s="1" customFormat="1">
      <c r="D20245" s="32"/>
      <c r="G20245" s="32"/>
      <c r="I20245" s="7"/>
      <c r="J20245" s="7"/>
      <c r="K20245" s="7"/>
      <c r="N20245" s="7"/>
    </row>
    <row r="20246" spans="4:14" s="1" customFormat="1">
      <c r="D20246" s="32"/>
      <c r="G20246" s="32"/>
      <c r="I20246" s="7"/>
      <c r="J20246" s="7"/>
      <c r="K20246" s="7"/>
      <c r="N20246" s="7"/>
    </row>
    <row r="20247" spans="4:14" s="1" customFormat="1">
      <c r="D20247" s="32"/>
      <c r="G20247" s="32"/>
      <c r="I20247" s="7"/>
      <c r="J20247" s="7"/>
      <c r="K20247" s="7"/>
      <c r="N20247" s="7"/>
    </row>
    <row r="20248" spans="4:14" s="1" customFormat="1">
      <c r="D20248" s="32"/>
      <c r="G20248" s="32"/>
      <c r="I20248" s="7"/>
      <c r="J20248" s="7"/>
      <c r="K20248" s="7"/>
      <c r="N20248" s="7"/>
    </row>
    <row r="20249" spans="4:14" s="1" customFormat="1">
      <c r="D20249" s="32"/>
      <c r="G20249" s="32"/>
      <c r="I20249" s="7"/>
      <c r="J20249" s="7"/>
      <c r="K20249" s="7"/>
      <c r="N20249" s="7"/>
    </row>
    <row r="20250" spans="4:14" s="1" customFormat="1">
      <c r="D20250" s="32"/>
      <c r="G20250" s="32"/>
      <c r="I20250" s="7"/>
      <c r="J20250" s="7"/>
      <c r="K20250" s="7"/>
      <c r="N20250" s="7"/>
    </row>
    <row r="20251" spans="4:14" s="1" customFormat="1">
      <c r="D20251" s="32"/>
      <c r="G20251" s="32"/>
      <c r="I20251" s="7"/>
      <c r="J20251" s="7"/>
      <c r="K20251" s="7"/>
      <c r="N20251" s="7"/>
    </row>
    <row r="20252" spans="4:14" s="1" customFormat="1">
      <c r="D20252" s="32"/>
      <c r="G20252" s="32"/>
      <c r="I20252" s="7"/>
      <c r="J20252" s="7"/>
      <c r="K20252" s="7"/>
      <c r="N20252" s="7"/>
    </row>
    <row r="20253" spans="4:14" s="1" customFormat="1">
      <c r="D20253" s="32"/>
      <c r="G20253" s="32"/>
      <c r="I20253" s="7"/>
      <c r="J20253" s="7"/>
      <c r="K20253" s="7"/>
      <c r="N20253" s="7"/>
    </row>
    <row r="20254" spans="4:14" s="1" customFormat="1">
      <c r="D20254" s="32"/>
      <c r="G20254" s="32"/>
      <c r="I20254" s="7"/>
      <c r="J20254" s="7"/>
      <c r="K20254" s="7"/>
      <c r="N20254" s="7"/>
    </row>
    <row r="20255" spans="4:14" s="1" customFormat="1">
      <c r="D20255" s="32"/>
      <c r="G20255" s="32"/>
      <c r="I20255" s="7"/>
      <c r="J20255" s="7"/>
      <c r="K20255" s="7"/>
      <c r="N20255" s="7"/>
    </row>
    <row r="20256" spans="4:14" s="1" customFormat="1">
      <c r="D20256" s="32"/>
      <c r="G20256" s="32"/>
      <c r="I20256" s="7"/>
      <c r="J20256" s="7"/>
      <c r="K20256" s="7"/>
      <c r="N20256" s="7"/>
    </row>
    <row r="20257" spans="4:14" s="1" customFormat="1">
      <c r="D20257" s="32"/>
      <c r="G20257" s="32"/>
      <c r="I20257" s="7"/>
      <c r="J20257" s="7"/>
      <c r="K20257" s="7"/>
      <c r="N20257" s="7"/>
    </row>
    <row r="20258" spans="4:14" s="1" customFormat="1">
      <c r="D20258" s="32"/>
      <c r="G20258" s="32"/>
      <c r="I20258" s="7"/>
      <c r="J20258" s="7"/>
      <c r="K20258" s="7"/>
      <c r="N20258" s="7"/>
    </row>
    <row r="20259" spans="4:14" s="1" customFormat="1">
      <c r="D20259" s="32"/>
      <c r="G20259" s="32"/>
      <c r="I20259" s="7"/>
      <c r="J20259" s="7"/>
      <c r="K20259" s="7"/>
      <c r="N20259" s="7"/>
    </row>
    <row r="20260" spans="4:14" s="1" customFormat="1">
      <c r="D20260" s="32"/>
      <c r="G20260" s="32"/>
      <c r="I20260" s="7"/>
      <c r="J20260" s="7"/>
      <c r="K20260" s="7"/>
      <c r="N20260" s="7"/>
    </row>
    <row r="20261" spans="4:14" s="1" customFormat="1">
      <c r="D20261" s="32"/>
      <c r="G20261" s="32"/>
      <c r="I20261" s="7"/>
      <c r="J20261" s="7"/>
      <c r="K20261" s="7"/>
      <c r="N20261" s="7"/>
    </row>
    <row r="20262" spans="4:14" s="1" customFormat="1">
      <c r="D20262" s="32"/>
      <c r="G20262" s="32"/>
      <c r="I20262" s="7"/>
      <c r="J20262" s="7"/>
      <c r="K20262" s="7"/>
      <c r="N20262" s="7"/>
    </row>
    <row r="20263" spans="4:14" s="1" customFormat="1">
      <c r="D20263" s="32"/>
      <c r="G20263" s="32"/>
      <c r="I20263" s="7"/>
      <c r="J20263" s="7"/>
      <c r="K20263" s="7"/>
      <c r="N20263" s="7"/>
    </row>
    <row r="20264" spans="4:14" s="1" customFormat="1">
      <c r="D20264" s="32"/>
      <c r="G20264" s="32"/>
      <c r="I20264" s="7"/>
      <c r="J20264" s="7"/>
      <c r="K20264" s="7"/>
      <c r="N20264" s="7"/>
    </row>
    <row r="20265" spans="4:14" s="1" customFormat="1">
      <c r="D20265" s="32"/>
      <c r="G20265" s="32"/>
      <c r="I20265" s="7"/>
      <c r="J20265" s="7"/>
      <c r="K20265" s="7"/>
      <c r="N20265" s="7"/>
    </row>
    <row r="20266" spans="4:14" s="1" customFormat="1">
      <c r="D20266" s="32"/>
      <c r="G20266" s="32"/>
      <c r="I20266" s="7"/>
      <c r="J20266" s="7"/>
      <c r="K20266" s="7"/>
      <c r="N20266" s="7"/>
    </row>
    <row r="20267" spans="4:14" s="1" customFormat="1">
      <c r="D20267" s="32"/>
      <c r="G20267" s="32"/>
      <c r="I20267" s="7"/>
      <c r="J20267" s="7"/>
      <c r="K20267" s="7"/>
      <c r="N20267" s="7"/>
    </row>
    <row r="20268" spans="4:14" s="1" customFormat="1">
      <c r="D20268" s="32"/>
      <c r="G20268" s="32"/>
      <c r="I20268" s="7"/>
      <c r="J20268" s="7"/>
      <c r="K20268" s="7"/>
      <c r="N20268" s="7"/>
    </row>
    <row r="20269" spans="4:14" s="1" customFormat="1">
      <c r="D20269" s="32"/>
      <c r="G20269" s="32"/>
      <c r="I20269" s="7"/>
      <c r="J20269" s="7"/>
      <c r="K20269" s="7"/>
      <c r="N20269" s="7"/>
    </row>
    <row r="20270" spans="4:14" s="1" customFormat="1">
      <c r="D20270" s="32"/>
      <c r="G20270" s="32"/>
      <c r="I20270" s="7"/>
      <c r="J20270" s="7"/>
      <c r="K20270" s="7"/>
      <c r="N20270" s="7"/>
    </row>
    <row r="20271" spans="4:14" s="1" customFormat="1">
      <c r="D20271" s="32"/>
      <c r="G20271" s="32"/>
      <c r="I20271" s="7"/>
      <c r="J20271" s="7"/>
      <c r="K20271" s="7"/>
      <c r="N20271" s="7"/>
    </row>
    <row r="20272" spans="4:14" s="1" customFormat="1">
      <c r="D20272" s="32"/>
      <c r="G20272" s="32"/>
      <c r="I20272" s="7"/>
      <c r="J20272" s="7"/>
      <c r="K20272" s="7"/>
      <c r="N20272" s="7"/>
    </row>
    <row r="20273" spans="4:14" s="1" customFormat="1">
      <c r="D20273" s="32"/>
      <c r="G20273" s="32"/>
      <c r="I20273" s="7"/>
      <c r="J20273" s="7"/>
      <c r="K20273" s="7"/>
      <c r="N20273" s="7"/>
    </row>
    <row r="20274" spans="4:14" s="1" customFormat="1">
      <c r="D20274" s="32"/>
      <c r="G20274" s="32"/>
      <c r="I20274" s="7"/>
      <c r="J20274" s="7"/>
      <c r="K20274" s="7"/>
      <c r="N20274" s="7"/>
    </row>
    <row r="20275" spans="4:14" s="1" customFormat="1">
      <c r="D20275" s="32"/>
      <c r="G20275" s="32"/>
      <c r="I20275" s="7"/>
      <c r="J20275" s="7"/>
      <c r="K20275" s="7"/>
      <c r="N20275" s="7"/>
    </row>
    <row r="20276" spans="4:14" s="1" customFormat="1">
      <c r="D20276" s="32"/>
      <c r="G20276" s="32"/>
      <c r="I20276" s="7"/>
      <c r="J20276" s="7"/>
      <c r="K20276" s="7"/>
      <c r="N20276" s="7"/>
    </row>
    <row r="20277" spans="4:14" s="1" customFormat="1">
      <c r="D20277" s="32"/>
      <c r="G20277" s="32"/>
      <c r="I20277" s="7"/>
      <c r="J20277" s="7"/>
      <c r="K20277" s="7"/>
      <c r="N20277" s="7"/>
    </row>
    <row r="20278" spans="4:14" s="1" customFormat="1">
      <c r="D20278" s="32"/>
      <c r="G20278" s="32"/>
      <c r="I20278" s="7"/>
      <c r="J20278" s="7"/>
      <c r="K20278" s="7"/>
      <c r="N20278" s="7"/>
    </row>
    <row r="20279" spans="4:14" s="1" customFormat="1">
      <c r="D20279" s="32"/>
      <c r="G20279" s="32"/>
      <c r="I20279" s="7"/>
      <c r="J20279" s="7"/>
      <c r="K20279" s="7"/>
      <c r="N20279" s="7"/>
    </row>
    <row r="20280" spans="4:14" s="1" customFormat="1">
      <c r="D20280" s="32"/>
      <c r="G20280" s="32"/>
      <c r="I20280" s="7"/>
      <c r="J20280" s="7"/>
      <c r="K20280" s="7"/>
      <c r="N20280" s="7"/>
    </row>
    <row r="20281" spans="4:14" s="1" customFormat="1">
      <c r="D20281" s="32"/>
      <c r="G20281" s="32"/>
      <c r="I20281" s="7"/>
      <c r="J20281" s="7"/>
      <c r="K20281" s="7"/>
      <c r="N20281" s="7"/>
    </row>
    <row r="20282" spans="4:14" s="1" customFormat="1">
      <c r="D20282" s="32"/>
      <c r="G20282" s="32"/>
      <c r="I20282" s="7"/>
      <c r="J20282" s="7"/>
      <c r="K20282" s="7"/>
      <c r="N20282" s="7"/>
    </row>
    <row r="20283" spans="4:14" s="1" customFormat="1">
      <c r="D20283" s="32"/>
      <c r="G20283" s="32"/>
      <c r="I20283" s="7"/>
      <c r="J20283" s="7"/>
      <c r="K20283" s="7"/>
      <c r="N20283" s="7"/>
    </row>
    <row r="20284" spans="4:14" s="1" customFormat="1">
      <c r="D20284" s="32"/>
      <c r="G20284" s="32"/>
      <c r="I20284" s="7"/>
      <c r="J20284" s="7"/>
      <c r="K20284" s="7"/>
      <c r="N20284" s="7"/>
    </row>
    <row r="20285" spans="4:14" s="1" customFormat="1">
      <c r="D20285" s="32"/>
      <c r="G20285" s="32"/>
      <c r="I20285" s="7"/>
      <c r="J20285" s="7"/>
      <c r="K20285" s="7"/>
      <c r="N20285" s="7"/>
    </row>
    <row r="20286" spans="4:14" s="1" customFormat="1">
      <c r="D20286" s="32"/>
      <c r="G20286" s="32"/>
      <c r="I20286" s="7"/>
      <c r="J20286" s="7"/>
      <c r="K20286" s="7"/>
      <c r="N20286" s="7"/>
    </row>
    <row r="20287" spans="4:14" s="1" customFormat="1">
      <c r="D20287" s="32"/>
      <c r="G20287" s="32"/>
      <c r="I20287" s="7"/>
      <c r="J20287" s="7"/>
      <c r="K20287" s="7"/>
      <c r="N20287" s="7"/>
    </row>
    <row r="20288" spans="4:14" s="1" customFormat="1">
      <c r="D20288" s="32"/>
      <c r="G20288" s="32"/>
      <c r="I20288" s="7"/>
      <c r="J20288" s="7"/>
      <c r="K20288" s="7"/>
      <c r="N20288" s="7"/>
    </row>
    <row r="20289" spans="4:14" s="1" customFormat="1">
      <c r="D20289" s="32"/>
      <c r="G20289" s="32"/>
      <c r="I20289" s="7"/>
      <c r="J20289" s="7"/>
      <c r="K20289" s="7"/>
      <c r="N20289" s="7"/>
    </row>
    <row r="20290" spans="4:14" s="1" customFormat="1">
      <c r="D20290" s="32"/>
      <c r="G20290" s="32"/>
      <c r="I20290" s="7"/>
      <c r="J20290" s="7"/>
      <c r="K20290" s="7"/>
      <c r="N20290" s="7"/>
    </row>
    <row r="20291" spans="4:14" s="1" customFormat="1">
      <c r="D20291" s="32"/>
      <c r="G20291" s="32"/>
      <c r="I20291" s="7"/>
      <c r="J20291" s="7"/>
      <c r="K20291" s="7"/>
      <c r="N20291" s="7"/>
    </row>
    <row r="20292" spans="4:14" s="1" customFormat="1">
      <c r="D20292" s="32"/>
      <c r="G20292" s="32"/>
      <c r="I20292" s="7"/>
      <c r="J20292" s="7"/>
      <c r="K20292" s="7"/>
      <c r="N20292" s="7"/>
    </row>
    <row r="20293" spans="4:14" s="1" customFormat="1">
      <c r="D20293" s="32"/>
      <c r="G20293" s="32"/>
      <c r="I20293" s="7"/>
      <c r="J20293" s="7"/>
      <c r="K20293" s="7"/>
      <c r="N20293" s="7"/>
    </row>
    <row r="20294" spans="4:14" s="1" customFormat="1">
      <c r="D20294" s="32"/>
      <c r="G20294" s="32"/>
      <c r="I20294" s="7"/>
      <c r="J20294" s="7"/>
      <c r="K20294" s="7"/>
      <c r="N20294" s="7"/>
    </row>
    <row r="20295" spans="4:14" s="1" customFormat="1">
      <c r="D20295" s="32"/>
      <c r="G20295" s="32"/>
      <c r="I20295" s="7"/>
      <c r="J20295" s="7"/>
      <c r="K20295" s="7"/>
      <c r="N20295" s="7"/>
    </row>
    <row r="20296" spans="4:14" s="1" customFormat="1">
      <c r="D20296" s="32"/>
      <c r="G20296" s="32"/>
      <c r="I20296" s="7"/>
      <c r="J20296" s="7"/>
      <c r="K20296" s="7"/>
      <c r="N20296" s="7"/>
    </row>
    <row r="20297" spans="4:14" s="1" customFormat="1">
      <c r="D20297" s="32"/>
      <c r="G20297" s="32"/>
      <c r="I20297" s="7"/>
      <c r="J20297" s="7"/>
      <c r="K20297" s="7"/>
      <c r="N20297" s="7"/>
    </row>
    <row r="20298" spans="4:14" s="1" customFormat="1">
      <c r="D20298" s="32"/>
      <c r="G20298" s="32"/>
      <c r="I20298" s="7"/>
      <c r="J20298" s="7"/>
      <c r="K20298" s="7"/>
      <c r="N20298" s="7"/>
    </row>
    <row r="20299" spans="4:14" s="1" customFormat="1">
      <c r="D20299" s="32"/>
      <c r="G20299" s="32"/>
      <c r="I20299" s="7"/>
      <c r="J20299" s="7"/>
      <c r="K20299" s="7"/>
      <c r="N20299" s="7"/>
    </row>
    <row r="20300" spans="4:14" s="1" customFormat="1">
      <c r="D20300" s="32"/>
      <c r="G20300" s="32"/>
      <c r="I20300" s="7"/>
      <c r="J20300" s="7"/>
      <c r="K20300" s="7"/>
      <c r="N20300" s="7"/>
    </row>
    <row r="20301" spans="4:14" s="1" customFormat="1">
      <c r="D20301" s="32"/>
      <c r="G20301" s="32"/>
      <c r="I20301" s="7"/>
      <c r="J20301" s="7"/>
      <c r="K20301" s="7"/>
      <c r="N20301" s="7"/>
    </row>
    <row r="20302" spans="4:14" s="1" customFormat="1">
      <c r="D20302" s="32"/>
      <c r="G20302" s="32"/>
      <c r="I20302" s="7"/>
      <c r="J20302" s="7"/>
      <c r="K20302" s="7"/>
      <c r="N20302" s="7"/>
    </row>
    <row r="20303" spans="4:14" s="1" customFormat="1">
      <c r="D20303" s="32"/>
      <c r="G20303" s="32"/>
      <c r="I20303" s="7"/>
      <c r="J20303" s="7"/>
      <c r="K20303" s="7"/>
      <c r="N20303" s="7"/>
    </row>
    <row r="20304" spans="4:14" s="1" customFormat="1">
      <c r="D20304" s="32"/>
      <c r="G20304" s="32"/>
      <c r="I20304" s="7"/>
      <c r="J20304" s="7"/>
      <c r="K20304" s="7"/>
      <c r="N20304" s="7"/>
    </row>
    <row r="20305" spans="4:14" s="1" customFormat="1">
      <c r="D20305" s="32"/>
      <c r="G20305" s="32"/>
      <c r="I20305" s="7"/>
      <c r="J20305" s="7"/>
      <c r="K20305" s="7"/>
      <c r="N20305" s="7"/>
    </row>
    <row r="20306" spans="4:14" s="1" customFormat="1">
      <c r="D20306" s="32"/>
      <c r="G20306" s="32"/>
      <c r="I20306" s="7"/>
      <c r="J20306" s="7"/>
      <c r="K20306" s="7"/>
      <c r="N20306" s="7"/>
    </row>
    <row r="20307" spans="4:14" s="1" customFormat="1">
      <c r="D20307" s="32"/>
      <c r="G20307" s="32"/>
      <c r="I20307" s="7"/>
      <c r="J20307" s="7"/>
      <c r="K20307" s="7"/>
      <c r="N20307" s="7"/>
    </row>
    <row r="20308" spans="4:14" s="1" customFormat="1">
      <c r="D20308" s="32"/>
      <c r="G20308" s="32"/>
      <c r="I20308" s="7"/>
      <c r="J20308" s="7"/>
      <c r="K20308" s="7"/>
      <c r="N20308" s="7"/>
    </row>
    <row r="20309" spans="4:14" s="1" customFormat="1">
      <c r="D20309" s="32"/>
      <c r="G20309" s="32"/>
      <c r="I20309" s="7"/>
      <c r="J20309" s="7"/>
      <c r="K20309" s="7"/>
      <c r="N20309" s="7"/>
    </row>
    <row r="20310" spans="4:14" s="1" customFormat="1">
      <c r="D20310" s="32"/>
      <c r="G20310" s="32"/>
      <c r="I20310" s="7"/>
      <c r="J20310" s="7"/>
      <c r="K20310" s="7"/>
      <c r="N20310" s="7"/>
    </row>
    <row r="20311" spans="4:14" s="1" customFormat="1">
      <c r="D20311" s="32"/>
      <c r="G20311" s="32"/>
      <c r="I20311" s="7"/>
      <c r="J20311" s="7"/>
      <c r="K20311" s="7"/>
      <c r="N20311" s="7"/>
    </row>
    <row r="20312" spans="4:14" s="1" customFormat="1">
      <c r="D20312" s="32"/>
      <c r="G20312" s="32"/>
      <c r="I20312" s="7"/>
      <c r="J20312" s="7"/>
      <c r="K20312" s="7"/>
      <c r="N20312" s="7"/>
    </row>
    <row r="20313" spans="4:14" s="1" customFormat="1">
      <c r="D20313" s="32"/>
      <c r="G20313" s="32"/>
      <c r="I20313" s="7"/>
      <c r="J20313" s="7"/>
      <c r="K20313" s="7"/>
      <c r="N20313" s="7"/>
    </row>
    <row r="20314" spans="4:14" s="1" customFormat="1">
      <c r="D20314" s="32"/>
      <c r="G20314" s="32"/>
      <c r="I20314" s="7"/>
      <c r="J20314" s="7"/>
      <c r="K20314" s="7"/>
      <c r="N20314" s="7"/>
    </row>
    <row r="20315" spans="4:14" s="1" customFormat="1">
      <c r="D20315" s="32"/>
      <c r="G20315" s="32"/>
      <c r="I20315" s="7"/>
      <c r="J20315" s="7"/>
      <c r="K20315" s="7"/>
      <c r="N20315" s="7"/>
    </row>
    <row r="20316" spans="4:14" s="1" customFormat="1">
      <c r="D20316" s="32"/>
      <c r="G20316" s="32"/>
      <c r="I20316" s="7"/>
      <c r="J20316" s="7"/>
      <c r="K20316" s="7"/>
      <c r="N20316" s="7"/>
    </row>
    <row r="20317" spans="4:14" s="1" customFormat="1">
      <c r="D20317" s="32"/>
      <c r="G20317" s="32"/>
      <c r="I20317" s="7"/>
      <c r="J20317" s="7"/>
      <c r="K20317" s="7"/>
      <c r="N20317" s="7"/>
    </row>
    <row r="20318" spans="4:14" s="1" customFormat="1">
      <c r="D20318" s="32"/>
      <c r="G20318" s="32"/>
      <c r="I20318" s="7"/>
      <c r="J20318" s="7"/>
      <c r="K20318" s="7"/>
      <c r="N20318" s="7"/>
    </row>
    <row r="20319" spans="4:14" s="1" customFormat="1">
      <c r="D20319" s="32"/>
      <c r="G20319" s="32"/>
      <c r="I20319" s="7"/>
      <c r="J20319" s="7"/>
      <c r="K20319" s="7"/>
      <c r="N20319" s="7"/>
    </row>
    <row r="20320" spans="4:14" s="1" customFormat="1">
      <c r="D20320" s="32"/>
      <c r="G20320" s="32"/>
      <c r="I20320" s="7"/>
      <c r="J20320" s="7"/>
      <c r="K20320" s="7"/>
      <c r="N20320" s="7"/>
    </row>
    <row r="20321" spans="4:14" s="1" customFormat="1">
      <c r="D20321" s="32"/>
      <c r="G20321" s="32"/>
      <c r="I20321" s="7"/>
      <c r="J20321" s="7"/>
      <c r="K20321" s="7"/>
      <c r="N20321" s="7"/>
    </row>
    <row r="20322" spans="4:14" s="1" customFormat="1">
      <c r="D20322" s="32"/>
      <c r="G20322" s="32"/>
      <c r="I20322" s="7"/>
      <c r="J20322" s="7"/>
      <c r="K20322" s="7"/>
      <c r="N20322" s="7"/>
    </row>
    <row r="20323" spans="4:14" s="1" customFormat="1">
      <c r="D20323" s="32"/>
      <c r="G20323" s="32"/>
      <c r="I20323" s="7"/>
      <c r="J20323" s="7"/>
      <c r="K20323" s="7"/>
      <c r="N20323" s="7"/>
    </row>
    <row r="20324" spans="4:14" s="1" customFormat="1">
      <c r="D20324" s="32"/>
      <c r="G20324" s="32"/>
      <c r="I20324" s="7"/>
      <c r="J20324" s="7"/>
      <c r="K20324" s="7"/>
      <c r="N20324" s="7"/>
    </row>
    <row r="20325" spans="4:14" s="1" customFormat="1">
      <c r="D20325" s="32"/>
      <c r="G20325" s="32"/>
      <c r="I20325" s="7"/>
      <c r="J20325" s="7"/>
      <c r="K20325" s="7"/>
      <c r="N20325" s="7"/>
    </row>
    <row r="20326" spans="4:14" s="1" customFormat="1">
      <c r="D20326" s="32"/>
      <c r="G20326" s="32"/>
      <c r="I20326" s="7"/>
      <c r="J20326" s="7"/>
      <c r="K20326" s="7"/>
      <c r="N20326" s="7"/>
    </row>
    <row r="20327" spans="4:14" s="1" customFormat="1">
      <c r="D20327" s="32"/>
      <c r="G20327" s="32"/>
      <c r="I20327" s="7"/>
      <c r="J20327" s="7"/>
      <c r="K20327" s="7"/>
      <c r="N20327" s="7"/>
    </row>
    <row r="20328" spans="4:14" s="1" customFormat="1">
      <c r="D20328" s="32"/>
      <c r="G20328" s="32"/>
      <c r="I20328" s="7"/>
      <c r="J20328" s="7"/>
      <c r="K20328" s="7"/>
      <c r="N20328" s="7"/>
    </row>
    <row r="20329" spans="4:14" s="1" customFormat="1">
      <c r="D20329" s="32"/>
      <c r="G20329" s="32"/>
      <c r="I20329" s="7"/>
      <c r="J20329" s="7"/>
      <c r="K20329" s="7"/>
      <c r="N20329" s="7"/>
    </row>
    <row r="20330" spans="4:14" s="1" customFormat="1">
      <c r="D20330" s="32"/>
      <c r="G20330" s="32"/>
      <c r="I20330" s="7"/>
      <c r="J20330" s="7"/>
      <c r="K20330" s="7"/>
      <c r="N20330" s="7"/>
    </row>
    <row r="20331" spans="4:14" s="1" customFormat="1">
      <c r="D20331" s="32"/>
      <c r="G20331" s="32"/>
      <c r="I20331" s="7"/>
      <c r="J20331" s="7"/>
      <c r="K20331" s="7"/>
      <c r="N20331" s="7"/>
    </row>
    <row r="20332" spans="4:14" s="1" customFormat="1">
      <c r="D20332" s="32"/>
      <c r="G20332" s="32"/>
      <c r="I20332" s="7"/>
      <c r="J20332" s="7"/>
      <c r="K20332" s="7"/>
      <c r="N20332" s="7"/>
    </row>
    <row r="20333" spans="4:14" s="1" customFormat="1">
      <c r="D20333" s="32"/>
      <c r="G20333" s="32"/>
      <c r="I20333" s="7"/>
      <c r="J20333" s="7"/>
      <c r="K20333" s="7"/>
      <c r="N20333" s="7"/>
    </row>
    <row r="20334" spans="4:14" s="1" customFormat="1">
      <c r="D20334" s="32"/>
      <c r="G20334" s="32"/>
      <c r="I20334" s="7"/>
      <c r="J20334" s="7"/>
      <c r="K20334" s="7"/>
      <c r="N20334" s="7"/>
    </row>
    <row r="20335" spans="4:14" s="1" customFormat="1">
      <c r="D20335" s="32"/>
      <c r="G20335" s="32"/>
      <c r="I20335" s="7"/>
      <c r="J20335" s="7"/>
      <c r="K20335" s="7"/>
      <c r="N20335" s="7"/>
    </row>
    <row r="20336" spans="4:14" s="1" customFormat="1">
      <c r="D20336" s="32"/>
      <c r="G20336" s="32"/>
      <c r="I20336" s="7"/>
      <c r="J20336" s="7"/>
      <c r="K20336" s="7"/>
      <c r="N20336" s="7"/>
    </row>
    <row r="20337" spans="4:14" s="1" customFormat="1">
      <c r="D20337" s="32"/>
      <c r="G20337" s="32"/>
      <c r="I20337" s="7"/>
      <c r="J20337" s="7"/>
      <c r="K20337" s="7"/>
      <c r="N20337" s="7"/>
    </row>
    <row r="20338" spans="4:14" s="1" customFormat="1">
      <c r="D20338" s="32"/>
      <c r="G20338" s="32"/>
      <c r="I20338" s="7"/>
      <c r="J20338" s="7"/>
      <c r="K20338" s="7"/>
      <c r="N20338" s="7"/>
    </row>
    <row r="20339" spans="4:14" s="1" customFormat="1">
      <c r="D20339" s="32"/>
      <c r="G20339" s="32"/>
      <c r="I20339" s="7"/>
      <c r="J20339" s="7"/>
      <c r="K20339" s="7"/>
      <c r="N20339" s="7"/>
    </row>
    <row r="20340" spans="4:14" s="1" customFormat="1">
      <c r="D20340" s="32"/>
      <c r="G20340" s="32"/>
      <c r="I20340" s="7"/>
      <c r="J20340" s="7"/>
      <c r="K20340" s="7"/>
      <c r="N20340" s="7"/>
    </row>
    <row r="20341" spans="4:14" s="1" customFormat="1">
      <c r="D20341" s="32"/>
      <c r="G20341" s="32"/>
      <c r="I20341" s="7"/>
      <c r="J20341" s="7"/>
      <c r="K20341" s="7"/>
      <c r="N20341" s="7"/>
    </row>
    <row r="20342" spans="4:14" s="1" customFormat="1">
      <c r="D20342" s="32"/>
      <c r="G20342" s="32"/>
      <c r="I20342" s="7"/>
      <c r="J20342" s="7"/>
      <c r="K20342" s="7"/>
      <c r="N20342" s="7"/>
    </row>
    <row r="20343" spans="4:14" s="1" customFormat="1">
      <c r="D20343" s="32"/>
      <c r="G20343" s="32"/>
      <c r="I20343" s="7"/>
      <c r="J20343" s="7"/>
      <c r="K20343" s="7"/>
      <c r="N20343" s="7"/>
    </row>
    <row r="20344" spans="4:14" s="1" customFormat="1">
      <c r="D20344" s="32"/>
      <c r="G20344" s="32"/>
      <c r="I20344" s="7"/>
      <c r="J20344" s="7"/>
      <c r="K20344" s="7"/>
      <c r="N20344" s="7"/>
    </row>
    <row r="20345" spans="4:14" s="1" customFormat="1">
      <c r="D20345" s="32"/>
      <c r="G20345" s="32"/>
      <c r="I20345" s="7"/>
      <c r="J20345" s="7"/>
      <c r="K20345" s="7"/>
      <c r="N20345" s="7"/>
    </row>
    <row r="20346" spans="4:14" s="1" customFormat="1">
      <c r="D20346" s="32"/>
      <c r="G20346" s="32"/>
      <c r="I20346" s="7"/>
      <c r="J20346" s="7"/>
      <c r="K20346" s="7"/>
      <c r="N20346" s="7"/>
    </row>
    <row r="20347" spans="4:14" s="1" customFormat="1">
      <c r="D20347" s="32"/>
      <c r="G20347" s="32"/>
      <c r="I20347" s="7"/>
      <c r="J20347" s="7"/>
      <c r="K20347" s="7"/>
      <c r="N20347" s="7"/>
    </row>
    <row r="20348" spans="4:14" s="1" customFormat="1">
      <c r="D20348" s="32"/>
      <c r="G20348" s="32"/>
      <c r="I20348" s="7"/>
      <c r="J20348" s="7"/>
      <c r="K20348" s="7"/>
      <c r="N20348" s="7"/>
    </row>
    <row r="20349" spans="4:14" s="1" customFormat="1">
      <c r="D20349" s="32"/>
      <c r="G20349" s="32"/>
      <c r="I20349" s="7"/>
      <c r="J20349" s="7"/>
      <c r="K20349" s="7"/>
      <c r="N20349" s="7"/>
    </row>
    <row r="20350" spans="4:14" s="1" customFormat="1">
      <c r="D20350" s="32"/>
      <c r="G20350" s="32"/>
      <c r="I20350" s="7"/>
      <c r="J20350" s="7"/>
      <c r="K20350" s="7"/>
      <c r="N20350" s="7"/>
    </row>
    <row r="20351" spans="4:14" s="1" customFormat="1">
      <c r="D20351" s="32"/>
      <c r="G20351" s="32"/>
      <c r="I20351" s="7"/>
      <c r="J20351" s="7"/>
      <c r="K20351" s="7"/>
      <c r="N20351" s="7"/>
    </row>
    <row r="20352" spans="4:14" s="1" customFormat="1">
      <c r="D20352" s="32"/>
      <c r="G20352" s="32"/>
      <c r="I20352" s="7"/>
      <c r="J20352" s="7"/>
      <c r="K20352" s="7"/>
      <c r="N20352" s="7"/>
    </row>
    <row r="20353" spans="4:14" s="1" customFormat="1">
      <c r="D20353" s="32"/>
      <c r="G20353" s="32"/>
      <c r="I20353" s="7"/>
      <c r="J20353" s="7"/>
      <c r="K20353" s="7"/>
      <c r="N20353" s="7"/>
    </row>
    <row r="20354" spans="4:14" s="1" customFormat="1">
      <c r="D20354" s="32"/>
      <c r="G20354" s="32"/>
      <c r="I20354" s="7"/>
      <c r="J20354" s="7"/>
      <c r="K20354" s="7"/>
      <c r="N20354" s="7"/>
    </row>
    <row r="20355" spans="4:14" s="1" customFormat="1">
      <c r="D20355" s="32"/>
      <c r="G20355" s="32"/>
      <c r="I20355" s="7"/>
      <c r="J20355" s="7"/>
      <c r="K20355" s="7"/>
      <c r="N20355" s="7"/>
    </row>
    <row r="20356" spans="4:14" s="1" customFormat="1">
      <c r="D20356" s="32"/>
      <c r="G20356" s="32"/>
      <c r="I20356" s="7"/>
      <c r="J20356" s="7"/>
      <c r="K20356" s="7"/>
      <c r="N20356" s="7"/>
    </row>
    <row r="20357" spans="4:14" s="1" customFormat="1">
      <c r="D20357" s="32"/>
      <c r="G20357" s="32"/>
      <c r="I20357" s="7"/>
      <c r="J20357" s="7"/>
      <c r="K20357" s="7"/>
      <c r="N20357" s="7"/>
    </row>
    <row r="20358" spans="4:14" s="1" customFormat="1">
      <c r="D20358" s="32"/>
      <c r="G20358" s="32"/>
      <c r="I20358" s="7"/>
      <c r="J20358" s="7"/>
      <c r="K20358" s="7"/>
      <c r="N20358" s="7"/>
    </row>
    <row r="20359" spans="4:14" s="1" customFormat="1">
      <c r="D20359" s="32"/>
      <c r="G20359" s="32"/>
      <c r="I20359" s="7"/>
      <c r="J20359" s="7"/>
      <c r="K20359" s="7"/>
      <c r="N20359" s="7"/>
    </row>
    <row r="20360" spans="4:14" s="1" customFormat="1">
      <c r="D20360" s="32"/>
      <c r="G20360" s="32"/>
      <c r="I20360" s="7"/>
      <c r="J20360" s="7"/>
      <c r="K20360" s="7"/>
      <c r="N20360" s="7"/>
    </row>
    <row r="20361" spans="4:14" s="1" customFormat="1">
      <c r="D20361" s="32"/>
      <c r="G20361" s="32"/>
      <c r="I20361" s="7"/>
      <c r="J20361" s="7"/>
      <c r="K20361" s="7"/>
      <c r="N20361" s="7"/>
    </row>
    <row r="20362" spans="4:14" s="1" customFormat="1">
      <c r="D20362" s="32"/>
      <c r="G20362" s="32"/>
      <c r="I20362" s="7"/>
      <c r="J20362" s="7"/>
      <c r="K20362" s="7"/>
      <c r="N20362" s="7"/>
    </row>
    <row r="20363" spans="4:14" s="1" customFormat="1">
      <c r="D20363" s="32"/>
      <c r="G20363" s="32"/>
      <c r="I20363" s="7"/>
      <c r="J20363" s="7"/>
      <c r="K20363" s="7"/>
      <c r="N20363" s="7"/>
    </row>
    <row r="20364" spans="4:14" s="1" customFormat="1">
      <c r="D20364" s="32"/>
      <c r="G20364" s="32"/>
      <c r="I20364" s="7"/>
      <c r="J20364" s="7"/>
      <c r="K20364" s="7"/>
      <c r="N20364" s="7"/>
    </row>
    <row r="20365" spans="4:14" s="1" customFormat="1">
      <c r="D20365" s="32"/>
      <c r="G20365" s="32"/>
      <c r="I20365" s="7"/>
      <c r="J20365" s="7"/>
      <c r="K20365" s="7"/>
      <c r="N20365" s="7"/>
    </row>
    <row r="20366" spans="4:14" s="1" customFormat="1">
      <c r="D20366" s="32"/>
      <c r="G20366" s="32"/>
      <c r="I20366" s="7"/>
      <c r="J20366" s="7"/>
      <c r="K20366" s="7"/>
      <c r="N20366" s="7"/>
    </row>
    <row r="20367" spans="4:14" s="1" customFormat="1">
      <c r="D20367" s="32"/>
      <c r="G20367" s="32"/>
      <c r="I20367" s="7"/>
      <c r="J20367" s="7"/>
      <c r="K20367" s="7"/>
      <c r="N20367" s="7"/>
    </row>
    <row r="20368" spans="4:14" s="1" customFormat="1">
      <c r="D20368" s="32"/>
      <c r="G20368" s="32"/>
      <c r="I20368" s="7"/>
      <c r="J20368" s="7"/>
      <c r="K20368" s="7"/>
      <c r="N20368" s="7"/>
    </row>
    <row r="20369" spans="4:14" s="1" customFormat="1">
      <c r="D20369" s="32"/>
      <c r="G20369" s="32"/>
      <c r="I20369" s="7"/>
      <c r="J20369" s="7"/>
      <c r="K20369" s="7"/>
      <c r="N20369" s="7"/>
    </row>
    <row r="20370" spans="4:14" s="1" customFormat="1">
      <c r="D20370" s="32"/>
      <c r="G20370" s="32"/>
      <c r="I20370" s="7"/>
      <c r="J20370" s="7"/>
      <c r="K20370" s="7"/>
      <c r="N20370" s="7"/>
    </row>
    <row r="20371" spans="4:14" s="1" customFormat="1">
      <c r="D20371" s="32"/>
      <c r="G20371" s="32"/>
      <c r="I20371" s="7"/>
      <c r="J20371" s="7"/>
      <c r="K20371" s="7"/>
      <c r="N20371" s="7"/>
    </row>
    <row r="20372" spans="4:14" s="1" customFormat="1">
      <c r="D20372" s="32"/>
      <c r="G20372" s="32"/>
      <c r="I20372" s="7"/>
      <c r="J20372" s="7"/>
      <c r="K20372" s="7"/>
      <c r="N20372" s="7"/>
    </row>
    <row r="20373" spans="4:14" s="1" customFormat="1">
      <c r="D20373" s="32"/>
      <c r="G20373" s="32"/>
      <c r="I20373" s="7"/>
      <c r="J20373" s="7"/>
      <c r="K20373" s="7"/>
      <c r="N20373" s="7"/>
    </row>
    <row r="20374" spans="4:14" s="1" customFormat="1">
      <c r="D20374" s="32"/>
      <c r="G20374" s="32"/>
      <c r="I20374" s="7"/>
      <c r="J20374" s="7"/>
      <c r="K20374" s="7"/>
      <c r="N20374" s="7"/>
    </row>
    <row r="20375" spans="4:14" s="1" customFormat="1">
      <c r="D20375" s="32"/>
      <c r="G20375" s="32"/>
      <c r="I20375" s="7"/>
      <c r="J20375" s="7"/>
      <c r="K20375" s="7"/>
      <c r="N20375" s="7"/>
    </row>
    <row r="20376" spans="4:14" s="1" customFormat="1">
      <c r="D20376" s="32"/>
      <c r="G20376" s="32"/>
      <c r="I20376" s="7"/>
      <c r="J20376" s="7"/>
      <c r="K20376" s="7"/>
      <c r="N20376" s="7"/>
    </row>
    <row r="20377" spans="4:14" s="1" customFormat="1">
      <c r="D20377" s="32"/>
      <c r="G20377" s="32"/>
      <c r="I20377" s="7"/>
      <c r="J20377" s="7"/>
      <c r="K20377" s="7"/>
      <c r="N20377" s="7"/>
    </row>
    <row r="20378" spans="4:14" s="1" customFormat="1">
      <c r="D20378" s="32"/>
      <c r="G20378" s="32"/>
      <c r="I20378" s="7"/>
      <c r="J20378" s="7"/>
      <c r="K20378" s="7"/>
      <c r="N20378" s="7"/>
    </row>
    <row r="20379" spans="4:14" s="1" customFormat="1">
      <c r="D20379" s="32"/>
      <c r="G20379" s="32"/>
      <c r="I20379" s="7"/>
      <c r="J20379" s="7"/>
      <c r="K20379" s="7"/>
      <c r="N20379" s="7"/>
    </row>
    <row r="20380" spans="4:14" s="1" customFormat="1">
      <c r="D20380" s="32"/>
      <c r="G20380" s="32"/>
      <c r="I20380" s="7"/>
      <c r="J20380" s="7"/>
      <c r="K20380" s="7"/>
      <c r="N20380" s="7"/>
    </row>
    <row r="20381" spans="4:14" s="1" customFormat="1">
      <c r="D20381" s="32"/>
      <c r="G20381" s="32"/>
      <c r="I20381" s="7"/>
      <c r="J20381" s="7"/>
      <c r="K20381" s="7"/>
      <c r="N20381" s="7"/>
    </row>
    <row r="20382" spans="4:14" s="1" customFormat="1">
      <c r="D20382" s="32"/>
      <c r="G20382" s="32"/>
      <c r="I20382" s="7"/>
      <c r="J20382" s="7"/>
      <c r="K20382" s="7"/>
      <c r="N20382" s="7"/>
    </row>
    <row r="20383" spans="4:14" s="1" customFormat="1">
      <c r="D20383" s="32"/>
      <c r="G20383" s="32"/>
      <c r="I20383" s="7"/>
      <c r="J20383" s="7"/>
      <c r="K20383" s="7"/>
      <c r="N20383" s="7"/>
    </row>
    <row r="20384" spans="4:14" s="1" customFormat="1">
      <c r="D20384" s="32"/>
      <c r="G20384" s="32"/>
      <c r="I20384" s="7"/>
      <c r="J20384" s="7"/>
      <c r="K20384" s="7"/>
      <c r="N20384" s="7"/>
    </row>
    <row r="20385" spans="4:14" s="1" customFormat="1">
      <c r="D20385" s="32"/>
      <c r="G20385" s="32"/>
      <c r="I20385" s="7"/>
      <c r="J20385" s="7"/>
      <c r="K20385" s="7"/>
      <c r="N20385" s="7"/>
    </row>
    <row r="20386" spans="4:14" s="1" customFormat="1">
      <c r="D20386" s="32"/>
      <c r="G20386" s="32"/>
      <c r="I20386" s="7"/>
      <c r="J20386" s="7"/>
      <c r="K20386" s="7"/>
      <c r="N20386" s="7"/>
    </row>
    <row r="20387" spans="4:14" s="1" customFormat="1">
      <c r="D20387" s="32"/>
      <c r="G20387" s="32"/>
      <c r="I20387" s="7"/>
      <c r="J20387" s="7"/>
      <c r="K20387" s="7"/>
      <c r="N20387" s="7"/>
    </row>
    <row r="20388" spans="4:14" s="1" customFormat="1">
      <c r="D20388" s="32"/>
      <c r="G20388" s="32"/>
      <c r="I20388" s="7"/>
      <c r="J20388" s="7"/>
      <c r="K20388" s="7"/>
      <c r="N20388" s="7"/>
    </row>
    <row r="20389" spans="4:14" s="1" customFormat="1">
      <c r="D20389" s="32"/>
      <c r="G20389" s="32"/>
      <c r="I20389" s="7"/>
      <c r="J20389" s="7"/>
      <c r="K20389" s="7"/>
      <c r="N20389" s="7"/>
    </row>
    <row r="20390" spans="4:14" s="1" customFormat="1">
      <c r="D20390" s="32"/>
      <c r="G20390" s="32"/>
      <c r="I20390" s="7"/>
      <c r="J20390" s="7"/>
      <c r="K20390" s="7"/>
      <c r="N20390" s="7"/>
    </row>
    <row r="20391" spans="4:14" s="1" customFormat="1">
      <c r="D20391" s="32"/>
      <c r="G20391" s="32"/>
      <c r="I20391" s="7"/>
      <c r="J20391" s="7"/>
      <c r="K20391" s="7"/>
      <c r="N20391" s="7"/>
    </row>
    <row r="20392" spans="4:14" s="1" customFormat="1">
      <c r="D20392" s="32"/>
      <c r="G20392" s="32"/>
      <c r="I20392" s="7"/>
      <c r="J20392" s="7"/>
      <c r="K20392" s="7"/>
      <c r="N20392" s="7"/>
    </row>
    <row r="20393" spans="4:14" s="1" customFormat="1">
      <c r="D20393" s="32"/>
      <c r="G20393" s="32"/>
      <c r="I20393" s="7"/>
      <c r="J20393" s="7"/>
      <c r="K20393" s="7"/>
      <c r="N20393" s="7"/>
    </row>
    <row r="20394" spans="4:14" s="1" customFormat="1">
      <c r="D20394" s="32"/>
      <c r="G20394" s="32"/>
      <c r="I20394" s="7"/>
      <c r="J20394" s="7"/>
      <c r="K20394" s="7"/>
      <c r="N20394" s="7"/>
    </row>
    <row r="20395" spans="4:14" s="1" customFormat="1">
      <c r="D20395" s="32"/>
      <c r="G20395" s="32"/>
      <c r="I20395" s="7"/>
      <c r="J20395" s="7"/>
      <c r="K20395" s="7"/>
      <c r="N20395" s="7"/>
    </row>
    <row r="20396" spans="4:14" s="1" customFormat="1">
      <c r="D20396" s="32"/>
      <c r="G20396" s="32"/>
      <c r="I20396" s="7"/>
      <c r="J20396" s="7"/>
      <c r="K20396" s="7"/>
      <c r="N20396" s="7"/>
    </row>
    <row r="20397" spans="4:14" s="1" customFormat="1">
      <c r="D20397" s="32"/>
      <c r="G20397" s="32"/>
      <c r="I20397" s="7"/>
      <c r="J20397" s="7"/>
      <c r="K20397" s="7"/>
      <c r="N20397" s="7"/>
    </row>
    <row r="20398" spans="4:14" s="1" customFormat="1">
      <c r="D20398" s="32"/>
      <c r="G20398" s="32"/>
      <c r="I20398" s="7"/>
      <c r="J20398" s="7"/>
      <c r="K20398" s="7"/>
      <c r="N20398" s="7"/>
    </row>
    <row r="20399" spans="4:14" s="1" customFormat="1">
      <c r="D20399" s="32"/>
      <c r="G20399" s="32"/>
      <c r="I20399" s="7"/>
      <c r="J20399" s="7"/>
      <c r="K20399" s="7"/>
      <c r="N20399" s="7"/>
    </row>
    <row r="20400" spans="4:14" s="1" customFormat="1">
      <c r="D20400" s="32"/>
      <c r="G20400" s="32"/>
      <c r="I20400" s="7"/>
      <c r="J20400" s="7"/>
      <c r="K20400" s="7"/>
      <c r="N20400" s="7"/>
    </row>
    <row r="20401" spans="4:14" s="1" customFormat="1">
      <c r="D20401" s="32"/>
      <c r="G20401" s="32"/>
      <c r="I20401" s="7"/>
      <c r="J20401" s="7"/>
      <c r="K20401" s="7"/>
      <c r="N20401" s="7"/>
    </row>
    <row r="20402" spans="4:14" s="1" customFormat="1">
      <c r="D20402" s="32"/>
      <c r="G20402" s="32"/>
      <c r="I20402" s="7"/>
      <c r="J20402" s="7"/>
      <c r="K20402" s="7"/>
      <c r="N20402" s="7"/>
    </row>
    <row r="20403" spans="4:14" s="1" customFormat="1">
      <c r="D20403" s="32"/>
      <c r="G20403" s="32"/>
      <c r="I20403" s="7"/>
      <c r="J20403" s="7"/>
      <c r="K20403" s="7"/>
      <c r="N20403" s="7"/>
    </row>
    <row r="20404" spans="4:14" s="1" customFormat="1">
      <c r="D20404" s="32"/>
      <c r="G20404" s="32"/>
      <c r="I20404" s="7"/>
      <c r="J20404" s="7"/>
      <c r="K20404" s="7"/>
      <c r="N20404" s="7"/>
    </row>
    <row r="20405" spans="4:14" s="1" customFormat="1">
      <c r="D20405" s="32"/>
      <c r="G20405" s="32"/>
      <c r="I20405" s="7"/>
      <c r="J20405" s="7"/>
      <c r="K20405" s="7"/>
      <c r="N20405" s="7"/>
    </row>
    <row r="20406" spans="4:14" s="1" customFormat="1">
      <c r="D20406" s="32"/>
      <c r="G20406" s="32"/>
      <c r="I20406" s="7"/>
      <c r="J20406" s="7"/>
      <c r="K20406" s="7"/>
      <c r="N20406" s="7"/>
    </row>
    <row r="20407" spans="4:14" s="1" customFormat="1">
      <c r="D20407" s="32"/>
      <c r="G20407" s="32"/>
      <c r="I20407" s="7"/>
      <c r="J20407" s="7"/>
      <c r="K20407" s="7"/>
      <c r="N20407" s="7"/>
    </row>
    <row r="20408" spans="4:14" s="1" customFormat="1">
      <c r="D20408" s="32"/>
      <c r="G20408" s="32"/>
      <c r="I20408" s="7"/>
      <c r="J20408" s="7"/>
      <c r="K20408" s="7"/>
      <c r="N20408" s="7"/>
    </row>
    <row r="20409" spans="4:14" s="1" customFormat="1">
      <c r="D20409" s="32"/>
      <c r="G20409" s="32"/>
      <c r="I20409" s="7"/>
      <c r="J20409" s="7"/>
      <c r="K20409" s="7"/>
      <c r="N20409" s="7"/>
    </row>
    <row r="20410" spans="4:14" s="1" customFormat="1">
      <c r="D20410" s="32"/>
      <c r="G20410" s="32"/>
      <c r="I20410" s="7"/>
      <c r="J20410" s="7"/>
      <c r="K20410" s="7"/>
      <c r="N20410" s="7"/>
    </row>
    <row r="20411" spans="4:14" s="1" customFormat="1">
      <c r="D20411" s="32"/>
      <c r="G20411" s="32"/>
      <c r="I20411" s="7"/>
      <c r="J20411" s="7"/>
      <c r="K20411" s="7"/>
      <c r="N20411" s="7"/>
    </row>
    <row r="20412" spans="4:14" s="1" customFormat="1">
      <c r="D20412" s="32"/>
      <c r="G20412" s="32"/>
      <c r="I20412" s="7"/>
      <c r="J20412" s="7"/>
      <c r="K20412" s="7"/>
      <c r="N20412" s="7"/>
    </row>
    <row r="20413" spans="4:14" s="1" customFormat="1">
      <c r="D20413" s="32"/>
      <c r="G20413" s="32"/>
      <c r="I20413" s="7"/>
      <c r="J20413" s="7"/>
      <c r="K20413" s="7"/>
      <c r="N20413" s="7"/>
    </row>
    <row r="20414" spans="4:14" s="1" customFormat="1">
      <c r="D20414" s="32"/>
      <c r="G20414" s="32"/>
      <c r="I20414" s="7"/>
      <c r="J20414" s="7"/>
      <c r="K20414" s="7"/>
      <c r="N20414" s="7"/>
    </row>
    <row r="20415" spans="4:14" s="1" customFormat="1">
      <c r="D20415" s="32"/>
      <c r="G20415" s="32"/>
      <c r="I20415" s="7"/>
      <c r="J20415" s="7"/>
      <c r="K20415" s="7"/>
      <c r="N20415" s="7"/>
    </row>
    <row r="20416" spans="4:14" s="1" customFormat="1">
      <c r="D20416" s="32"/>
      <c r="G20416" s="32"/>
      <c r="I20416" s="7"/>
      <c r="J20416" s="7"/>
      <c r="K20416" s="7"/>
      <c r="N20416" s="7"/>
    </row>
    <row r="20417" spans="4:14" s="1" customFormat="1">
      <c r="D20417" s="32"/>
      <c r="G20417" s="32"/>
      <c r="I20417" s="7"/>
      <c r="J20417" s="7"/>
      <c r="K20417" s="7"/>
      <c r="N20417" s="7"/>
    </row>
    <row r="20418" spans="4:14" s="1" customFormat="1">
      <c r="D20418" s="32"/>
      <c r="G20418" s="32"/>
      <c r="I20418" s="7"/>
      <c r="J20418" s="7"/>
      <c r="K20418" s="7"/>
      <c r="N20418" s="7"/>
    </row>
    <row r="20419" spans="4:14" s="1" customFormat="1">
      <c r="D20419" s="32"/>
      <c r="G20419" s="32"/>
      <c r="I20419" s="7"/>
      <c r="J20419" s="7"/>
      <c r="K20419" s="7"/>
      <c r="N20419" s="7"/>
    </row>
    <row r="20420" spans="4:14" s="1" customFormat="1">
      <c r="D20420" s="32"/>
      <c r="G20420" s="32"/>
      <c r="I20420" s="7"/>
      <c r="J20420" s="7"/>
      <c r="K20420" s="7"/>
      <c r="N20420" s="7"/>
    </row>
    <row r="20421" spans="4:14" s="1" customFormat="1">
      <c r="D20421" s="32"/>
      <c r="G20421" s="32"/>
      <c r="I20421" s="7"/>
      <c r="J20421" s="7"/>
      <c r="K20421" s="7"/>
      <c r="N20421" s="7"/>
    </row>
    <row r="20422" spans="4:14" s="1" customFormat="1">
      <c r="D20422" s="32"/>
      <c r="G20422" s="32"/>
      <c r="I20422" s="7"/>
      <c r="J20422" s="7"/>
      <c r="K20422" s="7"/>
      <c r="N20422" s="7"/>
    </row>
    <row r="20423" spans="4:14" s="1" customFormat="1">
      <c r="D20423" s="32"/>
      <c r="G20423" s="32"/>
      <c r="I20423" s="7"/>
      <c r="J20423" s="7"/>
      <c r="K20423" s="7"/>
      <c r="N20423" s="7"/>
    </row>
    <row r="20424" spans="4:14" s="1" customFormat="1">
      <c r="D20424" s="32"/>
      <c r="G20424" s="32"/>
      <c r="I20424" s="7"/>
      <c r="J20424" s="7"/>
      <c r="K20424" s="7"/>
      <c r="N20424" s="7"/>
    </row>
    <row r="20425" spans="4:14" s="1" customFormat="1">
      <c r="D20425" s="32"/>
      <c r="G20425" s="32"/>
      <c r="I20425" s="7"/>
      <c r="J20425" s="7"/>
      <c r="K20425" s="7"/>
      <c r="N20425" s="7"/>
    </row>
    <row r="20426" spans="4:14" s="1" customFormat="1">
      <c r="D20426" s="32"/>
      <c r="G20426" s="32"/>
      <c r="I20426" s="7"/>
      <c r="J20426" s="7"/>
      <c r="K20426" s="7"/>
      <c r="N20426" s="7"/>
    </row>
    <row r="20427" spans="4:14" s="1" customFormat="1">
      <c r="D20427" s="32"/>
      <c r="G20427" s="32"/>
      <c r="I20427" s="7"/>
      <c r="J20427" s="7"/>
      <c r="K20427" s="7"/>
      <c r="N20427" s="7"/>
    </row>
    <row r="20428" spans="4:14" s="1" customFormat="1">
      <c r="D20428" s="32"/>
      <c r="G20428" s="32"/>
      <c r="I20428" s="7"/>
      <c r="J20428" s="7"/>
      <c r="K20428" s="7"/>
      <c r="N20428" s="7"/>
    </row>
    <row r="20429" spans="4:14" s="1" customFormat="1">
      <c r="D20429" s="32"/>
      <c r="G20429" s="32"/>
      <c r="I20429" s="7"/>
      <c r="J20429" s="7"/>
      <c r="K20429" s="7"/>
      <c r="N20429" s="7"/>
    </row>
    <row r="20430" spans="4:14" s="1" customFormat="1">
      <c r="D20430" s="32"/>
      <c r="G20430" s="32"/>
      <c r="I20430" s="7"/>
      <c r="J20430" s="7"/>
      <c r="K20430" s="7"/>
      <c r="N20430" s="7"/>
    </row>
    <row r="20431" spans="4:14" s="1" customFormat="1">
      <c r="D20431" s="32"/>
      <c r="G20431" s="32"/>
      <c r="I20431" s="7"/>
      <c r="J20431" s="7"/>
      <c r="K20431" s="7"/>
      <c r="N20431" s="7"/>
    </row>
    <row r="20432" spans="4:14" s="1" customFormat="1">
      <c r="D20432" s="32"/>
      <c r="G20432" s="32"/>
      <c r="I20432" s="7"/>
      <c r="J20432" s="7"/>
      <c r="K20432" s="7"/>
      <c r="N20432" s="7"/>
    </row>
    <row r="20433" spans="4:14" s="1" customFormat="1">
      <c r="D20433" s="32"/>
      <c r="G20433" s="32"/>
      <c r="I20433" s="7"/>
      <c r="J20433" s="7"/>
      <c r="K20433" s="7"/>
      <c r="N20433" s="7"/>
    </row>
    <row r="20434" spans="4:14" s="1" customFormat="1">
      <c r="D20434" s="32"/>
      <c r="G20434" s="32"/>
      <c r="I20434" s="7"/>
      <c r="J20434" s="7"/>
      <c r="K20434" s="7"/>
      <c r="N20434" s="7"/>
    </row>
    <row r="20435" spans="4:14" s="1" customFormat="1">
      <c r="D20435" s="32"/>
      <c r="G20435" s="32"/>
      <c r="I20435" s="7"/>
      <c r="J20435" s="7"/>
      <c r="K20435" s="7"/>
      <c r="N20435" s="7"/>
    </row>
    <row r="20436" spans="4:14" s="1" customFormat="1">
      <c r="D20436" s="32"/>
      <c r="G20436" s="32"/>
      <c r="I20436" s="7"/>
      <c r="J20436" s="7"/>
      <c r="K20436" s="7"/>
      <c r="N20436" s="7"/>
    </row>
    <row r="20437" spans="4:14" s="1" customFormat="1">
      <c r="D20437" s="32"/>
      <c r="G20437" s="32"/>
      <c r="I20437" s="7"/>
      <c r="J20437" s="7"/>
      <c r="K20437" s="7"/>
      <c r="N20437" s="7"/>
    </row>
    <row r="20438" spans="4:14" s="1" customFormat="1">
      <c r="D20438" s="32"/>
      <c r="G20438" s="32"/>
      <c r="I20438" s="7"/>
      <c r="J20438" s="7"/>
      <c r="K20438" s="7"/>
      <c r="N20438" s="7"/>
    </row>
    <row r="20439" spans="4:14" s="1" customFormat="1">
      <c r="D20439" s="32"/>
      <c r="G20439" s="32"/>
      <c r="I20439" s="7"/>
      <c r="J20439" s="7"/>
      <c r="K20439" s="7"/>
      <c r="N20439" s="7"/>
    </row>
    <row r="20440" spans="4:14" s="1" customFormat="1">
      <c r="D20440" s="32"/>
      <c r="G20440" s="32"/>
      <c r="I20440" s="7"/>
      <c r="J20440" s="7"/>
      <c r="K20440" s="7"/>
      <c r="N20440" s="7"/>
    </row>
    <row r="20441" spans="4:14" s="1" customFormat="1">
      <c r="D20441" s="32"/>
      <c r="G20441" s="32"/>
      <c r="I20441" s="7"/>
      <c r="J20441" s="7"/>
      <c r="K20441" s="7"/>
      <c r="N20441" s="7"/>
    </row>
    <row r="20442" spans="4:14" s="1" customFormat="1">
      <c r="D20442" s="32"/>
      <c r="G20442" s="32"/>
      <c r="I20442" s="7"/>
      <c r="J20442" s="7"/>
      <c r="K20442" s="7"/>
      <c r="N20442" s="7"/>
    </row>
    <row r="20443" spans="4:14" s="1" customFormat="1">
      <c r="D20443" s="32"/>
      <c r="G20443" s="32"/>
      <c r="I20443" s="7"/>
      <c r="J20443" s="7"/>
      <c r="K20443" s="7"/>
      <c r="N20443" s="7"/>
    </row>
    <row r="20444" spans="4:14" s="1" customFormat="1">
      <c r="D20444" s="32"/>
      <c r="G20444" s="32"/>
      <c r="I20444" s="7"/>
      <c r="J20444" s="7"/>
      <c r="K20444" s="7"/>
      <c r="N20444" s="7"/>
    </row>
    <row r="20445" spans="4:14" s="1" customFormat="1">
      <c r="D20445" s="32"/>
      <c r="G20445" s="32"/>
      <c r="I20445" s="7"/>
      <c r="J20445" s="7"/>
      <c r="K20445" s="7"/>
      <c r="N20445" s="7"/>
    </row>
    <row r="20446" spans="4:14" s="1" customFormat="1">
      <c r="D20446" s="32"/>
      <c r="G20446" s="32"/>
      <c r="I20446" s="7"/>
      <c r="J20446" s="7"/>
      <c r="K20446" s="7"/>
      <c r="N20446" s="7"/>
    </row>
    <row r="20447" spans="4:14" s="1" customFormat="1">
      <c r="D20447" s="32"/>
      <c r="G20447" s="32"/>
      <c r="I20447" s="7"/>
      <c r="J20447" s="7"/>
      <c r="K20447" s="7"/>
      <c r="N20447" s="7"/>
    </row>
    <row r="20448" spans="4:14" s="1" customFormat="1">
      <c r="D20448" s="32"/>
      <c r="G20448" s="32"/>
      <c r="I20448" s="7"/>
      <c r="J20448" s="7"/>
      <c r="K20448" s="7"/>
      <c r="N20448" s="7"/>
    </row>
    <row r="20449" spans="4:14" s="1" customFormat="1">
      <c r="D20449" s="32"/>
      <c r="G20449" s="32"/>
      <c r="I20449" s="7"/>
      <c r="J20449" s="7"/>
      <c r="K20449" s="7"/>
      <c r="N20449" s="7"/>
    </row>
    <row r="20450" spans="4:14" s="1" customFormat="1">
      <c r="D20450" s="32"/>
      <c r="G20450" s="32"/>
      <c r="I20450" s="7"/>
      <c r="J20450" s="7"/>
      <c r="K20450" s="7"/>
      <c r="N20450" s="7"/>
    </row>
    <row r="20451" spans="4:14" s="1" customFormat="1">
      <c r="D20451" s="32"/>
      <c r="G20451" s="32"/>
      <c r="I20451" s="7"/>
      <c r="J20451" s="7"/>
      <c r="K20451" s="7"/>
      <c r="N20451" s="7"/>
    </row>
    <row r="20452" spans="4:14" s="1" customFormat="1">
      <c r="D20452" s="32"/>
      <c r="G20452" s="32"/>
      <c r="I20452" s="7"/>
      <c r="J20452" s="7"/>
      <c r="K20452" s="7"/>
      <c r="N20452" s="7"/>
    </row>
    <row r="20453" spans="4:14" s="1" customFormat="1">
      <c r="D20453" s="32"/>
      <c r="G20453" s="32"/>
      <c r="I20453" s="7"/>
      <c r="J20453" s="7"/>
      <c r="K20453" s="7"/>
      <c r="N20453" s="7"/>
    </row>
    <row r="20454" spans="4:14" s="1" customFormat="1">
      <c r="D20454" s="32"/>
      <c r="G20454" s="32"/>
      <c r="I20454" s="7"/>
      <c r="J20454" s="7"/>
      <c r="K20454" s="7"/>
      <c r="N20454" s="7"/>
    </row>
    <row r="20455" spans="4:14" s="1" customFormat="1">
      <c r="D20455" s="32"/>
      <c r="G20455" s="32"/>
      <c r="I20455" s="7"/>
      <c r="J20455" s="7"/>
      <c r="K20455" s="7"/>
      <c r="N20455" s="7"/>
    </row>
    <row r="20456" spans="4:14" s="1" customFormat="1">
      <c r="D20456" s="32"/>
      <c r="G20456" s="32"/>
      <c r="I20456" s="7"/>
      <c r="J20456" s="7"/>
      <c r="K20456" s="7"/>
      <c r="N20456" s="7"/>
    </row>
    <row r="20457" spans="4:14" s="1" customFormat="1">
      <c r="D20457" s="32"/>
      <c r="G20457" s="32"/>
      <c r="I20457" s="7"/>
      <c r="J20457" s="7"/>
      <c r="K20457" s="7"/>
      <c r="N20457" s="7"/>
    </row>
    <row r="20458" spans="4:14" s="1" customFormat="1">
      <c r="D20458" s="32"/>
      <c r="G20458" s="32"/>
      <c r="I20458" s="7"/>
      <c r="J20458" s="7"/>
      <c r="K20458" s="7"/>
      <c r="N20458" s="7"/>
    </row>
    <row r="20459" spans="4:14" s="1" customFormat="1">
      <c r="D20459" s="32"/>
      <c r="G20459" s="32"/>
      <c r="I20459" s="7"/>
      <c r="J20459" s="7"/>
      <c r="K20459" s="7"/>
      <c r="N20459" s="7"/>
    </row>
    <row r="20460" spans="4:14" s="1" customFormat="1">
      <c r="D20460" s="32"/>
      <c r="G20460" s="32"/>
      <c r="I20460" s="7"/>
      <c r="J20460" s="7"/>
      <c r="K20460" s="7"/>
      <c r="N20460" s="7"/>
    </row>
    <row r="20461" spans="4:14" s="1" customFormat="1">
      <c r="D20461" s="32"/>
      <c r="G20461" s="32"/>
      <c r="I20461" s="7"/>
      <c r="J20461" s="7"/>
      <c r="K20461" s="7"/>
      <c r="N20461" s="7"/>
    </row>
    <row r="20462" spans="4:14" s="1" customFormat="1">
      <c r="D20462" s="32"/>
      <c r="G20462" s="32"/>
      <c r="I20462" s="7"/>
      <c r="J20462" s="7"/>
      <c r="K20462" s="7"/>
      <c r="N20462" s="7"/>
    </row>
    <row r="20463" spans="4:14" s="1" customFormat="1">
      <c r="D20463" s="32"/>
      <c r="G20463" s="32"/>
      <c r="I20463" s="7"/>
      <c r="J20463" s="7"/>
      <c r="K20463" s="7"/>
      <c r="N20463" s="7"/>
    </row>
    <row r="20464" spans="4:14" s="1" customFormat="1">
      <c r="D20464" s="32"/>
      <c r="G20464" s="32"/>
      <c r="I20464" s="7"/>
      <c r="J20464" s="7"/>
      <c r="K20464" s="7"/>
      <c r="N20464" s="7"/>
    </row>
    <row r="20465" spans="4:14" s="1" customFormat="1">
      <c r="D20465" s="32"/>
      <c r="G20465" s="32"/>
      <c r="I20465" s="7"/>
      <c r="J20465" s="7"/>
      <c r="K20465" s="7"/>
      <c r="N20465" s="7"/>
    </row>
    <row r="20466" spans="4:14" s="1" customFormat="1">
      <c r="D20466" s="32"/>
      <c r="G20466" s="32"/>
      <c r="I20466" s="7"/>
      <c r="J20466" s="7"/>
      <c r="K20466" s="7"/>
      <c r="N20466" s="7"/>
    </row>
    <row r="20467" spans="4:14" s="1" customFormat="1">
      <c r="D20467" s="32"/>
      <c r="G20467" s="32"/>
      <c r="I20467" s="7"/>
      <c r="J20467" s="7"/>
      <c r="K20467" s="7"/>
      <c r="N20467" s="7"/>
    </row>
    <row r="20468" spans="4:14" s="1" customFormat="1">
      <c r="D20468" s="32"/>
      <c r="G20468" s="32"/>
      <c r="I20468" s="7"/>
      <c r="J20468" s="7"/>
      <c r="K20468" s="7"/>
      <c r="N20468" s="7"/>
    </row>
    <row r="20469" spans="4:14" s="1" customFormat="1">
      <c r="D20469" s="32"/>
      <c r="G20469" s="32"/>
      <c r="I20469" s="7"/>
      <c r="J20469" s="7"/>
      <c r="K20469" s="7"/>
      <c r="N20469" s="7"/>
    </row>
    <row r="20470" spans="4:14" s="1" customFormat="1">
      <c r="D20470" s="32"/>
      <c r="G20470" s="32"/>
      <c r="I20470" s="7"/>
      <c r="J20470" s="7"/>
      <c r="K20470" s="7"/>
      <c r="N20470" s="7"/>
    </row>
    <row r="20471" spans="4:14" s="1" customFormat="1">
      <c r="D20471" s="32"/>
      <c r="G20471" s="32"/>
      <c r="I20471" s="7"/>
      <c r="J20471" s="7"/>
      <c r="K20471" s="7"/>
      <c r="N20471" s="7"/>
    </row>
    <row r="20472" spans="4:14" s="1" customFormat="1">
      <c r="D20472" s="32"/>
      <c r="G20472" s="32"/>
      <c r="I20472" s="7"/>
      <c r="J20472" s="7"/>
      <c r="K20472" s="7"/>
      <c r="N20472" s="7"/>
    </row>
    <row r="20473" spans="4:14" s="1" customFormat="1">
      <c r="D20473" s="32"/>
      <c r="G20473" s="32"/>
      <c r="I20473" s="7"/>
      <c r="J20473" s="7"/>
      <c r="K20473" s="7"/>
      <c r="N20473" s="7"/>
    </row>
    <row r="20474" spans="4:14" s="1" customFormat="1">
      <c r="D20474" s="32"/>
      <c r="G20474" s="32"/>
      <c r="I20474" s="7"/>
      <c r="J20474" s="7"/>
      <c r="K20474" s="7"/>
      <c r="N20474" s="7"/>
    </row>
    <row r="20475" spans="4:14" s="1" customFormat="1">
      <c r="D20475" s="32"/>
      <c r="G20475" s="32"/>
      <c r="I20475" s="7"/>
      <c r="J20475" s="7"/>
      <c r="K20475" s="7"/>
      <c r="N20475" s="7"/>
    </row>
    <row r="20476" spans="4:14" s="1" customFormat="1">
      <c r="D20476" s="32"/>
      <c r="G20476" s="32"/>
      <c r="I20476" s="7"/>
      <c r="J20476" s="7"/>
      <c r="K20476" s="7"/>
      <c r="N20476" s="7"/>
    </row>
    <row r="20477" spans="4:14" s="1" customFormat="1">
      <c r="D20477" s="32"/>
      <c r="G20477" s="32"/>
      <c r="I20477" s="7"/>
      <c r="J20477" s="7"/>
      <c r="K20477" s="7"/>
      <c r="N20477" s="7"/>
    </row>
    <row r="20478" spans="4:14" s="1" customFormat="1">
      <c r="D20478" s="32"/>
      <c r="G20478" s="32"/>
      <c r="I20478" s="7"/>
      <c r="J20478" s="7"/>
      <c r="K20478" s="7"/>
      <c r="N20478" s="7"/>
    </row>
    <row r="20479" spans="4:14" s="1" customFormat="1">
      <c r="D20479" s="32"/>
      <c r="G20479" s="32"/>
      <c r="I20479" s="7"/>
      <c r="J20479" s="7"/>
      <c r="K20479" s="7"/>
      <c r="N20479" s="7"/>
    </row>
    <row r="20480" spans="4:14" s="1" customFormat="1">
      <c r="D20480" s="32"/>
      <c r="G20480" s="32"/>
      <c r="I20480" s="7"/>
      <c r="J20480" s="7"/>
      <c r="K20480" s="7"/>
      <c r="N20480" s="7"/>
    </row>
    <row r="20481" spans="4:14" s="1" customFormat="1">
      <c r="D20481" s="32"/>
      <c r="G20481" s="32"/>
      <c r="I20481" s="7"/>
      <c r="J20481" s="7"/>
      <c r="K20481" s="7"/>
      <c r="N20481" s="7"/>
    </row>
    <row r="20482" spans="4:14" s="1" customFormat="1">
      <c r="D20482" s="32"/>
      <c r="G20482" s="32"/>
      <c r="I20482" s="7"/>
      <c r="J20482" s="7"/>
      <c r="K20482" s="7"/>
      <c r="N20482" s="7"/>
    </row>
    <row r="20483" spans="4:14" s="1" customFormat="1">
      <c r="D20483" s="32"/>
      <c r="G20483" s="32"/>
      <c r="I20483" s="7"/>
      <c r="J20483" s="7"/>
      <c r="K20483" s="7"/>
      <c r="N20483" s="7"/>
    </row>
    <row r="20484" spans="4:14" s="1" customFormat="1">
      <c r="D20484" s="32"/>
      <c r="G20484" s="32"/>
      <c r="I20484" s="7"/>
      <c r="J20484" s="7"/>
      <c r="K20484" s="7"/>
      <c r="N20484" s="7"/>
    </row>
    <row r="20485" spans="4:14" s="1" customFormat="1">
      <c r="D20485" s="32"/>
      <c r="G20485" s="32"/>
      <c r="I20485" s="7"/>
      <c r="J20485" s="7"/>
      <c r="K20485" s="7"/>
      <c r="N20485" s="7"/>
    </row>
    <row r="20486" spans="4:14" s="1" customFormat="1">
      <c r="D20486" s="32"/>
      <c r="G20486" s="32"/>
      <c r="I20486" s="7"/>
      <c r="J20486" s="7"/>
      <c r="K20486" s="7"/>
      <c r="N20486" s="7"/>
    </row>
    <row r="20487" spans="4:14" s="1" customFormat="1">
      <c r="D20487" s="32"/>
      <c r="G20487" s="32"/>
      <c r="I20487" s="7"/>
      <c r="J20487" s="7"/>
      <c r="K20487" s="7"/>
      <c r="N20487" s="7"/>
    </row>
    <row r="20488" spans="4:14" s="1" customFormat="1">
      <c r="D20488" s="32"/>
      <c r="G20488" s="32"/>
      <c r="I20488" s="7"/>
      <c r="J20488" s="7"/>
      <c r="K20488" s="7"/>
      <c r="N20488" s="7"/>
    </row>
    <row r="20489" spans="4:14" s="1" customFormat="1">
      <c r="D20489" s="32"/>
      <c r="G20489" s="32"/>
      <c r="I20489" s="7"/>
      <c r="J20489" s="7"/>
      <c r="K20489" s="7"/>
      <c r="N20489" s="7"/>
    </row>
    <row r="20490" spans="4:14" s="1" customFormat="1">
      <c r="D20490" s="32"/>
      <c r="G20490" s="32"/>
      <c r="I20490" s="7"/>
      <c r="J20490" s="7"/>
      <c r="K20490" s="7"/>
      <c r="N20490" s="7"/>
    </row>
    <row r="20491" spans="4:14" s="1" customFormat="1">
      <c r="D20491" s="32"/>
      <c r="G20491" s="32"/>
      <c r="I20491" s="7"/>
      <c r="J20491" s="7"/>
      <c r="K20491" s="7"/>
      <c r="N20491" s="7"/>
    </row>
    <row r="20492" spans="4:14" s="1" customFormat="1">
      <c r="D20492" s="32"/>
      <c r="G20492" s="32"/>
      <c r="I20492" s="7"/>
      <c r="J20492" s="7"/>
      <c r="K20492" s="7"/>
      <c r="N20492" s="7"/>
    </row>
    <row r="20493" spans="4:14" s="1" customFormat="1">
      <c r="D20493" s="32"/>
      <c r="G20493" s="32"/>
      <c r="I20493" s="7"/>
      <c r="J20493" s="7"/>
      <c r="K20493" s="7"/>
      <c r="N20493" s="7"/>
    </row>
    <row r="20494" spans="4:14" s="1" customFormat="1">
      <c r="D20494" s="32"/>
      <c r="G20494" s="32"/>
      <c r="I20494" s="7"/>
      <c r="J20494" s="7"/>
      <c r="K20494" s="7"/>
      <c r="N20494" s="7"/>
    </row>
    <row r="20495" spans="4:14" s="1" customFormat="1">
      <c r="D20495" s="32"/>
      <c r="G20495" s="32"/>
      <c r="I20495" s="7"/>
      <c r="J20495" s="7"/>
      <c r="K20495" s="7"/>
      <c r="N20495" s="7"/>
    </row>
    <row r="20496" spans="4:14" s="1" customFormat="1">
      <c r="D20496" s="32"/>
      <c r="G20496" s="32"/>
      <c r="I20496" s="7"/>
      <c r="J20496" s="7"/>
      <c r="K20496" s="7"/>
      <c r="N20496" s="7"/>
    </row>
    <row r="20497" spans="4:14" s="1" customFormat="1">
      <c r="D20497" s="32"/>
      <c r="G20497" s="32"/>
      <c r="I20497" s="7"/>
      <c r="J20497" s="7"/>
      <c r="K20497" s="7"/>
      <c r="N20497" s="7"/>
    </row>
    <row r="20498" spans="4:14" s="1" customFormat="1">
      <c r="D20498" s="32"/>
      <c r="G20498" s="32"/>
      <c r="I20498" s="7"/>
      <c r="J20498" s="7"/>
      <c r="K20498" s="7"/>
      <c r="N20498" s="7"/>
    </row>
    <row r="20499" spans="4:14" s="1" customFormat="1">
      <c r="D20499" s="32"/>
      <c r="G20499" s="32"/>
      <c r="I20499" s="7"/>
      <c r="J20499" s="7"/>
      <c r="K20499" s="7"/>
      <c r="N20499" s="7"/>
    </row>
    <row r="20500" spans="4:14" s="1" customFormat="1">
      <c r="D20500" s="32"/>
      <c r="G20500" s="32"/>
      <c r="I20500" s="7"/>
      <c r="J20500" s="7"/>
      <c r="K20500" s="7"/>
      <c r="N20500" s="7"/>
    </row>
    <row r="20501" spans="4:14" s="1" customFormat="1">
      <c r="D20501" s="32"/>
      <c r="G20501" s="32"/>
      <c r="I20501" s="7"/>
      <c r="J20501" s="7"/>
      <c r="K20501" s="7"/>
      <c r="N20501" s="7"/>
    </row>
    <row r="20502" spans="4:14" s="1" customFormat="1">
      <c r="D20502" s="32"/>
      <c r="G20502" s="32"/>
      <c r="I20502" s="7"/>
      <c r="J20502" s="7"/>
      <c r="K20502" s="7"/>
      <c r="N20502" s="7"/>
    </row>
    <row r="20503" spans="4:14" s="1" customFormat="1">
      <c r="D20503" s="32"/>
      <c r="G20503" s="32"/>
      <c r="I20503" s="7"/>
      <c r="J20503" s="7"/>
      <c r="K20503" s="7"/>
      <c r="N20503" s="7"/>
    </row>
    <row r="20504" spans="4:14" s="1" customFormat="1">
      <c r="D20504" s="32"/>
      <c r="G20504" s="32"/>
      <c r="I20504" s="7"/>
      <c r="J20504" s="7"/>
      <c r="K20504" s="7"/>
      <c r="N20504" s="7"/>
    </row>
    <row r="20505" spans="4:14" s="1" customFormat="1">
      <c r="D20505" s="32"/>
      <c r="G20505" s="32"/>
      <c r="I20505" s="7"/>
      <c r="J20505" s="7"/>
      <c r="K20505" s="7"/>
      <c r="N20505" s="7"/>
    </row>
    <row r="20506" spans="4:14" s="1" customFormat="1">
      <c r="D20506" s="32"/>
      <c r="G20506" s="32"/>
      <c r="I20506" s="7"/>
      <c r="J20506" s="7"/>
      <c r="K20506" s="7"/>
      <c r="N20506" s="7"/>
    </row>
    <row r="20507" spans="4:14" s="1" customFormat="1">
      <c r="D20507" s="32"/>
      <c r="G20507" s="32"/>
      <c r="I20507" s="7"/>
      <c r="J20507" s="7"/>
      <c r="K20507" s="7"/>
      <c r="N20507" s="7"/>
    </row>
    <row r="20508" spans="4:14" s="1" customFormat="1">
      <c r="D20508" s="32"/>
      <c r="G20508" s="32"/>
      <c r="I20508" s="7"/>
      <c r="J20508" s="7"/>
      <c r="K20508" s="7"/>
      <c r="N20508" s="7"/>
    </row>
    <row r="20509" spans="4:14" s="1" customFormat="1">
      <c r="D20509" s="32"/>
      <c r="G20509" s="32"/>
      <c r="I20509" s="7"/>
      <c r="J20509" s="7"/>
      <c r="K20509" s="7"/>
      <c r="N20509" s="7"/>
    </row>
    <row r="20510" spans="4:14" s="1" customFormat="1">
      <c r="D20510" s="32"/>
      <c r="G20510" s="32"/>
      <c r="I20510" s="7"/>
      <c r="J20510" s="7"/>
      <c r="K20510" s="7"/>
      <c r="N20510" s="7"/>
    </row>
    <row r="20511" spans="4:14" s="1" customFormat="1">
      <c r="D20511" s="32"/>
      <c r="G20511" s="32"/>
      <c r="I20511" s="7"/>
      <c r="J20511" s="7"/>
      <c r="K20511" s="7"/>
      <c r="N20511" s="7"/>
    </row>
    <row r="20512" spans="4:14" s="1" customFormat="1">
      <c r="D20512" s="32"/>
      <c r="G20512" s="32"/>
      <c r="I20512" s="7"/>
      <c r="J20512" s="7"/>
      <c r="K20512" s="7"/>
      <c r="N20512" s="7"/>
    </row>
    <row r="20513" spans="4:14" s="1" customFormat="1">
      <c r="D20513" s="32"/>
      <c r="G20513" s="32"/>
      <c r="I20513" s="7"/>
      <c r="J20513" s="7"/>
      <c r="K20513" s="7"/>
      <c r="N20513" s="7"/>
    </row>
    <row r="20514" spans="4:14" s="1" customFormat="1">
      <c r="D20514" s="32"/>
      <c r="G20514" s="32"/>
      <c r="I20514" s="7"/>
      <c r="J20514" s="7"/>
      <c r="K20514" s="7"/>
      <c r="N20514" s="7"/>
    </row>
    <row r="20515" spans="4:14" s="1" customFormat="1">
      <c r="D20515" s="32"/>
      <c r="G20515" s="32"/>
      <c r="I20515" s="7"/>
      <c r="J20515" s="7"/>
      <c r="K20515" s="7"/>
      <c r="N20515" s="7"/>
    </row>
    <row r="20516" spans="4:14" s="1" customFormat="1">
      <c r="D20516" s="32"/>
      <c r="G20516" s="32"/>
      <c r="I20516" s="7"/>
      <c r="J20516" s="7"/>
      <c r="K20516" s="7"/>
      <c r="N20516" s="7"/>
    </row>
    <row r="20517" spans="4:14" s="1" customFormat="1">
      <c r="D20517" s="32"/>
      <c r="G20517" s="32"/>
      <c r="I20517" s="7"/>
      <c r="J20517" s="7"/>
      <c r="K20517" s="7"/>
      <c r="N20517" s="7"/>
    </row>
    <row r="20518" spans="4:14" s="1" customFormat="1">
      <c r="D20518" s="32"/>
      <c r="G20518" s="32"/>
      <c r="I20518" s="7"/>
      <c r="J20518" s="7"/>
      <c r="K20518" s="7"/>
      <c r="N20518" s="7"/>
    </row>
    <row r="20519" spans="4:14" s="1" customFormat="1">
      <c r="D20519" s="32"/>
      <c r="G20519" s="32"/>
      <c r="I20519" s="7"/>
      <c r="J20519" s="7"/>
      <c r="K20519" s="7"/>
      <c r="N20519" s="7"/>
    </row>
    <row r="20520" spans="4:14" s="1" customFormat="1">
      <c r="D20520" s="32"/>
      <c r="G20520" s="32"/>
      <c r="I20520" s="7"/>
      <c r="J20520" s="7"/>
      <c r="K20520" s="7"/>
      <c r="N20520" s="7"/>
    </row>
    <row r="20521" spans="4:14" s="1" customFormat="1">
      <c r="D20521" s="32"/>
      <c r="G20521" s="32"/>
      <c r="I20521" s="7"/>
      <c r="J20521" s="7"/>
      <c r="K20521" s="7"/>
      <c r="N20521" s="7"/>
    </row>
    <row r="20522" spans="4:14" s="1" customFormat="1">
      <c r="D20522" s="32"/>
      <c r="G20522" s="32"/>
      <c r="I20522" s="7"/>
      <c r="J20522" s="7"/>
      <c r="K20522" s="7"/>
      <c r="N20522" s="7"/>
    </row>
    <row r="20523" spans="4:14" s="1" customFormat="1">
      <c r="D20523" s="32"/>
      <c r="G20523" s="32"/>
      <c r="I20523" s="7"/>
      <c r="J20523" s="7"/>
      <c r="K20523" s="7"/>
      <c r="N20523" s="7"/>
    </row>
    <row r="20524" spans="4:14" s="1" customFormat="1">
      <c r="D20524" s="32"/>
      <c r="G20524" s="32"/>
      <c r="I20524" s="7"/>
      <c r="J20524" s="7"/>
      <c r="K20524" s="7"/>
      <c r="N20524" s="7"/>
    </row>
    <row r="20525" spans="4:14" s="1" customFormat="1">
      <c r="D20525" s="32"/>
      <c r="G20525" s="32"/>
      <c r="I20525" s="7"/>
      <c r="J20525" s="7"/>
      <c r="K20525" s="7"/>
      <c r="N20525" s="7"/>
    </row>
    <row r="20526" spans="4:14" s="1" customFormat="1">
      <c r="D20526" s="32"/>
      <c r="G20526" s="32"/>
      <c r="I20526" s="7"/>
      <c r="J20526" s="7"/>
      <c r="K20526" s="7"/>
      <c r="N20526" s="7"/>
    </row>
    <row r="20527" spans="4:14" s="1" customFormat="1">
      <c r="D20527" s="32"/>
      <c r="G20527" s="32"/>
      <c r="I20527" s="7"/>
      <c r="J20527" s="7"/>
      <c r="K20527" s="7"/>
      <c r="N20527" s="7"/>
    </row>
    <row r="20528" spans="4:14" s="1" customFormat="1">
      <c r="D20528" s="32"/>
      <c r="G20528" s="32"/>
      <c r="I20528" s="7"/>
      <c r="J20528" s="7"/>
      <c r="K20528" s="7"/>
      <c r="N20528" s="7"/>
    </row>
    <row r="20529" spans="4:14" s="1" customFormat="1">
      <c r="D20529" s="32"/>
      <c r="G20529" s="32"/>
      <c r="I20529" s="7"/>
      <c r="J20529" s="7"/>
      <c r="K20529" s="7"/>
      <c r="N20529" s="7"/>
    </row>
    <row r="20530" spans="4:14" s="1" customFormat="1">
      <c r="D20530" s="32"/>
      <c r="G20530" s="32"/>
      <c r="I20530" s="7"/>
      <c r="J20530" s="7"/>
      <c r="K20530" s="7"/>
      <c r="N20530" s="7"/>
    </row>
    <row r="20531" spans="4:14" s="1" customFormat="1">
      <c r="D20531" s="32"/>
      <c r="G20531" s="32"/>
      <c r="I20531" s="7"/>
      <c r="J20531" s="7"/>
      <c r="K20531" s="7"/>
      <c r="N20531" s="7"/>
    </row>
    <row r="20532" spans="4:14" s="1" customFormat="1">
      <c r="D20532" s="32"/>
      <c r="G20532" s="32"/>
      <c r="I20532" s="7"/>
      <c r="J20532" s="7"/>
      <c r="K20532" s="7"/>
      <c r="N20532" s="7"/>
    </row>
    <row r="20533" spans="4:14" s="1" customFormat="1">
      <c r="D20533" s="32"/>
      <c r="G20533" s="32"/>
      <c r="I20533" s="7"/>
      <c r="J20533" s="7"/>
      <c r="K20533" s="7"/>
      <c r="N20533" s="7"/>
    </row>
    <row r="20534" spans="4:14" s="1" customFormat="1">
      <c r="D20534" s="32"/>
      <c r="G20534" s="32"/>
      <c r="I20534" s="7"/>
      <c r="J20534" s="7"/>
      <c r="K20534" s="7"/>
      <c r="N20534" s="7"/>
    </row>
    <row r="20535" spans="4:14" s="1" customFormat="1">
      <c r="D20535" s="32"/>
      <c r="G20535" s="32"/>
      <c r="I20535" s="7"/>
      <c r="J20535" s="7"/>
      <c r="K20535" s="7"/>
      <c r="N20535" s="7"/>
    </row>
    <row r="20536" spans="4:14" s="1" customFormat="1">
      <c r="D20536" s="32"/>
      <c r="G20536" s="32"/>
      <c r="I20536" s="7"/>
      <c r="J20536" s="7"/>
      <c r="K20536" s="7"/>
      <c r="N20536" s="7"/>
    </row>
    <row r="20537" spans="4:14" s="1" customFormat="1">
      <c r="D20537" s="32"/>
      <c r="G20537" s="32"/>
      <c r="I20537" s="7"/>
      <c r="J20537" s="7"/>
      <c r="K20537" s="7"/>
      <c r="N20537" s="7"/>
    </row>
    <row r="20538" spans="4:14" s="1" customFormat="1">
      <c r="D20538" s="32"/>
      <c r="G20538" s="32"/>
      <c r="I20538" s="7"/>
      <c r="J20538" s="7"/>
      <c r="K20538" s="7"/>
      <c r="N20538" s="7"/>
    </row>
    <row r="20539" spans="4:14" s="1" customFormat="1">
      <c r="D20539" s="32"/>
      <c r="G20539" s="32"/>
      <c r="I20539" s="7"/>
      <c r="J20539" s="7"/>
      <c r="K20539" s="7"/>
      <c r="N20539" s="7"/>
    </row>
    <row r="20540" spans="4:14" s="1" customFormat="1">
      <c r="D20540" s="32"/>
      <c r="G20540" s="32"/>
      <c r="I20540" s="7"/>
      <c r="J20540" s="7"/>
      <c r="K20540" s="7"/>
      <c r="N20540" s="7"/>
    </row>
    <row r="20541" spans="4:14" s="1" customFormat="1">
      <c r="D20541" s="32"/>
      <c r="G20541" s="32"/>
      <c r="I20541" s="7"/>
      <c r="J20541" s="7"/>
      <c r="K20541" s="7"/>
      <c r="N20541" s="7"/>
    </row>
    <row r="20542" spans="4:14" s="1" customFormat="1">
      <c r="D20542" s="32"/>
      <c r="G20542" s="32"/>
      <c r="I20542" s="7"/>
      <c r="J20542" s="7"/>
      <c r="K20542" s="7"/>
      <c r="N20542" s="7"/>
    </row>
    <row r="20543" spans="4:14" s="1" customFormat="1">
      <c r="D20543" s="32"/>
      <c r="G20543" s="32"/>
      <c r="I20543" s="7"/>
      <c r="J20543" s="7"/>
      <c r="K20543" s="7"/>
      <c r="N20543" s="7"/>
    </row>
    <row r="20544" spans="4:14" s="1" customFormat="1">
      <c r="D20544" s="32"/>
      <c r="G20544" s="32"/>
      <c r="I20544" s="7"/>
      <c r="J20544" s="7"/>
      <c r="K20544" s="7"/>
      <c r="N20544" s="7"/>
    </row>
    <row r="20545" spans="4:14" s="1" customFormat="1">
      <c r="D20545" s="32"/>
      <c r="G20545" s="32"/>
      <c r="I20545" s="7"/>
      <c r="J20545" s="7"/>
      <c r="K20545" s="7"/>
      <c r="N20545" s="7"/>
    </row>
    <row r="20546" spans="4:14" s="1" customFormat="1">
      <c r="D20546" s="32"/>
      <c r="G20546" s="32"/>
      <c r="I20546" s="7"/>
      <c r="J20546" s="7"/>
      <c r="K20546" s="7"/>
      <c r="N20546" s="7"/>
    </row>
    <row r="20547" spans="4:14" s="1" customFormat="1">
      <c r="D20547" s="32"/>
      <c r="G20547" s="32"/>
      <c r="I20547" s="7"/>
      <c r="J20547" s="7"/>
      <c r="K20547" s="7"/>
      <c r="N20547" s="7"/>
    </row>
    <row r="20548" spans="4:14" s="1" customFormat="1">
      <c r="D20548" s="32"/>
      <c r="G20548" s="32"/>
      <c r="I20548" s="7"/>
      <c r="J20548" s="7"/>
      <c r="K20548" s="7"/>
      <c r="N20548" s="7"/>
    </row>
    <row r="20549" spans="4:14" s="1" customFormat="1">
      <c r="D20549" s="32"/>
      <c r="G20549" s="32"/>
      <c r="I20549" s="7"/>
      <c r="J20549" s="7"/>
      <c r="K20549" s="7"/>
      <c r="N20549" s="7"/>
    </row>
    <row r="20550" spans="4:14" s="1" customFormat="1">
      <c r="D20550" s="32"/>
      <c r="G20550" s="32"/>
      <c r="I20550" s="7"/>
      <c r="J20550" s="7"/>
      <c r="K20550" s="7"/>
      <c r="N20550" s="7"/>
    </row>
    <row r="20551" spans="4:14" s="1" customFormat="1">
      <c r="D20551" s="32"/>
      <c r="G20551" s="32"/>
      <c r="I20551" s="7"/>
      <c r="J20551" s="7"/>
      <c r="K20551" s="7"/>
      <c r="N20551" s="7"/>
    </row>
    <row r="20552" spans="4:14" s="1" customFormat="1">
      <c r="D20552" s="32"/>
      <c r="G20552" s="32"/>
      <c r="I20552" s="7"/>
      <c r="J20552" s="7"/>
      <c r="K20552" s="7"/>
      <c r="N20552" s="7"/>
    </row>
    <row r="20553" spans="4:14" s="1" customFormat="1">
      <c r="D20553" s="32"/>
      <c r="G20553" s="32"/>
      <c r="I20553" s="7"/>
      <c r="J20553" s="7"/>
      <c r="K20553" s="7"/>
      <c r="N20553" s="7"/>
    </row>
    <row r="20554" spans="4:14" s="1" customFormat="1">
      <c r="D20554" s="32"/>
      <c r="G20554" s="32"/>
      <c r="I20554" s="7"/>
      <c r="J20554" s="7"/>
      <c r="K20554" s="7"/>
      <c r="N20554" s="7"/>
    </row>
    <row r="20555" spans="4:14" s="1" customFormat="1">
      <c r="D20555" s="32"/>
      <c r="G20555" s="32"/>
      <c r="I20555" s="7"/>
      <c r="J20555" s="7"/>
      <c r="K20555" s="7"/>
      <c r="N20555" s="7"/>
    </row>
    <row r="20556" spans="4:14" s="1" customFormat="1">
      <c r="D20556" s="32"/>
      <c r="G20556" s="32"/>
      <c r="I20556" s="7"/>
      <c r="J20556" s="7"/>
      <c r="K20556" s="7"/>
      <c r="N20556" s="7"/>
    </row>
    <row r="20557" spans="4:14" s="1" customFormat="1">
      <c r="D20557" s="32"/>
      <c r="G20557" s="32"/>
      <c r="I20557" s="7"/>
      <c r="J20557" s="7"/>
      <c r="K20557" s="7"/>
      <c r="N20557" s="7"/>
    </row>
    <row r="20558" spans="4:14" s="1" customFormat="1">
      <c r="D20558" s="32"/>
      <c r="G20558" s="32"/>
      <c r="I20558" s="7"/>
      <c r="J20558" s="7"/>
      <c r="K20558" s="7"/>
      <c r="N20558" s="7"/>
    </row>
    <row r="20559" spans="4:14" s="1" customFormat="1">
      <c r="D20559" s="32"/>
      <c r="G20559" s="32"/>
      <c r="I20559" s="7"/>
      <c r="J20559" s="7"/>
      <c r="K20559" s="7"/>
      <c r="N20559" s="7"/>
    </row>
    <row r="20560" spans="4:14" s="1" customFormat="1">
      <c r="D20560" s="32"/>
      <c r="G20560" s="32"/>
      <c r="I20560" s="7"/>
      <c r="J20560" s="7"/>
      <c r="K20560" s="7"/>
      <c r="N20560" s="7"/>
    </row>
    <row r="20561" spans="4:14" s="1" customFormat="1">
      <c r="D20561" s="32"/>
      <c r="G20561" s="32"/>
      <c r="I20561" s="7"/>
      <c r="J20561" s="7"/>
      <c r="K20561" s="7"/>
      <c r="N20561" s="7"/>
    </row>
    <row r="20562" spans="4:14" s="1" customFormat="1">
      <c r="D20562" s="32"/>
      <c r="G20562" s="32"/>
      <c r="I20562" s="7"/>
      <c r="J20562" s="7"/>
      <c r="K20562" s="7"/>
      <c r="N20562" s="7"/>
    </row>
    <row r="20563" spans="4:14" s="1" customFormat="1">
      <c r="D20563" s="32"/>
      <c r="G20563" s="32"/>
      <c r="I20563" s="7"/>
      <c r="J20563" s="7"/>
      <c r="K20563" s="7"/>
      <c r="N20563" s="7"/>
    </row>
    <row r="20564" spans="4:14" s="1" customFormat="1">
      <c r="D20564" s="32"/>
      <c r="G20564" s="32"/>
      <c r="I20564" s="7"/>
      <c r="J20564" s="7"/>
      <c r="K20564" s="7"/>
      <c r="N20564" s="7"/>
    </row>
    <row r="20565" spans="4:14" s="1" customFormat="1">
      <c r="D20565" s="32"/>
      <c r="G20565" s="32"/>
      <c r="I20565" s="7"/>
      <c r="J20565" s="7"/>
      <c r="K20565" s="7"/>
      <c r="N20565" s="7"/>
    </row>
    <row r="20566" spans="4:14" s="1" customFormat="1">
      <c r="D20566" s="32"/>
      <c r="G20566" s="32"/>
      <c r="I20566" s="7"/>
      <c r="J20566" s="7"/>
      <c r="K20566" s="7"/>
      <c r="N20566" s="7"/>
    </row>
    <row r="20567" spans="4:14" s="1" customFormat="1">
      <c r="D20567" s="32"/>
      <c r="G20567" s="32"/>
      <c r="I20567" s="7"/>
      <c r="J20567" s="7"/>
      <c r="K20567" s="7"/>
      <c r="N20567" s="7"/>
    </row>
    <row r="20568" spans="4:14" s="1" customFormat="1">
      <c r="D20568" s="32"/>
      <c r="G20568" s="32"/>
      <c r="I20568" s="7"/>
      <c r="J20568" s="7"/>
      <c r="K20568" s="7"/>
      <c r="N20568" s="7"/>
    </row>
    <row r="20569" spans="4:14" s="1" customFormat="1">
      <c r="D20569" s="32"/>
      <c r="G20569" s="32"/>
      <c r="I20569" s="7"/>
      <c r="J20569" s="7"/>
      <c r="K20569" s="7"/>
      <c r="N20569" s="7"/>
    </row>
    <row r="20570" spans="4:14" s="1" customFormat="1">
      <c r="D20570" s="32"/>
      <c r="G20570" s="32"/>
      <c r="I20570" s="7"/>
      <c r="J20570" s="7"/>
      <c r="K20570" s="7"/>
      <c r="N20570" s="7"/>
    </row>
    <row r="20571" spans="4:14" s="1" customFormat="1">
      <c r="D20571" s="32"/>
      <c r="G20571" s="32"/>
      <c r="I20571" s="7"/>
      <c r="J20571" s="7"/>
      <c r="K20571" s="7"/>
      <c r="N20571" s="7"/>
    </row>
    <row r="20572" spans="4:14" s="1" customFormat="1">
      <c r="D20572" s="32"/>
      <c r="G20572" s="32"/>
      <c r="I20572" s="7"/>
      <c r="J20572" s="7"/>
      <c r="K20572" s="7"/>
      <c r="N20572" s="7"/>
    </row>
    <row r="20573" spans="4:14" s="1" customFormat="1">
      <c r="D20573" s="32"/>
      <c r="G20573" s="32"/>
      <c r="I20573" s="7"/>
      <c r="J20573" s="7"/>
      <c r="K20573" s="7"/>
      <c r="N20573" s="7"/>
    </row>
    <row r="20574" spans="4:14" s="1" customFormat="1">
      <c r="D20574" s="32"/>
      <c r="G20574" s="32"/>
      <c r="I20574" s="7"/>
      <c r="J20574" s="7"/>
      <c r="K20574" s="7"/>
      <c r="N20574" s="7"/>
    </row>
    <row r="20575" spans="4:14" s="1" customFormat="1">
      <c r="D20575" s="32"/>
      <c r="G20575" s="32"/>
      <c r="I20575" s="7"/>
      <c r="J20575" s="7"/>
      <c r="K20575" s="7"/>
      <c r="N20575" s="7"/>
    </row>
    <row r="20576" spans="4:14" s="1" customFormat="1">
      <c r="D20576" s="32"/>
      <c r="G20576" s="32"/>
      <c r="I20576" s="7"/>
      <c r="J20576" s="7"/>
      <c r="K20576" s="7"/>
      <c r="N20576" s="7"/>
    </row>
    <row r="20577" spans="4:14" s="1" customFormat="1">
      <c r="D20577" s="32"/>
      <c r="G20577" s="32"/>
      <c r="I20577" s="7"/>
      <c r="J20577" s="7"/>
      <c r="K20577" s="7"/>
      <c r="N20577" s="7"/>
    </row>
    <row r="20578" spans="4:14" s="1" customFormat="1">
      <c r="D20578" s="32"/>
      <c r="G20578" s="32"/>
      <c r="I20578" s="7"/>
      <c r="J20578" s="7"/>
      <c r="K20578" s="7"/>
      <c r="N20578" s="7"/>
    </row>
    <row r="20579" spans="4:14" s="1" customFormat="1">
      <c r="D20579" s="32"/>
      <c r="G20579" s="32"/>
      <c r="I20579" s="7"/>
      <c r="J20579" s="7"/>
      <c r="K20579" s="7"/>
      <c r="N20579" s="7"/>
    </row>
    <row r="20580" spans="4:14" s="1" customFormat="1">
      <c r="D20580" s="32"/>
      <c r="G20580" s="32"/>
      <c r="I20580" s="7"/>
      <c r="J20580" s="7"/>
      <c r="K20580" s="7"/>
      <c r="N20580" s="7"/>
    </row>
    <row r="20581" spans="4:14" s="1" customFormat="1">
      <c r="D20581" s="32"/>
      <c r="G20581" s="32"/>
      <c r="I20581" s="7"/>
      <c r="J20581" s="7"/>
      <c r="K20581" s="7"/>
      <c r="N20581" s="7"/>
    </row>
    <row r="20582" spans="4:14" s="1" customFormat="1">
      <c r="D20582" s="32"/>
      <c r="G20582" s="32"/>
      <c r="I20582" s="7"/>
      <c r="J20582" s="7"/>
      <c r="K20582" s="7"/>
      <c r="N20582" s="7"/>
    </row>
    <row r="20583" spans="4:14" s="1" customFormat="1">
      <c r="D20583" s="32"/>
      <c r="G20583" s="32"/>
      <c r="I20583" s="7"/>
      <c r="J20583" s="7"/>
      <c r="K20583" s="7"/>
      <c r="N20583" s="7"/>
    </row>
    <row r="20584" spans="4:14" s="1" customFormat="1">
      <c r="D20584" s="32"/>
      <c r="G20584" s="32"/>
      <c r="I20584" s="7"/>
      <c r="J20584" s="7"/>
      <c r="K20584" s="7"/>
      <c r="N20584" s="7"/>
    </row>
    <row r="20585" spans="4:14" s="1" customFormat="1">
      <c r="D20585" s="32"/>
      <c r="G20585" s="32"/>
      <c r="I20585" s="7"/>
      <c r="J20585" s="7"/>
      <c r="K20585" s="7"/>
      <c r="N20585" s="7"/>
    </row>
    <row r="20586" spans="4:14" s="1" customFormat="1">
      <c r="D20586" s="32"/>
      <c r="G20586" s="32"/>
      <c r="I20586" s="7"/>
      <c r="J20586" s="7"/>
      <c r="K20586" s="7"/>
      <c r="N20586" s="7"/>
    </row>
    <row r="20587" spans="4:14" s="1" customFormat="1">
      <c r="D20587" s="32"/>
      <c r="G20587" s="32"/>
      <c r="I20587" s="7"/>
      <c r="J20587" s="7"/>
      <c r="K20587" s="7"/>
      <c r="N20587" s="7"/>
    </row>
    <row r="20588" spans="4:14" s="1" customFormat="1">
      <c r="D20588" s="32"/>
      <c r="G20588" s="32"/>
      <c r="I20588" s="7"/>
      <c r="J20588" s="7"/>
      <c r="K20588" s="7"/>
      <c r="N20588" s="7"/>
    </row>
    <row r="20589" spans="4:14" s="1" customFormat="1">
      <c r="D20589" s="32"/>
      <c r="G20589" s="32"/>
      <c r="I20589" s="7"/>
      <c r="J20589" s="7"/>
      <c r="K20589" s="7"/>
      <c r="N20589" s="7"/>
    </row>
    <row r="20590" spans="4:14" s="1" customFormat="1">
      <c r="D20590" s="32"/>
      <c r="G20590" s="32"/>
      <c r="I20590" s="7"/>
      <c r="J20590" s="7"/>
      <c r="K20590" s="7"/>
      <c r="N20590" s="7"/>
    </row>
    <row r="20591" spans="4:14" s="1" customFormat="1">
      <c r="D20591" s="32"/>
      <c r="G20591" s="32"/>
      <c r="I20591" s="7"/>
      <c r="J20591" s="7"/>
      <c r="K20591" s="7"/>
      <c r="N20591" s="7"/>
    </row>
    <row r="20592" spans="4:14" s="1" customFormat="1">
      <c r="D20592" s="32"/>
      <c r="G20592" s="32"/>
      <c r="I20592" s="7"/>
      <c r="J20592" s="7"/>
      <c r="K20592" s="7"/>
      <c r="N20592" s="7"/>
    </row>
    <row r="20593" spans="4:14" s="1" customFormat="1">
      <c r="D20593" s="32"/>
      <c r="G20593" s="32"/>
      <c r="I20593" s="7"/>
      <c r="J20593" s="7"/>
      <c r="K20593" s="7"/>
      <c r="N20593" s="7"/>
    </row>
    <row r="20594" spans="4:14" s="1" customFormat="1">
      <c r="D20594" s="32"/>
      <c r="G20594" s="32"/>
      <c r="I20594" s="7"/>
      <c r="J20594" s="7"/>
      <c r="K20594" s="7"/>
      <c r="N20594" s="7"/>
    </row>
    <row r="20595" spans="4:14" s="1" customFormat="1">
      <c r="D20595" s="32"/>
      <c r="G20595" s="32"/>
      <c r="I20595" s="7"/>
      <c r="J20595" s="7"/>
      <c r="K20595" s="7"/>
      <c r="N20595" s="7"/>
    </row>
    <row r="20596" spans="4:14" s="1" customFormat="1">
      <c r="D20596" s="32"/>
      <c r="G20596" s="32"/>
      <c r="I20596" s="7"/>
      <c r="J20596" s="7"/>
      <c r="K20596" s="7"/>
      <c r="N20596" s="7"/>
    </row>
    <row r="20597" spans="4:14" s="1" customFormat="1">
      <c r="D20597" s="32"/>
      <c r="G20597" s="32"/>
      <c r="I20597" s="7"/>
      <c r="J20597" s="7"/>
      <c r="K20597" s="7"/>
      <c r="N20597" s="7"/>
    </row>
    <row r="20598" spans="4:14" s="1" customFormat="1">
      <c r="D20598" s="32"/>
      <c r="G20598" s="32"/>
      <c r="I20598" s="7"/>
      <c r="J20598" s="7"/>
      <c r="K20598" s="7"/>
      <c r="N20598" s="7"/>
    </row>
    <row r="20599" spans="4:14" s="1" customFormat="1">
      <c r="D20599" s="32"/>
      <c r="G20599" s="32"/>
      <c r="I20599" s="7"/>
      <c r="J20599" s="7"/>
      <c r="K20599" s="7"/>
      <c r="N20599" s="7"/>
    </row>
    <row r="20600" spans="4:14" s="1" customFormat="1">
      <c r="D20600" s="32"/>
      <c r="G20600" s="32"/>
      <c r="I20600" s="7"/>
      <c r="J20600" s="7"/>
      <c r="K20600" s="7"/>
      <c r="N20600" s="7"/>
    </row>
    <row r="20601" spans="4:14" s="1" customFormat="1">
      <c r="D20601" s="32"/>
      <c r="G20601" s="32"/>
      <c r="I20601" s="7"/>
      <c r="J20601" s="7"/>
      <c r="K20601" s="7"/>
      <c r="N20601" s="7"/>
    </row>
    <row r="20602" spans="4:14" s="1" customFormat="1">
      <c r="D20602" s="32"/>
      <c r="G20602" s="32"/>
      <c r="I20602" s="7"/>
      <c r="J20602" s="7"/>
      <c r="K20602" s="7"/>
      <c r="N20602" s="7"/>
    </row>
    <row r="20603" spans="4:14" s="1" customFormat="1">
      <c r="D20603" s="32"/>
      <c r="G20603" s="32"/>
      <c r="I20603" s="7"/>
      <c r="J20603" s="7"/>
      <c r="K20603" s="7"/>
      <c r="N20603" s="7"/>
    </row>
    <row r="20604" spans="4:14" s="1" customFormat="1">
      <c r="D20604" s="32"/>
      <c r="G20604" s="32"/>
      <c r="I20604" s="7"/>
      <c r="J20604" s="7"/>
      <c r="K20604" s="7"/>
      <c r="N20604" s="7"/>
    </row>
    <row r="20605" spans="4:14" s="1" customFormat="1">
      <c r="D20605" s="32"/>
      <c r="G20605" s="32"/>
      <c r="I20605" s="7"/>
      <c r="J20605" s="7"/>
      <c r="K20605" s="7"/>
      <c r="N20605" s="7"/>
    </row>
    <row r="20606" spans="4:14" s="1" customFormat="1">
      <c r="D20606" s="32"/>
      <c r="G20606" s="32"/>
      <c r="I20606" s="7"/>
      <c r="J20606" s="7"/>
      <c r="K20606" s="7"/>
      <c r="N20606" s="7"/>
    </row>
    <row r="20607" spans="4:14" s="1" customFormat="1">
      <c r="D20607" s="32"/>
      <c r="G20607" s="32"/>
      <c r="I20607" s="7"/>
      <c r="J20607" s="7"/>
      <c r="K20607" s="7"/>
      <c r="N20607" s="7"/>
    </row>
    <row r="20608" spans="4:14" s="1" customFormat="1">
      <c r="D20608" s="32"/>
      <c r="G20608" s="32"/>
      <c r="I20608" s="7"/>
      <c r="J20608" s="7"/>
      <c r="K20608" s="7"/>
      <c r="N20608" s="7"/>
    </row>
    <row r="20609" spans="4:14" s="1" customFormat="1">
      <c r="D20609" s="32"/>
      <c r="G20609" s="32"/>
      <c r="I20609" s="7"/>
      <c r="J20609" s="7"/>
      <c r="K20609" s="7"/>
      <c r="N20609" s="7"/>
    </row>
    <row r="20610" spans="4:14" s="1" customFormat="1">
      <c r="D20610" s="32"/>
      <c r="G20610" s="32"/>
      <c r="I20610" s="7"/>
      <c r="J20610" s="7"/>
      <c r="K20610" s="7"/>
      <c r="N20610" s="7"/>
    </row>
    <row r="20611" spans="4:14" s="1" customFormat="1">
      <c r="D20611" s="32"/>
      <c r="G20611" s="32"/>
      <c r="I20611" s="7"/>
      <c r="J20611" s="7"/>
      <c r="K20611" s="7"/>
      <c r="N20611" s="7"/>
    </row>
    <row r="20612" spans="4:14" s="1" customFormat="1">
      <c r="D20612" s="32"/>
      <c r="G20612" s="32"/>
      <c r="I20612" s="7"/>
      <c r="J20612" s="7"/>
      <c r="K20612" s="7"/>
      <c r="N20612" s="7"/>
    </row>
    <row r="20613" spans="4:14" s="1" customFormat="1">
      <c r="D20613" s="32"/>
      <c r="G20613" s="32"/>
      <c r="I20613" s="7"/>
      <c r="J20613" s="7"/>
      <c r="K20613" s="7"/>
      <c r="N20613" s="7"/>
    </row>
    <row r="20614" spans="4:14" s="1" customFormat="1">
      <c r="D20614" s="32"/>
      <c r="G20614" s="32"/>
      <c r="I20614" s="7"/>
      <c r="J20614" s="7"/>
      <c r="K20614" s="7"/>
      <c r="N20614" s="7"/>
    </row>
    <row r="20615" spans="4:14" s="1" customFormat="1">
      <c r="D20615" s="32"/>
      <c r="G20615" s="32"/>
      <c r="I20615" s="7"/>
      <c r="J20615" s="7"/>
      <c r="K20615" s="7"/>
      <c r="N20615" s="7"/>
    </row>
    <row r="20616" spans="4:14" s="1" customFormat="1">
      <c r="D20616" s="32"/>
      <c r="G20616" s="32"/>
      <c r="I20616" s="7"/>
      <c r="J20616" s="7"/>
      <c r="K20616" s="7"/>
      <c r="N20616" s="7"/>
    </row>
    <row r="20617" spans="4:14" s="1" customFormat="1">
      <c r="D20617" s="32"/>
      <c r="G20617" s="32"/>
      <c r="I20617" s="7"/>
      <c r="J20617" s="7"/>
      <c r="K20617" s="7"/>
      <c r="N20617" s="7"/>
    </row>
    <row r="20618" spans="4:14" s="1" customFormat="1">
      <c r="D20618" s="32"/>
      <c r="G20618" s="32"/>
      <c r="I20618" s="7"/>
      <c r="J20618" s="7"/>
      <c r="K20618" s="7"/>
      <c r="N20618" s="7"/>
    </row>
    <row r="20619" spans="4:14" s="1" customFormat="1">
      <c r="D20619" s="32"/>
      <c r="G20619" s="32"/>
      <c r="I20619" s="7"/>
      <c r="J20619" s="7"/>
      <c r="K20619" s="7"/>
      <c r="N20619" s="7"/>
    </row>
    <row r="20620" spans="4:14" s="1" customFormat="1">
      <c r="D20620" s="32"/>
      <c r="G20620" s="32"/>
      <c r="I20620" s="7"/>
      <c r="J20620" s="7"/>
      <c r="K20620" s="7"/>
      <c r="N20620" s="7"/>
    </row>
    <row r="20621" spans="4:14" s="1" customFormat="1">
      <c r="D20621" s="32"/>
      <c r="G20621" s="32"/>
      <c r="I20621" s="7"/>
      <c r="J20621" s="7"/>
      <c r="K20621" s="7"/>
      <c r="N20621" s="7"/>
    </row>
    <row r="20622" spans="4:14" s="1" customFormat="1">
      <c r="D20622" s="32"/>
      <c r="G20622" s="32"/>
      <c r="I20622" s="7"/>
      <c r="J20622" s="7"/>
      <c r="K20622" s="7"/>
      <c r="N20622" s="7"/>
    </row>
    <row r="20623" spans="4:14" s="1" customFormat="1">
      <c r="D20623" s="32"/>
      <c r="G20623" s="32"/>
      <c r="I20623" s="7"/>
      <c r="J20623" s="7"/>
      <c r="K20623" s="7"/>
      <c r="N20623" s="7"/>
    </row>
    <row r="20624" spans="4:14" s="1" customFormat="1">
      <c r="D20624" s="32"/>
      <c r="G20624" s="32"/>
      <c r="I20624" s="7"/>
      <c r="J20624" s="7"/>
      <c r="K20624" s="7"/>
      <c r="N20624" s="7"/>
    </row>
    <row r="20625" spans="4:14" s="1" customFormat="1">
      <c r="D20625" s="32"/>
      <c r="G20625" s="32"/>
      <c r="I20625" s="7"/>
      <c r="J20625" s="7"/>
      <c r="K20625" s="7"/>
      <c r="N20625" s="7"/>
    </row>
    <row r="20626" spans="4:14" s="1" customFormat="1">
      <c r="D20626" s="32"/>
      <c r="G20626" s="32"/>
      <c r="I20626" s="7"/>
      <c r="J20626" s="7"/>
      <c r="K20626" s="7"/>
      <c r="N20626" s="7"/>
    </row>
    <row r="20627" spans="4:14" s="1" customFormat="1">
      <c r="D20627" s="32"/>
      <c r="G20627" s="32"/>
      <c r="I20627" s="7"/>
      <c r="J20627" s="7"/>
      <c r="K20627" s="7"/>
      <c r="N20627" s="7"/>
    </row>
    <row r="20628" spans="4:14" s="1" customFormat="1">
      <c r="D20628" s="32"/>
      <c r="G20628" s="32"/>
      <c r="I20628" s="7"/>
      <c r="J20628" s="7"/>
      <c r="K20628" s="7"/>
      <c r="N20628" s="7"/>
    </row>
    <row r="20629" spans="4:14" s="1" customFormat="1">
      <c r="D20629" s="32"/>
      <c r="G20629" s="32"/>
      <c r="I20629" s="7"/>
      <c r="J20629" s="7"/>
      <c r="K20629" s="7"/>
      <c r="N20629" s="7"/>
    </row>
    <row r="20630" spans="4:14" s="1" customFormat="1">
      <c r="D20630" s="32"/>
      <c r="G20630" s="32"/>
      <c r="I20630" s="7"/>
      <c r="J20630" s="7"/>
      <c r="K20630" s="7"/>
      <c r="N20630" s="7"/>
    </row>
    <row r="20631" spans="4:14" s="1" customFormat="1">
      <c r="D20631" s="32"/>
      <c r="G20631" s="32"/>
      <c r="I20631" s="7"/>
      <c r="J20631" s="7"/>
      <c r="K20631" s="7"/>
      <c r="N20631" s="7"/>
    </row>
    <row r="20632" spans="4:14" s="1" customFormat="1">
      <c r="D20632" s="32"/>
      <c r="G20632" s="32"/>
      <c r="I20632" s="7"/>
      <c r="J20632" s="7"/>
      <c r="K20632" s="7"/>
      <c r="N20632" s="7"/>
    </row>
    <row r="20633" spans="4:14" s="1" customFormat="1">
      <c r="D20633" s="32"/>
      <c r="G20633" s="32"/>
      <c r="I20633" s="7"/>
      <c r="J20633" s="7"/>
      <c r="K20633" s="7"/>
      <c r="N20633" s="7"/>
    </row>
    <row r="20634" spans="4:14" s="1" customFormat="1">
      <c r="D20634" s="32"/>
      <c r="G20634" s="32"/>
      <c r="I20634" s="7"/>
      <c r="J20634" s="7"/>
      <c r="K20634" s="7"/>
      <c r="N20634" s="7"/>
    </row>
    <row r="20635" spans="4:14" s="1" customFormat="1">
      <c r="D20635" s="32"/>
      <c r="G20635" s="32"/>
      <c r="I20635" s="7"/>
      <c r="J20635" s="7"/>
      <c r="K20635" s="7"/>
      <c r="N20635" s="7"/>
    </row>
    <row r="20636" spans="4:14" s="1" customFormat="1">
      <c r="D20636" s="32"/>
      <c r="G20636" s="32"/>
      <c r="I20636" s="7"/>
      <c r="J20636" s="7"/>
      <c r="K20636" s="7"/>
      <c r="N20636" s="7"/>
    </row>
    <row r="20637" spans="4:14" s="1" customFormat="1">
      <c r="D20637" s="32"/>
      <c r="G20637" s="32"/>
      <c r="I20637" s="7"/>
      <c r="J20637" s="7"/>
      <c r="K20637" s="7"/>
      <c r="N20637" s="7"/>
    </row>
    <row r="20638" spans="4:14" s="1" customFormat="1">
      <c r="D20638" s="32"/>
      <c r="G20638" s="32"/>
      <c r="I20638" s="7"/>
      <c r="J20638" s="7"/>
      <c r="K20638" s="7"/>
      <c r="N20638" s="7"/>
    </row>
    <row r="20639" spans="4:14" s="1" customFormat="1">
      <c r="D20639" s="32"/>
      <c r="G20639" s="32"/>
      <c r="I20639" s="7"/>
      <c r="J20639" s="7"/>
      <c r="K20639" s="7"/>
      <c r="N20639" s="7"/>
    </row>
    <row r="20640" spans="4:14" s="1" customFormat="1">
      <c r="D20640" s="32"/>
      <c r="G20640" s="32"/>
      <c r="I20640" s="7"/>
      <c r="J20640" s="7"/>
      <c r="K20640" s="7"/>
      <c r="N20640" s="7"/>
    </row>
    <row r="20641" spans="4:14" s="1" customFormat="1">
      <c r="D20641" s="32"/>
      <c r="G20641" s="32"/>
      <c r="I20641" s="7"/>
      <c r="J20641" s="7"/>
      <c r="K20641" s="7"/>
      <c r="N20641" s="7"/>
    </row>
    <row r="20642" spans="4:14" s="1" customFormat="1">
      <c r="D20642" s="32"/>
      <c r="G20642" s="32"/>
      <c r="I20642" s="7"/>
      <c r="J20642" s="7"/>
      <c r="K20642" s="7"/>
      <c r="N20642" s="7"/>
    </row>
    <row r="20643" spans="4:14" s="1" customFormat="1">
      <c r="D20643" s="32"/>
      <c r="G20643" s="32"/>
      <c r="I20643" s="7"/>
      <c r="J20643" s="7"/>
      <c r="K20643" s="7"/>
      <c r="N20643" s="7"/>
    </row>
    <row r="20644" spans="4:14" s="1" customFormat="1">
      <c r="D20644" s="32"/>
      <c r="G20644" s="32"/>
      <c r="I20644" s="7"/>
      <c r="J20644" s="7"/>
      <c r="K20644" s="7"/>
      <c r="N20644" s="7"/>
    </row>
    <row r="20645" spans="4:14" s="1" customFormat="1">
      <c r="D20645" s="32"/>
      <c r="G20645" s="32"/>
      <c r="I20645" s="7"/>
      <c r="J20645" s="7"/>
      <c r="K20645" s="7"/>
      <c r="N20645" s="7"/>
    </row>
    <row r="20646" spans="4:14" s="1" customFormat="1">
      <c r="D20646" s="32"/>
      <c r="G20646" s="32"/>
      <c r="I20646" s="7"/>
      <c r="J20646" s="7"/>
      <c r="K20646" s="7"/>
      <c r="N20646" s="7"/>
    </row>
    <row r="20647" spans="4:14" s="1" customFormat="1">
      <c r="D20647" s="32"/>
      <c r="G20647" s="32"/>
      <c r="I20647" s="7"/>
      <c r="J20647" s="7"/>
      <c r="K20647" s="7"/>
      <c r="N20647" s="7"/>
    </row>
    <row r="20648" spans="4:14" s="1" customFormat="1">
      <c r="D20648" s="32"/>
      <c r="G20648" s="32"/>
      <c r="I20648" s="7"/>
      <c r="J20648" s="7"/>
      <c r="K20648" s="7"/>
      <c r="N20648" s="7"/>
    </row>
    <row r="20649" spans="4:14" s="1" customFormat="1">
      <c r="D20649" s="32"/>
      <c r="G20649" s="32"/>
      <c r="I20649" s="7"/>
      <c r="J20649" s="7"/>
      <c r="K20649" s="7"/>
      <c r="N20649" s="7"/>
    </row>
    <row r="20650" spans="4:14" s="1" customFormat="1">
      <c r="D20650" s="32"/>
      <c r="G20650" s="32"/>
      <c r="I20650" s="7"/>
      <c r="J20650" s="7"/>
      <c r="K20650" s="7"/>
      <c r="N20650" s="7"/>
    </row>
    <row r="20651" spans="4:14" s="1" customFormat="1">
      <c r="D20651" s="32"/>
      <c r="G20651" s="32"/>
      <c r="I20651" s="7"/>
      <c r="J20651" s="7"/>
      <c r="K20651" s="7"/>
      <c r="N20651" s="7"/>
    </row>
    <row r="20652" spans="4:14" s="1" customFormat="1">
      <c r="D20652" s="32"/>
      <c r="G20652" s="32"/>
      <c r="I20652" s="7"/>
      <c r="J20652" s="7"/>
      <c r="K20652" s="7"/>
      <c r="N20652" s="7"/>
    </row>
    <row r="20653" spans="4:14" s="1" customFormat="1">
      <c r="D20653" s="32"/>
      <c r="G20653" s="32"/>
      <c r="I20653" s="7"/>
      <c r="J20653" s="7"/>
      <c r="K20653" s="7"/>
      <c r="N20653" s="7"/>
    </row>
    <row r="20654" spans="4:14" s="1" customFormat="1">
      <c r="D20654" s="32"/>
      <c r="G20654" s="32"/>
      <c r="I20654" s="7"/>
      <c r="J20654" s="7"/>
      <c r="K20654" s="7"/>
      <c r="N20654" s="7"/>
    </row>
    <row r="20655" spans="4:14" s="1" customFormat="1">
      <c r="D20655" s="32"/>
      <c r="G20655" s="32"/>
      <c r="I20655" s="7"/>
      <c r="J20655" s="7"/>
      <c r="K20655" s="7"/>
      <c r="N20655" s="7"/>
    </row>
    <row r="20656" spans="4:14" s="1" customFormat="1">
      <c r="D20656" s="32"/>
      <c r="G20656" s="32"/>
      <c r="I20656" s="7"/>
      <c r="J20656" s="7"/>
      <c r="K20656" s="7"/>
      <c r="N20656" s="7"/>
    </row>
    <row r="20657" spans="4:14" s="1" customFormat="1">
      <c r="D20657" s="32"/>
      <c r="G20657" s="32"/>
      <c r="I20657" s="7"/>
      <c r="J20657" s="7"/>
      <c r="K20657" s="7"/>
      <c r="N20657" s="7"/>
    </row>
    <row r="20658" spans="4:14" s="1" customFormat="1">
      <c r="D20658" s="32"/>
      <c r="G20658" s="32"/>
      <c r="I20658" s="7"/>
      <c r="J20658" s="7"/>
      <c r="K20658" s="7"/>
      <c r="N20658" s="7"/>
    </row>
    <row r="20659" spans="4:14" s="1" customFormat="1">
      <c r="D20659" s="32"/>
      <c r="G20659" s="32"/>
      <c r="I20659" s="7"/>
      <c r="J20659" s="7"/>
      <c r="K20659" s="7"/>
      <c r="N20659" s="7"/>
    </row>
    <row r="20660" spans="4:14" s="1" customFormat="1">
      <c r="D20660" s="32"/>
      <c r="G20660" s="32"/>
      <c r="I20660" s="7"/>
      <c r="J20660" s="7"/>
      <c r="K20660" s="7"/>
      <c r="N20660" s="7"/>
    </row>
    <row r="20661" spans="4:14" s="1" customFormat="1">
      <c r="D20661" s="32"/>
      <c r="G20661" s="32"/>
      <c r="I20661" s="7"/>
      <c r="J20661" s="7"/>
      <c r="K20661" s="7"/>
      <c r="N20661" s="7"/>
    </row>
    <row r="20662" spans="4:14" s="1" customFormat="1">
      <c r="D20662" s="32"/>
      <c r="G20662" s="32"/>
      <c r="I20662" s="7"/>
      <c r="J20662" s="7"/>
      <c r="K20662" s="7"/>
      <c r="N20662" s="7"/>
    </row>
    <row r="20663" spans="4:14" s="1" customFormat="1">
      <c r="D20663" s="32"/>
      <c r="G20663" s="32"/>
      <c r="I20663" s="7"/>
      <c r="J20663" s="7"/>
      <c r="K20663" s="7"/>
      <c r="N20663" s="7"/>
    </row>
    <row r="20664" spans="4:14" s="1" customFormat="1">
      <c r="D20664" s="32"/>
      <c r="G20664" s="32"/>
      <c r="I20664" s="7"/>
      <c r="J20664" s="7"/>
      <c r="K20664" s="7"/>
      <c r="N20664" s="7"/>
    </row>
    <row r="20665" spans="4:14" s="1" customFormat="1">
      <c r="D20665" s="32"/>
      <c r="G20665" s="32"/>
      <c r="I20665" s="7"/>
      <c r="J20665" s="7"/>
      <c r="K20665" s="7"/>
      <c r="N20665" s="7"/>
    </row>
    <row r="20666" spans="4:14" s="1" customFormat="1">
      <c r="D20666" s="32"/>
      <c r="G20666" s="32"/>
      <c r="I20666" s="7"/>
      <c r="J20666" s="7"/>
      <c r="K20666" s="7"/>
      <c r="N20666" s="7"/>
    </row>
    <row r="20667" spans="4:14" s="1" customFormat="1">
      <c r="D20667" s="32"/>
      <c r="G20667" s="32"/>
      <c r="I20667" s="7"/>
      <c r="J20667" s="7"/>
      <c r="K20667" s="7"/>
      <c r="N20667" s="7"/>
    </row>
    <row r="20668" spans="4:14" s="1" customFormat="1">
      <c r="D20668" s="32"/>
      <c r="G20668" s="32"/>
      <c r="I20668" s="7"/>
      <c r="J20668" s="7"/>
      <c r="K20668" s="7"/>
      <c r="N20668" s="7"/>
    </row>
    <row r="20669" spans="4:14" s="1" customFormat="1">
      <c r="D20669" s="32"/>
      <c r="G20669" s="32"/>
      <c r="I20669" s="7"/>
      <c r="J20669" s="7"/>
      <c r="K20669" s="7"/>
      <c r="N20669" s="7"/>
    </row>
    <row r="20670" spans="4:14" s="1" customFormat="1">
      <c r="D20670" s="32"/>
      <c r="G20670" s="32"/>
      <c r="I20670" s="7"/>
      <c r="J20670" s="7"/>
      <c r="K20670" s="7"/>
      <c r="N20670" s="7"/>
    </row>
    <row r="20671" spans="4:14" s="1" customFormat="1">
      <c r="D20671" s="32"/>
      <c r="G20671" s="32"/>
      <c r="I20671" s="7"/>
      <c r="J20671" s="7"/>
      <c r="K20671" s="7"/>
      <c r="N20671" s="7"/>
    </row>
    <row r="20672" spans="4:14" s="1" customFormat="1">
      <c r="D20672" s="32"/>
      <c r="G20672" s="32"/>
      <c r="I20672" s="7"/>
      <c r="J20672" s="7"/>
      <c r="K20672" s="7"/>
      <c r="N20672" s="7"/>
    </row>
    <row r="20673" spans="4:14" s="1" customFormat="1">
      <c r="D20673" s="32"/>
      <c r="G20673" s="32"/>
      <c r="I20673" s="7"/>
      <c r="J20673" s="7"/>
      <c r="K20673" s="7"/>
      <c r="N20673" s="7"/>
    </row>
    <row r="20674" spans="4:14" s="1" customFormat="1">
      <c r="D20674" s="32"/>
      <c r="G20674" s="32"/>
      <c r="I20674" s="7"/>
      <c r="J20674" s="7"/>
      <c r="K20674" s="7"/>
      <c r="N20674" s="7"/>
    </row>
    <row r="20675" spans="4:14" s="1" customFormat="1">
      <c r="D20675" s="32"/>
      <c r="G20675" s="32"/>
      <c r="I20675" s="7"/>
      <c r="J20675" s="7"/>
      <c r="K20675" s="7"/>
      <c r="N20675" s="7"/>
    </row>
    <row r="20676" spans="4:14" s="1" customFormat="1">
      <c r="D20676" s="32"/>
      <c r="G20676" s="32"/>
      <c r="I20676" s="7"/>
      <c r="J20676" s="7"/>
      <c r="K20676" s="7"/>
      <c r="N20676" s="7"/>
    </row>
    <row r="20677" spans="4:14" s="1" customFormat="1">
      <c r="D20677" s="32"/>
      <c r="G20677" s="32"/>
      <c r="I20677" s="7"/>
      <c r="J20677" s="7"/>
      <c r="K20677" s="7"/>
      <c r="N20677" s="7"/>
    </row>
    <row r="20678" spans="4:14" s="1" customFormat="1">
      <c r="D20678" s="32"/>
      <c r="G20678" s="32"/>
      <c r="I20678" s="7"/>
      <c r="J20678" s="7"/>
      <c r="K20678" s="7"/>
      <c r="N20678" s="7"/>
    </row>
    <row r="20679" spans="4:14" s="1" customFormat="1">
      <c r="D20679" s="32"/>
      <c r="G20679" s="32"/>
      <c r="I20679" s="7"/>
      <c r="J20679" s="7"/>
      <c r="K20679" s="7"/>
      <c r="N20679" s="7"/>
    </row>
    <row r="20680" spans="4:14" s="1" customFormat="1">
      <c r="D20680" s="32"/>
      <c r="G20680" s="32"/>
      <c r="I20680" s="7"/>
      <c r="J20680" s="7"/>
      <c r="K20680" s="7"/>
      <c r="N20680" s="7"/>
    </row>
    <row r="20681" spans="4:14" s="1" customFormat="1">
      <c r="D20681" s="32"/>
      <c r="G20681" s="32"/>
      <c r="I20681" s="7"/>
      <c r="J20681" s="7"/>
      <c r="K20681" s="7"/>
      <c r="N20681" s="7"/>
    </row>
    <row r="20682" spans="4:14" s="1" customFormat="1">
      <c r="D20682" s="32"/>
      <c r="G20682" s="32"/>
      <c r="I20682" s="7"/>
      <c r="J20682" s="7"/>
      <c r="K20682" s="7"/>
      <c r="N20682" s="7"/>
    </row>
    <row r="20683" spans="4:14" s="1" customFormat="1">
      <c r="D20683" s="32"/>
      <c r="G20683" s="32"/>
      <c r="I20683" s="7"/>
      <c r="J20683" s="7"/>
      <c r="K20683" s="7"/>
      <c r="N20683" s="7"/>
    </row>
    <row r="20684" spans="4:14" s="1" customFormat="1">
      <c r="D20684" s="32"/>
      <c r="G20684" s="32"/>
      <c r="I20684" s="7"/>
      <c r="J20684" s="7"/>
      <c r="K20684" s="7"/>
      <c r="N20684" s="7"/>
    </row>
    <row r="20685" spans="4:14" s="1" customFormat="1">
      <c r="D20685" s="32"/>
      <c r="G20685" s="32"/>
      <c r="I20685" s="7"/>
      <c r="J20685" s="7"/>
      <c r="K20685" s="7"/>
      <c r="N20685" s="7"/>
    </row>
    <row r="20686" spans="4:14" s="1" customFormat="1">
      <c r="D20686" s="32"/>
      <c r="G20686" s="32"/>
      <c r="I20686" s="7"/>
      <c r="J20686" s="7"/>
      <c r="K20686" s="7"/>
      <c r="N20686" s="7"/>
    </row>
    <row r="20687" spans="4:14" s="1" customFormat="1">
      <c r="D20687" s="32"/>
      <c r="G20687" s="32"/>
      <c r="I20687" s="7"/>
      <c r="J20687" s="7"/>
      <c r="K20687" s="7"/>
      <c r="N20687" s="7"/>
    </row>
    <row r="20688" spans="4:14" s="1" customFormat="1">
      <c r="D20688" s="32"/>
      <c r="G20688" s="32"/>
      <c r="I20688" s="7"/>
      <c r="J20688" s="7"/>
      <c r="K20688" s="7"/>
      <c r="N20688" s="7"/>
    </row>
    <row r="20689" spans="4:14" s="1" customFormat="1">
      <c r="D20689" s="32"/>
      <c r="G20689" s="32"/>
      <c r="I20689" s="7"/>
      <c r="J20689" s="7"/>
      <c r="K20689" s="7"/>
      <c r="N20689" s="7"/>
    </row>
    <row r="20690" spans="4:14" s="1" customFormat="1">
      <c r="D20690" s="32"/>
      <c r="G20690" s="32"/>
      <c r="I20690" s="7"/>
      <c r="J20690" s="7"/>
      <c r="K20690" s="7"/>
      <c r="N20690" s="7"/>
    </row>
    <row r="20691" spans="4:14" s="1" customFormat="1">
      <c r="D20691" s="32"/>
      <c r="G20691" s="32"/>
      <c r="I20691" s="7"/>
      <c r="J20691" s="7"/>
      <c r="K20691" s="7"/>
      <c r="N20691" s="7"/>
    </row>
    <row r="20692" spans="4:14" s="1" customFormat="1">
      <c r="D20692" s="32"/>
      <c r="G20692" s="32"/>
      <c r="I20692" s="7"/>
      <c r="J20692" s="7"/>
      <c r="K20692" s="7"/>
      <c r="N20692" s="7"/>
    </row>
    <row r="20693" spans="4:14" s="1" customFormat="1">
      <c r="D20693" s="32"/>
      <c r="G20693" s="32"/>
      <c r="I20693" s="7"/>
      <c r="J20693" s="7"/>
      <c r="K20693" s="7"/>
      <c r="N20693" s="7"/>
    </row>
    <row r="20694" spans="4:14" s="1" customFormat="1">
      <c r="D20694" s="32"/>
      <c r="G20694" s="32"/>
      <c r="I20694" s="7"/>
      <c r="J20694" s="7"/>
      <c r="K20694" s="7"/>
      <c r="N20694" s="7"/>
    </row>
    <row r="20695" spans="4:14" s="1" customFormat="1">
      <c r="D20695" s="32"/>
      <c r="G20695" s="32"/>
      <c r="I20695" s="7"/>
      <c r="J20695" s="7"/>
      <c r="K20695" s="7"/>
      <c r="N20695" s="7"/>
    </row>
    <row r="20696" spans="4:14" s="1" customFormat="1">
      <c r="D20696" s="32"/>
      <c r="G20696" s="32"/>
      <c r="I20696" s="7"/>
      <c r="J20696" s="7"/>
      <c r="K20696" s="7"/>
      <c r="N20696" s="7"/>
    </row>
    <row r="20697" spans="4:14" s="1" customFormat="1">
      <c r="D20697" s="32"/>
      <c r="G20697" s="32"/>
      <c r="I20697" s="7"/>
      <c r="J20697" s="7"/>
      <c r="K20697" s="7"/>
      <c r="N20697" s="7"/>
    </row>
    <row r="20698" spans="4:14" s="1" customFormat="1">
      <c r="D20698" s="32"/>
      <c r="G20698" s="32"/>
      <c r="I20698" s="7"/>
      <c r="J20698" s="7"/>
      <c r="K20698" s="7"/>
      <c r="N20698" s="7"/>
    </row>
    <row r="20699" spans="4:14" s="1" customFormat="1">
      <c r="D20699" s="32"/>
      <c r="G20699" s="32"/>
      <c r="I20699" s="7"/>
      <c r="J20699" s="7"/>
      <c r="K20699" s="7"/>
      <c r="N20699" s="7"/>
    </row>
    <row r="20700" spans="4:14" s="1" customFormat="1">
      <c r="D20700" s="32"/>
      <c r="G20700" s="32"/>
      <c r="I20700" s="7"/>
      <c r="J20700" s="7"/>
      <c r="K20700" s="7"/>
      <c r="N20700" s="7"/>
    </row>
    <row r="20701" spans="4:14" s="1" customFormat="1">
      <c r="D20701" s="32"/>
      <c r="G20701" s="32"/>
      <c r="I20701" s="7"/>
      <c r="J20701" s="7"/>
      <c r="K20701" s="7"/>
      <c r="N20701" s="7"/>
    </row>
    <row r="20702" spans="4:14" s="1" customFormat="1">
      <c r="D20702" s="32"/>
      <c r="G20702" s="32"/>
      <c r="I20702" s="7"/>
      <c r="J20702" s="7"/>
      <c r="K20702" s="7"/>
      <c r="N20702" s="7"/>
    </row>
    <row r="20703" spans="4:14" s="1" customFormat="1">
      <c r="D20703" s="32"/>
      <c r="G20703" s="32"/>
      <c r="I20703" s="7"/>
      <c r="J20703" s="7"/>
      <c r="K20703" s="7"/>
      <c r="N20703" s="7"/>
    </row>
    <row r="20704" spans="4:14" s="1" customFormat="1">
      <c r="D20704" s="32"/>
      <c r="G20704" s="32"/>
      <c r="I20704" s="7"/>
      <c r="J20704" s="7"/>
      <c r="K20704" s="7"/>
      <c r="N20704" s="7"/>
    </row>
    <row r="20705" spans="4:14" s="1" customFormat="1">
      <c r="D20705" s="32"/>
      <c r="G20705" s="32"/>
      <c r="I20705" s="7"/>
      <c r="J20705" s="7"/>
      <c r="K20705" s="7"/>
      <c r="N20705" s="7"/>
    </row>
    <row r="20706" spans="4:14" s="1" customFormat="1">
      <c r="D20706" s="32"/>
      <c r="G20706" s="32"/>
      <c r="I20706" s="7"/>
      <c r="J20706" s="7"/>
      <c r="K20706" s="7"/>
      <c r="N20706" s="7"/>
    </row>
    <row r="20707" spans="4:14" s="1" customFormat="1">
      <c r="D20707" s="32"/>
      <c r="G20707" s="32"/>
      <c r="I20707" s="7"/>
      <c r="J20707" s="7"/>
      <c r="K20707" s="7"/>
      <c r="N20707" s="7"/>
    </row>
    <row r="20708" spans="4:14" s="1" customFormat="1">
      <c r="D20708" s="32"/>
      <c r="G20708" s="32"/>
      <c r="I20708" s="7"/>
      <c r="J20708" s="7"/>
      <c r="K20708" s="7"/>
      <c r="N20708" s="7"/>
    </row>
    <row r="20709" spans="4:14" s="1" customFormat="1">
      <c r="D20709" s="32"/>
      <c r="G20709" s="32"/>
      <c r="I20709" s="7"/>
      <c r="J20709" s="7"/>
      <c r="K20709" s="7"/>
      <c r="N20709" s="7"/>
    </row>
    <row r="20710" spans="4:14" s="1" customFormat="1">
      <c r="D20710" s="32"/>
      <c r="G20710" s="32"/>
      <c r="I20710" s="7"/>
      <c r="J20710" s="7"/>
      <c r="K20710" s="7"/>
      <c r="N20710" s="7"/>
    </row>
    <row r="20711" spans="4:14" s="1" customFormat="1">
      <c r="D20711" s="32"/>
      <c r="G20711" s="32"/>
      <c r="I20711" s="7"/>
      <c r="J20711" s="7"/>
      <c r="K20711" s="7"/>
      <c r="N20711" s="7"/>
    </row>
    <row r="20712" spans="4:14" s="1" customFormat="1">
      <c r="D20712" s="32"/>
      <c r="G20712" s="32"/>
      <c r="I20712" s="7"/>
      <c r="J20712" s="7"/>
      <c r="K20712" s="7"/>
      <c r="N20712" s="7"/>
    </row>
    <row r="20713" spans="4:14" s="1" customFormat="1">
      <c r="D20713" s="32"/>
      <c r="G20713" s="32"/>
      <c r="I20713" s="7"/>
      <c r="J20713" s="7"/>
      <c r="K20713" s="7"/>
      <c r="N20713" s="7"/>
    </row>
    <row r="20714" spans="4:14" s="1" customFormat="1">
      <c r="D20714" s="32"/>
      <c r="G20714" s="32"/>
      <c r="I20714" s="7"/>
      <c r="J20714" s="7"/>
      <c r="K20714" s="7"/>
      <c r="N20714" s="7"/>
    </row>
    <row r="20715" spans="4:14" s="1" customFormat="1">
      <c r="D20715" s="32"/>
      <c r="G20715" s="32"/>
      <c r="I20715" s="7"/>
      <c r="J20715" s="7"/>
      <c r="K20715" s="7"/>
      <c r="N20715" s="7"/>
    </row>
    <row r="20716" spans="4:14" s="1" customFormat="1">
      <c r="D20716" s="32"/>
      <c r="G20716" s="32"/>
      <c r="I20716" s="7"/>
      <c r="J20716" s="7"/>
      <c r="K20716" s="7"/>
      <c r="N20716" s="7"/>
    </row>
    <row r="20717" spans="4:14" s="1" customFormat="1">
      <c r="D20717" s="32"/>
      <c r="G20717" s="32"/>
      <c r="I20717" s="7"/>
      <c r="J20717" s="7"/>
      <c r="K20717" s="7"/>
      <c r="N20717" s="7"/>
    </row>
    <row r="20718" spans="4:14" s="1" customFormat="1">
      <c r="D20718" s="32"/>
      <c r="G20718" s="32"/>
      <c r="I20718" s="7"/>
      <c r="J20718" s="7"/>
      <c r="K20718" s="7"/>
      <c r="N20718" s="7"/>
    </row>
    <row r="20719" spans="4:14" s="1" customFormat="1">
      <c r="D20719" s="32"/>
      <c r="G20719" s="32"/>
      <c r="I20719" s="7"/>
      <c r="J20719" s="7"/>
      <c r="K20719" s="7"/>
      <c r="N20719" s="7"/>
    </row>
    <row r="20720" spans="4:14" s="1" customFormat="1">
      <c r="D20720" s="32"/>
      <c r="G20720" s="32"/>
      <c r="I20720" s="7"/>
      <c r="J20720" s="7"/>
      <c r="K20720" s="7"/>
      <c r="N20720" s="7"/>
    </row>
    <row r="20721" spans="4:14" s="1" customFormat="1">
      <c r="D20721" s="32"/>
      <c r="G20721" s="32"/>
      <c r="I20721" s="7"/>
      <c r="J20721" s="7"/>
      <c r="K20721" s="7"/>
      <c r="N20721" s="7"/>
    </row>
    <row r="20722" spans="4:14" s="1" customFormat="1">
      <c r="D20722" s="32"/>
      <c r="G20722" s="32"/>
      <c r="I20722" s="7"/>
      <c r="J20722" s="7"/>
      <c r="K20722" s="7"/>
      <c r="N20722" s="7"/>
    </row>
    <row r="20723" spans="4:14" s="1" customFormat="1">
      <c r="D20723" s="32"/>
      <c r="G20723" s="32"/>
      <c r="I20723" s="7"/>
      <c r="J20723" s="7"/>
      <c r="K20723" s="7"/>
      <c r="N20723" s="7"/>
    </row>
    <row r="20724" spans="4:14" s="1" customFormat="1">
      <c r="D20724" s="32"/>
      <c r="G20724" s="32"/>
      <c r="I20724" s="7"/>
      <c r="J20724" s="7"/>
      <c r="K20724" s="7"/>
      <c r="N20724" s="7"/>
    </row>
    <row r="20725" spans="4:14" s="1" customFormat="1">
      <c r="D20725" s="32"/>
      <c r="G20725" s="32"/>
      <c r="I20725" s="7"/>
      <c r="J20725" s="7"/>
      <c r="K20725" s="7"/>
      <c r="N20725" s="7"/>
    </row>
    <row r="20726" spans="4:14" s="1" customFormat="1">
      <c r="D20726" s="32"/>
      <c r="G20726" s="32"/>
      <c r="I20726" s="7"/>
      <c r="J20726" s="7"/>
      <c r="K20726" s="7"/>
      <c r="N20726" s="7"/>
    </row>
    <row r="20727" spans="4:14" s="1" customFormat="1">
      <c r="D20727" s="32"/>
      <c r="G20727" s="32"/>
      <c r="I20727" s="7"/>
      <c r="J20727" s="7"/>
      <c r="K20727" s="7"/>
      <c r="N20727" s="7"/>
    </row>
    <row r="20728" spans="4:14" s="1" customFormat="1">
      <c r="D20728" s="32"/>
      <c r="G20728" s="32"/>
      <c r="I20728" s="7"/>
      <c r="J20728" s="7"/>
      <c r="K20728" s="7"/>
      <c r="N20728" s="7"/>
    </row>
    <row r="20729" spans="4:14" s="1" customFormat="1">
      <c r="D20729" s="32"/>
      <c r="G20729" s="32"/>
      <c r="I20729" s="7"/>
      <c r="J20729" s="7"/>
      <c r="K20729" s="7"/>
      <c r="N20729" s="7"/>
    </row>
    <row r="20730" spans="4:14" s="1" customFormat="1">
      <c r="D20730" s="32"/>
      <c r="G20730" s="32"/>
      <c r="I20730" s="7"/>
      <c r="J20730" s="7"/>
      <c r="K20730" s="7"/>
      <c r="N20730" s="7"/>
    </row>
    <row r="20731" spans="4:14" s="1" customFormat="1">
      <c r="D20731" s="32"/>
      <c r="G20731" s="32"/>
      <c r="I20731" s="7"/>
      <c r="J20731" s="7"/>
      <c r="K20731" s="7"/>
      <c r="N20731" s="7"/>
    </row>
    <row r="20732" spans="4:14" s="1" customFormat="1">
      <c r="D20732" s="32"/>
      <c r="G20732" s="32"/>
      <c r="I20732" s="7"/>
      <c r="J20732" s="7"/>
      <c r="K20732" s="7"/>
      <c r="N20732" s="7"/>
    </row>
    <row r="20733" spans="4:14" s="1" customFormat="1">
      <c r="D20733" s="32"/>
      <c r="G20733" s="32"/>
      <c r="I20733" s="7"/>
      <c r="J20733" s="7"/>
      <c r="K20733" s="7"/>
      <c r="N20733" s="7"/>
    </row>
    <row r="20734" spans="4:14" s="1" customFormat="1">
      <c r="D20734" s="32"/>
      <c r="G20734" s="32"/>
      <c r="I20734" s="7"/>
      <c r="J20734" s="7"/>
      <c r="K20734" s="7"/>
      <c r="N20734" s="7"/>
    </row>
    <row r="20735" spans="4:14" s="1" customFormat="1">
      <c r="D20735" s="32"/>
      <c r="G20735" s="32"/>
      <c r="I20735" s="7"/>
      <c r="J20735" s="7"/>
      <c r="K20735" s="7"/>
      <c r="N20735" s="7"/>
    </row>
    <row r="20736" spans="4:14" s="1" customFormat="1">
      <c r="D20736" s="32"/>
      <c r="G20736" s="32"/>
      <c r="I20736" s="7"/>
      <c r="J20736" s="7"/>
      <c r="K20736" s="7"/>
      <c r="N20736" s="7"/>
    </row>
    <row r="20737" spans="4:14" s="1" customFormat="1">
      <c r="D20737" s="32"/>
      <c r="G20737" s="32"/>
      <c r="I20737" s="7"/>
      <c r="J20737" s="7"/>
      <c r="K20737" s="7"/>
      <c r="N20737" s="7"/>
    </row>
    <row r="20738" spans="4:14" s="1" customFormat="1">
      <c r="D20738" s="32"/>
      <c r="G20738" s="32"/>
      <c r="I20738" s="7"/>
      <c r="J20738" s="7"/>
      <c r="K20738" s="7"/>
      <c r="N20738" s="7"/>
    </row>
    <row r="20739" spans="4:14" s="1" customFormat="1">
      <c r="D20739" s="32"/>
      <c r="G20739" s="32"/>
      <c r="I20739" s="7"/>
      <c r="J20739" s="7"/>
      <c r="K20739" s="7"/>
      <c r="N20739" s="7"/>
    </row>
    <row r="20740" spans="4:14" s="1" customFormat="1">
      <c r="D20740" s="32"/>
      <c r="G20740" s="32"/>
      <c r="I20740" s="7"/>
      <c r="J20740" s="7"/>
      <c r="K20740" s="7"/>
      <c r="N20740" s="7"/>
    </row>
    <row r="20741" spans="4:14" s="1" customFormat="1">
      <c r="D20741" s="32"/>
      <c r="G20741" s="32"/>
      <c r="I20741" s="7"/>
      <c r="J20741" s="7"/>
      <c r="K20741" s="7"/>
      <c r="N20741" s="7"/>
    </row>
    <row r="20742" spans="4:14" s="1" customFormat="1">
      <c r="D20742" s="32"/>
      <c r="G20742" s="32"/>
      <c r="I20742" s="7"/>
      <c r="J20742" s="7"/>
      <c r="K20742" s="7"/>
      <c r="N20742" s="7"/>
    </row>
    <row r="20743" spans="4:14" s="1" customFormat="1">
      <c r="D20743" s="32"/>
      <c r="G20743" s="32"/>
      <c r="I20743" s="7"/>
      <c r="J20743" s="7"/>
      <c r="K20743" s="7"/>
      <c r="N20743" s="7"/>
    </row>
    <row r="20744" spans="4:14" s="1" customFormat="1">
      <c r="D20744" s="32"/>
      <c r="G20744" s="32"/>
      <c r="I20744" s="7"/>
      <c r="J20744" s="7"/>
      <c r="K20744" s="7"/>
      <c r="N20744" s="7"/>
    </row>
    <row r="20745" spans="4:14" s="1" customFormat="1">
      <c r="D20745" s="32"/>
      <c r="G20745" s="32"/>
      <c r="I20745" s="7"/>
      <c r="J20745" s="7"/>
      <c r="K20745" s="7"/>
      <c r="N20745" s="7"/>
    </row>
    <row r="20746" spans="4:14" s="1" customFormat="1">
      <c r="D20746" s="32"/>
      <c r="G20746" s="32"/>
      <c r="I20746" s="7"/>
      <c r="J20746" s="7"/>
      <c r="K20746" s="7"/>
      <c r="N20746" s="7"/>
    </row>
    <row r="20747" spans="4:14" s="1" customFormat="1">
      <c r="D20747" s="32"/>
      <c r="G20747" s="32"/>
      <c r="I20747" s="7"/>
      <c r="J20747" s="7"/>
      <c r="K20747" s="7"/>
      <c r="N20747" s="7"/>
    </row>
    <row r="20748" spans="4:14" s="1" customFormat="1">
      <c r="D20748" s="32"/>
      <c r="G20748" s="32"/>
      <c r="I20748" s="7"/>
      <c r="J20748" s="7"/>
      <c r="K20748" s="7"/>
      <c r="N20748" s="7"/>
    </row>
    <row r="20749" spans="4:14" s="1" customFormat="1">
      <c r="D20749" s="32"/>
      <c r="G20749" s="32"/>
      <c r="I20749" s="7"/>
      <c r="J20749" s="7"/>
      <c r="K20749" s="7"/>
      <c r="N20749" s="7"/>
    </row>
    <row r="20750" spans="4:14" s="1" customFormat="1">
      <c r="D20750" s="32"/>
      <c r="G20750" s="32"/>
      <c r="I20750" s="7"/>
      <c r="J20750" s="7"/>
      <c r="K20750" s="7"/>
      <c r="N20750" s="7"/>
    </row>
    <row r="20751" spans="4:14" s="1" customFormat="1">
      <c r="D20751" s="32"/>
      <c r="G20751" s="32"/>
      <c r="I20751" s="7"/>
      <c r="J20751" s="7"/>
      <c r="K20751" s="7"/>
      <c r="N20751" s="7"/>
    </row>
    <row r="20752" spans="4:14" s="1" customFormat="1">
      <c r="D20752" s="32"/>
      <c r="G20752" s="32"/>
      <c r="I20752" s="7"/>
      <c r="J20752" s="7"/>
      <c r="K20752" s="7"/>
      <c r="N20752" s="7"/>
    </row>
    <row r="20753" spans="4:14" s="1" customFormat="1">
      <c r="D20753" s="32"/>
      <c r="G20753" s="32"/>
      <c r="I20753" s="7"/>
      <c r="J20753" s="7"/>
      <c r="K20753" s="7"/>
      <c r="N20753" s="7"/>
    </row>
    <row r="20754" spans="4:14" s="1" customFormat="1">
      <c r="D20754" s="32"/>
      <c r="G20754" s="32"/>
      <c r="I20754" s="7"/>
      <c r="J20754" s="7"/>
      <c r="K20754" s="7"/>
      <c r="N20754" s="7"/>
    </row>
    <row r="20755" spans="4:14" s="1" customFormat="1">
      <c r="D20755" s="32"/>
      <c r="G20755" s="32"/>
      <c r="I20755" s="7"/>
      <c r="J20755" s="7"/>
      <c r="K20755" s="7"/>
      <c r="N20755" s="7"/>
    </row>
    <row r="20756" spans="4:14" s="1" customFormat="1">
      <c r="D20756" s="32"/>
      <c r="G20756" s="32"/>
      <c r="I20756" s="7"/>
      <c r="J20756" s="7"/>
      <c r="K20756" s="7"/>
      <c r="N20756" s="7"/>
    </row>
    <row r="20757" spans="4:14" s="1" customFormat="1">
      <c r="D20757" s="32"/>
      <c r="G20757" s="32"/>
      <c r="I20757" s="7"/>
      <c r="J20757" s="7"/>
      <c r="K20757" s="7"/>
      <c r="N20757" s="7"/>
    </row>
    <row r="20758" spans="4:14" s="1" customFormat="1">
      <c r="D20758" s="32"/>
      <c r="G20758" s="32"/>
      <c r="I20758" s="7"/>
      <c r="J20758" s="7"/>
      <c r="K20758" s="7"/>
      <c r="N20758" s="7"/>
    </row>
    <row r="20759" spans="4:14" s="1" customFormat="1">
      <c r="D20759" s="32"/>
      <c r="G20759" s="32"/>
      <c r="I20759" s="7"/>
      <c r="J20759" s="7"/>
      <c r="K20759" s="7"/>
      <c r="N20759" s="7"/>
    </row>
    <row r="20760" spans="4:14" s="1" customFormat="1">
      <c r="D20760" s="32"/>
      <c r="G20760" s="32"/>
      <c r="I20760" s="7"/>
      <c r="J20760" s="7"/>
      <c r="K20760" s="7"/>
      <c r="N20760" s="7"/>
    </row>
    <row r="20761" spans="4:14" s="1" customFormat="1">
      <c r="D20761" s="32"/>
      <c r="G20761" s="32"/>
      <c r="I20761" s="7"/>
      <c r="J20761" s="7"/>
      <c r="K20761" s="7"/>
      <c r="N20761" s="7"/>
    </row>
    <row r="20762" spans="4:14" s="1" customFormat="1">
      <c r="D20762" s="32"/>
      <c r="G20762" s="32"/>
      <c r="I20762" s="7"/>
      <c r="J20762" s="7"/>
      <c r="K20762" s="7"/>
      <c r="N20762" s="7"/>
    </row>
    <row r="20763" spans="4:14" s="1" customFormat="1">
      <c r="D20763" s="32"/>
      <c r="G20763" s="32"/>
      <c r="I20763" s="7"/>
      <c r="J20763" s="7"/>
      <c r="K20763" s="7"/>
      <c r="N20763" s="7"/>
    </row>
    <row r="20764" spans="4:14" s="1" customFormat="1">
      <c r="D20764" s="32"/>
      <c r="G20764" s="32"/>
      <c r="I20764" s="7"/>
      <c r="J20764" s="7"/>
      <c r="K20764" s="7"/>
      <c r="N20764" s="7"/>
    </row>
    <row r="20765" spans="4:14" s="1" customFormat="1">
      <c r="D20765" s="32"/>
      <c r="G20765" s="32"/>
      <c r="I20765" s="7"/>
      <c r="J20765" s="7"/>
      <c r="K20765" s="7"/>
      <c r="N20765" s="7"/>
    </row>
    <row r="20766" spans="4:14" s="1" customFormat="1">
      <c r="D20766" s="32"/>
      <c r="G20766" s="32"/>
      <c r="I20766" s="7"/>
      <c r="J20766" s="7"/>
      <c r="K20766" s="7"/>
      <c r="N20766" s="7"/>
    </row>
    <row r="20767" spans="4:14" s="1" customFormat="1">
      <c r="D20767" s="32"/>
      <c r="G20767" s="32"/>
      <c r="I20767" s="7"/>
      <c r="J20767" s="7"/>
      <c r="K20767" s="7"/>
      <c r="N20767" s="7"/>
    </row>
    <row r="20768" spans="4:14" s="1" customFormat="1">
      <c r="D20768" s="32"/>
      <c r="G20768" s="32"/>
      <c r="I20768" s="7"/>
      <c r="J20768" s="7"/>
      <c r="K20768" s="7"/>
      <c r="N20768" s="7"/>
    </row>
    <row r="20769" spans="4:14" s="1" customFormat="1">
      <c r="D20769" s="32"/>
      <c r="G20769" s="32"/>
      <c r="I20769" s="7"/>
      <c r="J20769" s="7"/>
      <c r="K20769" s="7"/>
      <c r="N20769" s="7"/>
    </row>
    <row r="20770" spans="4:14" s="1" customFormat="1">
      <c r="D20770" s="32"/>
      <c r="G20770" s="32"/>
      <c r="I20770" s="7"/>
      <c r="J20770" s="7"/>
      <c r="K20770" s="7"/>
      <c r="N20770" s="7"/>
    </row>
    <row r="20771" spans="4:14" s="1" customFormat="1">
      <c r="D20771" s="32"/>
      <c r="G20771" s="32"/>
      <c r="I20771" s="7"/>
      <c r="J20771" s="7"/>
      <c r="K20771" s="7"/>
      <c r="N20771" s="7"/>
    </row>
    <row r="20772" spans="4:14" s="1" customFormat="1">
      <c r="D20772" s="32"/>
      <c r="G20772" s="32"/>
      <c r="I20772" s="7"/>
      <c r="J20772" s="7"/>
      <c r="K20772" s="7"/>
      <c r="N20772" s="7"/>
    </row>
    <row r="20773" spans="4:14" s="1" customFormat="1">
      <c r="D20773" s="32"/>
      <c r="G20773" s="32"/>
      <c r="I20773" s="7"/>
      <c r="J20773" s="7"/>
      <c r="K20773" s="7"/>
      <c r="N20773" s="7"/>
    </row>
    <row r="20774" spans="4:14" s="1" customFormat="1">
      <c r="D20774" s="32"/>
      <c r="G20774" s="32"/>
      <c r="I20774" s="7"/>
      <c r="J20774" s="7"/>
      <c r="K20774" s="7"/>
      <c r="N20774" s="7"/>
    </row>
    <row r="20775" spans="4:14" s="1" customFormat="1">
      <c r="D20775" s="32"/>
      <c r="G20775" s="32"/>
      <c r="I20775" s="7"/>
      <c r="J20775" s="7"/>
      <c r="K20775" s="7"/>
      <c r="N20775" s="7"/>
    </row>
    <row r="20776" spans="4:14" s="1" customFormat="1">
      <c r="D20776" s="32"/>
      <c r="G20776" s="32"/>
      <c r="I20776" s="7"/>
      <c r="J20776" s="7"/>
      <c r="K20776" s="7"/>
      <c r="N20776" s="7"/>
    </row>
    <row r="20777" spans="4:14" s="1" customFormat="1">
      <c r="D20777" s="32"/>
      <c r="G20777" s="32"/>
      <c r="I20777" s="7"/>
      <c r="J20777" s="7"/>
      <c r="K20777" s="7"/>
      <c r="N20777" s="7"/>
    </row>
    <row r="20778" spans="4:14" s="1" customFormat="1">
      <c r="D20778" s="32"/>
      <c r="G20778" s="32"/>
      <c r="I20778" s="7"/>
      <c r="J20778" s="7"/>
      <c r="K20778" s="7"/>
      <c r="N20778" s="7"/>
    </row>
    <row r="20779" spans="4:14" s="1" customFormat="1">
      <c r="D20779" s="32"/>
      <c r="G20779" s="32"/>
      <c r="I20779" s="7"/>
      <c r="J20779" s="7"/>
      <c r="K20779" s="7"/>
      <c r="N20779" s="7"/>
    </row>
    <row r="20780" spans="4:14" s="1" customFormat="1">
      <c r="D20780" s="32"/>
      <c r="G20780" s="32"/>
      <c r="I20780" s="7"/>
      <c r="J20780" s="7"/>
      <c r="K20780" s="7"/>
      <c r="N20780" s="7"/>
    </row>
    <row r="20781" spans="4:14" s="1" customFormat="1">
      <c r="D20781" s="32"/>
      <c r="G20781" s="32"/>
      <c r="I20781" s="7"/>
      <c r="J20781" s="7"/>
      <c r="K20781" s="7"/>
      <c r="N20781" s="7"/>
    </row>
    <row r="20782" spans="4:14" s="1" customFormat="1">
      <c r="D20782" s="32"/>
      <c r="G20782" s="32"/>
      <c r="I20782" s="7"/>
      <c r="J20782" s="7"/>
      <c r="K20782" s="7"/>
      <c r="N20782" s="7"/>
    </row>
    <row r="20783" spans="4:14" s="1" customFormat="1">
      <c r="D20783" s="32"/>
      <c r="G20783" s="32"/>
      <c r="I20783" s="7"/>
      <c r="J20783" s="7"/>
      <c r="K20783" s="7"/>
      <c r="N20783" s="7"/>
    </row>
    <row r="20784" spans="4:14" s="1" customFormat="1">
      <c r="D20784" s="32"/>
      <c r="G20784" s="32"/>
      <c r="I20784" s="7"/>
      <c r="J20784" s="7"/>
      <c r="K20784" s="7"/>
      <c r="N20784" s="7"/>
    </row>
    <row r="20785" spans="4:14" s="1" customFormat="1">
      <c r="D20785" s="32"/>
      <c r="G20785" s="32"/>
      <c r="I20785" s="7"/>
      <c r="J20785" s="7"/>
      <c r="K20785" s="7"/>
      <c r="N20785" s="7"/>
    </row>
    <row r="20786" spans="4:14" s="1" customFormat="1">
      <c r="D20786" s="32"/>
      <c r="G20786" s="32"/>
      <c r="I20786" s="7"/>
      <c r="J20786" s="7"/>
      <c r="K20786" s="7"/>
      <c r="N20786" s="7"/>
    </row>
    <row r="20787" spans="4:14" s="1" customFormat="1">
      <c r="D20787" s="32"/>
      <c r="G20787" s="32"/>
      <c r="I20787" s="7"/>
      <c r="J20787" s="7"/>
      <c r="K20787" s="7"/>
      <c r="N20787" s="7"/>
    </row>
    <row r="20788" spans="4:14" s="1" customFormat="1">
      <c r="D20788" s="32"/>
      <c r="G20788" s="32"/>
      <c r="I20788" s="7"/>
      <c r="J20788" s="7"/>
      <c r="K20788" s="7"/>
      <c r="N20788" s="7"/>
    </row>
    <row r="20789" spans="4:14" s="1" customFormat="1">
      <c r="D20789" s="32"/>
      <c r="G20789" s="32"/>
      <c r="I20789" s="7"/>
      <c r="J20789" s="7"/>
      <c r="K20789" s="7"/>
      <c r="N20789" s="7"/>
    </row>
    <row r="20790" spans="4:14" s="1" customFormat="1">
      <c r="D20790" s="32"/>
      <c r="G20790" s="32"/>
      <c r="I20790" s="7"/>
      <c r="J20790" s="7"/>
      <c r="K20790" s="7"/>
      <c r="N20790" s="7"/>
    </row>
    <row r="20791" spans="4:14" s="1" customFormat="1">
      <c r="D20791" s="32"/>
      <c r="G20791" s="32"/>
      <c r="I20791" s="7"/>
      <c r="J20791" s="7"/>
      <c r="K20791" s="7"/>
      <c r="N20791" s="7"/>
    </row>
    <row r="20792" spans="4:14" s="1" customFormat="1">
      <c r="D20792" s="32"/>
      <c r="G20792" s="32"/>
      <c r="I20792" s="7"/>
      <c r="J20792" s="7"/>
      <c r="K20792" s="7"/>
      <c r="N20792" s="7"/>
    </row>
    <row r="20793" spans="4:14" s="1" customFormat="1">
      <c r="D20793" s="32"/>
      <c r="G20793" s="32"/>
      <c r="I20793" s="7"/>
      <c r="J20793" s="7"/>
      <c r="K20793" s="7"/>
      <c r="N20793" s="7"/>
    </row>
    <row r="20794" spans="4:14" s="1" customFormat="1">
      <c r="D20794" s="32"/>
      <c r="G20794" s="32"/>
      <c r="I20794" s="7"/>
      <c r="J20794" s="7"/>
      <c r="K20794" s="7"/>
      <c r="N20794" s="7"/>
    </row>
    <row r="20795" spans="4:14" s="1" customFormat="1">
      <c r="D20795" s="32"/>
      <c r="G20795" s="32"/>
      <c r="I20795" s="7"/>
      <c r="J20795" s="7"/>
      <c r="K20795" s="7"/>
      <c r="N20795" s="7"/>
    </row>
    <row r="20796" spans="4:14" s="1" customFormat="1">
      <c r="D20796" s="32"/>
      <c r="G20796" s="32"/>
      <c r="I20796" s="7"/>
      <c r="J20796" s="7"/>
      <c r="K20796" s="7"/>
      <c r="N20796" s="7"/>
    </row>
    <row r="20797" spans="4:14" s="1" customFormat="1">
      <c r="D20797" s="32"/>
      <c r="G20797" s="32"/>
      <c r="I20797" s="7"/>
      <c r="J20797" s="7"/>
      <c r="K20797" s="7"/>
      <c r="N20797" s="7"/>
    </row>
    <row r="20798" spans="4:14" s="1" customFormat="1">
      <c r="D20798" s="32"/>
      <c r="G20798" s="32"/>
      <c r="I20798" s="7"/>
      <c r="J20798" s="7"/>
      <c r="K20798" s="7"/>
      <c r="N20798" s="7"/>
    </row>
    <row r="20799" spans="4:14" s="1" customFormat="1">
      <c r="D20799" s="32"/>
      <c r="G20799" s="32"/>
      <c r="I20799" s="7"/>
      <c r="J20799" s="7"/>
      <c r="K20799" s="7"/>
      <c r="N20799" s="7"/>
    </row>
    <row r="20800" spans="4:14" s="1" customFormat="1">
      <c r="D20800" s="32"/>
      <c r="G20800" s="32"/>
      <c r="I20800" s="7"/>
      <c r="J20800" s="7"/>
      <c r="K20800" s="7"/>
      <c r="N20800" s="7"/>
    </row>
    <row r="20801" spans="4:14" s="1" customFormat="1">
      <c r="D20801" s="32"/>
      <c r="G20801" s="32"/>
      <c r="I20801" s="7"/>
      <c r="J20801" s="7"/>
      <c r="K20801" s="7"/>
      <c r="N20801" s="7"/>
    </row>
    <row r="20802" spans="4:14" s="1" customFormat="1">
      <c r="D20802" s="32"/>
      <c r="G20802" s="32"/>
      <c r="I20802" s="7"/>
      <c r="J20802" s="7"/>
      <c r="K20802" s="7"/>
      <c r="N20802" s="7"/>
    </row>
    <row r="20803" spans="4:14" s="1" customFormat="1">
      <c r="D20803" s="32"/>
      <c r="G20803" s="32"/>
      <c r="I20803" s="7"/>
      <c r="J20803" s="7"/>
      <c r="K20803" s="7"/>
      <c r="N20803" s="7"/>
    </row>
    <row r="20804" spans="4:14" s="1" customFormat="1">
      <c r="D20804" s="32"/>
      <c r="G20804" s="32"/>
      <c r="I20804" s="7"/>
      <c r="J20804" s="7"/>
      <c r="K20804" s="7"/>
      <c r="N20804" s="7"/>
    </row>
    <row r="20805" spans="4:14" s="1" customFormat="1">
      <c r="D20805" s="32"/>
      <c r="G20805" s="32"/>
      <c r="I20805" s="7"/>
      <c r="J20805" s="7"/>
      <c r="K20805" s="7"/>
      <c r="N20805" s="7"/>
    </row>
    <row r="20806" spans="4:14" s="1" customFormat="1">
      <c r="D20806" s="32"/>
      <c r="G20806" s="32"/>
      <c r="I20806" s="7"/>
      <c r="J20806" s="7"/>
      <c r="K20806" s="7"/>
      <c r="N20806" s="7"/>
    </row>
    <row r="20807" spans="4:14" s="1" customFormat="1">
      <c r="D20807" s="32"/>
      <c r="G20807" s="32"/>
      <c r="I20807" s="7"/>
      <c r="J20807" s="7"/>
      <c r="K20807" s="7"/>
      <c r="N20807" s="7"/>
    </row>
    <row r="20808" spans="4:14" s="1" customFormat="1">
      <c r="D20808" s="32"/>
      <c r="G20808" s="32"/>
      <c r="I20808" s="7"/>
      <c r="J20808" s="7"/>
      <c r="K20808" s="7"/>
      <c r="N20808" s="7"/>
    </row>
    <row r="20809" spans="4:14" s="1" customFormat="1">
      <c r="D20809" s="32"/>
      <c r="G20809" s="32"/>
      <c r="I20809" s="7"/>
      <c r="J20809" s="7"/>
      <c r="K20809" s="7"/>
      <c r="N20809" s="7"/>
    </row>
    <row r="20810" spans="4:14" s="1" customFormat="1">
      <c r="D20810" s="32"/>
      <c r="G20810" s="32"/>
      <c r="I20810" s="7"/>
      <c r="J20810" s="7"/>
      <c r="K20810" s="7"/>
      <c r="N20810" s="7"/>
    </row>
    <row r="20811" spans="4:14" s="1" customFormat="1">
      <c r="D20811" s="32"/>
      <c r="G20811" s="32"/>
      <c r="I20811" s="7"/>
      <c r="J20811" s="7"/>
      <c r="K20811" s="7"/>
      <c r="N20811" s="7"/>
    </row>
    <row r="20812" spans="4:14" s="1" customFormat="1">
      <c r="D20812" s="32"/>
      <c r="G20812" s="32"/>
      <c r="I20812" s="7"/>
      <c r="J20812" s="7"/>
      <c r="K20812" s="7"/>
      <c r="N20812" s="7"/>
    </row>
    <row r="20813" spans="4:14" s="1" customFormat="1">
      <c r="D20813" s="32"/>
      <c r="G20813" s="32"/>
      <c r="I20813" s="7"/>
      <c r="J20813" s="7"/>
      <c r="K20813" s="7"/>
      <c r="N20813" s="7"/>
    </row>
    <row r="20814" spans="4:14" s="1" customFormat="1">
      <c r="D20814" s="32"/>
      <c r="G20814" s="32"/>
      <c r="I20814" s="7"/>
      <c r="J20814" s="7"/>
      <c r="K20814" s="7"/>
      <c r="N20814" s="7"/>
    </row>
    <row r="20815" spans="4:14" s="1" customFormat="1">
      <c r="D20815" s="32"/>
      <c r="G20815" s="32"/>
      <c r="I20815" s="7"/>
      <c r="J20815" s="7"/>
      <c r="K20815" s="7"/>
      <c r="N20815" s="7"/>
    </row>
    <row r="20816" spans="4:14" s="1" customFormat="1">
      <c r="D20816" s="32"/>
      <c r="G20816" s="32"/>
      <c r="I20816" s="7"/>
      <c r="J20816" s="7"/>
      <c r="K20816" s="7"/>
      <c r="N20816" s="7"/>
    </row>
    <row r="20817" spans="4:14" s="1" customFormat="1">
      <c r="D20817" s="32"/>
      <c r="G20817" s="32"/>
      <c r="I20817" s="7"/>
      <c r="J20817" s="7"/>
      <c r="K20817" s="7"/>
      <c r="N20817" s="7"/>
    </row>
    <row r="20818" spans="4:14" s="1" customFormat="1">
      <c r="D20818" s="32"/>
      <c r="G20818" s="32"/>
      <c r="I20818" s="7"/>
      <c r="J20818" s="7"/>
      <c r="K20818" s="7"/>
      <c r="N20818" s="7"/>
    </row>
    <row r="20819" spans="4:14" s="1" customFormat="1">
      <c r="D20819" s="32"/>
      <c r="G20819" s="32"/>
      <c r="I20819" s="7"/>
      <c r="J20819" s="7"/>
      <c r="K20819" s="7"/>
      <c r="N20819" s="7"/>
    </row>
    <row r="20820" spans="4:14" s="1" customFormat="1">
      <c r="D20820" s="32"/>
      <c r="G20820" s="32"/>
      <c r="I20820" s="7"/>
      <c r="J20820" s="7"/>
      <c r="K20820" s="7"/>
      <c r="N20820" s="7"/>
    </row>
    <row r="20821" spans="4:14" s="1" customFormat="1">
      <c r="D20821" s="32"/>
      <c r="G20821" s="32"/>
      <c r="I20821" s="7"/>
      <c r="J20821" s="7"/>
      <c r="K20821" s="7"/>
      <c r="N20821" s="7"/>
    </row>
    <row r="20822" spans="4:14" s="1" customFormat="1">
      <c r="D20822" s="32"/>
      <c r="G20822" s="32"/>
      <c r="I20822" s="7"/>
      <c r="J20822" s="7"/>
      <c r="K20822" s="7"/>
      <c r="N20822" s="7"/>
    </row>
    <row r="20823" spans="4:14" s="1" customFormat="1">
      <c r="D20823" s="32"/>
      <c r="G20823" s="32"/>
      <c r="I20823" s="7"/>
      <c r="J20823" s="7"/>
      <c r="K20823" s="7"/>
      <c r="N20823" s="7"/>
    </row>
    <row r="20824" spans="4:14" s="1" customFormat="1">
      <c r="D20824" s="32"/>
      <c r="G20824" s="32"/>
      <c r="I20824" s="7"/>
      <c r="J20824" s="7"/>
      <c r="K20824" s="7"/>
      <c r="N20824" s="7"/>
    </row>
    <row r="20825" spans="4:14" s="1" customFormat="1">
      <c r="D20825" s="32"/>
      <c r="G20825" s="32"/>
      <c r="I20825" s="7"/>
      <c r="J20825" s="7"/>
      <c r="K20825" s="7"/>
      <c r="N20825" s="7"/>
    </row>
    <row r="20826" spans="4:14" s="1" customFormat="1">
      <c r="D20826" s="32"/>
      <c r="G20826" s="32"/>
      <c r="I20826" s="7"/>
      <c r="J20826" s="7"/>
      <c r="K20826" s="7"/>
      <c r="N20826" s="7"/>
    </row>
    <row r="20827" spans="4:14" s="1" customFormat="1">
      <c r="D20827" s="32"/>
      <c r="G20827" s="32"/>
      <c r="I20827" s="7"/>
      <c r="J20827" s="7"/>
      <c r="K20827" s="7"/>
      <c r="N20827" s="7"/>
    </row>
    <row r="20828" spans="4:14" s="1" customFormat="1">
      <c r="D20828" s="32"/>
      <c r="G20828" s="32"/>
      <c r="I20828" s="7"/>
      <c r="J20828" s="7"/>
      <c r="K20828" s="7"/>
      <c r="N20828" s="7"/>
    </row>
    <row r="20829" spans="4:14" s="1" customFormat="1">
      <c r="D20829" s="32"/>
      <c r="G20829" s="32"/>
      <c r="I20829" s="7"/>
      <c r="J20829" s="7"/>
      <c r="K20829" s="7"/>
      <c r="N20829" s="7"/>
    </row>
    <row r="20830" spans="4:14" s="1" customFormat="1">
      <c r="D20830" s="32"/>
      <c r="G20830" s="32"/>
      <c r="I20830" s="7"/>
      <c r="J20830" s="7"/>
      <c r="K20830" s="7"/>
      <c r="N20830" s="7"/>
    </row>
    <row r="20831" spans="4:14" s="1" customFormat="1">
      <c r="D20831" s="32"/>
      <c r="G20831" s="32"/>
      <c r="I20831" s="7"/>
      <c r="J20831" s="7"/>
      <c r="K20831" s="7"/>
      <c r="N20831" s="7"/>
    </row>
    <row r="20832" spans="4:14" s="1" customFormat="1">
      <c r="D20832" s="32"/>
      <c r="G20832" s="32"/>
      <c r="I20832" s="7"/>
      <c r="J20832" s="7"/>
      <c r="K20832" s="7"/>
      <c r="N20832" s="7"/>
    </row>
    <row r="20833" spans="4:14" s="1" customFormat="1">
      <c r="D20833" s="32"/>
      <c r="G20833" s="32"/>
      <c r="I20833" s="7"/>
      <c r="J20833" s="7"/>
      <c r="K20833" s="7"/>
      <c r="N20833" s="7"/>
    </row>
    <row r="20834" spans="4:14" s="1" customFormat="1">
      <c r="D20834" s="32"/>
      <c r="G20834" s="32"/>
      <c r="I20834" s="7"/>
      <c r="J20834" s="7"/>
      <c r="K20834" s="7"/>
      <c r="N20834" s="7"/>
    </row>
    <row r="20835" spans="4:14" s="1" customFormat="1">
      <c r="D20835" s="32"/>
      <c r="G20835" s="32"/>
      <c r="I20835" s="7"/>
      <c r="J20835" s="7"/>
      <c r="K20835" s="7"/>
      <c r="N20835" s="7"/>
    </row>
    <row r="20836" spans="4:14" s="1" customFormat="1">
      <c r="D20836" s="32"/>
      <c r="G20836" s="32"/>
      <c r="I20836" s="7"/>
      <c r="J20836" s="7"/>
      <c r="K20836" s="7"/>
      <c r="N20836" s="7"/>
    </row>
    <row r="20837" spans="4:14" s="1" customFormat="1">
      <c r="D20837" s="32"/>
      <c r="G20837" s="32"/>
      <c r="I20837" s="7"/>
      <c r="J20837" s="7"/>
      <c r="K20837" s="7"/>
      <c r="N20837" s="7"/>
    </row>
    <row r="20838" spans="4:14" s="1" customFormat="1">
      <c r="D20838" s="32"/>
      <c r="G20838" s="32"/>
      <c r="I20838" s="7"/>
      <c r="J20838" s="7"/>
      <c r="K20838" s="7"/>
      <c r="N20838" s="7"/>
    </row>
    <row r="20839" spans="4:14" s="1" customFormat="1">
      <c r="D20839" s="32"/>
      <c r="G20839" s="32"/>
      <c r="I20839" s="7"/>
      <c r="J20839" s="7"/>
      <c r="K20839" s="7"/>
      <c r="N20839" s="7"/>
    </row>
    <row r="20840" spans="4:14" s="1" customFormat="1">
      <c r="D20840" s="32"/>
      <c r="G20840" s="32"/>
      <c r="I20840" s="7"/>
      <c r="J20840" s="7"/>
      <c r="K20840" s="7"/>
      <c r="N20840" s="7"/>
    </row>
    <row r="20841" spans="4:14" s="1" customFormat="1">
      <c r="D20841" s="32"/>
      <c r="G20841" s="32"/>
      <c r="I20841" s="7"/>
      <c r="J20841" s="7"/>
      <c r="K20841" s="7"/>
      <c r="N20841" s="7"/>
    </row>
    <row r="20842" spans="4:14" s="1" customFormat="1">
      <c r="D20842" s="32"/>
      <c r="G20842" s="32"/>
      <c r="I20842" s="7"/>
      <c r="J20842" s="7"/>
      <c r="K20842" s="7"/>
      <c r="N20842" s="7"/>
    </row>
    <row r="20843" spans="4:14" s="1" customFormat="1">
      <c r="D20843" s="32"/>
      <c r="G20843" s="32"/>
      <c r="I20843" s="7"/>
      <c r="J20843" s="7"/>
      <c r="K20843" s="7"/>
      <c r="N20843" s="7"/>
    </row>
    <row r="20844" spans="4:14" s="1" customFormat="1">
      <c r="D20844" s="32"/>
      <c r="G20844" s="32"/>
      <c r="I20844" s="7"/>
      <c r="J20844" s="7"/>
      <c r="K20844" s="7"/>
      <c r="N20844" s="7"/>
    </row>
    <row r="20845" spans="4:14" s="1" customFormat="1">
      <c r="D20845" s="32"/>
      <c r="G20845" s="32"/>
      <c r="I20845" s="7"/>
      <c r="J20845" s="7"/>
      <c r="K20845" s="7"/>
      <c r="N20845" s="7"/>
    </row>
    <row r="20846" spans="4:14" s="1" customFormat="1">
      <c r="D20846" s="32"/>
      <c r="G20846" s="32"/>
      <c r="I20846" s="7"/>
      <c r="J20846" s="7"/>
      <c r="K20846" s="7"/>
      <c r="N20846" s="7"/>
    </row>
    <row r="20847" spans="4:14" s="1" customFormat="1">
      <c r="D20847" s="32"/>
      <c r="G20847" s="32"/>
      <c r="I20847" s="7"/>
      <c r="J20847" s="7"/>
      <c r="K20847" s="7"/>
      <c r="N20847" s="7"/>
    </row>
    <row r="20848" spans="4:14" s="1" customFormat="1">
      <c r="D20848" s="32"/>
      <c r="G20848" s="32"/>
      <c r="I20848" s="7"/>
      <c r="J20848" s="7"/>
      <c r="K20848" s="7"/>
      <c r="N20848" s="7"/>
    </row>
    <row r="20849" spans="4:14" s="1" customFormat="1">
      <c r="D20849" s="32"/>
      <c r="G20849" s="32"/>
      <c r="I20849" s="7"/>
      <c r="J20849" s="7"/>
      <c r="K20849" s="7"/>
      <c r="N20849" s="7"/>
    </row>
    <row r="20850" spans="4:14" s="1" customFormat="1">
      <c r="D20850" s="32"/>
      <c r="G20850" s="32"/>
      <c r="I20850" s="7"/>
      <c r="J20850" s="7"/>
      <c r="K20850" s="7"/>
      <c r="N20850" s="7"/>
    </row>
    <row r="20851" spans="4:14" s="1" customFormat="1">
      <c r="D20851" s="32"/>
      <c r="G20851" s="32"/>
      <c r="I20851" s="7"/>
      <c r="J20851" s="7"/>
      <c r="K20851" s="7"/>
      <c r="N20851" s="7"/>
    </row>
    <row r="20852" spans="4:14" s="1" customFormat="1">
      <c r="D20852" s="32"/>
      <c r="G20852" s="32"/>
      <c r="I20852" s="7"/>
      <c r="J20852" s="7"/>
      <c r="K20852" s="7"/>
      <c r="N20852" s="7"/>
    </row>
    <row r="20853" spans="4:14" s="1" customFormat="1">
      <c r="D20853" s="32"/>
      <c r="G20853" s="32"/>
      <c r="I20853" s="7"/>
      <c r="J20853" s="7"/>
      <c r="K20853" s="7"/>
      <c r="N20853" s="7"/>
    </row>
    <row r="20854" spans="4:14" s="1" customFormat="1">
      <c r="D20854" s="32"/>
      <c r="G20854" s="32"/>
      <c r="I20854" s="7"/>
      <c r="J20854" s="7"/>
      <c r="K20854" s="7"/>
      <c r="N20854" s="7"/>
    </row>
    <row r="20855" spans="4:14" s="1" customFormat="1">
      <c r="D20855" s="32"/>
      <c r="G20855" s="32"/>
      <c r="I20855" s="7"/>
      <c r="J20855" s="7"/>
      <c r="K20855" s="7"/>
      <c r="N20855" s="7"/>
    </row>
    <row r="20856" spans="4:14" s="1" customFormat="1">
      <c r="D20856" s="32"/>
      <c r="G20856" s="32"/>
      <c r="I20856" s="7"/>
      <c r="J20856" s="7"/>
      <c r="K20856" s="7"/>
      <c r="N20856" s="7"/>
    </row>
    <row r="20857" spans="4:14" s="1" customFormat="1">
      <c r="D20857" s="32"/>
      <c r="G20857" s="32"/>
      <c r="I20857" s="7"/>
      <c r="J20857" s="7"/>
      <c r="K20857" s="7"/>
      <c r="N20857" s="7"/>
    </row>
    <row r="20858" spans="4:14" s="1" customFormat="1">
      <c r="D20858" s="32"/>
      <c r="G20858" s="32"/>
      <c r="I20858" s="7"/>
      <c r="J20858" s="7"/>
      <c r="K20858" s="7"/>
      <c r="N20858" s="7"/>
    </row>
    <row r="20859" spans="4:14" s="1" customFormat="1">
      <c r="D20859" s="32"/>
      <c r="G20859" s="32"/>
      <c r="I20859" s="7"/>
      <c r="J20859" s="7"/>
      <c r="K20859" s="7"/>
      <c r="N20859" s="7"/>
    </row>
    <row r="20860" spans="4:14" s="1" customFormat="1">
      <c r="D20860" s="32"/>
      <c r="G20860" s="32"/>
      <c r="I20860" s="7"/>
      <c r="J20860" s="7"/>
      <c r="K20860" s="7"/>
      <c r="N20860" s="7"/>
    </row>
    <row r="20861" spans="4:14" s="1" customFormat="1">
      <c r="D20861" s="32"/>
      <c r="G20861" s="32"/>
      <c r="I20861" s="7"/>
      <c r="J20861" s="7"/>
      <c r="K20861" s="7"/>
      <c r="N20861" s="7"/>
    </row>
    <row r="20862" spans="4:14" s="1" customFormat="1">
      <c r="D20862" s="32"/>
      <c r="G20862" s="32"/>
      <c r="I20862" s="7"/>
      <c r="J20862" s="7"/>
      <c r="K20862" s="7"/>
      <c r="N20862" s="7"/>
    </row>
    <row r="20863" spans="4:14" s="1" customFormat="1">
      <c r="D20863" s="32"/>
      <c r="G20863" s="32"/>
      <c r="I20863" s="7"/>
      <c r="J20863" s="7"/>
      <c r="K20863" s="7"/>
      <c r="N20863" s="7"/>
    </row>
    <row r="20864" spans="4:14" s="1" customFormat="1">
      <c r="D20864" s="32"/>
      <c r="G20864" s="32"/>
      <c r="I20864" s="7"/>
      <c r="J20864" s="7"/>
      <c r="K20864" s="7"/>
      <c r="N20864" s="7"/>
    </row>
    <row r="20865" spans="4:14" s="1" customFormat="1">
      <c r="D20865" s="32"/>
      <c r="G20865" s="32"/>
      <c r="I20865" s="7"/>
      <c r="J20865" s="7"/>
      <c r="K20865" s="7"/>
      <c r="N20865" s="7"/>
    </row>
    <row r="20866" spans="4:14" s="1" customFormat="1">
      <c r="D20866" s="32"/>
      <c r="G20866" s="32"/>
      <c r="I20866" s="7"/>
      <c r="J20866" s="7"/>
      <c r="K20866" s="7"/>
      <c r="N20866" s="7"/>
    </row>
    <row r="20867" spans="4:14" s="1" customFormat="1">
      <c r="D20867" s="32"/>
      <c r="G20867" s="32"/>
      <c r="I20867" s="7"/>
      <c r="J20867" s="7"/>
      <c r="K20867" s="7"/>
      <c r="N20867" s="7"/>
    </row>
    <row r="20868" spans="4:14" s="1" customFormat="1">
      <c r="D20868" s="32"/>
      <c r="G20868" s="32"/>
      <c r="I20868" s="7"/>
      <c r="J20868" s="7"/>
      <c r="K20868" s="7"/>
      <c r="N20868" s="7"/>
    </row>
    <row r="20869" spans="4:14" s="1" customFormat="1">
      <c r="D20869" s="32"/>
      <c r="G20869" s="32"/>
      <c r="I20869" s="7"/>
      <c r="J20869" s="7"/>
      <c r="K20869" s="7"/>
      <c r="N20869" s="7"/>
    </row>
    <row r="20870" spans="4:14" s="1" customFormat="1">
      <c r="D20870" s="32"/>
      <c r="G20870" s="32"/>
      <c r="I20870" s="7"/>
      <c r="J20870" s="7"/>
      <c r="K20870" s="7"/>
      <c r="N20870" s="7"/>
    </row>
    <row r="20871" spans="4:14" s="1" customFormat="1">
      <c r="D20871" s="32"/>
      <c r="G20871" s="32"/>
      <c r="I20871" s="7"/>
      <c r="J20871" s="7"/>
      <c r="K20871" s="7"/>
      <c r="N20871" s="7"/>
    </row>
    <row r="20872" spans="4:14" s="1" customFormat="1">
      <c r="D20872" s="32"/>
      <c r="G20872" s="32"/>
      <c r="I20872" s="7"/>
      <c r="J20872" s="7"/>
      <c r="K20872" s="7"/>
      <c r="N20872" s="7"/>
    </row>
    <row r="20873" spans="4:14" s="1" customFormat="1">
      <c r="D20873" s="32"/>
      <c r="G20873" s="32"/>
      <c r="I20873" s="7"/>
      <c r="J20873" s="7"/>
      <c r="K20873" s="7"/>
      <c r="N20873" s="7"/>
    </row>
    <row r="20874" spans="4:14" s="1" customFormat="1">
      <c r="D20874" s="32"/>
      <c r="G20874" s="32"/>
      <c r="I20874" s="7"/>
      <c r="J20874" s="7"/>
      <c r="K20874" s="7"/>
      <c r="N20874" s="7"/>
    </row>
    <row r="20875" spans="4:14" s="1" customFormat="1">
      <c r="D20875" s="32"/>
      <c r="G20875" s="32"/>
      <c r="I20875" s="7"/>
      <c r="J20875" s="7"/>
      <c r="K20875" s="7"/>
      <c r="N20875" s="7"/>
    </row>
    <row r="20876" spans="4:14" s="1" customFormat="1">
      <c r="D20876" s="32"/>
      <c r="G20876" s="32"/>
      <c r="I20876" s="7"/>
      <c r="J20876" s="7"/>
      <c r="K20876" s="7"/>
      <c r="N20876" s="7"/>
    </row>
    <row r="20877" spans="4:14" s="1" customFormat="1">
      <c r="D20877" s="32"/>
      <c r="G20877" s="32"/>
      <c r="I20877" s="7"/>
      <c r="J20877" s="7"/>
      <c r="K20877" s="7"/>
      <c r="N20877" s="7"/>
    </row>
    <row r="20878" spans="4:14" s="1" customFormat="1">
      <c r="D20878" s="32"/>
      <c r="G20878" s="32"/>
      <c r="I20878" s="7"/>
      <c r="J20878" s="7"/>
      <c r="K20878" s="7"/>
      <c r="N20878" s="7"/>
    </row>
    <row r="20879" spans="4:14" s="1" customFormat="1">
      <c r="D20879" s="32"/>
      <c r="G20879" s="32"/>
      <c r="I20879" s="7"/>
      <c r="J20879" s="7"/>
      <c r="K20879" s="7"/>
      <c r="N20879" s="7"/>
    </row>
    <row r="20880" spans="4:14" s="1" customFormat="1">
      <c r="D20880" s="32"/>
      <c r="G20880" s="32"/>
      <c r="I20880" s="7"/>
      <c r="J20880" s="7"/>
      <c r="K20880" s="7"/>
      <c r="N20880" s="7"/>
    </row>
    <row r="20881" spans="4:14" s="1" customFormat="1">
      <c r="D20881" s="32"/>
      <c r="G20881" s="32"/>
      <c r="I20881" s="7"/>
      <c r="J20881" s="7"/>
      <c r="K20881" s="7"/>
      <c r="N20881" s="7"/>
    </row>
    <row r="20882" spans="4:14" s="1" customFormat="1">
      <c r="D20882" s="32"/>
      <c r="G20882" s="32"/>
      <c r="I20882" s="7"/>
      <c r="J20882" s="7"/>
      <c r="K20882" s="7"/>
      <c r="N20882" s="7"/>
    </row>
    <row r="20883" spans="4:14" s="1" customFormat="1">
      <c r="D20883" s="32"/>
      <c r="G20883" s="32"/>
      <c r="I20883" s="7"/>
      <c r="J20883" s="7"/>
      <c r="K20883" s="7"/>
      <c r="N20883" s="7"/>
    </row>
    <row r="20884" spans="4:14" s="1" customFormat="1">
      <c r="D20884" s="32"/>
      <c r="G20884" s="32"/>
      <c r="I20884" s="7"/>
      <c r="J20884" s="7"/>
      <c r="K20884" s="7"/>
      <c r="N20884" s="7"/>
    </row>
    <row r="20885" spans="4:14" s="1" customFormat="1">
      <c r="D20885" s="32"/>
      <c r="G20885" s="32"/>
      <c r="I20885" s="7"/>
      <c r="J20885" s="7"/>
      <c r="K20885" s="7"/>
      <c r="N20885" s="7"/>
    </row>
    <row r="20886" spans="4:14" s="1" customFormat="1">
      <c r="D20886" s="32"/>
      <c r="G20886" s="32"/>
      <c r="I20886" s="7"/>
      <c r="J20886" s="7"/>
      <c r="K20886" s="7"/>
      <c r="N20886" s="7"/>
    </row>
    <row r="20887" spans="4:14" s="1" customFormat="1">
      <c r="D20887" s="32"/>
      <c r="G20887" s="32"/>
      <c r="I20887" s="7"/>
      <c r="J20887" s="7"/>
      <c r="K20887" s="7"/>
      <c r="N20887" s="7"/>
    </row>
    <row r="20888" spans="4:14" s="1" customFormat="1">
      <c r="D20888" s="32"/>
      <c r="G20888" s="32"/>
      <c r="I20888" s="7"/>
      <c r="J20888" s="7"/>
      <c r="K20888" s="7"/>
      <c r="N20888" s="7"/>
    </row>
    <row r="20889" spans="4:14" s="1" customFormat="1">
      <c r="D20889" s="32"/>
      <c r="G20889" s="32"/>
      <c r="I20889" s="7"/>
      <c r="J20889" s="7"/>
      <c r="K20889" s="7"/>
      <c r="N20889" s="7"/>
    </row>
    <row r="20890" spans="4:14" s="1" customFormat="1">
      <c r="D20890" s="32"/>
      <c r="G20890" s="32"/>
      <c r="I20890" s="7"/>
      <c r="J20890" s="7"/>
      <c r="K20890" s="7"/>
      <c r="N20890" s="7"/>
    </row>
    <row r="20891" spans="4:14" s="1" customFormat="1">
      <c r="D20891" s="32"/>
      <c r="G20891" s="32"/>
      <c r="I20891" s="7"/>
      <c r="J20891" s="7"/>
      <c r="K20891" s="7"/>
      <c r="N20891" s="7"/>
    </row>
    <row r="20892" spans="4:14" s="1" customFormat="1">
      <c r="D20892" s="32"/>
      <c r="G20892" s="32"/>
      <c r="I20892" s="7"/>
      <c r="J20892" s="7"/>
      <c r="K20892" s="7"/>
      <c r="N20892" s="7"/>
    </row>
    <row r="20893" spans="4:14" s="1" customFormat="1">
      <c r="D20893" s="32"/>
      <c r="G20893" s="32"/>
      <c r="I20893" s="7"/>
      <c r="J20893" s="7"/>
      <c r="K20893" s="7"/>
      <c r="N20893" s="7"/>
    </row>
    <row r="20894" spans="4:14" s="1" customFormat="1">
      <c r="D20894" s="32"/>
      <c r="G20894" s="32"/>
      <c r="I20894" s="7"/>
      <c r="J20894" s="7"/>
      <c r="K20894" s="7"/>
      <c r="N20894" s="7"/>
    </row>
    <row r="20895" spans="4:14" s="1" customFormat="1">
      <c r="D20895" s="32"/>
      <c r="G20895" s="32"/>
      <c r="I20895" s="7"/>
      <c r="J20895" s="7"/>
      <c r="K20895" s="7"/>
      <c r="N20895" s="7"/>
    </row>
    <row r="20896" spans="4:14" s="1" customFormat="1">
      <c r="D20896" s="32"/>
      <c r="G20896" s="32"/>
      <c r="I20896" s="7"/>
      <c r="J20896" s="7"/>
      <c r="K20896" s="7"/>
      <c r="N20896" s="7"/>
    </row>
    <row r="20897" spans="4:14" s="1" customFormat="1">
      <c r="D20897" s="32"/>
      <c r="G20897" s="32"/>
      <c r="I20897" s="7"/>
      <c r="J20897" s="7"/>
      <c r="K20897" s="7"/>
      <c r="N20897" s="7"/>
    </row>
    <row r="20898" spans="4:14" s="1" customFormat="1">
      <c r="D20898" s="32"/>
      <c r="G20898" s="32"/>
      <c r="I20898" s="7"/>
      <c r="J20898" s="7"/>
      <c r="K20898" s="7"/>
      <c r="N20898" s="7"/>
    </row>
    <row r="20899" spans="4:14" s="1" customFormat="1">
      <c r="D20899" s="32"/>
      <c r="G20899" s="32"/>
      <c r="I20899" s="7"/>
      <c r="J20899" s="7"/>
      <c r="K20899" s="7"/>
      <c r="N20899" s="7"/>
    </row>
    <row r="20900" spans="4:14" s="1" customFormat="1">
      <c r="D20900" s="32"/>
      <c r="G20900" s="32"/>
      <c r="I20900" s="7"/>
      <c r="J20900" s="7"/>
      <c r="K20900" s="7"/>
      <c r="N20900" s="7"/>
    </row>
    <row r="20901" spans="4:14" s="1" customFormat="1">
      <c r="D20901" s="32"/>
      <c r="G20901" s="32"/>
      <c r="I20901" s="7"/>
      <c r="J20901" s="7"/>
      <c r="K20901" s="7"/>
      <c r="N20901" s="7"/>
    </row>
    <row r="20902" spans="4:14" s="1" customFormat="1">
      <c r="D20902" s="32"/>
      <c r="G20902" s="32"/>
      <c r="I20902" s="7"/>
      <c r="J20902" s="7"/>
      <c r="K20902" s="7"/>
      <c r="N20902" s="7"/>
    </row>
    <row r="20903" spans="4:14" s="1" customFormat="1">
      <c r="D20903" s="32"/>
      <c r="G20903" s="32"/>
      <c r="I20903" s="7"/>
      <c r="J20903" s="7"/>
      <c r="K20903" s="7"/>
      <c r="N20903" s="7"/>
    </row>
    <row r="20904" spans="4:14" s="1" customFormat="1">
      <c r="D20904" s="32"/>
      <c r="G20904" s="32"/>
      <c r="I20904" s="7"/>
      <c r="J20904" s="7"/>
      <c r="K20904" s="7"/>
      <c r="N20904" s="7"/>
    </row>
    <row r="20905" spans="4:14" s="1" customFormat="1">
      <c r="D20905" s="32"/>
      <c r="G20905" s="32"/>
      <c r="I20905" s="7"/>
      <c r="J20905" s="7"/>
      <c r="K20905" s="7"/>
      <c r="N20905" s="7"/>
    </row>
    <row r="20906" spans="4:14" s="1" customFormat="1">
      <c r="D20906" s="32"/>
      <c r="G20906" s="32"/>
      <c r="I20906" s="7"/>
      <c r="J20906" s="7"/>
      <c r="K20906" s="7"/>
      <c r="N20906" s="7"/>
    </row>
    <row r="20907" spans="4:14" s="1" customFormat="1">
      <c r="D20907" s="32"/>
      <c r="G20907" s="32"/>
      <c r="I20907" s="7"/>
      <c r="J20907" s="7"/>
      <c r="K20907" s="7"/>
      <c r="N20907" s="7"/>
    </row>
    <row r="20908" spans="4:14" s="1" customFormat="1">
      <c r="D20908" s="32"/>
      <c r="G20908" s="32"/>
      <c r="I20908" s="7"/>
      <c r="J20908" s="7"/>
      <c r="K20908" s="7"/>
      <c r="N20908" s="7"/>
    </row>
    <row r="20909" spans="4:14" s="1" customFormat="1">
      <c r="D20909" s="32"/>
      <c r="G20909" s="32"/>
      <c r="I20909" s="7"/>
      <c r="J20909" s="7"/>
      <c r="K20909" s="7"/>
      <c r="N20909" s="7"/>
    </row>
    <row r="20910" spans="4:14" s="1" customFormat="1">
      <c r="D20910" s="32"/>
      <c r="G20910" s="32"/>
      <c r="I20910" s="7"/>
      <c r="J20910" s="7"/>
      <c r="K20910" s="7"/>
      <c r="N20910" s="7"/>
    </row>
    <row r="20911" spans="4:14" s="1" customFormat="1">
      <c r="D20911" s="32"/>
      <c r="G20911" s="32"/>
      <c r="I20911" s="7"/>
      <c r="J20911" s="7"/>
      <c r="K20911" s="7"/>
      <c r="N20911" s="7"/>
    </row>
    <row r="20912" spans="4:14" s="1" customFormat="1">
      <c r="D20912" s="32"/>
      <c r="G20912" s="32"/>
      <c r="I20912" s="7"/>
      <c r="J20912" s="7"/>
      <c r="K20912" s="7"/>
      <c r="N20912" s="7"/>
    </row>
    <row r="20913" spans="4:14" s="1" customFormat="1">
      <c r="D20913" s="32"/>
      <c r="G20913" s="32"/>
      <c r="I20913" s="7"/>
      <c r="J20913" s="7"/>
      <c r="K20913" s="7"/>
      <c r="N20913" s="7"/>
    </row>
    <row r="20914" spans="4:14" s="1" customFormat="1">
      <c r="D20914" s="32"/>
      <c r="G20914" s="32"/>
      <c r="I20914" s="7"/>
      <c r="J20914" s="7"/>
      <c r="K20914" s="7"/>
      <c r="N20914" s="7"/>
    </row>
    <row r="20915" spans="4:14" s="1" customFormat="1">
      <c r="D20915" s="32"/>
      <c r="G20915" s="32"/>
      <c r="I20915" s="7"/>
      <c r="J20915" s="7"/>
      <c r="K20915" s="7"/>
      <c r="N20915" s="7"/>
    </row>
    <row r="20916" spans="4:14" s="1" customFormat="1">
      <c r="D20916" s="32"/>
      <c r="G20916" s="32"/>
      <c r="I20916" s="7"/>
      <c r="J20916" s="7"/>
      <c r="K20916" s="7"/>
      <c r="N20916" s="7"/>
    </row>
    <row r="20917" spans="4:14" s="1" customFormat="1">
      <c r="D20917" s="32"/>
      <c r="G20917" s="32"/>
      <c r="I20917" s="7"/>
      <c r="J20917" s="7"/>
      <c r="K20917" s="7"/>
      <c r="N20917" s="7"/>
    </row>
    <row r="20918" spans="4:14" s="1" customFormat="1">
      <c r="D20918" s="32"/>
      <c r="G20918" s="32"/>
      <c r="I20918" s="7"/>
      <c r="J20918" s="7"/>
      <c r="K20918" s="7"/>
      <c r="N20918" s="7"/>
    </row>
    <row r="20919" spans="4:14" s="1" customFormat="1">
      <c r="D20919" s="32"/>
      <c r="G20919" s="32"/>
      <c r="I20919" s="7"/>
      <c r="J20919" s="7"/>
      <c r="K20919" s="7"/>
      <c r="N20919" s="7"/>
    </row>
    <row r="20920" spans="4:14" s="1" customFormat="1">
      <c r="D20920" s="32"/>
      <c r="G20920" s="32"/>
      <c r="I20920" s="7"/>
      <c r="J20920" s="7"/>
      <c r="K20920" s="7"/>
      <c r="N20920" s="7"/>
    </row>
    <row r="20921" spans="4:14" s="1" customFormat="1">
      <c r="D20921" s="32"/>
      <c r="G20921" s="32"/>
      <c r="I20921" s="7"/>
      <c r="J20921" s="7"/>
      <c r="K20921" s="7"/>
      <c r="N20921" s="7"/>
    </row>
    <row r="20922" spans="4:14" s="1" customFormat="1">
      <c r="D20922" s="32"/>
      <c r="G20922" s="32"/>
      <c r="I20922" s="7"/>
      <c r="J20922" s="7"/>
      <c r="K20922" s="7"/>
      <c r="N20922" s="7"/>
    </row>
    <row r="20923" spans="4:14" s="1" customFormat="1">
      <c r="D20923" s="32"/>
      <c r="G20923" s="32"/>
      <c r="I20923" s="7"/>
      <c r="J20923" s="7"/>
      <c r="K20923" s="7"/>
      <c r="N20923" s="7"/>
    </row>
    <row r="20924" spans="4:14" s="1" customFormat="1">
      <c r="D20924" s="32"/>
      <c r="G20924" s="32"/>
      <c r="I20924" s="7"/>
      <c r="J20924" s="7"/>
      <c r="K20924" s="7"/>
      <c r="N20924" s="7"/>
    </row>
    <row r="20925" spans="4:14" s="1" customFormat="1">
      <c r="D20925" s="32"/>
      <c r="G20925" s="32"/>
      <c r="I20925" s="7"/>
      <c r="J20925" s="7"/>
      <c r="K20925" s="7"/>
      <c r="N20925" s="7"/>
    </row>
    <row r="20926" spans="4:14" s="1" customFormat="1">
      <c r="D20926" s="32"/>
      <c r="G20926" s="32"/>
      <c r="I20926" s="7"/>
      <c r="J20926" s="7"/>
      <c r="K20926" s="7"/>
      <c r="N20926" s="7"/>
    </row>
    <row r="20927" spans="4:14" s="1" customFormat="1">
      <c r="D20927" s="32"/>
      <c r="G20927" s="32"/>
      <c r="I20927" s="7"/>
      <c r="J20927" s="7"/>
      <c r="K20927" s="7"/>
      <c r="N20927" s="7"/>
    </row>
    <row r="20928" spans="4:14" s="1" customFormat="1">
      <c r="D20928" s="32"/>
      <c r="G20928" s="32"/>
      <c r="I20928" s="7"/>
      <c r="J20928" s="7"/>
      <c r="K20928" s="7"/>
      <c r="N20928" s="7"/>
    </row>
    <row r="20929" spans="4:14" s="1" customFormat="1">
      <c r="D20929" s="32"/>
      <c r="G20929" s="32"/>
      <c r="I20929" s="7"/>
      <c r="J20929" s="7"/>
      <c r="K20929" s="7"/>
      <c r="N20929" s="7"/>
    </row>
    <row r="20930" spans="4:14" s="1" customFormat="1">
      <c r="D20930" s="32"/>
      <c r="G20930" s="32"/>
      <c r="I20930" s="7"/>
      <c r="J20930" s="7"/>
      <c r="K20930" s="7"/>
      <c r="N20930" s="7"/>
    </row>
    <row r="20931" spans="4:14" s="1" customFormat="1">
      <c r="D20931" s="32"/>
      <c r="G20931" s="32"/>
      <c r="I20931" s="7"/>
      <c r="J20931" s="7"/>
      <c r="K20931" s="7"/>
      <c r="N20931" s="7"/>
    </row>
    <row r="20932" spans="4:14" s="1" customFormat="1">
      <c r="D20932" s="32"/>
      <c r="G20932" s="32"/>
      <c r="I20932" s="7"/>
      <c r="J20932" s="7"/>
      <c r="K20932" s="7"/>
      <c r="N20932" s="7"/>
    </row>
    <row r="20933" spans="4:14" s="1" customFormat="1">
      <c r="D20933" s="32"/>
      <c r="G20933" s="32"/>
      <c r="I20933" s="7"/>
      <c r="J20933" s="7"/>
      <c r="K20933" s="7"/>
      <c r="N20933" s="7"/>
    </row>
    <row r="20934" spans="4:14" s="1" customFormat="1">
      <c r="D20934" s="32"/>
      <c r="G20934" s="32"/>
      <c r="I20934" s="7"/>
      <c r="J20934" s="7"/>
      <c r="K20934" s="7"/>
      <c r="N20934" s="7"/>
    </row>
    <row r="20935" spans="4:14" s="1" customFormat="1">
      <c r="D20935" s="32"/>
      <c r="G20935" s="32"/>
      <c r="I20935" s="7"/>
      <c r="J20935" s="7"/>
      <c r="K20935" s="7"/>
      <c r="N20935" s="7"/>
    </row>
    <row r="20936" spans="4:14" s="1" customFormat="1">
      <c r="D20936" s="32"/>
      <c r="G20936" s="32"/>
      <c r="I20936" s="7"/>
      <c r="J20936" s="7"/>
      <c r="K20936" s="7"/>
      <c r="N20936" s="7"/>
    </row>
    <row r="20937" spans="4:14" s="1" customFormat="1">
      <c r="D20937" s="32"/>
      <c r="G20937" s="32"/>
      <c r="I20937" s="7"/>
      <c r="J20937" s="7"/>
      <c r="K20937" s="7"/>
      <c r="N20937" s="7"/>
    </row>
    <row r="20938" spans="4:14" s="1" customFormat="1">
      <c r="D20938" s="32"/>
      <c r="G20938" s="32"/>
      <c r="I20938" s="7"/>
      <c r="J20938" s="7"/>
      <c r="K20938" s="7"/>
      <c r="N20938" s="7"/>
    </row>
    <row r="20939" spans="4:14" s="1" customFormat="1">
      <c r="D20939" s="32"/>
      <c r="G20939" s="32"/>
      <c r="I20939" s="7"/>
      <c r="J20939" s="7"/>
      <c r="K20939" s="7"/>
      <c r="N20939" s="7"/>
    </row>
    <row r="20940" spans="4:14" s="1" customFormat="1">
      <c r="D20940" s="32"/>
      <c r="G20940" s="32"/>
      <c r="I20940" s="7"/>
      <c r="J20940" s="7"/>
      <c r="K20940" s="7"/>
      <c r="N20940" s="7"/>
    </row>
    <row r="20941" spans="4:14" s="1" customFormat="1">
      <c r="D20941" s="32"/>
      <c r="G20941" s="32"/>
      <c r="I20941" s="7"/>
      <c r="J20941" s="7"/>
      <c r="K20941" s="7"/>
      <c r="N20941" s="7"/>
    </row>
    <row r="20942" spans="4:14" s="1" customFormat="1">
      <c r="D20942" s="32"/>
      <c r="G20942" s="32"/>
      <c r="I20942" s="7"/>
      <c r="J20942" s="7"/>
      <c r="K20942" s="7"/>
      <c r="N20942" s="7"/>
    </row>
    <row r="20943" spans="4:14" s="1" customFormat="1">
      <c r="D20943" s="32"/>
      <c r="G20943" s="32"/>
      <c r="I20943" s="7"/>
      <c r="J20943" s="7"/>
      <c r="K20943" s="7"/>
      <c r="N20943" s="7"/>
    </row>
    <row r="20944" spans="4:14" s="1" customFormat="1">
      <c r="D20944" s="32"/>
      <c r="G20944" s="32"/>
      <c r="I20944" s="7"/>
      <c r="J20944" s="7"/>
      <c r="K20944" s="7"/>
      <c r="N20944" s="7"/>
    </row>
    <row r="20945" spans="4:14" s="1" customFormat="1">
      <c r="D20945" s="32"/>
      <c r="G20945" s="32"/>
      <c r="I20945" s="7"/>
      <c r="J20945" s="7"/>
      <c r="K20945" s="7"/>
      <c r="N20945" s="7"/>
    </row>
    <row r="20946" spans="4:14" s="1" customFormat="1">
      <c r="D20946" s="32"/>
      <c r="G20946" s="32"/>
      <c r="I20946" s="7"/>
      <c r="J20946" s="7"/>
      <c r="K20946" s="7"/>
      <c r="N20946" s="7"/>
    </row>
    <row r="20947" spans="4:14" s="1" customFormat="1">
      <c r="D20947" s="32"/>
      <c r="G20947" s="32"/>
      <c r="I20947" s="7"/>
      <c r="J20947" s="7"/>
      <c r="K20947" s="7"/>
      <c r="N20947" s="7"/>
    </row>
    <row r="20948" spans="4:14" s="1" customFormat="1">
      <c r="D20948" s="32"/>
      <c r="G20948" s="32"/>
      <c r="I20948" s="7"/>
      <c r="J20948" s="7"/>
      <c r="K20948" s="7"/>
      <c r="N20948" s="7"/>
    </row>
    <row r="20949" spans="4:14" s="1" customFormat="1">
      <c r="D20949" s="32"/>
      <c r="G20949" s="32"/>
      <c r="I20949" s="7"/>
      <c r="J20949" s="7"/>
      <c r="K20949" s="7"/>
      <c r="N20949" s="7"/>
    </row>
    <row r="20950" spans="4:14" s="1" customFormat="1">
      <c r="D20950" s="32"/>
      <c r="G20950" s="32"/>
      <c r="I20950" s="7"/>
      <c r="J20950" s="7"/>
      <c r="K20950" s="7"/>
      <c r="N20950" s="7"/>
    </row>
    <row r="20951" spans="4:14" s="1" customFormat="1">
      <c r="D20951" s="32"/>
      <c r="G20951" s="32"/>
      <c r="I20951" s="7"/>
      <c r="J20951" s="7"/>
      <c r="K20951" s="7"/>
      <c r="N20951" s="7"/>
    </row>
    <row r="20952" spans="4:14" s="1" customFormat="1">
      <c r="D20952" s="32"/>
      <c r="G20952" s="32"/>
      <c r="I20952" s="7"/>
      <c r="J20952" s="7"/>
      <c r="K20952" s="7"/>
      <c r="N20952" s="7"/>
    </row>
    <row r="20953" spans="4:14" s="1" customFormat="1">
      <c r="D20953" s="32"/>
      <c r="G20953" s="32"/>
      <c r="I20953" s="7"/>
      <c r="J20953" s="7"/>
      <c r="K20953" s="7"/>
      <c r="N20953" s="7"/>
    </row>
    <row r="20954" spans="4:14" s="1" customFormat="1">
      <c r="D20954" s="32"/>
      <c r="G20954" s="32"/>
      <c r="I20954" s="7"/>
      <c r="J20954" s="7"/>
      <c r="K20954" s="7"/>
      <c r="N20954" s="7"/>
    </row>
    <row r="20955" spans="4:14" s="1" customFormat="1">
      <c r="D20955" s="32"/>
      <c r="G20955" s="32"/>
      <c r="I20955" s="7"/>
      <c r="J20955" s="7"/>
      <c r="K20955" s="7"/>
      <c r="N20955" s="7"/>
    </row>
    <row r="20956" spans="4:14" s="1" customFormat="1">
      <c r="D20956" s="32"/>
      <c r="G20956" s="32"/>
      <c r="I20956" s="7"/>
      <c r="J20956" s="7"/>
      <c r="K20956" s="7"/>
      <c r="N20956" s="7"/>
    </row>
    <row r="20957" spans="4:14" s="1" customFormat="1">
      <c r="D20957" s="32"/>
      <c r="G20957" s="32"/>
      <c r="I20957" s="7"/>
      <c r="J20957" s="7"/>
      <c r="K20957" s="7"/>
      <c r="N20957" s="7"/>
    </row>
    <row r="20958" spans="4:14" s="1" customFormat="1">
      <c r="D20958" s="32"/>
      <c r="G20958" s="32"/>
      <c r="I20958" s="7"/>
      <c r="J20958" s="7"/>
      <c r="K20958" s="7"/>
      <c r="N20958" s="7"/>
    </row>
    <row r="20959" spans="4:14" s="1" customFormat="1">
      <c r="D20959" s="32"/>
      <c r="G20959" s="32"/>
      <c r="I20959" s="7"/>
      <c r="J20959" s="7"/>
      <c r="K20959" s="7"/>
      <c r="N20959" s="7"/>
    </row>
    <row r="20960" spans="4:14" s="1" customFormat="1">
      <c r="D20960" s="32"/>
      <c r="G20960" s="32"/>
      <c r="I20960" s="7"/>
      <c r="J20960" s="7"/>
      <c r="K20960" s="7"/>
      <c r="N20960" s="7"/>
    </row>
    <row r="20961" spans="4:14" s="1" customFormat="1">
      <c r="D20961" s="32"/>
      <c r="G20961" s="32"/>
      <c r="I20961" s="7"/>
      <c r="J20961" s="7"/>
      <c r="K20961" s="7"/>
      <c r="N20961" s="7"/>
    </row>
    <row r="20962" spans="4:14" s="1" customFormat="1">
      <c r="D20962" s="32"/>
      <c r="G20962" s="32"/>
      <c r="I20962" s="7"/>
      <c r="J20962" s="7"/>
      <c r="K20962" s="7"/>
      <c r="N20962" s="7"/>
    </row>
    <row r="20963" spans="4:14" s="1" customFormat="1">
      <c r="D20963" s="32"/>
      <c r="G20963" s="32"/>
      <c r="I20963" s="7"/>
      <c r="J20963" s="7"/>
      <c r="K20963" s="7"/>
      <c r="N20963" s="7"/>
    </row>
    <row r="20964" spans="4:14" s="1" customFormat="1">
      <c r="D20964" s="32"/>
      <c r="G20964" s="32"/>
      <c r="I20964" s="7"/>
      <c r="J20964" s="7"/>
      <c r="K20964" s="7"/>
      <c r="N20964" s="7"/>
    </row>
    <row r="20965" spans="4:14" s="1" customFormat="1">
      <c r="D20965" s="32"/>
      <c r="G20965" s="32"/>
      <c r="I20965" s="7"/>
      <c r="J20965" s="7"/>
      <c r="K20965" s="7"/>
      <c r="N20965" s="7"/>
    </row>
    <row r="20966" spans="4:14" s="1" customFormat="1">
      <c r="D20966" s="32"/>
      <c r="G20966" s="32"/>
      <c r="I20966" s="7"/>
      <c r="J20966" s="7"/>
      <c r="K20966" s="7"/>
      <c r="N20966" s="7"/>
    </row>
    <row r="20967" spans="4:14" s="1" customFormat="1">
      <c r="D20967" s="32"/>
      <c r="G20967" s="32"/>
      <c r="I20967" s="7"/>
      <c r="J20967" s="7"/>
      <c r="K20967" s="7"/>
      <c r="N20967" s="7"/>
    </row>
    <row r="20968" spans="4:14" s="1" customFormat="1">
      <c r="D20968" s="32"/>
      <c r="G20968" s="32"/>
      <c r="I20968" s="7"/>
      <c r="J20968" s="7"/>
      <c r="K20968" s="7"/>
      <c r="N20968" s="7"/>
    </row>
    <row r="20969" spans="4:14" s="1" customFormat="1">
      <c r="D20969" s="32"/>
      <c r="G20969" s="32"/>
      <c r="I20969" s="7"/>
      <c r="J20969" s="7"/>
      <c r="K20969" s="7"/>
      <c r="N20969" s="7"/>
    </row>
    <row r="20970" spans="4:14" s="1" customFormat="1">
      <c r="D20970" s="32"/>
      <c r="G20970" s="32"/>
      <c r="I20970" s="7"/>
      <c r="J20970" s="7"/>
      <c r="K20970" s="7"/>
      <c r="N20970" s="7"/>
    </row>
    <row r="20971" spans="4:14" s="1" customFormat="1">
      <c r="D20971" s="32"/>
      <c r="G20971" s="32"/>
      <c r="I20971" s="7"/>
      <c r="J20971" s="7"/>
      <c r="K20971" s="7"/>
      <c r="N20971" s="7"/>
    </row>
    <row r="20972" spans="4:14" s="1" customFormat="1">
      <c r="D20972" s="32"/>
      <c r="G20972" s="32"/>
      <c r="I20972" s="7"/>
      <c r="J20972" s="7"/>
      <c r="K20972" s="7"/>
      <c r="N20972" s="7"/>
    </row>
    <row r="20973" spans="4:14" s="1" customFormat="1">
      <c r="D20973" s="32"/>
      <c r="G20973" s="32"/>
      <c r="I20973" s="7"/>
      <c r="J20973" s="7"/>
      <c r="K20973" s="7"/>
      <c r="N20973" s="7"/>
    </row>
    <row r="20974" spans="4:14" s="1" customFormat="1">
      <c r="D20974" s="32"/>
      <c r="G20974" s="32"/>
      <c r="I20974" s="7"/>
      <c r="J20974" s="7"/>
      <c r="K20974" s="7"/>
      <c r="N20974" s="7"/>
    </row>
    <row r="20975" spans="4:14" s="1" customFormat="1">
      <c r="D20975" s="32"/>
      <c r="G20975" s="32"/>
      <c r="I20975" s="7"/>
      <c r="J20975" s="7"/>
      <c r="K20975" s="7"/>
      <c r="N20975" s="7"/>
    </row>
    <row r="20976" spans="4:14" s="1" customFormat="1">
      <c r="D20976" s="32"/>
      <c r="G20976" s="32"/>
      <c r="I20976" s="7"/>
      <c r="J20976" s="7"/>
      <c r="K20976" s="7"/>
      <c r="N20976" s="7"/>
    </row>
    <row r="20977" spans="4:14" s="1" customFormat="1">
      <c r="D20977" s="32"/>
      <c r="G20977" s="32"/>
      <c r="I20977" s="7"/>
      <c r="J20977" s="7"/>
      <c r="K20977" s="7"/>
      <c r="N20977" s="7"/>
    </row>
    <row r="20978" spans="4:14" s="1" customFormat="1">
      <c r="D20978" s="32"/>
      <c r="G20978" s="32"/>
      <c r="I20978" s="7"/>
      <c r="J20978" s="7"/>
      <c r="K20978" s="7"/>
      <c r="N20978" s="7"/>
    </row>
    <row r="20979" spans="4:14" s="1" customFormat="1">
      <c r="D20979" s="32"/>
      <c r="G20979" s="32"/>
      <c r="I20979" s="7"/>
      <c r="J20979" s="7"/>
      <c r="K20979" s="7"/>
      <c r="N20979" s="7"/>
    </row>
    <row r="20980" spans="4:14" s="1" customFormat="1">
      <c r="D20980" s="32"/>
      <c r="G20980" s="32"/>
      <c r="I20980" s="7"/>
      <c r="J20980" s="7"/>
      <c r="K20980" s="7"/>
      <c r="N20980" s="7"/>
    </row>
    <row r="20981" spans="4:14" s="1" customFormat="1">
      <c r="D20981" s="32"/>
      <c r="G20981" s="32"/>
      <c r="I20981" s="7"/>
      <c r="J20981" s="7"/>
      <c r="K20981" s="7"/>
      <c r="N20981" s="7"/>
    </row>
    <row r="20982" spans="4:14" s="1" customFormat="1">
      <c r="D20982" s="32"/>
      <c r="G20982" s="32"/>
      <c r="I20982" s="7"/>
      <c r="J20982" s="7"/>
      <c r="K20982" s="7"/>
      <c r="N20982" s="7"/>
    </row>
    <row r="20983" spans="4:14" s="1" customFormat="1">
      <c r="D20983" s="32"/>
      <c r="G20983" s="32"/>
      <c r="I20983" s="7"/>
      <c r="J20983" s="7"/>
      <c r="K20983" s="7"/>
      <c r="N20983" s="7"/>
    </row>
    <row r="20984" spans="4:14" s="1" customFormat="1">
      <c r="D20984" s="32"/>
      <c r="G20984" s="32"/>
      <c r="I20984" s="7"/>
      <c r="J20984" s="7"/>
      <c r="K20984" s="7"/>
      <c r="N20984" s="7"/>
    </row>
    <row r="20985" spans="4:14" s="1" customFormat="1">
      <c r="D20985" s="32"/>
      <c r="G20985" s="32"/>
      <c r="I20985" s="7"/>
      <c r="J20985" s="7"/>
      <c r="K20985" s="7"/>
      <c r="N20985" s="7"/>
    </row>
    <row r="20986" spans="4:14" s="1" customFormat="1">
      <c r="D20986" s="32"/>
      <c r="G20986" s="32"/>
      <c r="I20986" s="7"/>
      <c r="J20986" s="7"/>
      <c r="K20986" s="7"/>
      <c r="N20986" s="7"/>
    </row>
    <row r="20987" spans="4:14" s="1" customFormat="1">
      <c r="D20987" s="32"/>
      <c r="G20987" s="32"/>
      <c r="I20987" s="7"/>
      <c r="J20987" s="7"/>
      <c r="K20987" s="7"/>
      <c r="N20987" s="7"/>
    </row>
    <row r="20988" spans="4:14" s="1" customFormat="1">
      <c r="D20988" s="32"/>
      <c r="G20988" s="32"/>
      <c r="I20988" s="7"/>
      <c r="J20988" s="7"/>
      <c r="K20988" s="7"/>
      <c r="N20988" s="7"/>
    </row>
    <row r="20989" spans="4:14" s="1" customFormat="1">
      <c r="D20989" s="32"/>
      <c r="G20989" s="32"/>
      <c r="I20989" s="7"/>
      <c r="J20989" s="7"/>
      <c r="K20989" s="7"/>
      <c r="N20989" s="7"/>
    </row>
    <row r="20990" spans="4:14" s="1" customFormat="1">
      <c r="D20990" s="32"/>
      <c r="G20990" s="32"/>
      <c r="I20990" s="7"/>
      <c r="J20990" s="7"/>
      <c r="K20990" s="7"/>
      <c r="N20990" s="7"/>
    </row>
    <row r="20991" spans="4:14" s="1" customFormat="1">
      <c r="D20991" s="32"/>
      <c r="G20991" s="32"/>
      <c r="I20991" s="7"/>
      <c r="J20991" s="7"/>
      <c r="K20991" s="7"/>
      <c r="N20991" s="7"/>
    </row>
    <row r="20992" spans="4:14" s="1" customFormat="1">
      <c r="D20992" s="32"/>
      <c r="G20992" s="32"/>
      <c r="I20992" s="7"/>
      <c r="J20992" s="7"/>
      <c r="K20992" s="7"/>
      <c r="N20992" s="7"/>
    </row>
    <row r="20993" spans="4:14" s="1" customFormat="1">
      <c r="D20993" s="32"/>
      <c r="G20993" s="32"/>
      <c r="I20993" s="7"/>
      <c r="J20993" s="7"/>
      <c r="K20993" s="7"/>
      <c r="N20993" s="7"/>
    </row>
    <row r="20994" spans="4:14" s="1" customFormat="1">
      <c r="D20994" s="32"/>
      <c r="G20994" s="32"/>
      <c r="I20994" s="7"/>
      <c r="J20994" s="7"/>
      <c r="K20994" s="7"/>
      <c r="N20994" s="7"/>
    </row>
    <row r="20995" spans="4:14" s="1" customFormat="1">
      <c r="D20995" s="32"/>
      <c r="G20995" s="32"/>
      <c r="I20995" s="7"/>
      <c r="J20995" s="7"/>
      <c r="K20995" s="7"/>
      <c r="N20995" s="7"/>
    </row>
    <row r="20996" spans="4:14" s="1" customFormat="1">
      <c r="D20996" s="32"/>
      <c r="G20996" s="32"/>
      <c r="I20996" s="7"/>
      <c r="J20996" s="7"/>
      <c r="K20996" s="7"/>
      <c r="N20996" s="7"/>
    </row>
    <row r="20997" spans="4:14" s="1" customFormat="1">
      <c r="D20997" s="32"/>
      <c r="G20997" s="32"/>
      <c r="I20997" s="7"/>
      <c r="J20997" s="7"/>
      <c r="K20997" s="7"/>
      <c r="N20997" s="7"/>
    </row>
    <row r="20998" spans="4:14" s="1" customFormat="1">
      <c r="D20998" s="32"/>
      <c r="G20998" s="32"/>
      <c r="I20998" s="7"/>
      <c r="J20998" s="7"/>
      <c r="K20998" s="7"/>
      <c r="N20998" s="7"/>
    </row>
    <row r="20999" spans="4:14" s="1" customFormat="1">
      <c r="D20999" s="32"/>
      <c r="G20999" s="32"/>
      <c r="I20999" s="7"/>
      <c r="J20999" s="7"/>
      <c r="K20999" s="7"/>
      <c r="N20999" s="7"/>
    </row>
    <row r="21000" spans="4:14" s="1" customFormat="1">
      <c r="D21000" s="32"/>
      <c r="G21000" s="32"/>
      <c r="I21000" s="7"/>
      <c r="J21000" s="7"/>
      <c r="K21000" s="7"/>
      <c r="N21000" s="7"/>
    </row>
    <row r="21001" spans="4:14" s="1" customFormat="1">
      <c r="D21001" s="32"/>
      <c r="G21001" s="32"/>
      <c r="I21001" s="7"/>
      <c r="J21001" s="7"/>
      <c r="K21001" s="7"/>
      <c r="N21001" s="7"/>
    </row>
    <row r="21002" spans="4:14" s="1" customFormat="1">
      <c r="D21002" s="32"/>
      <c r="G21002" s="32"/>
      <c r="I21002" s="7"/>
      <c r="J21002" s="7"/>
      <c r="K21002" s="7"/>
      <c r="N21002" s="7"/>
    </row>
    <row r="21003" spans="4:14" s="1" customFormat="1">
      <c r="D21003" s="32"/>
      <c r="G21003" s="32"/>
      <c r="I21003" s="7"/>
      <c r="J21003" s="7"/>
      <c r="K21003" s="7"/>
      <c r="N21003" s="7"/>
    </row>
    <row r="21004" spans="4:14" s="1" customFormat="1">
      <c r="D21004" s="32"/>
      <c r="G21004" s="32"/>
      <c r="I21004" s="7"/>
      <c r="J21004" s="7"/>
      <c r="K21004" s="7"/>
      <c r="N21004" s="7"/>
    </row>
    <row r="21005" spans="4:14" s="1" customFormat="1">
      <c r="D21005" s="32"/>
      <c r="G21005" s="32"/>
      <c r="I21005" s="7"/>
      <c r="J21005" s="7"/>
      <c r="K21005" s="7"/>
      <c r="N21005" s="7"/>
    </row>
    <row r="21006" spans="4:14" s="1" customFormat="1">
      <c r="D21006" s="32"/>
      <c r="G21006" s="32"/>
      <c r="I21006" s="7"/>
      <c r="J21006" s="7"/>
      <c r="K21006" s="7"/>
      <c r="N21006" s="7"/>
    </row>
    <row r="21007" spans="4:14" s="1" customFormat="1">
      <c r="D21007" s="32"/>
      <c r="G21007" s="32"/>
      <c r="I21007" s="7"/>
      <c r="J21007" s="7"/>
      <c r="K21007" s="7"/>
      <c r="N21007" s="7"/>
    </row>
    <row r="21008" spans="4:14" s="1" customFormat="1">
      <c r="D21008" s="32"/>
      <c r="G21008" s="32"/>
      <c r="I21008" s="7"/>
      <c r="J21008" s="7"/>
      <c r="K21008" s="7"/>
      <c r="N21008" s="7"/>
    </row>
    <row r="21009" spans="4:14" s="1" customFormat="1">
      <c r="D21009" s="32"/>
      <c r="G21009" s="32"/>
      <c r="I21009" s="7"/>
      <c r="J21009" s="7"/>
      <c r="K21009" s="7"/>
      <c r="N21009" s="7"/>
    </row>
    <row r="21010" spans="4:14" s="1" customFormat="1">
      <c r="D21010" s="32"/>
      <c r="G21010" s="32"/>
      <c r="I21010" s="7"/>
      <c r="J21010" s="7"/>
      <c r="K21010" s="7"/>
      <c r="N21010" s="7"/>
    </row>
    <row r="21011" spans="4:14" s="1" customFormat="1">
      <c r="D21011" s="32"/>
      <c r="G21011" s="32"/>
      <c r="I21011" s="7"/>
      <c r="J21011" s="7"/>
      <c r="K21011" s="7"/>
      <c r="N21011" s="7"/>
    </row>
    <row r="21012" spans="4:14" s="1" customFormat="1">
      <c r="D21012" s="32"/>
      <c r="G21012" s="32"/>
      <c r="I21012" s="7"/>
      <c r="J21012" s="7"/>
      <c r="K21012" s="7"/>
      <c r="N21012" s="7"/>
    </row>
    <row r="21013" spans="4:14" s="1" customFormat="1">
      <c r="D21013" s="32"/>
      <c r="G21013" s="32"/>
      <c r="I21013" s="7"/>
      <c r="J21013" s="7"/>
      <c r="K21013" s="7"/>
      <c r="N21013" s="7"/>
    </row>
    <row r="21014" spans="4:14" s="1" customFormat="1">
      <c r="D21014" s="32"/>
      <c r="G21014" s="32"/>
      <c r="I21014" s="7"/>
      <c r="J21014" s="7"/>
      <c r="K21014" s="7"/>
      <c r="N21014" s="7"/>
    </row>
    <row r="21015" spans="4:14" s="1" customFormat="1">
      <c r="D21015" s="32"/>
      <c r="G21015" s="32"/>
      <c r="I21015" s="7"/>
      <c r="J21015" s="7"/>
      <c r="K21015" s="7"/>
      <c r="N21015" s="7"/>
    </row>
    <row r="21016" spans="4:14" s="1" customFormat="1">
      <c r="D21016" s="32"/>
      <c r="G21016" s="32"/>
      <c r="I21016" s="7"/>
      <c r="J21016" s="7"/>
      <c r="K21016" s="7"/>
      <c r="N21016" s="7"/>
    </row>
    <row r="21017" spans="4:14" s="1" customFormat="1">
      <c r="D21017" s="32"/>
      <c r="G21017" s="32"/>
      <c r="I21017" s="7"/>
      <c r="J21017" s="7"/>
      <c r="K21017" s="7"/>
      <c r="N21017" s="7"/>
    </row>
    <row r="21018" spans="4:14" s="1" customFormat="1">
      <c r="D21018" s="32"/>
      <c r="G21018" s="32"/>
      <c r="I21018" s="7"/>
      <c r="J21018" s="7"/>
      <c r="K21018" s="7"/>
      <c r="N21018" s="7"/>
    </row>
    <row r="21019" spans="4:14" s="1" customFormat="1">
      <c r="D21019" s="32"/>
      <c r="G21019" s="32"/>
      <c r="I21019" s="7"/>
      <c r="J21019" s="7"/>
      <c r="K21019" s="7"/>
      <c r="N21019" s="7"/>
    </row>
    <row r="21020" spans="4:14" s="1" customFormat="1">
      <c r="D21020" s="32"/>
      <c r="G21020" s="32"/>
      <c r="I21020" s="7"/>
      <c r="J21020" s="7"/>
      <c r="K21020" s="7"/>
      <c r="N21020" s="7"/>
    </row>
    <row r="21021" spans="4:14" s="1" customFormat="1">
      <c r="D21021" s="32"/>
      <c r="G21021" s="32"/>
      <c r="I21021" s="7"/>
      <c r="J21021" s="7"/>
      <c r="K21021" s="7"/>
      <c r="N21021" s="7"/>
    </row>
    <row r="21022" spans="4:14" s="1" customFormat="1">
      <c r="D21022" s="32"/>
      <c r="G21022" s="32"/>
      <c r="I21022" s="7"/>
      <c r="J21022" s="7"/>
      <c r="K21022" s="7"/>
      <c r="N21022" s="7"/>
    </row>
    <row r="21023" spans="4:14" s="1" customFormat="1">
      <c r="D21023" s="32"/>
      <c r="G21023" s="32"/>
      <c r="I21023" s="7"/>
      <c r="J21023" s="7"/>
      <c r="K21023" s="7"/>
      <c r="N21023" s="7"/>
    </row>
    <row r="21024" spans="4:14" s="1" customFormat="1">
      <c r="D21024" s="32"/>
      <c r="G21024" s="32"/>
      <c r="I21024" s="7"/>
      <c r="J21024" s="7"/>
      <c r="K21024" s="7"/>
      <c r="N21024" s="7"/>
    </row>
    <row r="21025" spans="4:14" s="1" customFormat="1">
      <c r="D21025" s="32"/>
      <c r="G21025" s="32"/>
      <c r="I21025" s="7"/>
      <c r="J21025" s="7"/>
      <c r="K21025" s="7"/>
      <c r="N21025" s="7"/>
    </row>
    <row r="21026" spans="4:14" s="1" customFormat="1">
      <c r="D21026" s="32"/>
      <c r="G21026" s="32"/>
      <c r="I21026" s="7"/>
      <c r="J21026" s="7"/>
      <c r="K21026" s="7"/>
      <c r="N21026" s="7"/>
    </row>
    <row r="21027" spans="4:14" s="1" customFormat="1">
      <c r="D21027" s="32"/>
      <c r="G21027" s="32"/>
      <c r="I21027" s="7"/>
      <c r="J21027" s="7"/>
      <c r="K21027" s="7"/>
      <c r="N21027" s="7"/>
    </row>
    <row r="21028" spans="4:14" s="1" customFormat="1">
      <c r="D21028" s="32"/>
      <c r="G21028" s="32"/>
      <c r="I21028" s="7"/>
      <c r="J21028" s="7"/>
      <c r="K21028" s="7"/>
      <c r="N21028" s="7"/>
    </row>
    <row r="21029" spans="4:14" s="1" customFormat="1">
      <c r="D21029" s="32"/>
      <c r="G21029" s="32"/>
      <c r="I21029" s="7"/>
      <c r="J21029" s="7"/>
      <c r="K21029" s="7"/>
      <c r="N21029" s="7"/>
    </row>
    <row r="21030" spans="4:14" s="1" customFormat="1">
      <c r="D21030" s="32"/>
      <c r="G21030" s="32"/>
      <c r="I21030" s="7"/>
      <c r="J21030" s="7"/>
      <c r="K21030" s="7"/>
      <c r="N21030" s="7"/>
    </row>
    <row r="21031" spans="4:14" s="1" customFormat="1">
      <c r="D21031" s="32"/>
      <c r="G21031" s="32"/>
      <c r="I21031" s="7"/>
      <c r="J21031" s="7"/>
      <c r="K21031" s="7"/>
      <c r="N21031" s="7"/>
    </row>
    <row r="21032" spans="4:14" s="1" customFormat="1">
      <c r="D21032" s="32"/>
      <c r="G21032" s="32"/>
      <c r="I21032" s="7"/>
      <c r="J21032" s="7"/>
      <c r="K21032" s="7"/>
      <c r="N21032" s="7"/>
    </row>
    <row r="21033" spans="4:14" s="1" customFormat="1">
      <c r="D21033" s="32"/>
      <c r="G21033" s="32"/>
      <c r="I21033" s="7"/>
      <c r="J21033" s="7"/>
      <c r="K21033" s="7"/>
      <c r="N21033" s="7"/>
    </row>
    <row r="21034" spans="4:14" s="1" customFormat="1">
      <c r="D21034" s="32"/>
      <c r="G21034" s="32"/>
      <c r="I21034" s="7"/>
      <c r="J21034" s="7"/>
      <c r="K21034" s="7"/>
      <c r="N21034" s="7"/>
    </row>
    <row r="21035" spans="4:14" s="1" customFormat="1">
      <c r="D21035" s="32"/>
      <c r="G21035" s="32"/>
      <c r="I21035" s="7"/>
      <c r="J21035" s="7"/>
      <c r="K21035" s="7"/>
      <c r="N21035" s="7"/>
    </row>
    <row r="21036" spans="4:14" s="1" customFormat="1">
      <c r="D21036" s="32"/>
      <c r="G21036" s="32"/>
      <c r="I21036" s="7"/>
      <c r="J21036" s="7"/>
      <c r="K21036" s="7"/>
      <c r="N21036" s="7"/>
    </row>
    <row r="21037" spans="4:14" s="1" customFormat="1">
      <c r="D21037" s="32"/>
      <c r="G21037" s="32"/>
      <c r="I21037" s="7"/>
      <c r="J21037" s="7"/>
      <c r="K21037" s="7"/>
      <c r="N21037" s="7"/>
    </row>
    <row r="21038" spans="4:14" s="1" customFormat="1">
      <c r="D21038" s="32"/>
      <c r="G21038" s="32"/>
      <c r="I21038" s="7"/>
      <c r="J21038" s="7"/>
      <c r="K21038" s="7"/>
      <c r="N21038" s="7"/>
    </row>
    <row r="21039" spans="4:14" s="1" customFormat="1">
      <c r="D21039" s="32"/>
      <c r="G21039" s="32"/>
      <c r="I21039" s="7"/>
      <c r="J21039" s="7"/>
      <c r="K21039" s="7"/>
      <c r="N21039" s="7"/>
    </row>
    <row r="21040" spans="4:14" s="1" customFormat="1">
      <c r="D21040" s="32"/>
      <c r="G21040" s="32"/>
      <c r="I21040" s="7"/>
      <c r="J21040" s="7"/>
      <c r="K21040" s="7"/>
      <c r="N21040" s="7"/>
    </row>
    <row r="21041" spans="4:14" s="1" customFormat="1">
      <c r="D21041" s="32"/>
      <c r="G21041" s="32"/>
      <c r="I21041" s="7"/>
      <c r="J21041" s="7"/>
      <c r="K21041" s="7"/>
      <c r="N21041" s="7"/>
    </row>
    <row r="21042" spans="4:14" s="1" customFormat="1">
      <c r="D21042" s="32"/>
      <c r="G21042" s="32"/>
      <c r="I21042" s="7"/>
      <c r="J21042" s="7"/>
      <c r="K21042" s="7"/>
      <c r="N21042" s="7"/>
    </row>
    <row r="21043" spans="4:14" s="1" customFormat="1">
      <c r="D21043" s="32"/>
      <c r="G21043" s="32"/>
      <c r="I21043" s="7"/>
      <c r="J21043" s="7"/>
      <c r="K21043" s="7"/>
      <c r="N21043" s="7"/>
    </row>
    <row r="21044" spans="4:14" s="1" customFormat="1">
      <c r="D21044" s="32"/>
      <c r="G21044" s="32"/>
      <c r="I21044" s="7"/>
      <c r="J21044" s="7"/>
      <c r="K21044" s="7"/>
      <c r="N21044" s="7"/>
    </row>
    <row r="21045" spans="4:14" s="1" customFormat="1">
      <c r="D21045" s="32"/>
      <c r="G21045" s="32"/>
      <c r="I21045" s="7"/>
      <c r="J21045" s="7"/>
      <c r="K21045" s="7"/>
      <c r="N21045" s="7"/>
    </row>
    <row r="21046" spans="4:14" s="1" customFormat="1">
      <c r="D21046" s="32"/>
      <c r="G21046" s="32"/>
      <c r="I21046" s="7"/>
      <c r="J21046" s="7"/>
      <c r="K21046" s="7"/>
      <c r="N21046" s="7"/>
    </row>
    <row r="21047" spans="4:14" s="1" customFormat="1">
      <c r="D21047" s="32"/>
      <c r="G21047" s="32"/>
      <c r="I21047" s="7"/>
      <c r="J21047" s="7"/>
      <c r="K21047" s="7"/>
      <c r="N21047" s="7"/>
    </row>
    <row r="21048" spans="4:14" s="1" customFormat="1">
      <c r="D21048" s="32"/>
      <c r="G21048" s="32"/>
      <c r="I21048" s="7"/>
      <c r="J21048" s="7"/>
      <c r="K21048" s="7"/>
      <c r="N21048" s="7"/>
    </row>
    <row r="21049" spans="4:14" s="1" customFormat="1">
      <c r="D21049" s="32"/>
      <c r="G21049" s="32"/>
      <c r="I21049" s="7"/>
      <c r="J21049" s="7"/>
      <c r="K21049" s="7"/>
      <c r="N21049" s="7"/>
    </row>
    <row r="21050" spans="4:14" s="1" customFormat="1">
      <c r="D21050" s="32"/>
      <c r="G21050" s="32"/>
      <c r="I21050" s="7"/>
      <c r="J21050" s="7"/>
      <c r="K21050" s="7"/>
      <c r="N21050" s="7"/>
    </row>
    <row r="21051" spans="4:14" s="1" customFormat="1">
      <c r="D21051" s="32"/>
      <c r="G21051" s="32"/>
      <c r="I21051" s="7"/>
      <c r="J21051" s="7"/>
      <c r="K21051" s="7"/>
      <c r="N21051" s="7"/>
    </row>
    <row r="21052" spans="4:14" s="1" customFormat="1">
      <c r="D21052" s="32"/>
      <c r="G21052" s="32"/>
      <c r="I21052" s="7"/>
      <c r="J21052" s="7"/>
      <c r="K21052" s="7"/>
      <c r="N21052" s="7"/>
    </row>
    <row r="21053" spans="4:14" s="1" customFormat="1">
      <c r="D21053" s="32"/>
      <c r="G21053" s="32"/>
      <c r="I21053" s="7"/>
      <c r="J21053" s="7"/>
      <c r="K21053" s="7"/>
      <c r="N21053" s="7"/>
    </row>
    <row r="21054" spans="4:14" s="1" customFormat="1">
      <c r="D21054" s="32"/>
      <c r="G21054" s="32"/>
      <c r="I21054" s="7"/>
      <c r="J21054" s="7"/>
      <c r="K21054" s="7"/>
      <c r="N21054" s="7"/>
    </row>
    <row r="21055" spans="4:14" s="1" customFormat="1">
      <c r="D21055" s="32"/>
      <c r="G21055" s="32"/>
      <c r="I21055" s="7"/>
      <c r="J21055" s="7"/>
      <c r="K21055" s="7"/>
      <c r="N21055" s="7"/>
    </row>
    <row r="21056" spans="4:14" s="1" customFormat="1">
      <c r="D21056" s="32"/>
      <c r="G21056" s="32"/>
      <c r="I21056" s="7"/>
      <c r="J21056" s="7"/>
      <c r="K21056" s="7"/>
      <c r="N21056" s="7"/>
    </row>
    <row r="21057" spans="4:14" s="1" customFormat="1">
      <c r="D21057" s="32"/>
      <c r="G21057" s="32"/>
      <c r="I21057" s="7"/>
      <c r="J21057" s="7"/>
      <c r="K21057" s="7"/>
      <c r="N21057" s="7"/>
    </row>
    <row r="21058" spans="4:14" s="1" customFormat="1">
      <c r="D21058" s="32"/>
      <c r="G21058" s="32"/>
      <c r="I21058" s="7"/>
      <c r="J21058" s="7"/>
      <c r="K21058" s="7"/>
      <c r="N21058" s="7"/>
    </row>
    <row r="21059" spans="4:14" s="1" customFormat="1">
      <c r="D21059" s="32"/>
      <c r="G21059" s="32"/>
      <c r="I21059" s="7"/>
      <c r="J21059" s="7"/>
      <c r="K21059" s="7"/>
      <c r="N21059" s="7"/>
    </row>
    <row r="21060" spans="4:14" s="1" customFormat="1">
      <c r="D21060" s="32"/>
      <c r="G21060" s="32"/>
      <c r="I21060" s="7"/>
      <c r="J21060" s="7"/>
      <c r="K21060" s="7"/>
      <c r="N21060" s="7"/>
    </row>
    <row r="21061" spans="4:14" s="1" customFormat="1">
      <c r="D21061" s="32"/>
      <c r="G21061" s="32"/>
      <c r="I21061" s="7"/>
      <c r="J21061" s="7"/>
      <c r="K21061" s="7"/>
      <c r="N21061" s="7"/>
    </row>
    <row r="21062" spans="4:14" s="1" customFormat="1">
      <c r="D21062" s="32"/>
      <c r="G21062" s="32"/>
      <c r="I21062" s="7"/>
      <c r="J21062" s="7"/>
      <c r="K21062" s="7"/>
      <c r="N21062" s="7"/>
    </row>
    <row r="21063" spans="4:14" s="1" customFormat="1">
      <c r="D21063" s="32"/>
      <c r="G21063" s="32"/>
      <c r="I21063" s="7"/>
      <c r="J21063" s="7"/>
      <c r="K21063" s="7"/>
      <c r="N21063" s="7"/>
    </row>
    <row r="21064" spans="4:14" s="1" customFormat="1">
      <c r="D21064" s="32"/>
      <c r="G21064" s="32"/>
      <c r="I21064" s="7"/>
      <c r="J21064" s="7"/>
      <c r="K21064" s="7"/>
      <c r="N21064" s="7"/>
    </row>
    <row r="21065" spans="4:14" s="1" customFormat="1">
      <c r="D21065" s="32"/>
      <c r="G21065" s="32"/>
      <c r="I21065" s="7"/>
      <c r="J21065" s="7"/>
      <c r="K21065" s="7"/>
      <c r="N21065" s="7"/>
    </row>
    <row r="21066" spans="4:14" s="1" customFormat="1">
      <c r="D21066" s="32"/>
      <c r="G21066" s="32"/>
      <c r="I21066" s="7"/>
      <c r="J21066" s="7"/>
      <c r="K21066" s="7"/>
      <c r="N21066" s="7"/>
    </row>
    <row r="21067" spans="4:14" s="1" customFormat="1">
      <c r="D21067" s="32"/>
      <c r="G21067" s="32"/>
      <c r="I21067" s="7"/>
      <c r="J21067" s="7"/>
      <c r="K21067" s="7"/>
      <c r="N21067" s="7"/>
    </row>
    <row r="21068" spans="4:14" s="1" customFormat="1">
      <c r="D21068" s="32"/>
      <c r="G21068" s="32"/>
      <c r="I21068" s="7"/>
      <c r="J21068" s="7"/>
      <c r="K21068" s="7"/>
      <c r="N21068" s="7"/>
    </row>
    <row r="21069" spans="4:14" s="1" customFormat="1">
      <c r="D21069" s="32"/>
      <c r="G21069" s="32"/>
      <c r="I21069" s="7"/>
      <c r="J21069" s="7"/>
      <c r="K21069" s="7"/>
      <c r="N21069" s="7"/>
    </row>
    <row r="21070" spans="4:14" s="1" customFormat="1">
      <c r="D21070" s="32"/>
      <c r="G21070" s="32"/>
      <c r="I21070" s="7"/>
      <c r="J21070" s="7"/>
      <c r="K21070" s="7"/>
      <c r="N21070" s="7"/>
    </row>
    <row r="21071" spans="4:14" s="1" customFormat="1">
      <c r="D21071" s="32"/>
      <c r="G21071" s="32"/>
      <c r="I21071" s="7"/>
      <c r="J21071" s="7"/>
      <c r="K21071" s="7"/>
      <c r="N21071" s="7"/>
    </row>
    <row r="21072" spans="4:14" s="1" customFormat="1">
      <c r="D21072" s="32"/>
      <c r="G21072" s="32"/>
      <c r="I21072" s="7"/>
      <c r="J21072" s="7"/>
      <c r="K21072" s="7"/>
      <c r="N21072" s="7"/>
    </row>
    <row r="21073" spans="4:14" s="1" customFormat="1">
      <c r="D21073" s="32"/>
      <c r="G21073" s="32"/>
      <c r="I21073" s="7"/>
      <c r="J21073" s="7"/>
      <c r="K21073" s="7"/>
      <c r="N21073" s="7"/>
    </row>
    <row r="21074" spans="4:14" s="1" customFormat="1">
      <c r="D21074" s="32"/>
      <c r="G21074" s="32"/>
      <c r="I21074" s="7"/>
      <c r="J21074" s="7"/>
      <c r="K21074" s="7"/>
      <c r="N21074" s="7"/>
    </row>
    <row r="21075" spans="4:14" s="1" customFormat="1">
      <c r="D21075" s="32"/>
      <c r="G21075" s="32"/>
      <c r="I21075" s="7"/>
      <c r="J21075" s="7"/>
      <c r="K21075" s="7"/>
      <c r="N21075" s="7"/>
    </row>
    <row r="21076" spans="4:14" s="1" customFormat="1">
      <c r="D21076" s="32"/>
      <c r="G21076" s="32"/>
      <c r="I21076" s="7"/>
      <c r="J21076" s="7"/>
      <c r="K21076" s="7"/>
      <c r="N21076" s="7"/>
    </row>
    <row r="21077" spans="4:14" s="1" customFormat="1">
      <c r="D21077" s="32"/>
      <c r="G21077" s="32"/>
      <c r="I21077" s="7"/>
      <c r="J21077" s="7"/>
      <c r="K21077" s="7"/>
      <c r="N21077" s="7"/>
    </row>
    <row r="21078" spans="4:14" s="1" customFormat="1">
      <c r="D21078" s="32"/>
      <c r="G21078" s="32"/>
      <c r="I21078" s="7"/>
      <c r="J21078" s="7"/>
      <c r="K21078" s="7"/>
      <c r="N21078" s="7"/>
    </row>
    <row r="21079" spans="4:14" s="1" customFormat="1">
      <c r="D21079" s="32"/>
      <c r="G21079" s="32"/>
      <c r="I21079" s="7"/>
      <c r="J21079" s="7"/>
      <c r="K21079" s="7"/>
      <c r="N21079" s="7"/>
    </row>
    <row r="21080" spans="4:14" s="1" customFormat="1">
      <c r="D21080" s="32"/>
      <c r="G21080" s="32"/>
      <c r="I21080" s="7"/>
      <c r="J21080" s="7"/>
      <c r="K21080" s="7"/>
      <c r="N21080" s="7"/>
    </row>
    <row r="21081" spans="4:14" s="1" customFormat="1">
      <c r="D21081" s="32"/>
      <c r="G21081" s="32"/>
      <c r="I21081" s="7"/>
      <c r="J21081" s="7"/>
      <c r="K21081" s="7"/>
      <c r="N21081" s="7"/>
    </row>
    <row r="21082" spans="4:14" s="1" customFormat="1">
      <c r="D21082" s="32"/>
      <c r="G21082" s="32"/>
      <c r="I21082" s="7"/>
      <c r="J21082" s="7"/>
      <c r="K21082" s="7"/>
      <c r="N21082" s="7"/>
    </row>
    <row r="21083" spans="4:14" s="1" customFormat="1">
      <c r="D21083" s="32"/>
      <c r="G21083" s="32"/>
      <c r="I21083" s="7"/>
      <c r="J21083" s="7"/>
      <c r="K21083" s="7"/>
      <c r="N21083" s="7"/>
    </row>
    <row r="21084" spans="4:14" s="1" customFormat="1">
      <c r="D21084" s="32"/>
      <c r="G21084" s="32"/>
      <c r="I21084" s="7"/>
      <c r="J21084" s="7"/>
      <c r="K21084" s="7"/>
      <c r="N21084" s="7"/>
    </row>
    <row r="21085" spans="4:14" s="1" customFormat="1">
      <c r="D21085" s="32"/>
      <c r="G21085" s="32"/>
      <c r="I21085" s="7"/>
      <c r="J21085" s="7"/>
      <c r="K21085" s="7"/>
      <c r="N21085" s="7"/>
    </row>
    <row r="21086" spans="4:14" s="1" customFormat="1">
      <c r="D21086" s="32"/>
      <c r="G21086" s="32"/>
      <c r="I21086" s="7"/>
      <c r="J21086" s="7"/>
      <c r="K21086" s="7"/>
      <c r="N21086" s="7"/>
    </row>
    <row r="21087" spans="4:14" s="1" customFormat="1">
      <c r="D21087" s="32"/>
      <c r="G21087" s="32"/>
      <c r="I21087" s="7"/>
      <c r="J21087" s="7"/>
      <c r="K21087" s="7"/>
      <c r="N21087" s="7"/>
    </row>
    <row r="21088" spans="4:14" s="1" customFormat="1">
      <c r="D21088" s="32"/>
      <c r="G21088" s="32"/>
      <c r="I21088" s="7"/>
      <c r="J21088" s="7"/>
      <c r="K21088" s="7"/>
      <c r="N21088" s="7"/>
    </row>
    <row r="21089" spans="4:14" s="1" customFormat="1">
      <c r="D21089" s="32"/>
      <c r="G21089" s="32"/>
      <c r="I21089" s="7"/>
      <c r="J21089" s="7"/>
      <c r="K21089" s="7"/>
      <c r="N21089" s="7"/>
    </row>
    <row r="21090" spans="4:14" s="1" customFormat="1">
      <c r="D21090" s="32"/>
      <c r="G21090" s="32"/>
      <c r="I21090" s="7"/>
      <c r="J21090" s="7"/>
      <c r="K21090" s="7"/>
      <c r="N21090" s="7"/>
    </row>
    <row r="21091" spans="4:14" s="1" customFormat="1">
      <c r="D21091" s="32"/>
      <c r="G21091" s="32"/>
      <c r="I21091" s="7"/>
      <c r="J21091" s="7"/>
      <c r="K21091" s="7"/>
      <c r="N21091" s="7"/>
    </row>
    <row r="21092" spans="4:14" s="1" customFormat="1">
      <c r="D21092" s="32"/>
      <c r="G21092" s="32"/>
      <c r="I21092" s="7"/>
      <c r="J21092" s="7"/>
      <c r="K21092" s="7"/>
      <c r="N21092" s="7"/>
    </row>
    <row r="21093" spans="4:14" s="1" customFormat="1">
      <c r="D21093" s="32"/>
      <c r="G21093" s="32"/>
      <c r="I21093" s="7"/>
      <c r="J21093" s="7"/>
      <c r="K21093" s="7"/>
      <c r="N21093" s="7"/>
    </row>
    <row r="21094" spans="4:14" s="1" customFormat="1">
      <c r="D21094" s="32"/>
      <c r="G21094" s="32"/>
      <c r="I21094" s="7"/>
      <c r="J21094" s="7"/>
      <c r="K21094" s="7"/>
      <c r="N21094" s="7"/>
    </row>
    <row r="21095" spans="4:14" s="1" customFormat="1">
      <c r="D21095" s="32"/>
      <c r="G21095" s="32"/>
      <c r="I21095" s="7"/>
      <c r="J21095" s="7"/>
      <c r="K21095" s="7"/>
      <c r="N21095" s="7"/>
    </row>
    <row r="21096" spans="4:14" s="1" customFormat="1">
      <c r="D21096" s="32"/>
      <c r="G21096" s="32"/>
      <c r="I21096" s="7"/>
      <c r="J21096" s="7"/>
      <c r="K21096" s="7"/>
      <c r="N21096" s="7"/>
    </row>
    <row r="21097" spans="4:14" s="1" customFormat="1">
      <c r="D21097" s="32"/>
      <c r="G21097" s="32"/>
      <c r="I21097" s="7"/>
      <c r="J21097" s="7"/>
      <c r="K21097" s="7"/>
      <c r="N21097" s="7"/>
    </row>
    <row r="21098" spans="4:14" s="1" customFormat="1">
      <c r="D21098" s="32"/>
      <c r="G21098" s="32"/>
      <c r="I21098" s="7"/>
      <c r="J21098" s="7"/>
      <c r="K21098" s="7"/>
      <c r="N21098" s="7"/>
    </row>
    <row r="21099" spans="4:14" s="1" customFormat="1">
      <c r="D21099" s="32"/>
      <c r="G21099" s="32"/>
      <c r="I21099" s="7"/>
      <c r="J21099" s="7"/>
      <c r="K21099" s="7"/>
      <c r="N21099" s="7"/>
    </row>
    <row r="21100" spans="4:14" s="1" customFormat="1">
      <c r="D21100" s="32"/>
      <c r="G21100" s="32"/>
      <c r="I21100" s="7"/>
      <c r="J21100" s="7"/>
      <c r="K21100" s="7"/>
      <c r="N21100" s="7"/>
    </row>
    <row r="21101" spans="4:14" s="1" customFormat="1">
      <c r="D21101" s="32"/>
      <c r="G21101" s="32"/>
      <c r="I21101" s="7"/>
      <c r="J21101" s="7"/>
      <c r="K21101" s="7"/>
      <c r="N21101" s="7"/>
    </row>
    <row r="21102" spans="4:14" s="1" customFormat="1">
      <c r="D21102" s="32"/>
      <c r="G21102" s="32"/>
      <c r="I21102" s="7"/>
      <c r="J21102" s="7"/>
      <c r="K21102" s="7"/>
      <c r="N21102" s="7"/>
    </row>
    <row r="21103" spans="4:14" s="1" customFormat="1">
      <c r="D21103" s="32"/>
      <c r="G21103" s="32"/>
      <c r="I21103" s="7"/>
      <c r="J21103" s="7"/>
      <c r="K21103" s="7"/>
      <c r="N21103" s="7"/>
    </row>
    <row r="21104" spans="4:14" s="1" customFormat="1">
      <c r="D21104" s="32"/>
      <c r="G21104" s="32"/>
      <c r="I21104" s="7"/>
      <c r="J21104" s="7"/>
      <c r="K21104" s="7"/>
      <c r="N21104" s="7"/>
    </row>
    <row r="21105" spans="4:14" s="1" customFormat="1">
      <c r="D21105" s="32"/>
      <c r="G21105" s="32"/>
      <c r="I21105" s="7"/>
      <c r="J21105" s="7"/>
      <c r="K21105" s="7"/>
      <c r="N21105" s="7"/>
    </row>
    <row r="21106" spans="4:14" s="1" customFormat="1">
      <c r="D21106" s="32"/>
      <c r="G21106" s="32"/>
      <c r="I21106" s="7"/>
      <c r="J21106" s="7"/>
      <c r="K21106" s="7"/>
      <c r="N21106" s="7"/>
    </row>
    <row r="21107" spans="4:14" s="1" customFormat="1">
      <c r="D21107" s="32"/>
      <c r="G21107" s="32"/>
      <c r="I21107" s="7"/>
      <c r="J21107" s="7"/>
      <c r="K21107" s="7"/>
      <c r="N21107" s="7"/>
    </row>
    <row r="21108" spans="4:14" s="1" customFormat="1">
      <c r="D21108" s="32"/>
      <c r="G21108" s="32"/>
      <c r="I21108" s="7"/>
      <c r="J21108" s="7"/>
      <c r="K21108" s="7"/>
      <c r="N21108" s="7"/>
    </row>
    <row r="21109" spans="4:14" s="1" customFormat="1">
      <c r="D21109" s="32"/>
      <c r="G21109" s="32"/>
      <c r="I21109" s="7"/>
      <c r="J21109" s="7"/>
      <c r="K21109" s="7"/>
      <c r="N21109" s="7"/>
    </row>
    <row r="21110" spans="4:14" s="1" customFormat="1">
      <c r="D21110" s="32"/>
      <c r="G21110" s="32"/>
      <c r="I21110" s="7"/>
      <c r="J21110" s="7"/>
      <c r="K21110" s="7"/>
      <c r="N21110" s="7"/>
    </row>
    <row r="21111" spans="4:14" s="1" customFormat="1">
      <c r="D21111" s="32"/>
      <c r="G21111" s="32"/>
      <c r="I21111" s="7"/>
      <c r="J21111" s="7"/>
      <c r="K21111" s="7"/>
      <c r="N21111" s="7"/>
    </row>
    <row r="21112" spans="4:14" s="1" customFormat="1">
      <c r="D21112" s="32"/>
      <c r="G21112" s="32"/>
      <c r="I21112" s="7"/>
      <c r="J21112" s="7"/>
      <c r="K21112" s="7"/>
      <c r="N21112" s="7"/>
    </row>
    <row r="21113" spans="4:14" s="1" customFormat="1">
      <c r="D21113" s="32"/>
      <c r="G21113" s="32"/>
      <c r="I21113" s="7"/>
      <c r="J21113" s="7"/>
      <c r="K21113" s="7"/>
      <c r="N21113" s="7"/>
    </row>
    <row r="21114" spans="4:14" s="1" customFormat="1">
      <c r="D21114" s="32"/>
      <c r="G21114" s="32"/>
      <c r="I21114" s="7"/>
      <c r="J21114" s="7"/>
      <c r="K21114" s="7"/>
      <c r="N21114" s="7"/>
    </row>
    <row r="21115" spans="4:14" s="1" customFormat="1">
      <c r="D21115" s="32"/>
      <c r="G21115" s="32"/>
      <c r="I21115" s="7"/>
      <c r="J21115" s="7"/>
      <c r="K21115" s="7"/>
      <c r="N21115" s="7"/>
    </row>
    <row r="21116" spans="4:14" s="1" customFormat="1">
      <c r="D21116" s="32"/>
      <c r="G21116" s="32"/>
      <c r="I21116" s="7"/>
      <c r="J21116" s="7"/>
      <c r="K21116" s="7"/>
      <c r="N21116" s="7"/>
    </row>
    <row r="21117" spans="4:14" s="1" customFormat="1">
      <c r="D21117" s="32"/>
      <c r="G21117" s="32"/>
      <c r="I21117" s="7"/>
      <c r="J21117" s="7"/>
      <c r="K21117" s="7"/>
      <c r="N21117" s="7"/>
    </row>
    <row r="21118" spans="4:14" s="1" customFormat="1">
      <c r="D21118" s="32"/>
      <c r="G21118" s="32"/>
      <c r="I21118" s="7"/>
      <c r="J21118" s="7"/>
      <c r="K21118" s="7"/>
      <c r="N21118" s="7"/>
    </row>
    <row r="21119" spans="4:14" s="1" customFormat="1">
      <c r="D21119" s="32"/>
      <c r="G21119" s="32"/>
      <c r="I21119" s="7"/>
      <c r="J21119" s="7"/>
      <c r="K21119" s="7"/>
      <c r="N21119" s="7"/>
    </row>
    <row r="21120" spans="4:14" s="1" customFormat="1">
      <c r="D21120" s="32"/>
      <c r="G21120" s="32"/>
      <c r="I21120" s="7"/>
      <c r="J21120" s="7"/>
      <c r="K21120" s="7"/>
      <c r="N21120" s="7"/>
    </row>
    <row r="21121" spans="4:14" s="1" customFormat="1">
      <c r="D21121" s="32"/>
      <c r="G21121" s="32"/>
      <c r="I21121" s="7"/>
      <c r="J21121" s="7"/>
      <c r="K21121" s="7"/>
      <c r="N21121" s="7"/>
    </row>
    <row r="21122" spans="4:14" s="1" customFormat="1">
      <c r="D21122" s="32"/>
      <c r="G21122" s="32"/>
      <c r="I21122" s="7"/>
      <c r="J21122" s="7"/>
      <c r="K21122" s="7"/>
      <c r="N21122" s="7"/>
    </row>
    <row r="21123" spans="4:14" s="1" customFormat="1">
      <c r="D21123" s="32"/>
      <c r="G21123" s="32"/>
      <c r="I21123" s="7"/>
      <c r="J21123" s="7"/>
      <c r="K21123" s="7"/>
      <c r="N21123" s="7"/>
    </row>
    <row r="21124" spans="4:14" s="1" customFormat="1">
      <c r="D21124" s="32"/>
      <c r="G21124" s="32"/>
      <c r="I21124" s="7"/>
      <c r="J21124" s="7"/>
      <c r="K21124" s="7"/>
      <c r="N21124" s="7"/>
    </row>
    <row r="21125" spans="4:14" s="1" customFormat="1">
      <c r="D21125" s="32"/>
      <c r="G21125" s="32"/>
      <c r="I21125" s="7"/>
      <c r="J21125" s="7"/>
      <c r="K21125" s="7"/>
      <c r="N21125" s="7"/>
    </row>
    <row r="21126" spans="4:14" s="1" customFormat="1">
      <c r="D21126" s="32"/>
      <c r="G21126" s="32"/>
      <c r="I21126" s="7"/>
      <c r="J21126" s="7"/>
      <c r="K21126" s="7"/>
      <c r="N21126" s="7"/>
    </row>
    <row r="21127" spans="4:14" s="1" customFormat="1">
      <c r="D21127" s="32"/>
      <c r="G21127" s="32"/>
      <c r="I21127" s="7"/>
      <c r="J21127" s="7"/>
      <c r="K21127" s="7"/>
      <c r="N21127" s="7"/>
    </row>
    <row r="21128" spans="4:14" s="1" customFormat="1">
      <c r="D21128" s="32"/>
      <c r="G21128" s="32"/>
      <c r="I21128" s="7"/>
      <c r="J21128" s="7"/>
      <c r="K21128" s="7"/>
      <c r="N21128" s="7"/>
    </row>
    <row r="21129" spans="4:14" s="1" customFormat="1">
      <c r="D21129" s="32"/>
      <c r="G21129" s="32"/>
      <c r="I21129" s="7"/>
      <c r="J21129" s="7"/>
      <c r="K21129" s="7"/>
      <c r="N21129" s="7"/>
    </row>
    <row r="21130" spans="4:14" s="1" customFormat="1">
      <c r="D21130" s="32"/>
      <c r="G21130" s="32"/>
      <c r="I21130" s="7"/>
      <c r="J21130" s="7"/>
      <c r="K21130" s="7"/>
      <c r="N21130" s="7"/>
    </row>
    <row r="21131" spans="4:14" s="1" customFormat="1">
      <c r="D21131" s="32"/>
      <c r="G21131" s="32"/>
      <c r="I21131" s="7"/>
      <c r="J21131" s="7"/>
      <c r="K21131" s="7"/>
      <c r="N21131" s="7"/>
    </row>
    <row r="21132" spans="4:14" s="1" customFormat="1">
      <c r="D21132" s="32"/>
      <c r="G21132" s="32"/>
      <c r="I21132" s="7"/>
      <c r="J21132" s="7"/>
      <c r="K21132" s="7"/>
      <c r="N21132" s="7"/>
    </row>
    <row r="21133" spans="4:14" s="1" customFormat="1">
      <c r="D21133" s="32"/>
      <c r="G21133" s="32"/>
      <c r="I21133" s="7"/>
      <c r="J21133" s="7"/>
      <c r="K21133" s="7"/>
      <c r="N21133" s="7"/>
    </row>
    <row r="21134" spans="4:14" s="1" customFormat="1">
      <c r="D21134" s="32"/>
      <c r="G21134" s="32"/>
      <c r="I21134" s="7"/>
      <c r="J21134" s="7"/>
      <c r="K21134" s="7"/>
      <c r="N21134" s="7"/>
    </row>
    <row r="21135" spans="4:14" s="1" customFormat="1">
      <c r="D21135" s="32"/>
      <c r="G21135" s="32"/>
      <c r="I21135" s="7"/>
      <c r="J21135" s="7"/>
      <c r="K21135" s="7"/>
      <c r="N21135" s="7"/>
    </row>
    <row r="21136" spans="4:14" s="1" customFormat="1">
      <c r="D21136" s="32"/>
      <c r="G21136" s="32"/>
      <c r="I21136" s="7"/>
      <c r="J21136" s="7"/>
      <c r="K21136" s="7"/>
      <c r="N21136" s="7"/>
    </row>
    <row r="21137" spans="4:14" s="1" customFormat="1">
      <c r="D21137" s="32"/>
      <c r="G21137" s="32"/>
      <c r="I21137" s="7"/>
      <c r="J21137" s="7"/>
      <c r="K21137" s="7"/>
      <c r="N21137" s="7"/>
    </row>
    <row r="21138" spans="4:14" s="1" customFormat="1">
      <c r="D21138" s="32"/>
      <c r="G21138" s="32"/>
      <c r="I21138" s="7"/>
      <c r="J21138" s="7"/>
      <c r="K21138" s="7"/>
      <c r="N21138" s="7"/>
    </row>
    <row r="21139" spans="4:14" s="1" customFormat="1">
      <c r="D21139" s="32"/>
      <c r="G21139" s="32"/>
      <c r="I21139" s="7"/>
      <c r="J21139" s="7"/>
      <c r="K21139" s="7"/>
      <c r="N21139" s="7"/>
    </row>
    <row r="21140" spans="4:14" s="1" customFormat="1">
      <c r="D21140" s="32"/>
      <c r="G21140" s="32"/>
      <c r="I21140" s="7"/>
      <c r="J21140" s="7"/>
      <c r="K21140" s="7"/>
      <c r="N21140" s="7"/>
    </row>
    <row r="21141" spans="4:14" s="1" customFormat="1">
      <c r="D21141" s="32"/>
      <c r="G21141" s="32"/>
      <c r="I21141" s="7"/>
      <c r="J21141" s="7"/>
      <c r="K21141" s="7"/>
      <c r="N21141" s="7"/>
    </row>
    <row r="21142" spans="4:14" s="1" customFormat="1">
      <c r="D21142" s="32"/>
      <c r="G21142" s="32"/>
      <c r="I21142" s="7"/>
      <c r="J21142" s="7"/>
      <c r="K21142" s="7"/>
      <c r="N21142" s="7"/>
    </row>
    <row r="21143" spans="4:14" s="1" customFormat="1">
      <c r="D21143" s="32"/>
      <c r="G21143" s="32"/>
      <c r="I21143" s="7"/>
      <c r="J21143" s="7"/>
      <c r="K21143" s="7"/>
      <c r="N21143" s="7"/>
    </row>
    <row r="21144" spans="4:14" s="1" customFormat="1">
      <c r="D21144" s="32"/>
      <c r="G21144" s="32"/>
      <c r="I21144" s="7"/>
      <c r="J21144" s="7"/>
      <c r="K21144" s="7"/>
      <c r="N21144" s="7"/>
    </row>
    <row r="21145" spans="4:14" s="1" customFormat="1">
      <c r="D21145" s="32"/>
      <c r="G21145" s="32"/>
      <c r="I21145" s="7"/>
      <c r="J21145" s="7"/>
      <c r="K21145" s="7"/>
      <c r="N21145" s="7"/>
    </row>
    <row r="21146" spans="4:14" s="1" customFormat="1">
      <c r="D21146" s="32"/>
      <c r="G21146" s="32"/>
      <c r="I21146" s="7"/>
      <c r="J21146" s="7"/>
      <c r="K21146" s="7"/>
      <c r="N21146" s="7"/>
    </row>
    <row r="21147" spans="4:14" s="1" customFormat="1">
      <c r="D21147" s="32"/>
      <c r="G21147" s="32"/>
      <c r="I21147" s="7"/>
      <c r="J21147" s="7"/>
      <c r="K21147" s="7"/>
      <c r="N21147" s="7"/>
    </row>
    <row r="21148" spans="4:14" s="1" customFormat="1">
      <c r="D21148" s="32"/>
      <c r="G21148" s="32"/>
      <c r="I21148" s="7"/>
      <c r="J21148" s="7"/>
      <c r="K21148" s="7"/>
      <c r="N21148" s="7"/>
    </row>
    <row r="21149" spans="4:14" s="1" customFormat="1">
      <c r="D21149" s="32"/>
      <c r="G21149" s="32"/>
      <c r="I21149" s="7"/>
      <c r="J21149" s="7"/>
      <c r="K21149" s="7"/>
      <c r="N21149" s="7"/>
    </row>
    <row r="21150" spans="4:14" s="1" customFormat="1">
      <c r="D21150" s="32"/>
      <c r="G21150" s="32"/>
      <c r="I21150" s="7"/>
      <c r="J21150" s="7"/>
      <c r="K21150" s="7"/>
      <c r="N21150" s="7"/>
    </row>
    <row r="21151" spans="4:14" s="1" customFormat="1">
      <c r="D21151" s="32"/>
      <c r="G21151" s="32"/>
      <c r="I21151" s="7"/>
      <c r="J21151" s="7"/>
      <c r="K21151" s="7"/>
      <c r="N21151" s="7"/>
    </row>
    <row r="21152" spans="4:14" s="1" customFormat="1">
      <c r="D21152" s="32"/>
      <c r="G21152" s="32"/>
      <c r="I21152" s="7"/>
      <c r="J21152" s="7"/>
      <c r="K21152" s="7"/>
      <c r="N21152" s="7"/>
    </row>
    <row r="21153" spans="4:14" s="1" customFormat="1">
      <c r="D21153" s="32"/>
      <c r="G21153" s="32"/>
      <c r="I21153" s="7"/>
      <c r="J21153" s="7"/>
      <c r="K21153" s="7"/>
      <c r="N21153" s="7"/>
    </row>
    <row r="21154" spans="4:14" s="1" customFormat="1">
      <c r="D21154" s="32"/>
      <c r="G21154" s="32"/>
      <c r="I21154" s="7"/>
      <c r="J21154" s="7"/>
      <c r="K21154" s="7"/>
      <c r="N21154" s="7"/>
    </row>
    <row r="21155" spans="4:14" s="1" customFormat="1">
      <c r="D21155" s="32"/>
      <c r="G21155" s="32"/>
      <c r="I21155" s="7"/>
      <c r="J21155" s="7"/>
      <c r="K21155" s="7"/>
      <c r="N21155" s="7"/>
    </row>
    <row r="21156" spans="4:14" s="1" customFormat="1">
      <c r="D21156" s="32"/>
      <c r="G21156" s="32"/>
      <c r="I21156" s="7"/>
      <c r="J21156" s="7"/>
      <c r="K21156" s="7"/>
      <c r="N21156" s="7"/>
    </row>
    <row r="21157" spans="4:14" s="1" customFormat="1">
      <c r="D21157" s="32"/>
      <c r="G21157" s="32"/>
      <c r="I21157" s="7"/>
      <c r="J21157" s="7"/>
      <c r="K21157" s="7"/>
      <c r="N21157" s="7"/>
    </row>
    <row r="21158" spans="4:14" s="1" customFormat="1">
      <c r="D21158" s="32"/>
      <c r="G21158" s="32"/>
      <c r="I21158" s="7"/>
      <c r="J21158" s="7"/>
      <c r="K21158" s="7"/>
      <c r="N21158" s="7"/>
    </row>
    <row r="21159" spans="4:14" s="1" customFormat="1">
      <c r="D21159" s="32"/>
      <c r="G21159" s="32"/>
      <c r="I21159" s="7"/>
      <c r="J21159" s="7"/>
      <c r="K21159" s="7"/>
      <c r="N21159" s="7"/>
    </row>
    <row r="21160" spans="4:14" s="1" customFormat="1">
      <c r="D21160" s="32"/>
      <c r="G21160" s="32"/>
      <c r="I21160" s="7"/>
      <c r="J21160" s="7"/>
      <c r="K21160" s="7"/>
      <c r="N21160" s="7"/>
    </row>
    <row r="21161" spans="4:14" s="1" customFormat="1">
      <c r="D21161" s="32"/>
      <c r="G21161" s="32"/>
      <c r="I21161" s="7"/>
      <c r="J21161" s="7"/>
      <c r="K21161" s="7"/>
      <c r="N21161" s="7"/>
    </row>
    <row r="21162" spans="4:14" s="1" customFormat="1">
      <c r="D21162" s="32"/>
      <c r="G21162" s="32"/>
      <c r="I21162" s="7"/>
      <c r="J21162" s="7"/>
      <c r="K21162" s="7"/>
      <c r="N21162" s="7"/>
    </row>
    <row r="21163" spans="4:14" s="1" customFormat="1">
      <c r="D21163" s="32"/>
      <c r="G21163" s="32"/>
      <c r="I21163" s="7"/>
      <c r="J21163" s="7"/>
      <c r="K21163" s="7"/>
      <c r="N21163" s="7"/>
    </row>
    <row r="21164" spans="4:14" s="1" customFormat="1">
      <c r="D21164" s="32"/>
      <c r="G21164" s="32"/>
      <c r="I21164" s="7"/>
      <c r="J21164" s="7"/>
      <c r="K21164" s="7"/>
      <c r="N21164" s="7"/>
    </row>
    <row r="21165" spans="4:14" s="1" customFormat="1">
      <c r="D21165" s="32"/>
      <c r="G21165" s="32"/>
      <c r="I21165" s="7"/>
      <c r="J21165" s="7"/>
      <c r="K21165" s="7"/>
      <c r="N21165" s="7"/>
    </row>
    <row r="21166" spans="4:14" s="1" customFormat="1">
      <c r="D21166" s="32"/>
      <c r="G21166" s="32"/>
      <c r="I21166" s="7"/>
      <c r="J21166" s="7"/>
      <c r="K21166" s="7"/>
      <c r="N21166" s="7"/>
    </row>
    <row r="21167" spans="4:14" s="1" customFormat="1">
      <c r="D21167" s="32"/>
      <c r="G21167" s="32"/>
      <c r="I21167" s="7"/>
      <c r="J21167" s="7"/>
      <c r="K21167" s="7"/>
      <c r="N21167" s="7"/>
    </row>
    <row r="21168" spans="4:14" s="1" customFormat="1">
      <c r="D21168" s="32"/>
      <c r="G21168" s="32"/>
      <c r="I21168" s="7"/>
      <c r="J21168" s="7"/>
      <c r="K21168" s="7"/>
      <c r="N21168" s="7"/>
    </row>
    <row r="21169" spans="4:14" s="1" customFormat="1">
      <c r="D21169" s="32"/>
      <c r="G21169" s="32"/>
      <c r="I21169" s="7"/>
      <c r="J21169" s="7"/>
      <c r="K21169" s="7"/>
      <c r="N21169" s="7"/>
    </row>
    <row r="21170" spans="4:14" s="1" customFormat="1">
      <c r="D21170" s="32"/>
      <c r="G21170" s="32"/>
      <c r="I21170" s="7"/>
      <c r="J21170" s="7"/>
      <c r="K21170" s="7"/>
      <c r="N21170" s="7"/>
    </row>
    <row r="21171" spans="4:14" s="1" customFormat="1">
      <c r="D21171" s="32"/>
      <c r="G21171" s="32"/>
      <c r="I21171" s="7"/>
      <c r="J21171" s="7"/>
      <c r="K21171" s="7"/>
      <c r="N21171" s="7"/>
    </row>
    <row r="21172" spans="4:14" s="1" customFormat="1">
      <c r="D21172" s="32"/>
      <c r="G21172" s="32"/>
      <c r="I21172" s="7"/>
      <c r="J21172" s="7"/>
      <c r="K21172" s="7"/>
      <c r="N21172" s="7"/>
    </row>
    <row r="21173" spans="4:14" s="1" customFormat="1">
      <c r="D21173" s="32"/>
      <c r="G21173" s="32"/>
      <c r="I21173" s="7"/>
      <c r="J21173" s="7"/>
      <c r="K21173" s="7"/>
      <c r="N21173" s="7"/>
    </row>
    <row r="21174" spans="4:14" s="1" customFormat="1">
      <c r="D21174" s="32"/>
      <c r="G21174" s="32"/>
      <c r="I21174" s="7"/>
      <c r="J21174" s="7"/>
      <c r="K21174" s="7"/>
      <c r="N21174" s="7"/>
    </row>
    <row r="21175" spans="4:14" s="1" customFormat="1">
      <c r="D21175" s="32"/>
      <c r="G21175" s="32"/>
      <c r="I21175" s="7"/>
      <c r="J21175" s="7"/>
      <c r="K21175" s="7"/>
      <c r="N21175" s="7"/>
    </row>
    <row r="21176" spans="4:14" s="1" customFormat="1">
      <c r="D21176" s="32"/>
      <c r="G21176" s="32"/>
      <c r="I21176" s="7"/>
      <c r="J21176" s="7"/>
      <c r="K21176" s="7"/>
      <c r="N21176" s="7"/>
    </row>
    <row r="21177" spans="4:14" s="1" customFormat="1">
      <c r="D21177" s="32"/>
      <c r="G21177" s="32"/>
      <c r="I21177" s="7"/>
      <c r="J21177" s="7"/>
      <c r="K21177" s="7"/>
      <c r="N21177" s="7"/>
    </row>
    <row r="21178" spans="4:14" s="1" customFormat="1">
      <c r="D21178" s="32"/>
      <c r="G21178" s="32"/>
      <c r="I21178" s="7"/>
      <c r="J21178" s="7"/>
      <c r="K21178" s="7"/>
      <c r="N21178" s="7"/>
    </row>
    <row r="21179" spans="4:14" s="1" customFormat="1">
      <c r="D21179" s="32"/>
      <c r="G21179" s="32"/>
      <c r="I21179" s="7"/>
      <c r="J21179" s="7"/>
      <c r="K21179" s="7"/>
      <c r="N21179" s="7"/>
    </row>
    <row r="21180" spans="4:14" s="1" customFormat="1">
      <c r="D21180" s="32"/>
      <c r="G21180" s="32"/>
      <c r="I21180" s="7"/>
      <c r="J21180" s="7"/>
      <c r="K21180" s="7"/>
      <c r="N21180" s="7"/>
    </row>
    <row r="21181" spans="4:14" s="1" customFormat="1">
      <c r="D21181" s="32"/>
      <c r="G21181" s="32"/>
      <c r="I21181" s="7"/>
      <c r="J21181" s="7"/>
      <c r="K21181" s="7"/>
      <c r="N21181" s="7"/>
    </row>
    <row r="21182" spans="4:14" s="1" customFormat="1">
      <c r="D21182" s="32"/>
      <c r="G21182" s="32"/>
      <c r="I21182" s="7"/>
      <c r="J21182" s="7"/>
      <c r="K21182" s="7"/>
      <c r="N21182" s="7"/>
    </row>
    <row r="21183" spans="4:14" s="1" customFormat="1">
      <c r="D21183" s="32"/>
      <c r="G21183" s="32"/>
      <c r="I21183" s="7"/>
      <c r="J21183" s="7"/>
      <c r="K21183" s="7"/>
      <c r="N21183" s="7"/>
    </row>
    <row r="21184" spans="4:14" s="1" customFormat="1">
      <c r="D21184" s="32"/>
      <c r="G21184" s="32"/>
      <c r="I21184" s="7"/>
      <c r="J21184" s="7"/>
      <c r="K21184" s="7"/>
      <c r="N21184" s="7"/>
    </row>
    <row r="21185" spans="4:14" s="1" customFormat="1">
      <c r="D21185" s="32"/>
      <c r="G21185" s="32"/>
      <c r="I21185" s="7"/>
      <c r="J21185" s="7"/>
      <c r="K21185" s="7"/>
      <c r="N21185" s="7"/>
    </row>
    <row r="21186" spans="4:14" s="1" customFormat="1">
      <c r="D21186" s="32"/>
      <c r="G21186" s="32"/>
      <c r="I21186" s="7"/>
      <c r="J21186" s="7"/>
      <c r="K21186" s="7"/>
      <c r="N21186" s="7"/>
    </row>
    <row r="21187" spans="4:14" s="1" customFormat="1">
      <c r="D21187" s="32"/>
      <c r="G21187" s="32"/>
      <c r="I21187" s="7"/>
      <c r="J21187" s="7"/>
      <c r="K21187" s="7"/>
      <c r="N21187" s="7"/>
    </row>
    <row r="21188" spans="4:14" s="1" customFormat="1">
      <c r="D21188" s="32"/>
      <c r="G21188" s="32"/>
      <c r="I21188" s="7"/>
      <c r="J21188" s="7"/>
      <c r="K21188" s="7"/>
      <c r="N21188" s="7"/>
    </row>
    <row r="21189" spans="4:14" s="1" customFormat="1">
      <c r="D21189" s="32"/>
      <c r="G21189" s="32"/>
      <c r="I21189" s="7"/>
      <c r="J21189" s="7"/>
      <c r="K21189" s="7"/>
      <c r="N21189" s="7"/>
    </row>
    <row r="21190" spans="4:14" s="1" customFormat="1">
      <c r="D21190" s="32"/>
      <c r="G21190" s="32"/>
      <c r="I21190" s="7"/>
      <c r="J21190" s="7"/>
      <c r="K21190" s="7"/>
      <c r="N21190" s="7"/>
    </row>
    <row r="21191" spans="4:14" s="1" customFormat="1">
      <c r="D21191" s="32"/>
      <c r="G21191" s="32"/>
      <c r="I21191" s="7"/>
      <c r="J21191" s="7"/>
      <c r="K21191" s="7"/>
      <c r="N21191" s="7"/>
    </row>
    <row r="21192" spans="4:14" s="1" customFormat="1">
      <c r="D21192" s="32"/>
      <c r="G21192" s="32"/>
      <c r="I21192" s="7"/>
      <c r="J21192" s="7"/>
      <c r="K21192" s="7"/>
      <c r="N21192" s="7"/>
    </row>
    <row r="21193" spans="4:14" s="1" customFormat="1">
      <c r="D21193" s="32"/>
      <c r="G21193" s="32"/>
      <c r="I21193" s="7"/>
      <c r="J21193" s="7"/>
      <c r="K21193" s="7"/>
      <c r="N21193" s="7"/>
    </row>
    <row r="21194" spans="4:14" s="1" customFormat="1">
      <c r="D21194" s="32"/>
      <c r="G21194" s="32"/>
      <c r="I21194" s="7"/>
      <c r="J21194" s="7"/>
      <c r="K21194" s="7"/>
      <c r="N21194" s="7"/>
    </row>
    <row r="21195" spans="4:14" s="1" customFormat="1">
      <c r="D21195" s="32"/>
      <c r="G21195" s="32"/>
      <c r="I21195" s="7"/>
      <c r="J21195" s="7"/>
      <c r="K21195" s="7"/>
      <c r="N21195" s="7"/>
    </row>
    <row r="21196" spans="4:14" s="1" customFormat="1">
      <c r="D21196" s="32"/>
      <c r="G21196" s="32"/>
      <c r="I21196" s="7"/>
      <c r="J21196" s="7"/>
      <c r="K21196" s="7"/>
      <c r="N21196" s="7"/>
    </row>
    <row r="21197" spans="4:14" s="1" customFormat="1">
      <c r="D21197" s="32"/>
      <c r="G21197" s="32"/>
      <c r="I21197" s="7"/>
      <c r="J21197" s="7"/>
      <c r="K21197" s="7"/>
      <c r="N21197" s="7"/>
    </row>
    <row r="21198" spans="4:14" s="1" customFormat="1">
      <c r="D21198" s="32"/>
      <c r="G21198" s="32"/>
      <c r="I21198" s="7"/>
      <c r="J21198" s="7"/>
      <c r="K21198" s="7"/>
      <c r="N21198" s="7"/>
    </row>
    <row r="21199" spans="4:14" s="1" customFormat="1">
      <c r="D21199" s="32"/>
      <c r="G21199" s="32"/>
      <c r="I21199" s="7"/>
      <c r="J21199" s="7"/>
      <c r="K21199" s="7"/>
      <c r="N21199" s="7"/>
    </row>
    <row r="21200" spans="4:14" s="1" customFormat="1">
      <c r="D21200" s="32"/>
      <c r="G21200" s="32"/>
      <c r="I21200" s="7"/>
      <c r="J21200" s="7"/>
      <c r="K21200" s="7"/>
      <c r="N21200" s="7"/>
    </row>
    <row r="21201" spans="4:14" s="1" customFormat="1">
      <c r="D21201" s="32"/>
      <c r="G21201" s="32"/>
      <c r="I21201" s="7"/>
      <c r="J21201" s="7"/>
      <c r="K21201" s="7"/>
      <c r="N21201" s="7"/>
    </row>
    <row r="21202" spans="4:14" s="1" customFormat="1">
      <c r="D21202" s="32"/>
      <c r="G21202" s="32"/>
      <c r="I21202" s="7"/>
      <c r="J21202" s="7"/>
      <c r="K21202" s="7"/>
      <c r="N21202" s="7"/>
    </row>
    <row r="21203" spans="4:14" s="1" customFormat="1">
      <c r="D21203" s="32"/>
      <c r="G21203" s="32"/>
      <c r="I21203" s="7"/>
      <c r="J21203" s="7"/>
      <c r="K21203" s="7"/>
      <c r="N21203" s="7"/>
    </row>
    <row r="21204" spans="4:14" s="1" customFormat="1">
      <c r="D21204" s="32"/>
      <c r="G21204" s="32"/>
      <c r="I21204" s="7"/>
      <c r="J21204" s="7"/>
      <c r="K21204" s="7"/>
      <c r="N21204" s="7"/>
    </row>
    <row r="21205" spans="4:14" s="1" customFormat="1">
      <c r="D21205" s="32"/>
      <c r="G21205" s="32"/>
      <c r="I21205" s="7"/>
      <c r="J21205" s="7"/>
      <c r="K21205" s="7"/>
      <c r="N21205" s="7"/>
    </row>
    <row r="21206" spans="4:14" s="1" customFormat="1">
      <c r="D21206" s="32"/>
      <c r="G21206" s="32"/>
      <c r="I21206" s="7"/>
      <c r="J21206" s="7"/>
      <c r="K21206" s="7"/>
      <c r="N21206" s="7"/>
    </row>
    <row r="21207" spans="4:14" s="1" customFormat="1">
      <c r="D21207" s="32"/>
      <c r="G21207" s="32"/>
      <c r="I21207" s="7"/>
      <c r="J21207" s="7"/>
      <c r="K21207" s="7"/>
      <c r="N21207" s="7"/>
    </row>
    <row r="21208" spans="4:14" s="1" customFormat="1">
      <c r="D21208" s="32"/>
      <c r="G21208" s="32"/>
      <c r="I21208" s="7"/>
      <c r="J21208" s="7"/>
      <c r="K21208" s="7"/>
      <c r="N21208" s="7"/>
    </row>
    <row r="21209" spans="4:14" s="1" customFormat="1">
      <c r="D21209" s="32"/>
      <c r="G21209" s="32"/>
      <c r="I21209" s="7"/>
      <c r="J21209" s="7"/>
      <c r="K21209" s="7"/>
      <c r="N21209" s="7"/>
    </row>
    <row r="21210" spans="4:14" s="1" customFormat="1">
      <c r="D21210" s="32"/>
      <c r="G21210" s="32"/>
      <c r="I21210" s="7"/>
      <c r="J21210" s="7"/>
      <c r="K21210" s="7"/>
      <c r="N21210" s="7"/>
    </row>
    <row r="21211" spans="4:14" s="1" customFormat="1">
      <c r="D21211" s="32"/>
      <c r="G21211" s="32"/>
      <c r="I21211" s="7"/>
      <c r="J21211" s="7"/>
      <c r="K21211" s="7"/>
      <c r="N21211" s="7"/>
    </row>
    <row r="21212" spans="4:14" s="1" customFormat="1">
      <c r="D21212" s="32"/>
      <c r="G21212" s="32"/>
      <c r="I21212" s="7"/>
      <c r="J21212" s="7"/>
      <c r="K21212" s="7"/>
      <c r="N21212" s="7"/>
    </row>
    <row r="21213" spans="4:14" s="1" customFormat="1">
      <c r="D21213" s="32"/>
      <c r="G21213" s="32"/>
      <c r="I21213" s="7"/>
      <c r="J21213" s="7"/>
      <c r="K21213" s="7"/>
      <c r="N21213" s="7"/>
    </row>
    <row r="21214" spans="4:14" s="1" customFormat="1">
      <c r="D21214" s="32"/>
      <c r="G21214" s="32"/>
      <c r="I21214" s="7"/>
      <c r="J21214" s="7"/>
      <c r="K21214" s="7"/>
      <c r="N21214" s="7"/>
    </row>
    <row r="21215" spans="4:14" s="1" customFormat="1">
      <c r="D21215" s="32"/>
      <c r="G21215" s="32"/>
      <c r="I21215" s="7"/>
      <c r="J21215" s="7"/>
      <c r="K21215" s="7"/>
      <c r="N21215" s="7"/>
    </row>
    <row r="21216" spans="4:14" s="1" customFormat="1">
      <c r="D21216" s="32"/>
      <c r="G21216" s="32"/>
      <c r="I21216" s="7"/>
      <c r="J21216" s="7"/>
      <c r="K21216" s="7"/>
      <c r="N21216" s="7"/>
    </row>
    <row r="21217" spans="4:14" s="1" customFormat="1">
      <c r="D21217" s="32"/>
      <c r="G21217" s="32"/>
      <c r="I21217" s="7"/>
      <c r="J21217" s="7"/>
      <c r="K21217" s="7"/>
      <c r="N21217" s="7"/>
    </row>
    <row r="21218" spans="4:14" s="1" customFormat="1">
      <c r="D21218" s="32"/>
      <c r="G21218" s="32"/>
      <c r="I21218" s="7"/>
      <c r="J21218" s="7"/>
      <c r="K21218" s="7"/>
      <c r="N21218" s="7"/>
    </row>
    <row r="21219" spans="4:14" s="1" customFormat="1">
      <c r="D21219" s="32"/>
      <c r="G21219" s="32"/>
      <c r="I21219" s="7"/>
      <c r="J21219" s="7"/>
      <c r="K21219" s="7"/>
      <c r="N21219" s="7"/>
    </row>
    <row r="21220" spans="4:14" s="1" customFormat="1">
      <c r="D21220" s="32"/>
      <c r="G21220" s="32"/>
      <c r="I21220" s="7"/>
      <c r="J21220" s="7"/>
      <c r="K21220" s="7"/>
      <c r="N21220" s="7"/>
    </row>
    <row r="21221" spans="4:14" s="1" customFormat="1">
      <c r="D21221" s="32"/>
      <c r="G21221" s="32"/>
      <c r="I21221" s="7"/>
      <c r="J21221" s="7"/>
      <c r="K21221" s="7"/>
      <c r="N21221" s="7"/>
    </row>
    <row r="21222" spans="4:14" s="1" customFormat="1">
      <c r="D21222" s="32"/>
      <c r="G21222" s="32"/>
      <c r="I21222" s="7"/>
      <c r="J21222" s="7"/>
      <c r="K21222" s="7"/>
      <c r="N21222" s="7"/>
    </row>
    <row r="21223" spans="4:14" s="1" customFormat="1">
      <c r="D21223" s="32"/>
      <c r="G21223" s="32"/>
      <c r="I21223" s="7"/>
      <c r="J21223" s="7"/>
      <c r="K21223" s="7"/>
      <c r="N21223" s="7"/>
    </row>
    <row r="21224" spans="4:14" s="1" customFormat="1">
      <c r="D21224" s="32"/>
      <c r="G21224" s="32"/>
      <c r="I21224" s="7"/>
      <c r="J21224" s="7"/>
      <c r="K21224" s="7"/>
      <c r="N21224" s="7"/>
    </row>
    <row r="21225" spans="4:14" s="1" customFormat="1">
      <c r="D21225" s="32"/>
      <c r="G21225" s="32"/>
      <c r="I21225" s="7"/>
      <c r="J21225" s="7"/>
      <c r="K21225" s="7"/>
      <c r="N21225" s="7"/>
    </row>
    <row r="21226" spans="4:14" s="1" customFormat="1">
      <c r="D21226" s="32"/>
      <c r="G21226" s="32"/>
      <c r="I21226" s="7"/>
      <c r="J21226" s="7"/>
      <c r="K21226" s="7"/>
      <c r="N21226" s="7"/>
    </row>
    <row r="21227" spans="4:14" s="1" customFormat="1">
      <c r="D21227" s="32"/>
      <c r="G21227" s="32"/>
      <c r="I21227" s="7"/>
      <c r="J21227" s="7"/>
      <c r="K21227" s="7"/>
      <c r="N21227" s="7"/>
    </row>
    <row r="21228" spans="4:14" s="1" customFormat="1">
      <c r="D21228" s="32"/>
      <c r="G21228" s="32"/>
      <c r="I21228" s="7"/>
      <c r="J21228" s="7"/>
      <c r="K21228" s="7"/>
      <c r="N21228" s="7"/>
    </row>
    <row r="21229" spans="4:14" s="1" customFormat="1">
      <c r="D21229" s="32"/>
      <c r="G21229" s="32"/>
      <c r="I21229" s="7"/>
      <c r="J21229" s="7"/>
      <c r="K21229" s="7"/>
      <c r="N21229" s="7"/>
    </row>
    <row r="21230" spans="4:14" s="1" customFormat="1">
      <c r="D21230" s="32"/>
      <c r="G21230" s="32"/>
      <c r="I21230" s="7"/>
      <c r="J21230" s="7"/>
      <c r="K21230" s="7"/>
      <c r="N21230" s="7"/>
    </row>
    <row r="21231" spans="4:14" s="1" customFormat="1">
      <c r="D21231" s="32"/>
      <c r="G21231" s="32"/>
      <c r="I21231" s="7"/>
      <c r="J21231" s="7"/>
      <c r="K21231" s="7"/>
      <c r="N21231" s="7"/>
    </row>
    <row r="21232" spans="4:14" s="1" customFormat="1">
      <c r="D21232" s="32"/>
      <c r="G21232" s="32"/>
      <c r="I21232" s="7"/>
      <c r="J21232" s="7"/>
      <c r="K21232" s="7"/>
      <c r="N21232" s="7"/>
    </row>
    <row r="21233" spans="4:14" s="1" customFormat="1">
      <c r="D21233" s="32"/>
      <c r="G21233" s="32"/>
      <c r="I21233" s="7"/>
      <c r="J21233" s="7"/>
      <c r="K21233" s="7"/>
      <c r="N21233" s="7"/>
    </row>
    <row r="21234" spans="4:14" s="1" customFormat="1">
      <c r="D21234" s="32"/>
      <c r="G21234" s="32"/>
      <c r="I21234" s="7"/>
      <c r="J21234" s="7"/>
      <c r="K21234" s="7"/>
      <c r="N21234" s="7"/>
    </row>
    <row r="21235" spans="4:14" s="1" customFormat="1">
      <c r="D21235" s="32"/>
      <c r="G21235" s="32"/>
      <c r="I21235" s="7"/>
      <c r="J21235" s="7"/>
      <c r="K21235" s="7"/>
      <c r="N21235" s="7"/>
    </row>
    <row r="21236" spans="4:14" s="1" customFormat="1">
      <c r="D21236" s="32"/>
      <c r="G21236" s="32"/>
      <c r="I21236" s="7"/>
      <c r="J21236" s="7"/>
      <c r="K21236" s="7"/>
      <c r="N21236" s="7"/>
    </row>
    <row r="21237" spans="4:14" s="1" customFormat="1">
      <c r="D21237" s="32"/>
      <c r="G21237" s="32"/>
      <c r="I21237" s="7"/>
      <c r="J21237" s="7"/>
      <c r="K21237" s="7"/>
      <c r="N21237" s="7"/>
    </row>
    <row r="21238" spans="4:14" s="1" customFormat="1">
      <c r="D21238" s="32"/>
      <c r="G21238" s="32"/>
      <c r="I21238" s="7"/>
      <c r="J21238" s="7"/>
      <c r="K21238" s="7"/>
      <c r="N21238" s="7"/>
    </row>
    <row r="21239" spans="4:14" s="1" customFormat="1">
      <c r="D21239" s="32"/>
      <c r="G21239" s="32"/>
      <c r="I21239" s="7"/>
      <c r="J21239" s="7"/>
      <c r="K21239" s="7"/>
      <c r="N21239" s="7"/>
    </row>
    <row r="21240" spans="4:14" s="1" customFormat="1">
      <c r="D21240" s="32"/>
      <c r="G21240" s="32"/>
      <c r="I21240" s="7"/>
      <c r="J21240" s="7"/>
      <c r="K21240" s="7"/>
      <c r="N21240" s="7"/>
    </row>
    <row r="21241" spans="4:14" s="1" customFormat="1">
      <c r="D21241" s="32"/>
      <c r="G21241" s="32"/>
      <c r="I21241" s="7"/>
      <c r="J21241" s="7"/>
      <c r="K21241" s="7"/>
      <c r="N21241" s="7"/>
    </row>
    <row r="21242" spans="4:14" s="1" customFormat="1">
      <c r="D21242" s="32"/>
      <c r="G21242" s="32"/>
      <c r="I21242" s="7"/>
      <c r="J21242" s="7"/>
      <c r="K21242" s="7"/>
      <c r="N21242" s="7"/>
    </row>
    <row r="21243" spans="4:14" s="1" customFormat="1">
      <c r="D21243" s="32"/>
      <c r="G21243" s="32"/>
      <c r="I21243" s="7"/>
      <c r="J21243" s="7"/>
      <c r="K21243" s="7"/>
      <c r="N21243" s="7"/>
    </row>
    <row r="21244" spans="4:14" s="1" customFormat="1">
      <c r="D21244" s="32"/>
      <c r="G21244" s="32"/>
      <c r="I21244" s="7"/>
      <c r="J21244" s="7"/>
      <c r="K21244" s="7"/>
      <c r="N21244" s="7"/>
    </row>
    <row r="21245" spans="4:14" s="1" customFormat="1">
      <c r="D21245" s="32"/>
      <c r="G21245" s="32"/>
      <c r="I21245" s="7"/>
      <c r="J21245" s="7"/>
      <c r="K21245" s="7"/>
      <c r="N21245" s="7"/>
    </row>
    <row r="21246" spans="4:14" s="1" customFormat="1">
      <c r="D21246" s="32"/>
      <c r="G21246" s="32"/>
      <c r="I21246" s="7"/>
      <c r="J21246" s="7"/>
      <c r="K21246" s="7"/>
      <c r="N21246" s="7"/>
    </row>
    <row r="21247" spans="4:14" s="1" customFormat="1">
      <c r="D21247" s="32"/>
      <c r="G21247" s="32"/>
      <c r="I21247" s="7"/>
      <c r="J21247" s="7"/>
      <c r="K21247" s="7"/>
      <c r="N21247" s="7"/>
    </row>
    <row r="21248" spans="4:14" s="1" customFormat="1">
      <c r="D21248" s="32"/>
      <c r="G21248" s="32"/>
      <c r="I21248" s="7"/>
      <c r="J21248" s="7"/>
      <c r="K21248" s="7"/>
      <c r="N21248" s="7"/>
    </row>
    <row r="21249" spans="4:14" s="1" customFormat="1">
      <c r="D21249" s="32"/>
      <c r="G21249" s="32"/>
      <c r="I21249" s="7"/>
      <c r="J21249" s="7"/>
      <c r="K21249" s="7"/>
      <c r="N21249" s="7"/>
    </row>
    <row r="21250" spans="4:14" s="1" customFormat="1">
      <c r="D21250" s="32"/>
      <c r="G21250" s="32"/>
      <c r="I21250" s="7"/>
      <c r="J21250" s="7"/>
      <c r="K21250" s="7"/>
      <c r="N21250" s="7"/>
    </row>
    <row r="21251" spans="4:14" s="1" customFormat="1">
      <c r="D21251" s="32"/>
      <c r="G21251" s="32"/>
      <c r="I21251" s="7"/>
      <c r="J21251" s="7"/>
      <c r="K21251" s="7"/>
      <c r="N21251" s="7"/>
    </row>
    <row r="21252" spans="4:14" s="1" customFormat="1">
      <c r="D21252" s="32"/>
      <c r="G21252" s="32"/>
      <c r="I21252" s="7"/>
      <c r="J21252" s="7"/>
      <c r="K21252" s="7"/>
      <c r="N21252" s="7"/>
    </row>
    <row r="21253" spans="4:14" s="1" customFormat="1">
      <c r="D21253" s="32"/>
      <c r="G21253" s="32"/>
      <c r="I21253" s="7"/>
      <c r="J21253" s="7"/>
      <c r="K21253" s="7"/>
      <c r="N21253" s="7"/>
    </row>
    <row r="21254" spans="4:14" s="1" customFormat="1">
      <c r="D21254" s="32"/>
      <c r="G21254" s="32"/>
      <c r="I21254" s="7"/>
      <c r="J21254" s="7"/>
      <c r="K21254" s="7"/>
      <c r="N21254" s="7"/>
    </row>
    <row r="21255" spans="4:14" s="1" customFormat="1">
      <c r="D21255" s="32"/>
      <c r="G21255" s="32"/>
      <c r="I21255" s="7"/>
      <c r="J21255" s="7"/>
      <c r="K21255" s="7"/>
      <c r="N21255" s="7"/>
    </row>
    <row r="21256" spans="4:14" s="1" customFormat="1">
      <c r="D21256" s="32"/>
      <c r="G21256" s="32"/>
      <c r="I21256" s="7"/>
      <c r="J21256" s="7"/>
      <c r="K21256" s="7"/>
      <c r="N21256" s="7"/>
    </row>
    <row r="21257" spans="4:14" s="1" customFormat="1">
      <c r="D21257" s="32"/>
      <c r="G21257" s="32"/>
      <c r="I21257" s="7"/>
      <c r="J21257" s="7"/>
      <c r="K21257" s="7"/>
      <c r="N21257" s="7"/>
    </row>
    <row r="21258" spans="4:14" s="1" customFormat="1">
      <c r="D21258" s="32"/>
      <c r="G21258" s="32"/>
      <c r="I21258" s="7"/>
      <c r="J21258" s="7"/>
      <c r="K21258" s="7"/>
      <c r="N21258" s="7"/>
    </row>
    <row r="21259" spans="4:14" s="1" customFormat="1">
      <c r="D21259" s="32"/>
      <c r="G21259" s="32"/>
      <c r="I21259" s="7"/>
      <c r="J21259" s="7"/>
      <c r="K21259" s="7"/>
      <c r="N21259" s="7"/>
    </row>
    <row r="21260" spans="4:14" s="1" customFormat="1">
      <c r="D21260" s="32"/>
      <c r="G21260" s="32"/>
      <c r="I21260" s="7"/>
      <c r="J21260" s="7"/>
      <c r="K21260" s="7"/>
      <c r="N21260" s="7"/>
    </row>
    <row r="21261" spans="4:14" s="1" customFormat="1">
      <c r="D21261" s="32"/>
      <c r="G21261" s="32"/>
      <c r="I21261" s="7"/>
      <c r="J21261" s="7"/>
      <c r="K21261" s="7"/>
      <c r="N21261" s="7"/>
    </row>
    <row r="21262" spans="4:14" s="1" customFormat="1">
      <c r="D21262" s="32"/>
      <c r="G21262" s="32"/>
      <c r="I21262" s="7"/>
      <c r="J21262" s="7"/>
      <c r="K21262" s="7"/>
      <c r="N21262" s="7"/>
    </row>
    <row r="21263" spans="4:14" s="1" customFormat="1">
      <c r="D21263" s="32"/>
      <c r="G21263" s="32"/>
      <c r="I21263" s="7"/>
      <c r="J21263" s="7"/>
      <c r="K21263" s="7"/>
      <c r="N21263" s="7"/>
    </row>
    <row r="21264" spans="4:14" s="1" customFormat="1">
      <c r="D21264" s="32"/>
      <c r="G21264" s="32"/>
      <c r="I21264" s="7"/>
      <c r="J21264" s="7"/>
      <c r="K21264" s="7"/>
      <c r="N21264" s="7"/>
    </row>
    <row r="21265" spans="4:14" s="1" customFormat="1">
      <c r="D21265" s="32"/>
      <c r="G21265" s="32"/>
      <c r="I21265" s="7"/>
      <c r="J21265" s="7"/>
      <c r="K21265" s="7"/>
      <c r="N21265" s="7"/>
    </row>
    <row r="21266" spans="4:14" s="1" customFormat="1">
      <c r="D21266" s="32"/>
      <c r="G21266" s="32"/>
      <c r="I21266" s="7"/>
      <c r="J21266" s="7"/>
      <c r="K21266" s="7"/>
      <c r="N21266" s="7"/>
    </row>
    <row r="21267" spans="4:14" s="1" customFormat="1">
      <c r="D21267" s="32"/>
      <c r="G21267" s="32"/>
      <c r="I21267" s="7"/>
      <c r="J21267" s="7"/>
      <c r="K21267" s="7"/>
      <c r="N21267" s="7"/>
    </row>
    <row r="21268" spans="4:14" s="1" customFormat="1">
      <c r="D21268" s="32"/>
      <c r="G21268" s="32"/>
      <c r="I21268" s="7"/>
      <c r="J21268" s="7"/>
      <c r="K21268" s="7"/>
      <c r="N21268" s="7"/>
    </row>
    <row r="21269" spans="4:14" s="1" customFormat="1">
      <c r="D21269" s="32"/>
      <c r="G21269" s="32"/>
      <c r="I21269" s="7"/>
      <c r="J21269" s="7"/>
      <c r="K21269" s="7"/>
      <c r="N21269" s="7"/>
    </row>
    <row r="21270" spans="4:14" s="1" customFormat="1">
      <c r="D21270" s="32"/>
      <c r="G21270" s="32"/>
      <c r="I21270" s="7"/>
      <c r="J21270" s="7"/>
      <c r="K21270" s="7"/>
      <c r="N21270" s="7"/>
    </row>
    <row r="21271" spans="4:14" s="1" customFormat="1">
      <c r="D21271" s="32"/>
      <c r="G21271" s="32"/>
      <c r="I21271" s="7"/>
      <c r="J21271" s="7"/>
      <c r="K21271" s="7"/>
      <c r="N21271" s="7"/>
    </row>
    <row r="21272" spans="4:14" s="1" customFormat="1">
      <c r="D21272" s="32"/>
      <c r="G21272" s="32"/>
      <c r="I21272" s="7"/>
      <c r="J21272" s="7"/>
      <c r="K21272" s="7"/>
      <c r="N21272" s="7"/>
    </row>
    <row r="21273" spans="4:14" s="1" customFormat="1">
      <c r="D21273" s="32"/>
      <c r="G21273" s="32"/>
      <c r="I21273" s="7"/>
      <c r="J21273" s="7"/>
      <c r="K21273" s="7"/>
      <c r="N21273" s="7"/>
    </row>
    <row r="21274" spans="4:14" s="1" customFormat="1">
      <c r="D21274" s="32"/>
      <c r="G21274" s="32"/>
      <c r="I21274" s="7"/>
      <c r="J21274" s="7"/>
      <c r="K21274" s="7"/>
      <c r="N21274" s="7"/>
    </row>
    <row r="21275" spans="4:14" s="1" customFormat="1">
      <c r="D21275" s="32"/>
      <c r="G21275" s="32"/>
      <c r="I21275" s="7"/>
      <c r="J21275" s="7"/>
      <c r="K21275" s="7"/>
      <c r="N21275" s="7"/>
    </row>
    <row r="21276" spans="4:14" s="1" customFormat="1">
      <c r="D21276" s="32"/>
      <c r="G21276" s="32"/>
      <c r="I21276" s="7"/>
      <c r="J21276" s="7"/>
      <c r="K21276" s="7"/>
      <c r="N21276" s="7"/>
    </row>
    <row r="21277" spans="4:14" s="1" customFormat="1">
      <c r="D21277" s="32"/>
      <c r="G21277" s="32"/>
      <c r="I21277" s="7"/>
      <c r="J21277" s="7"/>
      <c r="K21277" s="7"/>
      <c r="N21277" s="7"/>
    </row>
    <row r="21278" spans="4:14" s="1" customFormat="1">
      <c r="D21278" s="32"/>
      <c r="G21278" s="32"/>
      <c r="I21278" s="7"/>
      <c r="J21278" s="7"/>
      <c r="K21278" s="7"/>
      <c r="N21278" s="7"/>
    </row>
    <row r="21279" spans="4:14" s="1" customFormat="1">
      <c r="D21279" s="32"/>
      <c r="G21279" s="32"/>
      <c r="I21279" s="7"/>
      <c r="J21279" s="7"/>
      <c r="K21279" s="7"/>
      <c r="N21279" s="7"/>
    </row>
    <row r="21280" spans="4:14" s="1" customFormat="1">
      <c r="D21280" s="32"/>
      <c r="G21280" s="32"/>
      <c r="I21280" s="7"/>
      <c r="J21280" s="7"/>
      <c r="K21280" s="7"/>
      <c r="N21280" s="7"/>
    </row>
    <row r="21281" spans="4:14" s="1" customFormat="1">
      <c r="D21281" s="32"/>
      <c r="G21281" s="32"/>
      <c r="I21281" s="7"/>
      <c r="J21281" s="7"/>
      <c r="K21281" s="7"/>
      <c r="N21281" s="7"/>
    </row>
    <row r="21282" spans="4:14" s="1" customFormat="1">
      <c r="D21282" s="32"/>
      <c r="G21282" s="32"/>
      <c r="I21282" s="7"/>
      <c r="J21282" s="7"/>
      <c r="K21282" s="7"/>
      <c r="N21282" s="7"/>
    </row>
    <row r="21283" spans="4:14" s="1" customFormat="1">
      <c r="D21283" s="32"/>
      <c r="G21283" s="32"/>
      <c r="I21283" s="7"/>
      <c r="J21283" s="7"/>
      <c r="K21283" s="7"/>
      <c r="N21283" s="7"/>
    </row>
    <row r="21284" spans="4:14" s="1" customFormat="1">
      <c r="D21284" s="32"/>
      <c r="G21284" s="32"/>
      <c r="I21284" s="7"/>
      <c r="J21284" s="7"/>
      <c r="K21284" s="7"/>
      <c r="N21284" s="7"/>
    </row>
    <row r="21285" spans="4:14" s="1" customFormat="1">
      <c r="D21285" s="32"/>
      <c r="G21285" s="32"/>
      <c r="I21285" s="7"/>
      <c r="J21285" s="7"/>
      <c r="K21285" s="7"/>
      <c r="N21285" s="7"/>
    </row>
    <row r="21286" spans="4:14" s="1" customFormat="1">
      <c r="D21286" s="32"/>
      <c r="G21286" s="32"/>
      <c r="I21286" s="7"/>
      <c r="J21286" s="7"/>
      <c r="K21286" s="7"/>
      <c r="N21286" s="7"/>
    </row>
    <row r="21287" spans="4:14" s="1" customFormat="1">
      <c r="D21287" s="32"/>
      <c r="G21287" s="32"/>
      <c r="I21287" s="7"/>
      <c r="J21287" s="7"/>
      <c r="K21287" s="7"/>
      <c r="N21287" s="7"/>
    </row>
    <row r="21288" spans="4:14" s="1" customFormat="1">
      <c r="D21288" s="32"/>
      <c r="G21288" s="32"/>
      <c r="I21288" s="7"/>
      <c r="J21288" s="7"/>
      <c r="K21288" s="7"/>
      <c r="N21288" s="7"/>
    </row>
    <row r="21289" spans="4:14" s="1" customFormat="1">
      <c r="D21289" s="32"/>
      <c r="G21289" s="32"/>
      <c r="I21289" s="7"/>
      <c r="J21289" s="7"/>
      <c r="K21289" s="7"/>
      <c r="N21289" s="7"/>
    </row>
    <row r="21290" spans="4:14" s="1" customFormat="1">
      <c r="D21290" s="32"/>
      <c r="G21290" s="32"/>
      <c r="I21290" s="7"/>
      <c r="J21290" s="7"/>
      <c r="K21290" s="7"/>
      <c r="N21290" s="7"/>
    </row>
    <row r="21291" spans="4:14" s="1" customFormat="1">
      <c r="D21291" s="32"/>
      <c r="G21291" s="32"/>
      <c r="I21291" s="7"/>
      <c r="J21291" s="7"/>
      <c r="K21291" s="7"/>
      <c r="N21291" s="7"/>
    </row>
    <row r="21292" spans="4:14" s="1" customFormat="1">
      <c r="D21292" s="32"/>
      <c r="G21292" s="32"/>
      <c r="I21292" s="7"/>
      <c r="J21292" s="7"/>
      <c r="K21292" s="7"/>
      <c r="N21292" s="7"/>
    </row>
    <row r="21293" spans="4:14" s="1" customFormat="1">
      <c r="D21293" s="32"/>
      <c r="G21293" s="32"/>
      <c r="I21293" s="7"/>
      <c r="J21293" s="7"/>
      <c r="K21293" s="7"/>
      <c r="N21293" s="7"/>
    </row>
    <row r="21294" spans="4:14" s="1" customFormat="1">
      <c r="D21294" s="32"/>
      <c r="G21294" s="32"/>
      <c r="I21294" s="7"/>
      <c r="J21294" s="7"/>
      <c r="K21294" s="7"/>
      <c r="N21294" s="7"/>
    </row>
    <row r="21295" spans="4:14" s="1" customFormat="1">
      <c r="D21295" s="32"/>
      <c r="G21295" s="32"/>
      <c r="I21295" s="7"/>
      <c r="J21295" s="7"/>
      <c r="K21295" s="7"/>
      <c r="N21295" s="7"/>
    </row>
    <row r="21296" spans="4:14" s="1" customFormat="1">
      <c r="D21296" s="32"/>
      <c r="G21296" s="32"/>
      <c r="I21296" s="7"/>
      <c r="J21296" s="7"/>
      <c r="K21296" s="7"/>
      <c r="N21296" s="7"/>
    </row>
    <row r="21297" spans="4:14" s="1" customFormat="1">
      <c r="D21297" s="32"/>
      <c r="G21297" s="32"/>
      <c r="I21297" s="7"/>
      <c r="J21297" s="7"/>
      <c r="K21297" s="7"/>
      <c r="N21297" s="7"/>
    </row>
    <row r="21298" spans="4:14" s="1" customFormat="1">
      <c r="D21298" s="32"/>
      <c r="G21298" s="32"/>
      <c r="I21298" s="7"/>
      <c r="J21298" s="7"/>
      <c r="K21298" s="7"/>
      <c r="N21298" s="7"/>
    </row>
    <row r="21299" spans="4:14" s="1" customFormat="1">
      <c r="D21299" s="32"/>
      <c r="G21299" s="32"/>
      <c r="I21299" s="7"/>
      <c r="J21299" s="7"/>
      <c r="K21299" s="7"/>
      <c r="N21299" s="7"/>
    </row>
    <row r="21300" spans="4:14" s="1" customFormat="1">
      <c r="D21300" s="32"/>
      <c r="G21300" s="32"/>
      <c r="I21300" s="7"/>
      <c r="J21300" s="7"/>
      <c r="K21300" s="7"/>
      <c r="N21300" s="7"/>
    </row>
    <row r="21301" spans="4:14" s="1" customFormat="1">
      <c r="D21301" s="32"/>
      <c r="G21301" s="32"/>
      <c r="I21301" s="7"/>
      <c r="J21301" s="7"/>
      <c r="K21301" s="7"/>
      <c r="N21301" s="7"/>
    </row>
    <row r="21302" spans="4:14" s="1" customFormat="1">
      <c r="D21302" s="32"/>
      <c r="G21302" s="32"/>
      <c r="I21302" s="7"/>
      <c r="J21302" s="7"/>
      <c r="K21302" s="7"/>
      <c r="N21302" s="7"/>
    </row>
    <row r="21303" spans="4:14" s="1" customFormat="1">
      <c r="D21303" s="32"/>
      <c r="G21303" s="32"/>
      <c r="I21303" s="7"/>
      <c r="J21303" s="7"/>
      <c r="K21303" s="7"/>
      <c r="N21303" s="7"/>
    </row>
    <row r="21304" spans="4:14" s="1" customFormat="1">
      <c r="D21304" s="32"/>
      <c r="G21304" s="32"/>
      <c r="I21304" s="7"/>
      <c r="J21304" s="7"/>
      <c r="K21304" s="7"/>
      <c r="N21304" s="7"/>
    </row>
    <row r="21305" spans="4:14" s="1" customFormat="1">
      <c r="D21305" s="32"/>
      <c r="G21305" s="32"/>
      <c r="I21305" s="7"/>
      <c r="J21305" s="7"/>
      <c r="K21305" s="7"/>
      <c r="N21305" s="7"/>
    </row>
    <row r="21306" spans="4:14" s="1" customFormat="1">
      <c r="D21306" s="32"/>
      <c r="G21306" s="32"/>
      <c r="I21306" s="7"/>
      <c r="J21306" s="7"/>
      <c r="K21306" s="7"/>
      <c r="N21306" s="7"/>
    </row>
    <row r="21307" spans="4:14" s="1" customFormat="1">
      <c r="D21307" s="32"/>
      <c r="G21307" s="32"/>
      <c r="I21307" s="7"/>
      <c r="J21307" s="7"/>
      <c r="K21307" s="7"/>
      <c r="N21307" s="7"/>
    </row>
    <row r="21308" spans="4:14" s="1" customFormat="1">
      <c r="D21308" s="32"/>
      <c r="G21308" s="32"/>
      <c r="I21308" s="7"/>
      <c r="J21308" s="7"/>
      <c r="K21308" s="7"/>
      <c r="N21308" s="7"/>
    </row>
    <row r="21309" spans="4:14" s="1" customFormat="1">
      <c r="D21309" s="32"/>
      <c r="G21309" s="32"/>
      <c r="I21309" s="7"/>
      <c r="J21309" s="7"/>
      <c r="K21309" s="7"/>
      <c r="N21309" s="7"/>
    </row>
    <row r="21310" spans="4:14" s="1" customFormat="1">
      <c r="D21310" s="32"/>
      <c r="G21310" s="32"/>
      <c r="I21310" s="7"/>
      <c r="J21310" s="7"/>
      <c r="K21310" s="7"/>
      <c r="N21310" s="7"/>
    </row>
    <row r="21311" spans="4:14" s="1" customFormat="1">
      <c r="D21311" s="32"/>
      <c r="G21311" s="32"/>
      <c r="I21311" s="7"/>
      <c r="J21311" s="7"/>
      <c r="K21311" s="7"/>
      <c r="N21311" s="7"/>
    </row>
    <row r="21312" spans="4:14" s="1" customFormat="1">
      <c r="D21312" s="32"/>
      <c r="G21312" s="32"/>
      <c r="I21312" s="7"/>
      <c r="J21312" s="7"/>
      <c r="K21312" s="7"/>
      <c r="N21312" s="7"/>
    </row>
    <row r="21313" spans="4:14" s="1" customFormat="1">
      <c r="D21313" s="32"/>
      <c r="G21313" s="32"/>
      <c r="I21313" s="7"/>
      <c r="J21313" s="7"/>
      <c r="K21313" s="7"/>
      <c r="N21313" s="7"/>
    </row>
    <row r="21314" spans="4:14" s="1" customFormat="1">
      <c r="D21314" s="32"/>
      <c r="G21314" s="32"/>
      <c r="I21314" s="7"/>
      <c r="J21314" s="7"/>
      <c r="K21314" s="7"/>
      <c r="N21314" s="7"/>
    </row>
    <row r="21315" spans="4:14" s="1" customFormat="1">
      <c r="D21315" s="32"/>
      <c r="G21315" s="32"/>
      <c r="I21315" s="7"/>
      <c r="J21315" s="7"/>
      <c r="K21315" s="7"/>
      <c r="N21315" s="7"/>
    </row>
    <row r="21316" spans="4:14" s="1" customFormat="1">
      <c r="D21316" s="32"/>
      <c r="G21316" s="32"/>
      <c r="I21316" s="7"/>
      <c r="J21316" s="7"/>
      <c r="K21316" s="7"/>
      <c r="N21316" s="7"/>
    </row>
    <row r="21317" spans="4:14" s="1" customFormat="1">
      <c r="D21317" s="32"/>
      <c r="G21317" s="32"/>
      <c r="I21317" s="7"/>
      <c r="J21317" s="7"/>
      <c r="K21317" s="7"/>
      <c r="N21317" s="7"/>
    </row>
    <row r="21318" spans="4:14" s="1" customFormat="1">
      <c r="D21318" s="32"/>
      <c r="G21318" s="32"/>
      <c r="I21318" s="7"/>
      <c r="J21318" s="7"/>
      <c r="K21318" s="7"/>
      <c r="N21318" s="7"/>
    </row>
    <row r="21319" spans="4:14" s="1" customFormat="1">
      <c r="D21319" s="32"/>
      <c r="G21319" s="32"/>
      <c r="I21319" s="7"/>
      <c r="J21319" s="7"/>
      <c r="K21319" s="7"/>
      <c r="N21319" s="7"/>
    </row>
    <row r="21320" spans="4:14" s="1" customFormat="1">
      <c r="D21320" s="32"/>
      <c r="G21320" s="32"/>
      <c r="I21320" s="7"/>
      <c r="J21320" s="7"/>
      <c r="K21320" s="7"/>
      <c r="N21320" s="7"/>
    </row>
    <row r="21321" spans="4:14" s="1" customFormat="1">
      <c r="D21321" s="32"/>
      <c r="G21321" s="32"/>
      <c r="I21321" s="7"/>
      <c r="J21321" s="7"/>
      <c r="K21321" s="7"/>
      <c r="N21321" s="7"/>
    </row>
    <row r="21322" spans="4:14" s="1" customFormat="1">
      <c r="D21322" s="32"/>
      <c r="G21322" s="32"/>
      <c r="I21322" s="7"/>
      <c r="J21322" s="7"/>
      <c r="K21322" s="7"/>
      <c r="N21322" s="7"/>
    </row>
    <row r="21323" spans="4:14" s="1" customFormat="1">
      <c r="D21323" s="32"/>
      <c r="G21323" s="32"/>
      <c r="I21323" s="7"/>
      <c r="J21323" s="7"/>
      <c r="K21323" s="7"/>
      <c r="N21323" s="7"/>
    </row>
    <row r="21324" spans="4:14" s="1" customFormat="1">
      <c r="D21324" s="32"/>
      <c r="G21324" s="32"/>
      <c r="I21324" s="7"/>
      <c r="J21324" s="7"/>
      <c r="K21324" s="7"/>
      <c r="N21324" s="7"/>
    </row>
    <row r="21325" spans="4:14" s="1" customFormat="1">
      <c r="D21325" s="32"/>
      <c r="G21325" s="32"/>
      <c r="I21325" s="7"/>
      <c r="J21325" s="7"/>
      <c r="K21325" s="7"/>
      <c r="N21325" s="7"/>
    </row>
    <row r="21326" spans="4:14" s="1" customFormat="1">
      <c r="D21326" s="32"/>
      <c r="G21326" s="32"/>
      <c r="I21326" s="7"/>
      <c r="J21326" s="7"/>
      <c r="K21326" s="7"/>
      <c r="N21326" s="7"/>
    </row>
    <row r="21327" spans="4:14" s="1" customFormat="1">
      <c r="D21327" s="32"/>
      <c r="G21327" s="32"/>
      <c r="I21327" s="7"/>
      <c r="J21327" s="7"/>
      <c r="K21327" s="7"/>
      <c r="N21327" s="7"/>
    </row>
    <row r="21328" spans="4:14" s="1" customFormat="1">
      <c r="D21328" s="32"/>
      <c r="G21328" s="32"/>
      <c r="I21328" s="7"/>
      <c r="J21328" s="7"/>
      <c r="K21328" s="7"/>
      <c r="N21328" s="7"/>
    </row>
    <row r="21329" spans="4:14" s="1" customFormat="1">
      <c r="D21329" s="32"/>
      <c r="G21329" s="32"/>
      <c r="I21329" s="7"/>
      <c r="J21329" s="7"/>
      <c r="K21329" s="7"/>
      <c r="N21329" s="7"/>
    </row>
    <row r="21330" spans="4:14" s="1" customFormat="1">
      <c r="D21330" s="32"/>
      <c r="G21330" s="32"/>
      <c r="I21330" s="7"/>
      <c r="J21330" s="7"/>
      <c r="K21330" s="7"/>
      <c r="N21330" s="7"/>
    </row>
    <row r="21331" spans="4:14" s="1" customFormat="1">
      <c r="D21331" s="32"/>
      <c r="G21331" s="32"/>
      <c r="I21331" s="7"/>
      <c r="J21331" s="7"/>
      <c r="K21331" s="7"/>
      <c r="N21331" s="7"/>
    </row>
    <row r="21332" spans="4:14" s="1" customFormat="1">
      <c r="D21332" s="32"/>
      <c r="G21332" s="32"/>
      <c r="I21332" s="7"/>
      <c r="J21332" s="7"/>
      <c r="K21332" s="7"/>
      <c r="N21332" s="7"/>
    </row>
    <row r="21333" spans="4:14" s="1" customFormat="1">
      <c r="D21333" s="32"/>
      <c r="G21333" s="32"/>
      <c r="I21333" s="7"/>
      <c r="J21333" s="7"/>
      <c r="K21333" s="7"/>
      <c r="N21333" s="7"/>
    </row>
    <row r="21334" spans="4:14" s="1" customFormat="1">
      <c r="D21334" s="32"/>
      <c r="G21334" s="32"/>
      <c r="I21334" s="7"/>
      <c r="J21334" s="7"/>
      <c r="K21334" s="7"/>
      <c r="N21334" s="7"/>
    </row>
    <row r="21335" spans="4:14" s="1" customFormat="1">
      <c r="D21335" s="32"/>
      <c r="G21335" s="32"/>
      <c r="I21335" s="7"/>
      <c r="J21335" s="7"/>
      <c r="K21335" s="7"/>
      <c r="N21335" s="7"/>
    </row>
    <row r="21336" spans="4:14" s="1" customFormat="1">
      <c r="D21336" s="32"/>
      <c r="G21336" s="32"/>
      <c r="I21336" s="7"/>
      <c r="J21336" s="7"/>
      <c r="K21336" s="7"/>
      <c r="N21336" s="7"/>
    </row>
    <row r="21337" spans="4:14" s="1" customFormat="1">
      <c r="D21337" s="32"/>
      <c r="G21337" s="32"/>
      <c r="I21337" s="7"/>
      <c r="J21337" s="7"/>
      <c r="K21337" s="7"/>
      <c r="N21337" s="7"/>
    </row>
    <row r="21338" spans="4:14" s="1" customFormat="1">
      <c r="D21338" s="32"/>
      <c r="G21338" s="32"/>
      <c r="I21338" s="7"/>
      <c r="J21338" s="7"/>
      <c r="K21338" s="7"/>
      <c r="N21338" s="7"/>
    </row>
    <row r="21339" spans="4:14" s="1" customFormat="1">
      <c r="D21339" s="32"/>
      <c r="G21339" s="32"/>
      <c r="I21339" s="7"/>
      <c r="J21339" s="7"/>
      <c r="K21339" s="7"/>
      <c r="N21339" s="7"/>
    </row>
    <row r="21340" spans="4:14" s="1" customFormat="1">
      <c r="D21340" s="32"/>
      <c r="G21340" s="32"/>
      <c r="I21340" s="7"/>
      <c r="J21340" s="7"/>
      <c r="K21340" s="7"/>
      <c r="N21340" s="7"/>
    </row>
    <row r="21341" spans="4:14" s="1" customFormat="1">
      <c r="D21341" s="32"/>
      <c r="G21341" s="32"/>
      <c r="I21341" s="7"/>
      <c r="J21341" s="7"/>
      <c r="K21341" s="7"/>
      <c r="N21341" s="7"/>
    </row>
    <row r="21342" spans="4:14" s="1" customFormat="1">
      <c r="D21342" s="32"/>
      <c r="G21342" s="32"/>
      <c r="I21342" s="7"/>
      <c r="J21342" s="7"/>
      <c r="K21342" s="7"/>
      <c r="N21342" s="7"/>
    </row>
    <row r="21343" spans="4:14" s="1" customFormat="1">
      <c r="D21343" s="32"/>
      <c r="G21343" s="32"/>
      <c r="I21343" s="7"/>
      <c r="J21343" s="7"/>
      <c r="K21343" s="7"/>
      <c r="N21343" s="7"/>
    </row>
    <row r="21344" spans="4:14" s="1" customFormat="1">
      <c r="D21344" s="32"/>
      <c r="G21344" s="32"/>
      <c r="I21344" s="7"/>
      <c r="J21344" s="7"/>
      <c r="K21344" s="7"/>
      <c r="N21344" s="7"/>
    </row>
    <row r="21345" spans="4:14" s="1" customFormat="1">
      <c r="D21345" s="32"/>
      <c r="G21345" s="32"/>
      <c r="I21345" s="7"/>
      <c r="J21345" s="7"/>
      <c r="K21345" s="7"/>
      <c r="N21345" s="7"/>
    </row>
    <row r="21346" spans="4:14" s="1" customFormat="1">
      <c r="D21346" s="32"/>
      <c r="G21346" s="32"/>
      <c r="I21346" s="7"/>
      <c r="J21346" s="7"/>
      <c r="K21346" s="7"/>
      <c r="N21346" s="7"/>
    </row>
    <row r="21347" spans="4:14" s="1" customFormat="1">
      <c r="D21347" s="32"/>
      <c r="G21347" s="32"/>
      <c r="I21347" s="7"/>
      <c r="J21347" s="7"/>
      <c r="K21347" s="7"/>
      <c r="N21347" s="7"/>
    </row>
    <row r="21348" spans="4:14" s="1" customFormat="1">
      <c r="D21348" s="32"/>
      <c r="G21348" s="32"/>
      <c r="I21348" s="7"/>
      <c r="J21348" s="7"/>
      <c r="K21348" s="7"/>
      <c r="N21348" s="7"/>
    </row>
    <row r="21349" spans="4:14" s="1" customFormat="1">
      <c r="D21349" s="32"/>
      <c r="G21349" s="32"/>
      <c r="I21349" s="7"/>
      <c r="J21349" s="7"/>
      <c r="K21349" s="7"/>
      <c r="N21349" s="7"/>
    </row>
    <row r="21350" spans="4:14" s="1" customFormat="1">
      <c r="D21350" s="32"/>
      <c r="G21350" s="32"/>
      <c r="I21350" s="7"/>
      <c r="J21350" s="7"/>
      <c r="K21350" s="7"/>
      <c r="N21350" s="7"/>
    </row>
    <row r="21351" spans="4:14" s="1" customFormat="1">
      <c r="D21351" s="32"/>
      <c r="G21351" s="32"/>
      <c r="I21351" s="7"/>
      <c r="J21351" s="7"/>
      <c r="K21351" s="7"/>
      <c r="N21351" s="7"/>
    </row>
    <row r="21352" spans="4:14" s="1" customFormat="1">
      <c r="D21352" s="32"/>
      <c r="G21352" s="32"/>
      <c r="I21352" s="7"/>
      <c r="J21352" s="7"/>
      <c r="K21352" s="7"/>
      <c r="N21352" s="7"/>
    </row>
    <row r="21353" spans="4:14" s="1" customFormat="1">
      <c r="D21353" s="32"/>
      <c r="G21353" s="32"/>
      <c r="I21353" s="7"/>
      <c r="J21353" s="7"/>
      <c r="K21353" s="7"/>
      <c r="N21353" s="7"/>
    </row>
    <row r="21354" spans="4:14" s="1" customFormat="1">
      <c r="D21354" s="32"/>
      <c r="G21354" s="32"/>
      <c r="I21354" s="7"/>
      <c r="J21354" s="7"/>
      <c r="K21354" s="7"/>
      <c r="N21354" s="7"/>
    </row>
    <row r="21355" spans="4:14" s="1" customFormat="1">
      <c r="D21355" s="32"/>
      <c r="G21355" s="32"/>
      <c r="I21355" s="7"/>
      <c r="J21355" s="7"/>
      <c r="K21355" s="7"/>
      <c r="N21355" s="7"/>
    </row>
    <row r="21356" spans="4:14" s="1" customFormat="1">
      <c r="D21356" s="32"/>
      <c r="G21356" s="32"/>
      <c r="I21356" s="7"/>
      <c r="J21356" s="7"/>
      <c r="K21356" s="7"/>
      <c r="N21356" s="7"/>
    </row>
    <row r="21357" spans="4:14" s="1" customFormat="1">
      <c r="D21357" s="32"/>
      <c r="G21357" s="32"/>
      <c r="I21357" s="7"/>
      <c r="J21357" s="7"/>
      <c r="K21357" s="7"/>
      <c r="N21357" s="7"/>
    </row>
    <row r="21358" spans="4:14" s="1" customFormat="1">
      <c r="D21358" s="32"/>
      <c r="G21358" s="32"/>
      <c r="I21358" s="7"/>
      <c r="J21358" s="7"/>
      <c r="K21358" s="7"/>
      <c r="N21358" s="7"/>
    </row>
    <row r="21359" spans="4:14" s="1" customFormat="1">
      <c r="D21359" s="32"/>
      <c r="G21359" s="32"/>
      <c r="I21359" s="7"/>
      <c r="J21359" s="7"/>
      <c r="K21359" s="7"/>
      <c r="N21359" s="7"/>
    </row>
    <row r="21360" spans="4:14" s="1" customFormat="1">
      <c r="D21360" s="32"/>
      <c r="G21360" s="32"/>
      <c r="I21360" s="7"/>
      <c r="J21360" s="7"/>
      <c r="K21360" s="7"/>
      <c r="N21360" s="7"/>
    </row>
    <row r="21361" spans="4:14" s="1" customFormat="1">
      <c r="D21361" s="32"/>
      <c r="G21361" s="32"/>
      <c r="I21361" s="7"/>
      <c r="J21361" s="7"/>
      <c r="K21361" s="7"/>
      <c r="N21361" s="7"/>
    </row>
    <row r="21362" spans="4:14" s="1" customFormat="1">
      <c r="D21362" s="32"/>
      <c r="G21362" s="32"/>
      <c r="I21362" s="7"/>
      <c r="J21362" s="7"/>
      <c r="K21362" s="7"/>
      <c r="N21362" s="7"/>
    </row>
    <row r="21363" spans="4:14" s="1" customFormat="1">
      <c r="D21363" s="32"/>
      <c r="G21363" s="32"/>
      <c r="I21363" s="7"/>
      <c r="J21363" s="7"/>
      <c r="K21363" s="7"/>
      <c r="N21363" s="7"/>
    </row>
    <row r="21364" spans="4:14" s="1" customFormat="1">
      <c r="D21364" s="32"/>
      <c r="G21364" s="32"/>
      <c r="I21364" s="7"/>
      <c r="J21364" s="7"/>
      <c r="K21364" s="7"/>
      <c r="N21364" s="7"/>
    </row>
    <row r="21365" spans="4:14" s="1" customFormat="1">
      <c r="D21365" s="32"/>
      <c r="G21365" s="32"/>
      <c r="I21365" s="7"/>
      <c r="J21365" s="7"/>
      <c r="K21365" s="7"/>
      <c r="N21365" s="7"/>
    </row>
    <row r="21366" spans="4:14" s="1" customFormat="1">
      <c r="D21366" s="32"/>
      <c r="G21366" s="32"/>
      <c r="I21366" s="7"/>
      <c r="J21366" s="7"/>
      <c r="K21366" s="7"/>
      <c r="N21366" s="7"/>
    </row>
    <row r="21367" spans="4:14" s="1" customFormat="1">
      <c r="D21367" s="32"/>
      <c r="G21367" s="32"/>
      <c r="I21367" s="7"/>
      <c r="J21367" s="7"/>
      <c r="K21367" s="7"/>
      <c r="N21367" s="7"/>
    </row>
    <row r="21368" spans="4:14" s="1" customFormat="1">
      <c r="D21368" s="32"/>
      <c r="G21368" s="32"/>
      <c r="I21368" s="7"/>
      <c r="J21368" s="7"/>
      <c r="K21368" s="7"/>
      <c r="N21368" s="7"/>
    </row>
    <row r="21369" spans="4:14" s="1" customFormat="1">
      <c r="D21369" s="32"/>
      <c r="G21369" s="32"/>
      <c r="I21369" s="7"/>
      <c r="J21369" s="7"/>
      <c r="K21369" s="7"/>
      <c r="N21369" s="7"/>
    </row>
    <row r="21370" spans="4:14" s="1" customFormat="1">
      <c r="D21370" s="32"/>
      <c r="G21370" s="32"/>
      <c r="I21370" s="7"/>
      <c r="J21370" s="7"/>
      <c r="K21370" s="7"/>
      <c r="N21370" s="7"/>
    </row>
    <row r="21371" spans="4:14" s="1" customFormat="1">
      <c r="D21371" s="32"/>
      <c r="G21371" s="32"/>
      <c r="I21371" s="7"/>
      <c r="J21371" s="7"/>
      <c r="K21371" s="7"/>
      <c r="N21371" s="7"/>
    </row>
    <row r="21372" spans="4:14" s="1" customFormat="1">
      <c r="D21372" s="32"/>
      <c r="G21372" s="32"/>
      <c r="I21372" s="7"/>
      <c r="J21372" s="7"/>
      <c r="K21372" s="7"/>
      <c r="N21372" s="7"/>
    </row>
    <row r="21373" spans="4:14" s="1" customFormat="1">
      <c r="D21373" s="32"/>
      <c r="G21373" s="32"/>
      <c r="I21373" s="7"/>
      <c r="J21373" s="7"/>
      <c r="K21373" s="7"/>
      <c r="N21373" s="7"/>
    </row>
    <row r="21374" spans="4:14" s="1" customFormat="1">
      <c r="D21374" s="32"/>
      <c r="G21374" s="32"/>
      <c r="I21374" s="7"/>
      <c r="J21374" s="7"/>
      <c r="K21374" s="7"/>
      <c r="N21374" s="7"/>
    </row>
    <row r="21375" spans="4:14" s="1" customFormat="1">
      <c r="D21375" s="32"/>
      <c r="G21375" s="32"/>
      <c r="I21375" s="7"/>
      <c r="J21375" s="7"/>
      <c r="K21375" s="7"/>
      <c r="N21375" s="7"/>
    </row>
    <row r="21376" spans="4:14" s="1" customFormat="1">
      <c r="D21376" s="32"/>
      <c r="G21376" s="32"/>
      <c r="I21376" s="7"/>
      <c r="J21376" s="7"/>
      <c r="K21376" s="7"/>
      <c r="N21376" s="7"/>
    </row>
    <row r="21377" spans="4:14" s="1" customFormat="1">
      <c r="D21377" s="32"/>
      <c r="G21377" s="32"/>
      <c r="I21377" s="7"/>
      <c r="J21377" s="7"/>
      <c r="K21377" s="7"/>
      <c r="N21377" s="7"/>
    </row>
    <row r="21378" spans="4:14" s="1" customFormat="1">
      <c r="D21378" s="32"/>
      <c r="G21378" s="32"/>
      <c r="I21378" s="7"/>
      <c r="J21378" s="7"/>
      <c r="K21378" s="7"/>
      <c r="N21378" s="7"/>
    </row>
    <row r="21379" spans="4:14" s="1" customFormat="1">
      <c r="D21379" s="32"/>
      <c r="G21379" s="32"/>
      <c r="I21379" s="7"/>
      <c r="J21379" s="7"/>
      <c r="K21379" s="7"/>
      <c r="N21379" s="7"/>
    </row>
    <row r="21380" spans="4:14" s="1" customFormat="1">
      <c r="D21380" s="32"/>
      <c r="G21380" s="32"/>
      <c r="I21380" s="7"/>
      <c r="J21380" s="7"/>
      <c r="K21380" s="7"/>
      <c r="N21380" s="7"/>
    </row>
    <row r="21381" spans="4:14" s="1" customFormat="1">
      <c r="D21381" s="32"/>
      <c r="G21381" s="32"/>
      <c r="I21381" s="7"/>
      <c r="J21381" s="7"/>
      <c r="K21381" s="7"/>
      <c r="N21381" s="7"/>
    </row>
    <row r="21382" spans="4:14" s="1" customFormat="1">
      <c r="D21382" s="32"/>
      <c r="G21382" s="32"/>
      <c r="I21382" s="7"/>
      <c r="J21382" s="7"/>
      <c r="K21382" s="7"/>
      <c r="N21382" s="7"/>
    </row>
    <row r="21383" spans="4:14" s="1" customFormat="1">
      <c r="D21383" s="32"/>
      <c r="G21383" s="32"/>
      <c r="I21383" s="7"/>
      <c r="J21383" s="7"/>
      <c r="K21383" s="7"/>
      <c r="N21383" s="7"/>
    </row>
    <row r="21384" spans="4:14" s="1" customFormat="1">
      <c r="D21384" s="32"/>
      <c r="G21384" s="32"/>
      <c r="I21384" s="7"/>
      <c r="J21384" s="7"/>
      <c r="K21384" s="7"/>
      <c r="N21384" s="7"/>
    </row>
    <row r="21385" spans="4:14" s="1" customFormat="1">
      <c r="D21385" s="32"/>
      <c r="G21385" s="32"/>
      <c r="I21385" s="7"/>
      <c r="J21385" s="7"/>
      <c r="K21385" s="7"/>
      <c r="N21385" s="7"/>
    </row>
    <row r="21386" spans="4:14" s="1" customFormat="1">
      <c r="D21386" s="32"/>
      <c r="G21386" s="32"/>
      <c r="I21386" s="7"/>
      <c r="J21386" s="7"/>
      <c r="K21386" s="7"/>
      <c r="N21386" s="7"/>
    </row>
    <row r="21387" spans="4:14" s="1" customFormat="1">
      <c r="D21387" s="32"/>
      <c r="G21387" s="32"/>
      <c r="I21387" s="7"/>
      <c r="J21387" s="7"/>
      <c r="K21387" s="7"/>
      <c r="N21387" s="7"/>
    </row>
    <row r="21388" spans="4:14" s="1" customFormat="1">
      <c r="D21388" s="32"/>
      <c r="G21388" s="32"/>
      <c r="I21388" s="7"/>
      <c r="J21388" s="7"/>
      <c r="K21388" s="7"/>
      <c r="N21388" s="7"/>
    </row>
    <row r="21389" spans="4:14" s="1" customFormat="1">
      <c r="D21389" s="32"/>
      <c r="G21389" s="32"/>
      <c r="I21389" s="7"/>
      <c r="J21389" s="7"/>
      <c r="K21389" s="7"/>
      <c r="N21389" s="7"/>
    </row>
    <row r="21390" spans="4:14" s="1" customFormat="1">
      <c r="D21390" s="32"/>
      <c r="G21390" s="32"/>
      <c r="I21390" s="7"/>
      <c r="J21390" s="7"/>
      <c r="K21390" s="7"/>
      <c r="N21390" s="7"/>
    </row>
    <row r="21391" spans="4:14" s="1" customFormat="1">
      <c r="D21391" s="32"/>
      <c r="G21391" s="32"/>
      <c r="I21391" s="7"/>
      <c r="J21391" s="7"/>
      <c r="K21391" s="7"/>
      <c r="N21391" s="7"/>
    </row>
    <row r="21392" spans="4:14" s="1" customFormat="1">
      <c r="D21392" s="32"/>
      <c r="G21392" s="32"/>
      <c r="I21392" s="7"/>
      <c r="J21392" s="7"/>
      <c r="K21392" s="7"/>
      <c r="N21392" s="7"/>
    </row>
    <row r="21393" spans="4:14" s="1" customFormat="1">
      <c r="D21393" s="32"/>
      <c r="G21393" s="32"/>
      <c r="I21393" s="7"/>
      <c r="J21393" s="7"/>
      <c r="K21393" s="7"/>
      <c r="N21393" s="7"/>
    </row>
    <row r="21394" spans="4:14" s="1" customFormat="1">
      <c r="D21394" s="32"/>
      <c r="G21394" s="32"/>
      <c r="I21394" s="7"/>
      <c r="J21394" s="7"/>
      <c r="K21394" s="7"/>
      <c r="N21394" s="7"/>
    </row>
    <row r="21395" spans="4:14" s="1" customFormat="1">
      <c r="D21395" s="32"/>
      <c r="G21395" s="32"/>
      <c r="I21395" s="7"/>
      <c r="J21395" s="7"/>
      <c r="K21395" s="7"/>
      <c r="N21395" s="7"/>
    </row>
    <row r="21396" spans="4:14" s="1" customFormat="1">
      <c r="D21396" s="32"/>
      <c r="G21396" s="32"/>
      <c r="I21396" s="7"/>
      <c r="J21396" s="7"/>
      <c r="K21396" s="7"/>
      <c r="N21396" s="7"/>
    </row>
    <row r="21397" spans="4:14" s="1" customFormat="1">
      <c r="D21397" s="32"/>
      <c r="G21397" s="32"/>
      <c r="I21397" s="7"/>
      <c r="J21397" s="7"/>
      <c r="K21397" s="7"/>
      <c r="N21397" s="7"/>
    </row>
    <row r="21398" spans="4:14" s="1" customFormat="1">
      <c r="D21398" s="32"/>
      <c r="G21398" s="32"/>
      <c r="I21398" s="7"/>
      <c r="J21398" s="7"/>
      <c r="K21398" s="7"/>
      <c r="N21398" s="7"/>
    </row>
    <row r="21399" spans="4:14" s="1" customFormat="1">
      <c r="D21399" s="32"/>
      <c r="G21399" s="32"/>
      <c r="I21399" s="7"/>
      <c r="J21399" s="7"/>
      <c r="K21399" s="7"/>
      <c r="N21399" s="7"/>
    </row>
    <row r="21400" spans="4:14" s="1" customFormat="1">
      <c r="D21400" s="32"/>
      <c r="G21400" s="32"/>
      <c r="I21400" s="7"/>
      <c r="J21400" s="7"/>
      <c r="K21400" s="7"/>
      <c r="N21400" s="7"/>
    </row>
    <row r="21401" spans="4:14" s="1" customFormat="1">
      <c r="D21401" s="32"/>
      <c r="G21401" s="32"/>
      <c r="I21401" s="7"/>
      <c r="J21401" s="7"/>
      <c r="K21401" s="7"/>
      <c r="N21401" s="7"/>
    </row>
    <row r="21402" spans="4:14" s="1" customFormat="1">
      <c r="D21402" s="32"/>
      <c r="G21402" s="32"/>
      <c r="I21402" s="7"/>
      <c r="J21402" s="7"/>
      <c r="K21402" s="7"/>
      <c r="N21402" s="7"/>
    </row>
    <row r="21403" spans="4:14" s="1" customFormat="1">
      <c r="D21403" s="32"/>
      <c r="G21403" s="32"/>
      <c r="I21403" s="7"/>
      <c r="J21403" s="7"/>
      <c r="K21403" s="7"/>
      <c r="N21403" s="7"/>
    </row>
    <row r="21404" spans="4:14" s="1" customFormat="1">
      <c r="D21404" s="32"/>
      <c r="G21404" s="32"/>
      <c r="I21404" s="7"/>
      <c r="J21404" s="7"/>
      <c r="K21404" s="7"/>
      <c r="N21404" s="7"/>
    </row>
    <row r="21405" spans="4:14" s="1" customFormat="1">
      <c r="D21405" s="32"/>
      <c r="G21405" s="32"/>
      <c r="I21405" s="7"/>
      <c r="J21405" s="7"/>
      <c r="K21405" s="7"/>
      <c r="N21405" s="7"/>
    </row>
    <row r="21406" spans="4:14" s="1" customFormat="1">
      <c r="D21406" s="32"/>
      <c r="G21406" s="32"/>
      <c r="I21406" s="7"/>
      <c r="J21406" s="7"/>
      <c r="K21406" s="7"/>
      <c r="N21406" s="7"/>
    </row>
    <row r="21407" spans="4:14" s="1" customFormat="1">
      <c r="D21407" s="32"/>
      <c r="G21407" s="32"/>
      <c r="I21407" s="7"/>
      <c r="J21407" s="7"/>
      <c r="K21407" s="7"/>
      <c r="N21407" s="7"/>
    </row>
    <row r="21408" spans="4:14" s="1" customFormat="1">
      <c r="D21408" s="32"/>
      <c r="G21408" s="32"/>
      <c r="I21408" s="7"/>
      <c r="J21408" s="7"/>
      <c r="K21408" s="7"/>
      <c r="N21408" s="7"/>
    </row>
    <row r="21409" spans="4:14" s="1" customFormat="1">
      <c r="D21409" s="32"/>
      <c r="G21409" s="32"/>
      <c r="I21409" s="7"/>
      <c r="J21409" s="7"/>
      <c r="K21409" s="7"/>
      <c r="N21409" s="7"/>
    </row>
    <row r="21410" spans="4:14" s="1" customFormat="1">
      <c r="D21410" s="32"/>
      <c r="G21410" s="32"/>
      <c r="I21410" s="7"/>
      <c r="J21410" s="7"/>
      <c r="K21410" s="7"/>
      <c r="N21410" s="7"/>
    </row>
    <row r="21411" spans="4:14" s="1" customFormat="1">
      <c r="D21411" s="32"/>
      <c r="G21411" s="32"/>
      <c r="I21411" s="7"/>
      <c r="J21411" s="7"/>
      <c r="K21411" s="7"/>
      <c r="N21411" s="7"/>
    </row>
    <row r="21412" spans="4:14" s="1" customFormat="1">
      <c r="D21412" s="32"/>
      <c r="G21412" s="32"/>
      <c r="I21412" s="7"/>
      <c r="J21412" s="7"/>
      <c r="K21412" s="7"/>
      <c r="N21412" s="7"/>
    </row>
    <row r="21413" spans="4:14" s="1" customFormat="1">
      <c r="D21413" s="32"/>
      <c r="G21413" s="32"/>
      <c r="I21413" s="7"/>
      <c r="J21413" s="7"/>
      <c r="K21413" s="7"/>
      <c r="N21413" s="7"/>
    </row>
    <row r="21414" spans="4:14" s="1" customFormat="1">
      <c r="D21414" s="32"/>
      <c r="G21414" s="32"/>
      <c r="I21414" s="7"/>
      <c r="J21414" s="7"/>
      <c r="K21414" s="7"/>
      <c r="N21414" s="7"/>
    </row>
    <row r="21415" spans="4:14" s="1" customFormat="1">
      <c r="D21415" s="32"/>
      <c r="G21415" s="32"/>
      <c r="I21415" s="7"/>
      <c r="J21415" s="7"/>
      <c r="K21415" s="7"/>
      <c r="N21415" s="7"/>
    </row>
    <row r="21416" spans="4:14" s="1" customFormat="1">
      <c r="D21416" s="32"/>
      <c r="G21416" s="32"/>
      <c r="I21416" s="7"/>
      <c r="J21416" s="7"/>
      <c r="K21416" s="7"/>
      <c r="N21416" s="7"/>
    </row>
    <row r="21417" spans="4:14" s="1" customFormat="1">
      <c r="D21417" s="32"/>
      <c r="G21417" s="32"/>
      <c r="I21417" s="7"/>
      <c r="J21417" s="7"/>
      <c r="K21417" s="7"/>
      <c r="N21417" s="7"/>
    </row>
    <row r="21418" spans="4:14" s="1" customFormat="1">
      <c r="D21418" s="32"/>
      <c r="G21418" s="32"/>
      <c r="I21418" s="7"/>
      <c r="J21418" s="7"/>
      <c r="K21418" s="7"/>
      <c r="N21418" s="7"/>
    </row>
    <row r="21419" spans="4:14" s="1" customFormat="1">
      <c r="D21419" s="32"/>
      <c r="G21419" s="32"/>
      <c r="I21419" s="7"/>
      <c r="J21419" s="7"/>
      <c r="K21419" s="7"/>
      <c r="N21419" s="7"/>
    </row>
    <row r="21420" spans="4:14" s="1" customFormat="1">
      <c r="D21420" s="32"/>
      <c r="G21420" s="32"/>
      <c r="I21420" s="7"/>
      <c r="J21420" s="7"/>
      <c r="K21420" s="7"/>
      <c r="N21420" s="7"/>
    </row>
    <row r="21421" spans="4:14" s="1" customFormat="1">
      <c r="D21421" s="32"/>
      <c r="G21421" s="32"/>
      <c r="I21421" s="7"/>
      <c r="J21421" s="7"/>
      <c r="K21421" s="7"/>
      <c r="N21421" s="7"/>
    </row>
    <row r="21422" spans="4:14" s="1" customFormat="1">
      <c r="D21422" s="32"/>
      <c r="G21422" s="32"/>
      <c r="I21422" s="7"/>
      <c r="J21422" s="7"/>
      <c r="K21422" s="7"/>
      <c r="N21422" s="7"/>
    </row>
    <row r="21423" spans="4:14" s="1" customFormat="1">
      <c r="D21423" s="32"/>
      <c r="G21423" s="32"/>
      <c r="I21423" s="7"/>
      <c r="J21423" s="7"/>
      <c r="K21423" s="7"/>
      <c r="N21423" s="7"/>
    </row>
    <row r="21424" spans="4:14" s="1" customFormat="1">
      <c r="D21424" s="32"/>
      <c r="G21424" s="32"/>
      <c r="I21424" s="7"/>
      <c r="J21424" s="7"/>
      <c r="K21424" s="7"/>
      <c r="N21424" s="7"/>
    </row>
    <row r="21425" spans="4:14" s="1" customFormat="1">
      <c r="D21425" s="32"/>
      <c r="G21425" s="32"/>
      <c r="I21425" s="7"/>
      <c r="J21425" s="7"/>
      <c r="K21425" s="7"/>
      <c r="N21425" s="7"/>
    </row>
    <row r="21426" spans="4:14" s="1" customFormat="1">
      <c r="D21426" s="32"/>
      <c r="G21426" s="32"/>
      <c r="I21426" s="7"/>
      <c r="J21426" s="7"/>
      <c r="K21426" s="7"/>
      <c r="N21426" s="7"/>
    </row>
    <row r="21427" spans="4:14" s="1" customFormat="1">
      <c r="D21427" s="32"/>
      <c r="G21427" s="32"/>
      <c r="I21427" s="7"/>
      <c r="J21427" s="7"/>
      <c r="K21427" s="7"/>
      <c r="N21427" s="7"/>
    </row>
    <row r="21428" spans="4:14" s="1" customFormat="1">
      <c r="D21428" s="32"/>
      <c r="G21428" s="32"/>
      <c r="I21428" s="7"/>
      <c r="J21428" s="7"/>
      <c r="K21428" s="7"/>
      <c r="N21428" s="7"/>
    </row>
    <row r="21429" spans="4:14" s="1" customFormat="1">
      <c r="D21429" s="32"/>
      <c r="G21429" s="32"/>
      <c r="I21429" s="7"/>
      <c r="J21429" s="7"/>
      <c r="K21429" s="7"/>
      <c r="N21429" s="7"/>
    </row>
    <row r="21430" spans="4:14" s="1" customFormat="1">
      <c r="D21430" s="32"/>
      <c r="G21430" s="32"/>
      <c r="I21430" s="7"/>
      <c r="J21430" s="7"/>
      <c r="K21430" s="7"/>
      <c r="N21430" s="7"/>
    </row>
    <row r="21431" spans="4:14" s="1" customFormat="1">
      <c r="D21431" s="32"/>
      <c r="G21431" s="32"/>
      <c r="I21431" s="7"/>
      <c r="J21431" s="7"/>
      <c r="K21431" s="7"/>
      <c r="N21431" s="7"/>
    </row>
    <row r="21432" spans="4:14" s="1" customFormat="1">
      <c r="D21432" s="32"/>
      <c r="G21432" s="32"/>
      <c r="I21432" s="7"/>
      <c r="J21432" s="7"/>
      <c r="K21432" s="7"/>
      <c r="N21432" s="7"/>
    </row>
    <row r="21433" spans="4:14" s="1" customFormat="1">
      <c r="D21433" s="32"/>
      <c r="G21433" s="32"/>
      <c r="I21433" s="7"/>
      <c r="J21433" s="7"/>
      <c r="K21433" s="7"/>
      <c r="N21433" s="7"/>
    </row>
    <row r="21434" spans="4:14" s="1" customFormat="1">
      <c r="D21434" s="32"/>
      <c r="G21434" s="32"/>
      <c r="I21434" s="7"/>
      <c r="J21434" s="7"/>
      <c r="K21434" s="7"/>
      <c r="N21434" s="7"/>
    </row>
    <row r="21435" spans="4:14" s="1" customFormat="1">
      <c r="D21435" s="32"/>
      <c r="G21435" s="32"/>
      <c r="I21435" s="7"/>
      <c r="J21435" s="7"/>
      <c r="K21435" s="7"/>
      <c r="N21435" s="7"/>
    </row>
    <row r="21436" spans="4:14" s="1" customFormat="1">
      <c r="D21436" s="32"/>
      <c r="G21436" s="32"/>
      <c r="I21436" s="7"/>
      <c r="J21436" s="7"/>
      <c r="K21436" s="7"/>
      <c r="N21436" s="7"/>
    </row>
    <row r="21437" spans="4:14" s="1" customFormat="1">
      <c r="D21437" s="32"/>
      <c r="G21437" s="32"/>
      <c r="I21437" s="7"/>
      <c r="J21437" s="7"/>
      <c r="K21437" s="7"/>
      <c r="N21437" s="7"/>
    </row>
    <row r="21438" spans="4:14" s="1" customFormat="1">
      <c r="D21438" s="32"/>
      <c r="G21438" s="32"/>
      <c r="I21438" s="7"/>
      <c r="J21438" s="7"/>
      <c r="K21438" s="7"/>
      <c r="N21438" s="7"/>
    </row>
    <row r="21439" spans="4:14" s="1" customFormat="1">
      <c r="D21439" s="32"/>
      <c r="G21439" s="32"/>
      <c r="I21439" s="7"/>
      <c r="J21439" s="7"/>
      <c r="K21439" s="7"/>
      <c r="N21439" s="7"/>
    </row>
    <row r="21440" spans="4:14" s="1" customFormat="1">
      <c r="D21440" s="32"/>
      <c r="G21440" s="32"/>
      <c r="I21440" s="7"/>
      <c r="J21440" s="7"/>
      <c r="K21440" s="7"/>
      <c r="N21440" s="7"/>
    </row>
    <row r="21441" spans="4:14" s="1" customFormat="1">
      <c r="D21441" s="32"/>
      <c r="G21441" s="32"/>
      <c r="I21441" s="7"/>
      <c r="J21441" s="7"/>
      <c r="K21441" s="7"/>
      <c r="N21441" s="7"/>
    </row>
    <row r="21442" spans="4:14" s="1" customFormat="1">
      <c r="D21442" s="32"/>
      <c r="G21442" s="32"/>
      <c r="I21442" s="7"/>
      <c r="J21442" s="7"/>
      <c r="K21442" s="7"/>
      <c r="N21442" s="7"/>
    </row>
    <row r="21443" spans="4:14" s="1" customFormat="1">
      <c r="D21443" s="32"/>
      <c r="G21443" s="32"/>
      <c r="I21443" s="7"/>
      <c r="J21443" s="7"/>
      <c r="K21443" s="7"/>
      <c r="N21443" s="7"/>
    </row>
    <row r="21444" spans="4:14" s="1" customFormat="1">
      <c r="D21444" s="32"/>
      <c r="G21444" s="32"/>
      <c r="I21444" s="7"/>
      <c r="J21444" s="7"/>
      <c r="K21444" s="7"/>
      <c r="N21444" s="7"/>
    </row>
    <row r="21445" spans="4:14" s="1" customFormat="1">
      <c r="D21445" s="32"/>
      <c r="G21445" s="32"/>
      <c r="I21445" s="7"/>
      <c r="J21445" s="7"/>
      <c r="K21445" s="7"/>
      <c r="N21445" s="7"/>
    </row>
    <row r="21446" spans="4:14" s="1" customFormat="1">
      <c r="D21446" s="32"/>
      <c r="G21446" s="32"/>
      <c r="I21446" s="7"/>
      <c r="J21446" s="7"/>
      <c r="K21446" s="7"/>
      <c r="N21446" s="7"/>
    </row>
    <row r="21447" spans="4:14" s="1" customFormat="1">
      <c r="D21447" s="32"/>
      <c r="G21447" s="32"/>
      <c r="I21447" s="7"/>
      <c r="J21447" s="7"/>
      <c r="K21447" s="7"/>
      <c r="N21447" s="7"/>
    </row>
    <row r="21448" spans="4:14" s="1" customFormat="1">
      <c r="D21448" s="32"/>
      <c r="G21448" s="32"/>
      <c r="I21448" s="7"/>
      <c r="J21448" s="7"/>
      <c r="K21448" s="7"/>
      <c r="N21448" s="7"/>
    </row>
    <row r="21449" spans="4:14" s="1" customFormat="1">
      <c r="D21449" s="32"/>
      <c r="G21449" s="32"/>
      <c r="I21449" s="7"/>
      <c r="J21449" s="7"/>
      <c r="K21449" s="7"/>
      <c r="N21449" s="7"/>
    </row>
    <row r="21450" spans="4:14" s="1" customFormat="1">
      <c r="D21450" s="32"/>
      <c r="G21450" s="32"/>
      <c r="I21450" s="7"/>
      <c r="J21450" s="7"/>
      <c r="K21450" s="7"/>
      <c r="N21450" s="7"/>
    </row>
    <row r="21451" spans="4:14" s="1" customFormat="1">
      <c r="D21451" s="32"/>
      <c r="G21451" s="32"/>
      <c r="I21451" s="7"/>
      <c r="J21451" s="7"/>
      <c r="K21451" s="7"/>
      <c r="N21451" s="7"/>
    </row>
    <row r="21452" spans="4:14" s="1" customFormat="1">
      <c r="D21452" s="32"/>
      <c r="G21452" s="32"/>
      <c r="I21452" s="7"/>
      <c r="J21452" s="7"/>
      <c r="K21452" s="7"/>
      <c r="N21452" s="7"/>
    </row>
    <row r="21453" spans="4:14" s="1" customFormat="1">
      <c r="D21453" s="32"/>
      <c r="G21453" s="32"/>
      <c r="I21453" s="7"/>
      <c r="J21453" s="7"/>
      <c r="K21453" s="7"/>
      <c r="N21453" s="7"/>
    </row>
    <row r="21454" spans="4:14" s="1" customFormat="1">
      <c r="D21454" s="32"/>
      <c r="G21454" s="32"/>
      <c r="I21454" s="7"/>
      <c r="J21454" s="7"/>
      <c r="K21454" s="7"/>
      <c r="N21454" s="7"/>
    </row>
    <row r="21455" spans="4:14" s="1" customFormat="1">
      <c r="D21455" s="32"/>
      <c r="G21455" s="32"/>
      <c r="I21455" s="7"/>
      <c r="J21455" s="7"/>
      <c r="K21455" s="7"/>
      <c r="N21455" s="7"/>
    </row>
    <row r="21456" spans="4:14" s="1" customFormat="1">
      <c r="D21456" s="32"/>
      <c r="G21456" s="32"/>
      <c r="I21456" s="7"/>
      <c r="J21456" s="7"/>
      <c r="K21456" s="7"/>
      <c r="N21456" s="7"/>
    </row>
    <row r="21457" spans="4:14" s="1" customFormat="1">
      <c r="D21457" s="32"/>
      <c r="G21457" s="32"/>
      <c r="I21457" s="7"/>
      <c r="J21457" s="7"/>
      <c r="K21457" s="7"/>
      <c r="N21457" s="7"/>
    </row>
    <row r="21458" spans="4:14" s="1" customFormat="1">
      <c r="D21458" s="32"/>
      <c r="G21458" s="32"/>
      <c r="I21458" s="7"/>
      <c r="J21458" s="7"/>
      <c r="K21458" s="7"/>
      <c r="N21458" s="7"/>
    </row>
    <row r="21459" spans="4:14" s="1" customFormat="1">
      <c r="D21459" s="32"/>
      <c r="G21459" s="32"/>
      <c r="I21459" s="7"/>
      <c r="J21459" s="7"/>
      <c r="K21459" s="7"/>
      <c r="N21459" s="7"/>
    </row>
    <row r="21460" spans="4:14" s="1" customFormat="1">
      <c r="D21460" s="32"/>
      <c r="G21460" s="32"/>
      <c r="I21460" s="7"/>
      <c r="J21460" s="7"/>
      <c r="K21460" s="7"/>
      <c r="N21460" s="7"/>
    </row>
    <row r="21461" spans="4:14" s="1" customFormat="1">
      <c r="D21461" s="32"/>
      <c r="G21461" s="32"/>
      <c r="I21461" s="7"/>
      <c r="J21461" s="7"/>
      <c r="K21461" s="7"/>
      <c r="N21461" s="7"/>
    </row>
    <row r="21462" spans="4:14" s="1" customFormat="1">
      <c r="D21462" s="32"/>
      <c r="G21462" s="32"/>
      <c r="I21462" s="7"/>
      <c r="J21462" s="7"/>
      <c r="K21462" s="7"/>
      <c r="N21462" s="7"/>
    </row>
    <row r="21463" spans="4:14" s="1" customFormat="1">
      <c r="D21463" s="32"/>
      <c r="G21463" s="32"/>
      <c r="I21463" s="7"/>
      <c r="J21463" s="7"/>
      <c r="K21463" s="7"/>
      <c r="N21463" s="7"/>
    </row>
    <row r="21464" spans="4:14" s="1" customFormat="1">
      <c r="D21464" s="32"/>
      <c r="G21464" s="32"/>
      <c r="I21464" s="7"/>
      <c r="J21464" s="7"/>
      <c r="K21464" s="7"/>
      <c r="N21464" s="7"/>
    </row>
    <row r="21465" spans="4:14" s="1" customFormat="1">
      <c r="D21465" s="32"/>
      <c r="G21465" s="32"/>
      <c r="I21465" s="7"/>
      <c r="J21465" s="7"/>
      <c r="K21465" s="7"/>
      <c r="N21465" s="7"/>
    </row>
    <row r="21466" spans="4:14" s="1" customFormat="1">
      <c r="D21466" s="32"/>
      <c r="G21466" s="32"/>
      <c r="I21466" s="7"/>
      <c r="J21466" s="7"/>
      <c r="K21466" s="7"/>
      <c r="N21466" s="7"/>
    </row>
    <row r="21467" spans="4:14" s="1" customFormat="1">
      <c r="D21467" s="32"/>
      <c r="G21467" s="32"/>
      <c r="I21467" s="7"/>
      <c r="J21467" s="7"/>
      <c r="K21467" s="7"/>
      <c r="N21467" s="7"/>
    </row>
    <row r="21468" spans="4:14" s="1" customFormat="1">
      <c r="D21468" s="32"/>
      <c r="G21468" s="32"/>
      <c r="I21468" s="7"/>
      <c r="J21468" s="7"/>
      <c r="K21468" s="7"/>
      <c r="N21468" s="7"/>
    </row>
    <row r="21469" spans="4:14" s="1" customFormat="1">
      <c r="D21469" s="32"/>
      <c r="G21469" s="32"/>
      <c r="I21469" s="7"/>
      <c r="J21469" s="7"/>
      <c r="K21469" s="7"/>
      <c r="N21469" s="7"/>
    </row>
    <row r="21470" spans="4:14" s="1" customFormat="1">
      <c r="D21470" s="32"/>
      <c r="G21470" s="32"/>
      <c r="I21470" s="7"/>
      <c r="J21470" s="7"/>
      <c r="K21470" s="7"/>
      <c r="N21470" s="7"/>
    </row>
    <row r="21471" spans="4:14" s="1" customFormat="1">
      <c r="D21471" s="32"/>
      <c r="G21471" s="32"/>
      <c r="I21471" s="7"/>
      <c r="J21471" s="7"/>
      <c r="K21471" s="7"/>
      <c r="N21471" s="7"/>
    </row>
    <row r="21472" spans="4:14" s="1" customFormat="1">
      <c r="D21472" s="32"/>
      <c r="G21472" s="32"/>
      <c r="I21472" s="7"/>
      <c r="J21472" s="7"/>
      <c r="K21472" s="7"/>
      <c r="N21472" s="7"/>
    </row>
    <row r="21473" spans="4:14" s="1" customFormat="1">
      <c r="D21473" s="32"/>
      <c r="G21473" s="32"/>
      <c r="I21473" s="7"/>
      <c r="J21473" s="7"/>
      <c r="K21473" s="7"/>
      <c r="N21473" s="7"/>
    </row>
    <row r="21474" spans="4:14" s="1" customFormat="1">
      <c r="D21474" s="32"/>
      <c r="G21474" s="32"/>
      <c r="I21474" s="7"/>
      <c r="J21474" s="7"/>
      <c r="K21474" s="7"/>
      <c r="N21474" s="7"/>
    </row>
    <row r="21475" spans="4:14" s="1" customFormat="1">
      <c r="D21475" s="32"/>
      <c r="G21475" s="32"/>
      <c r="I21475" s="7"/>
      <c r="J21475" s="7"/>
      <c r="K21475" s="7"/>
      <c r="N21475" s="7"/>
    </row>
    <row r="21476" spans="4:14" s="1" customFormat="1">
      <c r="D21476" s="32"/>
      <c r="G21476" s="32"/>
      <c r="I21476" s="7"/>
      <c r="J21476" s="7"/>
      <c r="K21476" s="7"/>
      <c r="N21476" s="7"/>
    </row>
    <row r="21477" spans="4:14" s="1" customFormat="1">
      <c r="D21477" s="32"/>
      <c r="G21477" s="32"/>
      <c r="I21477" s="7"/>
      <c r="J21477" s="7"/>
      <c r="K21477" s="7"/>
      <c r="N21477" s="7"/>
    </row>
    <row r="21478" spans="4:14" s="1" customFormat="1">
      <c r="D21478" s="32"/>
      <c r="G21478" s="32"/>
      <c r="I21478" s="7"/>
      <c r="J21478" s="7"/>
      <c r="K21478" s="7"/>
      <c r="N21478" s="7"/>
    </row>
    <row r="21479" spans="4:14" s="1" customFormat="1">
      <c r="D21479" s="32"/>
      <c r="G21479" s="32"/>
      <c r="I21479" s="7"/>
      <c r="J21479" s="7"/>
      <c r="K21479" s="7"/>
      <c r="N21479" s="7"/>
    </row>
    <row r="21480" spans="4:14" s="1" customFormat="1">
      <c r="D21480" s="32"/>
      <c r="G21480" s="32"/>
      <c r="I21480" s="7"/>
      <c r="J21480" s="7"/>
      <c r="K21480" s="7"/>
      <c r="N21480" s="7"/>
    </row>
    <row r="21481" spans="4:14" s="1" customFormat="1">
      <c r="D21481" s="32"/>
      <c r="G21481" s="32"/>
      <c r="I21481" s="7"/>
      <c r="J21481" s="7"/>
      <c r="K21481" s="7"/>
      <c r="N21481" s="7"/>
    </row>
    <row r="21482" spans="4:14" s="1" customFormat="1">
      <c r="D21482" s="32"/>
      <c r="G21482" s="32"/>
      <c r="I21482" s="7"/>
      <c r="J21482" s="7"/>
      <c r="K21482" s="7"/>
      <c r="N21482" s="7"/>
    </row>
    <row r="21483" spans="4:14" s="1" customFormat="1">
      <c r="D21483" s="32"/>
      <c r="G21483" s="32"/>
      <c r="I21483" s="7"/>
      <c r="J21483" s="7"/>
      <c r="K21483" s="7"/>
      <c r="N21483" s="7"/>
    </row>
    <row r="21484" spans="4:14" s="1" customFormat="1">
      <c r="D21484" s="32"/>
      <c r="G21484" s="32"/>
      <c r="I21484" s="7"/>
      <c r="J21484" s="7"/>
      <c r="K21484" s="7"/>
      <c r="N21484" s="7"/>
    </row>
    <row r="21485" spans="4:14" s="1" customFormat="1">
      <c r="D21485" s="32"/>
      <c r="G21485" s="32"/>
      <c r="I21485" s="7"/>
      <c r="J21485" s="7"/>
      <c r="K21485" s="7"/>
      <c r="N21485" s="7"/>
    </row>
    <row r="21486" spans="4:14" s="1" customFormat="1">
      <c r="D21486" s="32"/>
      <c r="G21486" s="32"/>
      <c r="I21486" s="7"/>
      <c r="J21486" s="7"/>
      <c r="K21486" s="7"/>
      <c r="N21486" s="7"/>
    </row>
    <row r="21487" spans="4:14" s="1" customFormat="1">
      <c r="D21487" s="32"/>
      <c r="G21487" s="32"/>
      <c r="I21487" s="7"/>
      <c r="J21487" s="7"/>
      <c r="K21487" s="7"/>
      <c r="N21487" s="7"/>
    </row>
    <row r="21488" spans="4:14" s="1" customFormat="1">
      <c r="D21488" s="32"/>
      <c r="G21488" s="32"/>
      <c r="I21488" s="7"/>
      <c r="J21488" s="7"/>
      <c r="K21488" s="7"/>
      <c r="N21488" s="7"/>
    </row>
    <row r="21489" spans="4:14" s="1" customFormat="1">
      <c r="D21489" s="32"/>
      <c r="G21489" s="32"/>
      <c r="I21489" s="7"/>
      <c r="J21489" s="7"/>
      <c r="K21489" s="7"/>
      <c r="N21489" s="7"/>
    </row>
    <row r="21490" spans="4:14" s="1" customFormat="1">
      <c r="D21490" s="32"/>
      <c r="G21490" s="32"/>
      <c r="I21490" s="7"/>
      <c r="J21490" s="7"/>
      <c r="K21490" s="7"/>
      <c r="N21490" s="7"/>
    </row>
    <row r="21491" spans="4:14" s="1" customFormat="1">
      <c r="D21491" s="32"/>
      <c r="G21491" s="32"/>
      <c r="I21491" s="7"/>
      <c r="J21491" s="7"/>
      <c r="K21491" s="7"/>
      <c r="N21491" s="7"/>
    </row>
    <row r="21492" spans="4:14" s="1" customFormat="1">
      <c r="D21492" s="32"/>
      <c r="G21492" s="32"/>
      <c r="I21492" s="7"/>
      <c r="J21492" s="7"/>
      <c r="K21492" s="7"/>
      <c r="N21492" s="7"/>
    </row>
    <row r="21493" spans="4:14" s="1" customFormat="1">
      <c r="D21493" s="32"/>
      <c r="G21493" s="32"/>
      <c r="I21493" s="7"/>
      <c r="J21493" s="7"/>
      <c r="K21493" s="7"/>
      <c r="N21493" s="7"/>
    </row>
    <row r="21494" spans="4:14" s="1" customFormat="1">
      <c r="D21494" s="32"/>
      <c r="G21494" s="32"/>
      <c r="I21494" s="7"/>
      <c r="J21494" s="7"/>
      <c r="K21494" s="7"/>
      <c r="N21494" s="7"/>
    </row>
    <row r="21495" spans="4:14" s="1" customFormat="1">
      <c r="D21495" s="32"/>
      <c r="G21495" s="32"/>
      <c r="I21495" s="7"/>
      <c r="J21495" s="7"/>
      <c r="K21495" s="7"/>
      <c r="N21495" s="7"/>
    </row>
    <row r="21496" spans="4:14" s="1" customFormat="1">
      <c r="D21496" s="32"/>
      <c r="G21496" s="32"/>
      <c r="I21496" s="7"/>
      <c r="J21496" s="7"/>
      <c r="K21496" s="7"/>
      <c r="N21496" s="7"/>
    </row>
    <row r="21497" spans="4:14" s="1" customFormat="1">
      <c r="D21497" s="32"/>
      <c r="G21497" s="32"/>
      <c r="I21497" s="7"/>
      <c r="J21497" s="7"/>
      <c r="K21497" s="7"/>
      <c r="N21497" s="7"/>
    </row>
    <row r="21498" spans="4:14" s="1" customFormat="1">
      <c r="D21498" s="32"/>
      <c r="G21498" s="32"/>
      <c r="I21498" s="7"/>
      <c r="J21498" s="7"/>
      <c r="K21498" s="7"/>
      <c r="N21498" s="7"/>
    </row>
    <row r="21499" spans="4:14" s="1" customFormat="1">
      <c r="D21499" s="32"/>
      <c r="G21499" s="32"/>
      <c r="I21499" s="7"/>
      <c r="J21499" s="7"/>
      <c r="K21499" s="7"/>
      <c r="N21499" s="7"/>
    </row>
    <row r="21500" spans="4:14" s="1" customFormat="1">
      <c r="D21500" s="32"/>
      <c r="G21500" s="32"/>
      <c r="I21500" s="7"/>
      <c r="J21500" s="7"/>
      <c r="K21500" s="7"/>
      <c r="N21500" s="7"/>
    </row>
    <row r="21501" spans="4:14" s="1" customFormat="1">
      <c r="D21501" s="32"/>
      <c r="G21501" s="32"/>
      <c r="I21501" s="7"/>
      <c r="J21501" s="7"/>
      <c r="K21501" s="7"/>
      <c r="N21501" s="7"/>
    </row>
    <row r="21502" spans="4:14" s="1" customFormat="1">
      <c r="D21502" s="32"/>
      <c r="G21502" s="32"/>
      <c r="I21502" s="7"/>
      <c r="J21502" s="7"/>
      <c r="K21502" s="7"/>
      <c r="N21502" s="7"/>
    </row>
    <row r="21503" spans="4:14" s="1" customFormat="1">
      <c r="D21503" s="32"/>
      <c r="G21503" s="32"/>
      <c r="I21503" s="7"/>
      <c r="J21503" s="7"/>
      <c r="K21503" s="7"/>
      <c r="N21503" s="7"/>
    </row>
    <row r="21504" spans="4:14" s="1" customFormat="1">
      <c r="D21504" s="32"/>
      <c r="G21504" s="32"/>
      <c r="I21504" s="7"/>
      <c r="J21504" s="7"/>
      <c r="K21504" s="7"/>
      <c r="N21504" s="7"/>
    </row>
    <row r="21505" spans="4:14" s="1" customFormat="1">
      <c r="D21505" s="32"/>
      <c r="G21505" s="32"/>
      <c r="I21505" s="7"/>
      <c r="J21505" s="7"/>
      <c r="K21505" s="7"/>
      <c r="N21505" s="7"/>
    </row>
    <row r="21506" spans="4:14" s="1" customFormat="1">
      <c r="D21506" s="32"/>
      <c r="G21506" s="32"/>
      <c r="I21506" s="7"/>
      <c r="J21506" s="7"/>
      <c r="K21506" s="7"/>
      <c r="N21506" s="7"/>
    </row>
    <row r="21507" spans="4:14" s="1" customFormat="1">
      <c r="D21507" s="32"/>
      <c r="G21507" s="32"/>
      <c r="I21507" s="7"/>
      <c r="J21507" s="7"/>
      <c r="K21507" s="7"/>
      <c r="N21507" s="7"/>
    </row>
    <row r="21508" spans="4:14" s="1" customFormat="1">
      <c r="D21508" s="32"/>
      <c r="G21508" s="32"/>
      <c r="I21508" s="7"/>
      <c r="J21508" s="7"/>
      <c r="K21508" s="7"/>
      <c r="N21508" s="7"/>
    </row>
    <row r="21509" spans="4:14" s="1" customFormat="1">
      <c r="D21509" s="32"/>
      <c r="G21509" s="32"/>
      <c r="I21509" s="7"/>
      <c r="J21509" s="7"/>
      <c r="K21509" s="7"/>
      <c r="N21509" s="7"/>
    </row>
    <row r="21510" spans="4:14" s="1" customFormat="1">
      <c r="D21510" s="32"/>
      <c r="G21510" s="32"/>
      <c r="I21510" s="7"/>
      <c r="J21510" s="7"/>
      <c r="K21510" s="7"/>
      <c r="N21510" s="7"/>
    </row>
    <row r="21511" spans="4:14" s="1" customFormat="1">
      <c r="D21511" s="32"/>
      <c r="G21511" s="32"/>
      <c r="I21511" s="7"/>
      <c r="J21511" s="7"/>
      <c r="K21511" s="7"/>
      <c r="N21511" s="7"/>
    </row>
    <row r="21512" spans="4:14" s="1" customFormat="1">
      <c r="D21512" s="32"/>
      <c r="G21512" s="32"/>
      <c r="I21512" s="7"/>
      <c r="J21512" s="7"/>
      <c r="K21512" s="7"/>
      <c r="N21512" s="7"/>
    </row>
    <row r="21513" spans="4:14" s="1" customFormat="1">
      <c r="D21513" s="32"/>
      <c r="G21513" s="32"/>
      <c r="I21513" s="7"/>
      <c r="J21513" s="7"/>
      <c r="K21513" s="7"/>
      <c r="N21513" s="7"/>
    </row>
    <row r="21514" spans="4:14" s="1" customFormat="1">
      <c r="D21514" s="32"/>
      <c r="G21514" s="32"/>
      <c r="I21514" s="7"/>
      <c r="J21514" s="7"/>
      <c r="K21514" s="7"/>
      <c r="N21514" s="7"/>
    </row>
    <row r="21515" spans="4:14" s="1" customFormat="1">
      <c r="D21515" s="32"/>
      <c r="G21515" s="32"/>
      <c r="I21515" s="7"/>
      <c r="J21515" s="7"/>
      <c r="K21515" s="7"/>
      <c r="N21515" s="7"/>
    </row>
    <row r="21516" spans="4:14" s="1" customFormat="1">
      <c r="D21516" s="32"/>
      <c r="G21516" s="32"/>
      <c r="I21516" s="7"/>
      <c r="J21516" s="7"/>
      <c r="K21516" s="7"/>
      <c r="N21516" s="7"/>
    </row>
    <row r="21517" spans="4:14" s="1" customFormat="1">
      <c r="D21517" s="32"/>
      <c r="G21517" s="32"/>
      <c r="I21517" s="7"/>
      <c r="J21517" s="7"/>
      <c r="K21517" s="7"/>
      <c r="N21517" s="7"/>
    </row>
    <row r="21518" spans="4:14" s="1" customFormat="1">
      <c r="D21518" s="32"/>
      <c r="G21518" s="32"/>
      <c r="I21518" s="7"/>
      <c r="J21518" s="7"/>
      <c r="K21518" s="7"/>
      <c r="N21518" s="7"/>
    </row>
    <row r="21519" spans="4:14" s="1" customFormat="1">
      <c r="D21519" s="32"/>
      <c r="G21519" s="32"/>
      <c r="I21519" s="7"/>
      <c r="J21519" s="7"/>
      <c r="K21519" s="7"/>
      <c r="N21519" s="7"/>
    </row>
    <row r="21520" spans="4:14" s="1" customFormat="1">
      <c r="D21520" s="32"/>
      <c r="G21520" s="32"/>
      <c r="I21520" s="7"/>
      <c r="J21520" s="7"/>
      <c r="K21520" s="7"/>
      <c r="N21520" s="7"/>
    </row>
    <row r="21521" spans="4:14" s="1" customFormat="1">
      <c r="D21521" s="32"/>
      <c r="G21521" s="32"/>
      <c r="I21521" s="7"/>
      <c r="J21521" s="7"/>
      <c r="K21521" s="7"/>
      <c r="N21521" s="7"/>
    </row>
    <row r="21522" spans="4:14" s="1" customFormat="1">
      <c r="D21522" s="32"/>
      <c r="G21522" s="32"/>
      <c r="I21522" s="7"/>
      <c r="J21522" s="7"/>
      <c r="K21522" s="7"/>
      <c r="N21522" s="7"/>
    </row>
    <row r="21523" spans="4:14" s="1" customFormat="1">
      <c r="D21523" s="32"/>
      <c r="G21523" s="32"/>
      <c r="I21523" s="7"/>
      <c r="J21523" s="7"/>
      <c r="K21523" s="7"/>
      <c r="N21523" s="7"/>
    </row>
    <row r="21524" spans="4:14" s="1" customFormat="1">
      <c r="D21524" s="32"/>
      <c r="G21524" s="32"/>
      <c r="I21524" s="7"/>
      <c r="J21524" s="7"/>
      <c r="K21524" s="7"/>
      <c r="N21524" s="7"/>
    </row>
    <row r="21525" spans="4:14" s="1" customFormat="1">
      <c r="D21525" s="32"/>
      <c r="G21525" s="32"/>
      <c r="I21525" s="7"/>
      <c r="J21525" s="7"/>
      <c r="K21525" s="7"/>
      <c r="N21525" s="7"/>
    </row>
    <row r="21526" spans="4:14" s="1" customFormat="1">
      <c r="D21526" s="32"/>
      <c r="G21526" s="32"/>
      <c r="I21526" s="7"/>
      <c r="J21526" s="7"/>
      <c r="K21526" s="7"/>
      <c r="N21526" s="7"/>
    </row>
    <row r="21527" spans="4:14" s="1" customFormat="1">
      <c r="D21527" s="32"/>
      <c r="G21527" s="32"/>
      <c r="I21527" s="7"/>
      <c r="J21527" s="7"/>
      <c r="K21527" s="7"/>
      <c r="N21527" s="7"/>
    </row>
    <row r="21528" spans="4:14" s="1" customFormat="1">
      <c r="D21528" s="32"/>
      <c r="G21528" s="32"/>
      <c r="I21528" s="7"/>
      <c r="J21528" s="7"/>
      <c r="K21528" s="7"/>
      <c r="N21528" s="7"/>
    </row>
    <row r="21529" spans="4:14" s="1" customFormat="1">
      <c r="D21529" s="32"/>
      <c r="G21529" s="32"/>
      <c r="I21529" s="7"/>
      <c r="J21529" s="7"/>
      <c r="K21529" s="7"/>
      <c r="N21529" s="7"/>
    </row>
    <row r="21530" spans="4:14" s="1" customFormat="1">
      <c r="D21530" s="32"/>
      <c r="G21530" s="32"/>
      <c r="I21530" s="7"/>
      <c r="J21530" s="7"/>
      <c r="K21530" s="7"/>
      <c r="N21530" s="7"/>
    </row>
    <row r="21531" spans="4:14" s="1" customFormat="1">
      <c r="D21531" s="32"/>
      <c r="G21531" s="32"/>
      <c r="I21531" s="7"/>
      <c r="J21531" s="7"/>
      <c r="K21531" s="7"/>
      <c r="N21531" s="7"/>
    </row>
    <row r="21532" spans="4:14" s="1" customFormat="1">
      <c r="D21532" s="32"/>
      <c r="G21532" s="32"/>
      <c r="I21532" s="7"/>
      <c r="J21532" s="7"/>
      <c r="K21532" s="7"/>
      <c r="N21532" s="7"/>
    </row>
    <row r="21533" spans="4:14" s="1" customFormat="1">
      <c r="D21533" s="32"/>
      <c r="G21533" s="32"/>
      <c r="I21533" s="7"/>
      <c r="J21533" s="7"/>
      <c r="K21533" s="7"/>
      <c r="N21533" s="7"/>
    </row>
    <row r="21534" spans="4:14" s="1" customFormat="1">
      <c r="D21534" s="32"/>
      <c r="G21534" s="32"/>
      <c r="I21534" s="7"/>
      <c r="J21534" s="7"/>
      <c r="K21534" s="7"/>
      <c r="N21534" s="7"/>
    </row>
    <row r="21535" spans="4:14" s="1" customFormat="1">
      <c r="D21535" s="32"/>
      <c r="G21535" s="32"/>
      <c r="I21535" s="7"/>
      <c r="J21535" s="7"/>
      <c r="K21535" s="7"/>
      <c r="N21535" s="7"/>
    </row>
    <row r="21536" spans="4:14" s="1" customFormat="1">
      <c r="D21536" s="32"/>
      <c r="G21536" s="32"/>
      <c r="I21536" s="7"/>
      <c r="J21536" s="7"/>
      <c r="K21536" s="7"/>
      <c r="N21536" s="7"/>
    </row>
    <row r="21537" spans="4:14" s="1" customFormat="1">
      <c r="D21537" s="32"/>
      <c r="G21537" s="32"/>
      <c r="I21537" s="7"/>
      <c r="J21537" s="7"/>
      <c r="K21537" s="7"/>
      <c r="N21537" s="7"/>
    </row>
    <row r="21538" spans="4:14" s="1" customFormat="1">
      <c r="D21538" s="32"/>
      <c r="G21538" s="32"/>
      <c r="I21538" s="7"/>
      <c r="J21538" s="7"/>
      <c r="K21538" s="7"/>
      <c r="N21538" s="7"/>
    </row>
    <row r="21539" spans="4:14" s="1" customFormat="1">
      <c r="D21539" s="32"/>
      <c r="G21539" s="32"/>
      <c r="I21539" s="7"/>
      <c r="J21539" s="7"/>
      <c r="K21539" s="7"/>
      <c r="N21539" s="7"/>
    </row>
    <row r="21540" spans="4:14" s="1" customFormat="1">
      <c r="D21540" s="32"/>
      <c r="G21540" s="32"/>
      <c r="I21540" s="7"/>
      <c r="J21540" s="7"/>
      <c r="K21540" s="7"/>
      <c r="N21540" s="7"/>
    </row>
    <row r="21541" spans="4:14" s="1" customFormat="1">
      <c r="D21541" s="32"/>
      <c r="G21541" s="32"/>
      <c r="I21541" s="7"/>
      <c r="J21541" s="7"/>
      <c r="K21541" s="7"/>
      <c r="N21541" s="7"/>
    </row>
    <row r="21542" spans="4:14" s="1" customFormat="1">
      <c r="D21542" s="32"/>
      <c r="G21542" s="32"/>
      <c r="I21542" s="7"/>
      <c r="J21542" s="7"/>
      <c r="K21542" s="7"/>
      <c r="N21542" s="7"/>
    </row>
    <row r="21543" spans="4:14" s="1" customFormat="1">
      <c r="D21543" s="32"/>
      <c r="G21543" s="32"/>
      <c r="I21543" s="7"/>
      <c r="J21543" s="7"/>
      <c r="K21543" s="7"/>
      <c r="N21543" s="7"/>
    </row>
    <row r="21544" spans="4:14" s="1" customFormat="1">
      <c r="D21544" s="32"/>
      <c r="G21544" s="32"/>
      <c r="I21544" s="7"/>
      <c r="J21544" s="7"/>
      <c r="K21544" s="7"/>
      <c r="N21544" s="7"/>
    </row>
    <row r="21545" spans="4:14" s="1" customFormat="1">
      <c r="D21545" s="32"/>
      <c r="G21545" s="32"/>
      <c r="I21545" s="7"/>
      <c r="J21545" s="7"/>
      <c r="K21545" s="7"/>
      <c r="N21545" s="7"/>
    </row>
    <row r="21546" spans="4:14" s="1" customFormat="1">
      <c r="D21546" s="32"/>
      <c r="G21546" s="32"/>
      <c r="I21546" s="7"/>
      <c r="J21546" s="7"/>
      <c r="K21546" s="7"/>
      <c r="N21546" s="7"/>
    </row>
    <row r="21547" spans="4:14" s="1" customFormat="1">
      <c r="D21547" s="32"/>
      <c r="G21547" s="32"/>
      <c r="I21547" s="7"/>
      <c r="J21547" s="7"/>
      <c r="K21547" s="7"/>
      <c r="N21547" s="7"/>
    </row>
    <row r="21548" spans="4:14" s="1" customFormat="1">
      <c r="D21548" s="32"/>
      <c r="G21548" s="32"/>
      <c r="I21548" s="7"/>
      <c r="J21548" s="7"/>
      <c r="K21548" s="7"/>
      <c r="N21548" s="7"/>
    </row>
    <row r="21549" spans="4:14" s="1" customFormat="1">
      <c r="D21549" s="32"/>
      <c r="G21549" s="32"/>
      <c r="I21549" s="7"/>
      <c r="J21549" s="7"/>
      <c r="K21549" s="7"/>
      <c r="N21549" s="7"/>
    </row>
    <row r="21550" spans="4:14" s="1" customFormat="1">
      <c r="D21550" s="32"/>
      <c r="G21550" s="32"/>
      <c r="I21550" s="7"/>
      <c r="J21550" s="7"/>
      <c r="K21550" s="7"/>
      <c r="N21550" s="7"/>
    </row>
    <row r="21551" spans="4:14" s="1" customFormat="1">
      <c r="D21551" s="32"/>
      <c r="G21551" s="32"/>
      <c r="I21551" s="7"/>
      <c r="J21551" s="7"/>
      <c r="K21551" s="7"/>
      <c r="N21551" s="7"/>
    </row>
    <row r="21552" spans="4:14" s="1" customFormat="1">
      <c r="D21552" s="32"/>
      <c r="G21552" s="32"/>
      <c r="I21552" s="7"/>
      <c r="J21552" s="7"/>
      <c r="K21552" s="7"/>
      <c r="N21552" s="7"/>
    </row>
    <row r="21553" spans="4:14" s="1" customFormat="1">
      <c r="D21553" s="32"/>
      <c r="G21553" s="32"/>
      <c r="I21553" s="7"/>
      <c r="J21553" s="7"/>
      <c r="K21553" s="7"/>
      <c r="N21553" s="7"/>
    </row>
    <row r="21554" spans="4:14" s="1" customFormat="1">
      <c r="D21554" s="32"/>
      <c r="G21554" s="32"/>
      <c r="I21554" s="7"/>
      <c r="J21554" s="7"/>
      <c r="K21554" s="7"/>
      <c r="N21554" s="7"/>
    </row>
    <row r="21555" spans="4:14" s="1" customFormat="1">
      <c r="D21555" s="32"/>
      <c r="G21555" s="32"/>
      <c r="I21555" s="7"/>
      <c r="J21555" s="7"/>
      <c r="K21555" s="7"/>
      <c r="N21555" s="7"/>
    </row>
    <row r="21556" spans="4:14" s="1" customFormat="1">
      <c r="D21556" s="32"/>
      <c r="G21556" s="32"/>
      <c r="I21556" s="7"/>
      <c r="J21556" s="7"/>
      <c r="K21556" s="7"/>
      <c r="N21556" s="7"/>
    </row>
    <row r="21557" spans="4:14" s="1" customFormat="1">
      <c r="D21557" s="32"/>
      <c r="G21557" s="32"/>
      <c r="I21557" s="7"/>
      <c r="J21557" s="7"/>
      <c r="K21557" s="7"/>
      <c r="N21557" s="7"/>
    </row>
    <row r="21558" spans="4:14" s="1" customFormat="1">
      <c r="D21558" s="32"/>
      <c r="G21558" s="32"/>
      <c r="I21558" s="7"/>
      <c r="J21558" s="7"/>
      <c r="K21558" s="7"/>
      <c r="N21558" s="7"/>
    </row>
    <row r="21559" spans="4:14" s="1" customFormat="1">
      <c r="D21559" s="32"/>
      <c r="G21559" s="32"/>
      <c r="I21559" s="7"/>
      <c r="J21559" s="7"/>
      <c r="K21559" s="7"/>
      <c r="N21559" s="7"/>
    </row>
    <row r="21560" spans="4:14" s="1" customFormat="1">
      <c r="D21560" s="32"/>
      <c r="G21560" s="32"/>
      <c r="I21560" s="7"/>
      <c r="J21560" s="7"/>
      <c r="K21560" s="7"/>
      <c r="N21560" s="7"/>
    </row>
    <row r="21561" spans="4:14" s="1" customFormat="1">
      <c r="D21561" s="32"/>
      <c r="G21561" s="32"/>
      <c r="I21561" s="7"/>
      <c r="J21561" s="7"/>
      <c r="K21561" s="7"/>
      <c r="N21561" s="7"/>
    </row>
    <row r="21562" spans="4:14" s="1" customFormat="1">
      <c r="D21562" s="32"/>
      <c r="G21562" s="32"/>
      <c r="I21562" s="7"/>
      <c r="J21562" s="7"/>
      <c r="K21562" s="7"/>
      <c r="N21562" s="7"/>
    </row>
    <row r="21563" spans="4:14" s="1" customFormat="1">
      <c r="D21563" s="32"/>
      <c r="G21563" s="32"/>
      <c r="I21563" s="7"/>
      <c r="J21563" s="7"/>
      <c r="K21563" s="7"/>
      <c r="N21563" s="7"/>
    </row>
    <row r="21564" spans="4:14" s="1" customFormat="1">
      <c r="D21564" s="32"/>
      <c r="G21564" s="32"/>
      <c r="I21564" s="7"/>
      <c r="J21564" s="7"/>
      <c r="K21564" s="7"/>
      <c r="N21564" s="7"/>
    </row>
    <row r="21565" spans="4:14" s="1" customFormat="1">
      <c r="D21565" s="32"/>
      <c r="G21565" s="32"/>
      <c r="I21565" s="7"/>
      <c r="J21565" s="7"/>
      <c r="K21565" s="7"/>
      <c r="N21565" s="7"/>
    </row>
    <row r="21566" spans="4:14" s="1" customFormat="1">
      <c r="D21566" s="32"/>
      <c r="G21566" s="32"/>
      <c r="I21566" s="7"/>
      <c r="J21566" s="7"/>
      <c r="K21566" s="7"/>
      <c r="N21566" s="7"/>
    </row>
    <row r="21567" spans="4:14" s="1" customFormat="1">
      <c r="D21567" s="32"/>
      <c r="G21567" s="32"/>
      <c r="I21567" s="7"/>
      <c r="J21567" s="7"/>
      <c r="K21567" s="7"/>
      <c r="N21567" s="7"/>
    </row>
    <row r="21568" spans="4:14" s="1" customFormat="1">
      <c r="D21568" s="32"/>
      <c r="G21568" s="32"/>
      <c r="I21568" s="7"/>
      <c r="J21568" s="7"/>
      <c r="K21568" s="7"/>
      <c r="N21568" s="7"/>
    </row>
    <row r="21569" spans="4:14" s="1" customFormat="1">
      <c r="D21569" s="32"/>
      <c r="G21569" s="32"/>
      <c r="I21569" s="7"/>
      <c r="J21569" s="7"/>
      <c r="K21569" s="7"/>
      <c r="N21569" s="7"/>
    </row>
    <row r="21570" spans="4:14" s="1" customFormat="1">
      <c r="D21570" s="32"/>
      <c r="G21570" s="32"/>
      <c r="I21570" s="7"/>
      <c r="J21570" s="7"/>
      <c r="K21570" s="7"/>
      <c r="N21570" s="7"/>
    </row>
    <row r="21571" spans="4:14" s="1" customFormat="1">
      <c r="D21571" s="32"/>
      <c r="G21571" s="32"/>
      <c r="I21571" s="7"/>
      <c r="J21571" s="7"/>
      <c r="K21571" s="7"/>
      <c r="N21571" s="7"/>
    </row>
    <row r="21572" spans="4:14" s="1" customFormat="1">
      <c r="D21572" s="32"/>
      <c r="G21572" s="32"/>
      <c r="I21572" s="7"/>
      <c r="J21572" s="7"/>
      <c r="K21572" s="7"/>
      <c r="N21572" s="7"/>
    </row>
    <row r="21573" spans="4:14" s="1" customFormat="1">
      <c r="D21573" s="32"/>
      <c r="G21573" s="32"/>
      <c r="I21573" s="7"/>
      <c r="J21573" s="7"/>
      <c r="K21573" s="7"/>
      <c r="N21573" s="7"/>
    </row>
    <row r="21574" spans="4:14" s="1" customFormat="1">
      <c r="D21574" s="32"/>
      <c r="G21574" s="32"/>
      <c r="I21574" s="7"/>
      <c r="J21574" s="7"/>
      <c r="K21574" s="7"/>
      <c r="N21574" s="7"/>
    </row>
    <row r="21575" spans="4:14" s="1" customFormat="1">
      <c r="D21575" s="32"/>
      <c r="G21575" s="32"/>
      <c r="I21575" s="7"/>
      <c r="J21575" s="7"/>
      <c r="K21575" s="7"/>
      <c r="N21575" s="7"/>
    </row>
    <row r="21576" spans="4:14" s="1" customFormat="1">
      <c r="D21576" s="32"/>
      <c r="G21576" s="32"/>
      <c r="I21576" s="7"/>
      <c r="J21576" s="7"/>
      <c r="K21576" s="7"/>
      <c r="N21576" s="7"/>
    </row>
    <row r="21577" spans="4:14" s="1" customFormat="1">
      <c r="D21577" s="32"/>
      <c r="G21577" s="32"/>
      <c r="I21577" s="7"/>
      <c r="J21577" s="7"/>
      <c r="K21577" s="7"/>
      <c r="N21577" s="7"/>
    </row>
    <row r="21578" spans="4:14" s="1" customFormat="1">
      <c r="D21578" s="32"/>
      <c r="G21578" s="32"/>
      <c r="I21578" s="7"/>
      <c r="J21578" s="7"/>
      <c r="K21578" s="7"/>
      <c r="N21578" s="7"/>
    </row>
    <row r="21579" spans="4:14" s="1" customFormat="1">
      <c r="D21579" s="32"/>
      <c r="G21579" s="32"/>
      <c r="I21579" s="7"/>
      <c r="J21579" s="7"/>
      <c r="K21579" s="7"/>
      <c r="N21579" s="7"/>
    </row>
    <row r="21580" spans="4:14" s="1" customFormat="1">
      <c r="D21580" s="32"/>
      <c r="G21580" s="32"/>
      <c r="I21580" s="7"/>
      <c r="J21580" s="7"/>
      <c r="K21580" s="7"/>
      <c r="N21580" s="7"/>
    </row>
    <row r="21581" spans="4:14" s="1" customFormat="1">
      <c r="D21581" s="32"/>
      <c r="G21581" s="32"/>
      <c r="I21581" s="7"/>
      <c r="J21581" s="7"/>
      <c r="K21581" s="7"/>
      <c r="N21581" s="7"/>
    </row>
    <row r="21582" spans="4:14" s="1" customFormat="1">
      <c r="D21582" s="32"/>
      <c r="G21582" s="32"/>
      <c r="I21582" s="7"/>
      <c r="J21582" s="7"/>
      <c r="K21582" s="7"/>
      <c r="N21582" s="7"/>
    </row>
    <row r="21583" spans="4:14" s="1" customFormat="1">
      <c r="D21583" s="32"/>
      <c r="G21583" s="32"/>
      <c r="I21583" s="7"/>
      <c r="J21583" s="7"/>
      <c r="K21583" s="7"/>
      <c r="N21583" s="7"/>
    </row>
    <row r="21584" spans="4:14" s="1" customFormat="1">
      <c r="D21584" s="32"/>
      <c r="G21584" s="32"/>
      <c r="I21584" s="7"/>
      <c r="J21584" s="7"/>
      <c r="K21584" s="7"/>
      <c r="N21584" s="7"/>
    </row>
    <row r="21585" spans="4:14" s="1" customFormat="1">
      <c r="D21585" s="32"/>
      <c r="G21585" s="32"/>
      <c r="I21585" s="7"/>
      <c r="J21585" s="7"/>
      <c r="K21585" s="7"/>
      <c r="N21585" s="7"/>
    </row>
    <row r="21586" spans="4:14" s="1" customFormat="1">
      <c r="D21586" s="32"/>
      <c r="G21586" s="32"/>
      <c r="I21586" s="7"/>
      <c r="J21586" s="7"/>
      <c r="K21586" s="7"/>
      <c r="N21586" s="7"/>
    </row>
    <row r="21587" spans="4:14" s="1" customFormat="1">
      <c r="D21587" s="32"/>
      <c r="G21587" s="32"/>
      <c r="I21587" s="7"/>
      <c r="J21587" s="7"/>
      <c r="K21587" s="7"/>
      <c r="N21587" s="7"/>
    </row>
    <row r="21588" spans="4:14" s="1" customFormat="1">
      <c r="D21588" s="32"/>
      <c r="G21588" s="32"/>
      <c r="I21588" s="7"/>
      <c r="J21588" s="7"/>
      <c r="K21588" s="7"/>
      <c r="N21588" s="7"/>
    </row>
    <row r="21589" spans="4:14" s="1" customFormat="1">
      <c r="D21589" s="32"/>
      <c r="G21589" s="32"/>
      <c r="I21589" s="7"/>
      <c r="J21589" s="7"/>
      <c r="K21589" s="7"/>
      <c r="N21589" s="7"/>
    </row>
    <row r="21590" spans="4:14" s="1" customFormat="1">
      <c r="D21590" s="32"/>
      <c r="G21590" s="32"/>
      <c r="I21590" s="7"/>
      <c r="J21590" s="7"/>
      <c r="K21590" s="7"/>
      <c r="N21590" s="7"/>
    </row>
    <row r="21591" spans="4:14" s="1" customFormat="1">
      <c r="D21591" s="32"/>
      <c r="G21591" s="32"/>
      <c r="I21591" s="7"/>
      <c r="J21591" s="7"/>
      <c r="K21591" s="7"/>
      <c r="N21591" s="7"/>
    </row>
    <row r="21592" spans="4:14" s="1" customFormat="1">
      <c r="D21592" s="32"/>
      <c r="G21592" s="32"/>
      <c r="I21592" s="7"/>
      <c r="J21592" s="7"/>
      <c r="K21592" s="7"/>
      <c r="N21592" s="7"/>
    </row>
    <row r="21593" spans="4:14" s="1" customFormat="1">
      <c r="D21593" s="32"/>
      <c r="G21593" s="32"/>
      <c r="I21593" s="7"/>
      <c r="J21593" s="7"/>
      <c r="K21593" s="7"/>
      <c r="N21593" s="7"/>
    </row>
    <row r="21594" spans="4:14" s="1" customFormat="1">
      <c r="D21594" s="32"/>
      <c r="G21594" s="32"/>
      <c r="I21594" s="7"/>
      <c r="J21594" s="7"/>
      <c r="K21594" s="7"/>
      <c r="N21594" s="7"/>
    </row>
    <row r="21595" spans="4:14" s="1" customFormat="1">
      <c r="D21595" s="32"/>
      <c r="G21595" s="32"/>
      <c r="I21595" s="7"/>
      <c r="J21595" s="7"/>
      <c r="K21595" s="7"/>
      <c r="N21595" s="7"/>
    </row>
    <row r="21596" spans="4:14" s="1" customFormat="1">
      <c r="D21596" s="32"/>
      <c r="G21596" s="32"/>
      <c r="I21596" s="7"/>
      <c r="J21596" s="7"/>
      <c r="K21596" s="7"/>
      <c r="N21596" s="7"/>
    </row>
    <row r="21597" spans="4:14" s="1" customFormat="1">
      <c r="D21597" s="32"/>
      <c r="G21597" s="32"/>
      <c r="I21597" s="7"/>
      <c r="J21597" s="7"/>
      <c r="K21597" s="7"/>
      <c r="N21597" s="7"/>
    </row>
    <row r="21598" spans="4:14" s="1" customFormat="1">
      <c r="D21598" s="32"/>
      <c r="G21598" s="32"/>
      <c r="I21598" s="7"/>
      <c r="J21598" s="7"/>
      <c r="K21598" s="7"/>
      <c r="N21598" s="7"/>
    </row>
    <row r="21599" spans="4:14" s="1" customFormat="1">
      <c r="D21599" s="32"/>
      <c r="G21599" s="32"/>
      <c r="I21599" s="7"/>
      <c r="J21599" s="7"/>
      <c r="K21599" s="7"/>
      <c r="N21599" s="7"/>
    </row>
    <row r="21600" spans="4:14" s="1" customFormat="1">
      <c r="D21600" s="32"/>
      <c r="G21600" s="32"/>
      <c r="I21600" s="7"/>
      <c r="J21600" s="7"/>
      <c r="K21600" s="7"/>
      <c r="N21600" s="7"/>
    </row>
    <row r="21601" spans="4:14" s="1" customFormat="1">
      <c r="D21601" s="32"/>
      <c r="G21601" s="32"/>
      <c r="I21601" s="7"/>
      <c r="J21601" s="7"/>
      <c r="K21601" s="7"/>
      <c r="N21601" s="7"/>
    </row>
    <row r="21602" spans="4:14" s="1" customFormat="1">
      <c r="D21602" s="32"/>
      <c r="G21602" s="32"/>
      <c r="I21602" s="7"/>
      <c r="J21602" s="7"/>
      <c r="K21602" s="7"/>
      <c r="N21602" s="7"/>
    </row>
    <row r="21603" spans="4:14" s="1" customFormat="1">
      <c r="D21603" s="32"/>
      <c r="G21603" s="32"/>
      <c r="I21603" s="7"/>
      <c r="J21603" s="7"/>
      <c r="K21603" s="7"/>
      <c r="N21603" s="7"/>
    </row>
    <row r="21604" spans="4:14" s="1" customFormat="1">
      <c r="D21604" s="32"/>
      <c r="G21604" s="32"/>
      <c r="I21604" s="7"/>
      <c r="J21604" s="7"/>
      <c r="K21604" s="7"/>
      <c r="N21604" s="7"/>
    </row>
    <row r="21605" spans="4:14" s="1" customFormat="1">
      <c r="D21605" s="32"/>
      <c r="G21605" s="32"/>
      <c r="I21605" s="7"/>
      <c r="J21605" s="7"/>
      <c r="K21605" s="7"/>
      <c r="N21605" s="7"/>
    </row>
    <row r="21606" spans="4:14" s="1" customFormat="1">
      <c r="D21606" s="32"/>
      <c r="G21606" s="32"/>
      <c r="I21606" s="7"/>
      <c r="J21606" s="7"/>
      <c r="K21606" s="7"/>
      <c r="N21606" s="7"/>
    </row>
    <row r="21607" spans="4:14" s="1" customFormat="1">
      <c r="D21607" s="32"/>
      <c r="G21607" s="32"/>
      <c r="I21607" s="7"/>
      <c r="J21607" s="7"/>
      <c r="K21607" s="7"/>
      <c r="N21607" s="7"/>
    </row>
    <row r="21608" spans="4:14" s="1" customFormat="1">
      <c r="D21608" s="32"/>
      <c r="G21608" s="32"/>
      <c r="I21608" s="7"/>
      <c r="J21608" s="7"/>
      <c r="K21608" s="7"/>
      <c r="N21608" s="7"/>
    </row>
    <row r="21609" spans="4:14" s="1" customFormat="1">
      <c r="D21609" s="32"/>
      <c r="G21609" s="32"/>
      <c r="I21609" s="7"/>
      <c r="J21609" s="7"/>
      <c r="K21609" s="7"/>
      <c r="N21609" s="7"/>
    </row>
    <row r="21610" spans="4:14" s="1" customFormat="1">
      <c r="D21610" s="32"/>
      <c r="G21610" s="32"/>
      <c r="I21610" s="7"/>
      <c r="J21610" s="7"/>
      <c r="K21610" s="7"/>
      <c r="N21610" s="7"/>
    </row>
    <row r="21611" spans="4:14" s="1" customFormat="1">
      <c r="D21611" s="32"/>
      <c r="G21611" s="32"/>
      <c r="I21611" s="7"/>
      <c r="J21611" s="7"/>
      <c r="K21611" s="7"/>
      <c r="N21611" s="7"/>
    </row>
    <row r="21612" spans="4:14" s="1" customFormat="1">
      <c r="D21612" s="32"/>
      <c r="G21612" s="32"/>
      <c r="I21612" s="7"/>
      <c r="J21612" s="7"/>
      <c r="K21612" s="7"/>
      <c r="N21612" s="7"/>
    </row>
    <row r="21613" spans="4:14" s="1" customFormat="1">
      <c r="D21613" s="32"/>
      <c r="G21613" s="32"/>
      <c r="I21613" s="7"/>
      <c r="J21613" s="7"/>
      <c r="K21613" s="7"/>
      <c r="N21613" s="7"/>
    </row>
    <row r="21614" spans="4:14" s="1" customFormat="1">
      <c r="D21614" s="32"/>
      <c r="G21614" s="32"/>
      <c r="I21614" s="7"/>
      <c r="J21614" s="7"/>
      <c r="K21614" s="7"/>
      <c r="N21614" s="7"/>
    </row>
    <row r="21615" spans="4:14" s="1" customFormat="1">
      <c r="D21615" s="32"/>
      <c r="G21615" s="32"/>
      <c r="I21615" s="7"/>
      <c r="J21615" s="7"/>
      <c r="K21615" s="7"/>
      <c r="N21615" s="7"/>
    </row>
    <row r="21616" spans="4:14" s="1" customFormat="1">
      <c r="D21616" s="32"/>
      <c r="G21616" s="32"/>
      <c r="I21616" s="7"/>
      <c r="J21616" s="7"/>
      <c r="K21616" s="7"/>
      <c r="N21616" s="7"/>
    </row>
    <row r="21617" spans="4:14" s="1" customFormat="1">
      <c r="D21617" s="32"/>
      <c r="G21617" s="32"/>
      <c r="I21617" s="7"/>
      <c r="J21617" s="7"/>
      <c r="K21617" s="7"/>
      <c r="N21617" s="7"/>
    </row>
    <row r="21618" spans="4:14" s="1" customFormat="1">
      <c r="D21618" s="32"/>
      <c r="G21618" s="32"/>
      <c r="I21618" s="7"/>
      <c r="J21618" s="7"/>
      <c r="K21618" s="7"/>
      <c r="N21618" s="7"/>
    </row>
    <row r="21619" spans="4:14" s="1" customFormat="1">
      <c r="D21619" s="32"/>
      <c r="G21619" s="32"/>
      <c r="I21619" s="7"/>
      <c r="J21619" s="7"/>
      <c r="K21619" s="7"/>
      <c r="N21619" s="7"/>
    </row>
    <row r="21620" spans="4:14" s="1" customFormat="1">
      <c r="D21620" s="32"/>
      <c r="G21620" s="32"/>
      <c r="I21620" s="7"/>
      <c r="J21620" s="7"/>
      <c r="K21620" s="7"/>
      <c r="N21620" s="7"/>
    </row>
    <row r="21621" spans="4:14" s="1" customFormat="1">
      <c r="D21621" s="32"/>
      <c r="G21621" s="32"/>
      <c r="I21621" s="7"/>
      <c r="J21621" s="7"/>
      <c r="K21621" s="7"/>
      <c r="N21621" s="7"/>
    </row>
    <row r="21622" spans="4:14" s="1" customFormat="1">
      <c r="D21622" s="32"/>
      <c r="G21622" s="32"/>
      <c r="I21622" s="7"/>
      <c r="J21622" s="7"/>
      <c r="K21622" s="7"/>
      <c r="N21622" s="7"/>
    </row>
    <row r="21623" spans="4:14" s="1" customFormat="1">
      <c r="D21623" s="32"/>
      <c r="G21623" s="32"/>
      <c r="I21623" s="7"/>
      <c r="J21623" s="7"/>
      <c r="K21623" s="7"/>
      <c r="N21623" s="7"/>
    </row>
    <row r="21624" spans="4:14" s="1" customFormat="1">
      <c r="D21624" s="32"/>
      <c r="G21624" s="32"/>
      <c r="I21624" s="7"/>
      <c r="J21624" s="7"/>
      <c r="K21624" s="7"/>
      <c r="N21624" s="7"/>
    </row>
    <row r="21625" spans="4:14" s="1" customFormat="1">
      <c r="D21625" s="32"/>
      <c r="G21625" s="32"/>
      <c r="I21625" s="7"/>
      <c r="J21625" s="7"/>
      <c r="K21625" s="7"/>
      <c r="N21625" s="7"/>
    </row>
    <row r="21626" spans="4:14" s="1" customFormat="1">
      <c r="D21626" s="32"/>
      <c r="G21626" s="32"/>
      <c r="I21626" s="7"/>
      <c r="J21626" s="7"/>
      <c r="K21626" s="7"/>
      <c r="N21626" s="7"/>
    </row>
    <row r="21627" spans="4:14" s="1" customFormat="1">
      <c r="D21627" s="32"/>
      <c r="G21627" s="32"/>
      <c r="I21627" s="7"/>
      <c r="J21627" s="7"/>
      <c r="K21627" s="7"/>
      <c r="N21627" s="7"/>
    </row>
    <row r="21628" spans="4:14" s="1" customFormat="1">
      <c r="D21628" s="32"/>
      <c r="G21628" s="32"/>
      <c r="I21628" s="7"/>
      <c r="J21628" s="7"/>
      <c r="K21628" s="7"/>
      <c r="N21628" s="7"/>
    </row>
    <row r="21629" spans="4:14" s="1" customFormat="1">
      <c r="D21629" s="32"/>
      <c r="G21629" s="32"/>
      <c r="I21629" s="7"/>
      <c r="J21629" s="7"/>
      <c r="K21629" s="7"/>
      <c r="N21629" s="7"/>
    </row>
    <row r="21630" spans="4:14" s="1" customFormat="1">
      <c r="D21630" s="32"/>
      <c r="G21630" s="32"/>
      <c r="I21630" s="7"/>
      <c r="J21630" s="7"/>
      <c r="K21630" s="7"/>
      <c r="N21630" s="7"/>
    </row>
    <row r="21631" spans="4:14" s="1" customFormat="1">
      <c r="D21631" s="32"/>
      <c r="G21631" s="32"/>
      <c r="I21631" s="7"/>
      <c r="J21631" s="7"/>
      <c r="K21631" s="7"/>
      <c r="N21631" s="7"/>
    </row>
    <row r="21632" spans="4:14" s="1" customFormat="1">
      <c r="D21632" s="32"/>
      <c r="G21632" s="32"/>
      <c r="I21632" s="7"/>
      <c r="J21632" s="7"/>
      <c r="K21632" s="7"/>
      <c r="N21632" s="7"/>
    </row>
    <row r="21633" spans="4:14" s="1" customFormat="1">
      <c r="D21633" s="32"/>
      <c r="G21633" s="32"/>
      <c r="I21633" s="7"/>
      <c r="J21633" s="7"/>
      <c r="K21633" s="7"/>
      <c r="N21633" s="7"/>
    </row>
    <row r="21634" spans="4:14" s="1" customFormat="1">
      <c r="D21634" s="32"/>
      <c r="G21634" s="32"/>
      <c r="I21634" s="7"/>
      <c r="J21634" s="7"/>
      <c r="K21634" s="7"/>
      <c r="N21634" s="7"/>
    </row>
    <row r="21635" spans="4:14" s="1" customFormat="1">
      <c r="D21635" s="32"/>
      <c r="G21635" s="32"/>
      <c r="I21635" s="7"/>
      <c r="J21635" s="7"/>
      <c r="K21635" s="7"/>
      <c r="N21635" s="7"/>
    </row>
    <row r="21636" spans="4:14" s="1" customFormat="1">
      <c r="D21636" s="32"/>
      <c r="G21636" s="32"/>
      <c r="I21636" s="7"/>
      <c r="J21636" s="7"/>
      <c r="K21636" s="7"/>
      <c r="N21636" s="7"/>
    </row>
    <row r="21637" spans="4:14" s="1" customFormat="1">
      <c r="D21637" s="32"/>
      <c r="G21637" s="32"/>
      <c r="I21637" s="7"/>
      <c r="J21637" s="7"/>
      <c r="K21637" s="7"/>
      <c r="N21637" s="7"/>
    </row>
    <row r="21638" spans="4:14" s="1" customFormat="1">
      <c r="D21638" s="32"/>
      <c r="G21638" s="32"/>
      <c r="I21638" s="7"/>
      <c r="J21638" s="7"/>
      <c r="K21638" s="7"/>
      <c r="N21638" s="7"/>
    </row>
    <row r="21639" spans="4:14" s="1" customFormat="1">
      <c r="D21639" s="32"/>
      <c r="G21639" s="32"/>
      <c r="I21639" s="7"/>
      <c r="J21639" s="7"/>
      <c r="K21639" s="7"/>
      <c r="N21639" s="7"/>
    </row>
    <row r="21640" spans="4:14" s="1" customFormat="1">
      <c r="D21640" s="32"/>
      <c r="G21640" s="32"/>
      <c r="I21640" s="7"/>
      <c r="J21640" s="7"/>
      <c r="K21640" s="7"/>
      <c r="N21640" s="7"/>
    </row>
    <row r="21641" spans="4:14" s="1" customFormat="1">
      <c r="D21641" s="32"/>
      <c r="G21641" s="32"/>
      <c r="I21641" s="7"/>
      <c r="J21641" s="7"/>
      <c r="K21641" s="7"/>
      <c r="N21641" s="7"/>
    </row>
    <row r="21642" spans="4:14" s="1" customFormat="1">
      <c r="D21642" s="32"/>
      <c r="G21642" s="32"/>
      <c r="I21642" s="7"/>
      <c r="J21642" s="7"/>
      <c r="K21642" s="7"/>
      <c r="N21642" s="7"/>
    </row>
    <row r="21643" spans="4:14" s="1" customFormat="1">
      <c r="D21643" s="32"/>
      <c r="G21643" s="32"/>
      <c r="I21643" s="7"/>
      <c r="J21643" s="7"/>
      <c r="K21643" s="7"/>
      <c r="N21643" s="7"/>
    </row>
    <row r="21644" spans="4:14" s="1" customFormat="1">
      <c r="D21644" s="32"/>
      <c r="G21644" s="32"/>
      <c r="I21644" s="7"/>
      <c r="J21644" s="7"/>
      <c r="K21644" s="7"/>
      <c r="N21644" s="7"/>
    </row>
    <row r="21645" spans="4:14" s="1" customFormat="1">
      <c r="D21645" s="32"/>
      <c r="G21645" s="32"/>
      <c r="I21645" s="7"/>
      <c r="J21645" s="7"/>
      <c r="K21645" s="7"/>
      <c r="N21645" s="7"/>
    </row>
    <row r="21646" spans="4:14" s="1" customFormat="1">
      <c r="D21646" s="32"/>
      <c r="G21646" s="32"/>
      <c r="I21646" s="7"/>
      <c r="J21646" s="7"/>
      <c r="K21646" s="7"/>
      <c r="N21646" s="7"/>
    </row>
    <row r="21647" spans="4:14" s="1" customFormat="1">
      <c r="D21647" s="32"/>
      <c r="G21647" s="32"/>
      <c r="I21647" s="7"/>
      <c r="J21647" s="7"/>
      <c r="K21647" s="7"/>
      <c r="N21647" s="7"/>
    </row>
    <row r="21648" spans="4:14" s="1" customFormat="1">
      <c r="D21648" s="32"/>
      <c r="G21648" s="32"/>
      <c r="I21648" s="7"/>
      <c r="J21648" s="7"/>
      <c r="K21648" s="7"/>
      <c r="N21648" s="7"/>
    </row>
    <row r="21649" spans="4:14" s="1" customFormat="1">
      <c r="D21649" s="32"/>
      <c r="G21649" s="32"/>
      <c r="I21649" s="7"/>
      <c r="J21649" s="7"/>
      <c r="K21649" s="7"/>
      <c r="N21649" s="7"/>
    </row>
    <row r="21650" spans="4:14" s="1" customFormat="1">
      <c r="D21650" s="32"/>
      <c r="G21650" s="32"/>
      <c r="I21650" s="7"/>
      <c r="J21650" s="7"/>
      <c r="K21650" s="7"/>
      <c r="N21650" s="7"/>
    </row>
    <row r="21651" spans="4:14" s="1" customFormat="1">
      <c r="D21651" s="32"/>
      <c r="G21651" s="32"/>
      <c r="I21651" s="7"/>
      <c r="J21651" s="7"/>
      <c r="K21651" s="7"/>
      <c r="N21651" s="7"/>
    </row>
    <row r="21652" spans="4:14" s="1" customFormat="1">
      <c r="D21652" s="32"/>
      <c r="G21652" s="32"/>
      <c r="I21652" s="7"/>
      <c r="J21652" s="7"/>
      <c r="K21652" s="7"/>
      <c r="N21652" s="7"/>
    </row>
    <row r="21653" spans="4:14" s="1" customFormat="1">
      <c r="D21653" s="32"/>
      <c r="G21653" s="32"/>
      <c r="I21653" s="7"/>
      <c r="J21653" s="7"/>
      <c r="K21653" s="7"/>
      <c r="N21653" s="7"/>
    </row>
    <row r="21654" spans="4:14" s="1" customFormat="1">
      <c r="D21654" s="32"/>
      <c r="G21654" s="32"/>
      <c r="I21654" s="7"/>
      <c r="J21654" s="7"/>
      <c r="K21654" s="7"/>
      <c r="N21654" s="7"/>
    </row>
    <row r="21655" spans="4:14" s="1" customFormat="1">
      <c r="D21655" s="32"/>
      <c r="G21655" s="32"/>
      <c r="I21655" s="7"/>
      <c r="J21655" s="7"/>
      <c r="K21655" s="7"/>
      <c r="N21655" s="7"/>
    </row>
    <row r="21656" spans="4:14" s="1" customFormat="1">
      <c r="D21656" s="32"/>
      <c r="G21656" s="32"/>
      <c r="I21656" s="7"/>
      <c r="J21656" s="7"/>
      <c r="K21656" s="7"/>
      <c r="N21656" s="7"/>
    </row>
    <row r="21657" spans="4:14" s="1" customFormat="1">
      <c r="D21657" s="32"/>
      <c r="G21657" s="32"/>
      <c r="I21657" s="7"/>
      <c r="J21657" s="7"/>
      <c r="K21657" s="7"/>
      <c r="N21657" s="7"/>
    </row>
    <row r="21658" spans="4:14" s="1" customFormat="1">
      <c r="D21658" s="32"/>
      <c r="G21658" s="32"/>
      <c r="I21658" s="7"/>
      <c r="J21658" s="7"/>
      <c r="K21658" s="7"/>
      <c r="N21658" s="7"/>
    </row>
    <row r="21659" spans="4:14" s="1" customFormat="1">
      <c r="D21659" s="32"/>
      <c r="G21659" s="32"/>
      <c r="I21659" s="7"/>
      <c r="J21659" s="7"/>
      <c r="K21659" s="7"/>
      <c r="N21659" s="7"/>
    </row>
    <row r="21660" spans="4:14" s="1" customFormat="1">
      <c r="D21660" s="32"/>
      <c r="G21660" s="32"/>
      <c r="I21660" s="7"/>
      <c r="J21660" s="7"/>
      <c r="K21660" s="7"/>
      <c r="N21660" s="7"/>
    </row>
    <row r="21661" spans="4:14" s="1" customFormat="1">
      <c r="D21661" s="32"/>
      <c r="G21661" s="32"/>
      <c r="I21661" s="7"/>
      <c r="J21661" s="7"/>
      <c r="K21661" s="7"/>
      <c r="N21661" s="7"/>
    </row>
    <row r="21662" spans="4:14" s="1" customFormat="1">
      <c r="D21662" s="32"/>
      <c r="G21662" s="32"/>
      <c r="I21662" s="7"/>
      <c r="J21662" s="7"/>
      <c r="K21662" s="7"/>
      <c r="N21662" s="7"/>
    </row>
    <row r="21663" spans="4:14" s="1" customFormat="1">
      <c r="D21663" s="32"/>
      <c r="G21663" s="32"/>
      <c r="I21663" s="7"/>
      <c r="J21663" s="7"/>
      <c r="K21663" s="7"/>
      <c r="N21663" s="7"/>
    </row>
    <row r="21664" spans="4:14" s="1" customFormat="1">
      <c r="D21664" s="32"/>
      <c r="G21664" s="32"/>
      <c r="I21664" s="7"/>
      <c r="J21664" s="7"/>
      <c r="K21664" s="7"/>
      <c r="N21664" s="7"/>
    </row>
    <row r="21665" spans="4:14" s="1" customFormat="1">
      <c r="D21665" s="32"/>
      <c r="G21665" s="32"/>
      <c r="I21665" s="7"/>
      <c r="J21665" s="7"/>
      <c r="K21665" s="7"/>
      <c r="N21665" s="7"/>
    </row>
    <row r="21666" spans="4:14" s="1" customFormat="1">
      <c r="D21666" s="32"/>
      <c r="G21666" s="32"/>
      <c r="I21666" s="7"/>
      <c r="J21666" s="7"/>
      <c r="K21666" s="7"/>
      <c r="N21666" s="7"/>
    </row>
    <row r="21667" spans="4:14" s="1" customFormat="1">
      <c r="D21667" s="32"/>
      <c r="G21667" s="32"/>
      <c r="I21667" s="7"/>
      <c r="J21667" s="7"/>
      <c r="K21667" s="7"/>
      <c r="N21667" s="7"/>
    </row>
    <row r="21668" spans="4:14" s="1" customFormat="1">
      <c r="D21668" s="32"/>
      <c r="G21668" s="32"/>
      <c r="I21668" s="7"/>
      <c r="J21668" s="7"/>
      <c r="K21668" s="7"/>
      <c r="N21668" s="7"/>
    </row>
    <row r="21669" spans="4:14" s="1" customFormat="1">
      <c r="D21669" s="32"/>
      <c r="G21669" s="32"/>
      <c r="I21669" s="7"/>
      <c r="J21669" s="7"/>
      <c r="K21669" s="7"/>
      <c r="N21669" s="7"/>
    </row>
    <row r="21670" spans="4:14" s="1" customFormat="1">
      <c r="D21670" s="32"/>
      <c r="G21670" s="32"/>
      <c r="I21670" s="7"/>
      <c r="J21670" s="7"/>
      <c r="K21670" s="7"/>
      <c r="N21670" s="7"/>
    </row>
    <row r="21671" spans="4:14" s="1" customFormat="1">
      <c r="D21671" s="32"/>
      <c r="G21671" s="32"/>
      <c r="I21671" s="7"/>
      <c r="J21671" s="7"/>
      <c r="K21671" s="7"/>
      <c r="N21671" s="7"/>
    </row>
    <row r="21672" spans="4:14" s="1" customFormat="1">
      <c r="D21672" s="32"/>
      <c r="G21672" s="32"/>
      <c r="I21672" s="7"/>
      <c r="J21672" s="7"/>
      <c r="K21672" s="7"/>
      <c r="N21672" s="7"/>
    </row>
    <row r="21673" spans="4:14" s="1" customFormat="1">
      <c r="D21673" s="32"/>
      <c r="G21673" s="32"/>
      <c r="I21673" s="7"/>
      <c r="J21673" s="7"/>
      <c r="K21673" s="7"/>
      <c r="N21673" s="7"/>
    </row>
    <row r="21674" spans="4:14" s="1" customFormat="1">
      <c r="D21674" s="32"/>
      <c r="G21674" s="32"/>
      <c r="I21674" s="7"/>
      <c r="J21674" s="7"/>
      <c r="K21674" s="7"/>
      <c r="N21674" s="7"/>
    </row>
    <row r="21675" spans="4:14" s="1" customFormat="1">
      <c r="D21675" s="32"/>
      <c r="G21675" s="32"/>
      <c r="I21675" s="7"/>
      <c r="J21675" s="7"/>
      <c r="K21675" s="7"/>
      <c r="N21675" s="7"/>
    </row>
    <row r="21676" spans="4:14" s="1" customFormat="1">
      <c r="D21676" s="32"/>
      <c r="G21676" s="32"/>
      <c r="I21676" s="7"/>
      <c r="J21676" s="7"/>
      <c r="K21676" s="7"/>
      <c r="N21676" s="7"/>
    </row>
    <row r="21677" spans="4:14" s="1" customFormat="1">
      <c r="D21677" s="32"/>
      <c r="G21677" s="32"/>
      <c r="I21677" s="7"/>
      <c r="J21677" s="7"/>
      <c r="K21677" s="7"/>
      <c r="N21677" s="7"/>
    </row>
    <row r="21678" spans="4:14" s="1" customFormat="1">
      <c r="D21678" s="32"/>
      <c r="G21678" s="32"/>
      <c r="I21678" s="7"/>
      <c r="J21678" s="7"/>
      <c r="K21678" s="7"/>
      <c r="N21678" s="7"/>
    </row>
    <row r="21679" spans="4:14" s="1" customFormat="1">
      <c r="D21679" s="32"/>
      <c r="G21679" s="32"/>
      <c r="I21679" s="7"/>
      <c r="J21679" s="7"/>
      <c r="K21679" s="7"/>
      <c r="N21679" s="7"/>
    </row>
    <row r="21680" spans="4:14" s="1" customFormat="1">
      <c r="D21680" s="32"/>
      <c r="G21680" s="32"/>
      <c r="I21680" s="7"/>
      <c r="J21680" s="7"/>
      <c r="K21680" s="7"/>
      <c r="N21680" s="7"/>
    </row>
    <row r="21681" spans="4:14" s="1" customFormat="1">
      <c r="D21681" s="32"/>
      <c r="G21681" s="32"/>
      <c r="I21681" s="7"/>
      <c r="J21681" s="7"/>
      <c r="K21681" s="7"/>
      <c r="N21681" s="7"/>
    </row>
    <row r="21682" spans="4:14" s="1" customFormat="1">
      <c r="D21682" s="32"/>
      <c r="G21682" s="32"/>
      <c r="I21682" s="7"/>
      <c r="J21682" s="7"/>
      <c r="K21682" s="7"/>
      <c r="N21682" s="7"/>
    </row>
    <row r="21683" spans="4:14" s="1" customFormat="1">
      <c r="D21683" s="32"/>
      <c r="G21683" s="32"/>
      <c r="I21683" s="7"/>
      <c r="J21683" s="7"/>
      <c r="K21683" s="7"/>
      <c r="N21683" s="7"/>
    </row>
    <row r="21684" spans="4:14" s="1" customFormat="1">
      <c r="D21684" s="32"/>
      <c r="G21684" s="32"/>
      <c r="I21684" s="7"/>
      <c r="J21684" s="7"/>
      <c r="K21684" s="7"/>
      <c r="N21684" s="7"/>
    </row>
    <row r="21685" spans="4:14" s="1" customFormat="1">
      <c r="D21685" s="32"/>
      <c r="G21685" s="32"/>
      <c r="I21685" s="7"/>
      <c r="J21685" s="7"/>
      <c r="K21685" s="7"/>
      <c r="N21685" s="7"/>
    </row>
    <row r="21686" spans="4:14" s="1" customFormat="1">
      <c r="D21686" s="32"/>
      <c r="G21686" s="32"/>
      <c r="I21686" s="7"/>
      <c r="J21686" s="7"/>
      <c r="K21686" s="7"/>
      <c r="N21686" s="7"/>
    </row>
    <row r="21687" spans="4:14" s="1" customFormat="1">
      <c r="D21687" s="32"/>
      <c r="G21687" s="32"/>
      <c r="I21687" s="7"/>
      <c r="J21687" s="7"/>
      <c r="K21687" s="7"/>
      <c r="N21687" s="7"/>
    </row>
    <row r="21688" spans="4:14" s="1" customFormat="1">
      <c r="D21688" s="32"/>
      <c r="G21688" s="32"/>
      <c r="I21688" s="7"/>
      <c r="J21688" s="7"/>
      <c r="K21688" s="7"/>
      <c r="N21688" s="7"/>
    </row>
    <row r="21689" spans="4:14" s="1" customFormat="1">
      <c r="D21689" s="32"/>
      <c r="G21689" s="32"/>
      <c r="I21689" s="7"/>
      <c r="J21689" s="7"/>
      <c r="K21689" s="7"/>
      <c r="N21689" s="7"/>
    </row>
    <row r="21690" spans="4:14" s="1" customFormat="1">
      <c r="D21690" s="32"/>
      <c r="G21690" s="32"/>
      <c r="I21690" s="7"/>
      <c r="J21690" s="7"/>
      <c r="K21690" s="7"/>
      <c r="N21690" s="7"/>
    </row>
    <row r="21691" spans="4:14" s="1" customFormat="1">
      <c r="D21691" s="32"/>
      <c r="G21691" s="32"/>
      <c r="I21691" s="7"/>
      <c r="J21691" s="7"/>
      <c r="K21691" s="7"/>
      <c r="N21691" s="7"/>
    </row>
    <row r="21692" spans="4:14" s="1" customFormat="1">
      <c r="D21692" s="32"/>
      <c r="G21692" s="32"/>
      <c r="I21692" s="7"/>
      <c r="J21692" s="7"/>
      <c r="K21692" s="7"/>
      <c r="N21692" s="7"/>
    </row>
    <row r="21693" spans="4:14" s="1" customFormat="1">
      <c r="D21693" s="32"/>
      <c r="G21693" s="32"/>
      <c r="I21693" s="7"/>
      <c r="J21693" s="7"/>
      <c r="K21693" s="7"/>
      <c r="N21693" s="7"/>
    </row>
    <row r="21694" spans="4:14" s="1" customFormat="1">
      <c r="D21694" s="32"/>
      <c r="G21694" s="32"/>
      <c r="I21694" s="7"/>
      <c r="J21694" s="7"/>
      <c r="K21694" s="7"/>
      <c r="N21694" s="7"/>
    </row>
    <row r="21695" spans="4:14" s="1" customFormat="1">
      <c r="D21695" s="32"/>
      <c r="G21695" s="32"/>
      <c r="I21695" s="7"/>
      <c r="J21695" s="7"/>
      <c r="K21695" s="7"/>
      <c r="N21695" s="7"/>
    </row>
    <row r="21696" spans="4:14" s="1" customFormat="1">
      <c r="D21696" s="32"/>
      <c r="G21696" s="32"/>
      <c r="I21696" s="7"/>
      <c r="J21696" s="7"/>
      <c r="K21696" s="7"/>
      <c r="N21696" s="7"/>
    </row>
    <row r="21697" spans="4:14" s="1" customFormat="1">
      <c r="D21697" s="32"/>
      <c r="G21697" s="32"/>
      <c r="I21697" s="7"/>
      <c r="J21697" s="7"/>
      <c r="K21697" s="7"/>
      <c r="N21697" s="7"/>
    </row>
    <row r="21698" spans="4:14" s="1" customFormat="1">
      <c r="D21698" s="32"/>
      <c r="G21698" s="32"/>
      <c r="I21698" s="7"/>
      <c r="J21698" s="7"/>
      <c r="K21698" s="7"/>
      <c r="N21698" s="7"/>
    </row>
    <row r="21699" spans="4:14" s="1" customFormat="1">
      <c r="D21699" s="32"/>
      <c r="G21699" s="32"/>
      <c r="I21699" s="7"/>
      <c r="J21699" s="7"/>
      <c r="K21699" s="7"/>
      <c r="N21699" s="7"/>
    </row>
    <row r="21700" spans="4:14" s="1" customFormat="1">
      <c r="D21700" s="32"/>
      <c r="G21700" s="32"/>
      <c r="I21700" s="7"/>
      <c r="J21700" s="7"/>
      <c r="K21700" s="7"/>
      <c r="N21700" s="7"/>
    </row>
    <row r="21701" spans="4:14" s="1" customFormat="1">
      <c r="D21701" s="32"/>
      <c r="G21701" s="32"/>
      <c r="I21701" s="7"/>
      <c r="J21701" s="7"/>
      <c r="K21701" s="7"/>
      <c r="N21701" s="7"/>
    </row>
    <row r="21702" spans="4:14" s="1" customFormat="1">
      <c r="D21702" s="32"/>
      <c r="G21702" s="32"/>
      <c r="I21702" s="7"/>
      <c r="J21702" s="7"/>
      <c r="K21702" s="7"/>
      <c r="N21702" s="7"/>
    </row>
    <row r="21703" spans="4:14" s="1" customFormat="1">
      <c r="D21703" s="32"/>
      <c r="G21703" s="32"/>
      <c r="I21703" s="7"/>
      <c r="J21703" s="7"/>
      <c r="K21703" s="7"/>
      <c r="N21703" s="7"/>
    </row>
    <row r="21704" spans="4:14" s="1" customFormat="1">
      <c r="D21704" s="32"/>
      <c r="G21704" s="32"/>
      <c r="I21704" s="7"/>
      <c r="J21704" s="7"/>
      <c r="K21704" s="7"/>
      <c r="N21704" s="7"/>
    </row>
    <row r="21705" spans="4:14" s="1" customFormat="1">
      <c r="D21705" s="32"/>
      <c r="G21705" s="32"/>
      <c r="I21705" s="7"/>
      <c r="J21705" s="7"/>
      <c r="K21705" s="7"/>
      <c r="N21705" s="7"/>
    </row>
    <row r="21706" spans="4:14" s="1" customFormat="1">
      <c r="D21706" s="32"/>
      <c r="G21706" s="32"/>
      <c r="I21706" s="7"/>
      <c r="J21706" s="7"/>
      <c r="K21706" s="7"/>
      <c r="N21706" s="7"/>
    </row>
    <row r="21707" spans="4:14" s="1" customFormat="1">
      <c r="D21707" s="32"/>
      <c r="G21707" s="32"/>
      <c r="I21707" s="7"/>
      <c r="J21707" s="7"/>
      <c r="K21707" s="7"/>
      <c r="N21707" s="7"/>
    </row>
    <row r="21708" spans="4:14" s="1" customFormat="1">
      <c r="D21708" s="32"/>
      <c r="G21708" s="32"/>
      <c r="I21708" s="7"/>
      <c r="J21708" s="7"/>
      <c r="K21708" s="7"/>
      <c r="N21708" s="7"/>
    </row>
    <row r="21709" spans="4:14" s="1" customFormat="1">
      <c r="D21709" s="32"/>
      <c r="G21709" s="32"/>
      <c r="I21709" s="7"/>
      <c r="J21709" s="7"/>
      <c r="K21709" s="7"/>
      <c r="N21709" s="7"/>
    </row>
    <row r="21710" spans="4:14" s="1" customFormat="1">
      <c r="D21710" s="32"/>
      <c r="G21710" s="32"/>
      <c r="I21710" s="7"/>
      <c r="J21710" s="7"/>
      <c r="K21710" s="7"/>
      <c r="N21710" s="7"/>
    </row>
    <row r="21711" spans="4:14" s="1" customFormat="1">
      <c r="D21711" s="32"/>
      <c r="G21711" s="32"/>
      <c r="I21711" s="7"/>
      <c r="J21711" s="7"/>
      <c r="K21711" s="7"/>
      <c r="N21711" s="7"/>
    </row>
    <row r="21712" spans="4:14" s="1" customFormat="1">
      <c r="D21712" s="32"/>
      <c r="G21712" s="32"/>
      <c r="I21712" s="7"/>
      <c r="J21712" s="7"/>
      <c r="K21712" s="7"/>
      <c r="N21712" s="7"/>
    </row>
    <row r="21713" spans="4:14" s="1" customFormat="1">
      <c r="D21713" s="32"/>
      <c r="G21713" s="32"/>
      <c r="I21713" s="7"/>
      <c r="J21713" s="7"/>
      <c r="K21713" s="7"/>
      <c r="N21713" s="7"/>
    </row>
    <row r="21714" spans="4:14" s="1" customFormat="1">
      <c r="D21714" s="32"/>
      <c r="G21714" s="32"/>
      <c r="I21714" s="7"/>
      <c r="J21714" s="7"/>
      <c r="K21714" s="7"/>
      <c r="N21714" s="7"/>
    </row>
    <row r="21715" spans="4:14" s="1" customFormat="1">
      <c r="D21715" s="32"/>
      <c r="G21715" s="32"/>
      <c r="I21715" s="7"/>
      <c r="J21715" s="7"/>
      <c r="K21715" s="7"/>
      <c r="N21715" s="7"/>
    </row>
    <row r="21716" spans="4:14" s="1" customFormat="1">
      <c r="D21716" s="32"/>
      <c r="G21716" s="32"/>
      <c r="I21716" s="7"/>
      <c r="J21716" s="7"/>
      <c r="K21716" s="7"/>
      <c r="N21716" s="7"/>
    </row>
    <row r="21717" spans="4:14" s="1" customFormat="1">
      <c r="D21717" s="32"/>
      <c r="G21717" s="32"/>
      <c r="I21717" s="7"/>
      <c r="J21717" s="7"/>
      <c r="K21717" s="7"/>
      <c r="N21717" s="7"/>
    </row>
    <row r="21718" spans="4:14" s="1" customFormat="1">
      <c r="D21718" s="32"/>
      <c r="G21718" s="32"/>
      <c r="I21718" s="7"/>
      <c r="J21718" s="7"/>
      <c r="K21718" s="7"/>
      <c r="N21718" s="7"/>
    </row>
    <row r="21719" spans="4:14" s="1" customFormat="1">
      <c r="D21719" s="32"/>
      <c r="G21719" s="32"/>
      <c r="I21719" s="7"/>
      <c r="J21719" s="7"/>
      <c r="K21719" s="7"/>
      <c r="N21719" s="7"/>
    </row>
    <row r="21720" spans="4:14" s="1" customFormat="1">
      <c r="D21720" s="32"/>
      <c r="G21720" s="32"/>
      <c r="I21720" s="7"/>
      <c r="J21720" s="7"/>
      <c r="K21720" s="7"/>
      <c r="N21720" s="7"/>
    </row>
    <row r="21721" spans="4:14" s="1" customFormat="1">
      <c r="D21721" s="32"/>
      <c r="G21721" s="32"/>
      <c r="I21721" s="7"/>
      <c r="J21721" s="7"/>
      <c r="K21721" s="7"/>
      <c r="N21721" s="7"/>
    </row>
    <row r="21722" spans="4:14" s="1" customFormat="1">
      <c r="D21722" s="32"/>
      <c r="G21722" s="32"/>
      <c r="I21722" s="7"/>
      <c r="J21722" s="7"/>
      <c r="K21722" s="7"/>
      <c r="N21722" s="7"/>
    </row>
    <row r="21723" spans="4:14" s="1" customFormat="1">
      <c r="D21723" s="32"/>
      <c r="G21723" s="32"/>
      <c r="I21723" s="7"/>
      <c r="J21723" s="7"/>
      <c r="K21723" s="7"/>
      <c r="N21723" s="7"/>
    </row>
    <row r="21724" spans="4:14" s="1" customFormat="1">
      <c r="D21724" s="32"/>
      <c r="G21724" s="32"/>
      <c r="I21724" s="7"/>
      <c r="J21724" s="7"/>
      <c r="K21724" s="7"/>
      <c r="N21724" s="7"/>
    </row>
    <row r="21725" spans="4:14" s="1" customFormat="1">
      <c r="D21725" s="32"/>
      <c r="G21725" s="32"/>
      <c r="I21725" s="7"/>
      <c r="J21725" s="7"/>
      <c r="K21725" s="7"/>
      <c r="N21725" s="7"/>
    </row>
    <row r="21726" spans="4:14" s="1" customFormat="1">
      <c r="D21726" s="32"/>
      <c r="G21726" s="32"/>
      <c r="I21726" s="7"/>
      <c r="J21726" s="7"/>
      <c r="K21726" s="7"/>
      <c r="N21726" s="7"/>
    </row>
    <row r="21727" spans="4:14" s="1" customFormat="1">
      <c r="D21727" s="32"/>
      <c r="G21727" s="32"/>
      <c r="I21727" s="7"/>
      <c r="J21727" s="7"/>
      <c r="K21727" s="7"/>
      <c r="N21727" s="7"/>
    </row>
    <row r="21728" spans="4:14" s="1" customFormat="1">
      <c r="D21728" s="32"/>
      <c r="G21728" s="32"/>
      <c r="I21728" s="7"/>
      <c r="J21728" s="7"/>
      <c r="K21728" s="7"/>
      <c r="N21728" s="7"/>
    </row>
    <row r="21729" spans="4:14" s="1" customFormat="1">
      <c r="D21729" s="32"/>
      <c r="G21729" s="32"/>
      <c r="I21729" s="7"/>
      <c r="J21729" s="7"/>
      <c r="K21729" s="7"/>
      <c r="N21729" s="7"/>
    </row>
    <row r="21730" spans="4:14" s="1" customFormat="1">
      <c r="D21730" s="32"/>
      <c r="G21730" s="32"/>
      <c r="I21730" s="7"/>
      <c r="J21730" s="7"/>
      <c r="K21730" s="7"/>
      <c r="N21730" s="7"/>
    </row>
    <row r="21731" spans="4:14" s="1" customFormat="1">
      <c r="D21731" s="32"/>
      <c r="G21731" s="32"/>
      <c r="I21731" s="7"/>
      <c r="J21731" s="7"/>
      <c r="K21731" s="7"/>
      <c r="N21731" s="7"/>
    </row>
    <row r="21732" spans="4:14" s="1" customFormat="1">
      <c r="D21732" s="32"/>
      <c r="G21732" s="32"/>
      <c r="I21732" s="7"/>
      <c r="J21732" s="7"/>
      <c r="K21732" s="7"/>
      <c r="N21732" s="7"/>
    </row>
    <row r="21733" spans="4:14" s="1" customFormat="1">
      <c r="D21733" s="32"/>
      <c r="G21733" s="32"/>
      <c r="I21733" s="7"/>
      <c r="J21733" s="7"/>
      <c r="K21733" s="7"/>
      <c r="N21733" s="7"/>
    </row>
    <row r="21734" spans="4:14" s="1" customFormat="1">
      <c r="D21734" s="32"/>
      <c r="G21734" s="32"/>
      <c r="I21734" s="7"/>
      <c r="J21734" s="7"/>
      <c r="K21734" s="7"/>
      <c r="N21734" s="7"/>
    </row>
    <row r="21735" spans="4:14" s="1" customFormat="1">
      <c r="D21735" s="32"/>
      <c r="G21735" s="32"/>
      <c r="I21735" s="7"/>
      <c r="J21735" s="7"/>
      <c r="K21735" s="7"/>
      <c r="N21735" s="7"/>
    </row>
    <row r="21736" spans="4:14" s="1" customFormat="1">
      <c r="D21736" s="32"/>
      <c r="G21736" s="32"/>
      <c r="I21736" s="7"/>
      <c r="J21736" s="7"/>
      <c r="K21736" s="7"/>
      <c r="N21736" s="7"/>
    </row>
    <row r="21737" spans="4:14" s="1" customFormat="1">
      <c r="D21737" s="32"/>
      <c r="G21737" s="32"/>
      <c r="I21737" s="7"/>
      <c r="J21737" s="7"/>
      <c r="K21737" s="7"/>
      <c r="N21737" s="7"/>
    </row>
    <row r="21738" spans="4:14" s="1" customFormat="1">
      <c r="D21738" s="32"/>
      <c r="G21738" s="32"/>
      <c r="I21738" s="7"/>
      <c r="J21738" s="7"/>
      <c r="K21738" s="7"/>
      <c r="N21738" s="7"/>
    </row>
    <row r="21739" spans="4:14" s="1" customFormat="1">
      <c r="D21739" s="32"/>
      <c r="G21739" s="32"/>
      <c r="I21739" s="7"/>
      <c r="J21739" s="7"/>
      <c r="K21739" s="7"/>
      <c r="N21739" s="7"/>
    </row>
    <row r="21740" spans="4:14" s="1" customFormat="1">
      <c r="D21740" s="32"/>
      <c r="G21740" s="32"/>
      <c r="I21740" s="7"/>
      <c r="J21740" s="7"/>
      <c r="K21740" s="7"/>
      <c r="N21740" s="7"/>
    </row>
    <row r="21741" spans="4:14" s="1" customFormat="1">
      <c r="D21741" s="32"/>
      <c r="G21741" s="32"/>
      <c r="I21741" s="7"/>
      <c r="J21741" s="7"/>
      <c r="K21741" s="7"/>
      <c r="N21741" s="7"/>
    </row>
    <row r="21742" spans="4:14" s="1" customFormat="1">
      <c r="D21742" s="32"/>
      <c r="G21742" s="32"/>
      <c r="I21742" s="7"/>
      <c r="J21742" s="7"/>
      <c r="K21742" s="7"/>
      <c r="N21742" s="7"/>
    </row>
    <row r="21743" spans="4:14" s="1" customFormat="1">
      <c r="D21743" s="32"/>
      <c r="G21743" s="32"/>
      <c r="I21743" s="7"/>
      <c r="J21743" s="7"/>
      <c r="K21743" s="7"/>
      <c r="N21743" s="7"/>
    </row>
    <row r="21744" spans="4:14" s="1" customFormat="1">
      <c r="D21744" s="32"/>
      <c r="G21744" s="32"/>
      <c r="I21744" s="7"/>
      <c r="J21744" s="7"/>
      <c r="K21744" s="7"/>
      <c r="N21744" s="7"/>
    </row>
    <row r="21745" spans="4:14" s="1" customFormat="1">
      <c r="D21745" s="32"/>
      <c r="G21745" s="32"/>
      <c r="I21745" s="7"/>
      <c r="J21745" s="7"/>
      <c r="K21745" s="7"/>
      <c r="N21745" s="7"/>
    </row>
    <row r="21746" spans="4:14" s="1" customFormat="1">
      <c r="D21746" s="32"/>
      <c r="G21746" s="32"/>
      <c r="I21746" s="7"/>
      <c r="J21746" s="7"/>
      <c r="K21746" s="7"/>
      <c r="N21746" s="7"/>
    </row>
    <row r="21747" spans="4:14" s="1" customFormat="1">
      <c r="D21747" s="32"/>
      <c r="G21747" s="32"/>
      <c r="I21747" s="7"/>
      <c r="J21747" s="7"/>
      <c r="K21747" s="7"/>
      <c r="N21747" s="7"/>
    </row>
    <row r="21748" spans="4:14" s="1" customFormat="1">
      <c r="D21748" s="32"/>
      <c r="G21748" s="32"/>
      <c r="I21748" s="7"/>
      <c r="J21748" s="7"/>
      <c r="K21748" s="7"/>
      <c r="N21748" s="7"/>
    </row>
    <row r="21749" spans="4:14" s="1" customFormat="1">
      <c r="D21749" s="32"/>
      <c r="G21749" s="32"/>
      <c r="I21749" s="7"/>
      <c r="J21749" s="7"/>
      <c r="K21749" s="7"/>
      <c r="N21749" s="7"/>
    </row>
    <row r="21750" spans="4:14" s="1" customFormat="1">
      <c r="D21750" s="32"/>
      <c r="G21750" s="32"/>
      <c r="I21750" s="7"/>
      <c r="J21750" s="7"/>
      <c r="K21750" s="7"/>
      <c r="N21750" s="7"/>
    </row>
    <row r="21751" spans="4:14" s="1" customFormat="1">
      <c r="D21751" s="32"/>
      <c r="G21751" s="32"/>
      <c r="I21751" s="7"/>
      <c r="J21751" s="7"/>
      <c r="K21751" s="7"/>
      <c r="N21751" s="7"/>
    </row>
    <row r="21752" spans="4:14" s="1" customFormat="1">
      <c r="D21752" s="32"/>
      <c r="G21752" s="32"/>
      <c r="I21752" s="7"/>
      <c r="J21752" s="7"/>
      <c r="K21752" s="7"/>
      <c r="N21752" s="7"/>
    </row>
    <row r="21753" spans="4:14" s="1" customFormat="1">
      <c r="D21753" s="32"/>
      <c r="G21753" s="32"/>
      <c r="I21753" s="7"/>
      <c r="J21753" s="7"/>
      <c r="K21753" s="7"/>
      <c r="N21753" s="7"/>
    </row>
    <row r="21754" spans="4:14" s="1" customFormat="1">
      <c r="D21754" s="32"/>
      <c r="G21754" s="32"/>
      <c r="I21754" s="7"/>
      <c r="J21754" s="7"/>
      <c r="K21754" s="7"/>
      <c r="N21754" s="7"/>
    </row>
    <row r="21755" spans="4:14" s="1" customFormat="1">
      <c r="D21755" s="32"/>
      <c r="G21755" s="32"/>
      <c r="I21755" s="7"/>
      <c r="J21755" s="7"/>
      <c r="K21755" s="7"/>
      <c r="N21755" s="7"/>
    </row>
    <row r="21756" spans="4:14" s="1" customFormat="1">
      <c r="D21756" s="32"/>
      <c r="G21756" s="32"/>
      <c r="I21756" s="7"/>
      <c r="J21756" s="7"/>
      <c r="K21756" s="7"/>
      <c r="N21756" s="7"/>
    </row>
    <row r="21757" spans="4:14" s="1" customFormat="1">
      <c r="D21757" s="32"/>
      <c r="G21757" s="32"/>
      <c r="I21757" s="7"/>
      <c r="J21757" s="7"/>
      <c r="K21757" s="7"/>
      <c r="N21757" s="7"/>
    </row>
    <row r="21758" spans="4:14" s="1" customFormat="1">
      <c r="D21758" s="32"/>
      <c r="G21758" s="32"/>
      <c r="I21758" s="7"/>
      <c r="J21758" s="7"/>
      <c r="K21758" s="7"/>
      <c r="N21758" s="7"/>
    </row>
    <row r="21759" spans="4:14" s="1" customFormat="1">
      <c r="D21759" s="32"/>
      <c r="G21759" s="32"/>
      <c r="I21759" s="7"/>
      <c r="J21759" s="7"/>
      <c r="K21759" s="7"/>
      <c r="N21759" s="7"/>
    </row>
    <row r="21760" spans="4:14" s="1" customFormat="1">
      <c r="D21760" s="32"/>
      <c r="G21760" s="32"/>
      <c r="I21760" s="7"/>
      <c r="J21760" s="7"/>
      <c r="K21760" s="7"/>
      <c r="N21760" s="7"/>
    </row>
    <row r="21761" spans="4:14" s="1" customFormat="1">
      <c r="D21761" s="32"/>
      <c r="G21761" s="32"/>
      <c r="I21761" s="7"/>
      <c r="J21761" s="7"/>
      <c r="K21761" s="7"/>
      <c r="N21761" s="7"/>
    </row>
    <row r="21762" spans="4:14" s="1" customFormat="1">
      <c r="D21762" s="32"/>
      <c r="G21762" s="32"/>
      <c r="I21762" s="7"/>
      <c r="J21762" s="7"/>
      <c r="K21762" s="7"/>
      <c r="N21762" s="7"/>
    </row>
    <row r="21763" spans="4:14" s="1" customFormat="1">
      <c r="D21763" s="32"/>
      <c r="G21763" s="32"/>
      <c r="I21763" s="7"/>
      <c r="J21763" s="7"/>
      <c r="K21763" s="7"/>
      <c r="N21763" s="7"/>
    </row>
    <row r="21764" spans="4:14" s="1" customFormat="1">
      <c r="D21764" s="32"/>
      <c r="G21764" s="32"/>
      <c r="I21764" s="7"/>
      <c r="J21764" s="7"/>
      <c r="K21764" s="7"/>
      <c r="N21764" s="7"/>
    </row>
    <row r="21765" spans="4:14" s="1" customFormat="1">
      <c r="D21765" s="32"/>
      <c r="G21765" s="32"/>
      <c r="I21765" s="7"/>
      <c r="J21765" s="7"/>
      <c r="K21765" s="7"/>
      <c r="N21765" s="7"/>
    </row>
    <row r="21766" spans="4:14" s="1" customFormat="1">
      <c r="D21766" s="32"/>
      <c r="G21766" s="32"/>
      <c r="I21766" s="7"/>
      <c r="J21766" s="7"/>
      <c r="K21766" s="7"/>
      <c r="N21766" s="7"/>
    </row>
    <row r="21767" spans="4:14" s="1" customFormat="1">
      <c r="D21767" s="32"/>
      <c r="G21767" s="32"/>
      <c r="I21767" s="7"/>
      <c r="J21767" s="7"/>
      <c r="K21767" s="7"/>
      <c r="N21767" s="7"/>
    </row>
    <row r="21768" spans="4:14" s="1" customFormat="1">
      <c r="D21768" s="32"/>
      <c r="G21768" s="32"/>
      <c r="I21768" s="7"/>
      <c r="J21768" s="7"/>
      <c r="K21768" s="7"/>
      <c r="N21768" s="7"/>
    </row>
    <row r="21769" spans="4:14" s="1" customFormat="1">
      <c r="D21769" s="32"/>
      <c r="G21769" s="32"/>
      <c r="I21769" s="7"/>
      <c r="J21769" s="7"/>
      <c r="K21769" s="7"/>
      <c r="N21769" s="7"/>
    </row>
    <row r="21770" spans="4:14" s="1" customFormat="1">
      <c r="D21770" s="32"/>
      <c r="G21770" s="32"/>
      <c r="I21770" s="7"/>
      <c r="J21770" s="7"/>
      <c r="K21770" s="7"/>
      <c r="N21770" s="7"/>
    </row>
    <row r="21771" spans="4:14" s="1" customFormat="1">
      <c r="D21771" s="32"/>
      <c r="G21771" s="32"/>
      <c r="I21771" s="7"/>
      <c r="J21771" s="7"/>
      <c r="K21771" s="7"/>
      <c r="N21771" s="7"/>
    </row>
    <row r="21772" spans="4:14" s="1" customFormat="1">
      <c r="D21772" s="32"/>
      <c r="G21772" s="32"/>
      <c r="I21772" s="7"/>
      <c r="J21772" s="7"/>
      <c r="K21772" s="7"/>
      <c r="N21772" s="7"/>
    </row>
    <row r="21773" spans="4:14" s="1" customFormat="1">
      <c r="D21773" s="32"/>
      <c r="G21773" s="32"/>
      <c r="I21773" s="7"/>
      <c r="J21773" s="7"/>
      <c r="K21773" s="7"/>
      <c r="N21773" s="7"/>
    </row>
    <row r="21774" spans="4:14" s="1" customFormat="1">
      <c r="D21774" s="32"/>
      <c r="G21774" s="32"/>
      <c r="I21774" s="7"/>
      <c r="J21774" s="7"/>
      <c r="K21774" s="7"/>
      <c r="N21774" s="7"/>
    </row>
    <row r="21775" spans="4:14" s="1" customFormat="1">
      <c r="D21775" s="32"/>
      <c r="G21775" s="32"/>
      <c r="I21775" s="7"/>
      <c r="J21775" s="7"/>
      <c r="K21775" s="7"/>
      <c r="N21775" s="7"/>
    </row>
    <row r="21776" spans="4:14" s="1" customFormat="1">
      <c r="D21776" s="32"/>
      <c r="G21776" s="32"/>
      <c r="I21776" s="7"/>
      <c r="J21776" s="7"/>
      <c r="K21776" s="7"/>
      <c r="N21776" s="7"/>
    </row>
    <row r="21777" spans="4:14" s="1" customFormat="1">
      <c r="D21777" s="32"/>
      <c r="G21777" s="32"/>
      <c r="I21777" s="7"/>
      <c r="J21777" s="7"/>
      <c r="K21777" s="7"/>
      <c r="N21777" s="7"/>
    </row>
    <row r="21778" spans="4:14" s="1" customFormat="1">
      <c r="D21778" s="32"/>
      <c r="G21778" s="32"/>
      <c r="I21778" s="7"/>
      <c r="J21778" s="7"/>
      <c r="K21778" s="7"/>
      <c r="N21778" s="7"/>
    </row>
    <row r="21779" spans="4:14" s="1" customFormat="1">
      <c r="D21779" s="32"/>
      <c r="G21779" s="32"/>
      <c r="I21779" s="7"/>
      <c r="J21779" s="7"/>
      <c r="K21779" s="7"/>
      <c r="N21779" s="7"/>
    </row>
    <row r="21780" spans="4:14" s="1" customFormat="1">
      <c r="D21780" s="32"/>
      <c r="G21780" s="32"/>
      <c r="I21780" s="7"/>
      <c r="J21780" s="7"/>
      <c r="K21780" s="7"/>
      <c r="N21780" s="7"/>
    </row>
    <row r="21781" spans="4:14" s="1" customFormat="1">
      <c r="D21781" s="32"/>
      <c r="G21781" s="32"/>
      <c r="I21781" s="7"/>
      <c r="J21781" s="7"/>
      <c r="K21781" s="7"/>
      <c r="N21781" s="7"/>
    </row>
    <row r="21782" spans="4:14" s="1" customFormat="1">
      <c r="D21782" s="32"/>
      <c r="G21782" s="32"/>
      <c r="I21782" s="7"/>
      <c r="J21782" s="7"/>
      <c r="K21782" s="7"/>
      <c r="N21782" s="7"/>
    </row>
    <row r="21783" spans="4:14" s="1" customFormat="1">
      <c r="D21783" s="32"/>
      <c r="G21783" s="32"/>
      <c r="I21783" s="7"/>
      <c r="J21783" s="7"/>
      <c r="K21783" s="7"/>
      <c r="N21783" s="7"/>
    </row>
    <row r="21784" spans="4:14" s="1" customFormat="1">
      <c r="D21784" s="32"/>
      <c r="G21784" s="32"/>
      <c r="I21784" s="7"/>
      <c r="J21784" s="7"/>
      <c r="K21784" s="7"/>
      <c r="N21784" s="7"/>
    </row>
    <row r="21785" spans="4:14" s="1" customFormat="1">
      <c r="D21785" s="32"/>
      <c r="G21785" s="32"/>
      <c r="I21785" s="7"/>
      <c r="J21785" s="7"/>
      <c r="K21785" s="7"/>
      <c r="N21785" s="7"/>
    </row>
    <row r="21786" spans="4:14" s="1" customFormat="1">
      <c r="D21786" s="32"/>
      <c r="G21786" s="32"/>
      <c r="I21786" s="7"/>
      <c r="J21786" s="7"/>
      <c r="K21786" s="7"/>
      <c r="N21786" s="7"/>
    </row>
    <row r="21787" spans="4:14" s="1" customFormat="1">
      <c r="D21787" s="32"/>
      <c r="G21787" s="32"/>
      <c r="I21787" s="7"/>
      <c r="J21787" s="7"/>
      <c r="K21787" s="7"/>
      <c r="N21787" s="7"/>
    </row>
    <row r="21788" spans="4:14" s="1" customFormat="1">
      <c r="D21788" s="32"/>
      <c r="G21788" s="32"/>
      <c r="I21788" s="7"/>
      <c r="J21788" s="7"/>
      <c r="K21788" s="7"/>
      <c r="N21788" s="7"/>
    </row>
    <row r="21789" spans="4:14" s="1" customFormat="1">
      <c r="D21789" s="32"/>
      <c r="G21789" s="32"/>
      <c r="I21789" s="7"/>
      <c r="J21789" s="7"/>
      <c r="K21789" s="7"/>
      <c r="N21789" s="7"/>
    </row>
    <row r="21790" spans="4:14" s="1" customFormat="1">
      <c r="D21790" s="32"/>
      <c r="G21790" s="32"/>
      <c r="I21790" s="7"/>
      <c r="J21790" s="7"/>
      <c r="K21790" s="7"/>
      <c r="N21790" s="7"/>
    </row>
    <row r="21791" spans="4:14" s="1" customFormat="1">
      <c r="D21791" s="32"/>
      <c r="G21791" s="32"/>
      <c r="I21791" s="7"/>
      <c r="J21791" s="7"/>
      <c r="K21791" s="7"/>
      <c r="N21791" s="7"/>
    </row>
    <row r="21792" spans="4:14" s="1" customFormat="1">
      <c r="D21792" s="32"/>
      <c r="G21792" s="32"/>
      <c r="I21792" s="7"/>
      <c r="J21792" s="7"/>
      <c r="K21792" s="7"/>
      <c r="N21792" s="7"/>
    </row>
    <row r="21793" spans="4:14" s="1" customFormat="1">
      <c r="D21793" s="32"/>
      <c r="G21793" s="32"/>
      <c r="I21793" s="7"/>
      <c r="J21793" s="7"/>
      <c r="K21793" s="7"/>
      <c r="N21793" s="7"/>
    </row>
    <row r="21794" spans="4:14" s="1" customFormat="1">
      <c r="D21794" s="32"/>
      <c r="G21794" s="32"/>
      <c r="I21794" s="7"/>
      <c r="J21794" s="7"/>
      <c r="K21794" s="7"/>
      <c r="N21794" s="7"/>
    </row>
    <row r="21795" spans="4:14" s="1" customFormat="1">
      <c r="D21795" s="32"/>
      <c r="G21795" s="32"/>
      <c r="I21795" s="7"/>
      <c r="J21795" s="7"/>
      <c r="K21795" s="7"/>
      <c r="N21795" s="7"/>
    </row>
    <row r="21796" spans="4:14" s="1" customFormat="1">
      <c r="D21796" s="32"/>
      <c r="G21796" s="32"/>
      <c r="I21796" s="7"/>
      <c r="J21796" s="7"/>
      <c r="K21796" s="7"/>
      <c r="N21796" s="7"/>
    </row>
    <row r="21797" spans="4:14" s="1" customFormat="1">
      <c r="D21797" s="32"/>
      <c r="G21797" s="32"/>
      <c r="I21797" s="7"/>
      <c r="J21797" s="7"/>
      <c r="K21797" s="7"/>
      <c r="N21797" s="7"/>
    </row>
    <row r="21798" spans="4:14" s="1" customFormat="1">
      <c r="D21798" s="32"/>
      <c r="G21798" s="32"/>
      <c r="I21798" s="7"/>
      <c r="J21798" s="7"/>
      <c r="K21798" s="7"/>
      <c r="N21798" s="7"/>
    </row>
    <row r="21799" spans="4:14" s="1" customFormat="1">
      <c r="D21799" s="32"/>
      <c r="G21799" s="32"/>
      <c r="I21799" s="7"/>
      <c r="J21799" s="7"/>
      <c r="K21799" s="7"/>
      <c r="N21799" s="7"/>
    </row>
    <row r="21800" spans="4:14" s="1" customFormat="1">
      <c r="D21800" s="32"/>
      <c r="G21800" s="32"/>
      <c r="I21800" s="7"/>
      <c r="J21800" s="7"/>
      <c r="K21800" s="7"/>
      <c r="N21800" s="7"/>
    </row>
    <row r="21801" spans="4:14" s="1" customFormat="1">
      <c r="D21801" s="32"/>
      <c r="G21801" s="32"/>
      <c r="I21801" s="7"/>
      <c r="J21801" s="7"/>
      <c r="K21801" s="7"/>
      <c r="N21801" s="7"/>
    </row>
    <row r="21802" spans="4:14" s="1" customFormat="1">
      <c r="D21802" s="32"/>
      <c r="G21802" s="32"/>
      <c r="I21802" s="7"/>
      <c r="J21802" s="7"/>
      <c r="K21802" s="7"/>
      <c r="N21802" s="7"/>
    </row>
    <row r="21803" spans="4:14" s="1" customFormat="1">
      <c r="D21803" s="32"/>
      <c r="G21803" s="32"/>
      <c r="I21803" s="7"/>
      <c r="J21803" s="7"/>
      <c r="K21803" s="7"/>
      <c r="N21803" s="7"/>
    </row>
    <row r="21804" spans="4:14" s="1" customFormat="1">
      <c r="D21804" s="32"/>
      <c r="G21804" s="32"/>
      <c r="I21804" s="7"/>
      <c r="J21804" s="7"/>
      <c r="K21804" s="7"/>
      <c r="N21804" s="7"/>
    </row>
    <row r="21805" spans="4:14" s="1" customFormat="1">
      <c r="D21805" s="32"/>
      <c r="G21805" s="32"/>
      <c r="I21805" s="7"/>
      <c r="J21805" s="7"/>
      <c r="K21805" s="7"/>
      <c r="N21805" s="7"/>
    </row>
    <row r="21806" spans="4:14" s="1" customFormat="1">
      <c r="D21806" s="32"/>
      <c r="G21806" s="32"/>
      <c r="I21806" s="7"/>
      <c r="J21806" s="7"/>
      <c r="K21806" s="7"/>
      <c r="N21806" s="7"/>
    </row>
    <row r="21807" spans="4:14" s="1" customFormat="1">
      <c r="D21807" s="32"/>
      <c r="G21807" s="32"/>
      <c r="I21807" s="7"/>
      <c r="J21807" s="7"/>
      <c r="K21807" s="7"/>
      <c r="N21807" s="7"/>
    </row>
    <row r="21808" spans="4:14" s="1" customFormat="1">
      <c r="D21808" s="32"/>
      <c r="G21808" s="32"/>
      <c r="I21808" s="7"/>
      <c r="J21808" s="7"/>
      <c r="K21808" s="7"/>
      <c r="N21808" s="7"/>
    </row>
    <row r="21809" spans="4:14" s="1" customFormat="1">
      <c r="D21809" s="32"/>
      <c r="G21809" s="32"/>
      <c r="I21809" s="7"/>
      <c r="J21809" s="7"/>
      <c r="K21809" s="7"/>
      <c r="N21809" s="7"/>
    </row>
    <row r="21810" spans="4:14" s="1" customFormat="1">
      <c r="D21810" s="32"/>
      <c r="G21810" s="32"/>
      <c r="I21810" s="7"/>
      <c r="J21810" s="7"/>
      <c r="K21810" s="7"/>
      <c r="N21810" s="7"/>
    </row>
    <row r="21811" spans="4:14" s="1" customFormat="1">
      <c r="D21811" s="32"/>
      <c r="G21811" s="32"/>
      <c r="I21811" s="7"/>
      <c r="J21811" s="7"/>
      <c r="K21811" s="7"/>
      <c r="N21811" s="7"/>
    </row>
    <row r="21812" spans="4:14" s="1" customFormat="1">
      <c r="D21812" s="32"/>
      <c r="G21812" s="32"/>
      <c r="I21812" s="7"/>
      <c r="J21812" s="7"/>
      <c r="K21812" s="7"/>
      <c r="N21812" s="7"/>
    </row>
    <row r="21813" spans="4:14" s="1" customFormat="1">
      <c r="D21813" s="32"/>
      <c r="G21813" s="32"/>
      <c r="I21813" s="7"/>
      <c r="J21813" s="7"/>
      <c r="K21813" s="7"/>
      <c r="N21813" s="7"/>
    </row>
    <row r="21814" spans="4:14" s="1" customFormat="1">
      <c r="D21814" s="32"/>
      <c r="G21814" s="32"/>
      <c r="I21814" s="7"/>
      <c r="J21814" s="7"/>
      <c r="K21814" s="7"/>
      <c r="N21814" s="7"/>
    </row>
    <row r="21815" spans="4:14" s="1" customFormat="1">
      <c r="D21815" s="32"/>
      <c r="G21815" s="32"/>
      <c r="I21815" s="7"/>
      <c r="J21815" s="7"/>
      <c r="K21815" s="7"/>
      <c r="N21815" s="7"/>
    </row>
    <row r="21816" spans="4:14" s="1" customFormat="1">
      <c r="D21816" s="32"/>
      <c r="G21816" s="32"/>
      <c r="I21816" s="7"/>
      <c r="J21816" s="7"/>
      <c r="K21816" s="7"/>
      <c r="N21816" s="7"/>
    </row>
    <row r="21817" spans="4:14" s="1" customFormat="1">
      <c r="D21817" s="32"/>
      <c r="G21817" s="32"/>
      <c r="I21817" s="7"/>
      <c r="J21817" s="7"/>
      <c r="K21817" s="7"/>
      <c r="N21817" s="7"/>
    </row>
    <row r="21818" spans="4:14" s="1" customFormat="1">
      <c r="D21818" s="32"/>
      <c r="G21818" s="32"/>
      <c r="I21818" s="7"/>
      <c r="J21818" s="7"/>
      <c r="K21818" s="7"/>
      <c r="N21818" s="7"/>
    </row>
    <row r="21819" spans="4:14" s="1" customFormat="1">
      <c r="D21819" s="32"/>
      <c r="G21819" s="32"/>
      <c r="I21819" s="7"/>
      <c r="J21819" s="7"/>
      <c r="K21819" s="7"/>
      <c r="N21819" s="7"/>
    </row>
    <row r="21820" spans="4:14" s="1" customFormat="1">
      <c r="D21820" s="32"/>
      <c r="G21820" s="32"/>
      <c r="I21820" s="7"/>
      <c r="J21820" s="7"/>
      <c r="K21820" s="7"/>
      <c r="N21820" s="7"/>
    </row>
    <row r="21821" spans="4:14" s="1" customFormat="1">
      <c r="D21821" s="32"/>
      <c r="G21821" s="32"/>
      <c r="I21821" s="7"/>
      <c r="J21821" s="7"/>
      <c r="K21821" s="7"/>
      <c r="N21821" s="7"/>
    </row>
    <row r="21822" spans="4:14" s="1" customFormat="1">
      <c r="D21822" s="32"/>
      <c r="G21822" s="32"/>
      <c r="I21822" s="7"/>
      <c r="J21822" s="7"/>
      <c r="K21822" s="7"/>
      <c r="N21822" s="7"/>
    </row>
    <row r="21823" spans="4:14" s="1" customFormat="1">
      <c r="D21823" s="32"/>
      <c r="G21823" s="32"/>
      <c r="I21823" s="7"/>
      <c r="J21823" s="7"/>
      <c r="K21823" s="7"/>
      <c r="N21823" s="7"/>
    </row>
    <row r="21824" spans="4:14" s="1" customFormat="1">
      <c r="D21824" s="32"/>
      <c r="G21824" s="32"/>
      <c r="I21824" s="7"/>
      <c r="J21824" s="7"/>
      <c r="K21824" s="7"/>
      <c r="N21824" s="7"/>
    </row>
    <row r="21825" spans="4:14" s="1" customFormat="1">
      <c r="D21825" s="32"/>
      <c r="G21825" s="32"/>
      <c r="I21825" s="7"/>
      <c r="J21825" s="7"/>
      <c r="K21825" s="7"/>
      <c r="N21825" s="7"/>
    </row>
    <row r="21826" spans="4:14" s="1" customFormat="1">
      <c r="D21826" s="32"/>
      <c r="G21826" s="32"/>
      <c r="I21826" s="7"/>
      <c r="J21826" s="7"/>
      <c r="K21826" s="7"/>
      <c r="N21826" s="7"/>
    </row>
    <row r="21827" spans="4:14" s="1" customFormat="1">
      <c r="D21827" s="32"/>
      <c r="G21827" s="32"/>
      <c r="I21827" s="7"/>
      <c r="J21827" s="7"/>
      <c r="K21827" s="7"/>
      <c r="N21827" s="7"/>
    </row>
    <row r="21828" spans="4:14" s="1" customFormat="1">
      <c r="D21828" s="32"/>
      <c r="G21828" s="32"/>
      <c r="I21828" s="7"/>
      <c r="J21828" s="7"/>
      <c r="K21828" s="7"/>
      <c r="N21828" s="7"/>
    </row>
    <row r="21829" spans="4:14" s="1" customFormat="1">
      <c r="D21829" s="32"/>
      <c r="G21829" s="32"/>
      <c r="I21829" s="7"/>
      <c r="J21829" s="7"/>
      <c r="K21829" s="7"/>
      <c r="N21829" s="7"/>
    </row>
    <row r="21830" spans="4:14" s="1" customFormat="1">
      <c r="D21830" s="32"/>
      <c r="G21830" s="32"/>
      <c r="I21830" s="7"/>
      <c r="J21830" s="7"/>
      <c r="K21830" s="7"/>
      <c r="N21830" s="7"/>
    </row>
    <row r="21831" spans="4:14" s="1" customFormat="1">
      <c r="D21831" s="32"/>
      <c r="G21831" s="32"/>
      <c r="I21831" s="7"/>
      <c r="J21831" s="7"/>
      <c r="K21831" s="7"/>
      <c r="N21831" s="7"/>
    </row>
    <row r="21832" spans="4:14" s="1" customFormat="1">
      <c r="D21832" s="32"/>
      <c r="G21832" s="32"/>
      <c r="I21832" s="7"/>
      <c r="J21832" s="7"/>
      <c r="K21832" s="7"/>
      <c r="N21832" s="7"/>
    </row>
    <row r="21833" spans="4:14" s="1" customFormat="1">
      <c r="D21833" s="32"/>
      <c r="G21833" s="32"/>
      <c r="I21833" s="7"/>
      <c r="J21833" s="7"/>
      <c r="K21833" s="7"/>
      <c r="N21833" s="7"/>
    </row>
    <row r="21834" spans="4:14" s="1" customFormat="1">
      <c r="D21834" s="32"/>
      <c r="G21834" s="32"/>
      <c r="I21834" s="7"/>
      <c r="J21834" s="7"/>
      <c r="K21834" s="7"/>
      <c r="N21834" s="7"/>
    </row>
    <row r="21835" spans="4:14" s="1" customFormat="1">
      <c r="D21835" s="32"/>
      <c r="G21835" s="32"/>
      <c r="I21835" s="7"/>
      <c r="J21835" s="7"/>
      <c r="K21835" s="7"/>
      <c r="N21835" s="7"/>
    </row>
    <row r="21836" spans="4:14" s="1" customFormat="1">
      <c r="D21836" s="32"/>
      <c r="G21836" s="32"/>
      <c r="I21836" s="7"/>
      <c r="J21836" s="7"/>
      <c r="K21836" s="7"/>
      <c r="N21836" s="7"/>
    </row>
    <row r="21837" spans="4:14" s="1" customFormat="1">
      <c r="D21837" s="32"/>
      <c r="G21837" s="32"/>
      <c r="I21837" s="7"/>
      <c r="J21837" s="7"/>
      <c r="K21837" s="7"/>
      <c r="N21837" s="7"/>
    </row>
    <row r="21838" spans="4:14" s="1" customFormat="1">
      <c r="D21838" s="32"/>
      <c r="G21838" s="32"/>
      <c r="I21838" s="7"/>
      <c r="J21838" s="7"/>
      <c r="K21838" s="7"/>
      <c r="N21838" s="7"/>
    </row>
    <row r="21839" spans="4:14" s="1" customFormat="1">
      <c r="D21839" s="32"/>
      <c r="G21839" s="32"/>
      <c r="I21839" s="7"/>
      <c r="J21839" s="7"/>
      <c r="K21839" s="7"/>
      <c r="N21839" s="7"/>
    </row>
    <row r="21840" spans="4:14" s="1" customFormat="1">
      <c r="D21840" s="32"/>
      <c r="G21840" s="32"/>
      <c r="I21840" s="7"/>
      <c r="J21840" s="7"/>
      <c r="K21840" s="7"/>
      <c r="N21840" s="7"/>
    </row>
    <row r="21841" spans="4:14" s="1" customFormat="1">
      <c r="D21841" s="32"/>
      <c r="G21841" s="32"/>
      <c r="I21841" s="7"/>
      <c r="J21841" s="7"/>
      <c r="K21841" s="7"/>
      <c r="N21841" s="7"/>
    </row>
    <row r="21842" spans="4:14" s="1" customFormat="1">
      <c r="D21842" s="32"/>
      <c r="G21842" s="32"/>
      <c r="I21842" s="7"/>
      <c r="J21842" s="7"/>
      <c r="K21842" s="7"/>
      <c r="N21842" s="7"/>
    </row>
    <row r="21843" spans="4:14" s="1" customFormat="1">
      <c r="D21843" s="32"/>
      <c r="G21843" s="32"/>
      <c r="I21843" s="7"/>
      <c r="J21843" s="7"/>
      <c r="K21843" s="7"/>
      <c r="N21843" s="7"/>
    </row>
    <row r="21844" spans="4:14" s="1" customFormat="1">
      <c r="D21844" s="32"/>
      <c r="G21844" s="32"/>
      <c r="I21844" s="7"/>
      <c r="J21844" s="7"/>
      <c r="K21844" s="7"/>
      <c r="N21844" s="7"/>
    </row>
    <row r="21845" spans="4:14" s="1" customFormat="1">
      <c r="D21845" s="32"/>
      <c r="G21845" s="32"/>
      <c r="I21845" s="7"/>
      <c r="J21845" s="7"/>
      <c r="K21845" s="7"/>
      <c r="N21845" s="7"/>
    </row>
    <row r="21846" spans="4:14" s="1" customFormat="1">
      <c r="D21846" s="32"/>
      <c r="G21846" s="32"/>
      <c r="I21846" s="7"/>
      <c r="J21846" s="7"/>
      <c r="K21846" s="7"/>
      <c r="N21846" s="7"/>
    </row>
    <row r="21847" spans="4:14" s="1" customFormat="1">
      <c r="D21847" s="32"/>
      <c r="G21847" s="32"/>
      <c r="I21847" s="7"/>
      <c r="J21847" s="7"/>
      <c r="K21847" s="7"/>
      <c r="N21847" s="7"/>
    </row>
    <row r="21848" spans="4:14" s="1" customFormat="1">
      <c r="D21848" s="32"/>
      <c r="G21848" s="32"/>
      <c r="I21848" s="7"/>
      <c r="J21848" s="7"/>
      <c r="K21848" s="7"/>
      <c r="N21848" s="7"/>
    </row>
    <row r="21849" spans="4:14" s="1" customFormat="1">
      <c r="D21849" s="32"/>
      <c r="G21849" s="32"/>
      <c r="I21849" s="7"/>
      <c r="J21849" s="7"/>
      <c r="K21849" s="7"/>
      <c r="N21849" s="7"/>
    </row>
    <row r="21850" spans="4:14" s="1" customFormat="1">
      <c r="D21850" s="32"/>
      <c r="G21850" s="32"/>
      <c r="I21850" s="7"/>
      <c r="J21850" s="7"/>
      <c r="K21850" s="7"/>
      <c r="N21850" s="7"/>
    </row>
    <row r="21851" spans="4:14" s="1" customFormat="1">
      <c r="D21851" s="32"/>
      <c r="G21851" s="32"/>
      <c r="I21851" s="7"/>
      <c r="J21851" s="7"/>
      <c r="K21851" s="7"/>
      <c r="N21851" s="7"/>
    </row>
    <row r="21852" spans="4:14" s="1" customFormat="1">
      <c r="D21852" s="32"/>
      <c r="G21852" s="32"/>
      <c r="I21852" s="7"/>
      <c r="J21852" s="7"/>
      <c r="K21852" s="7"/>
      <c r="N21852" s="7"/>
    </row>
    <row r="21853" spans="4:14" s="1" customFormat="1">
      <c r="D21853" s="32"/>
      <c r="G21853" s="32"/>
      <c r="I21853" s="7"/>
      <c r="J21853" s="7"/>
      <c r="K21853" s="7"/>
      <c r="N21853" s="7"/>
    </row>
    <row r="21854" spans="4:14" s="1" customFormat="1">
      <c r="D21854" s="32"/>
      <c r="G21854" s="32"/>
      <c r="I21854" s="7"/>
      <c r="J21854" s="7"/>
      <c r="K21854" s="7"/>
      <c r="N21854" s="7"/>
    </row>
    <row r="21855" spans="4:14" s="1" customFormat="1">
      <c r="D21855" s="32"/>
      <c r="G21855" s="32"/>
      <c r="I21855" s="7"/>
      <c r="J21855" s="7"/>
      <c r="K21855" s="7"/>
      <c r="N21855" s="7"/>
    </row>
    <row r="21856" spans="4:14" s="1" customFormat="1">
      <c r="D21856" s="32"/>
      <c r="G21856" s="32"/>
      <c r="I21856" s="7"/>
      <c r="J21856" s="7"/>
      <c r="K21856" s="7"/>
      <c r="N21856" s="7"/>
    </row>
    <row r="21857" spans="4:14" s="1" customFormat="1">
      <c r="D21857" s="32"/>
      <c r="G21857" s="32"/>
      <c r="I21857" s="7"/>
      <c r="J21857" s="7"/>
      <c r="K21857" s="7"/>
      <c r="N21857" s="7"/>
    </row>
    <row r="21858" spans="4:14" s="1" customFormat="1">
      <c r="D21858" s="32"/>
      <c r="G21858" s="32"/>
      <c r="I21858" s="7"/>
      <c r="J21858" s="7"/>
      <c r="K21858" s="7"/>
      <c r="N21858" s="7"/>
    </row>
    <row r="21859" spans="4:14" s="1" customFormat="1">
      <c r="D21859" s="32"/>
      <c r="G21859" s="32"/>
      <c r="I21859" s="7"/>
      <c r="J21859" s="7"/>
      <c r="K21859" s="7"/>
      <c r="N21859" s="7"/>
    </row>
    <row r="21860" spans="4:14" s="1" customFormat="1">
      <c r="D21860" s="32"/>
      <c r="G21860" s="32"/>
      <c r="I21860" s="7"/>
      <c r="J21860" s="7"/>
      <c r="K21860" s="7"/>
      <c r="N21860" s="7"/>
    </row>
    <row r="21861" spans="4:14" s="1" customFormat="1">
      <c r="D21861" s="32"/>
      <c r="G21861" s="32"/>
      <c r="I21861" s="7"/>
      <c r="J21861" s="7"/>
      <c r="K21861" s="7"/>
      <c r="N21861" s="7"/>
    </row>
    <row r="21862" spans="4:14" s="1" customFormat="1">
      <c r="D21862" s="32"/>
      <c r="G21862" s="32"/>
      <c r="I21862" s="7"/>
      <c r="J21862" s="7"/>
      <c r="K21862" s="7"/>
      <c r="N21862" s="7"/>
    </row>
    <row r="21863" spans="4:14" s="1" customFormat="1">
      <c r="D21863" s="32"/>
      <c r="G21863" s="32"/>
      <c r="I21863" s="7"/>
      <c r="J21863" s="7"/>
      <c r="K21863" s="7"/>
      <c r="N21863" s="7"/>
    </row>
    <row r="21864" spans="4:14" s="1" customFormat="1">
      <c r="D21864" s="32"/>
      <c r="G21864" s="32"/>
      <c r="I21864" s="7"/>
      <c r="J21864" s="7"/>
      <c r="K21864" s="7"/>
      <c r="N21864" s="7"/>
    </row>
    <row r="21865" spans="4:14" s="1" customFormat="1">
      <c r="D21865" s="32"/>
      <c r="G21865" s="32"/>
      <c r="I21865" s="7"/>
      <c r="J21865" s="7"/>
      <c r="K21865" s="7"/>
      <c r="N21865" s="7"/>
    </row>
    <row r="21866" spans="4:14" s="1" customFormat="1">
      <c r="D21866" s="32"/>
      <c r="G21866" s="32"/>
      <c r="I21866" s="7"/>
      <c r="J21866" s="7"/>
      <c r="K21866" s="7"/>
      <c r="N21866" s="7"/>
    </row>
    <row r="21867" spans="4:14" s="1" customFormat="1">
      <c r="D21867" s="32"/>
      <c r="G21867" s="32"/>
      <c r="I21867" s="7"/>
      <c r="J21867" s="7"/>
      <c r="K21867" s="7"/>
      <c r="N21867" s="7"/>
    </row>
    <row r="21868" spans="4:14" s="1" customFormat="1">
      <c r="D21868" s="32"/>
      <c r="G21868" s="32"/>
      <c r="I21868" s="7"/>
      <c r="J21868" s="7"/>
      <c r="K21868" s="7"/>
      <c r="N21868" s="7"/>
    </row>
    <row r="21869" spans="4:14" s="1" customFormat="1">
      <c r="D21869" s="32"/>
      <c r="G21869" s="32"/>
      <c r="I21869" s="7"/>
      <c r="J21869" s="7"/>
      <c r="K21869" s="7"/>
      <c r="N21869" s="7"/>
    </row>
    <row r="21870" spans="4:14" s="1" customFormat="1">
      <c r="D21870" s="32"/>
      <c r="G21870" s="32"/>
      <c r="I21870" s="7"/>
      <c r="J21870" s="7"/>
      <c r="K21870" s="7"/>
      <c r="N21870" s="7"/>
    </row>
    <row r="21871" spans="4:14" s="1" customFormat="1">
      <c r="D21871" s="32"/>
      <c r="G21871" s="32"/>
      <c r="I21871" s="7"/>
      <c r="J21871" s="7"/>
      <c r="K21871" s="7"/>
      <c r="N21871" s="7"/>
    </row>
    <row r="21872" spans="4:14" s="1" customFormat="1">
      <c r="D21872" s="32"/>
      <c r="G21872" s="32"/>
      <c r="I21872" s="7"/>
      <c r="J21872" s="7"/>
      <c r="K21872" s="7"/>
      <c r="N21872" s="7"/>
    </row>
    <row r="21873" spans="4:14" s="1" customFormat="1">
      <c r="D21873" s="32"/>
      <c r="G21873" s="32"/>
      <c r="I21873" s="7"/>
      <c r="J21873" s="7"/>
      <c r="K21873" s="7"/>
      <c r="N21873" s="7"/>
    </row>
    <row r="21874" spans="4:14" s="1" customFormat="1">
      <c r="D21874" s="32"/>
      <c r="G21874" s="32"/>
      <c r="I21874" s="7"/>
      <c r="J21874" s="7"/>
      <c r="K21874" s="7"/>
      <c r="N21874" s="7"/>
    </row>
    <row r="21875" spans="4:14" s="1" customFormat="1">
      <c r="D21875" s="32"/>
      <c r="G21875" s="32"/>
      <c r="I21875" s="7"/>
      <c r="J21875" s="7"/>
      <c r="K21875" s="7"/>
      <c r="N21875" s="7"/>
    </row>
    <row r="21876" spans="4:14" s="1" customFormat="1">
      <c r="D21876" s="32"/>
      <c r="G21876" s="32"/>
      <c r="I21876" s="7"/>
      <c r="J21876" s="7"/>
      <c r="K21876" s="7"/>
      <c r="N21876" s="7"/>
    </row>
    <row r="21877" spans="4:14" s="1" customFormat="1">
      <c r="D21877" s="32"/>
      <c r="G21877" s="32"/>
      <c r="I21877" s="7"/>
      <c r="J21877" s="7"/>
      <c r="K21877" s="7"/>
      <c r="N21877" s="7"/>
    </row>
    <row r="21878" spans="4:14" s="1" customFormat="1">
      <c r="D21878" s="32"/>
      <c r="G21878" s="32"/>
      <c r="I21878" s="7"/>
      <c r="J21878" s="7"/>
      <c r="K21878" s="7"/>
      <c r="N21878" s="7"/>
    </row>
    <row r="21879" spans="4:14" s="1" customFormat="1">
      <c r="D21879" s="32"/>
      <c r="G21879" s="32"/>
      <c r="I21879" s="7"/>
      <c r="J21879" s="7"/>
      <c r="K21879" s="7"/>
      <c r="N21879" s="7"/>
    </row>
    <row r="21880" spans="4:14" s="1" customFormat="1">
      <c r="D21880" s="32"/>
      <c r="G21880" s="32"/>
      <c r="I21880" s="7"/>
      <c r="J21880" s="7"/>
      <c r="K21880" s="7"/>
      <c r="N21880" s="7"/>
    </row>
    <row r="21881" spans="4:14" s="1" customFormat="1">
      <c r="D21881" s="32"/>
      <c r="G21881" s="32"/>
      <c r="I21881" s="7"/>
      <c r="J21881" s="7"/>
      <c r="K21881" s="7"/>
      <c r="N21881" s="7"/>
    </row>
    <row r="21882" spans="4:14" s="1" customFormat="1">
      <c r="D21882" s="32"/>
      <c r="G21882" s="32"/>
      <c r="I21882" s="7"/>
      <c r="J21882" s="7"/>
      <c r="K21882" s="7"/>
      <c r="N21882" s="7"/>
    </row>
    <row r="21883" spans="4:14" s="1" customFormat="1">
      <c r="D21883" s="32"/>
      <c r="G21883" s="32"/>
      <c r="I21883" s="7"/>
      <c r="J21883" s="7"/>
      <c r="K21883" s="7"/>
      <c r="N21883" s="7"/>
    </row>
    <row r="21884" spans="4:14" s="1" customFormat="1">
      <c r="D21884" s="32"/>
      <c r="G21884" s="32"/>
      <c r="I21884" s="7"/>
      <c r="J21884" s="7"/>
      <c r="K21884" s="7"/>
      <c r="N21884" s="7"/>
    </row>
    <row r="21885" spans="4:14" s="1" customFormat="1">
      <c r="D21885" s="32"/>
      <c r="G21885" s="32"/>
      <c r="I21885" s="7"/>
      <c r="J21885" s="7"/>
      <c r="K21885" s="7"/>
      <c r="N21885" s="7"/>
    </row>
    <row r="21886" spans="4:14" s="1" customFormat="1">
      <c r="D21886" s="32"/>
      <c r="G21886" s="32"/>
      <c r="I21886" s="7"/>
      <c r="J21886" s="7"/>
      <c r="K21886" s="7"/>
      <c r="N21886" s="7"/>
    </row>
    <row r="21887" spans="4:14" s="1" customFormat="1">
      <c r="D21887" s="32"/>
      <c r="G21887" s="32"/>
      <c r="I21887" s="7"/>
      <c r="J21887" s="7"/>
      <c r="K21887" s="7"/>
      <c r="N21887" s="7"/>
    </row>
    <row r="21888" spans="4:14" s="1" customFormat="1">
      <c r="D21888" s="32"/>
      <c r="G21888" s="32"/>
      <c r="I21888" s="7"/>
      <c r="J21888" s="7"/>
      <c r="K21888" s="7"/>
      <c r="N21888" s="7"/>
    </row>
    <row r="21889" spans="4:14" s="1" customFormat="1">
      <c r="D21889" s="32"/>
      <c r="G21889" s="32"/>
      <c r="I21889" s="7"/>
      <c r="J21889" s="7"/>
      <c r="K21889" s="7"/>
      <c r="N21889" s="7"/>
    </row>
    <row r="21890" spans="4:14" s="1" customFormat="1">
      <c r="D21890" s="32"/>
      <c r="G21890" s="32"/>
      <c r="I21890" s="7"/>
      <c r="J21890" s="7"/>
      <c r="K21890" s="7"/>
      <c r="N21890" s="7"/>
    </row>
    <row r="21891" spans="4:14" s="1" customFormat="1">
      <c r="D21891" s="32"/>
      <c r="G21891" s="32"/>
      <c r="I21891" s="7"/>
      <c r="J21891" s="7"/>
      <c r="K21891" s="7"/>
      <c r="N21891" s="7"/>
    </row>
    <row r="21892" spans="4:14" s="1" customFormat="1">
      <c r="D21892" s="32"/>
      <c r="G21892" s="32"/>
      <c r="I21892" s="7"/>
      <c r="J21892" s="7"/>
      <c r="K21892" s="7"/>
      <c r="N21892" s="7"/>
    </row>
    <row r="21893" spans="4:14" s="1" customFormat="1">
      <c r="D21893" s="32"/>
      <c r="G21893" s="32"/>
      <c r="I21893" s="7"/>
      <c r="J21893" s="7"/>
      <c r="K21893" s="7"/>
      <c r="N21893" s="7"/>
    </row>
    <row r="21894" spans="4:14" s="1" customFormat="1">
      <c r="D21894" s="32"/>
      <c r="G21894" s="32"/>
      <c r="I21894" s="7"/>
      <c r="J21894" s="7"/>
      <c r="K21894" s="7"/>
      <c r="N21894" s="7"/>
    </row>
    <row r="21895" spans="4:14" s="1" customFormat="1">
      <c r="D21895" s="32"/>
      <c r="G21895" s="32"/>
      <c r="I21895" s="7"/>
      <c r="J21895" s="7"/>
      <c r="K21895" s="7"/>
      <c r="N21895" s="7"/>
    </row>
    <row r="21896" spans="4:14" s="1" customFormat="1">
      <c r="D21896" s="32"/>
      <c r="G21896" s="32"/>
      <c r="I21896" s="7"/>
      <c r="J21896" s="7"/>
      <c r="K21896" s="7"/>
      <c r="N21896" s="7"/>
    </row>
    <row r="21897" spans="4:14" s="1" customFormat="1">
      <c r="D21897" s="32"/>
      <c r="G21897" s="32"/>
      <c r="I21897" s="7"/>
      <c r="J21897" s="7"/>
      <c r="K21897" s="7"/>
      <c r="N21897" s="7"/>
    </row>
    <row r="21898" spans="4:14" s="1" customFormat="1">
      <c r="D21898" s="32"/>
      <c r="G21898" s="32"/>
      <c r="I21898" s="7"/>
      <c r="J21898" s="7"/>
      <c r="K21898" s="7"/>
      <c r="N21898" s="7"/>
    </row>
    <row r="21899" spans="4:14" s="1" customFormat="1">
      <c r="D21899" s="32"/>
      <c r="G21899" s="32"/>
      <c r="I21899" s="7"/>
      <c r="J21899" s="7"/>
      <c r="K21899" s="7"/>
      <c r="N21899" s="7"/>
    </row>
    <row r="21900" spans="4:14" s="1" customFormat="1">
      <c r="D21900" s="32"/>
      <c r="G21900" s="32"/>
      <c r="I21900" s="7"/>
      <c r="J21900" s="7"/>
      <c r="K21900" s="7"/>
      <c r="N21900" s="7"/>
    </row>
    <row r="21901" spans="4:14" s="1" customFormat="1">
      <c r="D21901" s="32"/>
      <c r="G21901" s="32"/>
      <c r="I21901" s="7"/>
      <c r="J21901" s="7"/>
      <c r="K21901" s="7"/>
      <c r="N21901" s="7"/>
    </row>
    <row r="21902" spans="4:14" s="1" customFormat="1">
      <c r="D21902" s="32"/>
      <c r="G21902" s="32"/>
      <c r="I21902" s="7"/>
      <c r="J21902" s="7"/>
      <c r="K21902" s="7"/>
      <c r="N21902" s="7"/>
    </row>
    <row r="21903" spans="4:14" s="1" customFormat="1">
      <c r="D21903" s="32"/>
      <c r="G21903" s="32"/>
      <c r="I21903" s="7"/>
      <c r="J21903" s="7"/>
      <c r="K21903" s="7"/>
      <c r="N21903" s="7"/>
    </row>
    <row r="21904" spans="4:14" s="1" customFormat="1">
      <c r="D21904" s="32"/>
      <c r="G21904" s="32"/>
      <c r="I21904" s="7"/>
      <c r="J21904" s="7"/>
      <c r="K21904" s="7"/>
      <c r="N21904" s="7"/>
    </row>
    <row r="21905" spans="4:14" s="1" customFormat="1">
      <c r="D21905" s="32"/>
      <c r="G21905" s="32"/>
      <c r="I21905" s="7"/>
      <c r="J21905" s="7"/>
      <c r="K21905" s="7"/>
      <c r="N21905" s="7"/>
    </row>
    <row r="21906" spans="4:14" s="1" customFormat="1">
      <c r="D21906" s="32"/>
      <c r="G21906" s="32"/>
      <c r="I21906" s="7"/>
      <c r="J21906" s="7"/>
      <c r="K21906" s="7"/>
      <c r="N21906" s="7"/>
    </row>
    <row r="21907" spans="4:14" s="1" customFormat="1">
      <c r="D21907" s="32"/>
      <c r="G21907" s="32"/>
      <c r="I21907" s="7"/>
      <c r="J21907" s="7"/>
      <c r="K21907" s="7"/>
      <c r="N21907" s="7"/>
    </row>
    <row r="21908" spans="4:14" s="1" customFormat="1">
      <c r="D21908" s="32"/>
      <c r="G21908" s="32"/>
      <c r="I21908" s="7"/>
      <c r="J21908" s="7"/>
      <c r="K21908" s="7"/>
      <c r="N21908" s="7"/>
    </row>
    <row r="21909" spans="4:14" s="1" customFormat="1">
      <c r="D21909" s="32"/>
      <c r="G21909" s="32"/>
      <c r="I21909" s="7"/>
      <c r="J21909" s="7"/>
      <c r="K21909" s="7"/>
      <c r="N21909" s="7"/>
    </row>
    <row r="21910" spans="4:14" s="1" customFormat="1">
      <c r="D21910" s="32"/>
      <c r="G21910" s="32"/>
      <c r="I21910" s="7"/>
      <c r="J21910" s="7"/>
      <c r="K21910" s="7"/>
      <c r="N21910" s="7"/>
    </row>
    <row r="21911" spans="4:14" s="1" customFormat="1">
      <c r="D21911" s="32"/>
      <c r="G21911" s="32"/>
      <c r="I21911" s="7"/>
      <c r="J21911" s="7"/>
      <c r="K21911" s="7"/>
      <c r="N21911" s="7"/>
    </row>
    <row r="21912" spans="4:14" s="1" customFormat="1">
      <c r="D21912" s="32"/>
      <c r="G21912" s="32"/>
      <c r="I21912" s="7"/>
      <c r="J21912" s="7"/>
      <c r="K21912" s="7"/>
      <c r="N21912" s="7"/>
    </row>
    <row r="21913" spans="4:14" s="1" customFormat="1">
      <c r="D21913" s="32"/>
      <c r="G21913" s="32"/>
      <c r="I21913" s="7"/>
      <c r="J21913" s="7"/>
      <c r="K21913" s="7"/>
      <c r="N21913" s="7"/>
    </row>
    <row r="21914" spans="4:14" s="1" customFormat="1">
      <c r="D21914" s="32"/>
      <c r="G21914" s="32"/>
      <c r="I21914" s="7"/>
      <c r="J21914" s="7"/>
      <c r="K21914" s="7"/>
      <c r="N21914" s="7"/>
    </row>
    <row r="21915" spans="4:14" s="1" customFormat="1">
      <c r="D21915" s="32"/>
      <c r="G21915" s="32"/>
      <c r="I21915" s="7"/>
      <c r="J21915" s="7"/>
      <c r="K21915" s="7"/>
      <c r="N21915" s="7"/>
    </row>
    <row r="21916" spans="4:14" s="1" customFormat="1">
      <c r="D21916" s="32"/>
      <c r="G21916" s="32"/>
      <c r="I21916" s="7"/>
      <c r="J21916" s="7"/>
      <c r="K21916" s="7"/>
      <c r="N21916" s="7"/>
    </row>
    <row r="21917" spans="4:14" s="1" customFormat="1">
      <c r="D21917" s="32"/>
      <c r="G21917" s="32"/>
      <c r="I21917" s="7"/>
      <c r="J21917" s="7"/>
      <c r="K21917" s="7"/>
      <c r="N21917" s="7"/>
    </row>
    <row r="21918" spans="4:14" s="1" customFormat="1">
      <c r="D21918" s="32"/>
      <c r="G21918" s="32"/>
      <c r="I21918" s="7"/>
      <c r="J21918" s="7"/>
      <c r="K21918" s="7"/>
      <c r="N21918" s="7"/>
    </row>
    <row r="21919" spans="4:14" s="1" customFormat="1">
      <c r="D21919" s="32"/>
      <c r="G21919" s="32"/>
      <c r="I21919" s="7"/>
      <c r="J21919" s="7"/>
      <c r="K21919" s="7"/>
      <c r="N21919" s="7"/>
    </row>
    <row r="21920" spans="4:14" s="1" customFormat="1">
      <c r="D21920" s="32"/>
      <c r="G21920" s="32"/>
      <c r="I21920" s="7"/>
      <c r="J21920" s="7"/>
      <c r="K21920" s="7"/>
      <c r="N21920" s="7"/>
    </row>
    <row r="21921" spans="4:14" s="1" customFormat="1">
      <c r="D21921" s="32"/>
      <c r="G21921" s="32"/>
      <c r="I21921" s="7"/>
      <c r="J21921" s="7"/>
      <c r="K21921" s="7"/>
      <c r="N21921" s="7"/>
    </row>
    <row r="21922" spans="4:14" s="1" customFormat="1">
      <c r="D21922" s="32"/>
      <c r="G21922" s="32"/>
      <c r="I21922" s="7"/>
      <c r="J21922" s="7"/>
      <c r="K21922" s="7"/>
      <c r="N21922" s="7"/>
    </row>
    <row r="21923" spans="4:14" s="1" customFormat="1">
      <c r="D21923" s="32"/>
      <c r="G21923" s="32"/>
      <c r="I21923" s="7"/>
      <c r="J21923" s="7"/>
      <c r="K21923" s="7"/>
      <c r="N21923" s="7"/>
    </row>
    <row r="21924" spans="4:14" s="1" customFormat="1">
      <c r="D21924" s="32"/>
      <c r="G21924" s="32"/>
      <c r="I21924" s="7"/>
      <c r="J21924" s="7"/>
      <c r="K21924" s="7"/>
      <c r="N21924" s="7"/>
    </row>
    <row r="21925" spans="4:14" s="1" customFormat="1">
      <c r="D21925" s="32"/>
      <c r="G21925" s="32"/>
      <c r="I21925" s="7"/>
      <c r="J21925" s="7"/>
      <c r="K21925" s="7"/>
      <c r="N21925" s="7"/>
    </row>
    <row r="21926" spans="4:14" s="1" customFormat="1">
      <c r="D21926" s="32"/>
      <c r="G21926" s="32"/>
      <c r="I21926" s="7"/>
      <c r="J21926" s="7"/>
      <c r="K21926" s="7"/>
      <c r="N21926" s="7"/>
    </row>
    <row r="21927" spans="4:14" s="1" customFormat="1">
      <c r="D21927" s="32"/>
      <c r="G21927" s="32"/>
      <c r="I21927" s="7"/>
      <c r="J21927" s="7"/>
      <c r="K21927" s="7"/>
      <c r="N21927" s="7"/>
    </row>
    <row r="21928" spans="4:14" s="1" customFormat="1">
      <c r="D21928" s="32"/>
      <c r="G21928" s="32"/>
      <c r="I21928" s="7"/>
      <c r="J21928" s="7"/>
      <c r="K21928" s="7"/>
      <c r="N21928" s="7"/>
    </row>
    <row r="21929" spans="4:14" s="1" customFormat="1">
      <c r="D21929" s="32"/>
      <c r="G21929" s="32"/>
      <c r="I21929" s="7"/>
      <c r="J21929" s="7"/>
      <c r="K21929" s="7"/>
      <c r="N21929" s="7"/>
    </row>
    <row r="21930" spans="4:14" s="1" customFormat="1">
      <c r="D21930" s="32"/>
      <c r="G21930" s="32"/>
      <c r="I21930" s="7"/>
      <c r="J21930" s="7"/>
      <c r="K21930" s="7"/>
      <c r="N21930" s="7"/>
    </row>
    <row r="21931" spans="4:14" s="1" customFormat="1">
      <c r="D21931" s="32"/>
      <c r="G21931" s="32"/>
      <c r="I21931" s="7"/>
      <c r="J21931" s="7"/>
      <c r="K21931" s="7"/>
      <c r="N21931" s="7"/>
    </row>
    <row r="21932" spans="4:14" s="1" customFormat="1">
      <c r="D21932" s="32"/>
      <c r="G21932" s="32"/>
      <c r="I21932" s="7"/>
      <c r="J21932" s="7"/>
      <c r="K21932" s="7"/>
      <c r="N21932" s="7"/>
    </row>
    <row r="21933" spans="4:14" s="1" customFormat="1">
      <c r="D21933" s="32"/>
      <c r="G21933" s="32"/>
      <c r="I21933" s="7"/>
      <c r="J21933" s="7"/>
      <c r="K21933" s="7"/>
      <c r="N21933" s="7"/>
    </row>
    <row r="21934" spans="4:14" s="1" customFormat="1">
      <c r="D21934" s="32"/>
      <c r="G21934" s="32"/>
      <c r="I21934" s="7"/>
      <c r="J21934" s="7"/>
      <c r="K21934" s="7"/>
      <c r="N21934" s="7"/>
    </row>
    <row r="21935" spans="4:14" s="1" customFormat="1">
      <c r="D21935" s="32"/>
      <c r="G21935" s="32"/>
      <c r="I21935" s="7"/>
      <c r="J21935" s="7"/>
      <c r="K21935" s="7"/>
      <c r="N21935" s="7"/>
    </row>
    <row r="21936" spans="4:14" s="1" customFormat="1">
      <c r="D21936" s="32"/>
      <c r="G21936" s="32"/>
      <c r="I21936" s="7"/>
      <c r="J21936" s="7"/>
      <c r="K21936" s="7"/>
      <c r="N21936" s="7"/>
    </row>
    <row r="21937" spans="4:14" s="1" customFormat="1">
      <c r="D21937" s="32"/>
      <c r="G21937" s="32"/>
      <c r="I21937" s="7"/>
      <c r="J21937" s="7"/>
      <c r="K21937" s="7"/>
      <c r="N21937" s="7"/>
    </row>
    <row r="21938" spans="4:14" s="1" customFormat="1">
      <c r="D21938" s="32"/>
      <c r="G21938" s="32"/>
      <c r="I21938" s="7"/>
      <c r="J21938" s="7"/>
      <c r="K21938" s="7"/>
      <c r="N21938" s="7"/>
    </row>
    <row r="21939" spans="4:14" s="1" customFormat="1">
      <c r="D21939" s="32"/>
      <c r="G21939" s="32"/>
      <c r="I21939" s="7"/>
      <c r="J21939" s="7"/>
      <c r="K21939" s="7"/>
      <c r="N21939" s="7"/>
    </row>
    <row r="21940" spans="4:14" s="1" customFormat="1">
      <c r="D21940" s="32"/>
      <c r="G21940" s="32"/>
      <c r="I21940" s="7"/>
      <c r="J21940" s="7"/>
      <c r="K21940" s="7"/>
      <c r="N21940" s="7"/>
    </row>
    <row r="21941" spans="4:14" s="1" customFormat="1">
      <c r="D21941" s="32"/>
      <c r="G21941" s="32"/>
      <c r="I21941" s="7"/>
      <c r="J21941" s="7"/>
      <c r="K21941" s="7"/>
      <c r="N21941" s="7"/>
    </row>
    <row r="21942" spans="4:14" s="1" customFormat="1">
      <c r="D21942" s="32"/>
      <c r="G21942" s="32"/>
      <c r="I21942" s="7"/>
      <c r="J21942" s="7"/>
      <c r="K21942" s="7"/>
      <c r="N21942" s="7"/>
    </row>
    <row r="21943" spans="4:14" s="1" customFormat="1">
      <c r="D21943" s="32"/>
      <c r="G21943" s="32"/>
      <c r="I21943" s="7"/>
      <c r="J21943" s="7"/>
      <c r="K21943" s="7"/>
      <c r="N21943" s="7"/>
    </row>
    <row r="21944" spans="4:14" s="1" customFormat="1">
      <c r="D21944" s="32"/>
      <c r="G21944" s="32"/>
      <c r="I21944" s="7"/>
      <c r="J21944" s="7"/>
      <c r="K21944" s="7"/>
      <c r="N21944" s="7"/>
    </row>
    <row r="21945" spans="4:14" s="1" customFormat="1">
      <c r="D21945" s="32"/>
      <c r="G21945" s="32"/>
      <c r="I21945" s="7"/>
      <c r="J21945" s="7"/>
      <c r="K21945" s="7"/>
      <c r="N21945" s="7"/>
    </row>
    <row r="21946" spans="4:14" s="1" customFormat="1">
      <c r="D21946" s="32"/>
      <c r="G21946" s="32"/>
      <c r="I21946" s="7"/>
      <c r="J21946" s="7"/>
      <c r="K21946" s="7"/>
      <c r="N21946" s="7"/>
    </row>
    <row r="21947" spans="4:14" s="1" customFormat="1">
      <c r="D21947" s="32"/>
      <c r="G21947" s="32"/>
      <c r="I21947" s="7"/>
      <c r="J21947" s="7"/>
      <c r="K21947" s="7"/>
      <c r="N21947" s="7"/>
    </row>
    <row r="21948" spans="4:14" s="1" customFormat="1">
      <c r="D21948" s="32"/>
      <c r="G21948" s="32"/>
      <c r="I21948" s="7"/>
      <c r="J21948" s="7"/>
      <c r="K21948" s="7"/>
      <c r="N21948" s="7"/>
    </row>
    <row r="21949" spans="4:14" s="1" customFormat="1">
      <c r="D21949" s="32"/>
      <c r="G21949" s="32"/>
      <c r="I21949" s="7"/>
      <c r="J21949" s="7"/>
      <c r="K21949" s="7"/>
      <c r="N21949" s="7"/>
    </row>
    <row r="21950" spans="4:14" s="1" customFormat="1">
      <c r="D21950" s="32"/>
      <c r="G21950" s="32"/>
      <c r="I21950" s="7"/>
      <c r="J21950" s="7"/>
      <c r="K21950" s="7"/>
      <c r="N21950" s="7"/>
    </row>
    <row r="21951" spans="4:14" s="1" customFormat="1">
      <c r="D21951" s="32"/>
      <c r="G21951" s="32"/>
      <c r="I21951" s="7"/>
      <c r="J21951" s="7"/>
      <c r="K21951" s="7"/>
      <c r="N21951" s="7"/>
    </row>
    <row r="21952" spans="4:14" s="1" customFormat="1">
      <c r="D21952" s="32"/>
      <c r="G21952" s="32"/>
      <c r="I21952" s="7"/>
      <c r="J21952" s="7"/>
      <c r="K21952" s="7"/>
      <c r="N21952" s="7"/>
    </row>
    <row r="21953" spans="4:14" s="1" customFormat="1">
      <c r="D21953" s="32"/>
      <c r="G21953" s="32"/>
      <c r="I21953" s="7"/>
      <c r="J21953" s="7"/>
      <c r="K21953" s="7"/>
      <c r="N21953" s="7"/>
    </row>
    <row r="21954" spans="4:14" s="1" customFormat="1">
      <c r="D21954" s="32"/>
      <c r="G21954" s="32"/>
      <c r="I21954" s="7"/>
      <c r="J21954" s="7"/>
      <c r="K21954" s="7"/>
      <c r="N21954" s="7"/>
    </row>
    <row r="21955" spans="4:14" s="1" customFormat="1">
      <c r="D21955" s="32"/>
      <c r="G21955" s="32"/>
      <c r="I21955" s="7"/>
      <c r="J21955" s="7"/>
      <c r="K21955" s="7"/>
      <c r="N21955" s="7"/>
    </row>
    <row r="21956" spans="4:14" s="1" customFormat="1">
      <c r="D21956" s="32"/>
      <c r="G21956" s="32"/>
      <c r="I21956" s="7"/>
      <c r="J21956" s="7"/>
      <c r="K21956" s="7"/>
      <c r="N21956" s="7"/>
    </row>
    <row r="21957" spans="4:14" s="1" customFormat="1">
      <c r="D21957" s="32"/>
      <c r="G21957" s="32"/>
      <c r="I21957" s="7"/>
      <c r="J21957" s="7"/>
      <c r="K21957" s="7"/>
      <c r="N21957" s="7"/>
    </row>
    <row r="21958" spans="4:14" s="1" customFormat="1">
      <c r="D21958" s="32"/>
      <c r="G21958" s="32"/>
      <c r="I21958" s="7"/>
      <c r="J21958" s="7"/>
      <c r="K21958" s="7"/>
      <c r="N21958" s="7"/>
    </row>
    <row r="21959" spans="4:14" s="1" customFormat="1">
      <c r="D21959" s="32"/>
      <c r="G21959" s="32"/>
      <c r="I21959" s="7"/>
      <c r="J21959" s="7"/>
      <c r="K21959" s="7"/>
      <c r="N21959" s="7"/>
    </row>
    <row r="21960" spans="4:14" s="1" customFormat="1">
      <c r="D21960" s="32"/>
      <c r="G21960" s="32"/>
      <c r="I21960" s="7"/>
      <c r="J21960" s="7"/>
      <c r="K21960" s="7"/>
      <c r="N21960" s="7"/>
    </row>
    <row r="21961" spans="4:14" s="1" customFormat="1">
      <c r="D21961" s="32"/>
      <c r="G21961" s="32"/>
      <c r="I21961" s="7"/>
      <c r="J21961" s="7"/>
      <c r="K21961" s="7"/>
      <c r="N21961" s="7"/>
    </row>
    <row r="21962" spans="4:14" s="1" customFormat="1">
      <c r="D21962" s="32"/>
      <c r="G21962" s="32"/>
      <c r="I21962" s="7"/>
      <c r="J21962" s="7"/>
      <c r="K21962" s="7"/>
      <c r="N21962" s="7"/>
    </row>
    <row r="21963" spans="4:14" s="1" customFormat="1">
      <c r="D21963" s="32"/>
      <c r="G21963" s="32"/>
      <c r="I21963" s="7"/>
      <c r="J21963" s="7"/>
      <c r="K21963" s="7"/>
      <c r="N21963" s="7"/>
    </row>
    <row r="21964" spans="4:14" s="1" customFormat="1">
      <c r="D21964" s="32"/>
      <c r="G21964" s="32"/>
      <c r="I21964" s="7"/>
      <c r="J21964" s="7"/>
      <c r="K21964" s="7"/>
      <c r="N21964" s="7"/>
    </row>
    <row r="21965" spans="4:14" s="1" customFormat="1">
      <c r="D21965" s="32"/>
      <c r="G21965" s="32"/>
      <c r="I21965" s="7"/>
      <c r="J21965" s="7"/>
      <c r="K21965" s="7"/>
      <c r="N21965" s="7"/>
    </row>
    <row r="21966" spans="4:14" s="1" customFormat="1">
      <c r="D21966" s="32"/>
      <c r="G21966" s="32"/>
      <c r="I21966" s="7"/>
      <c r="J21966" s="7"/>
      <c r="K21966" s="7"/>
      <c r="N21966" s="7"/>
    </row>
    <row r="21967" spans="4:14" s="1" customFormat="1">
      <c r="D21967" s="32"/>
      <c r="G21967" s="32"/>
      <c r="I21967" s="7"/>
      <c r="J21967" s="7"/>
      <c r="K21967" s="7"/>
      <c r="N21967" s="7"/>
    </row>
    <row r="21968" spans="4:14" s="1" customFormat="1">
      <c r="D21968" s="32"/>
      <c r="G21968" s="32"/>
      <c r="I21968" s="7"/>
      <c r="J21968" s="7"/>
      <c r="K21968" s="7"/>
      <c r="N21968" s="7"/>
    </row>
    <row r="21969" spans="4:14" s="1" customFormat="1">
      <c r="D21969" s="32"/>
      <c r="G21969" s="32"/>
      <c r="I21969" s="7"/>
      <c r="J21969" s="7"/>
      <c r="K21969" s="7"/>
      <c r="N21969" s="7"/>
    </row>
    <row r="21970" spans="4:14" s="1" customFormat="1">
      <c r="D21970" s="32"/>
      <c r="G21970" s="32"/>
      <c r="I21970" s="7"/>
      <c r="J21970" s="7"/>
      <c r="K21970" s="7"/>
      <c r="N21970" s="7"/>
    </row>
    <row r="21971" spans="4:14" s="1" customFormat="1">
      <c r="D21971" s="32"/>
      <c r="G21971" s="32"/>
      <c r="I21971" s="7"/>
      <c r="J21971" s="7"/>
      <c r="K21971" s="7"/>
      <c r="N21971" s="7"/>
    </row>
    <row r="21972" spans="4:14" s="1" customFormat="1">
      <c r="D21972" s="32"/>
      <c r="G21972" s="32"/>
      <c r="I21972" s="7"/>
      <c r="J21972" s="7"/>
      <c r="K21972" s="7"/>
      <c r="N21972" s="7"/>
    </row>
    <row r="21973" spans="4:14" s="1" customFormat="1">
      <c r="D21973" s="32"/>
      <c r="G21973" s="32"/>
      <c r="I21973" s="7"/>
      <c r="J21973" s="7"/>
      <c r="K21973" s="7"/>
      <c r="N21973" s="7"/>
    </row>
    <row r="21974" spans="4:14" s="1" customFormat="1">
      <c r="D21974" s="32"/>
      <c r="G21974" s="32"/>
      <c r="I21974" s="7"/>
      <c r="J21974" s="7"/>
      <c r="K21974" s="7"/>
      <c r="N21974" s="7"/>
    </row>
    <row r="21975" spans="4:14" s="1" customFormat="1">
      <c r="D21975" s="32"/>
      <c r="G21975" s="32"/>
      <c r="I21975" s="7"/>
      <c r="J21975" s="7"/>
      <c r="K21975" s="7"/>
      <c r="N21975" s="7"/>
    </row>
    <row r="21976" spans="4:14" s="1" customFormat="1">
      <c r="D21976" s="32"/>
      <c r="G21976" s="32"/>
      <c r="I21976" s="7"/>
      <c r="J21976" s="7"/>
      <c r="K21976" s="7"/>
      <c r="N21976" s="7"/>
    </row>
    <row r="21977" spans="4:14" s="1" customFormat="1">
      <c r="D21977" s="32"/>
      <c r="G21977" s="32"/>
      <c r="I21977" s="7"/>
      <c r="J21977" s="7"/>
      <c r="K21977" s="7"/>
      <c r="N21977" s="7"/>
    </row>
    <row r="21978" spans="4:14" s="1" customFormat="1">
      <c r="D21978" s="32"/>
      <c r="G21978" s="32"/>
      <c r="I21978" s="7"/>
      <c r="J21978" s="7"/>
      <c r="K21978" s="7"/>
      <c r="N21978" s="7"/>
    </row>
    <row r="21979" spans="4:14" s="1" customFormat="1">
      <c r="D21979" s="32"/>
      <c r="G21979" s="32"/>
      <c r="I21979" s="7"/>
      <c r="J21979" s="7"/>
      <c r="K21979" s="7"/>
      <c r="N21979" s="7"/>
    </row>
    <row r="21980" spans="4:14" s="1" customFormat="1">
      <c r="D21980" s="32"/>
      <c r="G21980" s="32"/>
      <c r="I21980" s="7"/>
      <c r="J21980" s="7"/>
      <c r="K21980" s="7"/>
      <c r="N21980" s="7"/>
    </row>
    <row r="21981" spans="4:14" s="1" customFormat="1">
      <c r="D21981" s="32"/>
      <c r="G21981" s="32"/>
      <c r="I21981" s="7"/>
      <c r="J21981" s="7"/>
      <c r="K21981" s="7"/>
      <c r="N21981" s="7"/>
    </row>
    <row r="21982" spans="4:14" s="1" customFormat="1">
      <c r="D21982" s="32"/>
      <c r="G21982" s="32"/>
      <c r="I21982" s="7"/>
      <c r="J21982" s="7"/>
      <c r="K21982" s="7"/>
      <c r="N21982" s="7"/>
    </row>
    <row r="21983" spans="4:14" s="1" customFormat="1">
      <c r="D21983" s="32"/>
      <c r="G21983" s="32"/>
      <c r="I21983" s="7"/>
      <c r="J21983" s="7"/>
      <c r="K21983" s="7"/>
      <c r="N21983" s="7"/>
    </row>
    <row r="21984" spans="4:14" s="1" customFormat="1">
      <c r="D21984" s="32"/>
      <c r="G21984" s="32"/>
      <c r="I21984" s="7"/>
      <c r="J21984" s="7"/>
      <c r="K21984" s="7"/>
      <c r="N21984" s="7"/>
    </row>
    <row r="21985" spans="4:14" s="1" customFormat="1">
      <c r="D21985" s="32"/>
      <c r="G21985" s="32"/>
      <c r="I21985" s="7"/>
      <c r="J21985" s="7"/>
      <c r="K21985" s="7"/>
      <c r="N21985" s="7"/>
    </row>
    <row r="21986" spans="4:14" s="1" customFormat="1">
      <c r="D21986" s="32"/>
      <c r="G21986" s="32"/>
      <c r="I21986" s="7"/>
      <c r="J21986" s="7"/>
      <c r="K21986" s="7"/>
      <c r="N21986" s="7"/>
    </row>
    <row r="21987" spans="4:14" s="1" customFormat="1">
      <c r="D21987" s="32"/>
      <c r="G21987" s="32"/>
      <c r="I21987" s="7"/>
      <c r="J21987" s="7"/>
      <c r="K21987" s="7"/>
      <c r="N21987" s="7"/>
    </row>
    <row r="21988" spans="4:14" s="1" customFormat="1">
      <c r="D21988" s="32"/>
      <c r="G21988" s="32"/>
      <c r="I21988" s="7"/>
      <c r="J21988" s="7"/>
      <c r="K21988" s="7"/>
      <c r="N21988" s="7"/>
    </row>
    <row r="21989" spans="4:14" s="1" customFormat="1">
      <c r="D21989" s="32"/>
      <c r="G21989" s="32"/>
      <c r="I21989" s="7"/>
      <c r="J21989" s="7"/>
      <c r="K21989" s="7"/>
      <c r="N21989" s="7"/>
    </row>
    <row r="21990" spans="4:14" s="1" customFormat="1">
      <c r="D21990" s="32"/>
      <c r="G21990" s="32"/>
      <c r="I21990" s="7"/>
      <c r="J21990" s="7"/>
      <c r="K21990" s="7"/>
      <c r="N21990" s="7"/>
    </row>
    <row r="21991" spans="4:14" s="1" customFormat="1">
      <c r="D21991" s="32"/>
      <c r="G21991" s="32"/>
      <c r="I21991" s="7"/>
      <c r="J21991" s="7"/>
      <c r="K21991" s="7"/>
      <c r="N21991" s="7"/>
    </row>
    <row r="21992" spans="4:14" s="1" customFormat="1">
      <c r="D21992" s="32"/>
      <c r="G21992" s="32"/>
      <c r="I21992" s="7"/>
      <c r="J21992" s="7"/>
      <c r="K21992" s="7"/>
      <c r="N21992" s="7"/>
    </row>
    <row r="21993" spans="4:14" s="1" customFormat="1">
      <c r="D21993" s="32"/>
      <c r="G21993" s="32"/>
      <c r="I21993" s="7"/>
      <c r="J21993" s="7"/>
      <c r="K21993" s="7"/>
      <c r="N21993" s="7"/>
    </row>
    <row r="21994" spans="4:14" s="1" customFormat="1">
      <c r="D21994" s="32"/>
      <c r="G21994" s="32"/>
      <c r="I21994" s="7"/>
      <c r="J21994" s="7"/>
      <c r="K21994" s="7"/>
      <c r="N21994" s="7"/>
    </row>
    <row r="21995" spans="4:14" s="1" customFormat="1">
      <c r="D21995" s="32"/>
      <c r="G21995" s="32"/>
      <c r="I21995" s="7"/>
      <c r="J21995" s="7"/>
      <c r="K21995" s="7"/>
      <c r="N21995" s="7"/>
    </row>
    <row r="21996" spans="4:14" s="1" customFormat="1">
      <c r="D21996" s="32"/>
      <c r="G21996" s="32"/>
      <c r="I21996" s="7"/>
      <c r="J21996" s="7"/>
      <c r="K21996" s="7"/>
      <c r="N21996" s="7"/>
    </row>
    <row r="21997" spans="4:14" s="1" customFormat="1">
      <c r="D21997" s="32"/>
      <c r="G21997" s="32"/>
      <c r="I21997" s="7"/>
      <c r="J21997" s="7"/>
      <c r="K21997" s="7"/>
      <c r="N21997" s="7"/>
    </row>
    <row r="21998" spans="4:14" s="1" customFormat="1">
      <c r="D21998" s="32"/>
      <c r="G21998" s="32"/>
      <c r="I21998" s="7"/>
      <c r="J21998" s="7"/>
      <c r="K21998" s="7"/>
      <c r="N21998" s="7"/>
    </row>
    <row r="21999" spans="4:14" s="1" customFormat="1">
      <c r="D21999" s="32"/>
      <c r="G21999" s="32"/>
      <c r="I21999" s="7"/>
      <c r="J21999" s="7"/>
      <c r="K21999" s="7"/>
      <c r="N21999" s="7"/>
    </row>
    <row r="22000" spans="4:14" s="1" customFormat="1">
      <c r="D22000" s="32"/>
      <c r="G22000" s="32"/>
      <c r="I22000" s="7"/>
      <c r="J22000" s="7"/>
      <c r="K22000" s="7"/>
      <c r="N22000" s="7"/>
    </row>
    <row r="22001" spans="4:14" s="1" customFormat="1">
      <c r="D22001" s="32"/>
      <c r="G22001" s="32"/>
      <c r="I22001" s="7"/>
      <c r="J22001" s="7"/>
      <c r="K22001" s="7"/>
      <c r="N22001" s="7"/>
    </row>
    <row r="22002" spans="4:14" s="1" customFormat="1">
      <c r="D22002" s="32"/>
      <c r="G22002" s="32"/>
      <c r="I22002" s="7"/>
      <c r="J22002" s="7"/>
      <c r="K22002" s="7"/>
      <c r="N22002" s="7"/>
    </row>
    <row r="22003" spans="4:14" s="1" customFormat="1">
      <c r="D22003" s="32"/>
      <c r="G22003" s="32"/>
      <c r="I22003" s="7"/>
      <c r="J22003" s="7"/>
      <c r="K22003" s="7"/>
      <c r="N22003" s="7"/>
    </row>
    <row r="22004" spans="4:14" s="1" customFormat="1">
      <c r="D22004" s="32"/>
      <c r="G22004" s="32"/>
      <c r="I22004" s="7"/>
      <c r="J22004" s="7"/>
      <c r="K22004" s="7"/>
      <c r="N22004" s="7"/>
    </row>
    <row r="22005" spans="4:14" s="1" customFormat="1">
      <c r="D22005" s="32"/>
      <c r="G22005" s="32"/>
      <c r="I22005" s="7"/>
      <c r="J22005" s="7"/>
      <c r="K22005" s="7"/>
      <c r="N22005" s="7"/>
    </row>
    <row r="22006" spans="4:14" s="1" customFormat="1">
      <c r="D22006" s="32"/>
      <c r="G22006" s="32"/>
      <c r="I22006" s="7"/>
      <c r="J22006" s="7"/>
      <c r="K22006" s="7"/>
      <c r="N22006" s="7"/>
    </row>
    <row r="22007" spans="4:14" s="1" customFormat="1">
      <c r="D22007" s="32"/>
      <c r="G22007" s="32"/>
      <c r="I22007" s="7"/>
      <c r="J22007" s="7"/>
      <c r="K22007" s="7"/>
      <c r="N22007" s="7"/>
    </row>
    <row r="22008" spans="4:14" s="1" customFormat="1">
      <c r="D22008" s="32"/>
      <c r="G22008" s="32"/>
      <c r="I22008" s="7"/>
      <c r="J22008" s="7"/>
      <c r="K22008" s="7"/>
      <c r="N22008" s="7"/>
    </row>
    <row r="22009" spans="4:14" s="1" customFormat="1">
      <c r="D22009" s="32"/>
      <c r="G22009" s="32"/>
      <c r="I22009" s="7"/>
      <c r="J22009" s="7"/>
      <c r="K22009" s="7"/>
      <c r="N22009" s="7"/>
    </row>
    <row r="22010" spans="4:14" s="1" customFormat="1">
      <c r="D22010" s="32"/>
      <c r="G22010" s="32"/>
      <c r="I22010" s="7"/>
      <c r="J22010" s="7"/>
      <c r="K22010" s="7"/>
      <c r="N22010" s="7"/>
    </row>
    <row r="22011" spans="4:14" s="1" customFormat="1">
      <c r="D22011" s="32"/>
      <c r="G22011" s="32"/>
      <c r="I22011" s="7"/>
      <c r="J22011" s="7"/>
      <c r="K22011" s="7"/>
      <c r="N22011" s="7"/>
    </row>
    <row r="22012" spans="4:14" s="1" customFormat="1">
      <c r="D22012" s="32"/>
      <c r="G22012" s="32"/>
      <c r="I22012" s="7"/>
      <c r="J22012" s="7"/>
      <c r="K22012" s="7"/>
      <c r="N22012" s="7"/>
    </row>
    <row r="22013" spans="4:14" s="1" customFormat="1">
      <c r="D22013" s="32"/>
      <c r="G22013" s="32"/>
      <c r="I22013" s="7"/>
      <c r="J22013" s="7"/>
      <c r="K22013" s="7"/>
      <c r="N22013" s="7"/>
    </row>
    <row r="22014" spans="4:14" s="1" customFormat="1">
      <c r="D22014" s="32"/>
      <c r="G22014" s="32"/>
      <c r="I22014" s="7"/>
      <c r="J22014" s="7"/>
      <c r="K22014" s="7"/>
      <c r="N22014" s="7"/>
    </row>
    <row r="22015" spans="4:14" s="1" customFormat="1">
      <c r="D22015" s="32"/>
      <c r="G22015" s="32"/>
      <c r="I22015" s="7"/>
      <c r="J22015" s="7"/>
      <c r="K22015" s="7"/>
      <c r="N22015" s="7"/>
    </row>
    <row r="22016" spans="4:14" s="1" customFormat="1">
      <c r="D22016" s="32"/>
      <c r="G22016" s="32"/>
      <c r="I22016" s="7"/>
      <c r="J22016" s="7"/>
      <c r="K22016" s="7"/>
      <c r="N22016" s="7"/>
    </row>
    <row r="22017" spans="4:14" s="1" customFormat="1">
      <c r="D22017" s="32"/>
      <c r="G22017" s="32"/>
      <c r="I22017" s="7"/>
      <c r="J22017" s="7"/>
      <c r="K22017" s="7"/>
      <c r="N22017" s="7"/>
    </row>
    <row r="22018" spans="4:14" s="1" customFormat="1">
      <c r="D22018" s="32"/>
      <c r="G22018" s="32"/>
      <c r="I22018" s="7"/>
      <c r="J22018" s="7"/>
      <c r="K22018" s="7"/>
      <c r="N22018" s="7"/>
    </row>
    <row r="22019" spans="4:14" s="1" customFormat="1">
      <c r="D22019" s="32"/>
      <c r="G22019" s="32"/>
      <c r="I22019" s="7"/>
      <c r="J22019" s="7"/>
      <c r="K22019" s="7"/>
      <c r="N22019" s="7"/>
    </row>
    <row r="22020" spans="4:14" s="1" customFormat="1">
      <c r="D22020" s="32"/>
      <c r="G22020" s="32"/>
      <c r="I22020" s="7"/>
      <c r="J22020" s="7"/>
      <c r="K22020" s="7"/>
      <c r="N22020" s="7"/>
    </row>
    <row r="22021" spans="4:14" s="1" customFormat="1">
      <c r="D22021" s="32"/>
      <c r="G22021" s="32"/>
      <c r="I22021" s="7"/>
      <c r="J22021" s="7"/>
      <c r="K22021" s="7"/>
      <c r="N22021" s="7"/>
    </row>
    <row r="22022" spans="4:14" s="1" customFormat="1">
      <c r="D22022" s="32"/>
      <c r="G22022" s="32"/>
      <c r="I22022" s="7"/>
      <c r="J22022" s="7"/>
      <c r="K22022" s="7"/>
      <c r="N22022" s="7"/>
    </row>
    <row r="22023" spans="4:14" s="1" customFormat="1">
      <c r="D22023" s="32"/>
      <c r="G22023" s="32"/>
      <c r="I22023" s="7"/>
      <c r="J22023" s="7"/>
      <c r="K22023" s="7"/>
      <c r="N22023" s="7"/>
    </row>
    <row r="22024" spans="4:14" s="1" customFormat="1">
      <c r="D22024" s="32"/>
      <c r="G22024" s="32"/>
      <c r="I22024" s="7"/>
      <c r="J22024" s="7"/>
      <c r="K22024" s="7"/>
      <c r="N22024" s="7"/>
    </row>
    <row r="22025" spans="4:14" s="1" customFormat="1">
      <c r="D22025" s="32"/>
      <c r="G22025" s="32"/>
      <c r="I22025" s="7"/>
      <c r="J22025" s="7"/>
      <c r="K22025" s="7"/>
      <c r="N22025" s="7"/>
    </row>
    <row r="22026" spans="4:14" s="1" customFormat="1">
      <c r="D22026" s="32"/>
      <c r="G22026" s="32"/>
      <c r="I22026" s="7"/>
      <c r="J22026" s="7"/>
      <c r="K22026" s="7"/>
      <c r="N22026" s="7"/>
    </row>
    <row r="22027" spans="4:14" s="1" customFormat="1">
      <c r="D22027" s="32"/>
      <c r="G22027" s="32"/>
      <c r="I22027" s="7"/>
      <c r="J22027" s="7"/>
      <c r="K22027" s="7"/>
      <c r="N22027" s="7"/>
    </row>
    <row r="22028" spans="4:14" s="1" customFormat="1">
      <c r="D22028" s="32"/>
      <c r="G22028" s="32"/>
      <c r="I22028" s="7"/>
      <c r="J22028" s="7"/>
      <c r="K22028" s="7"/>
      <c r="N22028" s="7"/>
    </row>
    <row r="22029" spans="4:14" s="1" customFormat="1">
      <c r="D22029" s="32"/>
      <c r="G22029" s="32"/>
      <c r="I22029" s="7"/>
      <c r="J22029" s="7"/>
      <c r="K22029" s="7"/>
      <c r="N22029" s="7"/>
    </row>
    <row r="22030" spans="4:14" s="1" customFormat="1">
      <c r="D22030" s="32"/>
      <c r="G22030" s="32"/>
      <c r="I22030" s="7"/>
      <c r="J22030" s="7"/>
      <c r="K22030" s="7"/>
      <c r="N22030" s="7"/>
    </row>
    <row r="22031" spans="4:14" s="1" customFormat="1">
      <c r="D22031" s="32"/>
      <c r="G22031" s="32"/>
      <c r="I22031" s="7"/>
      <c r="J22031" s="7"/>
      <c r="K22031" s="7"/>
      <c r="N22031" s="7"/>
    </row>
    <row r="22032" spans="4:14" s="1" customFormat="1">
      <c r="D22032" s="32"/>
      <c r="G22032" s="32"/>
      <c r="I22032" s="7"/>
      <c r="J22032" s="7"/>
      <c r="K22032" s="7"/>
      <c r="N22032" s="7"/>
    </row>
    <row r="22033" spans="4:14" s="1" customFormat="1">
      <c r="D22033" s="32"/>
      <c r="G22033" s="32"/>
      <c r="I22033" s="7"/>
      <c r="J22033" s="7"/>
      <c r="K22033" s="7"/>
      <c r="N22033" s="7"/>
    </row>
    <row r="22034" spans="4:14" s="1" customFormat="1">
      <c r="D22034" s="32"/>
      <c r="G22034" s="32"/>
      <c r="I22034" s="7"/>
      <c r="J22034" s="7"/>
      <c r="K22034" s="7"/>
      <c r="N22034" s="7"/>
    </row>
    <row r="22035" spans="4:14" s="1" customFormat="1">
      <c r="D22035" s="32"/>
      <c r="G22035" s="32"/>
      <c r="I22035" s="7"/>
      <c r="J22035" s="7"/>
      <c r="K22035" s="7"/>
      <c r="N22035" s="7"/>
    </row>
    <row r="22036" spans="4:14" s="1" customFormat="1">
      <c r="D22036" s="32"/>
      <c r="G22036" s="32"/>
      <c r="I22036" s="7"/>
      <c r="J22036" s="7"/>
      <c r="K22036" s="7"/>
      <c r="N22036" s="7"/>
    </row>
    <row r="22037" spans="4:14" s="1" customFormat="1">
      <c r="D22037" s="32"/>
      <c r="G22037" s="32"/>
      <c r="I22037" s="7"/>
      <c r="J22037" s="7"/>
      <c r="K22037" s="7"/>
      <c r="N22037" s="7"/>
    </row>
    <row r="22038" spans="4:14" s="1" customFormat="1">
      <c r="D22038" s="32"/>
      <c r="G22038" s="32"/>
      <c r="I22038" s="7"/>
      <c r="J22038" s="7"/>
      <c r="K22038" s="7"/>
      <c r="N22038" s="7"/>
    </row>
    <row r="22039" spans="4:14" s="1" customFormat="1">
      <c r="D22039" s="32"/>
      <c r="G22039" s="32"/>
      <c r="I22039" s="7"/>
      <c r="J22039" s="7"/>
      <c r="K22039" s="7"/>
      <c r="N22039" s="7"/>
    </row>
    <row r="22040" spans="4:14" s="1" customFormat="1">
      <c r="D22040" s="32"/>
      <c r="G22040" s="32"/>
      <c r="I22040" s="7"/>
      <c r="J22040" s="7"/>
      <c r="K22040" s="7"/>
      <c r="N22040" s="7"/>
    </row>
    <row r="22041" spans="4:14" s="1" customFormat="1">
      <c r="D22041" s="32"/>
      <c r="G22041" s="32"/>
      <c r="I22041" s="7"/>
      <c r="J22041" s="7"/>
      <c r="K22041" s="7"/>
      <c r="N22041" s="7"/>
    </row>
    <row r="22042" spans="4:14" s="1" customFormat="1">
      <c r="D22042" s="32"/>
      <c r="G22042" s="32"/>
      <c r="I22042" s="7"/>
      <c r="J22042" s="7"/>
      <c r="K22042" s="7"/>
      <c r="N22042" s="7"/>
    </row>
    <row r="22043" spans="4:14" s="1" customFormat="1">
      <c r="D22043" s="32"/>
      <c r="G22043" s="32"/>
      <c r="I22043" s="7"/>
      <c r="J22043" s="7"/>
      <c r="K22043" s="7"/>
      <c r="N22043" s="7"/>
    </row>
    <row r="22044" spans="4:14" s="1" customFormat="1">
      <c r="D22044" s="32"/>
      <c r="G22044" s="32"/>
      <c r="I22044" s="7"/>
      <c r="J22044" s="7"/>
      <c r="K22044" s="7"/>
      <c r="N22044" s="7"/>
    </row>
    <row r="22045" spans="4:14" s="1" customFormat="1">
      <c r="D22045" s="32"/>
      <c r="G22045" s="32"/>
      <c r="I22045" s="7"/>
      <c r="J22045" s="7"/>
      <c r="K22045" s="7"/>
      <c r="N22045" s="7"/>
    </row>
    <row r="22046" spans="4:14" s="1" customFormat="1">
      <c r="D22046" s="32"/>
      <c r="G22046" s="32"/>
      <c r="I22046" s="7"/>
      <c r="J22046" s="7"/>
      <c r="K22046" s="7"/>
      <c r="N22046" s="7"/>
    </row>
    <row r="22047" spans="4:14" s="1" customFormat="1">
      <c r="D22047" s="32"/>
      <c r="G22047" s="32"/>
      <c r="I22047" s="7"/>
      <c r="J22047" s="7"/>
      <c r="K22047" s="7"/>
      <c r="N22047" s="7"/>
    </row>
    <row r="22048" spans="4:14" s="1" customFormat="1">
      <c r="D22048" s="32"/>
      <c r="G22048" s="32"/>
      <c r="I22048" s="7"/>
      <c r="J22048" s="7"/>
      <c r="K22048" s="7"/>
      <c r="N22048" s="7"/>
    </row>
    <row r="22049" spans="4:14" s="1" customFormat="1">
      <c r="D22049" s="32"/>
      <c r="G22049" s="32"/>
      <c r="I22049" s="7"/>
      <c r="J22049" s="7"/>
      <c r="K22049" s="7"/>
      <c r="N22049" s="7"/>
    </row>
    <row r="22050" spans="4:14" s="1" customFormat="1">
      <c r="D22050" s="32"/>
      <c r="G22050" s="32"/>
      <c r="I22050" s="7"/>
      <c r="J22050" s="7"/>
      <c r="K22050" s="7"/>
      <c r="N22050" s="7"/>
    </row>
    <row r="22051" spans="4:14" s="1" customFormat="1">
      <c r="D22051" s="32"/>
      <c r="G22051" s="32"/>
      <c r="I22051" s="7"/>
      <c r="J22051" s="7"/>
      <c r="K22051" s="7"/>
      <c r="N22051" s="7"/>
    </row>
    <row r="22052" spans="4:14" s="1" customFormat="1">
      <c r="D22052" s="32"/>
      <c r="G22052" s="32"/>
      <c r="I22052" s="7"/>
      <c r="J22052" s="7"/>
      <c r="K22052" s="7"/>
      <c r="N22052" s="7"/>
    </row>
    <row r="22053" spans="4:14" s="1" customFormat="1">
      <c r="D22053" s="32"/>
      <c r="G22053" s="32"/>
      <c r="I22053" s="7"/>
      <c r="J22053" s="7"/>
      <c r="K22053" s="7"/>
      <c r="N22053" s="7"/>
    </row>
    <row r="22054" spans="4:14" s="1" customFormat="1">
      <c r="D22054" s="32"/>
      <c r="G22054" s="32"/>
      <c r="I22054" s="7"/>
      <c r="J22054" s="7"/>
      <c r="K22054" s="7"/>
      <c r="N22054" s="7"/>
    </row>
    <row r="22055" spans="4:14" s="1" customFormat="1">
      <c r="D22055" s="32"/>
      <c r="G22055" s="32"/>
      <c r="I22055" s="7"/>
      <c r="J22055" s="7"/>
      <c r="K22055" s="7"/>
      <c r="N22055" s="7"/>
    </row>
    <row r="22056" spans="4:14" s="1" customFormat="1">
      <c r="D22056" s="32"/>
      <c r="G22056" s="32"/>
      <c r="I22056" s="7"/>
      <c r="J22056" s="7"/>
      <c r="K22056" s="7"/>
      <c r="N22056" s="7"/>
    </row>
    <row r="22057" spans="4:14" s="1" customFormat="1">
      <c r="D22057" s="32"/>
      <c r="G22057" s="32"/>
      <c r="I22057" s="7"/>
      <c r="J22057" s="7"/>
      <c r="K22057" s="7"/>
      <c r="N22057" s="7"/>
    </row>
    <row r="22058" spans="4:14" s="1" customFormat="1">
      <c r="D22058" s="32"/>
      <c r="G22058" s="32"/>
      <c r="I22058" s="7"/>
      <c r="J22058" s="7"/>
      <c r="K22058" s="7"/>
      <c r="N22058" s="7"/>
    </row>
    <row r="22059" spans="4:14" s="1" customFormat="1">
      <c r="D22059" s="32"/>
      <c r="G22059" s="32"/>
      <c r="I22059" s="7"/>
      <c r="J22059" s="7"/>
      <c r="K22059" s="7"/>
      <c r="N22059" s="7"/>
    </row>
    <row r="22060" spans="4:14" s="1" customFormat="1">
      <c r="D22060" s="32"/>
      <c r="G22060" s="32"/>
      <c r="I22060" s="7"/>
      <c r="J22060" s="7"/>
      <c r="K22060" s="7"/>
      <c r="N22060" s="7"/>
    </row>
    <row r="22061" spans="4:14" s="1" customFormat="1">
      <c r="D22061" s="32"/>
      <c r="G22061" s="32"/>
      <c r="I22061" s="7"/>
      <c r="J22061" s="7"/>
      <c r="K22061" s="7"/>
      <c r="N22061" s="7"/>
    </row>
    <row r="22062" spans="4:14" s="1" customFormat="1">
      <c r="D22062" s="32"/>
      <c r="G22062" s="32"/>
      <c r="I22062" s="7"/>
      <c r="J22062" s="7"/>
      <c r="K22062" s="7"/>
      <c r="N22062" s="7"/>
    </row>
    <row r="22063" spans="4:14" s="1" customFormat="1">
      <c r="D22063" s="32"/>
      <c r="G22063" s="32"/>
      <c r="I22063" s="7"/>
      <c r="J22063" s="7"/>
      <c r="K22063" s="7"/>
      <c r="N22063" s="7"/>
    </row>
    <row r="22064" spans="4:14" s="1" customFormat="1">
      <c r="D22064" s="32"/>
      <c r="G22064" s="32"/>
      <c r="I22064" s="7"/>
      <c r="J22064" s="7"/>
      <c r="K22064" s="7"/>
      <c r="N22064" s="7"/>
    </row>
    <row r="22065" spans="4:14" s="1" customFormat="1">
      <c r="D22065" s="32"/>
      <c r="G22065" s="32"/>
      <c r="I22065" s="7"/>
      <c r="J22065" s="7"/>
      <c r="K22065" s="7"/>
      <c r="N22065" s="7"/>
    </row>
    <row r="22066" spans="4:14" s="1" customFormat="1">
      <c r="D22066" s="32"/>
      <c r="G22066" s="32"/>
      <c r="I22066" s="7"/>
      <c r="J22066" s="7"/>
      <c r="K22066" s="7"/>
      <c r="N22066" s="7"/>
    </row>
    <row r="22067" spans="4:14" s="1" customFormat="1">
      <c r="D22067" s="32"/>
      <c r="G22067" s="32"/>
      <c r="I22067" s="7"/>
      <c r="J22067" s="7"/>
      <c r="K22067" s="7"/>
      <c r="N22067" s="7"/>
    </row>
    <row r="22068" spans="4:14" s="1" customFormat="1">
      <c r="D22068" s="32"/>
      <c r="G22068" s="32"/>
      <c r="I22068" s="7"/>
      <c r="J22068" s="7"/>
      <c r="K22068" s="7"/>
      <c r="N22068" s="7"/>
    </row>
    <row r="22069" spans="4:14" s="1" customFormat="1">
      <c r="D22069" s="32"/>
      <c r="G22069" s="32"/>
      <c r="I22069" s="7"/>
      <c r="J22069" s="7"/>
      <c r="K22069" s="7"/>
      <c r="N22069" s="7"/>
    </row>
    <row r="22070" spans="4:14" s="1" customFormat="1">
      <c r="D22070" s="32"/>
      <c r="G22070" s="32"/>
      <c r="I22070" s="7"/>
      <c r="J22070" s="7"/>
      <c r="K22070" s="7"/>
      <c r="N22070" s="7"/>
    </row>
    <row r="22071" spans="4:14" s="1" customFormat="1">
      <c r="D22071" s="32"/>
      <c r="G22071" s="32"/>
      <c r="I22071" s="7"/>
      <c r="J22071" s="7"/>
      <c r="K22071" s="7"/>
      <c r="N22071" s="7"/>
    </row>
    <row r="22072" spans="4:14" s="1" customFormat="1">
      <c r="D22072" s="32"/>
      <c r="G22072" s="32"/>
      <c r="I22072" s="7"/>
      <c r="J22072" s="7"/>
      <c r="K22072" s="7"/>
      <c r="N22072" s="7"/>
    </row>
    <row r="22073" spans="4:14" s="1" customFormat="1">
      <c r="D22073" s="32"/>
      <c r="G22073" s="32"/>
      <c r="I22073" s="7"/>
      <c r="J22073" s="7"/>
      <c r="K22073" s="7"/>
      <c r="N22073" s="7"/>
    </row>
    <row r="22074" spans="4:14" s="1" customFormat="1">
      <c r="D22074" s="32"/>
      <c r="G22074" s="32"/>
      <c r="I22074" s="7"/>
      <c r="J22074" s="7"/>
      <c r="K22074" s="7"/>
      <c r="N22074" s="7"/>
    </row>
    <row r="22075" spans="4:14" s="1" customFormat="1">
      <c r="D22075" s="32"/>
      <c r="G22075" s="32"/>
      <c r="I22075" s="7"/>
      <c r="J22075" s="7"/>
      <c r="K22075" s="7"/>
      <c r="N22075" s="7"/>
    </row>
    <row r="22076" spans="4:14" s="1" customFormat="1">
      <c r="D22076" s="32"/>
      <c r="G22076" s="32"/>
      <c r="I22076" s="7"/>
      <c r="J22076" s="7"/>
      <c r="K22076" s="7"/>
      <c r="N22076" s="7"/>
    </row>
    <row r="22077" spans="4:14" s="1" customFormat="1">
      <c r="D22077" s="32"/>
      <c r="G22077" s="32"/>
      <c r="I22077" s="7"/>
      <c r="J22077" s="7"/>
      <c r="K22077" s="7"/>
      <c r="N22077" s="7"/>
    </row>
    <row r="22078" spans="4:14" s="1" customFormat="1">
      <c r="D22078" s="32"/>
      <c r="G22078" s="32"/>
      <c r="I22078" s="7"/>
      <c r="J22078" s="7"/>
      <c r="K22078" s="7"/>
      <c r="N22078" s="7"/>
    </row>
    <row r="22079" spans="4:14" s="1" customFormat="1">
      <c r="D22079" s="32"/>
      <c r="G22079" s="32"/>
      <c r="I22079" s="7"/>
      <c r="J22079" s="7"/>
      <c r="K22079" s="7"/>
      <c r="N22079" s="7"/>
    </row>
    <row r="22080" spans="4:14" s="1" customFormat="1">
      <c r="D22080" s="32"/>
      <c r="G22080" s="32"/>
      <c r="I22080" s="7"/>
      <c r="J22080" s="7"/>
      <c r="K22080" s="7"/>
      <c r="N22080" s="7"/>
    </row>
    <row r="22081" spans="4:14" s="1" customFormat="1">
      <c r="D22081" s="32"/>
      <c r="G22081" s="32"/>
      <c r="I22081" s="7"/>
      <c r="J22081" s="7"/>
      <c r="K22081" s="7"/>
      <c r="N22081" s="7"/>
    </row>
    <row r="22082" spans="4:14" s="1" customFormat="1">
      <c r="D22082" s="32"/>
      <c r="G22082" s="32"/>
      <c r="I22082" s="7"/>
      <c r="J22082" s="7"/>
      <c r="K22082" s="7"/>
      <c r="N22082" s="7"/>
    </row>
    <row r="22083" spans="4:14" s="1" customFormat="1">
      <c r="D22083" s="32"/>
      <c r="G22083" s="32"/>
      <c r="I22083" s="7"/>
      <c r="J22083" s="7"/>
      <c r="K22083" s="7"/>
      <c r="N22083" s="7"/>
    </row>
    <row r="22084" spans="4:14" s="1" customFormat="1">
      <c r="D22084" s="32"/>
      <c r="G22084" s="32"/>
      <c r="I22084" s="7"/>
      <c r="J22084" s="7"/>
      <c r="K22084" s="7"/>
      <c r="N22084" s="7"/>
    </row>
    <row r="22085" spans="4:14" s="1" customFormat="1">
      <c r="D22085" s="32"/>
      <c r="G22085" s="32"/>
      <c r="I22085" s="7"/>
      <c r="J22085" s="7"/>
      <c r="K22085" s="7"/>
      <c r="N22085" s="7"/>
    </row>
    <row r="22086" spans="4:14" s="1" customFormat="1">
      <c r="D22086" s="32"/>
      <c r="G22086" s="32"/>
      <c r="I22086" s="7"/>
      <c r="J22086" s="7"/>
      <c r="K22086" s="7"/>
      <c r="N22086" s="7"/>
    </row>
    <row r="22087" spans="4:14" s="1" customFormat="1">
      <c r="D22087" s="32"/>
      <c r="G22087" s="32"/>
      <c r="I22087" s="7"/>
      <c r="J22087" s="7"/>
      <c r="K22087" s="7"/>
      <c r="N22087" s="7"/>
    </row>
    <row r="22088" spans="4:14" s="1" customFormat="1">
      <c r="D22088" s="32"/>
      <c r="G22088" s="32"/>
      <c r="I22088" s="7"/>
      <c r="J22088" s="7"/>
      <c r="K22088" s="7"/>
      <c r="N22088" s="7"/>
    </row>
    <row r="22089" spans="4:14" s="1" customFormat="1">
      <c r="D22089" s="32"/>
      <c r="G22089" s="32"/>
      <c r="I22089" s="7"/>
      <c r="J22089" s="7"/>
      <c r="K22089" s="7"/>
      <c r="N22089" s="7"/>
    </row>
    <row r="22090" spans="4:14" s="1" customFormat="1">
      <c r="D22090" s="32"/>
      <c r="G22090" s="32"/>
      <c r="I22090" s="7"/>
      <c r="J22090" s="7"/>
      <c r="K22090" s="7"/>
      <c r="N22090" s="7"/>
    </row>
    <row r="22091" spans="4:14" s="1" customFormat="1">
      <c r="D22091" s="32"/>
      <c r="G22091" s="32"/>
      <c r="I22091" s="7"/>
      <c r="J22091" s="7"/>
      <c r="K22091" s="7"/>
      <c r="N22091" s="7"/>
    </row>
    <row r="22092" spans="4:14" s="1" customFormat="1">
      <c r="D22092" s="32"/>
      <c r="G22092" s="32"/>
      <c r="I22092" s="7"/>
      <c r="J22092" s="7"/>
      <c r="K22092" s="7"/>
      <c r="N22092" s="7"/>
    </row>
    <row r="22093" spans="4:14" s="1" customFormat="1">
      <c r="D22093" s="32"/>
      <c r="G22093" s="32"/>
      <c r="I22093" s="7"/>
      <c r="J22093" s="7"/>
      <c r="K22093" s="7"/>
      <c r="N22093" s="7"/>
    </row>
    <row r="22094" spans="4:14" s="1" customFormat="1">
      <c r="D22094" s="32"/>
      <c r="G22094" s="32"/>
      <c r="I22094" s="7"/>
      <c r="J22094" s="7"/>
      <c r="K22094" s="7"/>
      <c r="N22094" s="7"/>
    </row>
    <row r="22095" spans="4:14" s="1" customFormat="1">
      <c r="D22095" s="32"/>
      <c r="G22095" s="32"/>
      <c r="I22095" s="7"/>
      <c r="J22095" s="7"/>
      <c r="K22095" s="7"/>
      <c r="N22095" s="7"/>
    </row>
    <row r="22096" spans="4:14" s="1" customFormat="1">
      <c r="D22096" s="32"/>
      <c r="G22096" s="32"/>
      <c r="I22096" s="7"/>
      <c r="J22096" s="7"/>
      <c r="K22096" s="7"/>
      <c r="N22096" s="7"/>
    </row>
    <row r="22097" spans="4:14" s="1" customFormat="1">
      <c r="D22097" s="32"/>
      <c r="G22097" s="32"/>
      <c r="I22097" s="7"/>
      <c r="J22097" s="7"/>
      <c r="K22097" s="7"/>
      <c r="N22097" s="7"/>
    </row>
    <row r="22098" spans="4:14" s="1" customFormat="1">
      <c r="D22098" s="32"/>
      <c r="G22098" s="32"/>
      <c r="I22098" s="7"/>
      <c r="J22098" s="7"/>
      <c r="K22098" s="7"/>
      <c r="N22098" s="7"/>
    </row>
    <row r="22099" spans="4:14" s="1" customFormat="1">
      <c r="D22099" s="32"/>
      <c r="G22099" s="32"/>
      <c r="I22099" s="7"/>
      <c r="J22099" s="7"/>
      <c r="K22099" s="7"/>
      <c r="N22099" s="7"/>
    </row>
    <row r="22100" spans="4:14" s="1" customFormat="1">
      <c r="D22100" s="32"/>
      <c r="G22100" s="32"/>
      <c r="I22100" s="7"/>
      <c r="J22100" s="7"/>
      <c r="K22100" s="7"/>
      <c r="N22100" s="7"/>
    </row>
    <row r="22101" spans="4:14" s="1" customFormat="1">
      <c r="D22101" s="32"/>
      <c r="G22101" s="32"/>
      <c r="I22101" s="7"/>
      <c r="J22101" s="7"/>
      <c r="K22101" s="7"/>
      <c r="N22101" s="7"/>
    </row>
    <row r="22102" spans="4:14" s="1" customFormat="1">
      <c r="D22102" s="32"/>
      <c r="G22102" s="32"/>
      <c r="I22102" s="7"/>
      <c r="J22102" s="7"/>
      <c r="K22102" s="7"/>
      <c r="N22102" s="7"/>
    </row>
    <row r="22103" spans="4:14" s="1" customFormat="1">
      <c r="D22103" s="32"/>
      <c r="G22103" s="32"/>
      <c r="I22103" s="7"/>
      <c r="J22103" s="7"/>
      <c r="K22103" s="7"/>
      <c r="N22103" s="7"/>
    </row>
    <row r="22104" spans="4:14" s="1" customFormat="1">
      <c r="D22104" s="32"/>
      <c r="G22104" s="32"/>
      <c r="I22104" s="7"/>
      <c r="J22104" s="7"/>
      <c r="K22104" s="7"/>
      <c r="N22104" s="7"/>
    </row>
    <row r="22105" spans="4:14" s="1" customFormat="1">
      <c r="D22105" s="32"/>
      <c r="G22105" s="32"/>
      <c r="I22105" s="7"/>
      <c r="J22105" s="7"/>
      <c r="K22105" s="7"/>
      <c r="N22105" s="7"/>
    </row>
    <row r="22106" spans="4:14" s="1" customFormat="1">
      <c r="D22106" s="32"/>
      <c r="G22106" s="32"/>
      <c r="I22106" s="7"/>
      <c r="J22106" s="7"/>
      <c r="K22106" s="7"/>
      <c r="N22106" s="7"/>
    </row>
    <row r="22107" spans="4:14" s="1" customFormat="1">
      <c r="D22107" s="32"/>
      <c r="G22107" s="32"/>
      <c r="I22107" s="7"/>
      <c r="J22107" s="7"/>
      <c r="K22107" s="7"/>
      <c r="N22107" s="7"/>
    </row>
    <row r="22108" spans="4:14" s="1" customFormat="1">
      <c r="D22108" s="32"/>
      <c r="G22108" s="32"/>
      <c r="I22108" s="7"/>
      <c r="J22108" s="7"/>
      <c r="K22108" s="7"/>
      <c r="N22108" s="7"/>
    </row>
    <row r="22109" spans="4:14" s="1" customFormat="1">
      <c r="D22109" s="32"/>
      <c r="G22109" s="32"/>
      <c r="I22109" s="7"/>
      <c r="J22109" s="7"/>
      <c r="K22109" s="7"/>
      <c r="N22109" s="7"/>
    </row>
    <row r="22110" spans="4:14" s="1" customFormat="1">
      <c r="D22110" s="32"/>
      <c r="G22110" s="32"/>
      <c r="I22110" s="7"/>
      <c r="J22110" s="7"/>
      <c r="K22110" s="7"/>
      <c r="N22110" s="7"/>
    </row>
    <row r="22111" spans="4:14" s="1" customFormat="1">
      <c r="D22111" s="32"/>
      <c r="G22111" s="32"/>
      <c r="I22111" s="7"/>
      <c r="J22111" s="7"/>
      <c r="K22111" s="7"/>
      <c r="N22111" s="7"/>
    </row>
    <row r="22112" spans="4:14" s="1" customFormat="1">
      <c r="D22112" s="32"/>
      <c r="G22112" s="32"/>
      <c r="I22112" s="7"/>
      <c r="J22112" s="7"/>
      <c r="K22112" s="7"/>
      <c r="N22112" s="7"/>
    </row>
    <row r="22113" spans="4:14" s="1" customFormat="1">
      <c r="D22113" s="32"/>
      <c r="G22113" s="32"/>
      <c r="I22113" s="7"/>
      <c r="J22113" s="7"/>
      <c r="K22113" s="7"/>
      <c r="N22113" s="7"/>
    </row>
    <row r="22114" spans="4:14" s="1" customFormat="1">
      <c r="D22114" s="32"/>
      <c r="G22114" s="32"/>
      <c r="I22114" s="7"/>
      <c r="J22114" s="7"/>
      <c r="K22114" s="7"/>
      <c r="N22114" s="7"/>
    </row>
    <row r="22115" spans="4:14" s="1" customFormat="1">
      <c r="D22115" s="32"/>
      <c r="G22115" s="32"/>
      <c r="I22115" s="7"/>
      <c r="J22115" s="7"/>
      <c r="K22115" s="7"/>
      <c r="N22115" s="7"/>
    </row>
    <row r="22116" spans="4:14" s="1" customFormat="1">
      <c r="D22116" s="32"/>
      <c r="G22116" s="32"/>
      <c r="I22116" s="7"/>
      <c r="J22116" s="7"/>
      <c r="K22116" s="7"/>
      <c r="N22116" s="7"/>
    </row>
    <row r="22117" spans="4:14" s="1" customFormat="1">
      <c r="D22117" s="32"/>
      <c r="G22117" s="32"/>
      <c r="I22117" s="7"/>
      <c r="J22117" s="7"/>
      <c r="K22117" s="7"/>
      <c r="N22117" s="7"/>
    </row>
    <row r="22118" spans="4:14" s="1" customFormat="1">
      <c r="D22118" s="32"/>
      <c r="G22118" s="32"/>
      <c r="I22118" s="7"/>
      <c r="J22118" s="7"/>
      <c r="K22118" s="7"/>
      <c r="N22118" s="7"/>
    </row>
    <row r="22119" spans="4:14" s="1" customFormat="1">
      <c r="D22119" s="32"/>
      <c r="G22119" s="32"/>
      <c r="I22119" s="7"/>
      <c r="J22119" s="7"/>
      <c r="K22119" s="7"/>
      <c r="N22119" s="7"/>
    </row>
    <row r="22120" spans="4:14" s="1" customFormat="1">
      <c r="D22120" s="32"/>
      <c r="G22120" s="32"/>
      <c r="I22120" s="7"/>
      <c r="J22120" s="7"/>
      <c r="K22120" s="7"/>
      <c r="N22120" s="7"/>
    </row>
    <row r="22121" spans="4:14" s="1" customFormat="1">
      <c r="D22121" s="32"/>
      <c r="G22121" s="32"/>
      <c r="I22121" s="7"/>
      <c r="J22121" s="7"/>
      <c r="K22121" s="7"/>
      <c r="N22121" s="7"/>
    </row>
    <row r="22122" spans="4:14" s="1" customFormat="1">
      <c r="D22122" s="32"/>
      <c r="G22122" s="32"/>
      <c r="I22122" s="7"/>
      <c r="J22122" s="7"/>
      <c r="K22122" s="7"/>
      <c r="N22122" s="7"/>
    </row>
    <row r="22123" spans="4:14" s="1" customFormat="1">
      <c r="D22123" s="32"/>
      <c r="G22123" s="32"/>
      <c r="I22123" s="7"/>
      <c r="J22123" s="7"/>
      <c r="K22123" s="7"/>
      <c r="N22123" s="7"/>
    </row>
    <row r="22124" spans="4:14" s="1" customFormat="1">
      <c r="D22124" s="32"/>
      <c r="G22124" s="32"/>
      <c r="I22124" s="7"/>
      <c r="J22124" s="7"/>
      <c r="K22124" s="7"/>
      <c r="N22124" s="7"/>
    </row>
    <row r="22125" spans="4:14" s="1" customFormat="1">
      <c r="D22125" s="32"/>
      <c r="G22125" s="32"/>
      <c r="I22125" s="7"/>
      <c r="J22125" s="7"/>
      <c r="K22125" s="7"/>
      <c r="N22125" s="7"/>
    </row>
    <row r="22126" spans="4:14" s="1" customFormat="1">
      <c r="D22126" s="32"/>
      <c r="G22126" s="32"/>
      <c r="I22126" s="7"/>
      <c r="J22126" s="7"/>
      <c r="K22126" s="7"/>
      <c r="N22126" s="7"/>
    </row>
    <row r="22127" spans="4:14" s="1" customFormat="1">
      <c r="D22127" s="32"/>
      <c r="G22127" s="32"/>
      <c r="I22127" s="7"/>
      <c r="J22127" s="7"/>
      <c r="K22127" s="7"/>
      <c r="N22127" s="7"/>
    </row>
    <row r="22128" spans="4:14" s="1" customFormat="1">
      <c r="D22128" s="32"/>
      <c r="G22128" s="32"/>
      <c r="I22128" s="7"/>
      <c r="J22128" s="7"/>
      <c r="K22128" s="7"/>
      <c r="N22128" s="7"/>
    </row>
    <row r="22129" spans="4:14" s="1" customFormat="1">
      <c r="D22129" s="32"/>
      <c r="G22129" s="32"/>
      <c r="I22129" s="7"/>
      <c r="J22129" s="7"/>
      <c r="K22129" s="7"/>
      <c r="N22129" s="7"/>
    </row>
    <row r="22130" spans="4:14" s="1" customFormat="1">
      <c r="D22130" s="32"/>
      <c r="G22130" s="32"/>
      <c r="I22130" s="7"/>
      <c r="J22130" s="7"/>
      <c r="K22130" s="7"/>
      <c r="N22130" s="7"/>
    </row>
    <row r="22131" spans="4:14" s="1" customFormat="1">
      <c r="D22131" s="32"/>
      <c r="G22131" s="32"/>
      <c r="I22131" s="7"/>
      <c r="J22131" s="7"/>
      <c r="K22131" s="7"/>
      <c r="N22131" s="7"/>
    </row>
    <row r="22132" spans="4:14" s="1" customFormat="1">
      <c r="D22132" s="32"/>
      <c r="G22132" s="32"/>
      <c r="I22132" s="7"/>
      <c r="J22132" s="7"/>
      <c r="K22132" s="7"/>
      <c r="N22132" s="7"/>
    </row>
    <row r="22133" spans="4:14" s="1" customFormat="1">
      <c r="D22133" s="32"/>
      <c r="G22133" s="32"/>
      <c r="I22133" s="7"/>
      <c r="J22133" s="7"/>
      <c r="K22133" s="7"/>
      <c r="N22133" s="7"/>
    </row>
    <row r="22134" spans="4:14" s="1" customFormat="1">
      <c r="D22134" s="32"/>
      <c r="G22134" s="32"/>
      <c r="I22134" s="7"/>
      <c r="J22134" s="7"/>
      <c r="K22134" s="7"/>
      <c r="N22134" s="7"/>
    </row>
    <row r="22135" spans="4:14" s="1" customFormat="1">
      <c r="D22135" s="32"/>
      <c r="G22135" s="32"/>
      <c r="I22135" s="7"/>
      <c r="J22135" s="7"/>
      <c r="K22135" s="7"/>
      <c r="N22135" s="7"/>
    </row>
    <row r="22136" spans="4:14" s="1" customFormat="1">
      <c r="D22136" s="32"/>
      <c r="G22136" s="32"/>
      <c r="I22136" s="7"/>
      <c r="J22136" s="7"/>
      <c r="K22136" s="7"/>
      <c r="N22136" s="7"/>
    </row>
    <row r="22137" spans="4:14" s="1" customFormat="1">
      <c r="D22137" s="32"/>
      <c r="G22137" s="32"/>
      <c r="I22137" s="7"/>
      <c r="J22137" s="7"/>
      <c r="K22137" s="7"/>
      <c r="N22137" s="7"/>
    </row>
    <row r="22138" spans="4:14" s="1" customFormat="1">
      <c r="D22138" s="32"/>
      <c r="G22138" s="32"/>
      <c r="I22138" s="7"/>
      <c r="J22138" s="7"/>
      <c r="K22138" s="7"/>
      <c r="N22138" s="7"/>
    </row>
    <row r="22139" spans="4:14" s="1" customFormat="1">
      <c r="D22139" s="32"/>
      <c r="G22139" s="32"/>
      <c r="I22139" s="7"/>
      <c r="J22139" s="7"/>
      <c r="K22139" s="7"/>
      <c r="N22139" s="7"/>
    </row>
    <row r="22140" spans="4:14" s="1" customFormat="1">
      <c r="D22140" s="32"/>
      <c r="G22140" s="32"/>
      <c r="I22140" s="7"/>
      <c r="J22140" s="7"/>
      <c r="K22140" s="7"/>
      <c r="N22140" s="7"/>
    </row>
    <row r="22141" spans="4:14" s="1" customFormat="1">
      <c r="D22141" s="32"/>
      <c r="G22141" s="32"/>
      <c r="I22141" s="7"/>
      <c r="J22141" s="7"/>
      <c r="K22141" s="7"/>
      <c r="N22141" s="7"/>
    </row>
    <row r="22142" spans="4:14" s="1" customFormat="1">
      <c r="D22142" s="32"/>
      <c r="G22142" s="32"/>
      <c r="I22142" s="7"/>
      <c r="J22142" s="7"/>
      <c r="K22142" s="7"/>
      <c r="N22142" s="7"/>
    </row>
    <row r="22143" spans="4:14" s="1" customFormat="1">
      <c r="D22143" s="32"/>
      <c r="G22143" s="32"/>
      <c r="I22143" s="7"/>
      <c r="J22143" s="7"/>
      <c r="K22143" s="7"/>
      <c r="N22143" s="7"/>
    </row>
    <row r="22144" spans="4:14" s="1" customFormat="1">
      <c r="D22144" s="32"/>
      <c r="G22144" s="32"/>
      <c r="I22144" s="7"/>
      <c r="J22144" s="7"/>
      <c r="K22144" s="7"/>
      <c r="N22144" s="7"/>
    </row>
    <row r="22145" spans="4:14" s="1" customFormat="1">
      <c r="D22145" s="32"/>
      <c r="G22145" s="32"/>
      <c r="I22145" s="7"/>
      <c r="J22145" s="7"/>
      <c r="K22145" s="7"/>
      <c r="N22145" s="7"/>
    </row>
    <row r="22146" spans="4:14" s="1" customFormat="1">
      <c r="D22146" s="32"/>
      <c r="G22146" s="32"/>
      <c r="I22146" s="7"/>
      <c r="J22146" s="7"/>
      <c r="K22146" s="7"/>
      <c r="N22146" s="7"/>
    </row>
    <row r="22147" spans="4:14" s="1" customFormat="1">
      <c r="D22147" s="32"/>
      <c r="G22147" s="32"/>
      <c r="I22147" s="7"/>
      <c r="J22147" s="7"/>
      <c r="K22147" s="7"/>
      <c r="N22147" s="7"/>
    </row>
    <row r="22148" spans="4:14" s="1" customFormat="1">
      <c r="D22148" s="32"/>
      <c r="G22148" s="32"/>
      <c r="I22148" s="7"/>
      <c r="J22148" s="7"/>
      <c r="K22148" s="7"/>
      <c r="N22148" s="7"/>
    </row>
    <row r="22149" spans="4:14" s="1" customFormat="1">
      <c r="D22149" s="32"/>
      <c r="G22149" s="32"/>
      <c r="I22149" s="7"/>
      <c r="J22149" s="7"/>
      <c r="K22149" s="7"/>
      <c r="N22149" s="7"/>
    </row>
    <row r="22150" spans="4:14" s="1" customFormat="1">
      <c r="D22150" s="32"/>
      <c r="G22150" s="32"/>
      <c r="I22150" s="7"/>
      <c r="J22150" s="7"/>
      <c r="K22150" s="7"/>
      <c r="N22150" s="7"/>
    </row>
    <row r="22151" spans="4:14" s="1" customFormat="1">
      <c r="D22151" s="32"/>
      <c r="G22151" s="32"/>
      <c r="I22151" s="7"/>
      <c r="J22151" s="7"/>
      <c r="K22151" s="7"/>
      <c r="N22151" s="7"/>
    </row>
    <row r="22152" spans="4:14" s="1" customFormat="1">
      <c r="D22152" s="32"/>
      <c r="G22152" s="32"/>
      <c r="I22152" s="7"/>
      <c r="J22152" s="7"/>
      <c r="K22152" s="7"/>
      <c r="N22152" s="7"/>
    </row>
    <row r="22153" spans="4:14" s="1" customFormat="1">
      <c r="D22153" s="32"/>
      <c r="G22153" s="32"/>
      <c r="I22153" s="7"/>
      <c r="J22153" s="7"/>
      <c r="K22153" s="7"/>
      <c r="N22153" s="7"/>
    </row>
    <row r="22154" spans="4:14" s="1" customFormat="1">
      <c r="D22154" s="32"/>
      <c r="G22154" s="32"/>
      <c r="I22154" s="7"/>
      <c r="J22154" s="7"/>
      <c r="K22154" s="7"/>
      <c r="N22154" s="7"/>
    </row>
    <row r="22155" spans="4:14" s="1" customFormat="1">
      <c r="D22155" s="32"/>
      <c r="G22155" s="32"/>
      <c r="I22155" s="7"/>
      <c r="J22155" s="7"/>
      <c r="K22155" s="7"/>
      <c r="N22155" s="7"/>
    </row>
    <row r="22156" spans="4:14" s="1" customFormat="1">
      <c r="D22156" s="32"/>
      <c r="G22156" s="32"/>
      <c r="I22156" s="7"/>
      <c r="J22156" s="7"/>
      <c r="K22156" s="7"/>
      <c r="N22156" s="7"/>
    </row>
    <row r="22157" spans="4:14" s="1" customFormat="1">
      <c r="D22157" s="32"/>
      <c r="G22157" s="32"/>
      <c r="I22157" s="7"/>
      <c r="J22157" s="7"/>
      <c r="K22157" s="7"/>
      <c r="N22157" s="7"/>
    </row>
    <row r="22158" spans="4:14" s="1" customFormat="1">
      <c r="D22158" s="32"/>
      <c r="G22158" s="32"/>
      <c r="I22158" s="7"/>
      <c r="J22158" s="7"/>
      <c r="K22158" s="7"/>
      <c r="N22158" s="7"/>
    </row>
    <row r="22159" spans="4:14" s="1" customFormat="1">
      <c r="D22159" s="32"/>
      <c r="G22159" s="32"/>
      <c r="I22159" s="7"/>
      <c r="J22159" s="7"/>
      <c r="K22159" s="7"/>
      <c r="N22159" s="7"/>
    </row>
    <row r="22160" spans="4:14" s="1" customFormat="1">
      <c r="D22160" s="32"/>
      <c r="G22160" s="32"/>
      <c r="I22160" s="7"/>
      <c r="J22160" s="7"/>
      <c r="K22160" s="7"/>
      <c r="N22160" s="7"/>
    </row>
    <row r="22161" spans="4:14" s="1" customFormat="1">
      <c r="D22161" s="32"/>
      <c r="G22161" s="32"/>
      <c r="I22161" s="7"/>
      <c r="J22161" s="7"/>
      <c r="K22161" s="7"/>
      <c r="N22161" s="7"/>
    </row>
    <row r="22162" spans="4:14" s="1" customFormat="1">
      <c r="D22162" s="32"/>
      <c r="G22162" s="32"/>
      <c r="I22162" s="7"/>
      <c r="J22162" s="7"/>
      <c r="K22162" s="7"/>
      <c r="N22162" s="7"/>
    </row>
    <row r="22163" spans="4:14" s="1" customFormat="1">
      <c r="D22163" s="32"/>
      <c r="G22163" s="32"/>
      <c r="I22163" s="7"/>
      <c r="J22163" s="7"/>
      <c r="K22163" s="7"/>
      <c r="N22163" s="7"/>
    </row>
    <row r="22164" spans="4:14" s="1" customFormat="1">
      <c r="D22164" s="32"/>
      <c r="G22164" s="32"/>
      <c r="I22164" s="7"/>
      <c r="J22164" s="7"/>
      <c r="K22164" s="7"/>
      <c r="N22164" s="7"/>
    </row>
    <row r="22165" spans="4:14" s="1" customFormat="1">
      <c r="D22165" s="32"/>
      <c r="G22165" s="32"/>
      <c r="I22165" s="7"/>
      <c r="J22165" s="7"/>
      <c r="K22165" s="7"/>
      <c r="N22165" s="7"/>
    </row>
    <row r="22166" spans="4:14" s="1" customFormat="1">
      <c r="D22166" s="32"/>
      <c r="G22166" s="32"/>
      <c r="I22166" s="7"/>
      <c r="J22166" s="7"/>
      <c r="K22166" s="7"/>
      <c r="N22166" s="7"/>
    </row>
    <row r="22167" spans="4:14" s="1" customFormat="1">
      <c r="D22167" s="32"/>
      <c r="G22167" s="32"/>
      <c r="I22167" s="7"/>
      <c r="J22167" s="7"/>
      <c r="K22167" s="7"/>
      <c r="N22167" s="7"/>
    </row>
    <row r="22168" spans="4:14" s="1" customFormat="1">
      <c r="D22168" s="32"/>
      <c r="G22168" s="32"/>
      <c r="I22168" s="7"/>
      <c r="J22168" s="7"/>
      <c r="K22168" s="7"/>
      <c r="N22168" s="7"/>
    </row>
    <row r="22169" spans="4:14" s="1" customFormat="1">
      <c r="D22169" s="32"/>
      <c r="G22169" s="32"/>
      <c r="I22169" s="7"/>
      <c r="J22169" s="7"/>
      <c r="K22169" s="7"/>
      <c r="N22169" s="7"/>
    </row>
    <row r="22170" spans="4:14" s="1" customFormat="1">
      <c r="D22170" s="32"/>
      <c r="G22170" s="32"/>
      <c r="I22170" s="7"/>
      <c r="J22170" s="7"/>
      <c r="K22170" s="7"/>
      <c r="N22170" s="7"/>
    </row>
    <row r="22171" spans="4:14" s="1" customFormat="1">
      <c r="D22171" s="32"/>
      <c r="G22171" s="32"/>
      <c r="I22171" s="7"/>
      <c r="J22171" s="7"/>
      <c r="K22171" s="7"/>
      <c r="N22171" s="7"/>
    </row>
    <row r="22172" spans="4:14" s="1" customFormat="1">
      <c r="D22172" s="32"/>
      <c r="G22172" s="32"/>
      <c r="I22172" s="7"/>
      <c r="J22172" s="7"/>
      <c r="K22172" s="7"/>
      <c r="N22172" s="7"/>
    </row>
    <row r="22173" spans="4:14" s="1" customFormat="1">
      <c r="D22173" s="32"/>
      <c r="G22173" s="32"/>
      <c r="I22173" s="7"/>
      <c r="J22173" s="7"/>
      <c r="K22173" s="7"/>
      <c r="N22173" s="7"/>
    </row>
    <row r="22174" spans="4:14" s="1" customFormat="1">
      <c r="D22174" s="32"/>
      <c r="G22174" s="32"/>
      <c r="I22174" s="7"/>
      <c r="J22174" s="7"/>
      <c r="K22174" s="7"/>
      <c r="N22174" s="7"/>
    </row>
    <row r="22175" spans="4:14" s="1" customFormat="1">
      <c r="D22175" s="32"/>
      <c r="G22175" s="32"/>
      <c r="I22175" s="7"/>
      <c r="J22175" s="7"/>
      <c r="K22175" s="7"/>
      <c r="N22175" s="7"/>
    </row>
    <row r="22176" spans="4:14" s="1" customFormat="1">
      <c r="D22176" s="32"/>
      <c r="G22176" s="32"/>
      <c r="I22176" s="7"/>
      <c r="J22176" s="7"/>
      <c r="K22176" s="7"/>
      <c r="N22176" s="7"/>
    </row>
    <row r="22177" spans="4:14" s="1" customFormat="1">
      <c r="D22177" s="32"/>
      <c r="G22177" s="32"/>
      <c r="I22177" s="7"/>
      <c r="J22177" s="7"/>
      <c r="K22177" s="7"/>
      <c r="N22177" s="7"/>
    </row>
    <row r="22178" spans="4:14" s="1" customFormat="1">
      <c r="D22178" s="32"/>
      <c r="G22178" s="32"/>
      <c r="I22178" s="7"/>
      <c r="J22178" s="7"/>
      <c r="K22178" s="7"/>
      <c r="N22178" s="7"/>
    </row>
    <row r="22179" spans="4:14" s="1" customFormat="1">
      <c r="D22179" s="32"/>
      <c r="G22179" s="32"/>
      <c r="I22179" s="7"/>
      <c r="J22179" s="7"/>
      <c r="K22179" s="7"/>
      <c r="N22179" s="7"/>
    </row>
    <row r="22180" spans="4:14" s="1" customFormat="1">
      <c r="D22180" s="32"/>
      <c r="G22180" s="32"/>
      <c r="I22180" s="7"/>
      <c r="J22180" s="7"/>
      <c r="K22180" s="7"/>
      <c r="N22180" s="7"/>
    </row>
    <row r="22181" spans="4:14" s="1" customFormat="1">
      <c r="D22181" s="32"/>
      <c r="G22181" s="32"/>
      <c r="I22181" s="7"/>
      <c r="J22181" s="7"/>
      <c r="K22181" s="7"/>
      <c r="N22181" s="7"/>
    </row>
    <row r="22182" spans="4:14" s="1" customFormat="1">
      <c r="D22182" s="32"/>
      <c r="G22182" s="32"/>
      <c r="I22182" s="7"/>
      <c r="J22182" s="7"/>
      <c r="K22182" s="7"/>
      <c r="N22182" s="7"/>
    </row>
    <row r="22183" spans="4:14" s="1" customFormat="1">
      <c r="D22183" s="32"/>
      <c r="G22183" s="32"/>
      <c r="I22183" s="7"/>
      <c r="J22183" s="7"/>
      <c r="K22183" s="7"/>
      <c r="N22183" s="7"/>
    </row>
    <row r="22184" spans="4:14" s="1" customFormat="1">
      <c r="D22184" s="32"/>
      <c r="G22184" s="32"/>
      <c r="I22184" s="7"/>
      <c r="J22184" s="7"/>
      <c r="K22184" s="7"/>
      <c r="N22184" s="7"/>
    </row>
    <row r="22185" spans="4:14" s="1" customFormat="1">
      <c r="D22185" s="32"/>
      <c r="G22185" s="32"/>
      <c r="I22185" s="7"/>
      <c r="J22185" s="7"/>
      <c r="K22185" s="7"/>
      <c r="N22185" s="7"/>
    </row>
    <row r="22186" spans="4:14" s="1" customFormat="1">
      <c r="D22186" s="32"/>
      <c r="G22186" s="32"/>
      <c r="I22186" s="7"/>
      <c r="J22186" s="7"/>
      <c r="K22186" s="7"/>
      <c r="N22186" s="7"/>
    </row>
    <row r="22187" spans="4:14" s="1" customFormat="1">
      <c r="D22187" s="32"/>
      <c r="G22187" s="32"/>
      <c r="I22187" s="7"/>
      <c r="J22187" s="7"/>
      <c r="K22187" s="7"/>
      <c r="N22187" s="7"/>
    </row>
    <row r="22188" spans="4:14" s="1" customFormat="1">
      <c r="D22188" s="32"/>
      <c r="G22188" s="32"/>
      <c r="I22188" s="7"/>
      <c r="J22188" s="7"/>
      <c r="K22188" s="7"/>
      <c r="N22188" s="7"/>
    </row>
    <row r="22189" spans="4:14" s="1" customFormat="1">
      <c r="D22189" s="32"/>
      <c r="G22189" s="32"/>
      <c r="I22189" s="7"/>
      <c r="J22189" s="7"/>
      <c r="K22189" s="7"/>
      <c r="N22189" s="7"/>
    </row>
    <row r="22190" spans="4:14" s="1" customFormat="1">
      <c r="D22190" s="32"/>
      <c r="G22190" s="32"/>
      <c r="I22190" s="7"/>
      <c r="J22190" s="7"/>
      <c r="K22190" s="7"/>
      <c r="N22190" s="7"/>
    </row>
    <row r="22191" spans="4:14" s="1" customFormat="1">
      <c r="D22191" s="32"/>
      <c r="G22191" s="32"/>
      <c r="I22191" s="7"/>
      <c r="J22191" s="7"/>
      <c r="K22191" s="7"/>
      <c r="N22191" s="7"/>
    </row>
    <row r="22192" spans="4:14" s="1" customFormat="1">
      <c r="D22192" s="32"/>
      <c r="G22192" s="32"/>
      <c r="I22192" s="7"/>
      <c r="J22192" s="7"/>
      <c r="K22192" s="7"/>
      <c r="N22192" s="7"/>
    </row>
    <row r="22193" spans="4:14" s="1" customFormat="1">
      <c r="D22193" s="32"/>
      <c r="G22193" s="32"/>
      <c r="I22193" s="7"/>
      <c r="J22193" s="7"/>
      <c r="K22193" s="7"/>
      <c r="N22193" s="7"/>
    </row>
    <row r="22194" spans="4:14" s="1" customFormat="1">
      <c r="D22194" s="32"/>
      <c r="G22194" s="32"/>
      <c r="I22194" s="7"/>
      <c r="J22194" s="7"/>
      <c r="K22194" s="7"/>
      <c r="N22194" s="7"/>
    </row>
    <row r="22195" spans="4:14" s="1" customFormat="1">
      <c r="D22195" s="32"/>
      <c r="G22195" s="32"/>
      <c r="I22195" s="7"/>
      <c r="J22195" s="7"/>
      <c r="K22195" s="7"/>
      <c r="N22195" s="7"/>
    </row>
    <row r="22196" spans="4:14" s="1" customFormat="1">
      <c r="D22196" s="32"/>
      <c r="G22196" s="32"/>
      <c r="I22196" s="7"/>
      <c r="J22196" s="7"/>
      <c r="K22196" s="7"/>
      <c r="N22196" s="7"/>
    </row>
    <row r="22197" spans="4:14" s="1" customFormat="1">
      <c r="D22197" s="32"/>
      <c r="G22197" s="32"/>
      <c r="I22197" s="7"/>
      <c r="J22197" s="7"/>
      <c r="K22197" s="7"/>
      <c r="N22197" s="7"/>
    </row>
    <row r="22198" spans="4:14" s="1" customFormat="1">
      <c r="D22198" s="32"/>
      <c r="G22198" s="32"/>
      <c r="I22198" s="7"/>
      <c r="J22198" s="7"/>
      <c r="K22198" s="7"/>
      <c r="N22198" s="7"/>
    </row>
    <row r="22199" spans="4:14" s="1" customFormat="1">
      <c r="D22199" s="32"/>
      <c r="G22199" s="32"/>
      <c r="I22199" s="7"/>
      <c r="J22199" s="7"/>
      <c r="K22199" s="7"/>
      <c r="N22199" s="7"/>
    </row>
    <row r="22200" spans="4:14" s="1" customFormat="1">
      <c r="D22200" s="32"/>
      <c r="G22200" s="32"/>
      <c r="I22200" s="7"/>
      <c r="J22200" s="7"/>
      <c r="K22200" s="7"/>
      <c r="N22200" s="7"/>
    </row>
    <row r="22201" spans="4:14" s="1" customFormat="1">
      <c r="D22201" s="32"/>
      <c r="G22201" s="32"/>
      <c r="I22201" s="7"/>
      <c r="J22201" s="7"/>
      <c r="K22201" s="7"/>
      <c r="N22201" s="7"/>
    </row>
    <row r="22202" spans="4:14" s="1" customFormat="1">
      <c r="D22202" s="32"/>
      <c r="G22202" s="32"/>
      <c r="I22202" s="7"/>
      <c r="J22202" s="7"/>
      <c r="K22202" s="7"/>
      <c r="N22202" s="7"/>
    </row>
    <row r="22203" spans="4:14" s="1" customFormat="1">
      <c r="D22203" s="32"/>
      <c r="G22203" s="32"/>
      <c r="I22203" s="7"/>
      <c r="J22203" s="7"/>
      <c r="K22203" s="7"/>
      <c r="N22203" s="7"/>
    </row>
    <row r="22204" spans="4:14" s="1" customFormat="1">
      <c r="D22204" s="32"/>
      <c r="G22204" s="32"/>
      <c r="I22204" s="7"/>
      <c r="J22204" s="7"/>
      <c r="K22204" s="7"/>
      <c r="N22204" s="7"/>
    </row>
    <row r="22205" spans="4:14" s="1" customFormat="1">
      <c r="D22205" s="32"/>
      <c r="G22205" s="32"/>
      <c r="I22205" s="7"/>
      <c r="J22205" s="7"/>
      <c r="K22205" s="7"/>
      <c r="N22205" s="7"/>
    </row>
    <row r="22206" spans="4:14" s="1" customFormat="1">
      <c r="D22206" s="32"/>
      <c r="G22206" s="32"/>
      <c r="I22206" s="7"/>
      <c r="J22206" s="7"/>
      <c r="K22206" s="7"/>
      <c r="N22206" s="7"/>
    </row>
    <row r="22207" spans="4:14" s="1" customFormat="1">
      <c r="D22207" s="32"/>
      <c r="G22207" s="32"/>
      <c r="I22207" s="7"/>
      <c r="J22207" s="7"/>
      <c r="K22207" s="7"/>
      <c r="N22207" s="7"/>
    </row>
    <row r="22208" spans="4:14" s="1" customFormat="1">
      <c r="D22208" s="32"/>
      <c r="G22208" s="32"/>
      <c r="I22208" s="7"/>
      <c r="J22208" s="7"/>
      <c r="K22208" s="7"/>
      <c r="N22208" s="7"/>
    </row>
    <row r="22209" spans="4:14" s="1" customFormat="1">
      <c r="D22209" s="32"/>
      <c r="G22209" s="32"/>
      <c r="I22209" s="7"/>
      <c r="J22209" s="7"/>
      <c r="K22209" s="7"/>
      <c r="N22209" s="7"/>
    </row>
    <row r="22210" spans="4:14" s="1" customFormat="1">
      <c r="D22210" s="32"/>
      <c r="G22210" s="32"/>
      <c r="I22210" s="7"/>
      <c r="J22210" s="7"/>
      <c r="K22210" s="7"/>
      <c r="N22210" s="7"/>
    </row>
    <row r="22211" spans="4:14" s="1" customFormat="1">
      <c r="D22211" s="32"/>
      <c r="G22211" s="32"/>
      <c r="I22211" s="7"/>
      <c r="J22211" s="7"/>
      <c r="K22211" s="7"/>
      <c r="N22211" s="7"/>
    </row>
    <row r="22212" spans="4:14" s="1" customFormat="1">
      <c r="D22212" s="32"/>
      <c r="G22212" s="32"/>
      <c r="I22212" s="7"/>
      <c r="J22212" s="7"/>
      <c r="K22212" s="7"/>
      <c r="N22212" s="7"/>
    </row>
    <row r="22213" spans="4:14" s="1" customFormat="1">
      <c r="D22213" s="32"/>
      <c r="G22213" s="32"/>
      <c r="I22213" s="7"/>
      <c r="J22213" s="7"/>
      <c r="K22213" s="7"/>
      <c r="N22213" s="7"/>
    </row>
    <row r="22214" spans="4:14" s="1" customFormat="1">
      <c r="D22214" s="32"/>
      <c r="G22214" s="32"/>
      <c r="I22214" s="7"/>
      <c r="J22214" s="7"/>
      <c r="K22214" s="7"/>
      <c r="N22214" s="7"/>
    </row>
    <row r="22215" spans="4:14" s="1" customFormat="1">
      <c r="D22215" s="32"/>
      <c r="G22215" s="32"/>
      <c r="I22215" s="7"/>
      <c r="J22215" s="7"/>
      <c r="K22215" s="7"/>
      <c r="N22215" s="7"/>
    </row>
    <row r="22216" spans="4:14" s="1" customFormat="1">
      <c r="D22216" s="32"/>
      <c r="G22216" s="32"/>
      <c r="I22216" s="7"/>
      <c r="J22216" s="7"/>
      <c r="K22216" s="7"/>
      <c r="N22216" s="7"/>
    </row>
    <row r="22217" spans="4:14" s="1" customFormat="1">
      <c r="D22217" s="32"/>
      <c r="G22217" s="32"/>
      <c r="I22217" s="7"/>
      <c r="J22217" s="7"/>
      <c r="K22217" s="7"/>
      <c r="N22217" s="7"/>
    </row>
    <row r="22218" spans="4:14" s="1" customFormat="1">
      <c r="D22218" s="32"/>
      <c r="G22218" s="32"/>
      <c r="I22218" s="7"/>
      <c r="J22218" s="7"/>
      <c r="K22218" s="7"/>
      <c r="N22218" s="7"/>
    </row>
    <row r="22219" spans="4:14" s="1" customFormat="1">
      <c r="D22219" s="32"/>
      <c r="G22219" s="32"/>
      <c r="I22219" s="7"/>
      <c r="J22219" s="7"/>
      <c r="K22219" s="7"/>
      <c r="N22219" s="7"/>
    </row>
    <row r="22220" spans="4:14" s="1" customFormat="1">
      <c r="D22220" s="32"/>
      <c r="G22220" s="32"/>
      <c r="I22220" s="7"/>
      <c r="J22220" s="7"/>
      <c r="K22220" s="7"/>
      <c r="N22220" s="7"/>
    </row>
    <row r="22221" spans="4:14" s="1" customFormat="1">
      <c r="D22221" s="32"/>
      <c r="G22221" s="32"/>
      <c r="I22221" s="7"/>
      <c r="J22221" s="7"/>
      <c r="K22221" s="7"/>
      <c r="N22221" s="7"/>
    </row>
    <row r="22222" spans="4:14" s="1" customFormat="1">
      <c r="D22222" s="32"/>
      <c r="G22222" s="32"/>
      <c r="I22222" s="7"/>
      <c r="J22222" s="7"/>
      <c r="K22222" s="7"/>
      <c r="N22222" s="7"/>
    </row>
    <row r="22223" spans="4:14" s="1" customFormat="1">
      <c r="D22223" s="32"/>
      <c r="G22223" s="32"/>
      <c r="I22223" s="7"/>
      <c r="J22223" s="7"/>
      <c r="K22223" s="7"/>
      <c r="N22223" s="7"/>
    </row>
    <row r="22224" spans="4:14" s="1" customFormat="1">
      <c r="D22224" s="32"/>
      <c r="G22224" s="32"/>
      <c r="I22224" s="7"/>
      <c r="J22224" s="7"/>
      <c r="K22224" s="7"/>
      <c r="N22224" s="7"/>
    </row>
    <row r="22225" spans="4:14" s="1" customFormat="1">
      <c r="D22225" s="32"/>
      <c r="G22225" s="32"/>
      <c r="I22225" s="7"/>
      <c r="J22225" s="7"/>
      <c r="K22225" s="7"/>
      <c r="N22225" s="7"/>
    </row>
    <row r="22226" spans="4:14" s="1" customFormat="1">
      <c r="D22226" s="32"/>
      <c r="G22226" s="32"/>
      <c r="I22226" s="7"/>
      <c r="J22226" s="7"/>
      <c r="K22226" s="7"/>
      <c r="N22226" s="7"/>
    </row>
    <row r="22227" spans="4:14" s="1" customFormat="1">
      <c r="D22227" s="32"/>
      <c r="G22227" s="32"/>
      <c r="I22227" s="7"/>
      <c r="J22227" s="7"/>
      <c r="K22227" s="7"/>
      <c r="N22227" s="7"/>
    </row>
    <row r="22228" spans="4:14" s="1" customFormat="1">
      <c r="D22228" s="32"/>
      <c r="G22228" s="32"/>
      <c r="I22228" s="7"/>
      <c r="J22228" s="7"/>
      <c r="K22228" s="7"/>
      <c r="N22228" s="7"/>
    </row>
    <row r="22229" spans="4:14" s="1" customFormat="1">
      <c r="D22229" s="32"/>
      <c r="G22229" s="32"/>
      <c r="I22229" s="7"/>
      <c r="J22229" s="7"/>
      <c r="K22229" s="7"/>
      <c r="N22229" s="7"/>
    </row>
    <row r="22230" spans="4:14" s="1" customFormat="1">
      <c r="D22230" s="32"/>
      <c r="G22230" s="32"/>
      <c r="I22230" s="7"/>
      <c r="J22230" s="7"/>
      <c r="K22230" s="7"/>
      <c r="N22230" s="7"/>
    </row>
    <row r="22231" spans="4:14" s="1" customFormat="1">
      <c r="D22231" s="32"/>
      <c r="G22231" s="32"/>
      <c r="I22231" s="7"/>
      <c r="J22231" s="7"/>
      <c r="K22231" s="7"/>
      <c r="N22231" s="7"/>
    </row>
    <row r="22232" spans="4:14" s="1" customFormat="1">
      <c r="D22232" s="32"/>
      <c r="G22232" s="32"/>
      <c r="I22232" s="7"/>
      <c r="J22232" s="7"/>
      <c r="K22232" s="7"/>
      <c r="N22232" s="7"/>
    </row>
    <row r="22233" spans="4:14" s="1" customFormat="1">
      <c r="D22233" s="32"/>
      <c r="G22233" s="32"/>
      <c r="I22233" s="7"/>
      <c r="J22233" s="7"/>
      <c r="K22233" s="7"/>
      <c r="N22233" s="7"/>
    </row>
    <row r="22234" spans="4:14" s="1" customFormat="1">
      <c r="D22234" s="32"/>
      <c r="G22234" s="32"/>
      <c r="I22234" s="7"/>
      <c r="J22234" s="7"/>
      <c r="K22234" s="7"/>
      <c r="N22234" s="7"/>
    </row>
    <row r="22235" spans="4:14" s="1" customFormat="1">
      <c r="D22235" s="32"/>
      <c r="G22235" s="32"/>
      <c r="I22235" s="7"/>
      <c r="J22235" s="7"/>
      <c r="K22235" s="7"/>
      <c r="N22235" s="7"/>
    </row>
    <row r="22236" spans="4:14" s="1" customFormat="1">
      <c r="D22236" s="32"/>
      <c r="G22236" s="32"/>
      <c r="I22236" s="7"/>
      <c r="J22236" s="7"/>
      <c r="K22236" s="7"/>
      <c r="N22236" s="7"/>
    </row>
    <row r="22237" spans="4:14" s="1" customFormat="1">
      <c r="D22237" s="32"/>
      <c r="G22237" s="32"/>
      <c r="I22237" s="7"/>
      <c r="J22237" s="7"/>
      <c r="K22237" s="7"/>
      <c r="N22237" s="7"/>
    </row>
    <row r="22238" spans="4:14" s="1" customFormat="1">
      <c r="D22238" s="32"/>
      <c r="G22238" s="32"/>
      <c r="I22238" s="7"/>
      <c r="J22238" s="7"/>
      <c r="K22238" s="7"/>
      <c r="N22238" s="7"/>
    </row>
    <row r="22239" spans="4:14" s="1" customFormat="1">
      <c r="D22239" s="32"/>
      <c r="G22239" s="32"/>
      <c r="I22239" s="7"/>
      <c r="J22239" s="7"/>
      <c r="K22239" s="7"/>
      <c r="N22239" s="7"/>
    </row>
    <row r="22240" spans="4:14" s="1" customFormat="1">
      <c r="D22240" s="32"/>
      <c r="G22240" s="32"/>
      <c r="I22240" s="7"/>
      <c r="J22240" s="7"/>
      <c r="K22240" s="7"/>
      <c r="N22240" s="7"/>
    </row>
    <row r="22241" spans="4:14" s="1" customFormat="1">
      <c r="D22241" s="32"/>
      <c r="G22241" s="32"/>
      <c r="I22241" s="7"/>
      <c r="J22241" s="7"/>
      <c r="K22241" s="7"/>
      <c r="N22241" s="7"/>
    </row>
    <row r="22242" spans="4:14" s="1" customFormat="1">
      <c r="D22242" s="32"/>
      <c r="G22242" s="32"/>
      <c r="I22242" s="7"/>
      <c r="J22242" s="7"/>
      <c r="K22242" s="7"/>
      <c r="N22242" s="7"/>
    </row>
    <row r="22243" spans="4:14" s="1" customFormat="1">
      <c r="D22243" s="32"/>
      <c r="G22243" s="32"/>
      <c r="I22243" s="7"/>
      <c r="J22243" s="7"/>
      <c r="K22243" s="7"/>
      <c r="N22243" s="7"/>
    </row>
    <row r="22244" spans="4:14" s="1" customFormat="1">
      <c r="D22244" s="32"/>
      <c r="G22244" s="32"/>
      <c r="I22244" s="7"/>
      <c r="J22244" s="7"/>
      <c r="K22244" s="7"/>
      <c r="N22244" s="7"/>
    </row>
    <row r="22245" spans="4:14" s="1" customFormat="1">
      <c r="D22245" s="32"/>
      <c r="G22245" s="32"/>
      <c r="I22245" s="7"/>
      <c r="J22245" s="7"/>
      <c r="K22245" s="7"/>
      <c r="N22245" s="7"/>
    </row>
    <row r="22246" spans="4:14" s="1" customFormat="1">
      <c r="D22246" s="32"/>
      <c r="G22246" s="32"/>
      <c r="I22246" s="7"/>
      <c r="J22246" s="7"/>
      <c r="K22246" s="7"/>
      <c r="N22246" s="7"/>
    </row>
    <row r="22247" spans="4:14" s="1" customFormat="1">
      <c r="D22247" s="32"/>
      <c r="G22247" s="32"/>
      <c r="I22247" s="7"/>
      <c r="J22247" s="7"/>
      <c r="K22247" s="7"/>
      <c r="N22247" s="7"/>
    </row>
    <row r="22248" spans="4:14" s="1" customFormat="1">
      <c r="D22248" s="32"/>
      <c r="G22248" s="32"/>
      <c r="I22248" s="7"/>
      <c r="J22248" s="7"/>
      <c r="K22248" s="7"/>
      <c r="N22248" s="7"/>
    </row>
    <row r="22249" spans="4:14" s="1" customFormat="1">
      <c r="D22249" s="32"/>
      <c r="G22249" s="32"/>
      <c r="I22249" s="7"/>
      <c r="J22249" s="7"/>
      <c r="K22249" s="7"/>
      <c r="N22249" s="7"/>
    </row>
    <row r="22250" spans="4:14" s="1" customFormat="1">
      <c r="D22250" s="32"/>
      <c r="G22250" s="32"/>
      <c r="I22250" s="7"/>
      <c r="J22250" s="7"/>
      <c r="K22250" s="7"/>
      <c r="N22250" s="7"/>
    </row>
    <row r="22251" spans="4:14" s="1" customFormat="1">
      <c r="D22251" s="32"/>
      <c r="G22251" s="32"/>
      <c r="I22251" s="7"/>
      <c r="J22251" s="7"/>
      <c r="K22251" s="7"/>
      <c r="N22251" s="7"/>
    </row>
    <row r="22252" spans="4:14" s="1" customFormat="1">
      <c r="D22252" s="32"/>
      <c r="G22252" s="32"/>
      <c r="I22252" s="7"/>
      <c r="J22252" s="7"/>
      <c r="K22252" s="7"/>
      <c r="N22252" s="7"/>
    </row>
    <row r="22253" spans="4:14" s="1" customFormat="1">
      <c r="D22253" s="32"/>
      <c r="G22253" s="32"/>
      <c r="I22253" s="7"/>
      <c r="J22253" s="7"/>
      <c r="K22253" s="7"/>
      <c r="N22253" s="7"/>
    </row>
    <row r="22254" spans="4:14" s="1" customFormat="1">
      <c r="D22254" s="32"/>
      <c r="G22254" s="32"/>
      <c r="I22254" s="7"/>
      <c r="J22254" s="7"/>
      <c r="K22254" s="7"/>
      <c r="N22254" s="7"/>
    </row>
    <row r="22255" spans="4:14" s="1" customFormat="1">
      <c r="D22255" s="32"/>
      <c r="G22255" s="32"/>
      <c r="I22255" s="7"/>
      <c r="J22255" s="7"/>
      <c r="K22255" s="7"/>
      <c r="N22255" s="7"/>
    </row>
    <row r="22256" spans="4:14" s="1" customFormat="1">
      <c r="D22256" s="32"/>
      <c r="G22256" s="32"/>
      <c r="I22256" s="7"/>
      <c r="J22256" s="7"/>
      <c r="K22256" s="7"/>
      <c r="N22256" s="7"/>
    </row>
    <row r="22257" spans="4:14" s="1" customFormat="1">
      <c r="D22257" s="32"/>
      <c r="G22257" s="32"/>
      <c r="I22257" s="7"/>
      <c r="J22257" s="7"/>
      <c r="K22257" s="7"/>
      <c r="N22257" s="7"/>
    </row>
    <row r="22258" spans="4:14" s="1" customFormat="1">
      <c r="D22258" s="32"/>
      <c r="G22258" s="32"/>
      <c r="I22258" s="7"/>
      <c r="J22258" s="7"/>
      <c r="K22258" s="7"/>
      <c r="N22258" s="7"/>
    </row>
    <row r="22259" spans="4:14" s="1" customFormat="1">
      <c r="D22259" s="32"/>
      <c r="G22259" s="32"/>
      <c r="I22259" s="7"/>
      <c r="J22259" s="7"/>
      <c r="K22259" s="7"/>
      <c r="N22259" s="7"/>
    </row>
    <row r="22260" spans="4:14" s="1" customFormat="1">
      <c r="D22260" s="32"/>
      <c r="G22260" s="32"/>
      <c r="I22260" s="7"/>
      <c r="J22260" s="7"/>
      <c r="K22260" s="7"/>
      <c r="N22260" s="7"/>
    </row>
    <row r="22261" spans="4:14" s="1" customFormat="1">
      <c r="D22261" s="32"/>
      <c r="G22261" s="32"/>
      <c r="I22261" s="7"/>
      <c r="J22261" s="7"/>
      <c r="K22261" s="7"/>
      <c r="N22261" s="7"/>
    </row>
    <row r="22262" spans="4:14" s="1" customFormat="1">
      <c r="D22262" s="32"/>
      <c r="G22262" s="32"/>
      <c r="I22262" s="7"/>
      <c r="J22262" s="7"/>
      <c r="K22262" s="7"/>
      <c r="N22262" s="7"/>
    </row>
    <row r="22263" spans="4:14" s="1" customFormat="1">
      <c r="D22263" s="32"/>
      <c r="G22263" s="32"/>
      <c r="I22263" s="7"/>
      <c r="J22263" s="7"/>
      <c r="K22263" s="7"/>
      <c r="N22263" s="7"/>
    </row>
    <row r="22264" spans="4:14" s="1" customFormat="1">
      <c r="D22264" s="32"/>
      <c r="G22264" s="32"/>
      <c r="I22264" s="7"/>
      <c r="J22264" s="7"/>
      <c r="K22264" s="7"/>
      <c r="N22264" s="7"/>
    </row>
    <row r="22265" spans="4:14" s="1" customFormat="1">
      <c r="D22265" s="32"/>
      <c r="G22265" s="32"/>
      <c r="I22265" s="7"/>
      <c r="J22265" s="7"/>
      <c r="K22265" s="7"/>
      <c r="N22265" s="7"/>
    </row>
    <row r="22266" spans="4:14" s="1" customFormat="1">
      <c r="D22266" s="32"/>
      <c r="G22266" s="32"/>
      <c r="I22266" s="7"/>
      <c r="J22266" s="7"/>
      <c r="K22266" s="7"/>
      <c r="N22266" s="7"/>
    </row>
    <row r="22267" spans="4:14" s="1" customFormat="1">
      <c r="D22267" s="32"/>
      <c r="G22267" s="32"/>
      <c r="I22267" s="7"/>
      <c r="J22267" s="7"/>
      <c r="K22267" s="7"/>
      <c r="N22267" s="7"/>
    </row>
    <row r="22268" spans="4:14" s="1" customFormat="1">
      <c r="D22268" s="32"/>
      <c r="G22268" s="32"/>
      <c r="I22268" s="7"/>
      <c r="J22268" s="7"/>
      <c r="K22268" s="7"/>
      <c r="N22268" s="7"/>
    </row>
    <row r="22269" spans="4:14" s="1" customFormat="1">
      <c r="D22269" s="32"/>
      <c r="G22269" s="32"/>
      <c r="I22269" s="7"/>
      <c r="J22269" s="7"/>
      <c r="K22269" s="7"/>
      <c r="N22269" s="7"/>
    </row>
    <row r="22270" spans="4:14" s="1" customFormat="1">
      <c r="D22270" s="32"/>
      <c r="G22270" s="32"/>
      <c r="I22270" s="7"/>
      <c r="J22270" s="7"/>
      <c r="K22270" s="7"/>
      <c r="N22270" s="7"/>
    </row>
    <row r="22271" spans="4:14" s="1" customFormat="1">
      <c r="D22271" s="32"/>
      <c r="G22271" s="32"/>
      <c r="I22271" s="7"/>
      <c r="J22271" s="7"/>
      <c r="K22271" s="7"/>
      <c r="N22271" s="7"/>
    </row>
    <row r="22272" spans="4:14" s="1" customFormat="1">
      <c r="D22272" s="32"/>
      <c r="G22272" s="32"/>
      <c r="I22272" s="7"/>
      <c r="J22272" s="7"/>
      <c r="K22272" s="7"/>
      <c r="N22272" s="7"/>
    </row>
    <row r="22273" spans="4:14" s="1" customFormat="1">
      <c r="D22273" s="32"/>
      <c r="G22273" s="32"/>
      <c r="I22273" s="7"/>
      <c r="J22273" s="7"/>
      <c r="K22273" s="7"/>
      <c r="N22273" s="7"/>
    </row>
    <row r="22274" spans="4:14" s="1" customFormat="1">
      <c r="D22274" s="32"/>
      <c r="G22274" s="32"/>
      <c r="I22274" s="7"/>
      <c r="J22274" s="7"/>
      <c r="K22274" s="7"/>
      <c r="N22274" s="7"/>
    </row>
    <row r="22275" spans="4:14" s="1" customFormat="1">
      <c r="D22275" s="32"/>
      <c r="G22275" s="32"/>
      <c r="I22275" s="7"/>
      <c r="J22275" s="7"/>
      <c r="K22275" s="7"/>
      <c r="N22275" s="7"/>
    </row>
    <row r="22276" spans="4:14" s="1" customFormat="1">
      <c r="D22276" s="32"/>
      <c r="G22276" s="32"/>
      <c r="I22276" s="7"/>
      <c r="J22276" s="7"/>
      <c r="K22276" s="7"/>
      <c r="N22276" s="7"/>
    </row>
    <row r="22277" spans="4:14" s="1" customFormat="1">
      <c r="D22277" s="32"/>
      <c r="G22277" s="32"/>
      <c r="I22277" s="7"/>
      <c r="J22277" s="7"/>
      <c r="K22277" s="7"/>
      <c r="N22277" s="7"/>
    </row>
    <row r="22278" spans="4:14" s="1" customFormat="1">
      <c r="D22278" s="32"/>
      <c r="G22278" s="32"/>
      <c r="I22278" s="7"/>
      <c r="J22278" s="7"/>
      <c r="K22278" s="7"/>
      <c r="N22278" s="7"/>
    </row>
    <row r="22279" spans="4:14" s="1" customFormat="1">
      <c r="D22279" s="32"/>
      <c r="G22279" s="32"/>
      <c r="I22279" s="7"/>
      <c r="J22279" s="7"/>
      <c r="K22279" s="7"/>
      <c r="N22279" s="7"/>
    </row>
    <row r="22280" spans="4:14" s="1" customFormat="1">
      <c r="D22280" s="32"/>
      <c r="G22280" s="32"/>
      <c r="I22280" s="7"/>
      <c r="J22280" s="7"/>
      <c r="K22280" s="7"/>
      <c r="N22280" s="7"/>
    </row>
    <row r="22281" spans="4:14" s="1" customFormat="1">
      <c r="D22281" s="32"/>
      <c r="G22281" s="32"/>
      <c r="I22281" s="7"/>
      <c r="J22281" s="7"/>
      <c r="K22281" s="7"/>
      <c r="N22281" s="7"/>
    </row>
    <row r="22282" spans="4:14" s="1" customFormat="1">
      <c r="D22282" s="32"/>
      <c r="G22282" s="32"/>
      <c r="I22282" s="7"/>
      <c r="J22282" s="7"/>
      <c r="K22282" s="7"/>
      <c r="N22282" s="7"/>
    </row>
    <row r="22283" spans="4:14" s="1" customFormat="1">
      <c r="D22283" s="32"/>
      <c r="G22283" s="32"/>
      <c r="I22283" s="7"/>
      <c r="J22283" s="7"/>
      <c r="K22283" s="7"/>
      <c r="N22283" s="7"/>
    </row>
    <row r="22284" spans="4:14" s="1" customFormat="1">
      <c r="D22284" s="32"/>
      <c r="G22284" s="32"/>
      <c r="I22284" s="7"/>
      <c r="J22284" s="7"/>
      <c r="K22284" s="7"/>
      <c r="N22284" s="7"/>
    </row>
    <row r="22285" spans="4:14" s="1" customFormat="1">
      <c r="D22285" s="32"/>
      <c r="G22285" s="32"/>
      <c r="I22285" s="7"/>
      <c r="J22285" s="7"/>
      <c r="K22285" s="7"/>
      <c r="N22285" s="7"/>
    </row>
    <row r="22286" spans="4:14" s="1" customFormat="1">
      <c r="D22286" s="32"/>
      <c r="G22286" s="32"/>
      <c r="I22286" s="7"/>
      <c r="J22286" s="7"/>
      <c r="K22286" s="7"/>
      <c r="N22286" s="7"/>
    </row>
    <row r="22287" spans="4:14" s="1" customFormat="1">
      <c r="D22287" s="32"/>
      <c r="G22287" s="32"/>
      <c r="I22287" s="7"/>
      <c r="J22287" s="7"/>
      <c r="K22287" s="7"/>
      <c r="N22287" s="7"/>
    </row>
    <row r="22288" spans="4:14" s="1" customFormat="1">
      <c r="D22288" s="32"/>
      <c r="G22288" s="32"/>
      <c r="I22288" s="7"/>
      <c r="J22288" s="7"/>
      <c r="K22288" s="7"/>
      <c r="N22288" s="7"/>
    </row>
    <row r="22289" spans="4:14" s="1" customFormat="1">
      <c r="D22289" s="32"/>
      <c r="G22289" s="32"/>
      <c r="I22289" s="7"/>
      <c r="J22289" s="7"/>
      <c r="K22289" s="7"/>
      <c r="N22289" s="7"/>
    </row>
    <row r="22290" spans="4:14" s="1" customFormat="1">
      <c r="D22290" s="32"/>
      <c r="G22290" s="32"/>
      <c r="I22290" s="7"/>
      <c r="J22290" s="7"/>
      <c r="K22290" s="7"/>
      <c r="N22290" s="7"/>
    </row>
    <row r="22291" spans="4:14" s="1" customFormat="1">
      <c r="D22291" s="32"/>
      <c r="G22291" s="32"/>
      <c r="I22291" s="7"/>
      <c r="J22291" s="7"/>
      <c r="K22291" s="7"/>
      <c r="N22291" s="7"/>
    </row>
    <row r="22292" spans="4:14" s="1" customFormat="1">
      <c r="D22292" s="32"/>
      <c r="G22292" s="32"/>
      <c r="I22292" s="7"/>
      <c r="J22292" s="7"/>
      <c r="K22292" s="7"/>
      <c r="N22292" s="7"/>
    </row>
    <row r="22293" spans="4:14" s="1" customFormat="1">
      <c r="D22293" s="32"/>
      <c r="G22293" s="32"/>
      <c r="I22293" s="7"/>
      <c r="J22293" s="7"/>
      <c r="K22293" s="7"/>
      <c r="N22293" s="7"/>
    </row>
    <row r="22294" spans="4:14" s="1" customFormat="1">
      <c r="D22294" s="32"/>
      <c r="G22294" s="32"/>
      <c r="I22294" s="7"/>
      <c r="J22294" s="7"/>
      <c r="K22294" s="7"/>
      <c r="N22294" s="7"/>
    </row>
    <row r="22295" spans="4:14" s="1" customFormat="1">
      <c r="D22295" s="32"/>
      <c r="G22295" s="32"/>
      <c r="I22295" s="7"/>
      <c r="J22295" s="7"/>
      <c r="K22295" s="7"/>
      <c r="N22295" s="7"/>
    </row>
    <row r="22296" spans="4:14" s="1" customFormat="1">
      <c r="D22296" s="32"/>
      <c r="G22296" s="32"/>
      <c r="I22296" s="7"/>
      <c r="J22296" s="7"/>
      <c r="K22296" s="7"/>
      <c r="N22296" s="7"/>
    </row>
    <row r="22297" spans="4:14" s="1" customFormat="1">
      <c r="D22297" s="32"/>
      <c r="G22297" s="32"/>
      <c r="I22297" s="7"/>
      <c r="J22297" s="7"/>
      <c r="K22297" s="7"/>
      <c r="N22297" s="7"/>
    </row>
    <row r="22298" spans="4:14" s="1" customFormat="1">
      <c r="D22298" s="32"/>
      <c r="G22298" s="32"/>
      <c r="I22298" s="7"/>
      <c r="J22298" s="7"/>
      <c r="K22298" s="7"/>
      <c r="N22298" s="7"/>
    </row>
    <row r="22299" spans="4:14" s="1" customFormat="1">
      <c r="D22299" s="32"/>
      <c r="G22299" s="32"/>
      <c r="I22299" s="7"/>
      <c r="J22299" s="7"/>
      <c r="K22299" s="7"/>
      <c r="N22299" s="7"/>
    </row>
    <row r="22300" spans="4:14" s="1" customFormat="1">
      <c r="D22300" s="32"/>
      <c r="G22300" s="32"/>
      <c r="I22300" s="7"/>
      <c r="J22300" s="7"/>
      <c r="K22300" s="7"/>
      <c r="N22300" s="7"/>
    </row>
    <row r="22301" spans="4:14" s="1" customFormat="1">
      <c r="D22301" s="32"/>
      <c r="G22301" s="32"/>
      <c r="I22301" s="7"/>
      <c r="J22301" s="7"/>
      <c r="K22301" s="7"/>
      <c r="N22301" s="7"/>
    </row>
    <row r="22302" spans="4:14" s="1" customFormat="1">
      <c r="D22302" s="32"/>
      <c r="G22302" s="32"/>
      <c r="I22302" s="7"/>
      <c r="J22302" s="7"/>
      <c r="K22302" s="7"/>
      <c r="N22302" s="7"/>
    </row>
    <row r="22303" spans="4:14" s="1" customFormat="1">
      <c r="D22303" s="32"/>
      <c r="G22303" s="32"/>
      <c r="I22303" s="7"/>
      <c r="J22303" s="7"/>
      <c r="K22303" s="7"/>
      <c r="N22303" s="7"/>
    </row>
    <row r="22304" spans="4:14" s="1" customFormat="1">
      <c r="D22304" s="32"/>
      <c r="G22304" s="32"/>
      <c r="I22304" s="7"/>
      <c r="J22304" s="7"/>
      <c r="K22304" s="7"/>
      <c r="N22304" s="7"/>
    </row>
    <row r="22305" spans="4:14" s="1" customFormat="1">
      <c r="D22305" s="32"/>
      <c r="G22305" s="32"/>
      <c r="I22305" s="7"/>
      <c r="J22305" s="7"/>
      <c r="K22305" s="7"/>
      <c r="N22305" s="7"/>
    </row>
    <row r="22306" spans="4:14" s="1" customFormat="1">
      <c r="D22306" s="32"/>
      <c r="G22306" s="32"/>
      <c r="I22306" s="7"/>
      <c r="J22306" s="7"/>
      <c r="K22306" s="7"/>
      <c r="N22306" s="7"/>
    </row>
    <row r="22307" spans="4:14" s="1" customFormat="1">
      <c r="D22307" s="32"/>
      <c r="G22307" s="32"/>
      <c r="I22307" s="7"/>
      <c r="J22307" s="7"/>
      <c r="K22307" s="7"/>
      <c r="N22307" s="7"/>
    </row>
    <row r="22308" spans="4:14" s="1" customFormat="1">
      <c r="D22308" s="32"/>
      <c r="G22308" s="32"/>
      <c r="I22308" s="7"/>
      <c r="J22308" s="7"/>
      <c r="K22308" s="7"/>
      <c r="N22308" s="7"/>
    </row>
    <row r="22309" spans="4:14" s="1" customFormat="1">
      <c r="D22309" s="32"/>
      <c r="G22309" s="32"/>
      <c r="I22309" s="7"/>
      <c r="J22309" s="7"/>
      <c r="K22309" s="7"/>
      <c r="N22309" s="7"/>
    </row>
    <row r="22310" spans="4:14" s="1" customFormat="1">
      <c r="D22310" s="32"/>
      <c r="G22310" s="32"/>
      <c r="I22310" s="7"/>
      <c r="J22310" s="7"/>
      <c r="K22310" s="7"/>
      <c r="N22310" s="7"/>
    </row>
    <row r="22311" spans="4:14" s="1" customFormat="1">
      <c r="D22311" s="32"/>
      <c r="G22311" s="32"/>
      <c r="I22311" s="7"/>
      <c r="J22311" s="7"/>
      <c r="K22311" s="7"/>
      <c r="N22311" s="7"/>
    </row>
    <row r="22312" spans="4:14" s="1" customFormat="1">
      <c r="D22312" s="32"/>
      <c r="G22312" s="32"/>
      <c r="I22312" s="7"/>
      <c r="J22312" s="7"/>
      <c r="K22312" s="7"/>
      <c r="N22312" s="7"/>
    </row>
    <row r="22313" spans="4:14" s="1" customFormat="1">
      <c r="D22313" s="32"/>
      <c r="G22313" s="32"/>
      <c r="I22313" s="7"/>
      <c r="J22313" s="7"/>
      <c r="K22313" s="7"/>
      <c r="N22313" s="7"/>
    </row>
    <row r="22314" spans="4:14" s="1" customFormat="1">
      <c r="D22314" s="32"/>
      <c r="G22314" s="32"/>
      <c r="I22314" s="7"/>
      <c r="J22314" s="7"/>
      <c r="K22314" s="7"/>
      <c r="N22314" s="7"/>
    </row>
    <row r="22315" spans="4:14" s="1" customFormat="1">
      <c r="D22315" s="32"/>
      <c r="G22315" s="32"/>
      <c r="I22315" s="7"/>
      <c r="J22315" s="7"/>
      <c r="K22315" s="7"/>
      <c r="N22315" s="7"/>
    </row>
    <row r="22316" spans="4:14" s="1" customFormat="1">
      <c r="D22316" s="32"/>
      <c r="G22316" s="32"/>
      <c r="I22316" s="7"/>
      <c r="J22316" s="7"/>
      <c r="K22316" s="7"/>
      <c r="N22316" s="7"/>
    </row>
    <row r="22317" spans="4:14" s="1" customFormat="1">
      <c r="D22317" s="32"/>
      <c r="G22317" s="32"/>
      <c r="I22317" s="7"/>
      <c r="J22317" s="7"/>
      <c r="K22317" s="7"/>
      <c r="N22317" s="7"/>
    </row>
    <row r="22318" spans="4:14" s="1" customFormat="1">
      <c r="D22318" s="32"/>
      <c r="G22318" s="32"/>
      <c r="I22318" s="7"/>
      <c r="J22318" s="7"/>
      <c r="K22318" s="7"/>
      <c r="N22318" s="7"/>
    </row>
    <row r="22319" spans="4:14" s="1" customFormat="1">
      <c r="D22319" s="32"/>
      <c r="G22319" s="32"/>
      <c r="I22319" s="7"/>
      <c r="J22319" s="7"/>
      <c r="K22319" s="7"/>
      <c r="N22319" s="7"/>
    </row>
    <row r="22320" spans="4:14" s="1" customFormat="1">
      <c r="D22320" s="32"/>
      <c r="G22320" s="32"/>
      <c r="I22320" s="7"/>
      <c r="J22320" s="7"/>
      <c r="K22320" s="7"/>
      <c r="N22320" s="7"/>
    </row>
    <row r="22321" spans="4:14" s="1" customFormat="1">
      <c r="D22321" s="32"/>
      <c r="G22321" s="32"/>
      <c r="I22321" s="7"/>
      <c r="J22321" s="7"/>
      <c r="K22321" s="7"/>
      <c r="N22321" s="7"/>
    </row>
    <row r="22322" spans="4:14" s="1" customFormat="1">
      <c r="D22322" s="32"/>
      <c r="G22322" s="32"/>
      <c r="I22322" s="7"/>
      <c r="J22322" s="7"/>
      <c r="K22322" s="7"/>
      <c r="N22322" s="7"/>
    </row>
    <row r="22323" spans="4:14" s="1" customFormat="1">
      <c r="D22323" s="32"/>
      <c r="G22323" s="32"/>
      <c r="I22323" s="7"/>
      <c r="J22323" s="7"/>
      <c r="K22323" s="7"/>
      <c r="N22323" s="7"/>
    </row>
    <row r="22324" spans="4:14" s="1" customFormat="1">
      <c r="D22324" s="32"/>
      <c r="G22324" s="32"/>
      <c r="I22324" s="7"/>
      <c r="J22324" s="7"/>
      <c r="K22324" s="7"/>
      <c r="N22324" s="7"/>
    </row>
    <row r="22325" spans="4:14" s="1" customFormat="1">
      <c r="D22325" s="32"/>
      <c r="G22325" s="32"/>
      <c r="I22325" s="7"/>
      <c r="J22325" s="7"/>
      <c r="K22325" s="7"/>
      <c r="N22325" s="7"/>
    </row>
    <row r="22326" spans="4:14" s="1" customFormat="1">
      <c r="D22326" s="32"/>
      <c r="G22326" s="32"/>
      <c r="I22326" s="7"/>
      <c r="J22326" s="7"/>
      <c r="K22326" s="7"/>
      <c r="N22326" s="7"/>
    </row>
    <row r="22327" spans="4:14" s="1" customFormat="1">
      <c r="D22327" s="32"/>
      <c r="G22327" s="32"/>
      <c r="I22327" s="7"/>
      <c r="J22327" s="7"/>
      <c r="K22327" s="7"/>
      <c r="N22327" s="7"/>
    </row>
    <row r="22328" spans="4:14" s="1" customFormat="1">
      <c r="D22328" s="32"/>
      <c r="G22328" s="32"/>
      <c r="I22328" s="7"/>
      <c r="J22328" s="7"/>
      <c r="K22328" s="7"/>
      <c r="N22328" s="7"/>
    </row>
    <row r="22329" spans="4:14" s="1" customFormat="1">
      <c r="D22329" s="32"/>
      <c r="G22329" s="32"/>
      <c r="I22329" s="7"/>
      <c r="J22329" s="7"/>
      <c r="K22329" s="7"/>
      <c r="N22329" s="7"/>
    </row>
    <row r="22330" spans="4:14" s="1" customFormat="1">
      <c r="D22330" s="32"/>
      <c r="G22330" s="32"/>
      <c r="I22330" s="7"/>
      <c r="J22330" s="7"/>
      <c r="K22330" s="7"/>
      <c r="N22330" s="7"/>
    </row>
    <row r="22331" spans="4:14" s="1" customFormat="1">
      <c r="D22331" s="32"/>
      <c r="G22331" s="32"/>
      <c r="I22331" s="7"/>
      <c r="J22331" s="7"/>
      <c r="K22331" s="7"/>
      <c r="N22331" s="7"/>
    </row>
    <row r="22332" spans="4:14" s="1" customFormat="1">
      <c r="D22332" s="32"/>
      <c r="G22332" s="32"/>
      <c r="I22332" s="7"/>
      <c r="J22332" s="7"/>
      <c r="K22332" s="7"/>
      <c r="N22332" s="7"/>
    </row>
    <row r="22333" spans="4:14" s="1" customFormat="1">
      <c r="D22333" s="32"/>
      <c r="G22333" s="32"/>
      <c r="I22333" s="7"/>
      <c r="J22333" s="7"/>
      <c r="K22333" s="7"/>
      <c r="N22333" s="7"/>
    </row>
    <row r="22334" spans="4:14" s="1" customFormat="1">
      <c r="D22334" s="32"/>
      <c r="G22334" s="32"/>
      <c r="I22334" s="7"/>
      <c r="J22334" s="7"/>
      <c r="K22334" s="7"/>
      <c r="N22334" s="7"/>
    </row>
    <row r="22335" spans="4:14" s="1" customFormat="1">
      <c r="D22335" s="32"/>
      <c r="G22335" s="32"/>
      <c r="I22335" s="7"/>
      <c r="J22335" s="7"/>
      <c r="K22335" s="7"/>
      <c r="N22335" s="7"/>
    </row>
    <row r="22336" spans="4:14" s="1" customFormat="1">
      <c r="D22336" s="32"/>
      <c r="G22336" s="32"/>
      <c r="I22336" s="7"/>
      <c r="J22336" s="7"/>
      <c r="K22336" s="7"/>
      <c r="N22336" s="7"/>
    </row>
    <row r="22337" spans="4:14" s="1" customFormat="1">
      <c r="D22337" s="32"/>
      <c r="G22337" s="32"/>
      <c r="I22337" s="7"/>
      <c r="J22337" s="7"/>
      <c r="K22337" s="7"/>
      <c r="N22337" s="7"/>
    </row>
    <row r="22338" spans="4:14" s="1" customFormat="1">
      <c r="D22338" s="32"/>
      <c r="G22338" s="32"/>
      <c r="I22338" s="7"/>
      <c r="J22338" s="7"/>
      <c r="K22338" s="7"/>
      <c r="N22338" s="7"/>
    </row>
    <row r="22339" spans="4:14" s="1" customFormat="1">
      <c r="D22339" s="32"/>
      <c r="G22339" s="32"/>
      <c r="I22339" s="7"/>
      <c r="J22339" s="7"/>
      <c r="K22339" s="7"/>
      <c r="N22339" s="7"/>
    </row>
    <row r="22340" spans="4:14" s="1" customFormat="1">
      <c r="D22340" s="32"/>
      <c r="G22340" s="32"/>
      <c r="I22340" s="7"/>
      <c r="J22340" s="7"/>
      <c r="K22340" s="7"/>
      <c r="N22340" s="7"/>
    </row>
    <row r="22341" spans="4:14" s="1" customFormat="1">
      <c r="D22341" s="32"/>
      <c r="G22341" s="32"/>
      <c r="I22341" s="7"/>
      <c r="J22341" s="7"/>
      <c r="K22341" s="7"/>
      <c r="N22341" s="7"/>
    </row>
    <row r="22342" spans="4:14" s="1" customFormat="1">
      <c r="D22342" s="32"/>
      <c r="G22342" s="32"/>
      <c r="I22342" s="7"/>
      <c r="J22342" s="7"/>
      <c r="K22342" s="7"/>
      <c r="N22342" s="7"/>
    </row>
    <row r="22343" spans="4:14" s="1" customFormat="1">
      <c r="D22343" s="32"/>
      <c r="G22343" s="32"/>
      <c r="I22343" s="7"/>
      <c r="J22343" s="7"/>
      <c r="K22343" s="7"/>
      <c r="N22343" s="7"/>
    </row>
    <row r="22344" spans="4:14" s="1" customFormat="1">
      <c r="D22344" s="32"/>
      <c r="G22344" s="32"/>
      <c r="I22344" s="7"/>
      <c r="J22344" s="7"/>
      <c r="K22344" s="7"/>
      <c r="N22344" s="7"/>
    </row>
    <row r="22345" spans="4:14" s="1" customFormat="1">
      <c r="D22345" s="32"/>
      <c r="G22345" s="32"/>
      <c r="I22345" s="7"/>
      <c r="J22345" s="7"/>
      <c r="K22345" s="7"/>
      <c r="N22345" s="7"/>
    </row>
    <row r="22346" spans="4:14" s="1" customFormat="1">
      <c r="D22346" s="32"/>
      <c r="G22346" s="32"/>
      <c r="I22346" s="7"/>
      <c r="J22346" s="7"/>
      <c r="K22346" s="7"/>
      <c r="N22346" s="7"/>
    </row>
    <row r="22347" spans="4:14" s="1" customFormat="1">
      <c r="D22347" s="32"/>
      <c r="G22347" s="32"/>
      <c r="I22347" s="7"/>
      <c r="J22347" s="7"/>
      <c r="K22347" s="7"/>
      <c r="N22347" s="7"/>
    </row>
    <row r="22348" spans="4:14" s="1" customFormat="1">
      <c r="D22348" s="32"/>
      <c r="G22348" s="32"/>
      <c r="I22348" s="7"/>
      <c r="J22348" s="7"/>
      <c r="K22348" s="7"/>
      <c r="N22348" s="7"/>
    </row>
    <row r="22349" spans="4:14" s="1" customFormat="1">
      <c r="D22349" s="32"/>
      <c r="G22349" s="32"/>
      <c r="I22349" s="7"/>
      <c r="J22349" s="7"/>
      <c r="K22349" s="7"/>
      <c r="N22349" s="7"/>
    </row>
    <row r="22350" spans="4:14" s="1" customFormat="1">
      <c r="D22350" s="32"/>
      <c r="G22350" s="32"/>
      <c r="I22350" s="7"/>
      <c r="J22350" s="7"/>
      <c r="K22350" s="7"/>
      <c r="N22350" s="7"/>
    </row>
    <row r="22351" spans="4:14" s="1" customFormat="1">
      <c r="D22351" s="32"/>
      <c r="G22351" s="32"/>
      <c r="I22351" s="7"/>
      <c r="J22351" s="7"/>
      <c r="K22351" s="7"/>
      <c r="N22351" s="7"/>
    </row>
    <row r="22352" spans="4:14" s="1" customFormat="1">
      <c r="D22352" s="32"/>
      <c r="G22352" s="32"/>
      <c r="I22352" s="7"/>
      <c r="J22352" s="7"/>
      <c r="K22352" s="7"/>
      <c r="N22352" s="7"/>
    </row>
    <row r="22353" spans="4:14" s="1" customFormat="1">
      <c r="D22353" s="32"/>
      <c r="G22353" s="32"/>
      <c r="I22353" s="7"/>
      <c r="J22353" s="7"/>
      <c r="K22353" s="7"/>
      <c r="N22353" s="7"/>
    </row>
    <row r="22354" spans="4:14" s="1" customFormat="1">
      <c r="D22354" s="32"/>
      <c r="G22354" s="32"/>
      <c r="I22354" s="7"/>
      <c r="J22354" s="7"/>
      <c r="K22354" s="7"/>
      <c r="N22354" s="7"/>
    </row>
    <row r="22355" spans="4:14" s="1" customFormat="1">
      <c r="D22355" s="32"/>
      <c r="G22355" s="32"/>
      <c r="I22355" s="7"/>
      <c r="J22355" s="7"/>
      <c r="K22355" s="7"/>
      <c r="N22355" s="7"/>
    </row>
    <row r="22356" spans="4:14" s="1" customFormat="1">
      <c r="D22356" s="32"/>
      <c r="G22356" s="32"/>
      <c r="I22356" s="7"/>
      <c r="J22356" s="7"/>
      <c r="K22356" s="7"/>
      <c r="N22356" s="7"/>
    </row>
    <row r="22357" spans="4:14" s="1" customFormat="1">
      <c r="D22357" s="32"/>
      <c r="G22357" s="32"/>
      <c r="I22357" s="7"/>
      <c r="J22357" s="7"/>
      <c r="K22357" s="7"/>
      <c r="N22357" s="7"/>
    </row>
    <row r="22358" spans="4:14" s="1" customFormat="1">
      <c r="D22358" s="32"/>
      <c r="G22358" s="32"/>
      <c r="I22358" s="7"/>
      <c r="J22358" s="7"/>
      <c r="K22358" s="7"/>
      <c r="N22358" s="7"/>
    </row>
    <row r="22359" spans="4:14" s="1" customFormat="1">
      <c r="D22359" s="32"/>
      <c r="G22359" s="32"/>
      <c r="I22359" s="7"/>
      <c r="J22359" s="7"/>
      <c r="K22359" s="7"/>
      <c r="N22359" s="7"/>
    </row>
    <row r="22360" spans="4:14" s="1" customFormat="1">
      <c r="D22360" s="32"/>
      <c r="G22360" s="32"/>
      <c r="I22360" s="7"/>
      <c r="J22360" s="7"/>
      <c r="K22360" s="7"/>
      <c r="N22360" s="7"/>
    </row>
    <row r="22361" spans="4:14" s="1" customFormat="1">
      <c r="D22361" s="32"/>
      <c r="G22361" s="32"/>
      <c r="I22361" s="7"/>
      <c r="J22361" s="7"/>
      <c r="K22361" s="7"/>
      <c r="N22361" s="7"/>
    </row>
    <row r="22362" spans="4:14" s="1" customFormat="1">
      <c r="D22362" s="32"/>
      <c r="G22362" s="32"/>
      <c r="I22362" s="7"/>
      <c r="J22362" s="7"/>
      <c r="K22362" s="7"/>
      <c r="N22362" s="7"/>
    </row>
    <row r="22363" spans="4:14" s="1" customFormat="1">
      <c r="D22363" s="32"/>
      <c r="G22363" s="32"/>
      <c r="I22363" s="7"/>
      <c r="J22363" s="7"/>
      <c r="K22363" s="7"/>
      <c r="N22363" s="7"/>
    </row>
    <row r="22364" spans="4:14" s="1" customFormat="1">
      <c r="D22364" s="32"/>
      <c r="G22364" s="32"/>
      <c r="I22364" s="7"/>
      <c r="J22364" s="7"/>
      <c r="K22364" s="7"/>
      <c r="N22364" s="7"/>
    </row>
    <row r="22365" spans="4:14" s="1" customFormat="1">
      <c r="D22365" s="32"/>
      <c r="G22365" s="32"/>
      <c r="I22365" s="7"/>
      <c r="J22365" s="7"/>
      <c r="K22365" s="7"/>
      <c r="N22365" s="7"/>
    </row>
    <row r="22366" spans="4:14" s="1" customFormat="1">
      <c r="D22366" s="32"/>
      <c r="G22366" s="32"/>
      <c r="I22366" s="7"/>
      <c r="J22366" s="7"/>
      <c r="K22366" s="7"/>
      <c r="N22366" s="7"/>
    </row>
    <row r="22367" spans="4:14" s="1" customFormat="1">
      <c r="D22367" s="32"/>
      <c r="G22367" s="32"/>
      <c r="I22367" s="7"/>
      <c r="J22367" s="7"/>
      <c r="K22367" s="7"/>
      <c r="N22367" s="7"/>
    </row>
    <row r="22368" spans="4:14" s="1" customFormat="1">
      <c r="D22368" s="32"/>
      <c r="G22368" s="32"/>
      <c r="I22368" s="7"/>
      <c r="J22368" s="7"/>
      <c r="K22368" s="7"/>
      <c r="N22368" s="7"/>
    </row>
    <row r="22369" spans="4:14" s="1" customFormat="1">
      <c r="D22369" s="32"/>
      <c r="G22369" s="32"/>
      <c r="I22369" s="7"/>
      <c r="J22369" s="7"/>
      <c r="K22369" s="7"/>
      <c r="N22369" s="7"/>
    </row>
    <row r="22370" spans="4:14" s="1" customFormat="1">
      <c r="D22370" s="32"/>
      <c r="G22370" s="32"/>
      <c r="I22370" s="7"/>
      <c r="J22370" s="7"/>
      <c r="K22370" s="7"/>
      <c r="N22370" s="7"/>
    </row>
    <row r="22371" spans="4:14" s="1" customFormat="1">
      <c r="D22371" s="32"/>
      <c r="G22371" s="32"/>
      <c r="I22371" s="7"/>
      <c r="J22371" s="7"/>
      <c r="K22371" s="7"/>
      <c r="N22371" s="7"/>
    </row>
    <row r="22372" spans="4:14" s="1" customFormat="1">
      <c r="D22372" s="32"/>
      <c r="G22372" s="32"/>
      <c r="I22372" s="7"/>
      <c r="J22372" s="7"/>
      <c r="K22372" s="7"/>
      <c r="N22372" s="7"/>
    </row>
    <row r="22373" spans="4:14" s="1" customFormat="1">
      <c r="D22373" s="32"/>
      <c r="G22373" s="32"/>
      <c r="I22373" s="7"/>
      <c r="J22373" s="7"/>
      <c r="K22373" s="7"/>
      <c r="N22373" s="7"/>
    </row>
    <row r="22374" spans="4:14" s="1" customFormat="1">
      <c r="D22374" s="32"/>
      <c r="G22374" s="32"/>
      <c r="I22374" s="7"/>
      <c r="J22374" s="7"/>
      <c r="K22374" s="7"/>
      <c r="N22374" s="7"/>
    </row>
    <row r="22375" spans="4:14" s="1" customFormat="1">
      <c r="D22375" s="32"/>
      <c r="G22375" s="32"/>
      <c r="I22375" s="7"/>
      <c r="J22375" s="7"/>
      <c r="K22375" s="7"/>
      <c r="N22375" s="7"/>
    </row>
    <row r="22376" spans="4:14" s="1" customFormat="1">
      <c r="D22376" s="32"/>
      <c r="G22376" s="32"/>
      <c r="I22376" s="7"/>
      <c r="J22376" s="7"/>
      <c r="K22376" s="7"/>
      <c r="N22376" s="7"/>
    </row>
    <row r="22377" spans="4:14" s="1" customFormat="1">
      <c r="D22377" s="32"/>
      <c r="G22377" s="32"/>
      <c r="I22377" s="7"/>
      <c r="J22377" s="7"/>
      <c r="K22377" s="7"/>
      <c r="N22377" s="7"/>
    </row>
    <row r="22378" spans="4:14" s="1" customFormat="1">
      <c r="D22378" s="32"/>
      <c r="G22378" s="32"/>
      <c r="I22378" s="7"/>
      <c r="J22378" s="7"/>
      <c r="K22378" s="7"/>
      <c r="N22378" s="7"/>
    </row>
    <row r="22379" spans="4:14" s="1" customFormat="1">
      <c r="D22379" s="32"/>
      <c r="G22379" s="32"/>
      <c r="I22379" s="7"/>
      <c r="J22379" s="7"/>
      <c r="K22379" s="7"/>
      <c r="N22379" s="7"/>
    </row>
    <row r="22380" spans="4:14" s="1" customFormat="1">
      <c r="D22380" s="32"/>
      <c r="G22380" s="32"/>
      <c r="I22380" s="7"/>
      <c r="J22380" s="7"/>
      <c r="K22380" s="7"/>
      <c r="N22380" s="7"/>
    </row>
    <row r="22381" spans="4:14" s="1" customFormat="1">
      <c r="D22381" s="32"/>
      <c r="G22381" s="32"/>
      <c r="I22381" s="7"/>
      <c r="J22381" s="7"/>
      <c r="K22381" s="7"/>
      <c r="N22381" s="7"/>
    </row>
    <row r="22382" spans="4:14" s="1" customFormat="1">
      <c r="D22382" s="32"/>
      <c r="G22382" s="32"/>
      <c r="I22382" s="7"/>
      <c r="J22382" s="7"/>
      <c r="K22382" s="7"/>
      <c r="N22382" s="7"/>
    </row>
    <row r="22383" spans="4:14" s="1" customFormat="1">
      <c r="D22383" s="32"/>
      <c r="G22383" s="32"/>
      <c r="I22383" s="7"/>
      <c r="J22383" s="7"/>
      <c r="K22383" s="7"/>
      <c r="N22383" s="7"/>
    </row>
    <row r="22384" spans="4:14" s="1" customFormat="1">
      <c r="D22384" s="32"/>
      <c r="G22384" s="32"/>
      <c r="I22384" s="7"/>
      <c r="J22384" s="7"/>
      <c r="K22384" s="7"/>
      <c r="N22384" s="7"/>
    </row>
    <row r="22385" spans="4:14" s="1" customFormat="1">
      <c r="D22385" s="32"/>
      <c r="G22385" s="32"/>
      <c r="I22385" s="7"/>
      <c r="J22385" s="7"/>
      <c r="K22385" s="7"/>
      <c r="N22385" s="7"/>
    </row>
    <row r="22386" spans="4:14" s="1" customFormat="1">
      <c r="D22386" s="32"/>
      <c r="G22386" s="32"/>
      <c r="I22386" s="7"/>
      <c r="J22386" s="7"/>
      <c r="K22386" s="7"/>
      <c r="N22386" s="7"/>
    </row>
    <row r="22387" spans="4:14" s="1" customFormat="1">
      <c r="D22387" s="32"/>
      <c r="G22387" s="32"/>
      <c r="I22387" s="7"/>
      <c r="J22387" s="7"/>
      <c r="K22387" s="7"/>
      <c r="N22387" s="7"/>
    </row>
    <row r="22388" spans="4:14" s="1" customFormat="1">
      <c r="D22388" s="32"/>
      <c r="G22388" s="32"/>
      <c r="I22388" s="7"/>
      <c r="J22388" s="7"/>
      <c r="K22388" s="7"/>
      <c r="N22388" s="7"/>
    </row>
    <row r="22389" spans="4:14" s="1" customFormat="1">
      <c r="D22389" s="32"/>
      <c r="G22389" s="32"/>
      <c r="I22389" s="7"/>
      <c r="J22389" s="7"/>
      <c r="K22389" s="7"/>
      <c r="N22389" s="7"/>
    </row>
    <row r="22390" spans="4:14" s="1" customFormat="1">
      <c r="D22390" s="32"/>
      <c r="G22390" s="32"/>
      <c r="I22390" s="7"/>
      <c r="J22390" s="7"/>
      <c r="K22390" s="7"/>
      <c r="N22390" s="7"/>
    </row>
    <row r="22391" spans="4:14" s="1" customFormat="1">
      <c r="D22391" s="32"/>
      <c r="G22391" s="32"/>
      <c r="I22391" s="7"/>
      <c r="J22391" s="7"/>
      <c r="K22391" s="7"/>
      <c r="N22391" s="7"/>
    </row>
    <row r="22392" spans="4:14" s="1" customFormat="1">
      <c r="D22392" s="32"/>
      <c r="G22392" s="32"/>
      <c r="I22392" s="7"/>
      <c r="J22392" s="7"/>
      <c r="K22392" s="7"/>
      <c r="N22392" s="7"/>
    </row>
    <row r="22393" spans="4:14" s="1" customFormat="1">
      <c r="D22393" s="32"/>
      <c r="G22393" s="32"/>
      <c r="I22393" s="7"/>
      <c r="J22393" s="7"/>
      <c r="K22393" s="7"/>
      <c r="N22393" s="7"/>
    </row>
    <row r="22394" spans="4:14" s="1" customFormat="1">
      <c r="D22394" s="32"/>
      <c r="G22394" s="32"/>
      <c r="I22394" s="7"/>
      <c r="J22394" s="7"/>
      <c r="K22394" s="7"/>
      <c r="N22394" s="7"/>
    </row>
    <row r="22395" spans="4:14" s="1" customFormat="1">
      <c r="D22395" s="32"/>
      <c r="G22395" s="32"/>
      <c r="I22395" s="7"/>
      <c r="J22395" s="7"/>
      <c r="K22395" s="7"/>
      <c r="N22395" s="7"/>
    </row>
    <row r="22396" spans="4:14" s="1" customFormat="1">
      <c r="D22396" s="32"/>
      <c r="G22396" s="32"/>
      <c r="I22396" s="7"/>
      <c r="J22396" s="7"/>
      <c r="K22396" s="7"/>
      <c r="N22396" s="7"/>
    </row>
    <row r="22397" spans="4:14" s="1" customFormat="1">
      <c r="D22397" s="32"/>
      <c r="G22397" s="32"/>
      <c r="I22397" s="7"/>
      <c r="J22397" s="7"/>
      <c r="K22397" s="7"/>
      <c r="N22397" s="7"/>
    </row>
    <row r="22398" spans="4:14" s="1" customFormat="1">
      <c r="D22398" s="32"/>
      <c r="G22398" s="32"/>
      <c r="I22398" s="7"/>
      <c r="J22398" s="7"/>
      <c r="K22398" s="7"/>
      <c r="N22398" s="7"/>
    </row>
    <row r="22399" spans="4:14" s="1" customFormat="1">
      <c r="D22399" s="32"/>
      <c r="G22399" s="32"/>
      <c r="I22399" s="7"/>
      <c r="J22399" s="7"/>
      <c r="K22399" s="7"/>
      <c r="N22399" s="7"/>
    </row>
    <row r="22400" spans="4:14" s="1" customFormat="1">
      <c r="D22400" s="32"/>
      <c r="G22400" s="32"/>
      <c r="I22400" s="7"/>
      <c r="J22400" s="7"/>
      <c r="K22400" s="7"/>
      <c r="N22400" s="7"/>
    </row>
    <row r="22401" spans="4:14" s="1" customFormat="1">
      <c r="D22401" s="32"/>
      <c r="G22401" s="32"/>
      <c r="I22401" s="7"/>
      <c r="J22401" s="7"/>
      <c r="K22401" s="7"/>
      <c r="N22401" s="7"/>
    </row>
    <row r="22402" spans="4:14" s="1" customFormat="1">
      <c r="D22402" s="32"/>
      <c r="G22402" s="32"/>
      <c r="I22402" s="7"/>
      <c r="J22402" s="7"/>
      <c r="K22402" s="7"/>
      <c r="N22402" s="7"/>
    </row>
    <row r="22403" spans="4:14" s="1" customFormat="1">
      <c r="D22403" s="32"/>
      <c r="G22403" s="32"/>
      <c r="I22403" s="7"/>
      <c r="J22403" s="7"/>
      <c r="K22403" s="7"/>
      <c r="N22403" s="7"/>
    </row>
    <row r="22404" spans="4:14" s="1" customFormat="1">
      <c r="D22404" s="32"/>
      <c r="G22404" s="32"/>
      <c r="I22404" s="7"/>
      <c r="J22404" s="7"/>
      <c r="K22404" s="7"/>
      <c r="N22404" s="7"/>
    </row>
    <row r="22405" spans="4:14" s="1" customFormat="1">
      <c r="D22405" s="32"/>
      <c r="G22405" s="32"/>
      <c r="I22405" s="7"/>
      <c r="J22405" s="7"/>
      <c r="K22405" s="7"/>
      <c r="N22405" s="7"/>
    </row>
    <row r="22406" spans="4:14" s="1" customFormat="1">
      <c r="D22406" s="32"/>
      <c r="G22406" s="32"/>
      <c r="I22406" s="7"/>
      <c r="J22406" s="7"/>
      <c r="K22406" s="7"/>
      <c r="N22406" s="7"/>
    </row>
    <row r="22407" spans="4:14" s="1" customFormat="1">
      <c r="D22407" s="32"/>
      <c r="G22407" s="32"/>
      <c r="I22407" s="7"/>
      <c r="J22407" s="7"/>
      <c r="K22407" s="7"/>
      <c r="N22407" s="7"/>
    </row>
    <row r="22408" spans="4:14" s="1" customFormat="1">
      <c r="D22408" s="32"/>
      <c r="G22408" s="32"/>
      <c r="I22408" s="7"/>
      <c r="J22408" s="7"/>
      <c r="K22408" s="7"/>
      <c r="N22408" s="7"/>
    </row>
    <row r="22409" spans="4:14" s="1" customFormat="1">
      <c r="D22409" s="32"/>
      <c r="G22409" s="32"/>
      <c r="I22409" s="7"/>
      <c r="J22409" s="7"/>
      <c r="K22409" s="7"/>
      <c r="N22409" s="7"/>
    </row>
    <row r="22410" spans="4:14" s="1" customFormat="1">
      <c r="D22410" s="32"/>
      <c r="G22410" s="32"/>
      <c r="I22410" s="7"/>
      <c r="J22410" s="7"/>
      <c r="K22410" s="7"/>
      <c r="N22410" s="7"/>
    </row>
    <row r="22411" spans="4:14" s="1" customFormat="1">
      <c r="D22411" s="32"/>
      <c r="G22411" s="32"/>
      <c r="I22411" s="7"/>
      <c r="J22411" s="7"/>
      <c r="K22411" s="7"/>
      <c r="N22411" s="7"/>
    </row>
    <row r="22412" spans="4:14" s="1" customFormat="1">
      <c r="D22412" s="32"/>
      <c r="G22412" s="32"/>
      <c r="I22412" s="7"/>
      <c r="J22412" s="7"/>
      <c r="K22412" s="7"/>
      <c r="N22412" s="7"/>
    </row>
    <row r="22413" spans="4:14" s="1" customFormat="1">
      <c r="D22413" s="32"/>
      <c r="G22413" s="32"/>
      <c r="I22413" s="7"/>
      <c r="J22413" s="7"/>
      <c r="K22413" s="7"/>
      <c r="N22413" s="7"/>
    </row>
    <row r="22414" spans="4:14" s="1" customFormat="1">
      <c r="D22414" s="32"/>
      <c r="G22414" s="32"/>
      <c r="I22414" s="7"/>
      <c r="J22414" s="7"/>
      <c r="K22414" s="7"/>
      <c r="N22414" s="7"/>
    </row>
    <row r="22415" spans="4:14" s="1" customFormat="1">
      <c r="D22415" s="32"/>
      <c r="G22415" s="32"/>
      <c r="I22415" s="7"/>
      <c r="J22415" s="7"/>
      <c r="K22415" s="7"/>
      <c r="N22415" s="7"/>
    </row>
    <row r="22416" spans="4:14" s="1" customFormat="1">
      <c r="D22416" s="32"/>
      <c r="G22416" s="32"/>
      <c r="I22416" s="7"/>
      <c r="J22416" s="7"/>
      <c r="K22416" s="7"/>
      <c r="N22416" s="7"/>
    </row>
    <row r="22417" spans="4:14" s="1" customFormat="1">
      <c r="D22417" s="32"/>
      <c r="G22417" s="32"/>
      <c r="I22417" s="7"/>
      <c r="J22417" s="7"/>
      <c r="K22417" s="7"/>
      <c r="N22417" s="7"/>
    </row>
    <row r="22418" spans="4:14" s="1" customFormat="1">
      <c r="D22418" s="32"/>
      <c r="G22418" s="32"/>
      <c r="I22418" s="7"/>
      <c r="J22418" s="7"/>
      <c r="K22418" s="7"/>
      <c r="N22418" s="7"/>
    </row>
    <row r="22419" spans="4:14" s="1" customFormat="1">
      <c r="D22419" s="32"/>
      <c r="G22419" s="32"/>
      <c r="I22419" s="7"/>
      <c r="J22419" s="7"/>
      <c r="K22419" s="7"/>
      <c r="N22419" s="7"/>
    </row>
    <row r="22420" spans="4:14" s="1" customFormat="1">
      <c r="D22420" s="32"/>
      <c r="G22420" s="32"/>
      <c r="I22420" s="7"/>
      <c r="J22420" s="7"/>
      <c r="K22420" s="7"/>
      <c r="N22420" s="7"/>
    </row>
    <row r="22421" spans="4:14" s="1" customFormat="1">
      <c r="D22421" s="32"/>
      <c r="G22421" s="32"/>
      <c r="I22421" s="7"/>
      <c r="J22421" s="7"/>
      <c r="K22421" s="7"/>
      <c r="N22421" s="7"/>
    </row>
    <row r="22422" spans="4:14" s="1" customFormat="1">
      <c r="D22422" s="32"/>
      <c r="G22422" s="32"/>
      <c r="I22422" s="7"/>
      <c r="J22422" s="7"/>
      <c r="K22422" s="7"/>
      <c r="N22422" s="7"/>
    </row>
    <row r="22423" spans="4:14" s="1" customFormat="1">
      <c r="D22423" s="32"/>
      <c r="G22423" s="32"/>
      <c r="I22423" s="7"/>
      <c r="J22423" s="7"/>
      <c r="K22423" s="7"/>
      <c r="N22423" s="7"/>
    </row>
    <row r="22424" spans="4:14" s="1" customFormat="1">
      <c r="D22424" s="32"/>
      <c r="G22424" s="32"/>
      <c r="I22424" s="7"/>
      <c r="J22424" s="7"/>
      <c r="K22424" s="7"/>
      <c r="N22424" s="7"/>
    </row>
    <row r="22425" spans="4:14" s="1" customFormat="1">
      <c r="D22425" s="32"/>
      <c r="G22425" s="32"/>
      <c r="I22425" s="7"/>
      <c r="J22425" s="7"/>
      <c r="K22425" s="7"/>
      <c r="N22425" s="7"/>
    </row>
    <row r="22426" spans="4:14" s="1" customFormat="1">
      <c r="D22426" s="32"/>
      <c r="G22426" s="32"/>
      <c r="I22426" s="7"/>
      <c r="J22426" s="7"/>
      <c r="K22426" s="7"/>
      <c r="N22426" s="7"/>
    </row>
    <row r="22427" spans="4:14" s="1" customFormat="1">
      <c r="D22427" s="32"/>
      <c r="G22427" s="32"/>
      <c r="I22427" s="7"/>
      <c r="J22427" s="7"/>
      <c r="K22427" s="7"/>
      <c r="N22427" s="7"/>
    </row>
    <row r="22428" spans="4:14" s="1" customFormat="1">
      <c r="D22428" s="32"/>
      <c r="G22428" s="32"/>
      <c r="I22428" s="7"/>
      <c r="J22428" s="7"/>
      <c r="K22428" s="7"/>
      <c r="N22428" s="7"/>
    </row>
    <row r="22429" spans="4:14" s="1" customFormat="1">
      <c r="D22429" s="32"/>
      <c r="G22429" s="32"/>
      <c r="I22429" s="7"/>
      <c r="J22429" s="7"/>
      <c r="K22429" s="7"/>
      <c r="N22429" s="7"/>
    </row>
    <row r="22430" spans="4:14" s="1" customFormat="1">
      <c r="D22430" s="32"/>
      <c r="G22430" s="32"/>
      <c r="I22430" s="7"/>
      <c r="J22430" s="7"/>
      <c r="K22430" s="7"/>
      <c r="N22430" s="7"/>
    </row>
    <row r="22431" spans="4:14" s="1" customFormat="1">
      <c r="D22431" s="32"/>
      <c r="G22431" s="32"/>
      <c r="I22431" s="7"/>
      <c r="J22431" s="7"/>
      <c r="K22431" s="7"/>
      <c r="N22431" s="7"/>
    </row>
    <row r="22432" spans="4:14" s="1" customFormat="1">
      <c r="D22432" s="32"/>
      <c r="G22432" s="32"/>
      <c r="I22432" s="7"/>
      <c r="J22432" s="7"/>
      <c r="K22432" s="7"/>
      <c r="N22432" s="7"/>
    </row>
    <row r="22433" spans="4:14" s="1" customFormat="1">
      <c r="D22433" s="32"/>
      <c r="G22433" s="32"/>
      <c r="I22433" s="7"/>
      <c r="J22433" s="7"/>
      <c r="K22433" s="7"/>
      <c r="N22433" s="7"/>
    </row>
    <row r="22434" spans="4:14" s="1" customFormat="1">
      <c r="D22434" s="32"/>
      <c r="G22434" s="32"/>
      <c r="I22434" s="7"/>
      <c r="J22434" s="7"/>
      <c r="K22434" s="7"/>
      <c r="N22434" s="7"/>
    </row>
    <row r="22435" spans="4:14" s="1" customFormat="1">
      <c r="D22435" s="32"/>
      <c r="G22435" s="32"/>
      <c r="I22435" s="7"/>
      <c r="J22435" s="7"/>
      <c r="K22435" s="7"/>
      <c r="N22435" s="7"/>
    </row>
    <row r="22436" spans="4:14" s="1" customFormat="1">
      <c r="D22436" s="32"/>
      <c r="G22436" s="32"/>
      <c r="I22436" s="7"/>
      <c r="J22436" s="7"/>
      <c r="K22436" s="7"/>
      <c r="N22436" s="7"/>
    </row>
    <row r="22437" spans="4:14" s="1" customFormat="1">
      <c r="D22437" s="32"/>
      <c r="G22437" s="32"/>
      <c r="I22437" s="7"/>
      <c r="J22437" s="7"/>
      <c r="K22437" s="7"/>
      <c r="N22437" s="7"/>
    </row>
    <row r="22438" spans="4:14" s="1" customFormat="1">
      <c r="D22438" s="32"/>
      <c r="G22438" s="32"/>
      <c r="I22438" s="7"/>
      <c r="J22438" s="7"/>
      <c r="K22438" s="7"/>
      <c r="N22438" s="7"/>
    </row>
    <row r="22439" spans="4:14" s="1" customFormat="1">
      <c r="D22439" s="32"/>
      <c r="G22439" s="32"/>
      <c r="I22439" s="7"/>
      <c r="J22439" s="7"/>
      <c r="K22439" s="7"/>
      <c r="N22439" s="7"/>
    </row>
    <row r="22440" spans="4:14" s="1" customFormat="1">
      <c r="D22440" s="32"/>
      <c r="G22440" s="32"/>
      <c r="I22440" s="7"/>
      <c r="J22440" s="7"/>
      <c r="K22440" s="7"/>
      <c r="N22440" s="7"/>
    </row>
    <row r="22441" spans="4:14" s="1" customFormat="1">
      <c r="D22441" s="32"/>
      <c r="G22441" s="32"/>
      <c r="I22441" s="7"/>
      <c r="J22441" s="7"/>
      <c r="K22441" s="7"/>
      <c r="N22441" s="7"/>
    </row>
    <row r="22442" spans="4:14" s="1" customFormat="1">
      <c r="D22442" s="32"/>
      <c r="G22442" s="32"/>
      <c r="I22442" s="7"/>
      <c r="J22442" s="7"/>
      <c r="K22442" s="7"/>
      <c r="N22442" s="7"/>
    </row>
    <row r="22443" spans="4:14" s="1" customFormat="1">
      <c r="D22443" s="32"/>
      <c r="G22443" s="32"/>
      <c r="I22443" s="7"/>
      <c r="J22443" s="7"/>
      <c r="K22443" s="7"/>
      <c r="N22443" s="7"/>
    </row>
    <row r="22444" spans="4:14" s="1" customFormat="1">
      <c r="D22444" s="32"/>
      <c r="G22444" s="32"/>
      <c r="I22444" s="7"/>
      <c r="J22444" s="7"/>
      <c r="K22444" s="7"/>
      <c r="N22444" s="7"/>
    </row>
    <row r="22445" spans="4:14" s="1" customFormat="1">
      <c r="D22445" s="32"/>
      <c r="G22445" s="32"/>
      <c r="I22445" s="7"/>
      <c r="J22445" s="7"/>
      <c r="K22445" s="7"/>
      <c r="N22445" s="7"/>
    </row>
    <row r="22446" spans="4:14" s="1" customFormat="1">
      <c r="D22446" s="32"/>
      <c r="G22446" s="32"/>
      <c r="I22446" s="7"/>
      <c r="J22446" s="7"/>
      <c r="K22446" s="7"/>
      <c r="N22446" s="7"/>
    </row>
    <row r="22447" spans="4:14" s="1" customFormat="1">
      <c r="D22447" s="32"/>
      <c r="G22447" s="32"/>
      <c r="I22447" s="7"/>
      <c r="J22447" s="7"/>
      <c r="K22447" s="7"/>
      <c r="N22447" s="7"/>
    </row>
    <row r="22448" spans="4:14" s="1" customFormat="1">
      <c r="D22448" s="32"/>
      <c r="G22448" s="32"/>
      <c r="I22448" s="7"/>
      <c r="J22448" s="7"/>
      <c r="K22448" s="7"/>
      <c r="N22448" s="7"/>
    </row>
    <row r="22449" spans="4:14" s="1" customFormat="1">
      <c r="D22449" s="32"/>
      <c r="G22449" s="32"/>
      <c r="I22449" s="7"/>
      <c r="J22449" s="7"/>
      <c r="K22449" s="7"/>
      <c r="N22449" s="7"/>
    </row>
    <row r="22450" spans="4:14" s="1" customFormat="1">
      <c r="D22450" s="32"/>
      <c r="G22450" s="32"/>
      <c r="I22450" s="7"/>
      <c r="J22450" s="7"/>
      <c r="K22450" s="7"/>
      <c r="N22450" s="7"/>
    </row>
    <row r="22451" spans="4:14" s="1" customFormat="1">
      <c r="D22451" s="32"/>
      <c r="G22451" s="32"/>
      <c r="I22451" s="7"/>
      <c r="J22451" s="7"/>
      <c r="K22451" s="7"/>
      <c r="N22451" s="7"/>
    </row>
    <row r="22452" spans="4:14" s="1" customFormat="1">
      <c r="D22452" s="32"/>
      <c r="G22452" s="32"/>
      <c r="I22452" s="7"/>
      <c r="J22452" s="7"/>
      <c r="K22452" s="7"/>
      <c r="N22452" s="7"/>
    </row>
    <row r="22453" spans="4:14" s="1" customFormat="1">
      <c r="D22453" s="32"/>
      <c r="G22453" s="32"/>
      <c r="I22453" s="7"/>
      <c r="J22453" s="7"/>
      <c r="K22453" s="7"/>
      <c r="N22453" s="7"/>
    </row>
    <row r="22454" spans="4:14" s="1" customFormat="1">
      <c r="D22454" s="32"/>
      <c r="G22454" s="32"/>
      <c r="I22454" s="7"/>
      <c r="J22454" s="7"/>
      <c r="K22454" s="7"/>
      <c r="N22454" s="7"/>
    </row>
    <row r="22455" spans="4:14" s="1" customFormat="1">
      <c r="D22455" s="32"/>
      <c r="G22455" s="32"/>
      <c r="I22455" s="7"/>
      <c r="J22455" s="7"/>
      <c r="K22455" s="7"/>
      <c r="N22455" s="7"/>
    </row>
    <row r="22456" spans="4:14" s="1" customFormat="1">
      <c r="D22456" s="32"/>
      <c r="G22456" s="32"/>
      <c r="I22456" s="7"/>
      <c r="J22456" s="7"/>
      <c r="K22456" s="7"/>
      <c r="N22456" s="7"/>
    </row>
    <row r="22457" spans="4:14" s="1" customFormat="1">
      <c r="D22457" s="32"/>
      <c r="G22457" s="32"/>
      <c r="I22457" s="7"/>
      <c r="J22457" s="7"/>
      <c r="K22457" s="7"/>
      <c r="N22457" s="7"/>
    </row>
    <row r="22458" spans="4:14" s="1" customFormat="1">
      <c r="D22458" s="32"/>
      <c r="G22458" s="32"/>
      <c r="I22458" s="7"/>
      <c r="J22458" s="7"/>
      <c r="K22458" s="7"/>
      <c r="N22458" s="7"/>
    </row>
    <row r="22459" spans="4:14" s="1" customFormat="1">
      <c r="D22459" s="32"/>
      <c r="G22459" s="32"/>
      <c r="I22459" s="7"/>
      <c r="J22459" s="7"/>
      <c r="K22459" s="7"/>
      <c r="N22459" s="7"/>
    </row>
    <row r="22460" spans="4:14" s="1" customFormat="1">
      <c r="D22460" s="32"/>
      <c r="G22460" s="32"/>
      <c r="I22460" s="7"/>
      <c r="J22460" s="7"/>
      <c r="K22460" s="7"/>
      <c r="N22460" s="7"/>
    </row>
    <row r="22461" spans="4:14" s="1" customFormat="1">
      <c r="D22461" s="32"/>
      <c r="G22461" s="32"/>
      <c r="I22461" s="7"/>
      <c r="J22461" s="7"/>
      <c r="K22461" s="7"/>
      <c r="N22461" s="7"/>
    </row>
    <row r="22462" spans="4:14" s="1" customFormat="1">
      <c r="D22462" s="32"/>
      <c r="G22462" s="32"/>
      <c r="I22462" s="7"/>
      <c r="J22462" s="7"/>
      <c r="K22462" s="7"/>
      <c r="N22462" s="7"/>
    </row>
    <row r="22463" spans="4:14" s="1" customFormat="1">
      <c r="D22463" s="32"/>
      <c r="G22463" s="32"/>
      <c r="I22463" s="7"/>
      <c r="J22463" s="7"/>
      <c r="K22463" s="7"/>
      <c r="N22463" s="7"/>
    </row>
    <row r="22464" spans="4:14" s="1" customFormat="1">
      <c r="D22464" s="32"/>
      <c r="G22464" s="32"/>
      <c r="I22464" s="7"/>
      <c r="J22464" s="7"/>
      <c r="K22464" s="7"/>
      <c r="N22464" s="7"/>
    </row>
    <row r="22465" spans="4:14" s="1" customFormat="1">
      <c r="D22465" s="32"/>
      <c r="G22465" s="32"/>
      <c r="I22465" s="7"/>
      <c r="J22465" s="7"/>
      <c r="K22465" s="7"/>
      <c r="N22465" s="7"/>
    </row>
    <row r="22466" spans="4:14" s="1" customFormat="1">
      <c r="D22466" s="32"/>
      <c r="G22466" s="32"/>
      <c r="I22466" s="7"/>
      <c r="J22466" s="7"/>
      <c r="K22466" s="7"/>
      <c r="N22466" s="7"/>
    </row>
    <row r="22467" spans="4:14" s="1" customFormat="1">
      <c r="D22467" s="32"/>
      <c r="G22467" s="32"/>
      <c r="I22467" s="7"/>
      <c r="J22467" s="7"/>
      <c r="K22467" s="7"/>
      <c r="N22467" s="7"/>
    </row>
    <row r="22468" spans="4:14" s="1" customFormat="1">
      <c r="D22468" s="32"/>
      <c r="G22468" s="32"/>
      <c r="I22468" s="7"/>
      <c r="J22468" s="7"/>
      <c r="K22468" s="7"/>
      <c r="N22468" s="7"/>
    </row>
    <row r="22469" spans="4:14" s="1" customFormat="1">
      <c r="D22469" s="32"/>
      <c r="G22469" s="32"/>
      <c r="I22469" s="7"/>
      <c r="J22469" s="7"/>
      <c r="K22469" s="7"/>
      <c r="N22469" s="7"/>
    </row>
    <row r="22470" spans="4:14" s="1" customFormat="1">
      <c r="D22470" s="32"/>
      <c r="G22470" s="32"/>
      <c r="I22470" s="7"/>
      <c r="J22470" s="7"/>
      <c r="K22470" s="7"/>
      <c r="N22470" s="7"/>
    </row>
    <row r="22471" spans="4:14" s="1" customFormat="1">
      <c r="D22471" s="32"/>
      <c r="G22471" s="32"/>
      <c r="I22471" s="7"/>
      <c r="J22471" s="7"/>
      <c r="K22471" s="7"/>
      <c r="N22471" s="7"/>
    </row>
    <row r="22472" spans="4:14" s="1" customFormat="1">
      <c r="D22472" s="32"/>
      <c r="G22472" s="32"/>
      <c r="I22472" s="7"/>
      <c r="J22472" s="7"/>
      <c r="K22472" s="7"/>
      <c r="N22472" s="7"/>
    </row>
    <row r="22473" spans="4:14" s="1" customFormat="1">
      <c r="D22473" s="32"/>
      <c r="G22473" s="32"/>
      <c r="I22473" s="7"/>
      <c r="J22473" s="7"/>
      <c r="K22473" s="7"/>
      <c r="N22473" s="7"/>
    </row>
    <row r="22474" spans="4:14" s="1" customFormat="1">
      <c r="D22474" s="32"/>
      <c r="G22474" s="32"/>
      <c r="I22474" s="7"/>
      <c r="J22474" s="7"/>
      <c r="K22474" s="7"/>
      <c r="N22474" s="7"/>
    </row>
    <row r="22475" spans="4:14" s="1" customFormat="1">
      <c r="D22475" s="32"/>
      <c r="G22475" s="32"/>
      <c r="I22475" s="7"/>
      <c r="J22475" s="7"/>
      <c r="K22475" s="7"/>
      <c r="N22475" s="7"/>
    </row>
    <row r="22476" spans="4:14" s="1" customFormat="1">
      <c r="D22476" s="32"/>
      <c r="G22476" s="32"/>
      <c r="I22476" s="7"/>
      <c r="J22476" s="7"/>
      <c r="K22476" s="7"/>
      <c r="N22476" s="7"/>
    </row>
    <row r="22477" spans="4:14" s="1" customFormat="1">
      <c r="D22477" s="32"/>
      <c r="G22477" s="32"/>
      <c r="I22477" s="7"/>
      <c r="J22477" s="7"/>
      <c r="K22477" s="7"/>
      <c r="N22477" s="7"/>
    </row>
    <row r="22478" spans="4:14" s="1" customFormat="1">
      <c r="D22478" s="32"/>
      <c r="G22478" s="32"/>
      <c r="I22478" s="7"/>
      <c r="J22478" s="7"/>
      <c r="K22478" s="7"/>
      <c r="N22478" s="7"/>
    </row>
    <row r="22479" spans="4:14" s="1" customFormat="1">
      <c r="D22479" s="32"/>
      <c r="G22479" s="32"/>
      <c r="I22479" s="7"/>
      <c r="J22479" s="7"/>
      <c r="K22479" s="7"/>
      <c r="N22479" s="7"/>
    </row>
    <row r="22480" spans="4:14" s="1" customFormat="1">
      <c r="D22480" s="32"/>
      <c r="G22480" s="32"/>
      <c r="I22480" s="7"/>
      <c r="J22480" s="7"/>
      <c r="K22480" s="7"/>
      <c r="N22480" s="7"/>
    </row>
    <row r="22481" spans="4:14" s="1" customFormat="1">
      <c r="D22481" s="32"/>
      <c r="G22481" s="32"/>
      <c r="I22481" s="7"/>
      <c r="J22481" s="7"/>
      <c r="K22481" s="7"/>
      <c r="N22481" s="7"/>
    </row>
    <row r="22482" spans="4:14" s="1" customFormat="1">
      <c r="D22482" s="32"/>
      <c r="G22482" s="32"/>
      <c r="I22482" s="7"/>
      <c r="J22482" s="7"/>
      <c r="K22482" s="7"/>
      <c r="N22482" s="7"/>
    </row>
    <row r="22483" spans="4:14" s="1" customFormat="1">
      <c r="D22483" s="32"/>
      <c r="G22483" s="32"/>
      <c r="I22483" s="7"/>
      <c r="J22483" s="7"/>
      <c r="K22483" s="7"/>
      <c r="N22483" s="7"/>
    </row>
    <row r="22484" spans="4:14" s="1" customFormat="1">
      <c r="D22484" s="32"/>
      <c r="G22484" s="32"/>
      <c r="I22484" s="7"/>
      <c r="J22484" s="7"/>
      <c r="K22484" s="7"/>
      <c r="N22484" s="7"/>
    </row>
    <row r="22485" spans="4:14" s="1" customFormat="1">
      <c r="D22485" s="32"/>
      <c r="G22485" s="32"/>
      <c r="I22485" s="7"/>
      <c r="J22485" s="7"/>
      <c r="K22485" s="7"/>
      <c r="N22485" s="7"/>
    </row>
    <row r="22486" spans="4:14" s="1" customFormat="1">
      <c r="D22486" s="32"/>
      <c r="G22486" s="32"/>
      <c r="I22486" s="7"/>
      <c r="J22486" s="7"/>
      <c r="K22486" s="7"/>
      <c r="N22486" s="7"/>
    </row>
    <row r="22487" spans="4:14" s="1" customFormat="1">
      <c r="D22487" s="32"/>
      <c r="G22487" s="32"/>
      <c r="I22487" s="7"/>
      <c r="J22487" s="7"/>
      <c r="K22487" s="7"/>
      <c r="N22487" s="7"/>
    </row>
    <row r="22488" spans="4:14" s="1" customFormat="1">
      <c r="D22488" s="32"/>
      <c r="G22488" s="32"/>
      <c r="I22488" s="7"/>
      <c r="J22488" s="7"/>
      <c r="K22488" s="7"/>
      <c r="N22488" s="7"/>
    </row>
    <row r="22489" spans="4:14" s="1" customFormat="1">
      <c r="D22489" s="32"/>
      <c r="G22489" s="32"/>
      <c r="I22489" s="7"/>
      <c r="J22489" s="7"/>
      <c r="K22489" s="7"/>
      <c r="N22489" s="7"/>
    </row>
    <row r="22490" spans="4:14" s="1" customFormat="1">
      <c r="D22490" s="32"/>
      <c r="G22490" s="32"/>
      <c r="I22490" s="7"/>
      <c r="J22490" s="7"/>
      <c r="K22490" s="7"/>
      <c r="N22490" s="7"/>
    </row>
    <row r="22491" spans="4:14" s="1" customFormat="1">
      <c r="D22491" s="32"/>
      <c r="G22491" s="32"/>
      <c r="I22491" s="7"/>
      <c r="J22491" s="7"/>
      <c r="K22491" s="7"/>
      <c r="N22491" s="7"/>
    </row>
    <row r="22492" spans="4:14" s="1" customFormat="1">
      <c r="D22492" s="32"/>
      <c r="G22492" s="32"/>
      <c r="I22492" s="7"/>
      <c r="J22492" s="7"/>
      <c r="K22492" s="7"/>
      <c r="N22492" s="7"/>
    </row>
    <row r="22493" spans="4:14" s="1" customFormat="1">
      <c r="D22493" s="32"/>
      <c r="G22493" s="32"/>
      <c r="I22493" s="7"/>
      <c r="J22493" s="7"/>
      <c r="K22493" s="7"/>
      <c r="N22493" s="7"/>
    </row>
    <row r="22494" spans="4:14" s="1" customFormat="1">
      <c r="D22494" s="32"/>
      <c r="G22494" s="32"/>
      <c r="I22494" s="7"/>
      <c r="J22494" s="7"/>
      <c r="K22494" s="7"/>
      <c r="N22494" s="7"/>
    </row>
    <row r="22495" spans="4:14" s="1" customFormat="1">
      <c r="D22495" s="32"/>
      <c r="G22495" s="32"/>
      <c r="I22495" s="7"/>
      <c r="J22495" s="7"/>
      <c r="K22495" s="7"/>
      <c r="N22495" s="7"/>
    </row>
    <row r="22496" spans="4:14" s="1" customFormat="1">
      <c r="D22496" s="32"/>
      <c r="G22496" s="32"/>
      <c r="I22496" s="7"/>
      <c r="J22496" s="7"/>
      <c r="K22496" s="7"/>
      <c r="N22496" s="7"/>
    </row>
    <row r="22497" spans="4:14" s="1" customFormat="1">
      <c r="D22497" s="32"/>
      <c r="G22497" s="32"/>
      <c r="I22497" s="7"/>
      <c r="J22497" s="7"/>
      <c r="K22497" s="7"/>
      <c r="N22497" s="7"/>
    </row>
    <row r="22498" spans="4:14" s="1" customFormat="1">
      <c r="D22498" s="32"/>
      <c r="G22498" s="32"/>
      <c r="I22498" s="7"/>
      <c r="J22498" s="7"/>
      <c r="K22498" s="7"/>
      <c r="N22498" s="7"/>
    </row>
    <row r="22499" spans="4:14" s="1" customFormat="1">
      <c r="D22499" s="32"/>
      <c r="G22499" s="32"/>
      <c r="I22499" s="7"/>
      <c r="J22499" s="7"/>
      <c r="K22499" s="7"/>
      <c r="N22499" s="7"/>
    </row>
    <row r="22500" spans="4:14" s="1" customFormat="1">
      <c r="D22500" s="32"/>
      <c r="G22500" s="32"/>
      <c r="I22500" s="7"/>
      <c r="J22500" s="7"/>
      <c r="K22500" s="7"/>
      <c r="N22500" s="7"/>
    </row>
    <row r="22501" spans="4:14" s="1" customFormat="1">
      <c r="D22501" s="32"/>
      <c r="G22501" s="32"/>
      <c r="I22501" s="7"/>
      <c r="J22501" s="7"/>
      <c r="K22501" s="7"/>
      <c r="N22501" s="7"/>
    </row>
    <row r="22502" spans="4:14" s="1" customFormat="1">
      <c r="D22502" s="32"/>
      <c r="G22502" s="32"/>
      <c r="I22502" s="7"/>
      <c r="J22502" s="7"/>
      <c r="K22502" s="7"/>
      <c r="N22502" s="7"/>
    </row>
    <row r="22503" spans="4:14" s="1" customFormat="1">
      <c r="D22503" s="32"/>
      <c r="G22503" s="32"/>
      <c r="I22503" s="7"/>
      <c r="J22503" s="7"/>
      <c r="K22503" s="7"/>
      <c r="N22503" s="7"/>
    </row>
    <row r="22504" spans="4:14" s="1" customFormat="1">
      <c r="D22504" s="32"/>
      <c r="G22504" s="32"/>
      <c r="I22504" s="7"/>
      <c r="J22504" s="7"/>
      <c r="K22504" s="7"/>
      <c r="N22504" s="7"/>
    </row>
    <row r="22505" spans="4:14" s="1" customFormat="1">
      <c r="D22505" s="32"/>
      <c r="G22505" s="32"/>
      <c r="I22505" s="7"/>
      <c r="J22505" s="7"/>
      <c r="K22505" s="7"/>
      <c r="N22505" s="7"/>
    </row>
    <row r="22506" spans="4:14" s="1" customFormat="1">
      <c r="D22506" s="32"/>
      <c r="G22506" s="32"/>
      <c r="I22506" s="7"/>
      <c r="J22506" s="7"/>
      <c r="K22506" s="7"/>
      <c r="N22506" s="7"/>
    </row>
    <row r="22507" spans="4:14" s="1" customFormat="1">
      <c r="D22507" s="32"/>
      <c r="G22507" s="32"/>
      <c r="I22507" s="7"/>
      <c r="J22507" s="7"/>
      <c r="K22507" s="7"/>
      <c r="N22507" s="7"/>
    </row>
    <row r="22508" spans="4:14" s="1" customFormat="1">
      <c r="D22508" s="32"/>
      <c r="G22508" s="32"/>
      <c r="I22508" s="7"/>
      <c r="J22508" s="7"/>
      <c r="K22508" s="7"/>
      <c r="N22508" s="7"/>
    </row>
    <row r="22509" spans="4:14" s="1" customFormat="1">
      <c r="D22509" s="32"/>
      <c r="G22509" s="32"/>
      <c r="I22509" s="7"/>
      <c r="J22509" s="7"/>
      <c r="K22509" s="7"/>
      <c r="N22509" s="7"/>
    </row>
    <row r="22510" spans="4:14" s="1" customFormat="1">
      <c r="D22510" s="32"/>
      <c r="G22510" s="32"/>
      <c r="I22510" s="7"/>
      <c r="J22510" s="7"/>
      <c r="K22510" s="7"/>
      <c r="N22510" s="7"/>
    </row>
    <row r="22511" spans="4:14" s="1" customFormat="1">
      <c r="D22511" s="32"/>
      <c r="G22511" s="32"/>
      <c r="I22511" s="7"/>
      <c r="J22511" s="7"/>
      <c r="K22511" s="7"/>
      <c r="N22511" s="7"/>
    </row>
    <row r="22512" spans="4:14" s="1" customFormat="1">
      <c r="D22512" s="32"/>
      <c r="G22512" s="32"/>
      <c r="I22512" s="7"/>
      <c r="J22512" s="7"/>
      <c r="K22512" s="7"/>
      <c r="N22512" s="7"/>
    </row>
    <row r="22513" spans="4:14" s="1" customFormat="1">
      <c r="D22513" s="32"/>
      <c r="G22513" s="32"/>
      <c r="I22513" s="7"/>
      <c r="J22513" s="7"/>
      <c r="K22513" s="7"/>
      <c r="N22513" s="7"/>
    </row>
    <row r="22514" spans="4:14" s="1" customFormat="1">
      <c r="D22514" s="32"/>
      <c r="G22514" s="32"/>
      <c r="I22514" s="7"/>
      <c r="J22514" s="7"/>
      <c r="K22514" s="7"/>
      <c r="N22514" s="7"/>
    </row>
    <row r="22515" spans="4:14" s="1" customFormat="1">
      <c r="D22515" s="32"/>
      <c r="G22515" s="32"/>
      <c r="I22515" s="7"/>
      <c r="J22515" s="7"/>
      <c r="K22515" s="7"/>
      <c r="N22515" s="7"/>
    </row>
    <row r="22516" spans="4:14" s="1" customFormat="1">
      <c r="D22516" s="32"/>
      <c r="G22516" s="32"/>
      <c r="I22516" s="7"/>
      <c r="J22516" s="7"/>
      <c r="K22516" s="7"/>
      <c r="N22516" s="7"/>
    </row>
    <row r="22517" spans="4:14" s="1" customFormat="1">
      <c r="D22517" s="32"/>
      <c r="G22517" s="32"/>
      <c r="I22517" s="7"/>
      <c r="J22517" s="7"/>
      <c r="K22517" s="7"/>
      <c r="N22517" s="7"/>
    </row>
    <row r="22518" spans="4:14" s="1" customFormat="1">
      <c r="D22518" s="32"/>
      <c r="G22518" s="32"/>
      <c r="I22518" s="7"/>
      <c r="J22518" s="7"/>
      <c r="K22518" s="7"/>
      <c r="N22518" s="7"/>
    </row>
    <row r="22519" spans="4:14" s="1" customFormat="1">
      <c r="D22519" s="32"/>
      <c r="G22519" s="32"/>
      <c r="I22519" s="7"/>
      <c r="J22519" s="7"/>
      <c r="K22519" s="7"/>
      <c r="N22519" s="7"/>
    </row>
    <row r="22520" spans="4:14" s="1" customFormat="1">
      <c r="D22520" s="32"/>
      <c r="G22520" s="32"/>
      <c r="I22520" s="7"/>
      <c r="J22520" s="7"/>
      <c r="K22520" s="7"/>
      <c r="N22520" s="7"/>
    </row>
    <row r="22521" spans="4:14" s="1" customFormat="1">
      <c r="D22521" s="32"/>
      <c r="G22521" s="32"/>
      <c r="I22521" s="7"/>
      <c r="J22521" s="7"/>
      <c r="K22521" s="7"/>
      <c r="N22521" s="7"/>
    </row>
    <row r="22522" spans="4:14" s="1" customFormat="1">
      <c r="D22522" s="32"/>
      <c r="G22522" s="32"/>
      <c r="I22522" s="7"/>
      <c r="J22522" s="7"/>
      <c r="K22522" s="7"/>
      <c r="N22522" s="7"/>
    </row>
    <row r="22523" spans="4:14" s="1" customFormat="1">
      <c r="D22523" s="32"/>
      <c r="G22523" s="32"/>
      <c r="I22523" s="7"/>
      <c r="J22523" s="7"/>
      <c r="K22523" s="7"/>
      <c r="N22523" s="7"/>
    </row>
    <row r="22524" spans="4:14" s="1" customFormat="1">
      <c r="D22524" s="32"/>
      <c r="G22524" s="32"/>
      <c r="I22524" s="7"/>
      <c r="J22524" s="7"/>
      <c r="K22524" s="7"/>
      <c r="N22524" s="7"/>
    </row>
    <row r="22525" spans="4:14" s="1" customFormat="1">
      <c r="D22525" s="32"/>
      <c r="G22525" s="32"/>
      <c r="I22525" s="7"/>
      <c r="J22525" s="7"/>
      <c r="K22525" s="7"/>
      <c r="N22525" s="7"/>
    </row>
    <row r="22526" spans="4:14" s="1" customFormat="1">
      <c r="D22526" s="32"/>
      <c r="G22526" s="32"/>
      <c r="I22526" s="7"/>
      <c r="J22526" s="7"/>
      <c r="K22526" s="7"/>
      <c r="N22526" s="7"/>
    </row>
    <row r="22527" spans="4:14" s="1" customFormat="1">
      <c r="D22527" s="32"/>
      <c r="G22527" s="32"/>
      <c r="I22527" s="7"/>
      <c r="J22527" s="7"/>
      <c r="K22527" s="7"/>
      <c r="N22527" s="7"/>
    </row>
    <row r="22528" spans="4:14" s="1" customFormat="1">
      <c r="D22528" s="32"/>
      <c r="G22528" s="32"/>
      <c r="I22528" s="7"/>
      <c r="J22528" s="7"/>
      <c r="K22528" s="7"/>
      <c r="N22528" s="7"/>
    </row>
    <row r="22529" spans="4:14" s="1" customFormat="1">
      <c r="D22529" s="32"/>
      <c r="G22529" s="32"/>
      <c r="I22529" s="7"/>
      <c r="J22529" s="7"/>
      <c r="K22529" s="7"/>
      <c r="N22529" s="7"/>
    </row>
    <row r="22530" spans="4:14" s="1" customFormat="1">
      <c r="D22530" s="32"/>
      <c r="G22530" s="32"/>
      <c r="I22530" s="7"/>
      <c r="J22530" s="7"/>
      <c r="K22530" s="7"/>
      <c r="N22530" s="7"/>
    </row>
    <row r="22531" spans="4:14" s="1" customFormat="1">
      <c r="D22531" s="32"/>
      <c r="G22531" s="32"/>
      <c r="I22531" s="7"/>
      <c r="J22531" s="7"/>
      <c r="K22531" s="7"/>
      <c r="N22531" s="7"/>
    </row>
    <row r="22532" spans="4:14" s="1" customFormat="1">
      <c r="D22532" s="32"/>
      <c r="G22532" s="32"/>
      <c r="I22532" s="7"/>
      <c r="J22532" s="7"/>
      <c r="K22532" s="7"/>
      <c r="N22532" s="7"/>
    </row>
    <row r="22533" spans="4:14" s="1" customFormat="1">
      <c r="D22533" s="32"/>
      <c r="G22533" s="32"/>
      <c r="I22533" s="7"/>
      <c r="J22533" s="7"/>
      <c r="K22533" s="7"/>
      <c r="N22533" s="7"/>
    </row>
    <row r="22534" spans="4:14" s="1" customFormat="1">
      <c r="D22534" s="32"/>
      <c r="G22534" s="32"/>
      <c r="I22534" s="7"/>
      <c r="J22534" s="7"/>
      <c r="K22534" s="7"/>
      <c r="N22534" s="7"/>
    </row>
    <row r="22535" spans="4:14" s="1" customFormat="1">
      <c r="D22535" s="32"/>
      <c r="G22535" s="32"/>
      <c r="I22535" s="7"/>
      <c r="J22535" s="7"/>
      <c r="K22535" s="7"/>
      <c r="N22535" s="7"/>
    </row>
    <row r="22536" spans="4:14" s="1" customFormat="1">
      <c r="D22536" s="32"/>
      <c r="G22536" s="32"/>
      <c r="I22536" s="7"/>
      <c r="J22536" s="7"/>
      <c r="K22536" s="7"/>
      <c r="N22536" s="7"/>
    </row>
    <row r="22537" spans="4:14" s="1" customFormat="1">
      <c r="D22537" s="32"/>
      <c r="G22537" s="32"/>
      <c r="I22537" s="7"/>
      <c r="J22537" s="7"/>
      <c r="K22537" s="7"/>
      <c r="N22537" s="7"/>
    </row>
    <row r="22538" spans="4:14" s="1" customFormat="1">
      <c r="D22538" s="32"/>
      <c r="G22538" s="32"/>
      <c r="I22538" s="7"/>
      <c r="J22538" s="7"/>
      <c r="K22538" s="7"/>
      <c r="N22538" s="7"/>
    </row>
    <row r="22539" spans="4:14" s="1" customFormat="1">
      <c r="D22539" s="32"/>
      <c r="G22539" s="32"/>
      <c r="I22539" s="7"/>
      <c r="J22539" s="7"/>
      <c r="K22539" s="7"/>
      <c r="N22539" s="7"/>
    </row>
    <row r="22540" spans="4:14" s="1" customFormat="1">
      <c r="D22540" s="32"/>
      <c r="G22540" s="32"/>
      <c r="I22540" s="7"/>
      <c r="J22540" s="7"/>
      <c r="K22540" s="7"/>
      <c r="N22540" s="7"/>
    </row>
    <row r="22541" spans="4:14" s="1" customFormat="1">
      <c r="D22541" s="32"/>
      <c r="G22541" s="32"/>
      <c r="I22541" s="7"/>
      <c r="J22541" s="7"/>
      <c r="K22541" s="7"/>
      <c r="N22541" s="7"/>
    </row>
    <row r="22542" spans="4:14" s="1" customFormat="1">
      <c r="D22542" s="32"/>
      <c r="G22542" s="32"/>
      <c r="I22542" s="7"/>
      <c r="J22542" s="7"/>
      <c r="K22542" s="7"/>
      <c r="N22542" s="7"/>
    </row>
    <row r="22543" spans="4:14" s="1" customFormat="1">
      <c r="D22543" s="32"/>
      <c r="G22543" s="32"/>
      <c r="I22543" s="7"/>
      <c r="J22543" s="7"/>
      <c r="K22543" s="7"/>
      <c r="N22543" s="7"/>
    </row>
    <row r="22544" spans="4:14" s="1" customFormat="1">
      <c r="D22544" s="32"/>
      <c r="G22544" s="32"/>
      <c r="I22544" s="7"/>
      <c r="J22544" s="7"/>
      <c r="K22544" s="7"/>
      <c r="N22544" s="7"/>
    </row>
    <row r="22545" spans="4:14" s="1" customFormat="1">
      <c r="D22545" s="32"/>
      <c r="G22545" s="32"/>
      <c r="I22545" s="7"/>
      <c r="J22545" s="7"/>
      <c r="K22545" s="7"/>
      <c r="N22545" s="7"/>
    </row>
    <row r="22546" spans="4:14" s="1" customFormat="1">
      <c r="D22546" s="32"/>
      <c r="G22546" s="32"/>
      <c r="I22546" s="7"/>
      <c r="J22546" s="7"/>
      <c r="K22546" s="7"/>
      <c r="N22546" s="7"/>
    </row>
    <row r="22547" spans="4:14" s="1" customFormat="1">
      <c r="D22547" s="32"/>
      <c r="G22547" s="32"/>
      <c r="I22547" s="7"/>
      <c r="J22547" s="7"/>
      <c r="K22547" s="7"/>
      <c r="N22547" s="7"/>
    </row>
    <row r="22548" spans="4:14" s="1" customFormat="1">
      <c r="D22548" s="32"/>
      <c r="G22548" s="32"/>
      <c r="I22548" s="7"/>
      <c r="J22548" s="7"/>
      <c r="K22548" s="7"/>
      <c r="N22548" s="7"/>
    </row>
    <row r="22549" spans="4:14" s="1" customFormat="1">
      <c r="D22549" s="32"/>
      <c r="G22549" s="32"/>
      <c r="I22549" s="7"/>
      <c r="J22549" s="7"/>
      <c r="K22549" s="7"/>
      <c r="N22549" s="7"/>
    </row>
    <row r="22550" spans="4:14" s="1" customFormat="1">
      <c r="D22550" s="32"/>
      <c r="G22550" s="32"/>
      <c r="I22550" s="7"/>
      <c r="J22550" s="7"/>
      <c r="K22550" s="7"/>
      <c r="N22550" s="7"/>
    </row>
    <row r="22551" spans="4:14" s="1" customFormat="1">
      <c r="D22551" s="32"/>
      <c r="G22551" s="32"/>
      <c r="I22551" s="7"/>
      <c r="J22551" s="7"/>
      <c r="K22551" s="7"/>
      <c r="N22551" s="7"/>
    </row>
    <row r="22552" spans="4:14" s="1" customFormat="1">
      <c r="D22552" s="32"/>
      <c r="G22552" s="32"/>
      <c r="I22552" s="7"/>
      <c r="J22552" s="7"/>
      <c r="K22552" s="7"/>
      <c r="N22552" s="7"/>
    </row>
    <row r="22553" spans="4:14" s="1" customFormat="1">
      <c r="D22553" s="32"/>
      <c r="G22553" s="32"/>
      <c r="I22553" s="7"/>
      <c r="J22553" s="7"/>
      <c r="K22553" s="7"/>
      <c r="N22553" s="7"/>
    </row>
    <row r="22554" spans="4:14" s="1" customFormat="1">
      <c r="D22554" s="32"/>
      <c r="G22554" s="32"/>
      <c r="I22554" s="7"/>
      <c r="J22554" s="7"/>
      <c r="K22554" s="7"/>
      <c r="N22554" s="7"/>
    </row>
    <row r="22555" spans="4:14" s="1" customFormat="1">
      <c r="D22555" s="32"/>
      <c r="G22555" s="32"/>
      <c r="I22555" s="7"/>
      <c r="J22555" s="7"/>
      <c r="K22555" s="7"/>
      <c r="N22555" s="7"/>
    </row>
    <row r="22556" spans="4:14" s="1" customFormat="1">
      <c r="D22556" s="32"/>
      <c r="G22556" s="32"/>
      <c r="I22556" s="7"/>
      <c r="J22556" s="7"/>
      <c r="K22556" s="7"/>
      <c r="N22556" s="7"/>
    </row>
    <row r="22557" spans="4:14" s="1" customFormat="1">
      <c r="D22557" s="32"/>
      <c r="G22557" s="32"/>
      <c r="I22557" s="7"/>
      <c r="J22557" s="7"/>
      <c r="K22557" s="7"/>
      <c r="N22557" s="7"/>
    </row>
    <row r="22558" spans="4:14" s="1" customFormat="1">
      <c r="D22558" s="32"/>
      <c r="G22558" s="32"/>
      <c r="I22558" s="7"/>
      <c r="J22558" s="7"/>
      <c r="K22558" s="7"/>
      <c r="N22558" s="7"/>
    </row>
    <row r="22559" spans="4:14" s="1" customFormat="1">
      <c r="D22559" s="32"/>
      <c r="G22559" s="32"/>
      <c r="I22559" s="7"/>
      <c r="J22559" s="7"/>
      <c r="K22559" s="7"/>
      <c r="N22559" s="7"/>
    </row>
    <row r="22560" spans="4:14" s="1" customFormat="1">
      <c r="D22560" s="32"/>
      <c r="G22560" s="32"/>
      <c r="I22560" s="7"/>
      <c r="J22560" s="7"/>
      <c r="K22560" s="7"/>
      <c r="N22560" s="7"/>
    </row>
    <row r="22561" spans="4:14" s="1" customFormat="1">
      <c r="D22561" s="32"/>
      <c r="G22561" s="32"/>
      <c r="I22561" s="7"/>
      <c r="J22561" s="7"/>
      <c r="K22561" s="7"/>
      <c r="N22561" s="7"/>
    </row>
    <row r="22562" spans="4:14" s="1" customFormat="1">
      <c r="D22562" s="32"/>
      <c r="G22562" s="32"/>
      <c r="I22562" s="7"/>
      <c r="J22562" s="7"/>
      <c r="K22562" s="7"/>
      <c r="N22562" s="7"/>
    </row>
    <row r="22563" spans="4:14" s="1" customFormat="1">
      <c r="D22563" s="32"/>
      <c r="G22563" s="32"/>
      <c r="I22563" s="7"/>
      <c r="J22563" s="7"/>
      <c r="K22563" s="7"/>
      <c r="N22563" s="7"/>
    </row>
    <row r="22564" spans="4:14" s="1" customFormat="1">
      <c r="D22564" s="32"/>
      <c r="G22564" s="32"/>
      <c r="I22564" s="7"/>
      <c r="J22564" s="7"/>
      <c r="K22564" s="7"/>
      <c r="N22564" s="7"/>
    </row>
    <row r="22565" spans="4:14" s="1" customFormat="1">
      <c r="D22565" s="32"/>
      <c r="G22565" s="32"/>
      <c r="I22565" s="7"/>
      <c r="J22565" s="7"/>
      <c r="K22565" s="7"/>
      <c r="N22565" s="7"/>
    </row>
    <row r="22566" spans="4:14" s="1" customFormat="1">
      <c r="D22566" s="32"/>
      <c r="G22566" s="32"/>
      <c r="I22566" s="7"/>
      <c r="J22566" s="7"/>
      <c r="K22566" s="7"/>
      <c r="N22566" s="7"/>
    </row>
    <row r="22567" spans="4:14" s="1" customFormat="1">
      <c r="D22567" s="32"/>
      <c r="G22567" s="32"/>
      <c r="I22567" s="7"/>
      <c r="J22567" s="7"/>
      <c r="K22567" s="7"/>
      <c r="N22567" s="7"/>
    </row>
    <row r="22568" spans="4:14" s="1" customFormat="1">
      <c r="D22568" s="32"/>
      <c r="G22568" s="32"/>
      <c r="I22568" s="7"/>
      <c r="J22568" s="7"/>
      <c r="K22568" s="7"/>
      <c r="N22568" s="7"/>
    </row>
    <row r="22569" spans="4:14" s="1" customFormat="1">
      <c r="D22569" s="32"/>
      <c r="G22569" s="32"/>
      <c r="I22569" s="7"/>
      <c r="J22569" s="7"/>
      <c r="K22569" s="7"/>
      <c r="N22569" s="7"/>
    </row>
    <row r="22570" spans="4:14" s="1" customFormat="1">
      <c r="D22570" s="32"/>
      <c r="G22570" s="32"/>
      <c r="I22570" s="7"/>
      <c r="J22570" s="7"/>
      <c r="K22570" s="7"/>
      <c r="N22570" s="7"/>
    </row>
    <row r="22571" spans="4:14" s="1" customFormat="1">
      <c r="D22571" s="32"/>
      <c r="G22571" s="32"/>
      <c r="I22571" s="7"/>
      <c r="J22571" s="7"/>
      <c r="K22571" s="7"/>
      <c r="N22571" s="7"/>
    </row>
    <row r="22572" spans="4:14" s="1" customFormat="1">
      <c r="D22572" s="32"/>
      <c r="G22572" s="32"/>
      <c r="I22572" s="7"/>
      <c r="J22572" s="7"/>
      <c r="K22572" s="7"/>
      <c r="N22572" s="7"/>
    </row>
    <row r="22573" spans="4:14" s="1" customFormat="1">
      <c r="D22573" s="32"/>
      <c r="G22573" s="32"/>
      <c r="I22573" s="7"/>
      <c r="J22573" s="7"/>
      <c r="K22573" s="7"/>
      <c r="N22573" s="7"/>
    </row>
    <row r="22574" spans="4:14" s="1" customFormat="1">
      <c r="D22574" s="32"/>
      <c r="G22574" s="32"/>
      <c r="I22574" s="7"/>
      <c r="J22574" s="7"/>
      <c r="K22574" s="7"/>
      <c r="N22574" s="7"/>
    </row>
    <row r="22575" spans="4:14" s="1" customFormat="1">
      <c r="D22575" s="32"/>
      <c r="G22575" s="32"/>
      <c r="I22575" s="7"/>
      <c r="J22575" s="7"/>
      <c r="K22575" s="7"/>
      <c r="N22575" s="7"/>
    </row>
    <row r="22576" spans="4:14" s="1" customFormat="1">
      <c r="D22576" s="32"/>
      <c r="G22576" s="32"/>
      <c r="I22576" s="7"/>
      <c r="J22576" s="7"/>
      <c r="K22576" s="7"/>
      <c r="N22576" s="7"/>
    </row>
    <row r="22577" spans="4:14" s="1" customFormat="1">
      <c r="D22577" s="32"/>
      <c r="G22577" s="32"/>
      <c r="I22577" s="7"/>
      <c r="J22577" s="7"/>
      <c r="K22577" s="7"/>
      <c r="N22577" s="7"/>
    </row>
    <row r="22578" spans="4:14" s="1" customFormat="1">
      <c r="D22578" s="32"/>
      <c r="G22578" s="32"/>
      <c r="I22578" s="7"/>
      <c r="J22578" s="7"/>
      <c r="K22578" s="7"/>
      <c r="N22578" s="7"/>
    </row>
    <row r="22579" spans="4:14" s="1" customFormat="1">
      <c r="D22579" s="32"/>
      <c r="G22579" s="32"/>
      <c r="I22579" s="7"/>
      <c r="J22579" s="7"/>
      <c r="K22579" s="7"/>
      <c r="N22579" s="7"/>
    </row>
    <row r="22580" spans="4:14" s="1" customFormat="1">
      <c r="D22580" s="32"/>
      <c r="G22580" s="32"/>
      <c r="I22580" s="7"/>
      <c r="J22580" s="7"/>
      <c r="K22580" s="7"/>
      <c r="N22580" s="7"/>
    </row>
    <row r="22581" spans="4:14" s="1" customFormat="1">
      <c r="D22581" s="32"/>
      <c r="G22581" s="32"/>
      <c r="I22581" s="7"/>
      <c r="J22581" s="7"/>
      <c r="K22581" s="7"/>
      <c r="N22581" s="7"/>
    </row>
    <row r="22582" spans="4:14" s="1" customFormat="1">
      <c r="D22582" s="32"/>
      <c r="G22582" s="32"/>
      <c r="I22582" s="7"/>
      <c r="J22582" s="7"/>
      <c r="K22582" s="7"/>
      <c r="N22582" s="7"/>
    </row>
    <row r="22583" spans="4:14" s="1" customFormat="1">
      <c r="D22583" s="32"/>
      <c r="G22583" s="32"/>
      <c r="I22583" s="7"/>
      <c r="J22583" s="7"/>
      <c r="K22583" s="7"/>
      <c r="N22583" s="7"/>
    </row>
    <row r="22584" spans="4:14" s="1" customFormat="1">
      <c r="D22584" s="32"/>
      <c r="G22584" s="32"/>
      <c r="I22584" s="7"/>
      <c r="J22584" s="7"/>
      <c r="K22584" s="7"/>
      <c r="N22584" s="7"/>
    </row>
    <row r="22585" spans="4:14" s="1" customFormat="1">
      <c r="D22585" s="32"/>
      <c r="G22585" s="32"/>
      <c r="I22585" s="7"/>
      <c r="J22585" s="7"/>
      <c r="K22585" s="7"/>
      <c r="N22585" s="7"/>
    </row>
    <row r="22586" spans="4:14" s="1" customFormat="1">
      <c r="D22586" s="32"/>
      <c r="G22586" s="32"/>
      <c r="I22586" s="7"/>
      <c r="J22586" s="7"/>
      <c r="K22586" s="7"/>
      <c r="N22586" s="7"/>
    </row>
    <row r="22587" spans="4:14" s="1" customFormat="1">
      <c r="D22587" s="32"/>
      <c r="G22587" s="32"/>
      <c r="I22587" s="7"/>
      <c r="J22587" s="7"/>
      <c r="K22587" s="7"/>
      <c r="N22587" s="7"/>
    </row>
    <row r="22588" spans="4:14" s="1" customFormat="1">
      <c r="D22588" s="32"/>
      <c r="G22588" s="32"/>
      <c r="I22588" s="7"/>
      <c r="J22588" s="7"/>
      <c r="K22588" s="7"/>
      <c r="N22588" s="7"/>
    </row>
    <row r="22589" spans="4:14" s="1" customFormat="1">
      <c r="D22589" s="32"/>
      <c r="G22589" s="32"/>
      <c r="I22589" s="7"/>
      <c r="J22589" s="7"/>
      <c r="K22589" s="7"/>
      <c r="N22589" s="7"/>
    </row>
    <row r="22590" spans="4:14" s="1" customFormat="1">
      <c r="D22590" s="32"/>
      <c r="G22590" s="32"/>
      <c r="I22590" s="7"/>
      <c r="J22590" s="7"/>
      <c r="K22590" s="7"/>
      <c r="N22590" s="7"/>
    </row>
    <row r="22591" spans="4:14" s="1" customFormat="1">
      <c r="D22591" s="32"/>
      <c r="G22591" s="32"/>
      <c r="I22591" s="7"/>
      <c r="J22591" s="7"/>
      <c r="K22591" s="7"/>
      <c r="N22591" s="7"/>
    </row>
    <row r="22592" spans="4:14" s="1" customFormat="1">
      <c r="D22592" s="32"/>
      <c r="G22592" s="32"/>
      <c r="I22592" s="7"/>
      <c r="J22592" s="7"/>
      <c r="K22592" s="7"/>
      <c r="N22592" s="7"/>
    </row>
    <row r="22593" spans="4:14" s="1" customFormat="1">
      <c r="D22593" s="32"/>
      <c r="G22593" s="32"/>
      <c r="I22593" s="7"/>
      <c r="J22593" s="7"/>
      <c r="K22593" s="7"/>
      <c r="N22593" s="7"/>
    </row>
    <row r="22594" spans="4:14" s="1" customFormat="1">
      <c r="D22594" s="32"/>
      <c r="G22594" s="32"/>
      <c r="I22594" s="7"/>
      <c r="J22594" s="7"/>
      <c r="K22594" s="7"/>
      <c r="N22594" s="7"/>
    </row>
    <row r="22595" spans="4:14" s="1" customFormat="1">
      <c r="D22595" s="32"/>
      <c r="G22595" s="32"/>
      <c r="I22595" s="7"/>
      <c r="J22595" s="7"/>
      <c r="K22595" s="7"/>
      <c r="N22595" s="7"/>
    </row>
    <row r="22596" spans="4:14" s="1" customFormat="1">
      <c r="D22596" s="32"/>
      <c r="G22596" s="32"/>
      <c r="I22596" s="7"/>
      <c r="J22596" s="7"/>
      <c r="K22596" s="7"/>
      <c r="N22596" s="7"/>
    </row>
    <row r="22597" spans="4:14" s="1" customFormat="1">
      <c r="D22597" s="32"/>
      <c r="G22597" s="32"/>
      <c r="I22597" s="7"/>
      <c r="J22597" s="7"/>
      <c r="K22597" s="7"/>
      <c r="N22597" s="7"/>
    </row>
    <row r="22598" spans="4:14" s="1" customFormat="1">
      <c r="D22598" s="32"/>
      <c r="G22598" s="32"/>
      <c r="I22598" s="7"/>
      <c r="J22598" s="7"/>
      <c r="K22598" s="7"/>
      <c r="N22598" s="7"/>
    </row>
    <row r="22599" spans="4:14" s="1" customFormat="1">
      <c r="D22599" s="32"/>
      <c r="G22599" s="32"/>
      <c r="I22599" s="7"/>
      <c r="J22599" s="7"/>
      <c r="K22599" s="7"/>
      <c r="N22599" s="7"/>
    </row>
    <row r="22600" spans="4:14" s="1" customFormat="1">
      <c r="D22600" s="32"/>
      <c r="G22600" s="32"/>
      <c r="I22600" s="7"/>
      <c r="J22600" s="7"/>
      <c r="K22600" s="7"/>
      <c r="N22600" s="7"/>
    </row>
    <row r="22601" spans="4:14" s="1" customFormat="1">
      <c r="D22601" s="32"/>
      <c r="G22601" s="32"/>
      <c r="I22601" s="7"/>
      <c r="J22601" s="7"/>
      <c r="K22601" s="7"/>
      <c r="N22601" s="7"/>
    </row>
    <row r="22602" spans="4:14" s="1" customFormat="1">
      <c r="D22602" s="32"/>
      <c r="G22602" s="32"/>
      <c r="I22602" s="7"/>
      <c r="J22602" s="7"/>
      <c r="K22602" s="7"/>
      <c r="N22602" s="7"/>
    </row>
    <row r="22603" spans="4:14" s="1" customFormat="1">
      <c r="D22603" s="32"/>
      <c r="G22603" s="32"/>
      <c r="I22603" s="7"/>
      <c r="J22603" s="7"/>
      <c r="K22603" s="7"/>
      <c r="N22603" s="7"/>
    </row>
    <row r="22604" spans="4:14" s="1" customFormat="1">
      <c r="D22604" s="32"/>
      <c r="G22604" s="32"/>
      <c r="I22604" s="7"/>
      <c r="J22604" s="7"/>
      <c r="K22604" s="7"/>
      <c r="N22604" s="7"/>
    </row>
    <row r="22605" spans="4:14" s="1" customFormat="1">
      <c r="D22605" s="32"/>
      <c r="G22605" s="32"/>
      <c r="I22605" s="7"/>
      <c r="J22605" s="7"/>
      <c r="K22605" s="7"/>
      <c r="N22605" s="7"/>
    </row>
    <row r="22606" spans="4:14" s="1" customFormat="1">
      <c r="D22606" s="32"/>
      <c r="G22606" s="32"/>
      <c r="I22606" s="7"/>
      <c r="J22606" s="7"/>
      <c r="K22606" s="7"/>
      <c r="N22606" s="7"/>
    </row>
    <row r="22607" spans="4:14" s="1" customFormat="1">
      <c r="D22607" s="32"/>
      <c r="G22607" s="32"/>
      <c r="I22607" s="7"/>
      <c r="J22607" s="7"/>
      <c r="K22607" s="7"/>
      <c r="N22607" s="7"/>
    </row>
    <row r="22608" spans="4:14" s="1" customFormat="1">
      <c r="D22608" s="32"/>
      <c r="G22608" s="32"/>
      <c r="I22608" s="7"/>
      <c r="J22608" s="7"/>
      <c r="K22608" s="7"/>
      <c r="N22608" s="7"/>
    </row>
    <row r="22609" spans="4:14" s="1" customFormat="1">
      <c r="D22609" s="32"/>
      <c r="G22609" s="32"/>
      <c r="I22609" s="7"/>
      <c r="J22609" s="7"/>
      <c r="K22609" s="7"/>
      <c r="N22609" s="7"/>
    </row>
    <row r="22610" spans="4:14" s="1" customFormat="1">
      <c r="D22610" s="32"/>
      <c r="G22610" s="32"/>
      <c r="I22610" s="7"/>
      <c r="J22610" s="7"/>
      <c r="K22610" s="7"/>
      <c r="N22610" s="7"/>
    </row>
    <row r="22611" spans="4:14" s="1" customFormat="1">
      <c r="D22611" s="32"/>
      <c r="G22611" s="32"/>
      <c r="I22611" s="7"/>
      <c r="J22611" s="7"/>
      <c r="K22611" s="7"/>
      <c r="N22611" s="7"/>
    </row>
    <row r="22612" spans="4:14" s="1" customFormat="1">
      <c r="D22612" s="32"/>
      <c r="G22612" s="32"/>
      <c r="I22612" s="7"/>
      <c r="J22612" s="7"/>
      <c r="K22612" s="7"/>
      <c r="N22612" s="7"/>
    </row>
    <row r="22613" spans="4:14" s="1" customFormat="1">
      <c r="D22613" s="32"/>
      <c r="G22613" s="32"/>
      <c r="I22613" s="7"/>
      <c r="J22613" s="7"/>
      <c r="K22613" s="7"/>
      <c r="N22613" s="7"/>
    </row>
    <row r="22614" spans="4:14" s="1" customFormat="1">
      <c r="D22614" s="32"/>
      <c r="G22614" s="32"/>
      <c r="I22614" s="7"/>
      <c r="J22614" s="7"/>
      <c r="K22614" s="7"/>
      <c r="N22614" s="7"/>
    </row>
    <row r="22615" spans="4:14" s="1" customFormat="1">
      <c r="D22615" s="32"/>
      <c r="G22615" s="32"/>
      <c r="I22615" s="7"/>
      <c r="J22615" s="7"/>
      <c r="K22615" s="7"/>
      <c r="N22615" s="7"/>
    </row>
    <row r="22616" spans="4:14" s="1" customFormat="1">
      <c r="D22616" s="32"/>
      <c r="G22616" s="32"/>
      <c r="I22616" s="7"/>
      <c r="J22616" s="7"/>
      <c r="K22616" s="7"/>
      <c r="N22616" s="7"/>
    </row>
    <row r="22617" spans="4:14" s="1" customFormat="1">
      <c r="D22617" s="32"/>
      <c r="G22617" s="32"/>
      <c r="I22617" s="7"/>
      <c r="J22617" s="7"/>
      <c r="K22617" s="7"/>
      <c r="N22617" s="7"/>
    </row>
    <row r="22618" spans="4:14" s="1" customFormat="1">
      <c r="D22618" s="32"/>
      <c r="G22618" s="32"/>
      <c r="I22618" s="7"/>
      <c r="J22618" s="7"/>
      <c r="K22618" s="7"/>
      <c r="N22618" s="7"/>
    </row>
    <row r="22619" spans="4:14" s="1" customFormat="1">
      <c r="D22619" s="32"/>
      <c r="G22619" s="32"/>
      <c r="I22619" s="7"/>
      <c r="J22619" s="7"/>
      <c r="K22619" s="7"/>
      <c r="N22619" s="7"/>
    </row>
    <row r="22620" spans="4:14" s="1" customFormat="1">
      <c r="D22620" s="32"/>
      <c r="G22620" s="32"/>
      <c r="I22620" s="7"/>
      <c r="J22620" s="7"/>
      <c r="K22620" s="7"/>
      <c r="N22620" s="7"/>
    </row>
    <row r="22621" spans="4:14" s="1" customFormat="1">
      <c r="D22621" s="32"/>
      <c r="G22621" s="32"/>
      <c r="I22621" s="7"/>
      <c r="J22621" s="7"/>
      <c r="K22621" s="7"/>
      <c r="N22621" s="7"/>
    </row>
    <row r="22622" spans="4:14" s="1" customFormat="1">
      <c r="D22622" s="32"/>
      <c r="G22622" s="32"/>
      <c r="I22622" s="7"/>
      <c r="J22622" s="7"/>
      <c r="K22622" s="7"/>
      <c r="N22622" s="7"/>
    </row>
    <row r="22623" spans="4:14" s="1" customFormat="1">
      <c r="D22623" s="32"/>
      <c r="G22623" s="32"/>
      <c r="I22623" s="7"/>
      <c r="J22623" s="7"/>
      <c r="K22623" s="7"/>
      <c r="N22623" s="7"/>
    </row>
    <row r="22624" spans="4:14" s="1" customFormat="1">
      <c r="D22624" s="32"/>
      <c r="G22624" s="32"/>
      <c r="I22624" s="7"/>
      <c r="J22624" s="7"/>
      <c r="K22624" s="7"/>
      <c r="N22624" s="7"/>
    </row>
    <row r="22625" spans="4:14" s="1" customFormat="1">
      <c r="D22625" s="32"/>
      <c r="G22625" s="32"/>
      <c r="I22625" s="7"/>
      <c r="J22625" s="7"/>
      <c r="K22625" s="7"/>
      <c r="N22625" s="7"/>
    </row>
    <row r="22626" spans="4:14" s="1" customFormat="1">
      <c r="D22626" s="32"/>
      <c r="G22626" s="32"/>
      <c r="I22626" s="7"/>
      <c r="J22626" s="7"/>
      <c r="K22626" s="7"/>
      <c r="N22626" s="7"/>
    </row>
    <row r="22627" spans="4:14" s="1" customFormat="1">
      <c r="D22627" s="32"/>
      <c r="G22627" s="32"/>
      <c r="I22627" s="7"/>
      <c r="J22627" s="7"/>
      <c r="K22627" s="7"/>
      <c r="N22627" s="7"/>
    </row>
    <row r="22628" spans="4:14" s="1" customFormat="1">
      <c r="D22628" s="32"/>
      <c r="G22628" s="32"/>
      <c r="I22628" s="7"/>
      <c r="J22628" s="7"/>
      <c r="K22628" s="7"/>
      <c r="N22628" s="7"/>
    </row>
    <row r="22629" spans="4:14" s="1" customFormat="1">
      <c r="D22629" s="32"/>
      <c r="G22629" s="32"/>
      <c r="I22629" s="7"/>
      <c r="J22629" s="7"/>
      <c r="K22629" s="7"/>
      <c r="N22629" s="7"/>
    </row>
    <row r="22630" spans="4:14" s="1" customFormat="1">
      <c r="D22630" s="32"/>
      <c r="G22630" s="32"/>
      <c r="I22630" s="7"/>
      <c r="J22630" s="7"/>
      <c r="K22630" s="7"/>
      <c r="N22630" s="7"/>
    </row>
    <row r="22631" spans="4:14" s="1" customFormat="1">
      <c r="D22631" s="32"/>
      <c r="G22631" s="32"/>
      <c r="I22631" s="7"/>
      <c r="J22631" s="7"/>
      <c r="K22631" s="7"/>
      <c r="N22631" s="7"/>
    </row>
    <row r="22632" spans="4:14" s="1" customFormat="1">
      <c r="D22632" s="32"/>
      <c r="G22632" s="32"/>
      <c r="I22632" s="7"/>
      <c r="J22632" s="7"/>
      <c r="K22632" s="7"/>
      <c r="N22632" s="7"/>
    </row>
    <row r="22633" spans="4:14" s="1" customFormat="1">
      <c r="D22633" s="32"/>
      <c r="G22633" s="32"/>
      <c r="I22633" s="7"/>
      <c r="J22633" s="7"/>
      <c r="K22633" s="7"/>
      <c r="N22633" s="7"/>
    </row>
    <row r="22634" spans="4:14" s="1" customFormat="1">
      <c r="D22634" s="32"/>
      <c r="G22634" s="32"/>
      <c r="I22634" s="7"/>
      <c r="J22634" s="7"/>
      <c r="K22634" s="7"/>
      <c r="N22634" s="7"/>
    </row>
    <row r="22635" spans="4:14" s="1" customFormat="1">
      <c r="D22635" s="32"/>
      <c r="G22635" s="32"/>
      <c r="I22635" s="7"/>
      <c r="J22635" s="7"/>
      <c r="K22635" s="7"/>
      <c r="N22635" s="7"/>
    </row>
    <row r="22636" spans="4:14" s="1" customFormat="1">
      <c r="D22636" s="32"/>
      <c r="G22636" s="32"/>
      <c r="I22636" s="7"/>
      <c r="J22636" s="7"/>
      <c r="K22636" s="7"/>
      <c r="N22636" s="7"/>
    </row>
    <row r="22637" spans="4:14" s="1" customFormat="1">
      <c r="D22637" s="32"/>
      <c r="G22637" s="32"/>
      <c r="I22637" s="7"/>
      <c r="J22637" s="7"/>
      <c r="K22637" s="7"/>
      <c r="N22637" s="7"/>
    </row>
    <row r="22638" spans="4:14" s="1" customFormat="1">
      <c r="D22638" s="32"/>
      <c r="G22638" s="32"/>
      <c r="I22638" s="7"/>
      <c r="J22638" s="7"/>
      <c r="K22638" s="7"/>
      <c r="N22638" s="7"/>
    </row>
    <row r="22639" spans="4:14" s="1" customFormat="1">
      <c r="D22639" s="32"/>
      <c r="G22639" s="32"/>
      <c r="I22639" s="7"/>
      <c r="J22639" s="7"/>
      <c r="K22639" s="7"/>
      <c r="N22639" s="7"/>
    </row>
    <row r="22640" spans="4:14" s="1" customFormat="1">
      <c r="D22640" s="32"/>
      <c r="G22640" s="32"/>
      <c r="I22640" s="7"/>
      <c r="J22640" s="7"/>
      <c r="K22640" s="7"/>
      <c r="N22640" s="7"/>
    </row>
    <row r="22641" spans="4:14" s="1" customFormat="1">
      <c r="D22641" s="32"/>
      <c r="G22641" s="32"/>
      <c r="I22641" s="7"/>
      <c r="J22641" s="7"/>
      <c r="K22641" s="7"/>
      <c r="N22641" s="7"/>
    </row>
    <row r="22642" spans="4:14" s="1" customFormat="1">
      <c r="D22642" s="32"/>
      <c r="G22642" s="32"/>
      <c r="I22642" s="7"/>
      <c r="J22642" s="7"/>
      <c r="K22642" s="7"/>
      <c r="N22642" s="7"/>
    </row>
    <row r="22643" spans="4:14" s="1" customFormat="1">
      <c r="D22643" s="32"/>
      <c r="G22643" s="32"/>
      <c r="I22643" s="7"/>
      <c r="J22643" s="7"/>
      <c r="K22643" s="7"/>
      <c r="N22643" s="7"/>
    </row>
    <row r="22644" spans="4:14" s="1" customFormat="1">
      <c r="D22644" s="32"/>
      <c r="G22644" s="32"/>
      <c r="I22644" s="7"/>
      <c r="J22644" s="7"/>
      <c r="K22644" s="7"/>
      <c r="N22644" s="7"/>
    </row>
    <row r="22645" spans="4:14" s="1" customFormat="1">
      <c r="D22645" s="32"/>
      <c r="G22645" s="32"/>
      <c r="I22645" s="7"/>
      <c r="J22645" s="7"/>
      <c r="K22645" s="7"/>
      <c r="N22645" s="7"/>
    </row>
    <row r="22646" spans="4:14" s="1" customFormat="1">
      <c r="D22646" s="32"/>
      <c r="G22646" s="32"/>
      <c r="I22646" s="7"/>
      <c r="J22646" s="7"/>
      <c r="K22646" s="7"/>
      <c r="N22646" s="7"/>
    </row>
    <row r="22647" spans="4:14" s="1" customFormat="1">
      <c r="D22647" s="32"/>
      <c r="G22647" s="32"/>
      <c r="I22647" s="7"/>
      <c r="J22647" s="7"/>
      <c r="K22647" s="7"/>
      <c r="N22647" s="7"/>
    </row>
    <row r="22648" spans="4:14" s="1" customFormat="1">
      <c r="D22648" s="32"/>
      <c r="G22648" s="32"/>
      <c r="I22648" s="7"/>
      <c r="J22648" s="7"/>
      <c r="K22648" s="7"/>
      <c r="N22648" s="7"/>
    </row>
    <row r="22649" spans="4:14" s="1" customFormat="1">
      <c r="D22649" s="32"/>
      <c r="G22649" s="32"/>
      <c r="I22649" s="7"/>
      <c r="J22649" s="7"/>
      <c r="K22649" s="7"/>
      <c r="N22649" s="7"/>
    </row>
    <row r="22650" spans="4:14" s="1" customFormat="1">
      <c r="D22650" s="32"/>
      <c r="G22650" s="32"/>
      <c r="I22650" s="7"/>
      <c r="J22650" s="7"/>
      <c r="K22650" s="7"/>
      <c r="N22650" s="7"/>
    </row>
    <row r="22651" spans="4:14" s="1" customFormat="1">
      <c r="D22651" s="32"/>
      <c r="G22651" s="32"/>
      <c r="I22651" s="7"/>
      <c r="J22651" s="7"/>
      <c r="K22651" s="7"/>
      <c r="N22651" s="7"/>
    </row>
    <row r="22652" spans="4:14" s="1" customFormat="1">
      <c r="D22652" s="32"/>
      <c r="G22652" s="32"/>
      <c r="I22652" s="7"/>
      <c r="J22652" s="7"/>
      <c r="K22652" s="7"/>
      <c r="N22652" s="7"/>
    </row>
    <row r="22653" spans="4:14" s="1" customFormat="1">
      <c r="D22653" s="32"/>
      <c r="G22653" s="32"/>
      <c r="I22653" s="7"/>
      <c r="J22653" s="7"/>
      <c r="K22653" s="7"/>
      <c r="N22653" s="7"/>
    </row>
    <row r="22654" spans="4:14" s="1" customFormat="1">
      <c r="D22654" s="32"/>
      <c r="G22654" s="32"/>
      <c r="I22654" s="7"/>
      <c r="J22654" s="7"/>
      <c r="K22654" s="7"/>
      <c r="N22654" s="7"/>
    </row>
    <row r="22655" spans="4:14" s="1" customFormat="1">
      <c r="D22655" s="32"/>
      <c r="G22655" s="32"/>
      <c r="I22655" s="7"/>
      <c r="J22655" s="7"/>
      <c r="K22655" s="7"/>
      <c r="N22655" s="7"/>
    </row>
    <row r="22656" spans="4:14" s="1" customFormat="1">
      <c r="D22656" s="32"/>
      <c r="G22656" s="32"/>
      <c r="I22656" s="7"/>
      <c r="J22656" s="7"/>
      <c r="K22656" s="7"/>
      <c r="N22656" s="7"/>
    </row>
    <row r="22657" spans="4:14" s="1" customFormat="1">
      <c r="D22657" s="32"/>
      <c r="G22657" s="32"/>
      <c r="I22657" s="7"/>
      <c r="J22657" s="7"/>
      <c r="K22657" s="7"/>
      <c r="N22657" s="7"/>
    </row>
    <row r="22658" spans="4:14" s="1" customFormat="1">
      <c r="D22658" s="32"/>
      <c r="G22658" s="32"/>
      <c r="I22658" s="7"/>
      <c r="J22658" s="7"/>
      <c r="K22658" s="7"/>
      <c r="N22658" s="7"/>
    </row>
    <row r="22659" spans="4:14" s="1" customFormat="1">
      <c r="D22659" s="32"/>
      <c r="G22659" s="32"/>
      <c r="I22659" s="7"/>
      <c r="J22659" s="7"/>
      <c r="K22659" s="7"/>
      <c r="N22659" s="7"/>
    </row>
    <row r="22660" spans="4:14" s="1" customFormat="1">
      <c r="D22660" s="32"/>
      <c r="G22660" s="32"/>
      <c r="I22660" s="7"/>
      <c r="J22660" s="7"/>
      <c r="K22660" s="7"/>
      <c r="N22660" s="7"/>
    </row>
    <row r="22661" spans="4:14" s="1" customFormat="1">
      <c r="D22661" s="32"/>
      <c r="G22661" s="32"/>
      <c r="I22661" s="7"/>
      <c r="J22661" s="7"/>
      <c r="K22661" s="7"/>
      <c r="N22661" s="7"/>
    </row>
    <row r="22662" spans="4:14" s="1" customFormat="1">
      <c r="D22662" s="32"/>
      <c r="G22662" s="32"/>
      <c r="I22662" s="7"/>
      <c r="J22662" s="7"/>
      <c r="K22662" s="7"/>
      <c r="N22662" s="7"/>
    </row>
    <row r="22663" spans="4:14" s="1" customFormat="1">
      <c r="D22663" s="32"/>
      <c r="G22663" s="32"/>
      <c r="I22663" s="7"/>
      <c r="J22663" s="7"/>
      <c r="K22663" s="7"/>
      <c r="N22663" s="7"/>
    </row>
    <row r="22664" spans="4:14" s="1" customFormat="1">
      <c r="D22664" s="32"/>
      <c r="G22664" s="32"/>
      <c r="I22664" s="7"/>
      <c r="J22664" s="7"/>
      <c r="K22664" s="7"/>
      <c r="N22664" s="7"/>
    </row>
    <row r="22665" spans="4:14" s="1" customFormat="1">
      <c r="D22665" s="32"/>
      <c r="G22665" s="32"/>
      <c r="I22665" s="7"/>
      <c r="J22665" s="7"/>
      <c r="K22665" s="7"/>
      <c r="N22665" s="7"/>
    </row>
    <row r="22666" spans="4:14" s="1" customFormat="1">
      <c r="D22666" s="32"/>
      <c r="G22666" s="32"/>
      <c r="I22666" s="7"/>
      <c r="J22666" s="7"/>
      <c r="K22666" s="7"/>
      <c r="N22666" s="7"/>
    </row>
    <row r="22667" spans="4:14" s="1" customFormat="1">
      <c r="D22667" s="32"/>
      <c r="G22667" s="32"/>
      <c r="I22667" s="7"/>
      <c r="J22667" s="7"/>
      <c r="K22667" s="7"/>
      <c r="N22667" s="7"/>
    </row>
    <row r="22668" spans="4:14" s="1" customFormat="1">
      <c r="D22668" s="32"/>
      <c r="G22668" s="32"/>
      <c r="I22668" s="7"/>
      <c r="J22668" s="7"/>
      <c r="K22668" s="7"/>
      <c r="N22668" s="7"/>
    </row>
    <row r="22669" spans="4:14" s="1" customFormat="1">
      <c r="D22669" s="32"/>
      <c r="G22669" s="32"/>
      <c r="I22669" s="7"/>
      <c r="J22669" s="7"/>
      <c r="K22669" s="7"/>
      <c r="N22669" s="7"/>
    </row>
    <row r="22670" spans="4:14" s="1" customFormat="1">
      <c r="D22670" s="32"/>
      <c r="G22670" s="32"/>
      <c r="I22670" s="7"/>
      <c r="J22670" s="7"/>
      <c r="K22670" s="7"/>
      <c r="N22670" s="7"/>
    </row>
    <row r="22671" spans="4:14" s="1" customFormat="1">
      <c r="D22671" s="32"/>
      <c r="G22671" s="32"/>
      <c r="I22671" s="7"/>
      <c r="J22671" s="7"/>
      <c r="K22671" s="7"/>
      <c r="N22671" s="7"/>
    </row>
    <row r="22672" spans="4:14" s="1" customFormat="1">
      <c r="D22672" s="32"/>
      <c r="G22672" s="32"/>
      <c r="I22672" s="7"/>
      <c r="J22672" s="7"/>
      <c r="K22672" s="7"/>
      <c r="N22672" s="7"/>
    </row>
    <row r="22673" spans="4:14" s="1" customFormat="1">
      <c r="D22673" s="32"/>
      <c r="G22673" s="32"/>
      <c r="I22673" s="7"/>
      <c r="J22673" s="7"/>
      <c r="K22673" s="7"/>
      <c r="N22673" s="7"/>
    </row>
    <row r="22674" spans="4:14" s="1" customFormat="1">
      <c r="D22674" s="32"/>
      <c r="G22674" s="32"/>
      <c r="I22674" s="7"/>
      <c r="J22674" s="7"/>
      <c r="K22674" s="7"/>
      <c r="N22674" s="7"/>
    </row>
    <row r="22675" spans="4:14" s="1" customFormat="1">
      <c r="D22675" s="32"/>
      <c r="G22675" s="32"/>
      <c r="I22675" s="7"/>
      <c r="J22675" s="7"/>
      <c r="K22675" s="7"/>
      <c r="N22675" s="7"/>
    </row>
    <row r="22676" spans="4:14" s="1" customFormat="1">
      <c r="D22676" s="32"/>
      <c r="G22676" s="32"/>
      <c r="I22676" s="7"/>
      <c r="J22676" s="7"/>
      <c r="K22676" s="7"/>
      <c r="N22676" s="7"/>
    </row>
    <row r="22677" spans="4:14" s="1" customFormat="1">
      <c r="D22677" s="32"/>
      <c r="G22677" s="32"/>
      <c r="I22677" s="7"/>
      <c r="J22677" s="7"/>
      <c r="K22677" s="7"/>
      <c r="N22677" s="7"/>
    </row>
    <row r="22678" spans="4:14" s="1" customFormat="1">
      <c r="D22678" s="32"/>
      <c r="G22678" s="32"/>
      <c r="I22678" s="7"/>
      <c r="J22678" s="7"/>
      <c r="K22678" s="7"/>
      <c r="N22678" s="7"/>
    </row>
    <row r="22679" spans="4:14" s="1" customFormat="1">
      <c r="D22679" s="32"/>
      <c r="G22679" s="32"/>
      <c r="I22679" s="7"/>
      <c r="J22679" s="7"/>
      <c r="K22679" s="7"/>
      <c r="N22679" s="7"/>
    </row>
    <row r="22680" spans="4:14" s="1" customFormat="1">
      <c r="D22680" s="32"/>
      <c r="G22680" s="32"/>
      <c r="I22680" s="7"/>
      <c r="J22680" s="7"/>
      <c r="K22680" s="7"/>
      <c r="N22680" s="7"/>
    </row>
    <row r="22681" spans="4:14" s="1" customFormat="1">
      <c r="D22681" s="32"/>
      <c r="G22681" s="32"/>
      <c r="I22681" s="7"/>
      <c r="J22681" s="7"/>
      <c r="K22681" s="7"/>
      <c r="N22681" s="7"/>
    </row>
    <row r="22682" spans="4:14" s="1" customFormat="1">
      <c r="D22682" s="32"/>
      <c r="G22682" s="32"/>
      <c r="I22682" s="7"/>
      <c r="J22682" s="7"/>
      <c r="K22682" s="7"/>
      <c r="N22682" s="7"/>
    </row>
    <row r="22683" spans="4:14" s="1" customFormat="1">
      <c r="D22683" s="32"/>
      <c r="G22683" s="32"/>
      <c r="I22683" s="7"/>
      <c r="J22683" s="7"/>
      <c r="K22683" s="7"/>
      <c r="N22683" s="7"/>
    </row>
    <row r="22684" spans="4:14" s="1" customFormat="1">
      <c r="D22684" s="32"/>
      <c r="G22684" s="32"/>
      <c r="I22684" s="7"/>
      <c r="J22684" s="7"/>
      <c r="K22684" s="7"/>
      <c r="N22684" s="7"/>
    </row>
    <row r="22685" spans="4:14" s="1" customFormat="1">
      <c r="D22685" s="32"/>
      <c r="G22685" s="32"/>
      <c r="I22685" s="7"/>
      <c r="J22685" s="7"/>
      <c r="K22685" s="7"/>
      <c r="N22685" s="7"/>
    </row>
    <row r="22686" spans="4:14" s="1" customFormat="1">
      <c r="D22686" s="32"/>
      <c r="G22686" s="32"/>
      <c r="I22686" s="7"/>
      <c r="J22686" s="7"/>
      <c r="K22686" s="7"/>
      <c r="N22686" s="7"/>
    </row>
    <row r="22687" spans="4:14" s="1" customFormat="1">
      <c r="D22687" s="32"/>
      <c r="G22687" s="32"/>
      <c r="I22687" s="7"/>
      <c r="J22687" s="7"/>
      <c r="K22687" s="7"/>
      <c r="N22687" s="7"/>
    </row>
    <row r="22688" spans="4:14" s="1" customFormat="1">
      <c r="D22688" s="32"/>
      <c r="G22688" s="32"/>
      <c r="I22688" s="7"/>
      <c r="J22688" s="7"/>
      <c r="K22688" s="7"/>
      <c r="N22688" s="7"/>
    </row>
    <row r="22689" spans="4:14" s="1" customFormat="1">
      <c r="D22689" s="32"/>
      <c r="G22689" s="32"/>
      <c r="I22689" s="7"/>
      <c r="J22689" s="7"/>
      <c r="K22689" s="7"/>
      <c r="N22689" s="7"/>
    </row>
    <row r="22690" spans="4:14" s="1" customFormat="1">
      <c r="D22690" s="32"/>
      <c r="G22690" s="32"/>
      <c r="I22690" s="7"/>
      <c r="J22690" s="7"/>
      <c r="K22690" s="7"/>
      <c r="N22690" s="7"/>
    </row>
    <row r="22691" spans="4:14" s="1" customFormat="1">
      <c r="D22691" s="32"/>
      <c r="G22691" s="32"/>
      <c r="I22691" s="7"/>
      <c r="J22691" s="7"/>
      <c r="K22691" s="7"/>
      <c r="N22691" s="7"/>
    </row>
    <row r="22692" spans="4:14" s="1" customFormat="1">
      <c r="D22692" s="32"/>
      <c r="G22692" s="32"/>
      <c r="I22692" s="7"/>
      <c r="J22692" s="7"/>
      <c r="K22692" s="7"/>
      <c r="N22692" s="7"/>
    </row>
    <row r="22693" spans="4:14" s="1" customFormat="1">
      <c r="D22693" s="32"/>
      <c r="G22693" s="32"/>
      <c r="I22693" s="7"/>
      <c r="J22693" s="7"/>
      <c r="K22693" s="7"/>
      <c r="N22693" s="7"/>
    </row>
    <row r="22694" spans="4:14" s="1" customFormat="1">
      <c r="D22694" s="32"/>
      <c r="G22694" s="32"/>
      <c r="I22694" s="7"/>
      <c r="J22694" s="7"/>
      <c r="K22694" s="7"/>
      <c r="N22694" s="7"/>
    </row>
    <row r="22695" spans="4:14" s="1" customFormat="1">
      <c r="D22695" s="32"/>
      <c r="G22695" s="32"/>
      <c r="I22695" s="7"/>
      <c r="J22695" s="7"/>
      <c r="K22695" s="7"/>
      <c r="N22695" s="7"/>
    </row>
    <row r="22696" spans="4:14" s="1" customFormat="1">
      <c r="D22696" s="32"/>
      <c r="G22696" s="32"/>
      <c r="I22696" s="7"/>
      <c r="J22696" s="7"/>
      <c r="K22696" s="7"/>
      <c r="N22696" s="7"/>
    </row>
    <row r="22697" spans="4:14" s="1" customFormat="1">
      <c r="D22697" s="32"/>
      <c r="G22697" s="32"/>
      <c r="I22697" s="7"/>
      <c r="J22697" s="7"/>
      <c r="K22697" s="7"/>
      <c r="N22697" s="7"/>
    </row>
    <row r="22698" spans="4:14" s="1" customFormat="1">
      <c r="D22698" s="32"/>
      <c r="G22698" s="32"/>
      <c r="I22698" s="7"/>
      <c r="J22698" s="7"/>
      <c r="K22698" s="7"/>
      <c r="N22698" s="7"/>
    </row>
    <row r="22699" spans="4:14" s="1" customFormat="1">
      <c r="D22699" s="32"/>
      <c r="G22699" s="32"/>
      <c r="I22699" s="7"/>
      <c r="J22699" s="7"/>
      <c r="K22699" s="7"/>
      <c r="N22699" s="7"/>
    </row>
    <row r="22700" spans="4:14" s="1" customFormat="1">
      <c r="D22700" s="32"/>
      <c r="G22700" s="32"/>
      <c r="I22700" s="7"/>
      <c r="J22700" s="7"/>
      <c r="K22700" s="7"/>
      <c r="N22700" s="7"/>
    </row>
    <row r="22701" spans="4:14" s="1" customFormat="1">
      <c r="D22701" s="32"/>
      <c r="G22701" s="32"/>
      <c r="I22701" s="7"/>
      <c r="J22701" s="7"/>
      <c r="K22701" s="7"/>
      <c r="N22701" s="7"/>
    </row>
    <row r="22702" spans="4:14" s="1" customFormat="1">
      <c r="D22702" s="32"/>
      <c r="G22702" s="32"/>
      <c r="I22702" s="7"/>
      <c r="J22702" s="7"/>
      <c r="K22702" s="7"/>
      <c r="N22702" s="7"/>
    </row>
    <row r="22703" spans="4:14" s="1" customFormat="1">
      <c r="D22703" s="32"/>
      <c r="G22703" s="32"/>
      <c r="I22703" s="7"/>
      <c r="J22703" s="7"/>
      <c r="K22703" s="7"/>
      <c r="N22703" s="7"/>
    </row>
    <row r="22704" spans="4:14" s="1" customFormat="1">
      <c r="D22704" s="32"/>
      <c r="G22704" s="32"/>
      <c r="I22704" s="7"/>
      <c r="J22704" s="7"/>
      <c r="K22704" s="7"/>
      <c r="N22704" s="7"/>
    </row>
    <row r="22705" spans="4:14" s="1" customFormat="1">
      <c r="D22705" s="32"/>
      <c r="G22705" s="32"/>
      <c r="I22705" s="7"/>
      <c r="J22705" s="7"/>
      <c r="K22705" s="7"/>
      <c r="N22705" s="7"/>
    </row>
    <row r="22706" spans="4:14" s="1" customFormat="1">
      <c r="D22706" s="32"/>
      <c r="G22706" s="32"/>
      <c r="I22706" s="7"/>
      <c r="J22706" s="7"/>
      <c r="K22706" s="7"/>
      <c r="N22706" s="7"/>
    </row>
    <row r="22707" spans="4:14" s="1" customFormat="1">
      <c r="D22707" s="32"/>
      <c r="G22707" s="32"/>
      <c r="I22707" s="7"/>
      <c r="J22707" s="7"/>
      <c r="K22707" s="7"/>
      <c r="N22707" s="7"/>
    </row>
    <row r="22708" spans="4:14" s="1" customFormat="1">
      <c r="D22708" s="32"/>
      <c r="G22708" s="32"/>
      <c r="I22708" s="7"/>
      <c r="J22708" s="7"/>
      <c r="K22708" s="7"/>
      <c r="N22708" s="7"/>
    </row>
    <row r="22709" spans="4:14" s="1" customFormat="1">
      <c r="D22709" s="32"/>
      <c r="G22709" s="32"/>
      <c r="I22709" s="7"/>
      <c r="J22709" s="7"/>
      <c r="K22709" s="7"/>
      <c r="N22709" s="7"/>
    </row>
    <row r="22710" spans="4:14" s="1" customFormat="1">
      <c r="D22710" s="32"/>
      <c r="G22710" s="32"/>
      <c r="I22710" s="7"/>
      <c r="J22710" s="7"/>
      <c r="K22710" s="7"/>
      <c r="N22710" s="7"/>
    </row>
    <row r="22711" spans="4:14" s="1" customFormat="1">
      <c r="D22711" s="32"/>
      <c r="G22711" s="32"/>
      <c r="I22711" s="7"/>
      <c r="J22711" s="7"/>
      <c r="K22711" s="7"/>
      <c r="N22711" s="7"/>
    </row>
    <row r="22712" spans="4:14" s="1" customFormat="1">
      <c r="D22712" s="32"/>
      <c r="G22712" s="32"/>
      <c r="I22712" s="7"/>
      <c r="J22712" s="7"/>
      <c r="K22712" s="7"/>
      <c r="N22712" s="7"/>
    </row>
    <row r="22713" spans="4:14" s="1" customFormat="1">
      <c r="D22713" s="32"/>
      <c r="G22713" s="32"/>
      <c r="I22713" s="7"/>
      <c r="J22713" s="7"/>
      <c r="K22713" s="7"/>
      <c r="N22713" s="7"/>
    </row>
    <row r="22714" spans="4:14" s="1" customFormat="1">
      <c r="D22714" s="32"/>
      <c r="G22714" s="32"/>
      <c r="I22714" s="7"/>
      <c r="J22714" s="7"/>
      <c r="K22714" s="7"/>
      <c r="N22714" s="7"/>
    </row>
    <row r="22715" spans="4:14" s="1" customFormat="1">
      <c r="D22715" s="32"/>
      <c r="G22715" s="32"/>
      <c r="I22715" s="7"/>
      <c r="J22715" s="7"/>
      <c r="K22715" s="7"/>
      <c r="N22715" s="7"/>
    </row>
    <row r="22716" spans="4:14" s="1" customFormat="1">
      <c r="D22716" s="32"/>
      <c r="G22716" s="32"/>
      <c r="I22716" s="7"/>
      <c r="J22716" s="7"/>
      <c r="K22716" s="7"/>
      <c r="N22716" s="7"/>
    </row>
    <row r="22717" spans="4:14" s="1" customFormat="1">
      <c r="D22717" s="32"/>
      <c r="G22717" s="32"/>
      <c r="I22717" s="7"/>
      <c r="J22717" s="7"/>
      <c r="K22717" s="7"/>
      <c r="N22717" s="7"/>
    </row>
    <row r="22718" spans="4:14" s="1" customFormat="1">
      <c r="D22718" s="32"/>
      <c r="G22718" s="32"/>
      <c r="I22718" s="7"/>
      <c r="J22718" s="7"/>
      <c r="K22718" s="7"/>
      <c r="N22718" s="7"/>
    </row>
    <row r="22719" spans="4:14" s="1" customFormat="1">
      <c r="D22719" s="32"/>
      <c r="G22719" s="32"/>
      <c r="I22719" s="7"/>
      <c r="J22719" s="7"/>
      <c r="K22719" s="7"/>
      <c r="N22719" s="7"/>
    </row>
    <row r="22720" spans="4:14" s="1" customFormat="1">
      <c r="D22720" s="32"/>
      <c r="G22720" s="32"/>
      <c r="I22720" s="7"/>
      <c r="J22720" s="7"/>
      <c r="K22720" s="7"/>
      <c r="N22720" s="7"/>
    </row>
    <row r="22721" spans="4:14" s="1" customFormat="1">
      <c r="D22721" s="32"/>
      <c r="G22721" s="32"/>
      <c r="I22721" s="7"/>
      <c r="J22721" s="7"/>
      <c r="K22721" s="7"/>
      <c r="N22721" s="7"/>
    </row>
    <row r="22722" spans="4:14" s="1" customFormat="1">
      <c r="D22722" s="32"/>
      <c r="G22722" s="32"/>
      <c r="I22722" s="7"/>
      <c r="J22722" s="7"/>
      <c r="K22722" s="7"/>
      <c r="N22722" s="7"/>
    </row>
    <row r="22723" spans="4:14" s="1" customFormat="1">
      <c r="D22723" s="32"/>
      <c r="G22723" s="32"/>
      <c r="I22723" s="7"/>
      <c r="J22723" s="7"/>
      <c r="K22723" s="7"/>
      <c r="N22723" s="7"/>
    </row>
    <row r="22724" spans="4:14" s="1" customFormat="1">
      <c r="D22724" s="32"/>
      <c r="G22724" s="32"/>
      <c r="I22724" s="7"/>
      <c r="J22724" s="7"/>
      <c r="K22724" s="7"/>
      <c r="N22724" s="7"/>
    </row>
    <row r="22725" spans="4:14" s="1" customFormat="1">
      <c r="D22725" s="32"/>
      <c r="G22725" s="32"/>
      <c r="I22725" s="7"/>
      <c r="J22725" s="7"/>
      <c r="K22725" s="7"/>
      <c r="N22725" s="7"/>
    </row>
    <row r="22726" spans="4:14" s="1" customFormat="1">
      <c r="D22726" s="32"/>
      <c r="G22726" s="32"/>
      <c r="I22726" s="7"/>
      <c r="J22726" s="7"/>
      <c r="K22726" s="7"/>
      <c r="N22726" s="7"/>
    </row>
    <row r="22727" spans="4:14" s="1" customFormat="1">
      <c r="D22727" s="32"/>
      <c r="G22727" s="32"/>
      <c r="I22727" s="7"/>
      <c r="J22727" s="7"/>
      <c r="K22727" s="7"/>
      <c r="N22727" s="7"/>
    </row>
    <row r="22728" spans="4:14" s="1" customFormat="1">
      <c r="D22728" s="32"/>
      <c r="G22728" s="32"/>
      <c r="I22728" s="7"/>
      <c r="J22728" s="7"/>
      <c r="K22728" s="7"/>
      <c r="N22728" s="7"/>
    </row>
    <row r="22729" spans="4:14" s="1" customFormat="1">
      <c r="D22729" s="32"/>
      <c r="G22729" s="32"/>
      <c r="I22729" s="7"/>
      <c r="J22729" s="7"/>
      <c r="K22729" s="7"/>
      <c r="N22729" s="7"/>
    </row>
    <row r="22730" spans="4:14" s="1" customFormat="1">
      <c r="D22730" s="32"/>
      <c r="G22730" s="32"/>
      <c r="I22730" s="7"/>
      <c r="J22730" s="7"/>
      <c r="K22730" s="7"/>
      <c r="N22730" s="7"/>
    </row>
    <row r="22731" spans="4:14" s="1" customFormat="1">
      <c r="D22731" s="32"/>
      <c r="G22731" s="32"/>
      <c r="I22731" s="7"/>
      <c r="J22731" s="7"/>
      <c r="K22731" s="7"/>
      <c r="N22731" s="7"/>
    </row>
    <row r="22732" spans="4:14" s="1" customFormat="1">
      <c r="D22732" s="32"/>
      <c r="G22732" s="32"/>
      <c r="I22732" s="7"/>
      <c r="J22732" s="7"/>
      <c r="K22732" s="7"/>
      <c r="N22732" s="7"/>
    </row>
    <row r="22733" spans="4:14" s="1" customFormat="1">
      <c r="D22733" s="32"/>
      <c r="G22733" s="32"/>
      <c r="I22733" s="7"/>
      <c r="J22733" s="7"/>
      <c r="K22733" s="7"/>
      <c r="N22733" s="7"/>
    </row>
    <row r="22734" spans="4:14" s="1" customFormat="1">
      <c r="D22734" s="32"/>
      <c r="G22734" s="32"/>
      <c r="I22734" s="7"/>
      <c r="J22734" s="7"/>
      <c r="K22734" s="7"/>
      <c r="N22734" s="7"/>
    </row>
    <row r="22735" spans="4:14" s="1" customFormat="1">
      <c r="D22735" s="32"/>
      <c r="G22735" s="32"/>
      <c r="I22735" s="7"/>
      <c r="J22735" s="7"/>
      <c r="K22735" s="7"/>
      <c r="N22735" s="7"/>
    </row>
    <row r="22736" spans="4:14" s="1" customFormat="1">
      <c r="D22736" s="32"/>
      <c r="G22736" s="32"/>
      <c r="I22736" s="7"/>
      <c r="J22736" s="7"/>
      <c r="K22736" s="7"/>
      <c r="N22736" s="7"/>
    </row>
    <row r="22737" spans="4:14" s="1" customFormat="1">
      <c r="D22737" s="32"/>
      <c r="G22737" s="32"/>
      <c r="I22737" s="7"/>
      <c r="J22737" s="7"/>
      <c r="K22737" s="7"/>
      <c r="N22737" s="7"/>
    </row>
    <row r="22738" spans="4:14" s="1" customFormat="1">
      <c r="D22738" s="32"/>
      <c r="G22738" s="32"/>
      <c r="I22738" s="7"/>
      <c r="J22738" s="7"/>
      <c r="K22738" s="7"/>
      <c r="N22738" s="7"/>
    </row>
    <row r="22739" spans="4:14" s="1" customFormat="1">
      <c r="D22739" s="32"/>
      <c r="G22739" s="32"/>
      <c r="I22739" s="7"/>
      <c r="J22739" s="7"/>
      <c r="K22739" s="7"/>
      <c r="N22739" s="7"/>
    </row>
    <row r="22740" spans="4:14" s="1" customFormat="1">
      <c r="D22740" s="32"/>
      <c r="G22740" s="32"/>
      <c r="I22740" s="7"/>
      <c r="J22740" s="7"/>
      <c r="K22740" s="7"/>
      <c r="N22740" s="7"/>
    </row>
    <row r="22741" spans="4:14" s="1" customFormat="1">
      <c r="D22741" s="32"/>
      <c r="G22741" s="32"/>
      <c r="I22741" s="7"/>
      <c r="J22741" s="7"/>
      <c r="K22741" s="7"/>
      <c r="N22741" s="7"/>
    </row>
    <row r="22742" spans="4:14" s="1" customFormat="1">
      <c r="D22742" s="32"/>
      <c r="G22742" s="32"/>
      <c r="I22742" s="7"/>
      <c r="J22742" s="7"/>
      <c r="K22742" s="7"/>
      <c r="N22742" s="7"/>
    </row>
    <row r="22743" spans="4:14" s="1" customFormat="1">
      <c r="D22743" s="32"/>
      <c r="G22743" s="32"/>
      <c r="I22743" s="7"/>
      <c r="J22743" s="7"/>
      <c r="K22743" s="7"/>
      <c r="N22743" s="7"/>
    </row>
    <row r="22744" spans="4:14" s="1" customFormat="1">
      <c r="D22744" s="32"/>
      <c r="G22744" s="32"/>
      <c r="I22744" s="7"/>
      <c r="J22744" s="7"/>
      <c r="K22744" s="7"/>
      <c r="N22744" s="7"/>
    </row>
    <row r="22745" spans="4:14" s="1" customFormat="1">
      <c r="D22745" s="32"/>
      <c r="G22745" s="32"/>
      <c r="I22745" s="7"/>
      <c r="J22745" s="7"/>
      <c r="K22745" s="7"/>
      <c r="N22745" s="7"/>
    </row>
    <row r="22746" spans="4:14" s="1" customFormat="1">
      <c r="D22746" s="32"/>
      <c r="G22746" s="32"/>
      <c r="I22746" s="7"/>
      <c r="J22746" s="7"/>
      <c r="K22746" s="7"/>
      <c r="N22746" s="7"/>
    </row>
    <row r="22747" spans="4:14" s="1" customFormat="1">
      <c r="D22747" s="32"/>
      <c r="G22747" s="32"/>
      <c r="I22747" s="7"/>
      <c r="J22747" s="7"/>
      <c r="K22747" s="7"/>
      <c r="N22747" s="7"/>
    </row>
    <row r="22748" spans="4:14" s="1" customFormat="1">
      <c r="D22748" s="32"/>
      <c r="G22748" s="32"/>
      <c r="I22748" s="7"/>
      <c r="J22748" s="7"/>
      <c r="K22748" s="7"/>
      <c r="N22748" s="7"/>
    </row>
    <row r="22749" spans="4:14" s="1" customFormat="1">
      <c r="D22749" s="32"/>
      <c r="G22749" s="32"/>
      <c r="I22749" s="7"/>
      <c r="J22749" s="7"/>
      <c r="K22749" s="7"/>
      <c r="N22749" s="7"/>
    </row>
    <row r="22750" spans="4:14" s="1" customFormat="1">
      <c r="D22750" s="32"/>
      <c r="G22750" s="32"/>
      <c r="I22750" s="7"/>
      <c r="J22750" s="7"/>
      <c r="K22750" s="7"/>
      <c r="N22750" s="7"/>
    </row>
    <row r="22751" spans="4:14" s="1" customFormat="1">
      <c r="D22751" s="32"/>
      <c r="G22751" s="32"/>
      <c r="I22751" s="7"/>
      <c r="J22751" s="7"/>
      <c r="K22751" s="7"/>
      <c r="N22751" s="7"/>
    </row>
    <row r="22752" spans="4:14" s="1" customFormat="1">
      <c r="D22752" s="32"/>
      <c r="G22752" s="32"/>
      <c r="I22752" s="7"/>
      <c r="J22752" s="7"/>
      <c r="K22752" s="7"/>
      <c r="N22752" s="7"/>
    </row>
    <row r="22753" spans="4:14" s="1" customFormat="1">
      <c r="D22753" s="32"/>
      <c r="G22753" s="32"/>
      <c r="I22753" s="7"/>
      <c r="J22753" s="7"/>
      <c r="K22753" s="7"/>
      <c r="N22753" s="7"/>
    </row>
    <row r="22754" spans="4:14" s="1" customFormat="1">
      <c r="D22754" s="32"/>
      <c r="G22754" s="32"/>
      <c r="I22754" s="7"/>
      <c r="J22754" s="7"/>
      <c r="K22754" s="7"/>
      <c r="N22754" s="7"/>
    </row>
    <row r="22755" spans="4:14" s="1" customFormat="1">
      <c r="D22755" s="32"/>
      <c r="G22755" s="32"/>
      <c r="I22755" s="7"/>
      <c r="J22755" s="7"/>
      <c r="K22755" s="7"/>
      <c r="N22755" s="7"/>
    </row>
    <row r="22756" spans="4:14" s="1" customFormat="1">
      <c r="D22756" s="32"/>
      <c r="G22756" s="32"/>
      <c r="I22756" s="7"/>
      <c r="J22756" s="7"/>
      <c r="K22756" s="7"/>
      <c r="N22756" s="7"/>
    </row>
    <row r="22757" spans="4:14" s="1" customFormat="1">
      <c r="D22757" s="32"/>
      <c r="G22757" s="32"/>
      <c r="I22757" s="7"/>
      <c r="J22757" s="7"/>
      <c r="K22757" s="7"/>
      <c r="N22757" s="7"/>
    </row>
    <row r="22758" spans="4:14" s="1" customFormat="1">
      <c r="D22758" s="32"/>
      <c r="G22758" s="32"/>
      <c r="I22758" s="7"/>
      <c r="J22758" s="7"/>
      <c r="K22758" s="7"/>
      <c r="N22758" s="7"/>
    </row>
    <row r="22759" spans="4:14" s="1" customFormat="1">
      <c r="D22759" s="32"/>
      <c r="G22759" s="32"/>
      <c r="I22759" s="7"/>
      <c r="J22759" s="7"/>
      <c r="K22759" s="7"/>
      <c r="N22759" s="7"/>
    </row>
    <row r="22760" spans="4:14" s="1" customFormat="1">
      <c r="D22760" s="32"/>
      <c r="G22760" s="32"/>
      <c r="I22760" s="7"/>
      <c r="J22760" s="7"/>
      <c r="K22760" s="7"/>
      <c r="N22760" s="7"/>
    </row>
    <row r="22761" spans="4:14" s="1" customFormat="1">
      <c r="D22761" s="32"/>
      <c r="G22761" s="32"/>
      <c r="I22761" s="7"/>
      <c r="J22761" s="7"/>
      <c r="K22761" s="7"/>
      <c r="N22761" s="7"/>
    </row>
    <row r="22762" spans="4:14" s="1" customFormat="1">
      <c r="D22762" s="32"/>
      <c r="G22762" s="32"/>
      <c r="I22762" s="7"/>
      <c r="J22762" s="7"/>
      <c r="K22762" s="7"/>
      <c r="N22762" s="7"/>
    </row>
    <row r="22763" spans="4:14" s="1" customFormat="1">
      <c r="D22763" s="32"/>
      <c r="G22763" s="32"/>
      <c r="I22763" s="7"/>
      <c r="J22763" s="7"/>
      <c r="K22763" s="7"/>
      <c r="N22763" s="7"/>
    </row>
    <row r="22764" spans="4:14" s="1" customFormat="1">
      <c r="D22764" s="32"/>
      <c r="G22764" s="32"/>
      <c r="I22764" s="7"/>
      <c r="J22764" s="7"/>
      <c r="K22764" s="7"/>
      <c r="N22764" s="7"/>
    </row>
    <row r="22765" spans="4:14" s="1" customFormat="1">
      <c r="D22765" s="32"/>
      <c r="G22765" s="32"/>
      <c r="I22765" s="7"/>
      <c r="J22765" s="7"/>
      <c r="K22765" s="7"/>
      <c r="N22765" s="7"/>
    </row>
    <row r="22766" spans="4:14" s="1" customFormat="1">
      <c r="D22766" s="32"/>
      <c r="G22766" s="32"/>
      <c r="I22766" s="7"/>
      <c r="J22766" s="7"/>
      <c r="K22766" s="7"/>
      <c r="N22766" s="7"/>
    </row>
    <row r="22767" spans="4:14" s="1" customFormat="1">
      <c r="D22767" s="32"/>
      <c r="G22767" s="32"/>
      <c r="I22767" s="7"/>
      <c r="J22767" s="7"/>
      <c r="K22767" s="7"/>
      <c r="N22767" s="7"/>
    </row>
    <row r="22768" spans="4:14" s="1" customFormat="1">
      <c r="D22768" s="32"/>
      <c r="G22768" s="32"/>
      <c r="I22768" s="7"/>
      <c r="J22768" s="7"/>
      <c r="K22768" s="7"/>
      <c r="N22768" s="7"/>
    </row>
    <row r="22769" spans="4:14" s="1" customFormat="1">
      <c r="D22769" s="32"/>
      <c r="G22769" s="32"/>
      <c r="I22769" s="7"/>
      <c r="J22769" s="7"/>
      <c r="K22769" s="7"/>
      <c r="N22769" s="7"/>
    </row>
    <row r="22770" spans="4:14" s="1" customFormat="1">
      <c r="D22770" s="32"/>
      <c r="G22770" s="32"/>
      <c r="I22770" s="7"/>
      <c r="J22770" s="7"/>
      <c r="K22770" s="7"/>
      <c r="N22770" s="7"/>
    </row>
    <row r="22771" spans="4:14" s="1" customFormat="1">
      <c r="D22771" s="32"/>
      <c r="G22771" s="32"/>
      <c r="I22771" s="7"/>
      <c r="J22771" s="7"/>
      <c r="K22771" s="7"/>
      <c r="N22771" s="7"/>
    </row>
    <row r="22772" spans="4:14" s="1" customFormat="1">
      <c r="D22772" s="32"/>
      <c r="G22772" s="32"/>
      <c r="I22772" s="7"/>
      <c r="J22772" s="7"/>
      <c r="K22772" s="7"/>
      <c r="N22772" s="7"/>
    </row>
    <row r="22773" spans="4:14" s="1" customFormat="1">
      <c r="D22773" s="32"/>
      <c r="G22773" s="32"/>
      <c r="I22773" s="7"/>
      <c r="J22773" s="7"/>
      <c r="K22773" s="7"/>
      <c r="N22773" s="7"/>
    </row>
    <row r="22774" spans="4:14" s="1" customFormat="1">
      <c r="D22774" s="32"/>
      <c r="G22774" s="32"/>
      <c r="I22774" s="7"/>
      <c r="J22774" s="7"/>
      <c r="K22774" s="7"/>
      <c r="N22774" s="7"/>
    </row>
    <row r="22775" spans="4:14" s="1" customFormat="1">
      <c r="D22775" s="32"/>
      <c r="G22775" s="32"/>
      <c r="I22775" s="7"/>
      <c r="J22775" s="7"/>
      <c r="K22775" s="7"/>
      <c r="N22775" s="7"/>
    </row>
    <row r="22776" spans="4:14" s="1" customFormat="1">
      <c r="D22776" s="32"/>
      <c r="G22776" s="32"/>
      <c r="I22776" s="7"/>
      <c r="J22776" s="7"/>
      <c r="K22776" s="7"/>
      <c r="N22776" s="7"/>
    </row>
    <row r="22777" spans="4:14" s="1" customFormat="1">
      <c r="D22777" s="32"/>
      <c r="G22777" s="32"/>
      <c r="I22777" s="7"/>
      <c r="J22777" s="7"/>
      <c r="K22777" s="7"/>
      <c r="N22777" s="7"/>
    </row>
    <row r="22778" spans="4:14" s="1" customFormat="1">
      <c r="D22778" s="32"/>
      <c r="G22778" s="32"/>
      <c r="I22778" s="7"/>
      <c r="J22778" s="7"/>
      <c r="K22778" s="7"/>
      <c r="N22778" s="7"/>
    </row>
    <row r="22779" spans="4:14" s="1" customFormat="1">
      <c r="D22779" s="32"/>
      <c r="G22779" s="32"/>
      <c r="I22779" s="7"/>
      <c r="J22779" s="7"/>
      <c r="K22779" s="7"/>
      <c r="N22779" s="7"/>
    </row>
    <row r="22780" spans="4:14" s="1" customFormat="1">
      <c r="D22780" s="32"/>
      <c r="G22780" s="32"/>
      <c r="I22780" s="7"/>
      <c r="J22780" s="7"/>
      <c r="K22780" s="7"/>
      <c r="N22780" s="7"/>
    </row>
    <row r="22781" spans="4:14" s="1" customFormat="1">
      <c r="D22781" s="32"/>
      <c r="G22781" s="32"/>
      <c r="I22781" s="7"/>
      <c r="J22781" s="7"/>
      <c r="K22781" s="7"/>
      <c r="N22781" s="7"/>
    </row>
    <row r="22782" spans="4:14" s="1" customFormat="1">
      <c r="D22782" s="32"/>
      <c r="G22782" s="32"/>
      <c r="I22782" s="7"/>
      <c r="J22782" s="7"/>
      <c r="K22782" s="7"/>
      <c r="N22782" s="7"/>
    </row>
    <row r="22783" spans="4:14" s="1" customFormat="1">
      <c r="D22783" s="32"/>
      <c r="G22783" s="32"/>
      <c r="I22783" s="7"/>
      <c r="J22783" s="7"/>
      <c r="K22783" s="7"/>
      <c r="N22783" s="7"/>
    </row>
    <row r="22784" spans="4:14" s="1" customFormat="1">
      <c r="D22784" s="32"/>
      <c r="G22784" s="32"/>
      <c r="I22784" s="7"/>
      <c r="J22784" s="7"/>
      <c r="K22784" s="7"/>
      <c r="N22784" s="7"/>
    </row>
    <row r="22785" spans="4:14" s="1" customFormat="1">
      <c r="D22785" s="32"/>
      <c r="G22785" s="32"/>
      <c r="I22785" s="7"/>
      <c r="J22785" s="7"/>
      <c r="K22785" s="7"/>
      <c r="N22785" s="7"/>
    </row>
    <row r="22786" spans="4:14" s="1" customFormat="1">
      <c r="D22786" s="32"/>
      <c r="G22786" s="32"/>
      <c r="I22786" s="7"/>
      <c r="J22786" s="7"/>
      <c r="K22786" s="7"/>
      <c r="N22786" s="7"/>
    </row>
    <row r="22787" spans="4:14" s="1" customFormat="1">
      <c r="D22787" s="32"/>
      <c r="G22787" s="32"/>
      <c r="I22787" s="7"/>
      <c r="J22787" s="7"/>
      <c r="K22787" s="7"/>
      <c r="N22787" s="7"/>
    </row>
    <row r="22788" spans="4:14" s="1" customFormat="1">
      <c r="D22788" s="32"/>
      <c r="G22788" s="32"/>
      <c r="I22788" s="7"/>
      <c r="J22788" s="7"/>
      <c r="K22788" s="7"/>
      <c r="N22788" s="7"/>
    </row>
    <row r="22789" spans="4:14" s="1" customFormat="1">
      <c r="D22789" s="32"/>
      <c r="G22789" s="32"/>
      <c r="I22789" s="7"/>
      <c r="J22789" s="7"/>
      <c r="K22789" s="7"/>
      <c r="N22789" s="7"/>
    </row>
    <row r="22790" spans="4:14" s="1" customFormat="1">
      <c r="D22790" s="32"/>
      <c r="G22790" s="32"/>
      <c r="I22790" s="7"/>
      <c r="J22790" s="7"/>
      <c r="K22790" s="7"/>
      <c r="N22790" s="7"/>
    </row>
    <row r="22791" spans="4:14" s="1" customFormat="1">
      <c r="D22791" s="32"/>
      <c r="G22791" s="32"/>
      <c r="I22791" s="7"/>
      <c r="J22791" s="7"/>
      <c r="K22791" s="7"/>
      <c r="N22791" s="7"/>
    </row>
    <row r="22792" spans="4:14" s="1" customFormat="1">
      <c r="D22792" s="32"/>
      <c r="G22792" s="32"/>
      <c r="I22792" s="7"/>
      <c r="J22792" s="7"/>
      <c r="K22792" s="7"/>
      <c r="N22792" s="7"/>
    </row>
    <row r="22793" spans="4:14" s="1" customFormat="1">
      <c r="D22793" s="32"/>
      <c r="G22793" s="32"/>
      <c r="I22793" s="7"/>
      <c r="J22793" s="7"/>
      <c r="K22793" s="7"/>
      <c r="N22793" s="7"/>
    </row>
    <row r="22794" spans="4:14" s="1" customFormat="1">
      <c r="D22794" s="32"/>
      <c r="G22794" s="32"/>
      <c r="I22794" s="7"/>
      <c r="J22794" s="7"/>
      <c r="K22794" s="7"/>
      <c r="N22794" s="7"/>
    </row>
    <row r="22795" spans="4:14" s="1" customFormat="1">
      <c r="D22795" s="32"/>
      <c r="G22795" s="32"/>
      <c r="I22795" s="7"/>
      <c r="J22795" s="7"/>
      <c r="K22795" s="7"/>
      <c r="N22795" s="7"/>
    </row>
    <row r="22796" spans="4:14" s="1" customFormat="1">
      <c r="D22796" s="32"/>
      <c r="G22796" s="32"/>
      <c r="I22796" s="7"/>
      <c r="J22796" s="7"/>
      <c r="K22796" s="7"/>
      <c r="N22796" s="7"/>
    </row>
    <row r="22797" spans="4:14" s="1" customFormat="1">
      <c r="D22797" s="32"/>
      <c r="G22797" s="32"/>
      <c r="I22797" s="7"/>
      <c r="J22797" s="7"/>
      <c r="K22797" s="7"/>
      <c r="N22797" s="7"/>
    </row>
    <row r="22798" spans="4:14" s="1" customFormat="1">
      <c r="D22798" s="32"/>
      <c r="G22798" s="32"/>
      <c r="I22798" s="7"/>
      <c r="J22798" s="7"/>
      <c r="K22798" s="7"/>
      <c r="N22798" s="7"/>
    </row>
    <row r="22799" spans="4:14" s="1" customFormat="1">
      <c r="D22799" s="32"/>
      <c r="G22799" s="32"/>
      <c r="I22799" s="7"/>
      <c r="J22799" s="7"/>
      <c r="K22799" s="7"/>
      <c r="N22799" s="7"/>
    </row>
    <row r="22800" spans="4:14" s="1" customFormat="1">
      <c r="D22800" s="32"/>
      <c r="G22800" s="32"/>
      <c r="I22800" s="7"/>
      <c r="J22800" s="7"/>
      <c r="K22800" s="7"/>
      <c r="N22800" s="7"/>
    </row>
    <row r="22801" spans="4:14" s="1" customFormat="1">
      <c r="D22801" s="32"/>
      <c r="G22801" s="32"/>
      <c r="I22801" s="7"/>
      <c r="J22801" s="7"/>
      <c r="K22801" s="7"/>
      <c r="N22801" s="7"/>
    </row>
    <row r="22802" spans="4:14" s="1" customFormat="1">
      <c r="D22802" s="32"/>
      <c r="G22802" s="32"/>
      <c r="I22802" s="7"/>
      <c r="J22802" s="7"/>
      <c r="K22802" s="7"/>
      <c r="N22802" s="7"/>
    </row>
    <row r="22803" spans="4:14" s="1" customFormat="1">
      <c r="D22803" s="32"/>
      <c r="G22803" s="32"/>
      <c r="I22803" s="7"/>
      <c r="J22803" s="7"/>
      <c r="K22803" s="7"/>
      <c r="N22803" s="7"/>
    </row>
    <row r="22804" spans="4:14" s="1" customFormat="1">
      <c r="D22804" s="32"/>
      <c r="G22804" s="32"/>
      <c r="I22804" s="7"/>
      <c r="J22804" s="7"/>
      <c r="K22804" s="7"/>
      <c r="N22804" s="7"/>
    </row>
    <row r="22805" spans="4:14" s="1" customFormat="1">
      <c r="D22805" s="32"/>
      <c r="G22805" s="32"/>
      <c r="I22805" s="7"/>
      <c r="J22805" s="7"/>
      <c r="K22805" s="7"/>
      <c r="N22805" s="7"/>
    </row>
    <row r="22806" spans="4:14" s="1" customFormat="1">
      <c r="D22806" s="32"/>
      <c r="G22806" s="32"/>
      <c r="I22806" s="7"/>
      <c r="J22806" s="7"/>
      <c r="K22806" s="7"/>
      <c r="N22806" s="7"/>
    </row>
    <row r="22807" spans="4:14" s="1" customFormat="1">
      <c r="D22807" s="32"/>
      <c r="G22807" s="32"/>
      <c r="I22807" s="7"/>
      <c r="J22807" s="7"/>
      <c r="K22807" s="7"/>
      <c r="N22807" s="7"/>
    </row>
    <row r="22808" spans="4:14" s="1" customFormat="1">
      <c r="D22808" s="32"/>
      <c r="G22808" s="32"/>
      <c r="I22808" s="7"/>
      <c r="J22808" s="7"/>
      <c r="K22808" s="7"/>
      <c r="N22808" s="7"/>
    </row>
    <row r="22809" spans="4:14" s="1" customFormat="1">
      <c r="D22809" s="32"/>
      <c r="G22809" s="32"/>
      <c r="I22809" s="7"/>
      <c r="J22809" s="7"/>
      <c r="K22809" s="7"/>
      <c r="N22809" s="7"/>
    </row>
    <row r="22810" spans="4:14" s="1" customFormat="1">
      <c r="D22810" s="32"/>
      <c r="G22810" s="32"/>
      <c r="I22810" s="7"/>
      <c r="J22810" s="7"/>
      <c r="K22810" s="7"/>
      <c r="N22810" s="7"/>
    </row>
    <row r="22811" spans="4:14" s="1" customFormat="1">
      <c r="D22811" s="32"/>
      <c r="G22811" s="32"/>
      <c r="I22811" s="7"/>
      <c r="J22811" s="7"/>
      <c r="K22811" s="7"/>
      <c r="N22811" s="7"/>
    </row>
    <row r="22812" spans="4:14" s="1" customFormat="1">
      <c r="D22812" s="32"/>
      <c r="G22812" s="32"/>
      <c r="I22812" s="7"/>
      <c r="J22812" s="7"/>
      <c r="K22812" s="7"/>
      <c r="N22812" s="7"/>
    </row>
    <row r="22813" spans="4:14" s="1" customFormat="1">
      <c r="D22813" s="32"/>
      <c r="G22813" s="32"/>
      <c r="I22813" s="7"/>
      <c r="J22813" s="7"/>
      <c r="K22813" s="7"/>
      <c r="N22813" s="7"/>
    </row>
    <row r="22814" spans="4:14" s="1" customFormat="1">
      <c r="D22814" s="32"/>
      <c r="G22814" s="32"/>
      <c r="I22814" s="7"/>
      <c r="J22814" s="7"/>
      <c r="K22814" s="7"/>
      <c r="N22814" s="7"/>
    </row>
    <row r="22815" spans="4:14" s="1" customFormat="1">
      <c r="D22815" s="32"/>
      <c r="G22815" s="32"/>
      <c r="I22815" s="7"/>
      <c r="J22815" s="7"/>
      <c r="K22815" s="7"/>
      <c r="N22815" s="7"/>
    </row>
    <row r="22816" spans="4:14" s="1" customFormat="1">
      <c r="D22816" s="32"/>
      <c r="G22816" s="32"/>
      <c r="I22816" s="7"/>
      <c r="J22816" s="7"/>
      <c r="K22816" s="7"/>
      <c r="N22816" s="7"/>
    </row>
    <row r="22817" spans="4:14" s="1" customFormat="1">
      <c r="D22817" s="32"/>
      <c r="G22817" s="32"/>
      <c r="I22817" s="7"/>
      <c r="J22817" s="7"/>
      <c r="K22817" s="7"/>
      <c r="N22817" s="7"/>
    </row>
    <row r="22818" spans="4:14" s="1" customFormat="1">
      <c r="D22818" s="32"/>
      <c r="G22818" s="32"/>
      <c r="I22818" s="7"/>
      <c r="J22818" s="7"/>
      <c r="K22818" s="7"/>
      <c r="N22818" s="7"/>
    </row>
    <row r="22819" spans="4:14" s="1" customFormat="1">
      <c r="D22819" s="32"/>
      <c r="G22819" s="32"/>
      <c r="I22819" s="7"/>
      <c r="J22819" s="7"/>
      <c r="K22819" s="7"/>
      <c r="N22819" s="7"/>
    </row>
    <row r="22820" spans="4:14" s="1" customFormat="1">
      <c r="D22820" s="32"/>
      <c r="G22820" s="32"/>
      <c r="I22820" s="7"/>
      <c r="J22820" s="7"/>
      <c r="K22820" s="7"/>
      <c r="N22820" s="7"/>
    </row>
    <row r="22821" spans="4:14" s="1" customFormat="1">
      <c r="D22821" s="32"/>
      <c r="G22821" s="32"/>
      <c r="I22821" s="7"/>
      <c r="J22821" s="7"/>
      <c r="K22821" s="7"/>
      <c r="N22821" s="7"/>
    </row>
    <row r="22822" spans="4:14" s="1" customFormat="1">
      <c r="D22822" s="32"/>
      <c r="G22822" s="32"/>
      <c r="I22822" s="7"/>
      <c r="J22822" s="7"/>
      <c r="K22822" s="7"/>
      <c r="N22822" s="7"/>
    </row>
    <row r="22823" spans="4:14" s="1" customFormat="1">
      <c r="D22823" s="32"/>
      <c r="G22823" s="32"/>
      <c r="I22823" s="7"/>
      <c r="J22823" s="7"/>
      <c r="K22823" s="7"/>
      <c r="N22823" s="7"/>
    </row>
    <row r="22824" spans="4:14" s="1" customFormat="1">
      <c r="D22824" s="32"/>
      <c r="G22824" s="32"/>
      <c r="I22824" s="7"/>
      <c r="J22824" s="7"/>
      <c r="K22824" s="7"/>
      <c r="N22824" s="7"/>
    </row>
    <row r="22825" spans="4:14" s="1" customFormat="1">
      <c r="D22825" s="32"/>
      <c r="G22825" s="32"/>
      <c r="I22825" s="7"/>
      <c r="J22825" s="7"/>
      <c r="K22825" s="7"/>
      <c r="N22825" s="7"/>
    </row>
    <row r="22826" spans="4:14" s="1" customFormat="1">
      <c r="D22826" s="32"/>
      <c r="G22826" s="32"/>
      <c r="I22826" s="7"/>
      <c r="J22826" s="7"/>
      <c r="K22826" s="7"/>
      <c r="N22826" s="7"/>
    </row>
    <row r="22827" spans="4:14" s="1" customFormat="1">
      <c r="D22827" s="32"/>
      <c r="G22827" s="32"/>
      <c r="I22827" s="7"/>
      <c r="J22827" s="7"/>
      <c r="K22827" s="7"/>
      <c r="N22827" s="7"/>
    </row>
    <row r="22828" spans="4:14" s="1" customFormat="1">
      <c r="D22828" s="32"/>
      <c r="G22828" s="32"/>
      <c r="I22828" s="7"/>
      <c r="J22828" s="7"/>
      <c r="K22828" s="7"/>
      <c r="N22828" s="7"/>
    </row>
    <row r="22829" spans="4:14" s="1" customFormat="1">
      <c r="D22829" s="32"/>
      <c r="G22829" s="32"/>
      <c r="I22829" s="7"/>
      <c r="J22829" s="7"/>
      <c r="K22829" s="7"/>
      <c r="N22829" s="7"/>
    </row>
    <row r="22830" spans="4:14" s="1" customFormat="1">
      <c r="D22830" s="32"/>
      <c r="G22830" s="32"/>
      <c r="I22830" s="7"/>
      <c r="J22830" s="7"/>
      <c r="K22830" s="7"/>
      <c r="N22830" s="7"/>
    </row>
    <row r="22831" spans="4:14" s="1" customFormat="1">
      <c r="D22831" s="32"/>
      <c r="G22831" s="32"/>
      <c r="I22831" s="7"/>
      <c r="J22831" s="7"/>
      <c r="K22831" s="7"/>
      <c r="N22831" s="7"/>
    </row>
    <row r="22832" spans="4:14" s="1" customFormat="1">
      <c r="D22832" s="32"/>
      <c r="G22832" s="32"/>
      <c r="I22832" s="7"/>
      <c r="J22832" s="7"/>
      <c r="K22832" s="7"/>
      <c r="N22832" s="7"/>
    </row>
    <row r="22833" spans="4:14" s="1" customFormat="1">
      <c r="D22833" s="32"/>
      <c r="G22833" s="32"/>
      <c r="I22833" s="7"/>
      <c r="J22833" s="7"/>
      <c r="K22833" s="7"/>
      <c r="N22833" s="7"/>
    </row>
    <row r="22834" spans="4:14" s="1" customFormat="1">
      <c r="D22834" s="32"/>
      <c r="G22834" s="32"/>
      <c r="I22834" s="7"/>
      <c r="J22834" s="7"/>
      <c r="K22834" s="7"/>
      <c r="N22834" s="7"/>
    </row>
    <row r="22835" spans="4:14" s="1" customFormat="1">
      <c r="D22835" s="32"/>
      <c r="G22835" s="32"/>
      <c r="I22835" s="7"/>
      <c r="J22835" s="7"/>
      <c r="K22835" s="7"/>
      <c r="N22835" s="7"/>
    </row>
    <row r="22836" spans="4:14" s="1" customFormat="1">
      <c r="D22836" s="32"/>
      <c r="G22836" s="32"/>
      <c r="I22836" s="7"/>
      <c r="J22836" s="7"/>
      <c r="K22836" s="7"/>
      <c r="N22836" s="7"/>
    </row>
    <row r="22837" spans="4:14" s="1" customFormat="1">
      <c r="D22837" s="32"/>
      <c r="G22837" s="32"/>
      <c r="I22837" s="7"/>
      <c r="J22837" s="7"/>
      <c r="K22837" s="7"/>
      <c r="N22837" s="7"/>
    </row>
    <row r="22838" spans="4:14" s="1" customFormat="1">
      <c r="D22838" s="32"/>
      <c r="G22838" s="32"/>
      <c r="I22838" s="7"/>
      <c r="J22838" s="7"/>
      <c r="K22838" s="7"/>
      <c r="N22838" s="7"/>
    </row>
    <row r="22839" spans="4:14" s="1" customFormat="1">
      <c r="D22839" s="32"/>
      <c r="G22839" s="32"/>
      <c r="I22839" s="7"/>
      <c r="J22839" s="7"/>
      <c r="K22839" s="7"/>
      <c r="N22839" s="7"/>
    </row>
    <row r="22840" spans="4:14" s="1" customFormat="1">
      <c r="D22840" s="32"/>
      <c r="G22840" s="32"/>
      <c r="I22840" s="7"/>
      <c r="J22840" s="7"/>
      <c r="K22840" s="7"/>
      <c r="N22840" s="7"/>
    </row>
    <row r="22841" spans="4:14" s="1" customFormat="1">
      <c r="D22841" s="32"/>
      <c r="G22841" s="32"/>
      <c r="I22841" s="7"/>
      <c r="J22841" s="7"/>
      <c r="K22841" s="7"/>
      <c r="N22841" s="7"/>
    </row>
    <row r="22842" spans="4:14" s="1" customFormat="1">
      <c r="D22842" s="32"/>
      <c r="G22842" s="32"/>
      <c r="I22842" s="7"/>
      <c r="J22842" s="7"/>
      <c r="K22842" s="7"/>
      <c r="N22842" s="7"/>
    </row>
    <row r="22843" spans="4:14" s="1" customFormat="1">
      <c r="D22843" s="32"/>
      <c r="G22843" s="32"/>
      <c r="I22843" s="7"/>
      <c r="J22843" s="7"/>
      <c r="K22843" s="7"/>
      <c r="N22843" s="7"/>
    </row>
    <row r="22844" spans="4:14" s="1" customFormat="1">
      <c r="D22844" s="32"/>
      <c r="G22844" s="32"/>
      <c r="I22844" s="7"/>
      <c r="J22844" s="7"/>
      <c r="K22844" s="7"/>
      <c r="N22844" s="7"/>
    </row>
    <row r="22845" spans="4:14" s="1" customFormat="1">
      <c r="D22845" s="32"/>
      <c r="G22845" s="32"/>
      <c r="I22845" s="7"/>
      <c r="J22845" s="7"/>
      <c r="K22845" s="7"/>
      <c r="N22845" s="7"/>
    </row>
    <row r="22846" spans="4:14" s="1" customFormat="1">
      <c r="D22846" s="32"/>
      <c r="G22846" s="32"/>
      <c r="I22846" s="7"/>
      <c r="J22846" s="7"/>
      <c r="K22846" s="7"/>
      <c r="N22846" s="7"/>
    </row>
    <row r="22847" spans="4:14" s="1" customFormat="1">
      <c r="D22847" s="32"/>
      <c r="G22847" s="32"/>
      <c r="I22847" s="7"/>
      <c r="J22847" s="7"/>
      <c r="K22847" s="7"/>
      <c r="N22847" s="7"/>
    </row>
    <row r="22848" spans="4:14" s="1" customFormat="1">
      <c r="D22848" s="32"/>
      <c r="G22848" s="32"/>
      <c r="I22848" s="7"/>
      <c r="J22848" s="7"/>
      <c r="K22848" s="7"/>
      <c r="N22848" s="7"/>
    </row>
    <row r="22849" spans="4:14" s="1" customFormat="1">
      <c r="D22849" s="32"/>
      <c r="G22849" s="32"/>
      <c r="I22849" s="7"/>
      <c r="J22849" s="7"/>
      <c r="K22849" s="7"/>
      <c r="N22849" s="7"/>
    </row>
    <row r="22850" spans="4:14" s="1" customFormat="1">
      <c r="D22850" s="32"/>
      <c r="G22850" s="32"/>
      <c r="I22850" s="7"/>
      <c r="J22850" s="7"/>
      <c r="K22850" s="7"/>
      <c r="N22850" s="7"/>
    </row>
    <row r="22851" spans="4:14" s="1" customFormat="1">
      <c r="D22851" s="32"/>
      <c r="G22851" s="32"/>
      <c r="I22851" s="7"/>
      <c r="J22851" s="7"/>
      <c r="K22851" s="7"/>
      <c r="N22851" s="7"/>
    </row>
    <row r="22852" spans="4:14" s="1" customFormat="1">
      <c r="D22852" s="32"/>
      <c r="G22852" s="32"/>
      <c r="I22852" s="7"/>
      <c r="J22852" s="7"/>
      <c r="K22852" s="7"/>
      <c r="N22852" s="7"/>
    </row>
    <row r="22853" spans="4:14" s="1" customFormat="1">
      <c r="D22853" s="32"/>
      <c r="G22853" s="32"/>
      <c r="I22853" s="7"/>
      <c r="J22853" s="7"/>
      <c r="K22853" s="7"/>
      <c r="N22853" s="7"/>
    </row>
    <row r="22854" spans="4:14" s="1" customFormat="1">
      <c r="D22854" s="32"/>
      <c r="G22854" s="32"/>
      <c r="I22854" s="7"/>
      <c r="J22854" s="7"/>
      <c r="K22854" s="7"/>
      <c r="N22854" s="7"/>
    </row>
    <row r="22855" spans="4:14" s="1" customFormat="1">
      <c r="D22855" s="32"/>
      <c r="G22855" s="32"/>
      <c r="I22855" s="7"/>
      <c r="J22855" s="7"/>
      <c r="K22855" s="7"/>
      <c r="N22855" s="7"/>
    </row>
    <row r="22856" spans="4:14" s="1" customFormat="1">
      <c r="D22856" s="32"/>
      <c r="G22856" s="32"/>
      <c r="I22856" s="7"/>
      <c r="J22856" s="7"/>
      <c r="K22856" s="7"/>
      <c r="N22856" s="7"/>
    </row>
    <row r="22857" spans="4:14" s="1" customFormat="1">
      <c r="D22857" s="32"/>
      <c r="G22857" s="32"/>
      <c r="I22857" s="7"/>
      <c r="J22857" s="7"/>
      <c r="K22857" s="7"/>
      <c r="N22857" s="7"/>
    </row>
    <row r="22858" spans="4:14" s="1" customFormat="1">
      <c r="D22858" s="32"/>
      <c r="G22858" s="32"/>
      <c r="I22858" s="7"/>
      <c r="J22858" s="7"/>
      <c r="K22858" s="7"/>
      <c r="N22858" s="7"/>
    </row>
    <row r="22859" spans="4:14" s="1" customFormat="1">
      <c r="D22859" s="32"/>
      <c r="G22859" s="32"/>
      <c r="I22859" s="7"/>
      <c r="J22859" s="7"/>
      <c r="K22859" s="7"/>
      <c r="N22859" s="7"/>
    </row>
    <row r="22860" spans="4:14" s="1" customFormat="1">
      <c r="D22860" s="32"/>
      <c r="G22860" s="32"/>
      <c r="I22860" s="7"/>
      <c r="J22860" s="7"/>
      <c r="K22860" s="7"/>
      <c r="N22860" s="7"/>
    </row>
    <row r="22861" spans="4:14" s="1" customFormat="1">
      <c r="D22861" s="32"/>
      <c r="G22861" s="32"/>
      <c r="I22861" s="7"/>
      <c r="J22861" s="7"/>
      <c r="K22861" s="7"/>
      <c r="N22861" s="7"/>
    </row>
    <row r="22862" spans="4:14" s="1" customFormat="1">
      <c r="D22862" s="32"/>
      <c r="G22862" s="32"/>
      <c r="I22862" s="7"/>
      <c r="J22862" s="7"/>
      <c r="K22862" s="7"/>
      <c r="N22862" s="7"/>
    </row>
    <row r="22863" spans="4:14" s="1" customFormat="1">
      <c r="D22863" s="32"/>
      <c r="G22863" s="32"/>
      <c r="I22863" s="7"/>
      <c r="J22863" s="7"/>
      <c r="K22863" s="7"/>
      <c r="N22863" s="7"/>
    </row>
    <row r="22864" spans="4:14" s="1" customFormat="1">
      <c r="D22864" s="32"/>
      <c r="G22864" s="32"/>
      <c r="I22864" s="7"/>
      <c r="J22864" s="7"/>
      <c r="K22864" s="7"/>
      <c r="N22864" s="7"/>
    </row>
    <row r="22865" spans="4:14" s="1" customFormat="1">
      <c r="D22865" s="32"/>
      <c r="G22865" s="32"/>
      <c r="I22865" s="7"/>
      <c r="J22865" s="7"/>
      <c r="K22865" s="7"/>
      <c r="N22865" s="7"/>
    </row>
    <row r="22866" spans="4:14" s="1" customFormat="1">
      <c r="D22866" s="32"/>
      <c r="G22866" s="32"/>
      <c r="I22866" s="7"/>
      <c r="J22866" s="7"/>
      <c r="K22866" s="7"/>
      <c r="N22866" s="7"/>
    </row>
    <row r="22867" spans="4:14" s="1" customFormat="1">
      <c r="D22867" s="32"/>
      <c r="G22867" s="32"/>
      <c r="I22867" s="7"/>
      <c r="J22867" s="7"/>
      <c r="K22867" s="7"/>
      <c r="N22867" s="7"/>
    </row>
    <row r="22868" spans="4:14" s="1" customFormat="1">
      <c r="D22868" s="32"/>
      <c r="G22868" s="32"/>
      <c r="I22868" s="7"/>
      <c r="J22868" s="7"/>
      <c r="K22868" s="7"/>
      <c r="N22868" s="7"/>
    </row>
    <row r="22869" spans="4:14" s="1" customFormat="1">
      <c r="D22869" s="32"/>
      <c r="G22869" s="32"/>
      <c r="I22869" s="7"/>
      <c r="J22869" s="7"/>
      <c r="K22869" s="7"/>
      <c r="N22869" s="7"/>
    </row>
    <row r="22870" spans="4:14" s="1" customFormat="1">
      <c r="D22870" s="32"/>
      <c r="G22870" s="32"/>
      <c r="I22870" s="7"/>
      <c r="J22870" s="7"/>
      <c r="K22870" s="7"/>
      <c r="N22870" s="7"/>
    </row>
    <row r="22871" spans="4:14" s="1" customFormat="1">
      <c r="D22871" s="32"/>
      <c r="G22871" s="32"/>
      <c r="I22871" s="7"/>
      <c r="J22871" s="7"/>
      <c r="K22871" s="7"/>
      <c r="N22871" s="7"/>
    </row>
    <row r="22872" spans="4:14" s="1" customFormat="1">
      <c r="D22872" s="32"/>
      <c r="G22872" s="32"/>
      <c r="I22872" s="7"/>
      <c r="J22872" s="7"/>
      <c r="K22872" s="7"/>
      <c r="N22872" s="7"/>
    </row>
    <row r="22873" spans="4:14" s="1" customFormat="1">
      <c r="D22873" s="32"/>
      <c r="G22873" s="32"/>
      <c r="I22873" s="7"/>
      <c r="J22873" s="7"/>
      <c r="K22873" s="7"/>
      <c r="N22873" s="7"/>
    </row>
    <row r="22874" spans="4:14" s="1" customFormat="1">
      <c r="D22874" s="32"/>
      <c r="G22874" s="32"/>
      <c r="I22874" s="7"/>
      <c r="J22874" s="7"/>
      <c r="K22874" s="7"/>
      <c r="N22874" s="7"/>
    </row>
    <row r="22875" spans="4:14" s="1" customFormat="1">
      <c r="D22875" s="32"/>
      <c r="G22875" s="32"/>
      <c r="I22875" s="7"/>
      <c r="J22875" s="7"/>
      <c r="K22875" s="7"/>
      <c r="N22875" s="7"/>
    </row>
    <row r="22876" spans="4:14" s="1" customFormat="1">
      <c r="D22876" s="32"/>
      <c r="G22876" s="32"/>
      <c r="I22876" s="7"/>
      <c r="J22876" s="7"/>
      <c r="K22876" s="7"/>
      <c r="N22876" s="7"/>
    </row>
    <row r="22877" spans="4:14" s="1" customFormat="1">
      <c r="D22877" s="32"/>
      <c r="G22877" s="32"/>
      <c r="I22877" s="7"/>
      <c r="J22877" s="7"/>
      <c r="K22877" s="7"/>
      <c r="N22877" s="7"/>
    </row>
    <row r="22878" spans="4:14" s="1" customFormat="1">
      <c r="D22878" s="32"/>
      <c r="G22878" s="32"/>
      <c r="I22878" s="7"/>
      <c r="J22878" s="7"/>
      <c r="K22878" s="7"/>
      <c r="N22878" s="7"/>
    </row>
    <row r="22879" spans="4:14" s="1" customFormat="1">
      <c r="D22879" s="32"/>
      <c r="G22879" s="32"/>
      <c r="I22879" s="7"/>
      <c r="J22879" s="7"/>
      <c r="K22879" s="7"/>
      <c r="N22879" s="7"/>
    </row>
    <row r="22880" spans="4:14" s="1" customFormat="1">
      <c r="D22880" s="32"/>
      <c r="G22880" s="32"/>
      <c r="I22880" s="7"/>
      <c r="J22880" s="7"/>
      <c r="K22880" s="7"/>
      <c r="N22880" s="7"/>
    </row>
    <row r="22881" spans="4:14" s="1" customFormat="1">
      <c r="D22881" s="32"/>
      <c r="G22881" s="32"/>
      <c r="I22881" s="7"/>
      <c r="J22881" s="7"/>
      <c r="K22881" s="7"/>
      <c r="N22881" s="7"/>
    </row>
    <row r="22882" spans="4:14" s="1" customFormat="1">
      <c r="D22882" s="32"/>
      <c r="G22882" s="32"/>
      <c r="I22882" s="7"/>
      <c r="J22882" s="7"/>
      <c r="K22882" s="7"/>
      <c r="N22882" s="7"/>
    </row>
    <row r="22883" spans="4:14" s="1" customFormat="1">
      <c r="D22883" s="32"/>
      <c r="G22883" s="32"/>
      <c r="I22883" s="7"/>
      <c r="J22883" s="7"/>
      <c r="K22883" s="7"/>
      <c r="N22883" s="7"/>
    </row>
    <row r="22884" spans="4:14" s="1" customFormat="1">
      <c r="D22884" s="32"/>
      <c r="G22884" s="32"/>
      <c r="I22884" s="7"/>
      <c r="J22884" s="7"/>
      <c r="K22884" s="7"/>
      <c r="N22884" s="7"/>
    </row>
    <row r="22885" spans="4:14" s="1" customFormat="1">
      <c r="D22885" s="32"/>
      <c r="G22885" s="32"/>
      <c r="I22885" s="7"/>
      <c r="J22885" s="7"/>
      <c r="K22885" s="7"/>
      <c r="N22885" s="7"/>
    </row>
    <row r="22886" spans="4:14" s="1" customFormat="1">
      <c r="D22886" s="32"/>
      <c r="G22886" s="32"/>
      <c r="I22886" s="7"/>
      <c r="J22886" s="7"/>
      <c r="K22886" s="7"/>
      <c r="N22886" s="7"/>
    </row>
    <row r="22887" spans="4:14" s="1" customFormat="1">
      <c r="D22887" s="32"/>
      <c r="G22887" s="32"/>
      <c r="I22887" s="7"/>
      <c r="J22887" s="7"/>
      <c r="K22887" s="7"/>
      <c r="N22887" s="7"/>
    </row>
    <row r="22888" spans="4:14" s="1" customFormat="1">
      <c r="D22888" s="32"/>
      <c r="G22888" s="32"/>
      <c r="I22888" s="7"/>
      <c r="J22888" s="7"/>
      <c r="K22888" s="7"/>
      <c r="N22888" s="7"/>
    </row>
    <row r="22889" spans="4:14" s="1" customFormat="1">
      <c r="D22889" s="32"/>
      <c r="G22889" s="32"/>
      <c r="I22889" s="7"/>
      <c r="J22889" s="7"/>
      <c r="K22889" s="7"/>
      <c r="N22889" s="7"/>
    </row>
    <row r="22890" spans="4:14" s="1" customFormat="1">
      <c r="D22890" s="32"/>
      <c r="G22890" s="32"/>
      <c r="I22890" s="7"/>
      <c r="J22890" s="7"/>
      <c r="K22890" s="7"/>
      <c r="N22890" s="7"/>
    </row>
    <row r="22891" spans="4:14" s="1" customFormat="1">
      <c r="D22891" s="32"/>
      <c r="G22891" s="32"/>
      <c r="I22891" s="7"/>
      <c r="J22891" s="7"/>
      <c r="K22891" s="7"/>
      <c r="N22891" s="7"/>
    </row>
    <row r="22892" spans="4:14" s="1" customFormat="1">
      <c r="D22892" s="32"/>
      <c r="G22892" s="32"/>
      <c r="I22892" s="7"/>
      <c r="J22892" s="7"/>
      <c r="K22892" s="7"/>
      <c r="N22892" s="7"/>
    </row>
    <row r="22893" spans="4:14" s="1" customFormat="1">
      <c r="D22893" s="32"/>
      <c r="G22893" s="32"/>
      <c r="I22893" s="7"/>
      <c r="J22893" s="7"/>
      <c r="K22893" s="7"/>
      <c r="N22893" s="7"/>
    </row>
    <row r="22894" spans="4:14" s="1" customFormat="1">
      <c r="D22894" s="32"/>
      <c r="G22894" s="32"/>
      <c r="I22894" s="7"/>
      <c r="J22894" s="7"/>
      <c r="K22894" s="7"/>
      <c r="N22894" s="7"/>
    </row>
    <row r="22895" spans="4:14" s="1" customFormat="1">
      <c r="D22895" s="32"/>
      <c r="G22895" s="32"/>
      <c r="I22895" s="7"/>
      <c r="J22895" s="7"/>
      <c r="K22895" s="7"/>
      <c r="N22895" s="7"/>
    </row>
    <row r="22896" spans="4:14" s="1" customFormat="1">
      <c r="D22896" s="32"/>
      <c r="G22896" s="32"/>
      <c r="I22896" s="7"/>
      <c r="J22896" s="7"/>
      <c r="K22896" s="7"/>
      <c r="N22896" s="7"/>
    </row>
    <row r="22897" spans="4:14" s="1" customFormat="1">
      <c r="D22897" s="32"/>
      <c r="G22897" s="32"/>
      <c r="I22897" s="7"/>
      <c r="J22897" s="7"/>
      <c r="K22897" s="7"/>
      <c r="N22897" s="7"/>
    </row>
    <row r="22898" spans="4:14" s="1" customFormat="1">
      <c r="D22898" s="32"/>
      <c r="G22898" s="32"/>
      <c r="I22898" s="7"/>
      <c r="J22898" s="7"/>
      <c r="K22898" s="7"/>
      <c r="N22898" s="7"/>
    </row>
    <row r="22899" spans="4:14" s="1" customFormat="1">
      <c r="D22899" s="32"/>
      <c r="G22899" s="32"/>
      <c r="I22899" s="7"/>
      <c r="J22899" s="7"/>
      <c r="K22899" s="7"/>
      <c r="N22899" s="7"/>
    </row>
    <row r="22900" spans="4:14" s="1" customFormat="1">
      <c r="D22900" s="32"/>
      <c r="G22900" s="32"/>
      <c r="I22900" s="7"/>
      <c r="J22900" s="7"/>
      <c r="K22900" s="7"/>
      <c r="N22900" s="7"/>
    </row>
    <row r="22901" spans="4:14" s="1" customFormat="1">
      <c r="D22901" s="32"/>
      <c r="G22901" s="32"/>
      <c r="I22901" s="7"/>
      <c r="J22901" s="7"/>
      <c r="K22901" s="7"/>
      <c r="N22901" s="7"/>
    </row>
    <row r="22902" spans="4:14" s="1" customFormat="1">
      <c r="D22902" s="32"/>
      <c r="G22902" s="32"/>
      <c r="I22902" s="7"/>
      <c r="J22902" s="7"/>
      <c r="K22902" s="7"/>
      <c r="N22902" s="7"/>
    </row>
    <row r="22903" spans="4:14" s="1" customFormat="1">
      <c r="D22903" s="32"/>
      <c r="G22903" s="32"/>
      <c r="I22903" s="7"/>
      <c r="J22903" s="7"/>
      <c r="K22903" s="7"/>
      <c r="N22903" s="7"/>
    </row>
    <row r="22904" spans="4:14" s="1" customFormat="1">
      <c r="D22904" s="32"/>
      <c r="G22904" s="32"/>
      <c r="I22904" s="7"/>
      <c r="J22904" s="7"/>
      <c r="K22904" s="7"/>
      <c r="N22904" s="7"/>
    </row>
    <row r="22905" spans="4:14" s="1" customFormat="1">
      <c r="D22905" s="32"/>
      <c r="G22905" s="32"/>
      <c r="I22905" s="7"/>
      <c r="J22905" s="7"/>
      <c r="K22905" s="7"/>
      <c r="N22905" s="7"/>
    </row>
    <row r="22906" spans="4:14" s="1" customFormat="1">
      <c r="D22906" s="32"/>
      <c r="G22906" s="32"/>
      <c r="I22906" s="7"/>
      <c r="J22906" s="7"/>
      <c r="K22906" s="7"/>
      <c r="N22906" s="7"/>
    </row>
    <row r="22907" spans="4:14" s="1" customFormat="1">
      <c r="D22907" s="32"/>
      <c r="G22907" s="32"/>
      <c r="I22907" s="7"/>
      <c r="J22907" s="7"/>
      <c r="K22907" s="7"/>
      <c r="N22907" s="7"/>
    </row>
    <row r="22908" spans="4:14" s="1" customFormat="1">
      <c r="D22908" s="32"/>
      <c r="G22908" s="32"/>
      <c r="I22908" s="7"/>
      <c r="J22908" s="7"/>
      <c r="K22908" s="7"/>
      <c r="N22908" s="7"/>
    </row>
    <row r="22909" spans="4:14" s="1" customFormat="1">
      <c r="D22909" s="32"/>
      <c r="G22909" s="32"/>
      <c r="I22909" s="7"/>
      <c r="J22909" s="7"/>
      <c r="K22909" s="7"/>
      <c r="N22909" s="7"/>
    </row>
    <row r="22910" spans="4:14" s="1" customFormat="1">
      <c r="D22910" s="32"/>
      <c r="G22910" s="32"/>
      <c r="I22910" s="7"/>
      <c r="J22910" s="7"/>
      <c r="K22910" s="7"/>
      <c r="N22910" s="7"/>
    </row>
    <row r="22911" spans="4:14" s="1" customFormat="1">
      <c r="D22911" s="32"/>
      <c r="G22911" s="32"/>
      <c r="I22911" s="7"/>
      <c r="J22911" s="7"/>
      <c r="K22911" s="7"/>
      <c r="N22911" s="7"/>
    </row>
    <row r="22912" spans="4:14" s="1" customFormat="1">
      <c r="D22912" s="32"/>
      <c r="G22912" s="32"/>
      <c r="I22912" s="7"/>
      <c r="J22912" s="7"/>
      <c r="K22912" s="7"/>
      <c r="N22912" s="7"/>
    </row>
    <row r="22913" spans="4:14" s="1" customFormat="1">
      <c r="D22913" s="32"/>
      <c r="G22913" s="32"/>
      <c r="I22913" s="7"/>
      <c r="J22913" s="7"/>
      <c r="K22913" s="7"/>
      <c r="N22913" s="7"/>
    </row>
    <row r="22914" spans="4:14" s="1" customFormat="1">
      <c r="D22914" s="32"/>
      <c r="G22914" s="32"/>
      <c r="I22914" s="7"/>
      <c r="J22914" s="7"/>
      <c r="K22914" s="7"/>
      <c r="N22914" s="7"/>
    </row>
    <row r="22915" spans="4:14" s="1" customFormat="1">
      <c r="D22915" s="32"/>
      <c r="G22915" s="32"/>
      <c r="I22915" s="7"/>
      <c r="J22915" s="7"/>
      <c r="K22915" s="7"/>
      <c r="N22915" s="7"/>
    </row>
    <row r="22916" spans="4:14" s="1" customFormat="1">
      <c r="D22916" s="32"/>
      <c r="G22916" s="32"/>
      <c r="I22916" s="7"/>
      <c r="J22916" s="7"/>
      <c r="K22916" s="7"/>
      <c r="N22916" s="7"/>
    </row>
    <row r="22917" spans="4:14" s="1" customFormat="1">
      <c r="D22917" s="32"/>
      <c r="G22917" s="32"/>
      <c r="I22917" s="7"/>
      <c r="J22917" s="7"/>
      <c r="K22917" s="7"/>
      <c r="N22917" s="7"/>
    </row>
    <row r="22918" spans="4:14" s="1" customFormat="1">
      <c r="D22918" s="32"/>
      <c r="G22918" s="32"/>
      <c r="I22918" s="7"/>
      <c r="J22918" s="7"/>
      <c r="K22918" s="7"/>
      <c r="N22918" s="7"/>
    </row>
    <row r="22919" spans="4:14" s="1" customFormat="1">
      <c r="D22919" s="32"/>
      <c r="G22919" s="32"/>
      <c r="I22919" s="7"/>
      <c r="J22919" s="7"/>
      <c r="K22919" s="7"/>
      <c r="N22919" s="7"/>
    </row>
    <row r="22920" spans="4:14" s="1" customFormat="1">
      <c r="D22920" s="32"/>
      <c r="G22920" s="32"/>
      <c r="I22920" s="7"/>
      <c r="J22920" s="7"/>
      <c r="K22920" s="7"/>
      <c r="N22920" s="7"/>
    </row>
    <row r="22921" spans="4:14" s="1" customFormat="1">
      <c r="D22921" s="32"/>
      <c r="G22921" s="32"/>
      <c r="I22921" s="7"/>
      <c r="J22921" s="7"/>
      <c r="K22921" s="7"/>
      <c r="N22921" s="7"/>
    </row>
    <row r="22922" spans="4:14" s="1" customFormat="1">
      <c r="D22922" s="32"/>
      <c r="G22922" s="32"/>
      <c r="I22922" s="7"/>
      <c r="J22922" s="7"/>
      <c r="K22922" s="7"/>
      <c r="N22922" s="7"/>
    </row>
    <row r="22923" spans="4:14" s="1" customFormat="1">
      <c r="D22923" s="32"/>
      <c r="G22923" s="32"/>
      <c r="I22923" s="7"/>
      <c r="J22923" s="7"/>
      <c r="K22923" s="7"/>
      <c r="N22923" s="7"/>
    </row>
    <row r="22924" spans="4:14" s="1" customFormat="1">
      <c r="D22924" s="32"/>
      <c r="G22924" s="32"/>
      <c r="I22924" s="7"/>
      <c r="J22924" s="7"/>
      <c r="K22924" s="7"/>
      <c r="N22924" s="7"/>
    </row>
    <row r="22925" spans="4:14" s="1" customFormat="1">
      <c r="D22925" s="32"/>
      <c r="G22925" s="32"/>
      <c r="I22925" s="7"/>
      <c r="J22925" s="7"/>
      <c r="K22925" s="7"/>
      <c r="N22925" s="7"/>
    </row>
    <row r="22926" spans="4:14" s="1" customFormat="1">
      <c r="D22926" s="32"/>
      <c r="G22926" s="32"/>
      <c r="I22926" s="7"/>
      <c r="J22926" s="7"/>
      <c r="K22926" s="7"/>
      <c r="N22926" s="7"/>
    </row>
    <row r="22927" spans="4:14" s="1" customFormat="1">
      <c r="D22927" s="32"/>
      <c r="G22927" s="32"/>
      <c r="I22927" s="7"/>
      <c r="J22927" s="7"/>
      <c r="K22927" s="7"/>
      <c r="N22927" s="7"/>
    </row>
    <row r="22928" spans="4:14" s="1" customFormat="1">
      <c r="D22928" s="32"/>
      <c r="G22928" s="32"/>
      <c r="I22928" s="7"/>
      <c r="J22928" s="7"/>
      <c r="K22928" s="7"/>
      <c r="N22928" s="7"/>
    </row>
    <row r="22929" spans="4:14" s="1" customFormat="1">
      <c r="D22929" s="32"/>
      <c r="G22929" s="32"/>
      <c r="I22929" s="7"/>
      <c r="J22929" s="7"/>
      <c r="K22929" s="7"/>
      <c r="N22929" s="7"/>
    </row>
    <row r="22930" spans="4:14" s="1" customFormat="1">
      <c r="D22930" s="32"/>
      <c r="G22930" s="32"/>
      <c r="I22930" s="7"/>
      <c r="J22930" s="7"/>
      <c r="K22930" s="7"/>
      <c r="N22930" s="7"/>
    </row>
    <row r="22931" spans="4:14" s="1" customFormat="1">
      <c r="D22931" s="32"/>
      <c r="G22931" s="32"/>
      <c r="I22931" s="7"/>
      <c r="J22931" s="7"/>
      <c r="K22931" s="7"/>
      <c r="N22931" s="7"/>
    </row>
    <row r="22932" spans="4:14" s="1" customFormat="1">
      <c r="D22932" s="32"/>
      <c r="G22932" s="32"/>
      <c r="I22932" s="7"/>
      <c r="J22932" s="7"/>
      <c r="K22932" s="7"/>
      <c r="N22932" s="7"/>
    </row>
    <row r="22933" spans="4:14" s="1" customFormat="1">
      <c r="D22933" s="32"/>
      <c r="G22933" s="32"/>
      <c r="I22933" s="7"/>
      <c r="J22933" s="7"/>
      <c r="K22933" s="7"/>
      <c r="N22933" s="7"/>
    </row>
    <row r="22934" spans="4:14" s="1" customFormat="1">
      <c r="D22934" s="32"/>
      <c r="G22934" s="32"/>
      <c r="I22934" s="7"/>
      <c r="J22934" s="7"/>
      <c r="K22934" s="7"/>
      <c r="N22934" s="7"/>
    </row>
    <row r="22935" spans="4:14" s="1" customFormat="1">
      <c r="D22935" s="32"/>
      <c r="G22935" s="32"/>
      <c r="I22935" s="7"/>
      <c r="J22935" s="7"/>
      <c r="K22935" s="7"/>
      <c r="N22935" s="7"/>
    </row>
    <row r="22936" spans="4:14" s="1" customFormat="1">
      <c r="D22936" s="32"/>
      <c r="G22936" s="32"/>
      <c r="I22936" s="7"/>
      <c r="J22936" s="7"/>
      <c r="K22936" s="7"/>
      <c r="N22936" s="7"/>
    </row>
    <row r="22937" spans="4:14" s="1" customFormat="1">
      <c r="D22937" s="32"/>
      <c r="G22937" s="32"/>
      <c r="I22937" s="7"/>
      <c r="J22937" s="7"/>
      <c r="K22937" s="7"/>
      <c r="N22937" s="7"/>
    </row>
    <row r="22938" spans="4:14" s="1" customFormat="1">
      <c r="D22938" s="32"/>
      <c r="G22938" s="32"/>
      <c r="I22938" s="7"/>
      <c r="J22938" s="7"/>
      <c r="K22938" s="7"/>
      <c r="N22938" s="7"/>
    </row>
    <row r="22939" spans="4:14" s="1" customFormat="1">
      <c r="D22939" s="32"/>
      <c r="G22939" s="32"/>
      <c r="I22939" s="7"/>
      <c r="J22939" s="7"/>
      <c r="K22939" s="7"/>
      <c r="N22939" s="7"/>
    </row>
    <row r="22940" spans="4:14" s="1" customFormat="1">
      <c r="D22940" s="32"/>
      <c r="G22940" s="32"/>
      <c r="I22940" s="7"/>
      <c r="J22940" s="7"/>
      <c r="K22940" s="7"/>
      <c r="N22940" s="7"/>
    </row>
    <row r="22941" spans="4:14" s="1" customFormat="1">
      <c r="D22941" s="32"/>
      <c r="G22941" s="32"/>
      <c r="I22941" s="7"/>
      <c r="J22941" s="7"/>
      <c r="K22941" s="7"/>
      <c r="N22941" s="7"/>
    </row>
    <row r="22942" spans="4:14" s="1" customFormat="1">
      <c r="D22942" s="32"/>
      <c r="G22942" s="32"/>
      <c r="I22942" s="7"/>
      <c r="J22942" s="7"/>
      <c r="K22942" s="7"/>
      <c r="N22942" s="7"/>
    </row>
    <row r="22943" spans="4:14" s="1" customFormat="1">
      <c r="D22943" s="32"/>
      <c r="G22943" s="32"/>
      <c r="I22943" s="7"/>
      <c r="J22943" s="7"/>
      <c r="K22943" s="7"/>
      <c r="N22943" s="7"/>
    </row>
    <row r="22944" spans="4:14" s="1" customFormat="1">
      <c r="D22944" s="32"/>
      <c r="G22944" s="32"/>
      <c r="I22944" s="7"/>
      <c r="J22944" s="7"/>
      <c r="K22944" s="7"/>
      <c r="N22944" s="7"/>
    </row>
    <row r="22945" spans="4:14" s="1" customFormat="1">
      <c r="D22945" s="32"/>
      <c r="G22945" s="32"/>
      <c r="I22945" s="7"/>
      <c r="J22945" s="7"/>
      <c r="K22945" s="7"/>
      <c r="N22945" s="7"/>
    </row>
    <row r="22946" spans="4:14" s="1" customFormat="1">
      <c r="D22946" s="32"/>
      <c r="G22946" s="32"/>
      <c r="I22946" s="7"/>
      <c r="J22946" s="7"/>
      <c r="K22946" s="7"/>
      <c r="N22946" s="7"/>
    </row>
    <row r="22947" spans="4:14" s="1" customFormat="1">
      <c r="D22947" s="32"/>
      <c r="G22947" s="32"/>
      <c r="I22947" s="7"/>
      <c r="J22947" s="7"/>
      <c r="K22947" s="7"/>
      <c r="N22947" s="7"/>
    </row>
    <row r="22948" spans="4:14" s="1" customFormat="1">
      <c r="D22948" s="32"/>
      <c r="G22948" s="32"/>
      <c r="I22948" s="7"/>
      <c r="J22948" s="7"/>
      <c r="K22948" s="7"/>
      <c r="N22948" s="7"/>
    </row>
    <row r="22949" spans="4:14" s="1" customFormat="1">
      <c r="D22949" s="32"/>
      <c r="G22949" s="32"/>
      <c r="I22949" s="7"/>
      <c r="J22949" s="7"/>
      <c r="K22949" s="7"/>
      <c r="N22949" s="7"/>
    </row>
    <row r="22950" spans="4:14" s="1" customFormat="1">
      <c r="D22950" s="32"/>
      <c r="G22950" s="32"/>
      <c r="I22950" s="7"/>
      <c r="J22950" s="7"/>
      <c r="K22950" s="7"/>
      <c r="N22950" s="7"/>
    </row>
    <row r="22951" spans="4:14" s="1" customFormat="1">
      <c r="D22951" s="32"/>
      <c r="G22951" s="32"/>
      <c r="I22951" s="7"/>
      <c r="J22951" s="7"/>
      <c r="K22951" s="7"/>
      <c r="N22951" s="7"/>
    </row>
    <row r="22952" spans="4:14" s="1" customFormat="1">
      <c r="D22952" s="32"/>
      <c r="G22952" s="32"/>
      <c r="I22952" s="7"/>
      <c r="J22952" s="7"/>
      <c r="K22952" s="7"/>
      <c r="N22952" s="7"/>
    </row>
    <row r="22953" spans="4:14" s="1" customFormat="1">
      <c r="D22953" s="32"/>
      <c r="G22953" s="32"/>
      <c r="I22953" s="7"/>
      <c r="J22953" s="7"/>
      <c r="K22953" s="7"/>
      <c r="N22953" s="7"/>
    </row>
    <row r="22954" spans="4:14" s="1" customFormat="1">
      <c r="D22954" s="32"/>
      <c r="G22954" s="32"/>
      <c r="I22954" s="7"/>
      <c r="J22954" s="7"/>
      <c r="K22954" s="7"/>
      <c r="N22954" s="7"/>
    </row>
    <row r="22955" spans="4:14" s="1" customFormat="1">
      <c r="D22955" s="32"/>
      <c r="G22955" s="32"/>
      <c r="I22955" s="7"/>
      <c r="J22955" s="7"/>
      <c r="K22955" s="7"/>
      <c r="N22955" s="7"/>
    </row>
    <row r="22956" spans="4:14" s="1" customFormat="1">
      <c r="D22956" s="32"/>
      <c r="G22956" s="32"/>
      <c r="I22956" s="7"/>
      <c r="J22956" s="7"/>
      <c r="K22956" s="7"/>
      <c r="N22956" s="7"/>
    </row>
    <row r="22957" spans="4:14" s="1" customFormat="1">
      <c r="D22957" s="32"/>
      <c r="G22957" s="32"/>
      <c r="I22957" s="7"/>
      <c r="J22957" s="7"/>
      <c r="K22957" s="7"/>
      <c r="N22957" s="7"/>
    </row>
    <row r="22958" spans="4:14" s="1" customFormat="1">
      <c r="D22958" s="32"/>
      <c r="G22958" s="32"/>
      <c r="I22958" s="7"/>
      <c r="J22958" s="7"/>
      <c r="K22958" s="7"/>
      <c r="N22958" s="7"/>
    </row>
    <row r="22959" spans="4:14" s="1" customFormat="1">
      <c r="D22959" s="32"/>
      <c r="G22959" s="32"/>
      <c r="I22959" s="7"/>
      <c r="J22959" s="7"/>
      <c r="K22959" s="7"/>
      <c r="N22959" s="7"/>
    </row>
    <row r="22960" spans="4:14" s="1" customFormat="1">
      <c r="D22960" s="32"/>
      <c r="G22960" s="32"/>
      <c r="I22960" s="7"/>
      <c r="J22960" s="7"/>
      <c r="K22960" s="7"/>
      <c r="N22960" s="7"/>
    </row>
    <row r="22961" spans="4:14" s="1" customFormat="1">
      <c r="D22961" s="32"/>
      <c r="G22961" s="32"/>
      <c r="I22961" s="7"/>
      <c r="J22961" s="7"/>
      <c r="K22961" s="7"/>
      <c r="N22961" s="7"/>
    </row>
    <row r="22962" spans="4:14" s="1" customFormat="1">
      <c r="D22962" s="32"/>
      <c r="G22962" s="32"/>
      <c r="I22962" s="7"/>
      <c r="J22962" s="7"/>
      <c r="K22962" s="7"/>
      <c r="N22962" s="7"/>
    </row>
    <row r="22963" spans="4:14" s="1" customFormat="1">
      <c r="D22963" s="32"/>
      <c r="G22963" s="32"/>
      <c r="I22963" s="7"/>
      <c r="J22963" s="7"/>
      <c r="K22963" s="7"/>
      <c r="N22963" s="7"/>
    </row>
    <row r="22964" spans="4:14" s="1" customFormat="1">
      <c r="D22964" s="32"/>
      <c r="G22964" s="32"/>
      <c r="I22964" s="7"/>
      <c r="J22964" s="7"/>
      <c r="K22964" s="7"/>
      <c r="N22964" s="7"/>
    </row>
    <row r="22965" spans="4:14" s="1" customFormat="1">
      <c r="D22965" s="32"/>
      <c r="G22965" s="32"/>
      <c r="I22965" s="7"/>
      <c r="J22965" s="7"/>
      <c r="K22965" s="7"/>
      <c r="N22965" s="7"/>
    </row>
    <row r="22966" spans="4:14" s="1" customFormat="1">
      <c r="D22966" s="32"/>
      <c r="G22966" s="32"/>
      <c r="I22966" s="7"/>
      <c r="J22966" s="7"/>
      <c r="K22966" s="7"/>
      <c r="N22966" s="7"/>
    </row>
    <row r="22967" spans="4:14" s="1" customFormat="1">
      <c r="D22967" s="32"/>
      <c r="G22967" s="32"/>
      <c r="I22967" s="7"/>
      <c r="J22967" s="7"/>
      <c r="K22967" s="7"/>
      <c r="N22967" s="7"/>
    </row>
    <row r="22968" spans="4:14" s="1" customFormat="1">
      <c r="D22968" s="32"/>
      <c r="G22968" s="32"/>
      <c r="I22968" s="7"/>
      <c r="J22968" s="7"/>
      <c r="K22968" s="7"/>
      <c r="N22968" s="7"/>
    </row>
    <row r="22969" spans="4:14" s="1" customFormat="1">
      <c r="D22969" s="32"/>
      <c r="G22969" s="32"/>
      <c r="I22969" s="7"/>
      <c r="J22969" s="7"/>
      <c r="K22969" s="7"/>
      <c r="N22969" s="7"/>
    </row>
    <row r="22970" spans="4:14" s="1" customFormat="1">
      <c r="D22970" s="32"/>
      <c r="G22970" s="32"/>
      <c r="I22970" s="7"/>
      <c r="J22970" s="7"/>
      <c r="K22970" s="7"/>
      <c r="N22970" s="7"/>
    </row>
    <row r="22971" spans="4:14" s="1" customFormat="1">
      <c r="D22971" s="32"/>
      <c r="G22971" s="32"/>
      <c r="I22971" s="7"/>
      <c r="J22971" s="7"/>
      <c r="K22971" s="7"/>
      <c r="N22971" s="7"/>
    </row>
    <row r="22972" spans="4:14" s="1" customFormat="1">
      <c r="D22972" s="32"/>
      <c r="G22972" s="32"/>
      <c r="I22972" s="7"/>
      <c r="J22972" s="7"/>
      <c r="K22972" s="7"/>
      <c r="N22972" s="7"/>
    </row>
    <row r="22973" spans="4:14" s="1" customFormat="1">
      <c r="D22973" s="32"/>
      <c r="G22973" s="32"/>
      <c r="I22973" s="7"/>
      <c r="J22973" s="7"/>
      <c r="K22973" s="7"/>
      <c r="N22973" s="7"/>
    </row>
    <row r="22974" spans="4:14" s="1" customFormat="1">
      <c r="D22974" s="32"/>
      <c r="G22974" s="32"/>
      <c r="I22974" s="7"/>
      <c r="J22974" s="7"/>
      <c r="K22974" s="7"/>
      <c r="N22974" s="7"/>
    </row>
    <row r="22975" spans="4:14" s="1" customFormat="1">
      <c r="D22975" s="32"/>
      <c r="G22975" s="32"/>
      <c r="I22975" s="7"/>
      <c r="J22975" s="7"/>
      <c r="K22975" s="7"/>
      <c r="N22975" s="7"/>
    </row>
    <row r="22976" spans="4:14" s="1" customFormat="1">
      <c r="D22976" s="32"/>
      <c r="G22976" s="32"/>
      <c r="I22976" s="7"/>
      <c r="J22976" s="7"/>
      <c r="K22976" s="7"/>
      <c r="N22976" s="7"/>
    </row>
    <row r="22977" spans="4:14" s="1" customFormat="1">
      <c r="D22977" s="32"/>
      <c r="G22977" s="32"/>
      <c r="I22977" s="7"/>
      <c r="J22977" s="7"/>
      <c r="K22977" s="7"/>
      <c r="N22977" s="7"/>
    </row>
    <row r="22978" spans="4:14" s="1" customFormat="1">
      <c r="D22978" s="32"/>
      <c r="G22978" s="32"/>
      <c r="I22978" s="7"/>
      <c r="J22978" s="7"/>
      <c r="K22978" s="7"/>
      <c r="N22978" s="7"/>
    </row>
    <row r="22979" spans="4:14" s="1" customFormat="1">
      <c r="D22979" s="32"/>
      <c r="G22979" s="32"/>
      <c r="I22979" s="7"/>
      <c r="J22979" s="7"/>
      <c r="K22979" s="7"/>
      <c r="N22979" s="7"/>
    </row>
    <row r="22980" spans="4:14" s="1" customFormat="1">
      <c r="D22980" s="32"/>
      <c r="G22980" s="32"/>
      <c r="I22980" s="7"/>
      <c r="J22980" s="7"/>
      <c r="K22980" s="7"/>
      <c r="N22980" s="7"/>
    </row>
    <row r="22981" spans="4:14" s="1" customFormat="1">
      <c r="D22981" s="32"/>
      <c r="G22981" s="32"/>
      <c r="I22981" s="7"/>
      <c r="J22981" s="7"/>
      <c r="K22981" s="7"/>
      <c r="N22981" s="7"/>
    </row>
    <row r="22982" spans="4:14" s="1" customFormat="1">
      <c r="D22982" s="32"/>
      <c r="G22982" s="32"/>
      <c r="I22982" s="7"/>
      <c r="J22982" s="7"/>
      <c r="K22982" s="7"/>
      <c r="N22982" s="7"/>
    </row>
    <row r="22983" spans="4:14" s="1" customFormat="1">
      <c r="D22983" s="32"/>
      <c r="G22983" s="32"/>
      <c r="I22983" s="7"/>
      <c r="J22983" s="7"/>
      <c r="K22983" s="7"/>
      <c r="N22983" s="7"/>
    </row>
    <row r="22984" spans="4:14" s="1" customFormat="1">
      <c r="D22984" s="32"/>
      <c r="G22984" s="32"/>
      <c r="I22984" s="7"/>
      <c r="J22984" s="7"/>
      <c r="K22984" s="7"/>
      <c r="N22984" s="7"/>
    </row>
    <row r="22985" spans="4:14" s="1" customFormat="1">
      <c r="D22985" s="32"/>
      <c r="G22985" s="32"/>
      <c r="I22985" s="7"/>
      <c r="J22985" s="7"/>
      <c r="K22985" s="7"/>
      <c r="N22985" s="7"/>
    </row>
    <row r="22986" spans="4:14" s="1" customFormat="1">
      <c r="D22986" s="32"/>
      <c r="G22986" s="32"/>
      <c r="I22986" s="7"/>
      <c r="J22986" s="7"/>
      <c r="K22986" s="7"/>
      <c r="N22986" s="7"/>
    </row>
    <row r="22987" spans="4:14" s="1" customFormat="1">
      <c r="D22987" s="32"/>
      <c r="G22987" s="32"/>
      <c r="I22987" s="7"/>
      <c r="J22987" s="7"/>
      <c r="K22987" s="7"/>
      <c r="N22987" s="7"/>
    </row>
    <row r="22988" spans="4:14" s="1" customFormat="1">
      <c r="D22988" s="32"/>
      <c r="G22988" s="32"/>
      <c r="I22988" s="7"/>
      <c r="J22988" s="7"/>
      <c r="K22988" s="7"/>
      <c r="N22988" s="7"/>
    </row>
    <row r="22989" spans="4:14" s="1" customFormat="1">
      <c r="D22989" s="32"/>
      <c r="G22989" s="32"/>
      <c r="I22989" s="7"/>
      <c r="J22989" s="7"/>
      <c r="K22989" s="7"/>
      <c r="N22989" s="7"/>
    </row>
    <row r="22990" spans="4:14" s="1" customFormat="1">
      <c r="D22990" s="32"/>
      <c r="G22990" s="32"/>
      <c r="I22990" s="7"/>
      <c r="J22990" s="7"/>
      <c r="K22990" s="7"/>
      <c r="N22990" s="7"/>
    </row>
    <row r="22991" spans="4:14" s="1" customFormat="1">
      <c r="D22991" s="32"/>
      <c r="G22991" s="32"/>
      <c r="I22991" s="7"/>
      <c r="J22991" s="7"/>
      <c r="K22991" s="7"/>
      <c r="N22991" s="7"/>
    </row>
    <row r="22992" spans="4:14" s="1" customFormat="1">
      <c r="D22992" s="32"/>
      <c r="G22992" s="32"/>
      <c r="I22992" s="7"/>
      <c r="J22992" s="7"/>
      <c r="K22992" s="7"/>
      <c r="N22992" s="7"/>
    </row>
    <row r="22993" spans="4:14" s="1" customFormat="1">
      <c r="D22993" s="32"/>
      <c r="G22993" s="32"/>
      <c r="I22993" s="7"/>
      <c r="J22993" s="7"/>
      <c r="K22993" s="7"/>
      <c r="N22993" s="7"/>
    </row>
    <row r="22994" spans="4:14" s="1" customFormat="1">
      <c r="D22994" s="32"/>
      <c r="G22994" s="32"/>
      <c r="I22994" s="7"/>
      <c r="J22994" s="7"/>
      <c r="K22994" s="7"/>
      <c r="N22994" s="7"/>
    </row>
    <row r="22995" spans="4:14" s="1" customFormat="1">
      <c r="D22995" s="32"/>
      <c r="G22995" s="32"/>
      <c r="I22995" s="7"/>
      <c r="J22995" s="7"/>
      <c r="K22995" s="7"/>
      <c r="N22995" s="7"/>
    </row>
    <row r="22996" spans="4:14" s="1" customFormat="1">
      <c r="D22996" s="32"/>
      <c r="G22996" s="32"/>
      <c r="I22996" s="7"/>
      <c r="J22996" s="7"/>
      <c r="K22996" s="7"/>
      <c r="N22996" s="7"/>
    </row>
    <row r="22997" spans="4:14" s="1" customFormat="1">
      <c r="D22997" s="32"/>
      <c r="G22997" s="32"/>
      <c r="I22997" s="7"/>
      <c r="J22997" s="7"/>
      <c r="K22997" s="7"/>
      <c r="N22997" s="7"/>
    </row>
    <row r="22998" spans="4:14" s="1" customFormat="1">
      <c r="D22998" s="32"/>
      <c r="G22998" s="32"/>
      <c r="I22998" s="7"/>
      <c r="J22998" s="7"/>
      <c r="K22998" s="7"/>
      <c r="N22998" s="7"/>
    </row>
    <row r="22999" spans="4:14" s="1" customFormat="1">
      <c r="D22999" s="32"/>
      <c r="G22999" s="32"/>
      <c r="I22999" s="7"/>
      <c r="J22999" s="7"/>
      <c r="K22999" s="7"/>
      <c r="N22999" s="7"/>
    </row>
    <row r="23000" spans="4:14" s="1" customFormat="1">
      <c r="D23000" s="32"/>
      <c r="G23000" s="32"/>
      <c r="I23000" s="7"/>
      <c r="J23000" s="7"/>
      <c r="K23000" s="7"/>
      <c r="N23000" s="7"/>
    </row>
    <row r="23001" spans="4:14" s="1" customFormat="1">
      <c r="D23001" s="32"/>
      <c r="G23001" s="32"/>
      <c r="I23001" s="7"/>
      <c r="J23001" s="7"/>
      <c r="K23001" s="7"/>
      <c r="N23001" s="7"/>
    </row>
    <row r="23002" spans="4:14" s="1" customFormat="1">
      <c r="D23002" s="32"/>
      <c r="G23002" s="32"/>
      <c r="I23002" s="7"/>
      <c r="J23002" s="7"/>
      <c r="K23002" s="7"/>
      <c r="N23002" s="7"/>
    </row>
    <row r="23003" spans="4:14" s="1" customFormat="1">
      <c r="D23003" s="32"/>
      <c r="G23003" s="32"/>
      <c r="I23003" s="7"/>
      <c r="J23003" s="7"/>
      <c r="K23003" s="7"/>
      <c r="N23003" s="7"/>
    </row>
    <row r="23004" spans="4:14" s="1" customFormat="1">
      <c r="D23004" s="32"/>
      <c r="G23004" s="32"/>
      <c r="I23004" s="7"/>
      <c r="J23004" s="7"/>
      <c r="K23004" s="7"/>
      <c r="N23004" s="7"/>
    </row>
    <row r="23005" spans="4:14" s="1" customFormat="1">
      <c r="D23005" s="32"/>
      <c r="G23005" s="32"/>
      <c r="I23005" s="7"/>
      <c r="J23005" s="7"/>
      <c r="K23005" s="7"/>
      <c r="N23005" s="7"/>
    </row>
    <row r="23006" spans="4:14" s="1" customFormat="1">
      <c r="D23006" s="32"/>
      <c r="G23006" s="32"/>
      <c r="I23006" s="7"/>
      <c r="J23006" s="7"/>
      <c r="K23006" s="7"/>
      <c r="N23006" s="7"/>
    </row>
    <row r="23007" spans="4:14" s="1" customFormat="1">
      <c r="D23007" s="32"/>
      <c r="G23007" s="32"/>
      <c r="I23007" s="7"/>
      <c r="J23007" s="7"/>
      <c r="K23007" s="7"/>
      <c r="N23007" s="7"/>
    </row>
    <row r="23008" spans="4:14" s="1" customFormat="1">
      <c r="D23008" s="32"/>
      <c r="G23008" s="32"/>
      <c r="I23008" s="7"/>
      <c r="J23008" s="7"/>
      <c r="K23008" s="7"/>
      <c r="N23008" s="7"/>
    </row>
    <row r="23009" spans="4:14" s="1" customFormat="1">
      <c r="D23009" s="32"/>
      <c r="G23009" s="32"/>
      <c r="I23009" s="7"/>
      <c r="J23009" s="7"/>
      <c r="K23009" s="7"/>
      <c r="N23009" s="7"/>
    </row>
    <row r="23010" spans="4:14" s="1" customFormat="1">
      <c r="D23010" s="32"/>
      <c r="G23010" s="32"/>
      <c r="I23010" s="7"/>
      <c r="J23010" s="7"/>
      <c r="K23010" s="7"/>
      <c r="N23010" s="7"/>
    </row>
    <row r="23011" spans="4:14" s="1" customFormat="1">
      <c r="D23011" s="32"/>
      <c r="G23011" s="32"/>
      <c r="I23011" s="7"/>
      <c r="J23011" s="7"/>
      <c r="K23011" s="7"/>
      <c r="N23011" s="7"/>
    </row>
    <row r="23012" spans="4:14" s="1" customFormat="1">
      <c r="D23012" s="32"/>
      <c r="G23012" s="32"/>
      <c r="I23012" s="7"/>
      <c r="J23012" s="7"/>
      <c r="K23012" s="7"/>
      <c r="N23012" s="7"/>
    </row>
    <row r="23013" spans="4:14" s="1" customFormat="1">
      <c r="D23013" s="32"/>
      <c r="G23013" s="32"/>
      <c r="I23013" s="7"/>
      <c r="J23013" s="7"/>
      <c r="K23013" s="7"/>
      <c r="N23013" s="7"/>
    </row>
    <row r="23014" spans="4:14" s="1" customFormat="1">
      <c r="D23014" s="32"/>
      <c r="G23014" s="32"/>
      <c r="I23014" s="7"/>
      <c r="J23014" s="7"/>
      <c r="K23014" s="7"/>
      <c r="N23014" s="7"/>
    </row>
    <row r="23015" spans="4:14" s="1" customFormat="1">
      <c r="D23015" s="32"/>
      <c r="G23015" s="32"/>
      <c r="I23015" s="7"/>
      <c r="J23015" s="7"/>
      <c r="K23015" s="7"/>
      <c r="N23015" s="7"/>
    </row>
    <row r="23016" spans="4:14" s="1" customFormat="1">
      <c r="D23016" s="32"/>
      <c r="G23016" s="32"/>
      <c r="I23016" s="7"/>
      <c r="J23016" s="7"/>
      <c r="K23016" s="7"/>
      <c r="N23016" s="7"/>
    </row>
    <row r="23017" spans="4:14" s="1" customFormat="1">
      <c r="D23017" s="32"/>
      <c r="G23017" s="32"/>
      <c r="I23017" s="7"/>
      <c r="J23017" s="7"/>
      <c r="K23017" s="7"/>
      <c r="N23017" s="7"/>
    </row>
    <row r="23018" spans="4:14" s="1" customFormat="1">
      <c r="D23018" s="32"/>
      <c r="G23018" s="32"/>
      <c r="I23018" s="7"/>
      <c r="J23018" s="7"/>
      <c r="K23018" s="7"/>
      <c r="N23018" s="7"/>
    </row>
    <row r="23019" spans="4:14" s="1" customFormat="1">
      <c r="D23019" s="32"/>
      <c r="G23019" s="32"/>
      <c r="I23019" s="7"/>
      <c r="J23019" s="7"/>
      <c r="K23019" s="7"/>
      <c r="N23019" s="7"/>
    </row>
    <row r="23020" spans="4:14" s="1" customFormat="1">
      <c r="D23020" s="32"/>
      <c r="G23020" s="32"/>
      <c r="I23020" s="7"/>
      <c r="J23020" s="7"/>
      <c r="K23020" s="7"/>
      <c r="N23020" s="7"/>
    </row>
    <row r="23021" spans="4:14" s="1" customFormat="1">
      <c r="D23021" s="32"/>
      <c r="G23021" s="32"/>
      <c r="I23021" s="7"/>
      <c r="J23021" s="7"/>
      <c r="K23021" s="7"/>
      <c r="N23021" s="7"/>
    </row>
    <row r="23022" spans="4:14" s="1" customFormat="1">
      <c r="D23022" s="32"/>
      <c r="G23022" s="32"/>
      <c r="I23022" s="7"/>
      <c r="J23022" s="7"/>
      <c r="K23022" s="7"/>
      <c r="N23022" s="7"/>
    </row>
    <row r="23023" spans="4:14" s="1" customFormat="1">
      <c r="D23023" s="32"/>
      <c r="G23023" s="32"/>
      <c r="I23023" s="7"/>
      <c r="J23023" s="7"/>
      <c r="K23023" s="7"/>
      <c r="N23023" s="7"/>
    </row>
    <row r="23024" spans="4:14" s="1" customFormat="1">
      <c r="D23024" s="32"/>
      <c r="G23024" s="32"/>
      <c r="I23024" s="7"/>
      <c r="J23024" s="7"/>
      <c r="K23024" s="7"/>
      <c r="N23024" s="7"/>
    </row>
    <row r="23025" spans="4:14" s="1" customFormat="1">
      <c r="D23025" s="32"/>
      <c r="G23025" s="32"/>
      <c r="I23025" s="7"/>
      <c r="J23025" s="7"/>
      <c r="K23025" s="7"/>
      <c r="N23025" s="7"/>
    </row>
    <row r="23026" spans="4:14" s="1" customFormat="1">
      <c r="D23026" s="32"/>
      <c r="G23026" s="32"/>
      <c r="I23026" s="7"/>
      <c r="J23026" s="7"/>
      <c r="K23026" s="7"/>
      <c r="N23026" s="7"/>
    </row>
    <row r="23027" spans="4:14" s="1" customFormat="1">
      <c r="D23027" s="32"/>
      <c r="G23027" s="32"/>
      <c r="I23027" s="7"/>
      <c r="J23027" s="7"/>
      <c r="K23027" s="7"/>
      <c r="N23027" s="7"/>
    </row>
    <row r="23028" spans="4:14" s="1" customFormat="1">
      <c r="D23028" s="32"/>
      <c r="G23028" s="32"/>
      <c r="I23028" s="7"/>
      <c r="J23028" s="7"/>
      <c r="K23028" s="7"/>
      <c r="N23028" s="7"/>
    </row>
    <row r="23029" spans="4:14" s="1" customFormat="1">
      <c r="D23029" s="32"/>
      <c r="G23029" s="32"/>
      <c r="I23029" s="7"/>
      <c r="J23029" s="7"/>
      <c r="K23029" s="7"/>
      <c r="N23029" s="7"/>
    </row>
    <row r="23030" spans="4:14" s="1" customFormat="1">
      <c r="D23030" s="32"/>
      <c r="G23030" s="32"/>
      <c r="I23030" s="7"/>
      <c r="J23030" s="7"/>
      <c r="K23030" s="7"/>
      <c r="N23030" s="7"/>
    </row>
    <row r="23031" spans="4:14" s="1" customFormat="1">
      <c r="D23031" s="32"/>
      <c r="G23031" s="32"/>
      <c r="I23031" s="7"/>
      <c r="J23031" s="7"/>
      <c r="K23031" s="7"/>
      <c r="N23031" s="7"/>
    </row>
    <row r="23032" spans="4:14" s="1" customFormat="1">
      <c r="D23032" s="32"/>
      <c r="G23032" s="32"/>
      <c r="I23032" s="7"/>
      <c r="J23032" s="7"/>
      <c r="K23032" s="7"/>
      <c r="N23032" s="7"/>
    </row>
    <row r="23033" spans="4:14" s="1" customFormat="1">
      <c r="D23033" s="32"/>
      <c r="G23033" s="32"/>
      <c r="I23033" s="7"/>
      <c r="J23033" s="7"/>
      <c r="K23033" s="7"/>
      <c r="N23033" s="7"/>
    </row>
    <row r="23034" spans="4:14" s="1" customFormat="1">
      <c r="D23034" s="32"/>
      <c r="G23034" s="32"/>
      <c r="I23034" s="7"/>
      <c r="J23034" s="7"/>
      <c r="K23034" s="7"/>
      <c r="N23034" s="7"/>
    </row>
    <row r="23035" spans="4:14" s="1" customFormat="1">
      <c r="D23035" s="32"/>
      <c r="G23035" s="32"/>
      <c r="I23035" s="7"/>
      <c r="J23035" s="7"/>
      <c r="K23035" s="7"/>
      <c r="N23035" s="7"/>
    </row>
    <row r="23036" spans="4:14" s="1" customFormat="1">
      <c r="D23036" s="32"/>
      <c r="G23036" s="32"/>
      <c r="I23036" s="7"/>
      <c r="J23036" s="7"/>
      <c r="K23036" s="7"/>
      <c r="N23036" s="7"/>
    </row>
    <row r="23037" spans="4:14" s="1" customFormat="1">
      <c r="D23037" s="32"/>
      <c r="G23037" s="32"/>
      <c r="I23037" s="7"/>
      <c r="J23037" s="7"/>
      <c r="K23037" s="7"/>
      <c r="N23037" s="7"/>
    </row>
    <row r="23038" spans="4:14" s="1" customFormat="1">
      <c r="D23038" s="32"/>
      <c r="G23038" s="32"/>
      <c r="I23038" s="7"/>
      <c r="J23038" s="7"/>
      <c r="K23038" s="7"/>
      <c r="N23038" s="7"/>
    </row>
    <row r="23039" spans="4:14" s="1" customFormat="1">
      <c r="D23039" s="32"/>
      <c r="G23039" s="32"/>
      <c r="I23039" s="7"/>
      <c r="J23039" s="7"/>
      <c r="K23039" s="7"/>
      <c r="N23039" s="7"/>
    </row>
    <row r="23040" spans="4:14" s="1" customFormat="1">
      <c r="D23040" s="32"/>
      <c r="G23040" s="32"/>
      <c r="I23040" s="7"/>
      <c r="J23040" s="7"/>
      <c r="K23040" s="7"/>
      <c r="N23040" s="7"/>
    </row>
    <row r="23041" spans="4:14" s="1" customFormat="1">
      <c r="D23041" s="32"/>
      <c r="G23041" s="32"/>
      <c r="I23041" s="7"/>
      <c r="J23041" s="7"/>
      <c r="K23041" s="7"/>
      <c r="N23041" s="7"/>
    </row>
    <row r="23042" spans="4:14" s="1" customFormat="1">
      <c r="D23042" s="32"/>
      <c r="G23042" s="32"/>
      <c r="I23042" s="7"/>
      <c r="J23042" s="7"/>
      <c r="K23042" s="7"/>
      <c r="N23042" s="7"/>
    </row>
    <row r="23043" spans="4:14" s="1" customFormat="1">
      <c r="D23043" s="32"/>
      <c r="G23043" s="32"/>
      <c r="I23043" s="7"/>
      <c r="J23043" s="7"/>
      <c r="K23043" s="7"/>
      <c r="N23043" s="7"/>
    </row>
    <row r="23044" spans="4:14" s="1" customFormat="1">
      <c r="D23044" s="32"/>
      <c r="G23044" s="32"/>
      <c r="I23044" s="7"/>
      <c r="J23044" s="7"/>
      <c r="K23044" s="7"/>
      <c r="N23044" s="7"/>
    </row>
    <row r="23045" spans="4:14" s="1" customFormat="1">
      <c r="D23045" s="32"/>
      <c r="G23045" s="32"/>
      <c r="I23045" s="7"/>
      <c r="J23045" s="7"/>
      <c r="K23045" s="7"/>
      <c r="N23045" s="7"/>
    </row>
    <row r="23046" spans="4:14" s="1" customFormat="1">
      <c r="D23046" s="32"/>
      <c r="G23046" s="32"/>
      <c r="I23046" s="7"/>
      <c r="J23046" s="7"/>
      <c r="K23046" s="7"/>
      <c r="N23046" s="7"/>
    </row>
    <row r="23047" spans="4:14" s="1" customFormat="1">
      <c r="D23047" s="32"/>
      <c r="G23047" s="32"/>
      <c r="I23047" s="7"/>
      <c r="J23047" s="7"/>
      <c r="K23047" s="7"/>
      <c r="N23047" s="7"/>
    </row>
    <row r="23048" spans="4:14" s="1" customFormat="1">
      <c r="D23048" s="32"/>
      <c r="G23048" s="32"/>
      <c r="I23048" s="7"/>
      <c r="J23048" s="7"/>
      <c r="K23048" s="7"/>
      <c r="N23048" s="7"/>
    </row>
    <row r="23049" spans="4:14" s="1" customFormat="1">
      <c r="D23049" s="32"/>
      <c r="G23049" s="32"/>
      <c r="I23049" s="7"/>
      <c r="J23049" s="7"/>
      <c r="K23049" s="7"/>
      <c r="N23049" s="7"/>
    </row>
    <row r="23050" spans="4:14" s="1" customFormat="1">
      <c r="D23050" s="32"/>
      <c r="G23050" s="32"/>
      <c r="I23050" s="7"/>
      <c r="J23050" s="7"/>
      <c r="K23050" s="7"/>
      <c r="N23050" s="7"/>
    </row>
    <row r="23051" spans="4:14" s="1" customFormat="1">
      <c r="D23051" s="32"/>
      <c r="G23051" s="32"/>
      <c r="I23051" s="7"/>
      <c r="J23051" s="7"/>
      <c r="K23051" s="7"/>
      <c r="N23051" s="7"/>
    </row>
    <row r="23052" spans="4:14" s="1" customFormat="1">
      <c r="D23052" s="32"/>
      <c r="G23052" s="32"/>
      <c r="I23052" s="7"/>
      <c r="J23052" s="7"/>
      <c r="K23052" s="7"/>
      <c r="N23052" s="7"/>
    </row>
    <row r="23053" spans="4:14" s="1" customFormat="1">
      <c r="D23053" s="32"/>
      <c r="G23053" s="32"/>
      <c r="I23053" s="7"/>
      <c r="J23053" s="7"/>
      <c r="K23053" s="7"/>
      <c r="N23053" s="7"/>
    </row>
    <row r="23054" spans="4:14" s="1" customFormat="1">
      <c r="D23054" s="32"/>
      <c r="G23054" s="32"/>
      <c r="I23054" s="7"/>
      <c r="J23054" s="7"/>
      <c r="K23054" s="7"/>
      <c r="N23054" s="7"/>
    </row>
    <row r="23055" spans="4:14" s="1" customFormat="1">
      <c r="D23055" s="32"/>
      <c r="G23055" s="32"/>
      <c r="I23055" s="7"/>
      <c r="J23055" s="7"/>
      <c r="K23055" s="7"/>
      <c r="N23055" s="7"/>
    </row>
    <row r="23056" spans="4:14" s="1" customFormat="1">
      <c r="D23056" s="32"/>
      <c r="G23056" s="32"/>
      <c r="I23056" s="7"/>
      <c r="J23056" s="7"/>
      <c r="K23056" s="7"/>
      <c r="N23056" s="7"/>
    </row>
    <row r="23057" spans="4:14" s="1" customFormat="1">
      <c r="D23057" s="32"/>
      <c r="G23057" s="32"/>
      <c r="I23057" s="7"/>
      <c r="J23057" s="7"/>
      <c r="K23057" s="7"/>
      <c r="N23057" s="7"/>
    </row>
    <row r="23058" spans="4:14" s="1" customFormat="1">
      <c r="D23058" s="32"/>
      <c r="G23058" s="32"/>
      <c r="I23058" s="7"/>
      <c r="J23058" s="7"/>
      <c r="K23058" s="7"/>
      <c r="N23058" s="7"/>
    </row>
    <row r="23059" spans="4:14" s="1" customFormat="1">
      <c r="D23059" s="32"/>
      <c r="G23059" s="32"/>
      <c r="I23059" s="7"/>
      <c r="J23059" s="7"/>
      <c r="K23059" s="7"/>
      <c r="N23059" s="7"/>
    </row>
    <row r="23060" spans="4:14" s="1" customFormat="1">
      <c r="D23060" s="32"/>
      <c r="G23060" s="32"/>
      <c r="I23060" s="7"/>
      <c r="J23060" s="7"/>
      <c r="K23060" s="7"/>
      <c r="N23060" s="7"/>
    </row>
    <row r="23061" spans="4:14" s="1" customFormat="1">
      <c r="D23061" s="32"/>
      <c r="G23061" s="32"/>
      <c r="I23061" s="7"/>
      <c r="J23061" s="7"/>
      <c r="K23061" s="7"/>
      <c r="N23061" s="7"/>
    </row>
    <row r="23062" spans="4:14" s="1" customFormat="1">
      <c r="D23062" s="32"/>
      <c r="G23062" s="32"/>
      <c r="I23062" s="7"/>
      <c r="J23062" s="7"/>
      <c r="K23062" s="7"/>
      <c r="N23062" s="7"/>
    </row>
    <row r="23063" spans="4:14" s="1" customFormat="1">
      <c r="D23063" s="32"/>
      <c r="G23063" s="32"/>
      <c r="I23063" s="7"/>
      <c r="J23063" s="7"/>
      <c r="K23063" s="7"/>
      <c r="N23063" s="7"/>
    </row>
    <row r="23064" spans="4:14" s="1" customFormat="1">
      <c r="D23064" s="32"/>
      <c r="G23064" s="32"/>
      <c r="I23064" s="7"/>
      <c r="J23064" s="7"/>
      <c r="K23064" s="7"/>
      <c r="N23064" s="7"/>
    </row>
    <row r="23065" spans="4:14" s="1" customFormat="1">
      <c r="D23065" s="32"/>
      <c r="G23065" s="32"/>
      <c r="I23065" s="7"/>
      <c r="J23065" s="7"/>
      <c r="K23065" s="7"/>
      <c r="N23065" s="7"/>
    </row>
    <row r="23066" spans="4:14" s="1" customFormat="1">
      <c r="D23066" s="32"/>
      <c r="G23066" s="32"/>
      <c r="I23066" s="7"/>
      <c r="J23066" s="7"/>
      <c r="K23066" s="7"/>
      <c r="N23066" s="7"/>
    </row>
    <row r="23067" spans="4:14" s="1" customFormat="1">
      <c r="D23067" s="32"/>
      <c r="G23067" s="32"/>
      <c r="I23067" s="7"/>
      <c r="J23067" s="7"/>
      <c r="K23067" s="7"/>
      <c r="N23067" s="7"/>
    </row>
    <row r="23068" spans="4:14" s="1" customFormat="1">
      <c r="D23068" s="32"/>
      <c r="G23068" s="32"/>
      <c r="I23068" s="7"/>
      <c r="J23068" s="7"/>
      <c r="K23068" s="7"/>
      <c r="N23068" s="7"/>
    </row>
    <row r="23069" spans="4:14" s="1" customFormat="1">
      <c r="D23069" s="32"/>
      <c r="G23069" s="32"/>
      <c r="I23069" s="7"/>
      <c r="J23069" s="7"/>
      <c r="K23069" s="7"/>
      <c r="N23069" s="7"/>
    </row>
    <row r="23070" spans="4:14" s="1" customFormat="1">
      <c r="D23070" s="32"/>
      <c r="G23070" s="32"/>
      <c r="I23070" s="7"/>
      <c r="J23070" s="7"/>
      <c r="K23070" s="7"/>
      <c r="N23070" s="7"/>
    </row>
    <row r="23071" spans="4:14" s="1" customFormat="1">
      <c r="D23071" s="32"/>
      <c r="G23071" s="32"/>
      <c r="I23071" s="7"/>
      <c r="J23071" s="7"/>
      <c r="K23071" s="7"/>
      <c r="N23071" s="7"/>
    </row>
    <row r="23072" spans="4:14" s="1" customFormat="1">
      <c r="D23072" s="32"/>
      <c r="G23072" s="32"/>
      <c r="I23072" s="7"/>
      <c r="J23072" s="7"/>
      <c r="K23072" s="7"/>
      <c r="N23072" s="7"/>
    </row>
    <row r="23073" spans="4:14" s="1" customFormat="1">
      <c r="D23073" s="32"/>
      <c r="G23073" s="32"/>
      <c r="I23073" s="7"/>
      <c r="J23073" s="7"/>
      <c r="K23073" s="7"/>
      <c r="N23073" s="7"/>
    </row>
    <row r="23074" spans="4:14" s="1" customFormat="1">
      <c r="D23074" s="32"/>
      <c r="G23074" s="32"/>
      <c r="I23074" s="7"/>
      <c r="J23074" s="7"/>
      <c r="K23074" s="7"/>
      <c r="N23074" s="7"/>
    </row>
    <row r="23075" spans="4:14" s="1" customFormat="1">
      <c r="D23075" s="32"/>
      <c r="G23075" s="32"/>
      <c r="I23075" s="7"/>
      <c r="J23075" s="7"/>
      <c r="K23075" s="7"/>
      <c r="N23075" s="7"/>
    </row>
    <row r="23076" spans="4:14" s="1" customFormat="1">
      <c r="D23076" s="32"/>
      <c r="G23076" s="32"/>
      <c r="I23076" s="7"/>
      <c r="J23076" s="7"/>
      <c r="K23076" s="7"/>
      <c r="N23076" s="7"/>
    </row>
    <row r="23077" spans="4:14" s="1" customFormat="1">
      <c r="D23077" s="32"/>
      <c r="G23077" s="32"/>
      <c r="I23077" s="7"/>
      <c r="J23077" s="7"/>
      <c r="K23077" s="7"/>
      <c r="N23077" s="7"/>
    </row>
    <row r="23078" spans="4:14" s="1" customFormat="1">
      <c r="D23078" s="32"/>
      <c r="G23078" s="32"/>
      <c r="I23078" s="7"/>
      <c r="J23078" s="7"/>
      <c r="K23078" s="7"/>
      <c r="N23078" s="7"/>
    </row>
    <row r="23079" spans="4:14" s="1" customFormat="1">
      <c r="D23079" s="32"/>
      <c r="G23079" s="32"/>
      <c r="I23079" s="7"/>
      <c r="J23079" s="7"/>
      <c r="K23079" s="7"/>
      <c r="N23079" s="7"/>
    </row>
    <row r="23080" spans="4:14" s="1" customFormat="1">
      <c r="D23080" s="32"/>
      <c r="G23080" s="32"/>
      <c r="I23080" s="7"/>
      <c r="J23080" s="7"/>
      <c r="K23080" s="7"/>
      <c r="N23080" s="7"/>
    </row>
    <row r="23081" spans="4:14" s="1" customFormat="1">
      <c r="D23081" s="32"/>
      <c r="G23081" s="32"/>
      <c r="I23081" s="7"/>
      <c r="J23081" s="7"/>
      <c r="K23081" s="7"/>
      <c r="N23081" s="7"/>
    </row>
    <row r="23082" spans="4:14" s="1" customFormat="1">
      <c r="D23082" s="32"/>
      <c r="G23082" s="32"/>
      <c r="I23082" s="7"/>
      <c r="J23082" s="7"/>
      <c r="K23082" s="7"/>
      <c r="N23082" s="7"/>
    </row>
    <row r="23083" spans="4:14" s="1" customFormat="1">
      <c r="D23083" s="32"/>
      <c r="G23083" s="32"/>
      <c r="I23083" s="7"/>
      <c r="J23083" s="7"/>
      <c r="K23083" s="7"/>
      <c r="N23083" s="7"/>
    </row>
    <row r="23084" spans="4:14" s="1" customFormat="1">
      <c r="D23084" s="32"/>
      <c r="G23084" s="32"/>
      <c r="I23084" s="7"/>
      <c r="J23084" s="7"/>
      <c r="K23084" s="7"/>
      <c r="N23084" s="7"/>
    </row>
    <row r="23085" spans="4:14" s="1" customFormat="1">
      <c r="D23085" s="32"/>
      <c r="G23085" s="32"/>
      <c r="I23085" s="7"/>
      <c r="J23085" s="7"/>
      <c r="K23085" s="7"/>
      <c r="N23085" s="7"/>
    </row>
    <row r="23086" spans="4:14" s="1" customFormat="1">
      <c r="D23086" s="32"/>
      <c r="G23086" s="32"/>
      <c r="I23086" s="7"/>
      <c r="J23086" s="7"/>
      <c r="K23086" s="7"/>
      <c r="N23086" s="7"/>
    </row>
    <row r="23087" spans="4:14" s="1" customFormat="1">
      <c r="D23087" s="32"/>
      <c r="G23087" s="32"/>
      <c r="I23087" s="7"/>
      <c r="J23087" s="7"/>
      <c r="K23087" s="7"/>
      <c r="N23087" s="7"/>
    </row>
    <row r="23088" spans="4:14" s="1" customFormat="1">
      <c r="D23088" s="32"/>
      <c r="G23088" s="32"/>
      <c r="I23088" s="7"/>
      <c r="J23088" s="7"/>
      <c r="K23088" s="7"/>
      <c r="N23088" s="7"/>
    </row>
    <row r="23089" spans="4:14" s="1" customFormat="1">
      <c r="D23089" s="32"/>
      <c r="G23089" s="32"/>
      <c r="I23089" s="7"/>
      <c r="J23089" s="7"/>
      <c r="K23089" s="7"/>
      <c r="N23089" s="7"/>
    </row>
    <row r="23090" spans="4:14" s="1" customFormat="1">
      <c r="D23090" s="32"/>
      <c r="G23090" s="32"/>
      <c r="I23090" s="7"/>
      <c r="J23090" s="7"/>
      <c r="K23090" s="7"/>
      <c r="N23090" s="7"/>
    </row>
    <row r="23091" spans="4:14" s="1" customFormat="1">
      <c r="D23091" s="32"/>
      <c r="G23091" s="32"/>
      <c r="I23091" s="7"/>
      <c r="J23091" s="7"/>
      <c r="K23091" s="7"/>
      <c r="N23091" s="7"/>
    </row>
    <row r="23092" spans="4:14" s="1" customFormat="1">
      <c r="D23092" s="32"/>
      <c r="G23092" s="32"/>
      <c r="I23092" s="7"/>
      <c r="J23092" s="7"/>
      <c r="K23092" s="7"/>
      <c r="N23092" s="7"/>
    </row>
    <row r="23093" spans="4:14" s="1" customFormat="1">
      <c r="D23093" s="32"/>
      <c r="G23093" s="32"/>
      <c r="I23093" s="7"/>
      <c r="J23093" s="7"/>
      <c r="K23093" s="7"/>
      <c r="N23093" s="7"/>
    </row>
    <row r="23094" spans="4:14" s="1" customFormat="1">
      <c r="D23094" s="32"/>
      <c r="G23094" s="32"/>
      <c r="I23094" s="7"/>
      <c r="J23094" s="7"/>
      <c r="K23094" s="7"/>
      <c r="N23094" s="7"/>
    </row>
    <row r="23095" spans="4:14" s="1" customFormat="1">
      <c r="D23095" s="32"/>
      <c r="G23095" s="32"/>
      <c r="I23095" s="7"/>
      <c r="J23095" s="7"/>
      <c r="K23095" s="7"/>
      <c r="N23095" s="7"/>
    </row>
    <row r="23096" spans="4:14" s="1" customFormat="1">
      <c r="D23096" s="32"/>
      <c r="G23096" s="32"/>
      <c r="I23096" s="7"/>
      <c r="J23096" s="7"/>
      <c r="K23096" s="7"/>
      <c r="N23096" s="7"/>
    </row>
    <row r="23097" spans="4:14" s="1" customFormat="1">
      <c r="D23097" s="32"/>
      <c r="G23097" s="32"/>
      <c r="I23097" s="7"/>
      <c r="J23097" s="7"/>
      <c r="K23097" s="7"/>
      <c r="N23097" s="7"/>
    </row>
    <row r="23098" spans="4:14" s="1" customFormat="1">
      <c r="D23098" s="32"/>
      <c r="G23098" s="32"/>
      <c r="I23098" s="7"/>
      <c r="J23098" s="7"/>
      <c r="K23098" s="7"/>
      <c r="N23098" s="7"/>
    </row>
    <row r="23099" spans="4:14" s="1" customFormat="1">
      <c r="D23099" s="32"/>
      <c r="G23099" s="32"/>
      <c r="I23099" s="7"/>
      <c r="J23099" s="7"/>
      <c r="K23099" s="7"/>
      <c r="N23099" s="7"/>
    </row>
    <row r="23100" spans="4:14" s="1" customFormat="1">
      <c r="D23100" s="32"/>
      <c r="G23100" s="32"/>
      <c r="I23100" s="7"/>
      <c r="J23100" s="7"/>
      <c r="K23100" s="7"/>
      <c r="N23100" s="7"/>
    </row>
    <row r="23101" spans="4:14" s="1" customFormat="1">
      <c r="D23101" s="32"/>
      <c r="G23101" s="32"/>
      <c r="I23101" s="7"/>
      <c r="J23101" s="7"/>
      <c r="K23101" s="7"/>
      <c r="N23101" s="7"/>
    </row>
    <row r="23102" spans="4:14" s="1" customFormat="1">
      <c r="D23102" s="32"/>
      <c r="G23102" s="32"/>
      <c r="I23102" s="7"/>
      <c r="J23102" s="7"/>
      <c r="K23102" s="7"/>
      <c r="N23102" s="7"/>
    </row>
    <row r="23103" spans="4:14" s="1" customFormat="1">
      <c r="D23103" s="32"/>
      <c r="G23103" s="32"/>
      <c r="I23103" s="7"/>
      <c r="J23103" s="7"/>
      <c r="K23103" s="7"/>
      <c r="N23103" s="7"/>
    </row>
    <row r="23104" spans="4:14" s="1" customFormat="1">
      <c r="D23104" s="32"/>
      <c r="G23104" s="32"/>
      <c r="I23104" s="7"/>
      <c r="J23104" s="7"/>
      <c r="K23104" s="7"/>
      <c r="N23104" s="7"/>
    </row>
    <row r="23105" spans="4:14" s="1" customFormat="1">
      <c r="D23105" s="32"/>
      <c r="G23105" s="32"/>
      <c r="I23105" s="7"/>
      <c r="J23105" s="7"/>
      <c r="K23105" s="7"/>
      <c r="N23105" s="7"/>
    </row>
    <row r="23106" spans="4:14" s="1" customFormat="1">
      <c r="D23106" s="32"/>
      <c r="G23106" s="32"/>
      <c r="I23106" s="7"/>
      <c r="J23106" s="7"/>
      <c r="K23106" s="7"/>
      <c r="N23106" s="7"/>
    </row>
    <row r="23107" spans="4:14" s="1" customFormat="1">
      <c r="D23107" s="32"/>
      <c r="G23107" s="32"/>
      <c r="I23107" s="7"/>
      <c r="J23107" s="7"/>
      <c r="K23107" s="7"/>
      <c r="N23107" s="7"/>
    </row>
    <row r="23108" spans="4:14" s="1" customFormat="1">
      <c r="D23108" s="32"/>
      <c r="G23108" s="32"/>
      <c r="I23108" s="7"/>
      <c r="J23108" s="7"/>
      <c r="K23108" s="7"/>
      <c r="N23108" s="7"/>
    </row>
    <row r="23109" spans="4:14" s="1" customFormat="1">
      <c r="D23109" s="32"/>
      <c r="G23109" s="32"/>
      <c r="I23109" s="7"/>
      <c r="J23109" s="7"/>
      <c r="K23109" s="7"/>
      <c r="N23109" s="7"/>
    </row>
    <row r="23110" spans="4:14" s="1" customFormat="1">
      <c r="D23110" s="32"/>
      <c r="G23110" s="32"/>
      <c r="I23110" s="7"/>
      <c r="J23110" s="7"/>
      <c r="K23110" s="7"/>
      <c r="N23110" s="7"/>
    </row>
    <row r="23111" spans="4:14" s="1" customFormat="1">
      <c r="D23111" s="32"/>
      <c r="G23111" s="32"/>
      <c r="I23111" s="7"/>
      <c r="J23111" s="7"/>
      <c r="K23111" s="7"/>
      <c r="N23111" s="7"/>
    </row>
    <row r="23112" spans="4:14" s="1" customFormat="1">
      <c r="D23112" s="32"/>
      <c r="G23112" s="32"/>
      <c r="I23112" s="7"/>
      <c r="J23112" s="7"/>
      <c r="K23112" s="7"/>
      <c r="N23112" s="7"/>
    </row>
    <row r="23113" spans="4:14" s="1" customFormat="1">
      <c r="D23113" s="32"/>
      <c r="G23113" s="32"/>
      <c r="I23113" s="7"/>
      <c r="J23113" s="7"/>
      <c r="K23113" s="7"/>
      <c r="N23113" s="7"/>
    </row>
    <row r="23114" spans="4:14" s="1" customFormat="1">
      <c r="D23114" s="32"/>
      <c r="G23114" s="32"/>
      <c r="I23114" s="7"/>
      <c r="J23114" s="7"/>
      <c r="K23114" s="7"/>
      <c r="N23114" s="7"/>
    </row>
    <row r="23115" spans="4:14" s="1" customFormat="1">
      <c r="D23115" s="32"/>
      <c r="G23115" s="32"/>
      <c r="I23115" s="7"/>
      <c r="J23115" s="7"/>
      <c r="K23115" s="7"/>
      <c r="N23115" s="7"/>
    </row>
    <row r="23116" spans="4:14" s="1" customFormat="1">
      <c r="D23116" s="32"/>
      <c r="G23116" s="32"/>
      <c r="I23116" s="7"/>
      <c r="J23116" s="7"/>
      <c r="K23116" s="7"/>
      <c r="N23116" s="7"/>
    </row>
    <row r="23117" spans="4:14" s="1" customFormat="1">
      <c r="D23117" s="32"/>
      <c r="G23117" s="32"/>
      <c r="I23117" s="7"/>
      <c r="J23117" s="7"/>
      <c r="K23117" s="7"/>
      <c r="N23117" s="7"/>
    </row>
    <row r="23118" spans="4:14" s="1" customFormat="1">
      <c r="D23118" s="32"/>
      <c r="G23118" s="32"/>
      <c r="I23118" s="7"/>
      <c r="J23118" s="7"/>
      <c r="K23118" s="7"/>
      <c r="N23118" s="7"/>
    </row>
    <row r="23119" spans="4:14" s="1" customFormat="1">
      <c r="D23119" s="32"/>
      <c r="G23119" s="32"/>
      <c r="I23119" s="7"/>
      <c r="J23119" s="7"/>
      <c r="K23119" s="7"/>
      <c r="N23119" s="7"/>
    </row>
    <row r="23120" spans="4:14" s="1" customFormat="1">
      <c r="D23120" s="32"/>
      <c r="G23120" s="32"/>
      <c r="I23120" s="7"/>
      <c r="J23120" s="7"/>
      <c r="K23120" s="7"/>
      <c r="N23120" s="7"/>
    </row>
    <row r="23121" spans="4:14" s="1" customFormat="1">
      <c r="D23121" s="32"/>
      <c r="G23121" s="32"/>
      <c r="I23121" s="7"/>
      <c r="J23121" s="7"/>
      <c r="K23121" s="7"/>
      <c r="N23121" s="7"/>
    </row>
    <row r="23122" spans="4:14" s="1" customFormat="1">
      <c r="D23122" s="32"/>
      <c r="G23122" s="32"/>
      <c r="I23122" s="7"/>
      <c r="J23122" s="7"/>
      <c r="K23122" s="7"/>
      <c r="N23122" s="7"/>
    </row>
    <row r="23123" spans="4:14" s="1" customFormat="1">
      <c r="D23123" s="32"/>
      <c r="G23123" s="32"/>
      <c r="I23123" s="7"/>
      <c r="J23123" s="7"/>
      <c r="K23123" s="7"/>
      <c r="N23123" s="7"/>
    </row>
    <row r="23124" spans="4:14" s="1" customFormat="1">
      <c r="D23124" s="32"/>
      <c r="G23124" s="32"/>
      <c r="I23124" s="7"/>
      <c r="J23124" s="7"/>
      <c r="K23124" s="7"/>
      <c r="N23124" s="7"/>
    </row>
    <row r="23125" spans="4:14" s="1" customFormat="1">
      <c r="D23125" s="32"/>
      <c r="G23125" s="32"/>
      <c r="I23125" s="7"/>
      <c r="J23125" s="7"/>
      <c r="K23125" s="7"/>
      <c r="N23125" s="7"/>
    </row>
    <row r="23126" spans="4:14" s="1" customFormat="1">
      <c r="D23126" s="32"/>
      <c r="G23126" s="32"/>
      <c r="I23126" s="7"/>
      <c r="J23126" s="7"/>
      <c r="K23126" s="7"/>
      <c r="N23126" s="7"/>
    </row>
    <row r="23127" spans="4:14" s="1" customFormat="1">
      <c r="D23127" s="32"/>
      <c r="G23127" s="32"/>
      <c r="I23127" s="7"/>
      <c r="J23127" s="7"/>
      <c r="K23127" s="7"/>
      <c r="N23127" s="7"/>
    </row>
    <row r="23128" spans="4:14" s="1" customFormat="1">
      <c r="D23128" s="32"/>
      <c r="G23128" s="32"/>
      <c r="I23128" s="7"/>
      <c r="J23128" s="7"/>
      <c r="K23128" s="7"/>
      <c r="N23128" s="7"/>
    </row>
    <row r="23129" spans="4:14" s="1" customFormat="1">
      <c r="D23129" s="32"/>
      <c r="G23129" s="32"/>
      <c r="I23129" s="7"/>
      <c r="J23129" s="7"/>
      <c r="K23129" s="7"/>
      <c r="N23129" s="7"/>
    </row>
    <row r="23130" spans="4:14" s="1" customFormat="1">
      <c r="D23130" s="32"/>
      <c r="G23130" s="32"/>
      <c r="I23130" s="7"/>
      <c r="J23130" s="7"/>
      <c r="K23130" s="7"/>
      <c r="N23130" s="7"/>
    </row>
    <row r="23131" spans="4:14" s="1" customFormat="1">
      <c r="D23131" s="32"/>
      <c r="G23131" s="32"/>
      <c r="I23131" s="7"/>
      <c r="J23131" s="7"/>
      <c r="K23131" s="7"/>
      <c r="N23131" s="7"/>
    </row>
    <row r="23132" spans="4:14" s="1" customFormat="1">
      <c r="D23132" s="32"/>
      <c r="G23132" s="32"/>
      <c r="I23132" s="7"/>
      <c r="J23132" s="7"/>
      <c r="K23132" s="7"/>
      <c r="N23132" s="7"/>
    </row>
    <row r="23133" spans="4:14" s="1" customFormat="1">
      <c r="D23133" s="32"/>
      <c r="G23133" s="32"/>
      <c r="I23133" s="7"/>
      <c r="J23133" s="7"/>
      <c r="K23133" s="7"/>
      <c r="N23133" s="7"/>
    </row>
    <row r="23134" spans="4:14" s="1" customFormat="1">
      <c r="D23134" s="32"/>
      <c r="G23134" s="32"/>
      <c r="I23134" s="7"/>
      <c r="J23134" s="7"/>
      <c r="K23134" s="7"/>
      <c r="N23134" s="7"/>
    </row>
    <row r="23135" spans="4:14" s="1" customFormat="1">
      <c r="D23135" s="32"/>
      <c r="G23135" s="32"/>
      <c r="I23135" s="7"/>
      <c r="J23135" s="7"/>
      <c r="K23135" s="7"/>
      <c r="N23135" s="7"/>
    </row>
    <row r="23136" spans="4:14" s="1" customFormat="1">
      <c r="D23136" s="32"/>
      <c r="G23136" s="32"/>
      <c r="I23136" s="7"/>
      <c r="J23136" s="7"/>
      <c r="K23136" s="7"/>
      <c r="N23136" s="7"/>
    </row>
    <row r="23137" spans="4:14" s="1" customFormat="1">
      <c r="D23137" s="32"/>
      <c r="G23137" s="32"/>
      <c r="I23137" s="7"/>
      <c r="J23137" s="7"/>
      <c r="K23137" s="7"/>
      <c r="N23137" s="7"/>
    </row>
    <row r="23138" spans="4:14" s="1" customFormat="1">
      <c r="D23138" s="32"/>
      <c r="G23138" s="32"/>
      <c r="I23138" s="7"/>
      <c r="J23138" s="7"/>
      <c r="K23138" s="7"/>
      <c r="N23138" s="7"/>
    </row>
    <row r="23139" spans="4:14" s="1" customFormat="1">
      <c r="D23139" s="32"/>
      <c r="G23139" s="32"/>
      <c r="I23139" s="7"/>
      <c r="J23139" s="7"/>
      <c r="K23139" s="7"/>
      <c r="N23139" s="7"/>
    </row>
    <row r="23140" spans="4:14" s="1" customFormat="1">
      <c r="D23140" s="32"/>
      <c r="G23140" s="32"/>
      <c r="I23140" s="7"/>
      <c r="J23140" s="7"/>
      <c r="K23140" s="7"/>
      <c r="N23140" s="7"/>
    </row>
    <row r="23141" spans="4:14" s="1" customFormat="1">
      <c r="D23141" s="32"/>
      <c r="G23141" s="32"/>
      <c r="I23141" s="7"/>
      <c r="J23141" s="7"/>
      <c r="K23141" s="7"/>
      <c r="N23141" s="7"/>
    </row>
    <row r="23142" spans="4:14" s="1" customFormat="1">
      <c r="D23142" s="32"/>
      <c r="G23142" s="32"/>
      <c r="I23142" s="7"/>
      <c r="J23142" s="7"/>
      <c r="K23142" s="7"/>
      <c r="N23142" s="7"/>
    </row>
    <row r="23143" spans="4:14" s="1" customFormat="1">
      <c r="D23143" s="32"/>
      <c r="G23143" s="32"/>
      <c r="I23143" s="7"/>
      <c r="J23143" s="7"/>
      <c r="K23143" s="7"/>
      <c r="N23143" s="7"/>
    </row>
    <row r="23144" spans="4:14" s="1" customFormat="1">
      <c r="D23144" s="32"/>
      <c r="G23144" s="32"/>
      <c r="I23144" s="7"/>
      <c r="J23144" s="7"/>
      <c r="K23144" s="7"/>
      <c r="N23144" s="7"/>
    </row>
    <row r="23145" spans="4:14" s="1" customFormat="1">
      <c r="D23145" s="32"/>
      <c r="G23145" s="32"/>
      <c r="I23145" s="7"/>
      <c r="J23145" s="7"/>
      <c r="K23145" s="7"/>
      <c r="N23145" s="7"/>
    </row>
    <row r="23146" spans="4:14" s="1" customFormat="1">
      <c r="D23146" s="32"/>
      <c r="G23146" s="32"/>
      <c r="I23146" s="7"/>
      <c r="J23146" s="7"/>
      <c r="K23146" s="7"/>
      <c r="N23146" s="7"/>
    </row>
    <row r="23147" spans="4:14" s="1" customFormat="1">
      <c r="D23147" s="32"/>
      <c r="G23147" s="32"/>
      <c r="I23147" s="7"/>
      <c r="J23147" s="7"/>
      <c r="K23147" s="7"/>
      <c r="N23147" s="7"/>
    </row>
    <row r="23148" spans="4:14" s="1" customFormat="1">
      <c r="D23148" s="32"/>
      <c r="G23148" s="32"/>
      <c r="I23148" s="7"/>
      <c r="J23148" s="7"/>
      <c r="K23148" s="7"/>
      <c r="N23148" s="7"/>
    </row>
    <row r="23149" spans="4:14" s="1" customFormat="1">
      <c r="D23149" s="32"/>
      <c r="G23149" s="32"/>
      <c r="I23149" s="7"/>
      <c r="J23149" s="7"/>
      <c r="K23149" s="7"/>
      <c r="N23149" s="7"/>
    </row>
    <row r="23150" spans="4:14" s="1" customFormat="1">
      <c r="D23150" s="32"/>
      <c r="G23150" s="32"/>
      <c r="I23150" s="7"/>
      <c r="J23150" s="7"/>
      <c r="K23150" s="7"/>
      <c r="N23150" s="7"/>
    </row>
    <row r="23151" spans="4:14" s="1" customFormat="1">
      <c r="D23151" s="32"/>
      <c r="G23151" s="32"/>
      <c r="I23151" s="7"/>
      <c r="J23151" s="7"/>
      <c r="K23151" s="7"/>
      <c r="N23151" s="7"/>
    </row>
    <row r="23152" spans="4:14" s="1" customFormat="1">
      <c r="D23152" s="32"/>
      <c r="G23152" s="32"/>
      <c r="I23152" s="7"/>
      <c r="J23152" s="7"/>
      <c r="K23152" s="7"/>
      <c r="N23152" s="7"/>
    </row>
    <row r="23153" spans="4:14" s="1" customFormat="1">
      <c r="D23153" s="32"/>
      <c r="G23153" s="32"/>
      <c r="I23153" s="7"/>
      <c r="J23153" s="7"/>
      <c r="K23153" s="7"/>
      <c r="N23153" s="7"/>
    </row>
    <row r="23154" spans="4:14" s="1" customFormat="1">
      <c r="D23154" s="32"/>
      <c r="G23154" s="32"/>
      <c r="I23154" s="7"/>
      <c r="J23154" s="7"/>
      <c r="K23154" s="7"/>
      <c r="N23154" s="7"/>
    </row>
    <row r="23155" spans="4:14" s="1" customFormat="1">
      <c r="D23155" s="32"/>
      <c r="G23155" s="32"/>
      <c r="I23155" s="7"/>
      <c r="J23155" s="7"/>
      <c r="K23155" s="7"/>
      <c r="N23155" s="7"/>
    </row>
    <row r="23156" spans="4:14" s="1" customFormat="1">
      <c r="D23156" s="32"/>
      <c r="G23156" s="32"/>
      <c r="I23156" s="7"/>
      <c r="J23156" s="7"/>
      <c r="K23156" s="7"/>
      <c r="N23156" s="7"/>
    </row>
    <row r="23157" spans="4:14" s="1" customFormat="1">
      <c r="D23157" s="32"/>
      <c r="G23157" s="32"/>
      <c r="I23157" s="7"/>
      <c r="J23157" s="7"/>
      <c r="K23157" s="7"/>
      <c r="N23157" s="7"/>
    </row>
    <row r="23158" spans="4:14" s="1" customFormat="1">
      <c r="D23158" s="32"/>
      <c r="G23158" s="32"/>
      <c r="I23158" s="7"/>
      <c r="J23158" s="7"/>
      <c r="K23158" s="7"/>
      <c r="N23158" s="7"/>
    </row>
    <row r="23159" spans="4:14" s="1" customFormat="1">
      <c r="D23159" s="32"/>
      <c r="G23159" s="32"/>
      <c r="I23159" s="7"/>
      <c r="J23159" s="7"/>
      <c r="K23159" s="7"/>
      <c r="N23159" s="7"/>
    </row>
    <row r="23160" spans="4:14" s="1" customFormat="1">
      <c r="D23160" s="32"/>
      <c r="G23160" s="32"/>
      <c r="I23160" s="7"/>
      <c r="J23160" s="7"/>
      <c r="K23160" s="7"/>
      <c r="N23160" s="7"/>
    </row>
    <row r="23161" spans="4:14" s="1" customFormat="1">
      <c r="D23161" s="32"/>
      <c r="G23161" s="32"/>
      <c r="I23161" s="7"/>
      <c r="J23161" s="7"/>
      <c r="K23161" s="7"/>
      <c r="N23161" s="7"/>
    </row>
    <row r="23162" spans="4:14" s="1" customFormat="1">
      <c r="D23162" s="32"/>
      <c r="G23162" s="32"/>
      <c r="I23162" s="7"/>
      <c r="J23162" s="7"/>
      <c r="K23162" s="7"/>
      <c r="N23162" s="7"/>
    </row>
    <row r="23163" spans="4:14" s="1" customFormat="1">
      <c r="D23163" s="32"/>
      <c r="G23163" s="32"/>
      <c r="I23163" s="7"/>
      <c r="J23163" s="7"/>
      <c r="K23163" s="7"/>
      <c r="N23163" s="7"/>
    </row>
    <row r="23164" spans="4:14" s="1" customFormat="1">
      <c r="D23164" s="32"/>
      <c r="G23164" s="32"/>
      <c r="I23164" s="7"/>
      <c r="J23164" s="7"/>
      <c r="K23164" s="7"/>
      <c r="N23164" s="7"/>
    </row>
    <row r="23165" spans="4:14" s="1" customFormat="1">
      <c r="D23165" s="32"/>
      <c r="G23165" s="32"/>
      <c r="I23165" s="7"/>
      <c r="J23165" s="7"/>
      <c r="K23165" s="7"/>
      <c r="N23165" s="7"/>
    </row>
    <row r="23166" spans="4:14" s="1" customFormat="1">
      <c r="D23166" s="32"/>
      <c r="G23166" s="32"/>
      <c r="I23166" s="7"/>
      <c r="J23166" s="7"/>
      <c r="K23166" s="7"/>
      <c r="N23166" s="7"/>
    </row>
    <row r="23167" spans="4:14" s="1" customFormat="1">
      <c r="D23167" s="32"/>
      <c r="G23167" s="32"/>
      <c r="I23167" s="7"/>
      <c r="J23167" s="7"/>
      <c r="K23167" s="7"/>
      <c r="N23167" s="7"/>
    </row>
    <row r="23168" spans="4:14" s="1" customFormat="1">
      <c r="D23168" s="32"/>
      <c r="G23168" s="32"/>
      <c r="I23168" s="7"/>
      <c r="J23168" s="7"/>
      <c r="K23168" s="7"/>
      <c r="N23168" s="7"/>
    </row>
    <row r="23169" spans="4:14" s="1" customFormat="1">
      <c r="D23169" s="32"/>
      <c r="G23169" s="32"/>
      <c r="I23169" s="7"/>
      <c r="J23169" s="7"/>
      <c r="K23169" s="7"/>
      <c r="N23169" s="7"/>
    </row>
    <row r="23170" spans="4:14" s="1" customFormat="1">
      <c r="D23170" s="32"/>
      <c r="G23170" s="32"/>
      <c r="I23170" s="7"/>
      <c r="J23170" s="7"/>
      <c r="K23170" s="7"/>
      <c r="N23170" s="7"/>
    </row>
    <row r="23171" spans="4:14" s="1" customFormat="1">
      <c r="D23171" s="32"/>
      <c r="G23171" s="32"/>
      <c r="I23171" s="7"/>
      <c r="J23171" s="7"/>
      <c r="K23171" s="7"/>
      <c r="N23171" s="7"/>
    </row>
    <row r="23172" spans="4:14" s="1" customFormat="1">
      <c r="D23172" s="32"/>
      <c r="G23172" s="32"/>
      <c r="I23172" s="7"/>
      <c r="J23172" s="7"/>
      <c r="K23172" s="7"/>
      <c r="N23172" s="7"/>
    </row>
    <row r="23173" spans="4:14" s="1" customFormat="1">
      <c r="D23173" s="32"/>
      <c r="G23173" s="32"/>
      <c r="I23173" s="7"/>
      <c r="J23173" s="7"/>
      <c r="K23173" s="7"/>
      <c r="N23173" s="7"/>
    </row>
    <row r="23174" spans="4:14" s="1" customFormat="1">
      <c r="D23174" s="32"/>
      <c r="G23174" s="32"/>
      <c r="I23174" s="7"/>
      <c r="J23174" s="7"/>
      <c r="K23174" s="7"/>
      <c r="N23174" s="7"/>
    </row>
    <row r="23175" spans="4:14" s="1" customFormat="1">
      <c r="D23175" s="32"/>
      <c r="G23175" s="32"/>
      <c r="I23175" s="7"/>
      <c r="J23175" s="7"/>
      <c r="K23175" s="7"/>
      <c r="N23175" s="7"/>
    </row>
    <row r="23176" spans="4:14" s="1" customFormat="1">
      <c r="D23176" s="32"/>
      <c r="G23176" s="32"/>
      <c r="I23176" s="7"/>
      <c r="J23176" s="7"/>
      <c r="K23176" s="7"/>
      <c r="N23176" s="7"/>
    </row>
    <row r="23177" spans="4:14" s="1" customFormat="1">
      <c r="D23177" s="32"/>
      <c r="G23177" s="32"/>
      <c r="I23177" s="7"/>
      <c r="J23177" s="7"/>
      <c r="K23177" s="7"/>
      <c r="N23177" s="7"/>
    </row>
    <row r="23178" spans="4:14" s="1" customFormat="1">
      <c r="D23178" s="32"/>
      <c r="G23178" s="32"/>
      <c r="I23178" s="7"/>
      <c r="J23178" s="7"/>
      <c r="K23178" s="7"/>
      <c r="N23178" s="7"/>
    </row>
    <row r="23179" spans="4:14" s="1" customFormat="1">
      <c r="D23179" s="32"/>
      <c r="G23179" s="32"/>
      <c r="I23179" s="7"/>
      <c r="J23179" s="7"/>
      <c r="K23179" s="7"/>
      <c r="N23179" s="7"/>
    </row>
    <row r="23180" spans="4:14" s="1" customFormat="1">
      <c r="D23180" s="32"/>
      <c r="G23180" s="32"/>
      <c r="I23180" s="7"/>
      <c r="J23180" s="7"/>
      <c r="K23180" s="7"/>
      <c r="N23180" s="7"/>
    </row>
    <row r="23181" spans="4:14" s="1" customFormat="1">
      <c r="D23181" s="32"/>
      <c r="G23181" s="32"/>
      <c r="I23181" s="7"/>
      <c r="J23181" s="7"/>
      <c r="K23181" s="7"/>
      <c r="N23181" s="7"/>
    </row>
    <row r="23182" spans="4:14" s="1" customFormat="1">
      <c r="D23182" s="32"/>
      <c r="G23182" s="32"/>
      <c r="I23182" s="7"/>
      <c r="J23182" s="7"/>
      <c r="K23182" s="7"/>
      <c r="N23182" s="7"/>
    </row>
    <row r="23183" spans="4:14" s="1" customFormat="1">
      <c r="D23183" s="32"/>
      <c r="G23183" s="32"/>
      <c r="I23183" s="7"/>
      <c r="J23183" s="7"/>
      <c r="K23183" s="7"/>
      <c r="N23183" s="7"/>
    </row>
    <row r="23184" spans="4:14" s="1" customFormat="1">
      <c r="D23184" s="32"/>
      <c r="G23184" s="32"/>
      <c r="I23184" s="7"/>
      <c r="J23184" s="7"/>
      <c r="K23184" s="7"/>
      <c r="N23184" s="7"/>
    </row>
    <row r="23185" spans="4:14" s="1" customFormat="1">
      <c r="D23185" s="32"/>
      <c r="G23185" s="32"/>
      <c r="I23185" s="7"/>
      <c r="J23185" s="7"/>
      <c r="K23185" s="7"/>
      <c r="N23185" s="7"/>
    </row>
    <row r="23186" spans="4:14" s="1" customFormat="1">
      <c r="D23186" s="32"/>
      <c r="G23186" s="32"/>
      <c r="I23186" s="7"/>
      <c r="J23186" s="7"/>
      <c r="K23186" s="7"/>
      <c r="N23186" s="7"/>
    </row>
    <row r="23187" spans="4:14" s="1" customFormat="1">
      <c r="D23187" s="32"/>
      <c r="G23187" s="32"/>
      <c r="I23187" s="7"/>
      <c r="J23187" s="7"/>
      <c r="K23187" s="7"/>
      <c r="N23187" s="7"/>
    </row>
    <row r="23188" spans="4:14" s="1" customFormat="1">
      <c r="D23188" s="32"/>
      <c r="G23188" s="32"/>
      <c r="I23188" s="7"/>
      <c r="J23188" s="7"/>
      <c r="K23188" s="7"/>
      <c r="N23188" s="7"/>
    </row>
    <row r="23189" spans="4:14" s="1" customFormat="1">
      <c r="D23189" s="32"/>
      <c r="G23189" s="32"/>
      <c r="I23189" s="7"/>
      <c r="J23189" s="7"/>
      <c r="K23189" s="7"/>
      <c r="N23189" s="7"/>
    </row>
    <row r="23190" spans="4:14" s="1" customFormat="1">
      <c r="D23190" s="32"/>
      <c r="G23190" s="32"/>
      <c r="I23190" s="7"/>
      <c r="J23190" s="7"/>
      <c r="K23190" s="7"/>
      <c r="N23190" s="7"/>
    </row>
    <row r="23191" spans="4:14" s="1" customFormat="1">
      <c r="D23191" s="32"/>
      <c r="G23191" s="32"/>
      <c r="I23191" s="7"/>
      <c r="J23191" s="7"/>
      <c r="K23191" s="7"/>
      <c r="N23191" s="7"/>
    </row>
    <row r="23192" spans="4:14" s="1" customFormat="1">
      <c r="D23192" s="32"/>
      <c r="G23192" s="32"/>
      <c r="I23192" s="7"/>
      <c r="J23192" s="7"/>
      <c r="K23192" s="7"/>
      <c r="N23192" s="7"/>
    </row>
    <row r="23193" spans="4:14" s="1" customFormat="1">
      <c r="D23193" s="32"/>
      <c r="G23193" s="32"/>
      <c r="I23193" s="7"/>
      <c r="J23193" s="7"/>
      <c r="K23193" s="7"/>
      <c r="N23193" s="7"/>
    </row>
    <row r="23194" spans="4:14" s="1" customFormat="1">
      <c r="D23194" s="32"/>
      <c r="G23194" s="32"/>
      <c r="I23194" s="7"/>
      <c r="J23194" s="7"/>
      <c r="K23194" s="7"/>
      <c r="N23194" s="7"/>
    </row>
    <row r="23195" spans="4:14" s="1" customFormat="1">
      <c r="D23195" s="32"/>
      <c r="G23195" s="32"/>
      <c r="I23195" s="7"/>
      <c r="J23195" s="7"/>
      <c r="K23195" s="7"/>
      <c r="N23195" s="7"/>
    </row>
    <row r="23196" spans="4:14" s="1" customFormat="1">
      <c r="D23196" s="32"/>
      <c r="G23196" s="32"/>
      <c r="I23196" s="7"/>
      <c r="J23196" s="7"/>
      <c r="K23196" s="7"/>
      <c r="N23196" s="7"/>
    </row>
    <row r="23197" spans="4:14" s="1" customFormat="1">
      <c r="D23197" s="32"/>
      <c r="G23197" s="32"/>
      <c r="I23197" s="7"/>
      <c r="J23197" s="7"/>
      <c r="K23197" s="7"/>
      <c r="N23197" s="7"/>
    </row>
    <row r="23198" spans="4:14" s="1" customFormat="1">
      <c r="D23198" s="32"/>
      <c r="G23198" s="32"/>
      <c r="I23198" s="7"/>
      <c r="J23198" s="7"/>
      <c r="K23198" s="7"/>
      <c r="N23198" s="7"/>
    </row>
    <row r="23199" spans="4:14" s="1" customFormat="1">
      <c r="D23199" s="32"/>
      <c r="G23199" s="32"/>
      <c r="I23199" s="7"/>
      <c r="J23199" s="7"/>
      <c r="K23199" s="7"/>
      <c r="N23199" s="7"/>
    </row>
    <row r="23200" spans="4:14" s="1" customFormat="1">
      <c r="D23200" s="32"/>
      <c r="G23200" s="32"/>
      <c r="I23200" s="7"/>
      <c r="J23200" s="7"/>
      <c r="K23200" s="7"/>
      <c r="N23200" s="7"/>
    </row>
    <row r="23201" spans="4:14" s="1" customFormat="1">
      <c r="D23201" s="32"/>
      <c r="G23201" s="32"/>
      <c r="I23201" s="7"/>
      <c r="J23201" s="7"/>
      <c r="K23201" s="7"/>
      <c r="N23201" s="7"/>
    </row>
    <row r="23202" spans="4:14" s="1" customFormat="1">
      <c r="D23202" s="32"/>
      <c r="G23202" s="32"/>
      <c r="I23202" s="7"/>
      <c r="J23202" s="7"/>
      <c r="K23202" s="7"/>
      <c r="N23202" s="7"/>
    </row>
    <row r="23203" spans="4:14" s="1" customFormat="1">
      <c r="D23203" s="32"/>
      <c r="G23203" s="32"/>
      <c r="I23203" s="7"/>
      <c r="J23203" s="7"/>
      <c r="K23203" s="7"/>
      <c r="N23203" s="7"/>
    </row>
    <row r="23204" spans="4:14" s="1" customFormat="1">
      <c r="D23204" s="32"/>
      <c r="G23204" s="32"/>
      <c r="I23204" s="7"/>
      <c r="J23204" s="7"/>
      <c r="K23204" s="7"/>
      <c r="N23204" s="7"/>
    </row>
    <row r="23205" spans="4:14" s="1" customFormat="1">
      <c r="D23205" s="32"/>
      <c r="G23205" s="32"/>
      <c r="I23205" s="7"/>
      <c r="J23205" s="7"/>
      <c r="K23205" s="7"/>
      <c r="N23205" s="7"/>
    </row>
    <row r="23206" spans="4:14" s="1" customFormat="1">
      <c r="D23206" s="32"/>
      <c r="G23206" s="32"/>
      <c r="I23206" s="7"/>
      <c r="J23206" s="7"/>
      <c r="K23206" s="7"/>
      <c r="N23206" s="7"/>
    </row>
    <row r="23207" spans="4:14" s="1" customFormat="1">
      <c r="D23207" s="32"/>
      <c r="G23207" s="32"/>
      <c r="I23207" s="7"/>
      <c r="J23207" s="7"/>
      <c r="K23207" s="7"/>
      <c r="N23207" s="7"/>
    </row>
    <row r="23208" spans="4:14" s="1" customFormat="1">
      <c r="D23208" s="32"/>
      <c r="G23208" s="32"/>
      <c r="I23208" s="7"/>
      <c r="J23208" s="7"/>
      <c r="K23208" s="7"/>
      <c r="N23208" s="7"/>
    </row>
    <row r="23209" spans="4:14" s="1" customFormat="1">
      <c r="D23209" s="32"/>
      <c r="G23209" s="32"/>
      <c r="I23209" s="7"/>
      <c r="J23209" s="7"/>
      <c r="K23209" s="7"/>
      <c r="N23209" s="7"/>
    </row>
    <row r="23210" spans="4:14" s="1" customFormat="1">
      <c r="D23210" s="32"/>
      <c r="G23210" s="32"/>
      <c r="I23210" s="7"/>
      <c r="J23210" s="7"/>
      <c r="K23210" s="7"/>
      <c r="N23210" s="7"/>
    </row>
    <row r="23211" spans="4:14" s="1" customFormat="1">
      <c r="D23211" s="32"/>
      <c r="G23211" s="32"/>
      <c r="I23211" s="7"/>
      <c r="J23211" s="7"/>
      <c r="K23211" s="7"/>
      <c r="N23211" s="7"/>
    </row>
    <row r="23212" spans="4:14" s="1" customFormat="1">
      <c r="D23212" s="32"/>
      <c r="G23212" s="32"/>
      <c r="I23212" s="7"/>
      <c r="J23212" s="7"/>
      <c r="K23212" s="7"/>
      <c r="N23212" s="7"/>
    </row>
    <row r="23213" spans="4:14" s="1" customFormat="1">
      <c r="D23213" s="32"/>
      <c r="G23213" s="32"/>
      <c r="I23213" s="7"/>
      <c r="J23213" s="7"/>
      <c r="K23213" s="7"/>
      <c r="N23213" s="7"/>
    </row>
    <row r="23214" spans="4:14" s="1" customFormat="1">
      <c r="D23214" s="32"/>
      <c r="G23214" s="32"/>
      <c r="I23214" s="7"/>
      <c r="J23214" s="7"/>
      <c r="K23214" s="7"/>
      <c r="N23214" s="7"/>
    </row>
    <row r="23215" spans="4:14" s="1" customFormat="1">
      <c r="D23215" s="32"/>
      <c r="G23215" s="32"/>
      <c r="I23215" s="7"/>
      <c r="J23215" s="7"/>
      <c r="K23215" s="7"/>
      <c r="N23215" s="7"/>
    </row>
    <row r="23216" spans="4:14" s="1" customFormat="1">
      <c r="D23216" s="32"/>
      <c r="G23216" s="32"/>
      <c r="I23216" s="7"/>
      <c r="J23216" s="7"/>
      <c r="K23216" s="7"/>
      <c r="N23216" s="7"/>
    </row>
    <row r="23217" spans="4:14" s="1" customFormat="1">
      <c r="D23217" s="32"/>
      <c r="G23217" s="32"/>
      <c r="I23217" s="7"/>
      <c r="J23217" s="7"/>
      <c r="K23217" s="7"/>
      <c r="N23217" s="7"/>
    </row>
    <row r="23218" spans="4:14" s="1" customFormat="1">
      <c r="D23218" s="32"/>
      <c r="G23218" s="32"/>
      <c r="I23218" s="7"/>
      <c r="J23218" s="7"/>
      <c r="K23218" s="7"/>
      <c r="N23218" s="7"/>
    </row>
    <row r="23219" spans="4:14" s="1" customFormat="1">
      <c r="D23219" s="32"/>
      <c r="G23219" s="32"/>
      <c r="I23219" s="7"/>
      <c r="J23219" s="7"/>
      <c r="K23219" s="7"/>
      <c r="N23219" s="7"/>
    </row>
    <row r="23220" spans="4:14" s="1" customFormat="1">
      <c r="D23220" s="32"/>
      <c r="G23220" s="32"/>
      <c r="I23220" s="7"/>
      <c r="J23220" s="7"/>
      <c r="K23220" s="7"/>
      <c r="N23220" s="7"/>
    </row>
    <row r="23221" spans="4:14" s="1" customFormat="1">
      <c r="D23221" s="32"/>
      <c r="G23221" s="32"/>
      <c r="I23221" s="7"/>
      <c r="J23221" s="7"/>
      <c r="K23221" s="7"/>
      <c r="N23221" s="7"/>
    </row>
    <row r="23222" spans="4:14" s="1" customFormat="1">
      <c r="D23222" s="32"/>
      <c r="G23222" s="32"/>
      <c r="I23222" s="7"/>
      <c r="J23222" s="7"/>
      <c r="K23222" s="7"/>
      <c r="N23222" s="7"/>
    </row>
    <row r="23223" spans="4:14" s="1" customFormat="1">
      <c r="D23223" s="32"/>
      <c r="G23223" s="32"/>
      <c r="I23223" s="7"/>
      <c r="J23223" s="7"/>
      <c r="K23223" s="7"/>
      <c r="N23223" s="7"/>
    </row>
    <row r="23224" spans="4:14" s="1" customFormat="1">
      <c r="D23224" s="32"/>
      <c r="G23224" s="32"/>
      <c r="I23224" s="7"/>
      <c r="J23224" s="7"/>
      <c r="K23224" s="7"/>
      <c r="N23224" s="7"/>
    </row>
    <row r="23225" spans="4:14" s="1" customFormat="1">
      <c r="D23225" s="32"/>
      <c r="G23225" s="32"/>
      <c r="I23225" s="7"/>
      <c r="J23225" s="7"/>
      <c r="K23225" s="7"/>
      <c r="N23225" s="7"/>
    </row>
    <row r="23226" spans="4:14" s="1" customFormat="1">
      <c r="D23226" s="32"/>
      <c r="G23226" s="32"/>
      <c r="I23226" s="7"/>
      <c r="J23226" s="7"/>
      <c r="K23226" s="7"/>
      <c r="N23226" s="7"/>
    </row>
    <row r="23227" spans="4:14" s="1" customFormat="1">
      <c r="D23227" s="32"/>
      <c r="G23227" s="32"/>
      <c r="I23227" s="7"/>
      <c r="J23227" s="7"/>
      <c r="K23227" s="7"/>
      <c r="N23227" s="7"/>
    </row>
    <row r="23228" spans="4:14" s="1" customFormat="1">
      <c r="D23228" s="32"/>
      <c r="G23228" s="32"/>
      <c r="I23228" s="7"/>
      <c r="J23228" s="7"/>
      <c r="K23228" s="7"/>
      <c r="N23228" s="7"/>
    </row>
    <row r="23229" spans="4:14" s="1" customFormat="1">
      <c r="D23229" s="32"/>
      <c r="G23229" s="32"/>
      <c r="I23229" s="7"/>
      <c r="J23229" s="7"/>
      <c r="K23229" s="7"/>
      <c r="N23229" s="7"/>
    </row>
    <row r="23230" spans="4:14" s="1" customFormat="1">
      <c r="D23230" s="32"/>
      <c r="G23230" s="32"/>
      <c r="I23230" s="7"/>
      <c r="J23230" s="7"/>
      <c r="K23230" s="7"/>
      <c r="N23230" s="7"/>
    </row>
    <row r="23231" spans="4:14" s="1" customFormat="1">
      <c r="D23231" s="32"/>
      <c r="G23231" s="32"/>
      <c r="I23231" s="7"/>
      <c r="J23231" s="7"/>
      <c r="K23231" s="7"/>
      <c r="N23231" s="7"/>
    </row>
    <row r="23232" spans="4:14" s="1" customFormat="1">
      <c r="D23232" s="32"/>
      <c r="G23232" s="32"/>
      <c r="I23232" s="7"/>
      <c r="J23232" s="7"/>
      <c r="K23232" s="7"/>
      <c r="N23232" s="7"/>
    </row>
    <row r="23233" spans="4:14" s="1" customFormat="1">
      <c r="D23233" s="32"/>
      <c r="G23233" s="32"/>
      <c r="I23233" s="7"/>
      <c r="J23233" s="7"/>
      <c r="K23233" s="7"/>
      <c r="N23233" s="7"/>
    </row>
    <row r="23234" spans="4:14" s="1" customFormat="1">
      <c r="D23234" s="32"/>
      <c r="G23234" s="32"/>
      <c r="I23234" s="7"/>
      <c r="J23234" s="7"/>
      <c r="K23234" s="7"/>
      <c r="N23234" s="7"/>
    </row>
    <row r="23235" spans="4:14" s="1" customFormat="1">
      <c r="D23235" s="32"/>
      <c r="G23235" s="32"/>
      <c r="I23235" s="7"/>
      <c r="J23235" s="7"/>
      <c r="K23235" s="7"/>
      <c r="N23235" s="7"/>
    </row>
    <row r="23236" spans="4:14" s="1" customFormat="1">
      <c r="D23236" s="32"/>
      <c r="G23236" s="32"/>
      <c r="I23236" s="7"/>
      <c r="J23236" s="7"/>
      <c r="K23236" s="7"/>
      <c r="N23236" s="7"/>
    </row>
    <row r="23237" spans="4:14" s="1" customFormat="1">
      <c r="D23237" s="32"/>
      <c r="G23237" s="32"/>
      <c r="I23237" s="7"/>
      <c r="J23237" s="7"/>
      <c r="K23237" s="7"/>
      <c r="N23237" s="7"/>
    </row>
    <row r="23238" spans="4:14" s="1" customFormat="1">
      <c r="D23238" s="32"/>
      <c r="G23238" s="32"/>
      <c r="I23238" s="7"/>
      <c r="J23238" s="7"/>
      <c r="K23238" s="7"/>
      <c r="N23238" s="7"/>
    </row>
    <row r="23239" spans="4:14" s="1" customFormat="1">
      <c r="D23239" s="32"/>
      <c r="G23239" s="32"/>
      <c r="I23239" s="7"/>
      <c r="J23239" s="7"/>
      <c r="K23239" s="7"/>
      <c r="N23239" s="7"/>
    </row>
    <row r="23240" spans="4:14" s="1" customFormat="1">
      <c r="D23240" s="32"/>
      <c r="G23240" s="32"/>
      <c r="I23240" s="7"/>
      <c r="J23240" s="7"/>
      <c r="K23240" s="7"/>
      <c r="N23240" s="7"/>
    </row>
    <row r="23241" spans="4:14" s="1" customFormat="1">
      <c r="D23241" s="32"/>
      <c r="G23241" s="32"/>
      <c r="I23241" s="7"/>
      <c r="J23241" s="7"/>
      <c r="K23241" s="7"/>
      <c r="N23241" s="7"/>
    </row>
    <row r="23242" spans="4:14" s="1" customFormat="1">
      <c r="D23242" s="32"/>
      <c r="G23242" s="32"/>
      <c r="I23242" s="7"/>
      <c r="J23242" s="7"/>
      <c r="K23242" s="7"/>
      <c r="N23242" s="7"/>
    </row>
    <row r="23243" spans="4:14" s="1" customFormat="1">
      <c r="D23243" s="32"/>
      <c r="G23243" s="32"/>
      <c r="I23243" s="7"/>
      <c r="J23243" s="7"/>
      <c r="K23243" s="7"/>
      <c r="N23243" s="7"/>
    </row>
    <row r="23244" spans="4:14" s="1" customFormat="1">
      <c r="D23244" s="32"/>
      <c r="G23244" s="32"/>
      <c r="I23244" s="7"/>
      <c r="J23244" s="7"/>
      <c r="K23244" s="7"/>
      <c r="N23244" s="7"/>
    </row>
    <row r="23245" spans="4:14" s="1" customFormat="1">
      <c r="D23245" s="32"/>
      <c r="G23245" s="32"/>
      <c r="I23245" s="7"/>
      <c r="J23245" s="7"/>
      <c r="K23245" s="7"/>
      <c r="N23245" s="7"/>
    </row>
    <row r="23246" spans="4:14" s="1" customFormat="1">
      <c r="D23246" s="32"/>
      <c r="G23246" s="32"/>
      <c r="I23246" s="7"/>
      <c r="J23246" s="7"/>
      <c r="K23246" s="7"/>
      <c r="N23246" s="7"/>
    </row>
    <row r="23247" spans="4:14" s="1" customFormat="1">
      <c r="D23247" s="32"/>
      <c r="G23247" s="32"/>
      <c r="I23247" s="7"/>
      <c r="J23247" s="7"/>
      <c r="K23247" s="7"/>
      <c r="N23247" s="7"/>
    </row>
    <row r="23248" spans="4:14" s="1" customFormat="1">
      <c r="D23248" s="32"/>
      <c r="G23248" s="32"/>
      <c r="I23248" s="7"/>
      <c r="J23248" s="7"/>
      <c r="K23248" s="7"/>
      <c r="N23248" s="7"/>
    </row>
    <row r="23249" spans="4:14" s="1" customFormat="1">
      <c r="D23249" s="32"/>
      <c r="G23249" s="32"/>
      <c r="I23249" s="7"/>
      <c r="J23249" s="7"/>
      <c r="K23249" s="7"/>
      <c r="N23249" s="7"/>
    </row>
    <row r="23250" spans="4:14" s="1" customFormat="1">
      <c r="D23250" s="32"/>
      <c r="G23250" s="32"/>
      <c r="I23250" s="7"/>
      <c r="J23250" s="7"/>
      <c r="K23250" s="7"/>
      <c r="N23250" s="7"/>
    </row>
    <row r="23251" spans="4:14" s="1" customFormat="1">
      <c r="D23251" s="32"/>
      <c r="G23251" s="32"/>
      <c r="I23251" s="7"/>
      <c r="J23251" s="7"/>
      <c r="K23251" s="7"/>
      <c r="N23251" s="7"/>
    </row>
    <row r="23252" spans="4:14" s="1" customFormat="1">
      <c r="D23252" s="32"/>
      <c r="G23252" s="32"/>
      <c r="I23252" s="7"/>
      <c r="J23252" s="7"/>
      <c r="K23252" s="7"/>
      <c r="N23252" s="7"/>
    </row>
    <row r="23253" spans="4:14" s="1" customFormat="1">
      <c r="D23253" s="32"/>
      <c r="G23253" s="32"/>
      <c r="I23253" s="7"/>
      <c r="J23253" s="7"/>
      <c r="K23253" s="7"/>
      <c r="N23253" s="7"/>
    </row>
    <row r="23254" spans="4:14" s="1" customFormat="1">
      <c r="D23254" s="32"/>
      <c r="G23254" s="32"/>
      <c r="I23254" s="7"/>
      <c r="J23254" s="7"/>
      <c r="K23254" s="7"/>
      <c r="N23254" s="7"/>
    </row>
    <row r="23255" spans="4:14" s="1" customFormat="1">
      <c r="D23255" s="32"/>
      <c r="G23255" s="32"/>
      <c r="I23255" s="7"/>
      <c r="J23255" s="7"/>
      <c r="K23255" s="7"/>
      <c r="N23255" s="7"/>
    </row>
    <row r="23256" spans="4:14" s="1" customFormat="1">
      <c r="D23256" s="32"/>
      <c r="G23256" s="32"/>
      <c r="I23256" s="7"/>
      <c r="J23256" s="7"/>
      <c r="K23256" s="7"/>
      <c r="N23256" s="7"/>
    </row>
    <row r="23257" spans="4:14" s="1" customFormat="1">
      <c r="D23257" s="32"/>
      <c r="G23257" s="32"/>
      <c r="I23257" s="7"/>
      <c r="J23257" s="7"/>
      <c r="K23257" s="7"/>
      <c r="N23257" s="7"/>
    </row>
    <row r="23258" spans="4:14" s="1" customFormat="1">
      <c r="D23258" s="32"/>
      <c r="G23258" s="32"/>
      <c r="I23258" s="7"/>
      <c r="J23258" s="7"/>
      <c r="K23258" s="7"/>
      <c r="N23258" s="7"/>
    </row>
    <row r="23259" spans="4:14" s="1" customFormat="1">
      <c r="D23259" s="32"/>
      <c r="G23259" s="32"/>
      <c r="I23259" s="7"/>
      <c r="J23259" s="7"/>
      <c r="K23259" s="7"/>
      <c r="N23259" s="7"/>
    </row>
    <row r="23260" spans="4:14" s="1" customFormat="1">
      <c r="D23260" s="32"/>
      <c r="G23260" s="32"/>
      <c r="I23260" s="7"/>
      <c r="J23260" s="7"/>
      <c r="K23260" s="7"/>
      <c r="N23260" s="7"/>
    </row>
    <row r="23261" spans="4:14" s="1" customFormat="1">
      <c r="D23261" s="32"/>
      <c r="G23261" s="32"/>
      <c r="I23261" s="7"/>
      <c r="J23261" s="7"/>
      <c r="K23261" s="7"/>
      <c r="N23261" s="7"/>
    </row>
    <row r="23262" spans="4:14" s="1" customFormat="1">
      <c r="D23262" s="32"/>
      <c r="G23262" s="32"/>
      <c r="I23262" s="7"/>
      <c r="J23262" s="7"/>
      <c r="K23262" s="7"/>
      <c r="N23262" s="7"/>
    </row>
    <row r="23263" spans="4:14" s="1" customFormat="1">
      <c r="D23263" s="32"/>
      <c r="G23263" s="32"/>
      <c r="I23263" s="7"/>
      <c r="J23263" s="7"/>
      <c r="K23263" s="7"/>
      <c r="N23263" s="7"/>
    </row>
    <row r="23264" spans="4:14" s="1" customFormat="1">
      <c r="D23264" s="32"/>
      <c r="G23264" s="32"/>
      <c r="I23264" s="7"/>
      <c r="J23264" s="7"/>
      <c r="K23264" s="7"/>
      <c r="N23264" s="7"/>
    </row>
    <row r="23265" spans="4:14" s="1" customFormat="1">
      <c r="D23265" s="32"/>
      <c r="G23265" s="32"/>
      <c r="I23265" s="7"/>
      <c r="J23265" s="7"/>
      <c r="K23265" s="7"/>
      <c r="N23265" s="7"/>
    </row>
    <row r="23266" spans="4:14" s="1" customFormat="1">
      <c r="D23266" s="32"/>
      <c r="G23266" s="32"/>
      <c r="I23266" s="7"/>
      <c r="J23266" s="7"/>
      <c r="K23266" s="7"/>
      <c r="N23266" s="7"/>
    </row>
    <row r="23267" spans="4:14" s="1" customFormat="1">
      <c r="D23267" s="32"/>
      <c r="G23267" s="32"/>
      <c r="I23267" s="7"/>
      <c r="J23267" s="7"/>
      <c r="K23267" s="7"/>
      <c r="N23267" s="7"/>
    </row>
    <row r="23268" spans="4:14" s="1" customFormat="1">
      <c r="D23268" s="32"/>
      <c r="G23268" s="32"/>
      <c r="I23268" s="7"/>
      <c r="J23268" s="7"/>
      <c r="K23268" s="7"/>
      <c r="N23268" s="7"/>
    </row>
    <row r="23269" spans="4:14" s="1" customFormat="1">
      <c r="D23269" s="32"/>
      <c r="G23269" s="32"/>
      <c r="I23269" s="7"/>
      <c r="J23269" s="7"/>
      <c r="K23269" s="7"/>
      <c r="N23269" s="7"/>
    </row>
    <row r="23270" spans="4:14" s="1" customFormat="1">
      <c r="D23270" s="32"/>
      <c r="G23270" s="32"/>
      <c r="I23270" s="7"/>
      <c r="J23270" s="7"/>
      <c r="K23270" s="7"/>
      <c r="N23270" s="7"/>
    </row>
    <row r="23271" spans="4:14" s="1" customFormat="1">
      <c r="D23271" s="32"/>
      <c r="G23271" s="32"/>
      <c r="I23271" s="7"/>
      <c r="J23271" s="7"/>
      <c r="K23271" s="7"/>
      <c r="N23271" s="7"/>
    </row>
    <row r="23272" spans="4:14" s="1" customFormat="1">
      <c r="D23272" s="32"/>
      <c r="G23272" s="32"/>
      <c r="I23272" s="7"/>
      <c r="J23272" s="7"/>
      <c r="K23272" s="7"/>
      <c r="N23272" s="7"/>
    </row>
    <row r="23273" spans="4:14" s="1" customFormat="1">
      <c r="D23273" s="32"/>
      <c r="G23273" s="32"/>
      <c r="I23273" s="7"/>
      <c r="J23273" s="7"/>
      <c r="K23273" s="7"/>
      <c r="N23273" s="7"/>
    </row>
    <row r="23274" spans="4:14" s="1" customFormat="1">
      <c r="D23274" s="32"/>
      <c r="G23274" s="32"/>
      <c r="I23274" s="7"/>
      <c r="J23274" s="7"/>
      <c r="K23274" s="7"/>
      <c r="N23274" s="7"/>
    </row>
    <row r="23275" spans="4:14" s="1" customFormat="1">
      <c r="D23275" s="32"/>
      <c r="G23275" s="32"/>
      <c r="I23275" s="7"/>
      <c r="J23275" s="7"/>
      <c r="K23275" s="7"/>
      <c r="N23275" s="7"/>
    </row>
    <row r="23276" spans="4:14" s="1" customFormat="1">
      <c r="D23276" s="32"/>
      <c r="G23276" s="32"/>
      <c r="I23276" s="7"/>
      <c r="J23276" s="7"/>
      <c r="K23276" s="7"/>
      <c r="N23276" s="7"/>
    </row>
    <row r="23277" spans="4:14" s="1" customFormat="1">
      <c r="D23277" s="32"/>
      <c r="G23277" s="32"/>
      <c r="I23277" s="7"/>
      <c r="J23277" s="7"/>
      <c r="K23277" s="7"/>
      <c r="N23277" s="7"/>
    </row>
    <row r="23278" spans="4:14" s="1" customFormat="1">
      <c r="D23278" s="32"/>
      <c r="G23278" s="32"/>
      <c r="I23278" s="7"/>
      <c r="J23278" s="7"/>
      <c r="K23278" s="7"/>
      <c r="N23278" s="7"/>
    </row>
    <row r="23279" spans="4:14" s="1" customFormat="1">
      <c r="D23279" s="32"/>
      <c r="G23279" s="32"/>
      <c r="I23279" s="7"/>
      <c r="J23279" s="7"/>
      <c r="K23279" s="7"/>
      <c r="N23279" s="7"/>
    </row>
    <row r="23280" spans="4:14" s="1" customFormat="1">
      <c r="D23280" s="32"/>
      <c r="G23280" s="32"/>
      <c r="I23280" s="7"/>
      <c r="J23280" s="7"/>
      <c r="K23280" s="7"/>
      <c r="N23280" s="7"/>
    </row>
    <row r="23281" spans="4:14" s="1" customFormat="1">
      <c r="D23281" s="32"/>
      <c r="G23281" s="32"/>
      <c r="I23281" s="7"/>
      <c r="J23281" s="7"/>
      <c r="K23281" s="7"/>
      <c r="N23281" s="7"/>
    </row>
    <row r="23282" spans="4:14" s="1" customFormat="1">
      <c r="D23282" s="32"/>
      <c r="G23282" s="32"/>
      <c r="I23282" s="7"/>
      <c r="J23282" s="7"/>
      <c r="K23282" s="7"/>
      <c r="N23282" s="7"/>
    </row>
    <row r="23283" spans="4:14" s="1" customFormat="1">
      <c r="D23283" s="32"/>
      <c r="G23283" s="32"/>
      <c r="I23283" s="7"/>
      <c r="J23283" s="7"/>
      <c r="K23283" s="7"/>
      <c r="N23283" s="7"/>
    </row>
    <row r="23284" spans="4:14" s="1" customFormat="1">
      <c r="D23284" s="32"/>
      <c r="G23284" s="32"/>
      <c r="I23284" s="7"/>
      <c r="J23284" s="7"/>
      <c r="K23284" s="7"/>
      <c r="N23284" s="7"/>
    </row>
    <row r="23285" spans="4:14" s="1" customFormat="1">
      <c r="D23285" s="32"/>
      <c r="G23285" s="32"/>
      <c r="I23285" s="7"/>
      <c r="J23285" s="7"/>
      <c r="K23285" s="7"/>
      <c r="N23285" s="7"/>
    </row>
    <row r="23286" spans="4:14" s="1" customFormat="1">
      <c r="D23286" s="32"/>
      <c r="G23286" s="32"/>
      <c r="I23286" s="7"/>
      <c r="J23286" s="7"/>
      <c r="K23286" s="7"/>
      <c r="N23286" s="7"/>
    </row>
    <row r="23287" spans="4:14" s="1" customFormat="1">
      <c r="D23287" s="32"/>
      <c r="G23287" s="32"/>
      <c r="I23287" s="7"/>
      <c r="J23287" s="7"/>
      <c r="K23287" s="7"/>
      <c r="N23287" s="7"/>
    </row>
    <row r="23288" spans="4:14" s="1" customFormat="1">
      <c r="D23288" s="32"/>
      <c r="G23288" s="32"/>
      <c r="I23288" s="7"/>
      <c r="J23288" s="7"/>
      <c r="K23288" s="7"/>
      <c r="N23288" s="7"/>
    </row>
    <row r="23289" spans="4:14" s="1" customFormat="1">
      <c r="D23289" s="32"/>
      <c r="G23289" s="32"/>
      <c r="I23289" s="7"/>
      <c r="J23289" s="7"/>
      <c r="K23289" s="7"/>
      <c r="N23289" s="7"/>
    </row>
    <row r="23290" spans="4:14" s="1" customFormat="1">
      <c r="D23290" s="32"/>
      <c r="G23290" s="32"/>
      <c r="I23290" s="7"/>
      <c r="J23290" s="7"/>
      <c r="K23290" s="7"/>
      <c r="N23290" s="7"/>
    </row>
    <row r="23291" spans="4:14" s="1" customFormat="1">
      <c r="D23291" s="32"/>
      <c r="G23291" s="32"/>
      <c r="I23291" s="7"/>
      <c r="J23291" s="7"/>
      <c r="K23291" s="7"/>
      <c r="N23291" s="7"/>
    </row>
    <row r="23292" spans="4:14" s="1" customFormat="1">
      <c r="D23292" s="32"/>
      <c r="G23292" s="32"/>
      <c r="I23292" s="7"/>
      <c r="J23292" s="7"/>
      <c r="K23292" s="7"/>
      <c r="N23292" s="7"/>
    </row>
    <row r="23293" spans="4:14" s="1" customFormat="1">
      <c r="D23293" s="32"/>
      <c r="G23293" s="32"/>
      <c r="I23293" s="7"/>
      <c r="J23293" s="7"/>
      <c r="K23293" s="7"/>
      <c r="N23293" s="7"/>
    </row>
    <row r="23294" spans="4:14" s="1" customFormat="1">
      <c r="D23294" s="32"/>
      <c r="G23294" s="32"/>
      <c r="I23294" s="7"/>
      <c r="J23294" s="7"/>
      <c r="K23294" s="7"/>
      <c r="N23294" s="7"/>
    </row>
    <row r="23295" spans="4:14" s="1" customFormat="1">
      <c r="D23295" s="32"/>
      <c r="G23295" s="32"/>
      <c r="I23295" s="7"/>
      <c r="J23295" s="7"/>
      <c r="K23295" s="7"/>
      <c r="N23295" s="7"/>
    </row>
    <row r="23296" spans="4:14" s="1" customFormat="1">
      <c r="D23296" s="32"/>
      <c r="G23296" s="32"/>
      <c r="I23296" s="7"/>
      <c r="J23296" s="7"/>
      <c r="K23296" s="7"/>
      <c r="N23296" s="7"/>
    </row>
    <row r="23297" spans="4:14" s="1" customFormat="1">
      <c r="D23297" s="32"/>
      <c r="G23297" s="32"/>
      <c r="I23297" s="7"/>
      <c r="J23297" s="7"/>
      <c r="K23297" s="7"/>
      <c r="N23297" s="7"/>
    </row>
    <row r="23298" spans="4:14" s="1" customFormat="1">
      <c r="D23298" s="32"/>
      <c r="G23298" s="32"/>
      <c r="I23298" s="7"/>
      <c r="J23298" s="7"/>
      <c r="K23298" s="7"/>
      <c r="N23298" s="7"/>
    </row>
    <row r="23299" spans="4:14" s="1" customFormat="1">
      <c r="D23299" s="32"/>
      <c r="G23299" s="32"/>
      <c r="I23299" s="7"/>
      <c r="J23299" s="7"/>
      <c r="K23299" s="7"/>
      <c r="N23299" s="7"/>
    </row>
    <row r="23300" spans="4:14" s="1" customFormat="1">
      <c r="D23300" s="32"/>
      <c r="G23300" s="32"/>
      <c r="I23300" s="7"/>
      <c r="J23300" s="7"/>
      <c r="K23300" s="7"/>
      <c r="N23300" s="7"/>
    </row>
    <row r="23301" spans="4:14" s="1" customFormat="1">
      <c r="D23301" s="32"/>
      <c r="G23301" s="32"/>
      <c r="I23301" s="7"/>
      <c r="J23301" s="7"/>
      <c r="K23301" s="7"/>
      <c r="N23301" s="7"/>
    </row>
    <row r="23302" spans="4:14" s="1" customFormat="1">
      <c r="D23302" s="32"/>
      <c r="G23302" s="32"/>
      <c r="I23302" s="7"/>
      <c r="J23302" s="7"/>
      <c r="K23302" s="7"/>
      <c r="N23302" s="7"/>
    </row>
    <row r="23303" spans="4:14" s="1" customFormat="1">
      <c r="D23303" s="32"/>
      <c r="G23303" s="32"/>
      <c r="I23303" s="7"/>
      <c r="J23303" s="7"/>
      <c r="K23303" s="7"/>
      <c r="N23303" s="7"/>
    </row>
    <row r="23304" spans="4:14" s="1" customFormat="1">
      <c r="D23304" s="32"/>
      <c r="G23304" s="32"/>
      <c r="I23304" s="7"/>
      <c r="J23304" s="7"/>
      <c r="K23304" s="7"/>
      <c r="N23304" s="7"/>
    </row>
    <row r="23305" spans="4:14" s="1" customFormat="1">
      <c r="D23305" s="32"/>
      <c r="G23305" s="32"/>
      <c r="I23305" s="7"/>
      <c r="J23305" s="7"/>
      <c r="K23305" s="7"/>
      <c r="N23305" s="7"/>
    </row>
    <row r="23306" spans="4:14" s="1" customFormat="1">
      <c r="D23306" s="32"/>
      <c r="G23306" s="32"/>
      <c r="I23306" s="7"/>
      <c r="J23306" s="7"/>
      <c r="K23306" s="7"/>
      <c r="N23306" s="7"/>
    </row>
    <row r="23307" spans="4:14" s="1" customFormat="1">
      <c r="D23307" s="32"/>
      <c r="G23307" s="32"/>
      <c r="I23307" s="7"/>
      <c r="J23307" s="7"/>
      <c r="K23307" s="7"/>
      <c r="N23307" s="7"/>
    </row>
    <row r="23308" spans="4:14" s="1" customFormat="1">
      <c r="D23308" s="32"/>
      <c r="G23308" s="32"/>
      <c r="I23308" s="7"/>
      <c r="J23308" s="7"/>
      <c r="K23308" s="7"/>
      <c r="N23308" s="7"/>
    </row>
    <row r="23309" spans="4:14" s="1" customFormat="1">
      <c r="D23309" s="32"/>
      <c r="G23309" s="32"/>
      <c r="I23309" s="7"/>
      <c r="J23309" s="7"/>
      <c r="K23309" s="7"/>
      <c r="N23309" s="7"/>
    </row>
    <row r="23310" spans="4:14" s="1" customFormat="1">
      <c r="D23310" s="32"/>
      <c r="G23310" s="32"/>
      <c r="I23310" s="7"/>
      <c r="J23310" s="7"/>
      <c r="K23310" s="7"/>
      <c r="N23310" s="7"/>
    </row>
    <row r="23311" spans="4:14" s="1" customFormat="1">
      <c r="D23311" s="32"/>
      <c r="G23311" s="32"/>
      <c r="I23311" s="7"/>
      <c r="J23311" s="7"/>
      <c r="K23311" s="7"/>
      <c r="N23311" s="7"/>
    </row>
    <row r="23312" spans="4:14" s="1" customFormat="1">
      <c r="D23312" s="32"/>
      <c r="G23312" s="32"/>
      <c r="I23312" s="7"/>
      <c r="J23312" s="7"/>
      <c r="K23312" s="7"/>
      <c r="N23312" s="7"/>
    </row>
    <row r="23313" spans="4:14" s="1" customFormat="1">
      <c r="D23313" s="32"/>
      <c r="G23313" s="32"/>
      <c r="I23313" s="7"/>
      <c r="J23313" s="7"/>
      <c r="K23313" s="7"/>
      <c r="N23313" s="7"/>
    </row>
    <row r="23314" spans="4:14" s="1" customFormat="1">
      <c r="D23314" s="32"/>
      <c r="G23314" s="32"/>
      <c r="I23314" s="7"/>
      <c r="J23314" s="7"/>
      <c r="K23314" s="7"/>
      <c r="N23314" s="7"/>
    </row>
    <row r="23315" spans="4:14" s="1" customFormat="1">
      <c r="D23315" s="32"/>
      <c r="G23315" s="32"/>
      <c r="I23315" s="7"/>
      <c r="J23315" s="7"/>
      <c r="K23315" s="7"/>
      <c r="N23315" s="7"/>
    </row>
    <row r="23316" spans="4:14" s="1" customFormat="1">
      <c r="D23316" s="32"/>
      <c r="G23316" s="32"/>
      <c r="I23316" s="7"/>
      <c r="J23316" s="7"/>
      <c r="K23316" s="7"/>
      <c r="N23316" s="7"/>
    </row>
    <row r="23317" spans="4:14" s="1" customFormat="1">
      <c r="D23317" s="32"/>
      <c r="G23317" s="32"/>
      <c r="I23317" s="7"/>
      <c r="J23317" s="7"/>
      <c r="K23317" s="7"/>
      <c r="N23317" s="7"/>
    </row>
    <row r="23318" spans="4:14" s="1" customFormat="1">
      <c r="D23318" s="32"/>
      <c r="G23318" s="32"/>
      <c r="I23318" s="7"/>
      <c r="J23318" s="7"/>
      <c r="K23318" s="7"/>
      <c r="N23318" s="7"/>
    </row>
    <row r="23319" spans="4:14" s="1" customFormat="1">
      <c r="D23319" s="32"/>
      <c r="G23319" s="32"/>
      <c r="I23319" s="7"/>
      <c r="J23319" s="7"/>
      <c r="K23319" s="7"/>
      <c r="N23319" s="7"/>
    </row>
    <row r="23320" spans="4:14" s="1" customFormat="1">
      <c r="D23320" s="32"/>
      <c r="G23320" s="32"/>
      <c r="I23320" s="7"/>
      <c r="J23320" s="7"/>
      <c r="K23320" s="7"/>
      <c r="N23320" s="7"/>
    </row>
    <row r="23321" spans="4:14" s="1" customFormat="1">
      <c r="D23321" s="32"/>
      <c r="G23321" s="32"/>
      <c r="I23321" s="7"/>
      <c r="J23321" s="7"/>
      <c r="K23321" s="7"/>
      <c r="N23321" s="7"/>
    </row>
    <row r="23322" spans="4:14" s="1" customFormat="1">
      <c r="D23322" s="32"/>
      <c r="G23322" s="32"/>
      <c r="I23322" s="7"/>
      <c r="J23322" s="7"/>
      <c r="K23322" s="7"/>
      <c r="N23322" s="7"/>
    </row>
    <row r="23323" spans="4:14" s="1" customFormat="1">
      <c r="D23323" s="32"/>
      <c r="G23323" s="32"/>
      <c r="I23323" s="7"/>
      <c r="J23323" s="7"/>
      <c r="K23323" s="7"/>
      <c r="N23323" s="7"/>
    </row>
    <row r="23324" spans="4:14" s="1" customFormat="1">
      <c r="D23324" s="32"/>
      <c r="G23324" s="32"/>
      <c r="I23324" s="7"/>
      <c r="J23324" s="7"/>
      <c r="K23324" s="7"/>
      <c r="N23324" s="7"/>
    </row>
    <row r="23325" spans="4:14" s="1" customFormat="1">
      <c r="D23325" s="32"/>
      <c r="G23325" s="32"/>
      <c r="I23325" s="7"/>
      <c r="J23325" s="7"/>
      <c r="K23325" s="7"/>
      <c r="N23325" s="7"/>
    </row>
    <row r="23326" spans="4:14" s="1" customFormat="1">
      <c r="D23326" s="32"/>
      <c r="G23326" s="32"/>
      <c r="I23326" s="7"/>
      <c r="J23326" s="7"/>
      <c r="K23326" s="7"/>
      <c r="N23326" s="7"/>
    </row>
    <row r="23327" spans="4:14" s="1" customFormat="1">
      <c r="D23327" s="32"/>
      <c r="G23327" s="32"/>
      <c r="I23327" s="7"/>
      <c r="J23327" s="7"/>
      <c r="K23327" s="7"/>
      <c r="N23327" s="7"/>
    </row>
    <row r="23328" spans="4:14" s="1" customFormat="1">
      <c r="D23328" s="32"/>
      <c r="G23328" s="32"/>
      <c r="I23328" s="7"/>
      <c r="J23328" s="7"/>
      <c r="K23328" s="7"/>
      <c r="N23328" s="7"/>
    </row>
    <row r="23329" spans="4:14" s="1" customFormat="1">
      <c r="D23329" s="32"/>
      <c r="G23329" s="32"/>
      <c r="I23329" s="7"/>
      <c r="J23329" s="7"/>
      <c r="K23329" s="7"/>
      <c r="N23329" s="7"/>
    </row>
    <row r="23330" spans="4:14" s="1" customFormat="1">
      <c r="D23330" s="32"/>
      <c r="G23330" s="32"/>
      <c r="I23330" s="7"/>
      <c r="J23330" s="7"/>
      <c r="K23330" s="7"/>
      <c r="N23330" s="7"/>
    </row>
    <row r="23331" spans="4:14" s="1" customFormat="1">
      <c r="D23331" s="32"/>
      <c r="G23331" s="32"/>
      <c r="I23331" s="7"/>
      <c r="J23331" s="7"/>
      <c r="K23331" s="7"/>
      <c r="N23331" s="7"/>
    </row>
    <row r="23332" spans="4:14" s="1" customFormat="1">
      <c r="D23332" s="32"/>
      <c r="G23332" s="32"/>
      <c r="I23332" s="7"/>
      <c r="J23332" s="7"/>
      <c r="K23332" s="7"/>
      <c r="N23332" s="7"/>
    </row>
    <row r="23333" spans="4:14" s="1" customFormat="1">
      <c r="D23333" s="32"/>
      <c r="G23333" s="32"/>
      <c r="I23333" s="7"/>
      <c r="J23333" s="7"/>
      <c r="K23333" s="7"/>
      <c r="N23333" s="7"/>
    </row>
    <row r="23334" spans="4:14" s="1" customFormat="1">
      <c r="D23334" s="32"/>
      <c r="G23334" s="32"/>
      <c r="I23334" s="7"/>
      <c r="J23334" s="7"/>
      <c r="K23334" s="7"/>
      <c r="N23334" s="7"/>
    </row>
    <row r="23335" spans="4:14" s="1" customFormat="1">
      <c r="D23335" s="32"/>
      <c r="G23335" s="32"/>
      <c r="I23335" s="7"/>
      <c r="J23335" s="7"/>
      <c r="K23335" s="7"/>
      <c r="N23335" s="7"/>
    </row>
    <row r="23336" spans="4:14" s="1" customFormat="1">
      <c r="D23336" s="32"/>
      <c r="G23336" s="32"/>
      <c r="I23336" s="7"/>
      <c r="J23336" s="7"/>
      <c r="K23336" s="7"/>
      <c r="N23336" s="7"/>
    </row>
    <row r="23337" spans="4:14" s="1" customFormat="1">
      <c r="D23337" s="32"/>
      <c r="G23337" s="32"/>
      <c r="I23337" s="7"/>
      <c r="J23337" s="7"/>
      <c r="K23337" s="7"/>
      <c r="N23337" s="7"/>
    </row>
    <row r="23338" spans="4:14" s="1" customFormat="1">
      <c r="D23338" s="32"/>
      <c r="G23338" s="32"/>
      <c r="I23338" s="7"/>
      <c r="J23338" s="7"/>
      <c r="K23338" s="7"/>
      <c r="N23338" s="7"/>
    </row>
    <row r="23339" spans="4:14" s="1" customFormat="1">
      <c r="D23339" s="32"/>
      <c r="G23339" s="32"/>
      <c r="I23339" s="7"/>
      <c r="J23339" s="7"/>
      <c r="K23339" s="7"/>
      <c r="N23339" s="7"/>
    </row>
    <row r="23340" spans="4:14" s="1" customFormat="1">
      <c r="D23340" s="32"/>
      <c r="G23340" s="32"/>
      <c r="I23340" s="7"/>
      <c r="J23340" s="7"/>
      <c r="K23340" s="7"/>
      <c r="N23340" s="7"/>
    </row>
    <row r="23341" spans="4:14" s="1" customFormat="1">
      <c r="D23341" s="32"/>
      <c r="G23341" s="32"/>
      <c r="I23341" s="7"/>
      <c r="J23341" s="7"/>
      <c r="K23341" s="7"/>
      <c r="N23341" s="7"/>
    </row>
    <row r="23342" spans="4:14" s="1" customFormat="1">
      <c r="D23342" s="32"/>
      <c r="G23342" s="32"/>
      <c r="I23342" s="7"/>
      <c r="J23342" s="7"/>
      <c r="K23342" s="7"/>
      <c r="N23342" s="7"/>
    </row>
    <row r="23343" spans="4:14" s="1" customFormat="1">
      <c r="D23343" s="32"/>
      <c r="G23343" s="32"/>
      <c r="I23343" s="7"/>
      <c r="J23343" s="7"/>
      <c r="K23343" s="7"/>
      <c r="N23343" s="7"/>
    </row>
    <row r="23344" spans="4:14" s="1" customFormat="1">
      <c r="D23344" s="32"/>
      <c r="G23344" s="32"/>
      <c r="I23344" s="7"/>
      <c r="J23344" s="7"/>
      <c r="K23344" s="7"/>
      <c r="N23344" s="7"/>
    </row>
    <row r="23345" spans="4:14" s="1" customFormat="1">
      <c r="D23345" s="32"/>
      <c r="G23345" s="32"/>
      <c r="I23345" s="7"/>
      <c r="J23345" s="7"/>
      <c r="K23345" s="7"/>
      <c r="N23345" s="7"/>
    </row>
    <row r="23346" spans="4:14" s="1" customFormat="1">
      <c r="D23346" s="32"/>
      <c r="G23346" s="32"/>
      <c r="I23346" s="7"/>
      <c r="J23346" s="7"/>
      <c r="K23346" s="7"/>
      <c r="N23346" s="7"/>
    </row>
    <row r="23347" spans="4:14" s="1" customFormat="1">
      <c r="D23347" s="32"/>
      <c r="G23347" s="32"/>
      <c r="I23347" s="7"/>
      <c r="J23347" s="7"/>
      <c r="K23347" s="7"/>
      <c r="N23347" s="7"/>
    </row>
    <row r="23348" spans="4:14" s="1" customFormat="1">
      <c r="D23348" s="32"/>
      <c r="G23348" s="32"/>
      <c r="I23348" s="7"/>
      <c r="J23348" s="7"/>
      <c r="K23348" s="7"/>
      <c r="N23348" s="7"/>
    </row>
    <row r="23349" spans="4:14" s="1" customFormat="1">
      <c r="D23349" s="32"/>
      <c r="G23349" s="32"/>
      <c r="I23349" s="7"/>
      <c r="J23349" s="7"/>
      <c r="K23349" s="7"/>
      <c r="N23349" s="7"/>
    </row>
    <row r="23350" spans="4:14" s="1" customFormat="1">
      <c r="D23350" s="32"/>
      <c r="G23350" s="32"/>
      <c r="I23350" s="7"/>
      <c r="J23350" s="7"/>
      <c r="K23350" s="7"/>
      <c r="N23350" s="7"/>
    </row>
    <row r="23351" spans="4:14" s="1" customFormat="1">
      <c r="D23351" s="32"/>
      <c r="G23351" s="32"/>
      <c r="I23351" s="7"/>
      <c r="J23351" s="7"/>
      <c r="K23351" s="7"/>
      <c r="N23351" s="7"/>
    </row>
    <row r="23352" spans="4:14" s="1" customFormat="1">
      <c r="D23352" s="32"/>
      <c r="G23352" s="32"/>
      <c r="I23352" s="7"/>
      <c r="J23352" s="7"/>
      <c r="K23352" s="7"/>
      <c r="N23352" s="7"/>
    </row>
    <row r="23353" spans="4:14" s="1" customFormat="1">
      <c r="D23353" s="32"/>
      <c r="G23353" s="32"/>
      <c r="I23353" s="7"/>
      <c r="J23353" s="7"/>
      <c r="K23353" s="7"/>
      <c r="N23353" s="7"/>
    </row>
    <row r="23354" spans="4:14" s="1" customFormat="1">
      <c r="D23354" s="32"/>
      <c r="G23354" s="32"/>
      <c r="I23354" s="7"/>
      <c r="J23354" s="7"/>
      <c r="K23354" s="7"/>
      <c r="N23354" s="7"/>
    </row>
    <row r="23355" spans="4:14" s="1" customFormat="1">
      <c r="D23355" s="32"/>
      <c r="G23355" s="32"/>
      <c r="I23355" s="7"/>
      <c r="J23355" s="7"/>
      <c r="K23355" s="7"/>
      <c r="N23355" s="7"/>
    </row>
    <row r="23356" spans="4:14" s="1" customFormat="1">
      <c r="D23356" s="32"/>
      <c r="G23356" s="32"/>
      <c r="I23356" s="7"/>
      <c r="J23356" s="7"/>
      <c r="K23356" s="7"/>
      <c r="N23356" s="7"/>
    </row>
    <row r="23357" spans="4:14" s="1" customFormat="1">
      <c r="D23357" s="32"/>
      <c r="G23357" s="32"/>
      <c r="I23357" s="7"/>
      <c r="J23357" s="7"/>
      <c r="K23357" s="7"/>
      <c r="N23357" s="7"/>
    </row>
    <row r="23358" spans="4:14" s="1" customFormat="1">
      <c r="D23358" s="32"/>
      <c r="G23358" s="32"/>
      <c r="I23358" s="7"/>
      <c r="J23358" s="7"/>
      <c r="K23358" s="7"/>
      <c r="N23358" s="7"/>
    </row>
    <row r="23359" spans="4:14" s="1" customFormat="1">
      <c r="D23359" s="32"/>
      <c r="G23359" s="32"/>
      <c r="I23359" s="7"/>
      <c r="J23359" s="7"/>
      <c r="K23359" s="7"/>
      <c r="N23359" s="7"/>
    </row>
    <row r="23360" spans="4:14" s="1" customFormat="1">
      <c r="D23360" s="32"/>
      <c r="G23360" s="32"/>
      <c r="I23360" s="7"/>
      <c r="J23360" s="7"/>
      <c r="K23360" s="7"/>
      <c r="N23360" s="7"/>
    </row>
    <row r="23361" spans="4:14" s="1" customFormat="1">
      <c r="D23361" s="32"/>
      <c r="G23361" s="32"/>
      <c r="I23361" s="7"/>
      <c r="J23361" s="7"/>
      <c r="K23361" s="7"/>
      <c r="N23361" s="7"/>
    </row>
    <row r="23362" spans="4:14" s="1" customFormat="1">
      <c r="D23362" s="32"/>
      <c r="G23362" s="32"/>
      <c r="I23362" s="7"/>
      <c r="J23362" s="7"/>
      <c r="K23362" s="7"/>
      <c r="N23362" s="7"/>
    </row>
    <row r="23363" spans="4:14" s="1" customFormat="1">
      <c r="D23363" s="32"/>
      <c r="G23363" s="32"/>
      <c r="I23363" s="7"/>
      <c r="J23363" s="7"/>
      <c r="K23363" s="7"/>
      <c r="N23363" s="7"/>
    </row>
    <row r="23364" spans="4:14" s="1" customFormat="1">
      <c r="D23364" s="32"/>
      <c r="G23364" s="32"/>
      <c r="I23364" s="7"/>
      <c r="J23364" s="7"/>
      <c r="K23364" s="7"/>
      <c r="N23364" s="7"/>
    </row>
    <row r="23365" spans="4:14" s="1" customFormat="1">
      <c r="D23365" s="32"/>
      <c r="G23365" s="32"/>
      <c r="I23365" s="7"/>
      <c r="J23365" s="7"/>
      <c r="K23365" s="7"/>
      <c r="N23365" s="7"/>
    </row>
    <row r="23366" spans="4:14" s="1" customFormat="1">
      <c r="D23366" s="32"/>
      <c r="G23366" s="32"/>
      <c r="I23366" s="7"/>
      <c r="J23366" s="7"/>
      <c r="K23366" s="7"/>
      <c r="N23366" s="7"/>
    </row>
    <row r="23367" spans="4:14" s="1" customFormat="1">
      <c r="D23367" s="32"/>
      <c r="G23367" s="32"/>
      <c r="I23367" s="7"/>
      <c r="J23367" s="7"/>
      <c r="K23367" s="7"/>
      <c r="N23367" s="7"/>
    </row>
    <row r="23368" spans="4:14" s="1" customFormat="1">
      <c r="D23368" s="32"/>
      <c r="G23368" s="32"/>
      <c r="I23368" s="7"/>
      <c r="J23368" s="7"/>
      <c r="K23368" s="7"/>
      <c r="N23368" s="7"/>
    </row>
    <row r="23369" spans="4:14" s="1" customFormat="1">
      <c r="D23369" s="32"/>
      <c r="G23369" s="32"/>
      <c r="I23369" s="7"/>
      <c r="J23369" s="7"/>
      <c r="K23369" s="7"/>
      <c r="N23369" s="7"/>
    </row>
    <row r="23370" spans="4:14" s="1" customFormat="1">
      <c r="D23370" s="32"/>
      <c r="G23370" s="32"/>
      <c r="I23370" s="7"/>
      <c r="J23370" s="7"/>
      <c r="K23370" s="7"/>
      <c r="N23370" s="7"/>
    </row>
    <row r="23371" spans="4:14" s="1" customFormat="1">
      <c r="D23371" s="32"/>
      <c r="G23371" s="32"/>
      <c r="I23371" s="7"/>
      <c r="J23371" s="7"/>
      <c r="K23371" s="7"/>
      <c r="N23371" s="7"/>
    </row>
    <row r="23372" spans="4:14" s="1" customFormat="1">
      <c r="D23372" s="32"/>
      <c r="G23372" s="32"/>
      <c r="I23372" s="7"/>
      <c r="J23372" s="7"/>
      <c r="K23372" s="7"/>
      <c r="N23372" s="7"/>
    </row>
    <row r="23373" spans="4:14" s="1" customFormat="1">
      <c r="D23373" s="32"/>
      <c r="G23373" s="32"/>
      <c r="I23373" s="7"/>
      <c r="J23373" s="7"/>
      <c r="K23373" s="7"/>
      <c r="N23373" s="7"/>
    </row>
    <row r="23374" spans="4:14" s="1" customFormat="1">
      <c r="D23374" s="32"/>
      <c r="G23374" s="32"/>
      <c r="I23374" s="7"/>
      <c r="J23374" s="7"/>
      <c r="K23374" s="7"/>
      <c r="N23374" s="7"/>
    </row>
    <row r="23375" spans="4:14" s="1" customFormat="1">
      <c r="D23375" s="32"/>
      <c r="G23375" s="32"/>
      <c r="I23375" s="7"/>
      <c r="J23375" s="7"/>
      <c r="K23375" s="7"/>
      <c r="N23375" s="7"/>
    </row>
    <row r="23376" spans="4:14" s="1" customFormat="1">
      <c r="D23376" s="32"/>
      <c r="G23376" s="32"/>
      <c r="I23376" s="7"/>
      <c r="J23376" s="7"/>
      <c r="K23376" s="7"/>
      <c r="N23376" s="7"/>
    </row>
    <row r="23377" spans="4:14" s="1" customFormat="1">
      <c r="D23377" s="32"/>
      <c r="G23377" s="32"/>
      <c r="I23377" s="7"/>
      <c r="J23377" s="7"/>
      <c r="K23377" s="7"/>
      <c r="N23377" s="7"/>
    </row>
    <row r="23378" spans="4:14" s="1" customFormat="1">
      <c r="D23378" s="32"/>
      <c r="G23378" s="32"/>
      <c r="I23378" s="7"/>
      <c r="J23378" s="7"/>
      <c r="K23378" s="7"/>
      <c r="N23378" s="7"/>
    </row>
    <row r="23379" spans="4:14" s="1" customFormat="1">
      <c r="D23379" s="32"/>
      <c r="G23379" s="32"/>
      <c r="I23379" s="7"/>
      <c r="J23379" s="7"/>
      <c r="K23379" s="7"/>
      <c r="N23379" s="7"/>
    </row>
    <row r="23380" spans="4:14" s="1" customFormat="1">
      <c r="D23380" s="32"/>
      <c r="G23380" s="32"/>
      <c r="I23380" s="7"/>
      <c r="J23380" s="7"/>
      <c r="K23380" s="7"/>
      <c r="N23380" s="7"/>
    </row>
    <row r="23381" spans="4:14" s="1" customFormat="1">
      <c r="D23381" s="32"/>
      <c r="G23381" s="32"/>
      <c r="I23381" s="7"/>
      <c r="J23381" s="7"/>
      <c r="K23381" s="7"/>
      <c r="N23381" s="7"/>
    </row>
    <row r="23382" spans="4:14" s="1" customFormat="1">
      <c r="D23382" s="32"/>
      <c r="G23382" s="32"/>
      <c r="I23382" s="7"/>
      <c r="J23382" s="7"/>
      <c r="K23382" s="7"/>
      <c r="N23382" s="7"/>
    </row>
    <row r="23383" spans="4:14" s="1" customFormat="1">
      <c r="D23383" s="32"/>
      <c r="G23383" s="32"/>
      <c r="I23383" s="7"/>
      <c r="J23383" s="7"/>
      <c r="K23383" s="7"/>
      <c r="N23383" s="7"/>
    </row>
    <row r="23384" spans="4:14" s="1" customFormat="1">
      <c r="D23384" s="32"/>
      <c r="G23384" s="32"/>
      <c r="I23384" s="7"/>
      <c r="J23384" s="7"/>
      <c r="K23384" s="7"/>
      <c r="N23384" s="7"/>
    </row>
    <row r="23385" spans="4:14" s="1" customFormat="1">
      <c r="D23385" s="32"/>
      <c r="G23385" s="32"/>
      <c r="I23385" s="7"/>
      <c r="J23385" s="7"/>
      <c r="K23385" s="7"/>
      <c r="N23385" s="7"/>
    </row>
    <row r="23386" spans="4:14" s="1" customFormat="1">
      <c r="D23386" s="32"/>
      <c r="G23386" s="32"/>
      <c r="I23386" s="7"/>
      <c r="J23386" s="7"/>
      <c r="K23386" s="7"/>
      <c r="N23386" s="7"/>
    </row>
    <row r="23387" spans="4:14" s="1" customFormat="1">
      <c r="D23387" s="32"/>
      <c r="G23387" s="32"/>
      <c r="I23387" s="7"/>
      <c r="J23387" s="7"/>
      <c r="K23387" s="7"/>
      <c r="N23387" s="7"/>
    </row>
    <row r="23388" spans="4:14" s="1" customFormat="1">
      <c r="D23388" s="32"/>
      <c r="G23388" s="32"/>
      <c r="I23388" s="7"/>
      <c r="J23388" s="7"/>
      <c r="K23388" s="7"/>
      <c r="N23388" s="7"/>
    </row>
    <row r="23389" spans="4:14" s="1" customFormat="1">
      <c r="D23389" s="32"/>
      <c r="G23389" s="32"/>
      <c r="I23389" s="7"/>
      <c r="J23389" s="7"/>
      <c r="K23389" s="7"/>
      <c r="N23389" s="7"/>
    </row>
    <row r="23390" spans="4:14" s="1" customFormat="1">
      <c r="D23390" s="32"/>
      <c r="G23390" s="32"/>
      <c r="I23390" s="7"/>
      <c r="J23390" s="7"/>
      <c r="K23390" s="7"/>
      <c r="N23390" s="7"/>
    </row>
    <row r="23391" spans="4:14" s="1" customFormat="1">
      <c r="D23391" s="32"/>
      <c r="G23391" s="32"/>
      <c r="I23391" s="7"/>
      <c r="J23391" s="7"/>
      <c r="K23391" s="7"/>
      <c r="N23391" s="7"/>
    </row>
    <row r="23392" spans="4:14" s="1" customFormat="1">
      <c r="D23392" s="32"/>
      <c r="G23392" s="32"/>
      <c r="I23392" s="7"/>
      <c r="J23392" s="7"/>
      <c r="K23392" s="7"/>
      <c r="N23392" s="7"/>
    </row>
    <row r="23393" spans="4:14" s="1" customFormat="1">
      <c r="D23393" s="32"/>
      <c r="G23393" s="32"/>
      <c r="I23393" s="7"/>
      <c r="J23393" s="7"/>
      <c r="K23393" s="7"/>
      <c r="N23393" s="7"/>
    </row>
    <row r="23394" spans="4:14" s="1" customFormat="1">
      <c r="D23394" s="32"/>
      <c r="G23394" s="32"/>
      <c r="I23394" s="7"/>
      <c r="J23394" s="7"/>
      <c r="K23394" s="7"/>
      <c r="N23394" s="7"/>
    </row>
    <row r="23395" spans="4:14" s="1" customFormat="1">
      <c r="D23395" s="32"/>
      <c r="G23395" s="32"/>
      <c r="I23395" s="7"/>
      <c r="J23395" s="7"/>
      <c r="K23395" s="7"/>
      <c r="N23395" s="7"/>
    </row>
    <row r="23396" spans="4:14" s="1" customFormat="1">
      <c r="D23396" s="32"/>
      <c r="G23396" s="32"/>
      <c r="I23396" s="7"/>
      <c r="J23396" s="7"/>
      <c r="K23396" s="7"/>
      <c r="N23396" s="7"/>
    </row>
    <row r="23397" spans="4:14" s="1" customFormat="1">
      <c r="D23397" s="32"/>
      <c r="G23397" s="32"/>
      <c r="I23397" s="7"/>
      <c r="J23397" s="7"/>
      <c r="K23397" s="7"/>
      <c r="N23397" s="7"/>
    </row>
    <row r="23398" spans="4:14" s="1" customFormat="1">
      <c r="D23398" s="32"/>
      <c r="G23398" s="32"/>
      <c r="I23398" s="7"/>
      <c r="J23398" s="7"/>
      <c r="K23398" s="7"/>
      <c r="N23398" s="7"/>
    </row>
    <row r="23399" spans="4:14" s="1" customFormat="1">
      <c r="D23399" s="32"/>
      <c r="G23399" s="32"/>
      <c r="I23399" s="7"/>
      <c r="J23399" s="7"/>
      <c r="K23399" s="7"/>
      <c r="N23399" s="7"/>
    </row>
    <row r="23400" spans="4:14" s="1" customFormat="1">
      <c r="D23400" s="32"/>
      <c r="G23400" s="32"/>
      <c r="I23400" s="7"/>
      <c r="J23400" s="7"/>
      <c r="K23400" s="7"/>
      <c r="N23400" s="7"/>
    </row>
    <row r="23401" spans="4:14" s="1" customFormat="1">
      <c r="D23401" s="32"/>
      <c r="G23401" s="32"/>
      <c r="I23401" s="7"/>
      <c r="J23401" s="7"/>
      <c r="K23401" s="7"/>
      <c r="N23401" s="7"/>
    </row>
    <row r="23402" spans="4:14" s="1" customFormat="1">
      <c r="D23402" s="32"/>
      <c r="G23402" s="32"/>
      <c r="I23402" s="7"/>
      <c r="J23402" s="7"/>
      <c r="K23402" s="7"/>
      <c r="N23402" s="7"/>
    </row>
    <row r="23403" spans="4:14" s="1" customFormat="1">
      <c r="D23403" s="32"/>
      <c r="G23403" s="32"/>
      <c r="I23403" s="7"/>
      <c r="J23403" s="7"/>
      <c r="K23403" s="7"/>
      <c r="N23403" s="7"/>
    </row>
    <row r="23404" spans="4:14" s="1" customFormat="1">
      <c r="D23404" s="32"/>
      <c r="G23404" s="32"/>
      <c r="I23404" s="7"/>
      <c r="J23404" s="7"/>
      <c r="K23404" s="7"/>
      <c r="N23404" s="7"/>
    </row>
    <row r="23405" spans="4:14" s="1" customFormat="1">
      <c r="D23405" s="32"/>
      <c r="G23405" s="32"/>
      <c r="I23405" s="7"/>
      <c r="J23405" s="7"/>
      <c r="K23405" s="7"/>
      <c r="N23405" s="7"/>
    </row>
    <row r="23406" spans="4:14" s="1" customFormat="1">
      <c r="D23406" s="32"/>
      <c r="G23406" s="32"/>
      <c r="I23406" s="7"/>
      <c r="J23406" s="7"/>
      <c r="K23406" s="7"/>
      <c r="N23406" s="7"/>
    </row>
    <row r="23407" spans="4:14" s="1" customFormat="1">
      <c r="D23407" s="32"/>
      <c r="G23407" s="32"/>
      <c r="I23407" s="7"/>
      <c r="J23407" s="7"/>
      <c r="K23407" s="7"/>
      <c r="N23407" s="7"/>
    </row>
    <row r="23408" spans="4:14" s="1" customFormat="1">
      <c r="D23408" s="32"/>
      <c r="G23408" s="32"/>
      <c r="I23408" s="7"/>
      <c r="J23408" s="7"/>
      <c r="K23408" s="7"/>
      <c r="N23408" s="7"/>
    </row>
    <row r="23409" spans="4:14" s="1" customFormat="1">
      <c r="D23409" s="32"/>
      <c r="G23409" s="32"/>
      <c r="I23409" s="7"/>
      <c r="J23409" s="7"/>
      <c r="K23409" s="7"/>
      <c r="N23409" s="7"/>
    </row>
    <row r="23410" spans="4:14" s="1" customFormat="1">
      <c r="D23410" s="32"/>
      <c r="G23410" s="32"/>
      <c r="I23410" s="7"/>
      <c r="J23410" s="7"/>
      <c r="K23410" s="7"/>
      <c r="N23410" s="7"/>
    </row>
    <row r="23411" spans="4:14" s="1" customFormat="1">
      <c r="D23411" s="32"/>
      <c r="G23411" s="32"/>
      <c r="I23411" s="7"/>
      <c r="J23411" s="7"/>
      <c r="K23411" s="7"/>
      <c r="N23411" s="7"/>
    </row>
    <row r="23412" spans="4:14" s="1" customFormat="1">
      <c r="D23412" s="32"/>
      <c r="G23412" s="32"/>
      <c r="I23412" s="7"/>
      <c r="J23412" s="7"/>
      <c r="K23412" s="7"/>
      <c r="N23412" s="7"/>
    </row>
    <row r="23413" spans="4:14" s="1" customFormat="1">
      <c r="D23413" s="32"/>
      <c r="G23413" s="32"/>
      <c r="I23413" s="7"/>
      <c r="J23413" s="7"/>
      <c r="K23413" s="7"/>
      <c r="N23413" s="7"/>
    </row>
    <row r="23414" spans="4:14" s="1" customFormat="1">
      <c r="D23414" s="32"/>
      <c r="G23414" s="32"/>
      <c r="I23414" s="7"/>
      <c r="J23414" s="7"/>
      <c r="K23414" s="7"/>
      <c r="N23414" s="7"/>
    </row>
    <row r="23415" spans="4:14" s="1" customFormat="1">
      <c r="D23415" s="32"/>
      <c r="G23415" s="32"/>
      <c r="I23415" s="7"/>
      <c r="J23415" s="7"/>
      <c r="K23415" s="7"/>
      <c r="N23415" s="7"/>
    </row>
    <row r="23416" spans="4:14" s="1" customFormat="1">
      <c r="D23416" s="32"/>
      <c r="G23416" s="32"/>
      <c r="I23416" s="7"/>
      <c r="J23416" s="7"/>
      <c r="K23416" s="7"/>
      <c r="N23416" s="7"/>
    </row>
    <row r="23417" spans="4:14" s="1" customFormat="1">
      <c r="D23417" s="32"/>
      <c r="G23417" s="32"/>
      <c r="I23417" s="7"/>
      <c r="J23417" s="7"/>
      <c r="K23417" s="7"/>
      <c r="N23417" s="7"/>
    </row>
    <row r="23418" spans="4:14" s="1" customFormat="1">
      <c r="D23418" s="32"/>
      <c r="G23418" s="32"/>
      <c r="I23418" s="7"/>
      <c r="J23418" s="7"/>
      <c r="K23418" s="7"/>
      <c r="N23418" s="7"/>
    </row>
    <row r="23419" spans="4:14" s="1" customFormat="1">
      <c r="D23419" s="32"/>
      <c r="G23419" s="32"/>
      <c r="I23419" s="7"/>
      <c r="J23419" s="7"/>
      <c r="K23419" s="7"/>
      <c r="N23419" s="7"/>
    </row>
    <row r="23420" spans="4:14" s="1" customFormat="1">
      <c r="D23420" s="32"/>
      <c r="G23420" s="32"/>
      <c r="I23420" s="7"/>
      <c r="J23420" s="7"/>
      <c r="K23420" s="7"/>
      <c r="N23420" s="7"/>
    </row>
    <row r="23421" spans="4:14" s="1" customFormat="1">
      <c r="D23421" s="32"/>
      <c r="G23421" s="32"/>
      <c r="I23421" s="7"/>
      <c r="J23421" s="7"/>
      <c r="K23421" s="7"/>
      <c r="N23421" s="7"/>
    </row>
    <row r="23422" spans="4:14" s="1" customFormat="1">
      <c r="D23422" s="32"/>
      <c r="G23422" s="32"/>
      <c r="I23422" s="7"/>
      <c r="J23422" s="7"/>
      <c r="K23422" s="7"/>
      <c r="N23422" s="7"/>
    </row>
    <row r="23423" spans="4:14" s="1" customFormat="1">
      <c r="D23423" s="32"/>
      <c r="G23423" s="32"/>
      <c r="I23423" s="7"/>
      <c r="J23423" s="7"/>
      <c r="K23423" s="7"/>
      <c r="N23423" s="7"/>
    </row>
    <row r="23424" spans="4:14" s="1" customFormat="1">
      <c r="D23424" s="32"/>
      <c r="G23424" s="32"/>
      <c r="I23424" s="7"/>
      <c r="J23424" s="7"/>
      <c r="K23424" s="7"/>
      <c r="N23424" s="7"/>
    </row>
    <row r="23425" spans="4:14" s="1" customFormat="1">
      <c r="D23425" s="32"/>
      <c r="G23425" s="32"/>
      <c r="I23425" s="7"/>
      <c r="J23425" s="7"/>
      <c r="K23425" s="7"/>
      <c r="N23425" s="7"/>
    </row>
    <row r="23426" spans="4:14" s="1" customFormat="1">
      <c r="D23426" s="32"/>
      <c r="G23426" s="32"/>
      <c r="I23426" s="7"/>
      <c r="J23426" s="7"/>
      <c r="K23426" s="7"/>
      <c r="N23426" s="7"/>
    </row>
    <row r="23427" spans="4:14" s="1" customFormat="1">
      <c r="D23427" s="32"/>
      <c r="G23427" s="32"/>
      <c r="I23427" s="7"/>
      <c r="J23427" s="7"/>
      <c r="K23427" s="7"/>
      <c r="N23427" s="7"/>
    </row>
    <row r="23428" spans="4:14" s="1" customFormat="1">
      <c r="D23428" s="32"/>
      <c r="G23428" s="32"/>
      <c r="I23428" s="7"/>
      <c r="J23428" s="7"/>
      <c r="K23428" s="7"/>
      <c r="N23428" s="7"/>
    </row>
    <row r="23429" spans="4:14" s="1" customFormat="1">
      <c r="D23429" s="32"/>
      <c r="G23429" s="32"/>
      <c r="I23429" s="7"/>
      <c r="J23429" s="7"/>
      <c r="K23429" s="7"/>
      <c r="N23429" s="7"/>
    </row>
    <row r="23430" spans="4:14" s="1" customFormat="1">
      <c r="D23430" s="32"/>
      <c r="G23430" s="32"/>
      <c r="I23430" s="7"/>
      <c r="J23430" s="7"/>
      <c r="K23430" s="7"/>
      <c r="N23430" s="7"/>
    </row>
    <row r="23431" spans="4:14" s="1" customFormat="1">
      <c r="D23431" s="32"/>
      <c r="G23431" s="32"/>
      <c r="I23431" s="7"/>
      <c r="J23431" s="7"/>
      <c r="K23431" s="7"/>
      <c r="N23431" s="7"/>
    </row>
    <row r="23432" spans="4:14" s="1" customFormat="1">
      <c r="D23432" s="32"/>
      <c r="G23432" s="32"/>
      <c r="I23432" s="7"/>
      <c r="J23432" s="7"/>
      <c r="K23432" s="7"/>
      <c r="N23432" s="7"/>
    </row>
    <row r="23433" spans="4:14" s="1" customFormat="1">
      <c r="D23433" s="32"/>
      <c r="G23433" s="32"/>
      <c r="I23433" s="7"/>
      <c r="J23433" s="7"/>
      <c r="K23433" s="7"/>
      <c r="N23433" s="7"/>
    </row>
    <row r="23434" spans="4:14" s="1" customFormat="1">
      <c r="D23434" s="32"/>
      <c r="G23434" s="32"/>
      <c r="I23434" s="7"/>
      <c r="J23434" s="7"/>
      <c r="K23434" s="7"/>
      <c r="N23434" s="7"/>
    </row>
    <row r="23435" spans="4:14" s="1" customFormat="1">
      <c r="D23435" s="32"/>
      <c r="G23435" s="32"/>
      <c r="I23435" s="7"/>
      <c r="J23435" s="7"/>
      <c r="K23435" s="7"/>
      <c r="N23435" s="7"/>
    </row>
    <row r="23436" spans="4:14" s="1" customFormat="1">
      <c r="D23436" s="32"/>
      <c r="G23436" s="32"/>
      <c r="I23436" s="7"/>
      <c r="J23436" s="7"/>
      <c r="K23436" s="7"/>
      <c r="N23436" s="7"/>
    </row>
    <row r="23437" spans="4:14" s="1" customFormat="1">
      <c r="D23437" s="32"/>
      <c r="G23437" s="32"/>
      <c r="I23437" s="7"/>
      <c r="J23437" s="7"/>
      <c r="K23437" s="7"/>
      <c r="N23437" s="7"/>
    </row>
    <row r="23438" spans="4:14" s="1" customFormat="1">
      <c r="D23438" s="32"/>
      <c r="G23438" s="32"/>
      <c r="I23438" s="7"/>
      <c r="J23438" s="7"/>
      <c r="K23438" s="7"/>
      <c r="N23438" s="7"/>
    </row>
    <row r="23439" spans="4:14" s="1" customFormat="1">
      <c r="D23439" s="32"/>
      <c r="G23439" s="32"/>
      <c r="I23439" s="7"/>
      <c r="J23439" s="7"/>
      <c r="K23439" s="7"/>
      <c r="N23439" s="7"/>
    </row>
    <row r="23440" spans="4:14" s="1" customFormat="1">
      <c r="D23440" s="32"/>
      <c r="G23440" s="32"/>
      <c r="I23440" s="7"/>
      <c r="J23440" s="7"/>
      <c r="K23440" s="7"/>
      <c r="N23440" s="7"/>
    </row>
    <row r="23441" spans="4:14" s="1" customFormat="1">
      <c r="D23441" s="32"/>
      <c r="G23441" s="32"/>
      <c r="I23441" s="7"/>
      <c r="J23441" s="7"/>
      <c r="K23441" s="7"/>
      <c r="N23441" s="7"/>
    </row>
    <row r="23442" spans="4:14" s="1" customFormat="1">
      <c r="D23442" s="32"/>
      <c r="G23442" s="32"/>
      <c r="I23442" s="7"/>
      <c r="J23442" s="7"/>
      <c r="K23442" s="7"/>
      <c r="N23442" s="7"/>
    </row>
    <row r="23443" spans="4:14" s="1" customFormat="1">
      <c r="D23443" s="32"/>
      <c r="G23443" s="32"/>
      <c r="I23443" s="7"/>
      <c r="J23443" s="7"/>
      <c r="K23443" s="7"/>
      <c r="N23443" s="7"/>
    </row>
    <row r="23444" spans="4:14" s="1" customFormat="1">
      <c r="D23444" s="32"/>
      <c r="G23444" s="32"/>
      <c r="I23444" s="7"/>
      <c r="J23444" s="7"/>
      <c r="K23444" s="7"/>
      <c r="N23444" s="7"/>
    </row>
    <row r="23445" spans="4:14" s="1" customFormat="1">
      <c r="D23445" s="32"/>
      <c r="G23445" s="32"/>
      <c r="I23445" s="7"/>
      <c r="J23445" s="7"/>
      <c r="K23445" s="7"/>
      <c r="N23445" s="7"/>
    </row>
    <row r="23446" spans="4:14" s="1" customFormat="1">
      <c r="D23446" s="32"/>
      <c r="G23446" s="32"/>
      <c r="I23446" s="7"/>
      <c r="J23446" s="7"/>
      <c r="K23446" s="7"/>
      <c r="N23446" s="7"/>
    </row>
    <row r="23447" spans="4:14" s="1" customFormat="1">
      <c r="D23447" s="32"/>
      <c r="G23447" s="32"/>
      <c r="I23447" s="7"/>
      <c r="J23447" s="7"/>
      <c r="K23447" s="7"/>
      <c r="N23447" s="7"/>
    </row>
    <row r="23448" spans="4:14" s="1" customFormat="1">
      <c r="D23448" s="32"/>
      <c r="G23448" s="32"/>
      <c r="I23448" s="7"/>
      <c r="J23448" s="7"/>
      <c r="K23448" s="7"/>
      <c r="N23448" s="7"/>
    </row>
    <row r="23449" spans="4:14" s="1" customFormat="1">
      <c r="D23449" s="32"/>
      <c r="G23449" s="32"/>
      <c r="I23449" s="7"/>
      <c r="J23449" s="7"/>
      <c r="K23449" s="7"/>
      <c r="N23449" s="7"/>
    </row>
    <row r="23450" spans="4:14" s="1" customFormat="1">
      <c r="D23450" s="32"/>
      <c r="G23450" s="32"/>
      <c r="I23450" s="7"/>
      <c r="J23450" s="7"/>
      <c r="K23450" s="7"/>
      <c r="N23450" s="7"/>
    </row>
    <row r="23451" spans="4:14" s="1" customFormat="1">
      <c r="D23451" s="32"/>
      <c r="G23451" s="32"/>
      <c r="I23451" s="7"/>
      <c r="J23451" s="7"/>
      <c r="K23451" s="7"/>
      <c r="N23451" s="7"/>
    </row>
    <row r="23452" spans="4:14" s="1" customFormat="1">
      <c r="D23452" s="32"/>
      <c r="G23452" s="32"/>
      <c r="I23452" s="7"/>
      <c r="J23452" s="7"/>
      <c r="K23452" s="7"/>
      <c r="N23452" s="7"/>
    </row>
    <row r="23453" spans="4:14" s="1" customFormat="1">
      <c r="D23453" s="32"/>
      <c r="G23453" s="32"/>
      <c r="I23453" s="7"/>
      <c r="J23453" s="7"/>
      <c r="K23453" s="7"/>
      <c r="N23453" s="7"/>
    </row>
    <row r="23454" spans="4:14" s="1" customFormat="1">
      <c r="D23454" s="32"/>
      <c r="G23454" s="32"/>
      <c r="I23454" s="7"/>
      <c r="J23454" s="7"/>
      <c r="K23454" s="7"/>
      <c r="N23454" s="7"/>
    </row>
    <row r="23455" spans="4:14" s="1" customFormat="1">
      <c r="D23455" s="32"/>
      <c r="G23455" s="32"/>
      <c r="I23455" s="7"/>
      <c r="J23455" s="7"/>
      <c r="K23455" s="7"/>
      <c r="N23455" s="7"/>
    </row>
    <row r="23456" spans="4:14" s="1" customFormat="1">
      <c r="D23456" s="32"/>
      <c r="G23456" s="32"/>
      <c r="I23456" s="7"/>
      <c r="J23456" s="7"/>
      <c r="K23456" s="7"/>
      <c r="N23456" s="7"/>
    </row>
    <row r="23457" spans="4:14" s="1" customFormat="1">
      <c r="D23457" s="32"/>
      <c r="G23457" s="32"/>
      <c r="I23457" s="7"/>
      <c r="J23457" s="7"/>
      <c r="K23457" s="7"/>
      <c r="N23457" s="7"/>
    </row>
    <row r="23458" spans="4:14" s="1" customFormat="1">
      <c r="D23458" s="32"/>
      <c r="G23458" s="32"/>
      <c r="I23458" s="7"/>
      <c r="J23458" s="7"/>
      <c r="K23458" s="7"/>
      <c r="N23458" s="7"/>
    </row>
    <row r="23459" spans="4:14" s="1" customFormat="1">
      <c r="D23459" s="32"/>
      <c r="G23459" s="32"/>
      <c r="I23459" s="7"/>
      <c r="J23459" s="7"/>
      <c r="K23459" s="7"/>
      <c r="N23459" s="7"/>
    </row>
    <row r="23460" spans="4:14" s="1" customFormat="1">
      <c r="D23460" s="32"/>
      <c r="G23460" s="32"/>
      <c r="I23460" s="7"/>
      <c r="J23460" s="7"/>
      <c r="K23460" s="7"/>
      <c r="N23460" s="7"/>
    </row>
    <row r="23461" spans="4:14" s="1" customFormat="1">
      <c r="D23461" s="32"/>
      <c r="G23461" s="32"/>
      <c r="I23461" s="7"/>
      <c r="J23461" s="7"/>
      <c r="K23461" s="7"/>
      <c r="N23461" s="7"/>
    </row>
    <row r="23462" spans="4:14" s="1" customFormat="1">
      <c r="D23462" s="32"/>
      <c r="G23462" s="32"/>
      <c r="I23462" s="7"/>
      <c r="J23462" s="7"/>
      <c r="K23462" s="7"/>
      <c r="N23462" s="7"/>
    </row>
    <row r="23463" spans="4:14" s="1" customFormat="1">
      <c r="D23463" s="32"/>
      <c r="G23463" s="32"/>
      <c r="I23463" s="7"/>
      <c r="J23463" s="7"/>
      <c r="K23463" s="7"/>
      <c r="N23463" s="7"/>
    </row>
    <row r="23464" spans="4:14" s="1" customFormat="1">
      <c r="D23464" s="32"/>
      <c r="G23464" s="32"/>
      <c r="I23464" s="7"/>
      <c r="J23464" s="7"/>
      <c r="K23464" s="7"/>
      <c r="N23464" s="7"/>
    </row>
    <row r="23465" spans="4:14" s="1" customFormat="1">
      <c r="D23465" s="32"/>
      <c r="G23465" s="32"/>
      <c r="I23465" s="7"/>
      <c r="J23465" s="7"/>
      <c r="K23465" s="7"/>
      <c r="N23465" s="7"/>
    </row>
    <row r="23466" spans="4:14" s="1" customFormat="1">
      <c r="D23466" s="32"/>
      <c r="G23466" s="32"/>
      <c r="I23466" s="7"/>
      <c r="J23466" s="7"/>
      <c r="K23466" s="7"/>
      <c r="N23466" s="7"/>
    </row>
    <row r="23467" spans="4:14" s="1" customFormat="1">
      <c r="D23467" s="32"/>
      <c r="G23467" s="32"/>
      <c r="I23467" s="7"/>
      <c r="J23467" s="7"/>
      <c r="K23467" s="7"/>
      <c r="N23467" s="7"/>
    </row>
    <row r="23468" spans="4:14" s="1" customFormat="1">
      <c r="D23468" s="32"/>
      <c r="G23468" s="32"/>
      <c r="I23468" s="7"/>
      <c r="J23468" s="7"/>
      <c r="K23468" s="7"/>
      <c r="N23468" s="7"/>
    </row>
    <row r="23469" spans="4:14" s="1" customFormat="1">
      <c r="D23469" s="32"/>
      <c r="G23469" s="32"/>
      <c r="I23469" s="7"/>
      <c r="J23469" s="7"/>
      <c r="K23469" s="7"/>
      <c r="N23469" s="7"/>
    </row>
    <row r="23470" spans="4:14" s="1" customFormat="1">
      <c r="D23470" s="32"/>
      <c r="G23470" s="32"/>
      <c r="I23470" s="7"/>
      <c r="J23470" s="7"/>
      <c r="K23470" s="7"/>
      <c r="N23470" s="7"/>
    </row>
    <row r="23471" spans="4:14" s="1" customFormat="1">
      <c r="D23471" s="32"/>
      <c r="G23471" s="32"/>
      <c r="I23471" s="7"/>
      <c r="J23471" s="7"/>
      <c r="K23471" s="7"/>
      <c r="N23471" s="7"/>
    </row>
    <row r="23472" spans="4:14" s="1" customFormat="1">
      <c r="D23472" s="32"/>
      <c r="G23472" s="32"/>
      <c r="I23472" s="7"/>
      <c r="J23472" s="7"/>
      <c r="K23472" s="7"/>
      <c r="N23472" s="7"/>
    </row>
    <row r="23473" spans="4:14" s="1" customFormat="1">
      <c r="D23473" s="32"/>
      <c r="G23473" s="32"/>
      <c r="I23473" s="7"/>
      <c r="J23473" s="7"/>
      <c r="K23473" s="7"/>
      <c r="N23473" s="7"/>
    </row>
    <row r="23474" spans="4:14" s="1" customFormat="1">
      <c r="D23474" s="32"/>
      <c r="G23474" s="32"/>
      <c r="I23474" s="7"/>
      <c r="J23474" s="7"/>
      <c r="K23474" s="7"/>
      <c r="N23474" s="7"/>
    </row>
    <row r="23475" spans="4:14" s="1" customFormat="1">
      <c r="D23475" s="32"/>
      <c r="G23475" s="32"/>
      <c r="I23475" s="7"/>
      <c r="J23475" s="7"/>
      <c r="K23475" s="7"/>
      <c r="N23475" s="7"/>
    </row>
    <row r="23476" spans="4:14" s="1" customFormat="1">
      <c r="D23476" s="32"/>
      <c r="G23476" s="32"/>
      <c r="I23476" s="7"/>
      <c r="J23476" s="7"/>
      <c r="K23476" s="7"/>
      <c r="N23476" s="7"/>
    </row>
    <row r="23477" spans="4:14" s="1" customFormat="1">
      <c r="D23477" s="32"/>
      <c r="G23477" s="32"/>
      <c r="I23477" s="7"/>
      <c r="J23477" s="7"/>
      <c r="K23477" s="7"/>
      <c r="N23477" s="7"/>
    </row>
    <row r="23478" spans="4:14" s="1" customFormat="1">
      <c r="D23478" s="32"/>
      <c r="G23478" s="32"/>
      <c r="I23478" s="7"/>
      <c r="J23478" s="7"/>
      <c r="K23478" s="7"/>
      <c r="N23478" s="7"/>
    </row>
    <row r="23479" spans="4:14" s="1" customFormat="1">
      <c r="D23479" s="32"/>
      <c r="G23479" s="32"/>
      <c r="I23479" s="7"/>
      <c r="J23479" s="7"/>
      <c r="K23479" s="7"/>
      <c r="N23479" s="7"/>
    </row>
    <row r="23480" spans="4:14" s="1" customFormat="1">
      <c r="D23480" s="32"/>
      <c r="G23480" s="32"/>
      <c r="I23480" s="7"/>
      <c r="J23480" s="7"/>
      <c r="K23480" s="7"/>
      <c r="N23480" s="7"/>
    </row>
    <row r="23481" spans="4:14" s="1" customFormat="1">
      <c r="D23481" s="32"/>
      <c r="G23481" s="32"/>
      <c r="I23481" s="7"/>
      <c r="J23481" s="7"/>
      <c r="K23481" s="7"/>
      <c r="N23481" s="7"/>
    </row>
    <row r="23482" spans="4:14" s="1" customFormat="1">
      <c r="D23482" s="32"/>
      <c r="G23482" s="32"/>
      <c r="I23482" s="7"/>
      <c r="J23482" s="7"/>
      <c r="K23482" s="7"/>
      <c r="N23482" s="7"/>
    </row>
    <row r="23483" spans="4:14" s="1" customFormat="1">
      <c r="D23483" s="32"/>
      <c r="G23483" s="32"/>
      <c r="I23483" s="7"/>
      <c r="J23483" s="7"/>
      <c r="K23483" s="7"/>
      <c r="N23483" s="7"/>
    </row>
    <row r="23484" spans="4:14" s="1" customFormat="1">
      <c r="D23484" s="32"/>
      <c r="G23484" s="32"/>
      <c r="I23484" s="7"/>
      <c r="J23484" s="7"/>
      <c r="K23484" s="7"/>
      <c r="N23484" s="7"/>
    </row>
    <row r="23485" spans="4:14" s="1" customFormat="1">
      <c r="D23485" s="32"/>
      <c r="G23485" s="32"/>
      <c r="I23485" s="7"/>
      <c r="J23485" s="7"/>
      <c r="K23485" s="7"/>
      <c r="N23485" s="7"/>
    </row>
    <row r="23486" spans="4:14" s="1" customFormat="1">
      <c r="D23486" s="32"/>
      <c r="G23486" s="32"/>
      <c r="I23486" s="7"/>
      <c r="J23486" s="7"/>
      <c r="K23486" s="7"/>
      <c r="N23486" s="7"/>
    </row>
    <row r="23487" spans="4:14" s="1" customFormat="1">
      <c r="D23487" s="32"/>
      <c r="G23487" s="32"/>
      <c r="I23487" s="7"/>
      <c r="J23487" s="7"/>
      <c r="K23487" s="7"/>
      <c r="N23487" s="7"/>
    </row>
    <row r="23488" spans="4:14" s="1" customFormat="1">
      <c r="D23488" s="32"/>
      <c r="G23488" s="32"/>
      <c r="I23488" s="7"/>
      <c r="J23488" s="7"/>
      <c r="K23488" s="7"/>
      <c r="N23488" s="7"/>
    </row>
    <row r="23489" spans="4:14" s="1" customFormat="1">
      <c r="D23489" s="32"/>
      <c r="G23489" s="32"/>
      <c r="I23489" s="7"/>
      <c r="J23489" s="7"/>
      <c r="K23489" s="7"/>
      <c r="N23489" s="7"/>
    </row>
    <row r="23490" spans="4:14" s="1" customFormat="1">
      <c r="D23490" s="32"/>
      <c r="G23490" s="32"/>
      <c r="I23490" s="7"/>
      <c r="J23490" s="7"/>
      <c r="K23490" s="7"/>
      <c r="N23490" s="7"/>
    </row>
    <row r="23491" spans="4:14" s="1" customFormat="1">
      <c r="D23491" s="32"/>
      <c r="G23491" s="32"/>
      <c r="I23491" s="7"/>
      <c r="J23491" s="7"/>
      <c r="K23491" s="7"/>
      <c r="N23491" s="7"/>
    </row>
    <row r="23492" spans="4:14" s="1" customFormat="1">
      <c r="D23492" s="32"/>
      <c r="G23492" s="32"/>
      <c r="I23492" s="7"/>
      <c r="J23492" s="7"/>
      <c r="K23492" s="7"/>
      <c r="N23492" s="7"/>
    </row>
    <row r="23493" spans="4:14" s="1" customFormat="1">
      <c r="D23493" s="32"/>
      <c r="G23493" s="32"/>
      <c r="I23493" s="7"/>
      <c r="J23493" s="7"/>
      <c r="K23493" s="7"/>
      <c r="N23493" s="7"/>
    </row>
    <row r="23494" spans="4:14" s="1" customFormat="1">
      <c r="D23494" s="32"/>
      <c r="G23494" s="32"/>
      <c r="I23494" s="7"/>
      <c r="J23494" s="7"/>
      <c r="K23494" s="7"/>
      <c r="N23494" s="7"/>
    </row>
    <row r="23495" spans="4:14" s="1" customFormat="1">
      <c r="D23495" s="32"/>
      <c r="G23495" s="32"/>
      <c r="I23495" s="7"/>
      <c r="J23495" s="7"/>
      <c r="K23495" s="7"/>
      <c r="N23495" s="7"/>
    </row>
    <row r="23496" spans="4:14" s="1" customFormat="1">
      <c r="D23496" s="32"/>
      <c r="G23496" s="32"/>
      <c r="I23496" s="7"/>
      <c r="J23496" s="7"/>
      <c r="K23496" s="7"/>
      <c r="N23496" s="7"/>
    </row>
    <row r="23497" spans="4:14" s="1" customFormat="1">
      <c r="D23497" s="32"/>
      <c r="G23497" s="32"/>
      <c r="I23497" s="7"/>
      <c r="J23497" s="7"/>
      <c r="K23497" s="7"/>
      <c r="N23497" s="7"/>
    </row>
    <row r="23498" spans="4:14" s="1" customFormat="1">
      <c r="D23498" s="32"/>
      <c r="G23498" s="32"/>
      <c r="I23498" s="7"/>
      <c r="J23498" s="7"/>
      <c r="K23498" s="7"/>
      <c r="N23498" s="7"/>
    </row>
    <row r="23499" spans="4:14" s="1" customFormat="1">
      <c r="D23499" s="32"/>
      <c r="G23499" s="32"/>
      <c r="I23499" s="7"/>
      <c r="J23499" s="7"/>
      <c r="K23499" s="7"/>
      <c r="N23499" s="7"/>
    </row>
    <row r="23500" spans="4:14" s="1" customFormat="1">
      <c r="D23500" s="32"/>
      <c r="G23500" s="32"/>
      <c r="I23500" s="7"/>
      <c r="J23500" s="7"/>
      <c r="K23500" s="7"/>
      <c r="N23500" s="7"/>
    </row>
    <row r="23501" spans="4:14" s="1" customFormat="1">
      <c r="D23501" s="32"/>
      <c r="G23501" s="32"/>
      <c r="I23501" s="7"/>
      <c r="J23501" s="7"/>
      <c r="K23501" s="7"/>
      <c r="N23501" s="7"/>
    </row>
    <row r="23502" spans="4:14" s="1" customFormat="1">
      <c r="D23502" s="32"/>
      <c r="G23502" s="32"/>
      <c r="I23502" s="7"/>
      <c r="J23502" s="7"/>
      <c r="K23502" s="7"/>
      <c r="N23502" s="7"/>
    </row>
    <row r="23503" spans="4:14" s="1" customFormat="1">
      <c r="D23503" s="32"/>
      <c r="G23503" s="32"/>
      <c r="I23503" s="7"/>
      <c r="J23503" s="7"/>
      <c r="K23503" s="7"/>
      <c r="N23503" s="7"/>
    </row>
    <row r="23504" spans="4:14" s="1" customFormat="1">
      <c r="D23504" s="32"/>
      <c r="G23504" s="32"/>
      <c r="I23504" s="7"/>
      <c r="J23504" s="7"/>
      <c r="K23504" s="7"/>
      <c r="N23504" s="7"/>
    </row>
    <row r="23505" spans="4:14" s="1" customFormat="1">
      <c r="D23505" s="32"/>
      <c r="G23505" s="32"/>
      <c r="I23505" s="7"/>
      <c r="J23505" s="7"/>
      <c r="K23505" s="7"/>
      <c r="N23505" s="7"/>
    </row>
    <row r="23506" spans="4:14" s="1" customFormat="1">
      <c r="D23506" s="32"/>
      <c r="G23506" s="32"/>
      <c r="I23506" s="7"/>
      <c r="J23506" s="7"/>
      <c r="K23506" s="7"/>
      <c r="N23506" s="7"/>
    </row>
    <row r="23507" spans="4:14" s="1" customFormat="1">
      <c r="D23507" s="32"/>
      <c r="G23507" s="32"/>
      <c r="I23507" s="7"/>
      <c r="J23507" s="7"/>
      <c r="K23507" s="7"/>
      <c r="N23507" s="7"/>
    </row>
    <row r="23508" spans="4:14" s="1" customFormat="1">
      <c r="D23508" s="32"/>
      <c r="G23508" s="32"/>
      <c r="I23508" s="7"/>
      <c r="J23508" s="7"/>
      <c r="K23508" s="7"/>
      <c r="N23508" s="7"/>
    </row>
    <row r="23509" spans="4:14" s="1" customFormat="1">
      <c r="D23509" s="32"/>
      <c r="G23509" s="32"/>
      <c r="I23509" s="7"/>
      <c r="J23509" s="7"/>
      <c r="K23509" s="7"/>
      <c r="N23509" s="7"/>
    </row>
    <row r="23510" spans="4:14" s="1" customFormat="1">
      <c r="D23510" s="32"/>
      <c r="G23510" s="32"/>
      <c r="I23510" s="7"/>
      <c r="J23510" s="7"/>
      <c r="K23510" s="7"/>
      <c r="N23510" s="7"/>
    </row>
    <row r="23511" spans="4:14" s="1" customFormat="1">
      <c r="D23511" s="32"/>
      <c r="G23511" s="32"/>
      <c r="I23511" s="7"/>
      <c r="J23511" s="7"/>
      <c r="K23511" s="7"/>
      <c r="N23511" s="7"/>
    </row>
    <row r="23512" spans="4:14" s="1" customFormat="1">
      <c r="D23512" s="32"/>
      <c r="G23512" s="32"/>
      <c r="I23512" s="7"/>
      <c r="J23512" s="7"/>
      <c r="K23512" s="7"/>
      <c r="N23512" s="7"/>
    </row>
    <row r="23513" spans="4:14" s="1" customFormat="1">
      <c r="D23513" s="32"/>
      <c r="G23513" s="32"/>
      <c r="I23513" s="7"/>
      <c r="J23513" s="7"/>
      <c r="K23513" s="7"/>
      <c r="N23513" s="7"/>
    </row>
    <row r="23514" spans="4:14" s="1" customFormat="1">
      <c r="D23514" s="32"/>
      <c r="G23514" s="32"/>
      <c r="I23514" s="7"/>
      <c r="J23514" s="7"/>
      <c r="K23514" s="7"/>
      <c r="N23514" s="7"/>
    </row>
    <row r="23515" spans="4:14" s="1" customFormat="1">
      <c r="D23515" s="32"/>
      <c r="G23515" s="32"/>
      <c r="I23515" s="7"/>
      <c r="J23515" s="7"/>
      <c r="K23515" s="7"/>
      <c r="N23515" s="7"/>
    </row>
    <row r="23516" spans="4:14" s="1" customFormat="1">
      <c r="D23516" s="32"/>
      <c r="G23516" s="32"/>
      <c r="I23516" s="7"/>
      <c r="J23516" s="7"/>
      <c r="K23516" s="7"/>
      <c r="N23516" s="7"/>
    </row>
    <row r="23517" spans="4:14" s="1" customFormat="1">
      <c r="D23517" s="32"/>
      <c r="G23517" s="32"/>
      <c r="I23517" s="7"/>
      <c r="J23517" s="7"/>
      <c r="K23517" s="7"/>
      <c r="N23517" s="7"/>
    </row>
    <row r="23518" spans="4:14" s="1" customFormat="1">
      <c r="D23518" s="32"/>
      <c r="G23518" s="32"/>
      <c r="I23518" s="7"/>
      <c r="J23518" s="7"/>
      <c r="K23518" s="7"/>
      <c r="N23518" s="7"/>
    </row>
    <row r="23519" spans="4:14" s="1" customFormat="1">
      <c r="D23519" s="32"/>
      <c r="G23519" s="32"/>
      <c r="I23519" s="7"/>
      <c r="J23519" s="7"/>
      <c r="K23519" s="7"/>
      <c r="N23519" s="7"/>
    </row>
    <row r="23520" spans="4:14" s="1" customFormat="1">
      <c r="D23520" s="32"/>
      <c r="G23520" s="32"/>
      <c r="I23520" s="7"/>
      <c r="J23520" s="7"/>
      <c r="K23520" s="7"/>
      <c r="N23520" s="7"/>
    </row>
    <row r="23521" spans="4:14" s="1" customFormat="1">
      <c r="D23521" s="32"/>
      <c r="G23521" s="32"/>
      <c r="I23521" s="7"/>
      <c r="J23521" s="7"/>
      <c r="K23521" s="7"/>
      <c r="N23521" s="7"/>
    </row>
    <row r="23522" spans="4:14" s="1" customFormat="1">
      <c r="D23522" s="32"/>
      <c r="G23522" s="32"/>
      <c r="I23522" s="7"/>
      <c r="J23522" s="7"/>
      <c r="K23522" s="7"/>
      <c r="N23522" s="7"/>
    </row>
    <row r="23523" spans="4:14" s="1" customFormat="1">
      <c r="D23523" s="32"/>
      <c r="G23523" s="32"/>
      <c r="I23523" s="7"/>
      <c r="J23523" s="7"/>
      <c r="K23523" s="7"/>
      <c r="N23523" s="7"/>
    </row>
    <row r="23524" spans="4:14" s="1" customFormat="1">
      <c r="D23524" s="32"/>
      <c r="G23524" s="32"/>
      <c r="I23524" s="7"/>
      <c r="J23524" s="7"/>
      <c r="K23524" s="7"/>
      <c r="N23524" s="7"/>
    </row>
    <row r="23525" spans="4:14" s="1" customFormat="1">
      <c r="D23525" s="32"/>
      <c r="G23525" s="32"/>
      <c r="I23525" s="7"/>
      <c r="J23525" s="7"/>
      <c r="K23525" s="7"/>
      <c r="N23525" s="7"/>
    </row>
    <row r="23526" spans="4:14" s="1" customFormat="1">
      <c r="D23526" s="32"/>
      <c r="G23526" s="32"/>
      <c r="I23526" s="7"/>
      <c r="J23526" s="7"/>
      <c r="K23526" s="7"/>
      <c r="N23526" s="7"/>
    </row>
    <row r="23527" spans="4:14" s="1" customFormat="1">
      <c r="D23527" s="32"/>
      <c r="G23527" s="32"/>
      <c r="I23527" s="7"/>
      <c r="J23527" s="7"/>
      <c r="K23527" s="7"/>
      <c r="N23527" s="7"/>
    </row>
    <row r="23528" spans="4:14" s="1" customFormat="1">
      <c r="D23528" s="32"/>
      <c r="G23528" s="32"/>
      <c r="I23528" s="7"/>
      <c r="J23528" s="7"/>
      <c r="K23528" s="7"/>
      <c r="N23528" s="7"/>
    </row>
    <row r="23529" spans="4:14" s="1" customFormat="1">
      <c r="D23529" s="32"/>
      <c r="G23529" s="32"/>
      <c r="I23529" s="7"/>
      <c r="J23529" s="7"/>
      <c r="K23529" s="7"/>
      <c r="N23529" s="7"/>
    </row>
    <row r="23530" spans="4:14" s="1" customFormat="1">
      <c r="D23530" s="32"/>
      <c r="G23530" s="32"/>
      <c r="I23530" s="7"/>
      <c r="J23530" s="7"/>
      <c r="K23530" s="7"/>
      <c r="N23530" s="7"/>
    </row>
    <row r="23531" spans="4:14" s="1" customFormat="1">
      <c r="D23531" s="32"/>
      <c r="G23531" s="32"/>
      <c r="I23531" s="7"/>
      <c r="J23531" s="7"/>
      <c r="K23531" s="7"/>
      <c r="N23531" s="7"/>
    </row>
    <row r="23532" spans="4:14" s="1" customFormat="1">
      <c r="D23532" s="32"/>
      <c r="G23532" s="32"/>
      <c r="I23532" s="7"/>
      <c r="J23532" s="7"/>
      <c r="K23532" s="7"/>
      <c r="N23532" s="7"/>
    </row>
    <row r="23533" spans="4:14" s="1" customFormat="1">
      <c r="D23533" s="32"/>
      <c r="G23533" s="32"/>
      <c r="I23533" s="7"/>
      <c r="J23533" s="7"/>
      <c r="K23533" s="7"/>
      <c r="N23533" s="7"/>
    </row>
    <row r="23534" spans="4:14" s="1" customFormat="1">
      <c r="D23534" s="32"/>
      <c r="G23534" s="32"/>
      <c r="I23534" s="7"/>
      <c r="J23534" s="7"/>
      <c r="K23534" s="7"/>
      <c r="N23534" s="7"/>
    </row>
    <row r="23535" spans="4:14" s="1" customFormat="1">
      <c r="D23535" s="32"/>
      <c r="G23535" s="32"/>
      <c r="I23535" s="7"/>
      <c r="J23535" s="7"/>
      <c r="K23535" s="7"/>
      <c r="N23535" s="7"/>
    </row>
    <row r="23536" spans="4:14" s="1" customFormat="1">
      <c r="D23536" s="32"/>
      <c r="G23536" s="32"/>
      <c r="I23536" s="7"/>
      <c r="J23536" s="7"/>
      <c r="K23536" s="7"/>
      <c r="N23536" s="7"/>
    </row>
    <row r="23537" spans="4:14" s="1" customFormat="1">
      <c r="D23537" s="32"/>
      <c r="G23537" s="32"/>
      <c r="I23537" s="7"/>
      <c r="J23537" s="7"/>
      <c r="K23537" s="7"/>
      <c r="N23537" s="7"/>
    </row>
    <row r="23538" spans="4:14" s="1" customFormat="1">
      <c r="D23538" s="32"/>
      <c r="G23538" s="32"/>
      <c r="I23538" s="7"/>
      <c r="J23538" s="7"/>
      <c r="K23538" s="7"/>
      <c r="N23538" s="7"/>
    </row>
    <row r="23539" spans="4:14" s="1" customFormat="1">
      <c r="D23539" s="32"/>
      <c r="G23539" s="32"/>
      <c r="I23539" s="7"/>
      <c r="J23539" s="7"/>
      <c r="K23539" s="7"/>
      <c r="N23539" s="7"/>
    </row>
    <row r="23540" spans="4:14" s="1" customFormat="1">
      <c r="D23540" s="32"/>
      <c r="G23540" s="32"/>
      <c r="I23540" s="7"/>
      <c r="J23540" s="7"/>
      <c r="K23540" s="7"/>
      <c r="N23540" s="7"/>
    </row>
    <row r="23541" spans="4:14" s="1" customFormat="1">
      <c r="D23541" s="32"/>
      <c r="G23541" s="32"/>
      <c r="I23541" s="7"/>
      <c r="J23541" s="7"/>
      <c r="K23541" s="7"/>
      <c r="N23541" s="7"/>
    </row>
    <row r="23542" spans="4:14" s="1" customFormat="1">
      <c r="D23542" s="32"/>
      <c r="G23542" s="32"/>
      <c r="I23542" s="7"/>
      <c r="J23542" s="7"/>
      <c r="K23542" s="7"/>
      <c r="N23542" s="7"/>
    </row>
    <row r="23543" spans="4:14" s="1" customFormat="1">
      <c r="D23543" s="32"/>
      <c r="G23543" s="32"/>
      <c r="I23543" s="7"/>
      <c r="J23543" s="7"/>
      <c r="K23543" s="7"/>
      <c r="N23543" s="7"/>
    </row>
    <row r="23544" spans="4:14" s="1" customFormat="1">
      <c r="D23544" s="32"/>
      <c r="G23544" s="32"/>
      <c r="I23544" s="7"/>
      <c r="J23544" s="7"/>
      <c r="K23544" s="7"/>
      <c r="N23544" s="7"/>
    </row>
    <row r="23545" spans="4:14" s="1" customFormat="1">
      <c r="D23545" s="32"/>
      <c r="G23545" s="32"/>
      <c r="I23545" s="7"/>
      <c r="J23545" s="7"/>
      <c r="K23545" s="7"/>
      <c r="N23545" s="7"/>
    </row>
    <row r="23546" spans="4:14" s="1" customFormat="1">
      <c r="D23546" s="32"/>
      <c r="G23546" s="32"/>
      <c r="I23546" s="7"/>
      <c r="J23546" s="7"/>
      <c r="K23546" s="7"/>
      <c r="N23546" s="7"/>
    </row>
    <row r="23547" spans="4:14" s="1" customFormat="1">
      <c r="D23547" s="32"/>
      <c r="G23547" s="32"/>
      <c r="I23547" s="7"/>
      <c r="J23547" s="7"/>
      <c r="K23547" s="7"/>
      <c r="N23547" s="7"/>
    </row>
    <row r="23548" spans="4:14" s="1" customFormat="1">
      <c r="D23548" s="32"/>
      <c r="G23548" s="32"/>
      <c r="I23548" s="7"/>
      <c r="J23548" s="7"/>
      <c r="K23548" s="7"/>
      <c r="N23548" s="7"/>
    </row>
    <row r="23549" spans="4:14" s="1" customFormat="1">
      <c r="D23549" s="32"/>
      <c r="G23549" s="32"/>
      <c r="I23549" s="7"/>
      <c r="J23549" s="7"/>
      <c r="K23549" s="7"/>
      <c r="N23549" s="7"/>
    </row>
    <row r="23550" spans="4:14" s="1" customFormat="1">
      <c r="D23550" s="32"/>
      <c r="G23550" s="32"/>
      <c r="I23550" s="7"/>
      <c r="J23550" s="7"/>
      <c r="K23550" s="7"/>
      <c r="N23550" s="7"/>
    </row>
    <row r="23551" spans="4:14" s="1" customFormat="1">
      <c r="D23551" s="32"/>
      <c r="G23551" s="32"/>
      <c r="I23551" s="7"/>
      <c r="J23551" s="7"/>
      <c r="K23551" s="7"/>
      <c r="N23551" s="7"/>
    </row>
    <row r="23552" spans="4:14" s="1" customFormat="1">
      <c r="D23552" s="32"/>
      <c r="G23552" s="32"/>
      <c r="I23552" s="7"/>
      <c r="J23552" s="7"/>
      <c r="K23552" s="7"/>
      <c r="N23552" s="7"/>
    </row>
    <row r="23553" spans="4:14" s="1" customFormat="1">
      <c r="D23553" s="32"/>
      <c r="G23553" s="32"/>
      <c r="I23553" s="7"/>
      <c r="J23553" s="7"/>
      <c r="K23553" s="7"/>
      <c r="N23553" s="7"/>
    </row>
    <row r="23554" spans="4:14" s="1" customFormat="1">
      <c r="D23554" s="32"/>
      <c r="G23554" s="32"/>
      <c r="I23554" s="7"/>
      <c r="J23554" s="7"/>
      <c r="K23554" s="7"/>
      <c r="N23554" s="7"/>
    </row>
    <row r="23555" spans="4:14" s="1" customFormat="1">
      <c r="D23555" s="32"/>
      <c r="G23555" s="32"/>
      <c r="I23555" s="7"/>
      <c r="J23555" s="7"/>
      <c r="K23555" s="7"/>
      <c r="N23555" s="7"/>
    </row>
    <row r="23556" spans="4:14" s="1" customFormat="1">
      <c r="D23556" s="32"/>
      <c r="G23556" s="32"/>
      <c r="I23556" s="7"/>
      <c r="J23556" s="7"/>
      <c r="K23556" s="7"/>
      <c r="N23556" s="7"/>
    </row>
    <row r="23557" spans="4:14" s="1" customFormat="1">
      <c r="D23557" s="32"/>
      <c r="G23557" s="32"/>
      <c r="I23557" s="7"/>
      <c r="J23557" s="7"/>
      <c r="K23557" s="7"/>
      <c r="N23557" s="7"/>
    </row>
    <row r="23558" spans="4:14" s="1" customFormat="1">
      <c r="D23558" s="32"/>
      <c r="G23558" s="32"/>
      <c r="I23558" s="7"/>
      <c r="J23558" s="7"/>
      <c r="K23558" s="7"/>
      <c r="N23558" s="7"/>
    </row>
    <row r="23559" spans="4:14" s="1" customFormat="1">
      <c r="D23559" s="32"/>
      <c r="G23559" s="32"/>
      <c r="I23559" s="7"/>
      <c r="J23559" s="7"/>
      <c r="K23559" s="7"/>
      <c r="N23559" s="7"/>
    </row>
    <row r="23560" spans="4:14" s="1" customFormat="1">
      <c r="D23560" s="32"/>
      <c r="G23560" s="32"/>
      <c r="I23560" s="7"/>
      <c r="J23560" s="7"/>
      <c r="K23560" s="7"/>
      <c r="N23560" s="7"/>
    </row>
    <row r="23561" spans="4:14" s="1" customFormat="1">
      <c r="D23561" s="32"/>
      <c r="G23561" s="32"/>
      <c r="I23561" s="7"/>
      <c r="J23561" s="7"/>
      <c r="K23561" s="7"/>
      <c r="N23561" s="7"/>
    </row>
    <row r="23562" spans="4:14" s="1" customFormat="1">
      <c r="D23562" s="32"/>
      <c r="G23562" s="32"/>
      <c r="I23562" s="7"/>
      <c r="J23562" s="7"/>
      <c r="K23562" s="7"/>
      <c r="N23562" s="7"/>
    </row>
    <row r="23563" spans="4:14" s="1" customFormat="1">
      <c r="D23563" s="32"/>
      <c r="G23563" s="32"/>
      <c r="I23563" s="7"/>
      <c r="J23563" s="7"/>
      <c r="K23563" s="7"/>
      <c r="N23563" s="7"/>
    </row>
    <row r="23564" spans="4:14" s="1" customFormat="1">
      <c r="D23564" s="32"/>
      <c r="G23564" s="32"/>
      <c r="I23564" s="7"/>
      <c r="J23564" s="7"/>
      <c r="K23564" s="7"/>
      <c r="N23564" s="7"/>
    </row>
    <row r="23565" spans="4:14" s="1" customFormat="1">
      <c r="D23565" s="32"/>
      <c r="G23565" s="32"/>
      <c r="I23565" s="7"/>
      <c r="J23565" s="7"/>
      <c r="K23565" s="7"/>
      <c r="N23565" s="7"/>
    </row>
    <row r="23566" spans="4:14" s="1" customFormat="1">
      <c r="D23566" s="32"/>
      <c r="G23566" s="32"/>
      <c r="I23566" s="7"/>
      <c r="J23566" s="7"/>
      <c r="K23566" s="7"/>
      <c r="N23566" s="7"/>
    </row>
    <row r="23567" spans="4:14" s="1" customFormat="1">
      <c r="D23567" s="32"/>
      <c r="G23567" s="32"/>
      <c r="I23567" s="7"/>
      <c r="J23567" s="7"/>
      <c r="K23567" s="7"/>
      <c r="N23567" s="7"/>
    </row>
    <row r="23568" spans="4:14" s="1" customFormat="1">
      <c r="D23568" s="32"/>
      <c r="G23568" s="32"/>
      <c r="I23568" s="7"/>
      <c r="J23568" s="7"/>
      <c r="K23568" s="7"/>
      <c r="N23568" s="7"/>
    </row>
    <row r="23569" spans="4:14" s="1" customFormat="1">
      <c r="D23569" s="32"/>
      <c r="G23569" s="32"/>
      <c r="I23569" s="7"/>
      <c r="J23569" s="7"/>
      <c r="K23569" s="7"/>
      <c r="N23569" s="7"/>
    </row>
    <row r="23570" spans="4:14" s="1" customFormat="1">
      <c r="D23570" s="32"/>
      <c r="G23570" s="32"/>
      <c r="I23570" s="7"/>
      <c r="J23570" s="7"/>
      <c r="K23570" s="7"/>
      <c r="N23570" s="7"/>
    </row>
    <row r="23571" spans="4:14" s="1" customFormat="1">
      <c r="D23571" s="32"/>
      <c r="G23571" s="32"/>
      <c r="I23571" s="7"/>
      <c r="J23571" s="7"/>
      <c r="K23571" s="7"/>
      <c r="N23571" s="7"/>
    </row>
    <row r="23572" spans="4:14" s="1" customFormat="1">
      <c r="D23572" s="32"/>
      <c r="G23572" s="32"/>
      <c r="I23572" s="7"/>
      <c r="J23572" s="7"/>
      <c r="K23572" s="7"/>
      <c r="N23572" s="7"/>
    </row>
    <row r="23573" spans="4:14" s="1" customFormat="1">
      <c r="D23573" s="32"/>
      <c r="G23573" s="32"/>
      <c r="I23573" s="7"/>
      <c r="J23573" s="7"/>
      <c r="K23573" s="7"/>
      <c r="N23573" s="7"/>
    </row>
    <row r="23574" spans="4:14" s="1" customFormat="1">
      <c r="D23574" s="32"/>
      <c r="G23574" s="32"/>
      <c r="I23574" s="7"/>
      <c r="J23574" s="7"/>
      <c r="K23574" s="7"/>
      <c r="N23574" s="7"/>
    </row>
    <row r="23575" spans="4:14" s="1" customFormat="1">
      <c r="D23575" s="32"/>
      <c r="G23575" s="32"/>
      <c r="I23575" s="7"/>
      <c r="J23575" s="7"/>
      <c r="K23575" s="7"/>
      <c r="N23575" s="7"/>
    </row>
    <row r="23576" spans="4:14" s="1" customFormat="1">
      <c r="D23576" s="32"/>
      <c r="G23576" s="32"/>
      <c r="I23576" s="7"/>
      <c r="J23576" s="7"/>
      <c r="K23576" s="7"/>
      <c r="N23576" s="7"/>
    </row>
    <row r="23577" spans="4:14" s="1" customFormat="1">
      <c r="D23577" s="32"/>
      <c r="G23577" s="32"/>
      <c r="I23577" s="7"/>
      <c r="J23577" s="7"/>
      <c r="K23577" s="7"/>
      <c r="N23577" s="7"/>
    </row>
    <row r="23578" spans="4:14" s="1" customFormat="1">
      <c r="D23578" s="32"/>
      <c r="G23578" s="32"/>
      <c r="I23578" s="7"/>
      <c r="J23578" s="7"/>
      <c r="K23578" s="7"/>
      <c r="N23578" s="7"/>
    </row>
    <row r="23579" spans="4:14" s="1" customFormat="1">
      <c r="D23579" s="32"/>
      <c r="G23579" s="32"/>
      <c r="I23579" s="7"/>
      <c r="J23579" s="7"/>
      <c r="K23579" s="7"/>
      <c r="N23579" s="7"/>
    </row>
    <row r="23580" spans="4:14" s="1" customFormat="1">
      <c r="D23580" s="32"/>
      <c r="G23580" s="32"/>
      <c r="I23580" s="7"/>
      <c r="J23580" s="7"/>
      <c r="K23580" s="7"/>
      <c r="N23580" s="7"/>
    </row>
    <row r="23581" spans="4:14" s="1" customFormat="1">
      <c r="D23581" s="32"/>
      <c r="G23581" s="32"/>
      <c r="I23581" s="7"/>
      <c r="J23581" s="7"/>
      <c r="K23581" s="7"/>
      <c r="N23581" s="7"/>
    </row>
    <row r="23582" spans="4:14" s="1" customFormat="1">
      <c r="D23582" s="32"/>
      <c r="G23582" s="32"/>
      <c r="I23582" s="7"/>
      <c r="J23582" s="7"/>
      <c r="K23582" s="7"/>
      <c r="N23582" s="7"/>
    </row>
    <row r="23583" spans="4:14" s="1" customFormat="1">
      <c r="D23583" s="32"/>
      <c r="G23583" s="32"/>
      <c r="I23583" s="7"/>
      <c r="J23583" s="7"/>
      <c r="K23583" s="7"/>
      <c r="N23583" s="7"/>
    </row>
    <row r="23584" spans="4:14" s="1" customFormat="1">
      <c r="D23584" s="32"/>
      <c r="G23584" s="32"/>
      <c r="I23584" s="7"/>
      <c r="J23584" s="7"/>
      <c r="K23584" s="7"/>
      <c r="N23584" s="7"/>
    </row>
    <row r="23585" spans="4:14" s="1" customFormat="1">
      <c r="D23585" s="32"/>
      <c r="G23585" s="32"/>
      <c r="I23585" s="7"/>
      <c r="J23585" s="7"/>
      <c r="K23585" s="7"/>
      <c r="N23585" s="7"/>
    </row>
    <row r="23586" spans="4:14" s="1" customFormat="1">
      <c r="D23586" s="32"/>
      <c r="G23586" s="32"/>
      <c r="I23586" s="7"/>
      <c r="J23586" s="7"/>
      <c r="K23586" s="7"/>
      <c r="N23586" s="7"/>
    </row>
    <row r="23587" spans="4:14" s="1" customFormat="1">
      <c r="D23587" s="32"/>
      <c r="G23587" s="32"/>
      <c r="I23587" s="7"/>
      <c r="J23587" s="7"/>
      <c r="K23587" s="7"/>
      <c r="N23587" s="7"/>
    </row>
    <row r="23588" spans="4:14" s="1" customFormat="1">
      <c r="D23588" s="32"/>
      <c r="G23588" s="32"/>
      <c r="I23588" s="7"/>
      <c r="J23588" s="7"/>
      <c r="K23588" s="7"/>
      <c r="N23588" s="7"/>
    </row>
    <row r="23589" spans="4:14" s="1" customFormat="1">
      <c r="D23589" s="32"/>
      <c r="G23589" s="32"/>
      <c r="I23589" s="7"/>
      <c r="J23589" s="7"/>
      <c r="K23589" s="7"/>
      <c r="N23589" s="7"/>
    </row>
    <row r="23590" spans="4:14" s="1" customFormat="1">
      <c r="D23590" s="32"/>
      <c r="G23590" s="32"/>
      <c r="I23590" s="7"/>
      <c r="J23590" s="7"/>
      <c r="K23590" s="7"/>
      <c r="N23590" s="7"/>
    </row>
    <row r="23591" spans="4:14" s="1" customFormat="1">
      <c r="D23591" s="32"/>
      <c r="G23591" s="32"/>
      <c r="I23591" s="7"/>
      <c r="J23591" s="7"/>
      <c r="K23591" s="7"/>
      <c r="N23591" s="7"/>
    </row>
    <row r="23592" spans="4:14" s="1" customFormat="1">
      <c r="D23592" s="32"/>
      <c r="G23592" s="32"/>
      <c r="I23592" s="7"/>
      <c r="J23592" s="7"/>
      <c r="K23592" s="7"/>
      <c r="N23592" s="7"/>
    </row>
    <row r="23593" spans="4:14" s="1" customFormat="1">
      <c r="D23593" s="32"/>
      <c r="G23593" s="32"/>
      <c r="I23593" s="7"/>
      <c r="J23593" s="7"/>
      <c r="K23593" s="7"/>
      <c r="N23593" s="7"/>
    </row>
    <row r="23594" spans="4:14" s="1" customFormat="1">
      <c r="D23594" s="32"/>
      <c r="G23594" s="32"/>
      <c r="I23594" s="7"/>
      <c r="J23594" s="7"/>
      <c r="K23594" s="7"/>
      <c r="N23594" s="7"/>
    </row>
    <row r="23595" spans="4:14" s="1" customFormat="1">
      <c r="D23595" s="32"/>
      <c r="G23595" s="32"/>
      <c r="I23595" s="7"/>
      <c r="J23595" s="7"/>
      <c r="K23595" s="7"/>
      <c r="N23595" s="7"/>
    </row>
    <row r="23596" spans="4:14" s="1" customFormat="1">
      <c r="D23596" s="32"/>
      <c r="G23596" s="32"/>
      <c r="I23596" s="7"/>
      <c r="J23596" s="7"/>
      <c r="K23596" s="7"/>
      <c r="N23596" s="7"/>
    </row>
    <row r="23597" spans="4:14" s="1" customFormat="1">
      <c r="D23597" s="32"/>
      <c r="G23597" s="32"/>
      <c r="I23597" s="7"/>
      <c r="J23597" s="7"/>
      <c r="K23597" s="7"/>
      <c r="N23597" s="7"/>
    </row>
    <row r="23598" spans="4:14" s="1" customFormat="1">
      <c r="D23598" s="32"/>
      <c r="G23598" s="32"/>
      <c r="I23598" s="7"/>
      <c r="J23598" s="7"/>
      <c r="K23598" s="7"/>
      <c r="N23598" s="7"/>
    </row>
    <row r="23599" spans="4:14" s="1" customFormat="1">
      <c r="D23599" s="32"/>
      <c r="G23599" s="32"/>
      <c r="I23599" s="7"/>
      <c r="J23599" s="7"/>
      <c r="K23599" s="7"/>
      <c r="N23599" s="7"/>
    </row>
    <row r="23600" spans="4:14" s="1" customFormat="1">
      <c r="D23600" s="32"/>
      <c r="G23600" s="32"/>
      <c r="I23600" s="7"/>
      <c r="J23600" s="7"/>
      <c r="K23600" s="7"/>
      <c r="N23600" s="7"/>
    </row>
    <row r="23601" spans="4:14" s="1" customFormat="1">
      <c r="D23601" s="32"/>
      <c r="G23601" s="32"/>
      <c r="I23601" s="7"/>
      <c r="J23601" s="7"/>
      <c r="K23601" s="7"/>
      <c r="N23601" s="7"/>
    </row>
    <row r="23602" spans="4:14" s="1" customFormat="1">
      <c r="D23602" s="32"/>
      <c r="G23602" s="32"/>
      <c r="I23602" s="7"/>
      <c r="J23602" s="7"/>
      <c r="K23602" s="7"/>
      <c r="N23602" s="7"/>
    </row>
    <row r="23603" spans="4:14" s="1" customFormat="1">
      <c r="D23603" s="32"/>
      <c r="G23603" s="32"/>
      <c r="I23603" s="7"/>
      <c r="J23603" s="7"/>
      <c r="K23603" s="7"/>
      <c r="N23603" s="7"/>
    </row>
    <row r="23604" spans="4:14" s="1" customFormat="1">
      <c r="D23604" s="32"/>
      <c r="G23604" s="32"/>
      <c r="I23604" s="7"/>
      <c r="J23604" s="7"/>
      <c r="K23604" s="7"/>
      <c r="N23604" s="7"/>
    </row>
    <row r="23605" spans="4:14" s="1" customFormat="1">
      <c r="D23605" s="32"/>
      <c r="G23605" s="32"/>
      <c r="I23605" s="7"/>
      <c r="J23605" s="7"/>
      <c r="K23605" s="7"/>
      <c r="N23605" s="7"/>
    </row>
    <row r="23606" spans="4:14" s="1" customFormat="1">
      <c r="D23606" s="32"/>
      <c r="G23606" s="32"/>
      <c r="I23606" s="7"/>
      <c r="J23606" s="7"/>
      <c r="K23606" s="7"/>
      <c r="N23606" s="7"/>
    </row>
    <row r="23607" spans="4:14" s="1" customFormat="1">
      <c r="D23607" s="32"/>
      <c r="G23607" s="32"/>
      <c r="I23607" s="7"/>
      <c r="J23607" s="7"/>
      <c r="K23607" s="7"/>
      <c r="N23607" s="7"/>
    </row>
    <row r="23608" spans="4:14" s="1" customFormat="1">
      <c r="D23608" s="32"/>
      <c r="G23608" s="32"/>
      <c r="I23608" s="7"/>
      <c r="J23608" s="7"/>
      <c r="K23608" s="7"/>
      <c r="N23608" s="7"/>
    </row>
    <row r="23609" spans="4:14" s="1" customFormat="1">
      <c r="D23609" s="32"/>
      <c r="G23609" s="32"/>
      <c r="I23609" s="7"/>
      <c r="J23609" s="7"/>
      <c r="K23609" s="7"/>
      <c r="N23609" s="7"/>
    </row>
    <row r="23610" spans="4:14" s="1" customFormat="1">
      <c r="D23610" s="32"/>
      <c r="G23610" s="32"/>
      <c r="I23610" s="7"/>
      <c r="J23610" s="7"/>
      <c r="K23610" s="7"/>
      <c r="N23610" s="7"/>
    </row>
    <row r="23611" spans="4:14" s="1" customFormat="1">
      <c r="D23611" s="32"/>
      <c r="G23611" s="32"/>
      <c r="I23611" s="7"/>
      <c r="J23611" s="7"/>
      <c r="K23611" s="7"/>
      <c r="N23611" s="7"/>
    </row>
    <row r="23612" spans="4:14" s="1" customFormat="1">
      <c r="D23612" s="32"/>
      <c r="G23612" s="32"/>
      <c r="I23612" s="7"/>
      <c r="J23612" s="7"/>
      <c r="K23612" s="7"/>
      <c r="N23612" s="7"/>
    </row>
    <row r="23613" spans="4:14" s="1" customFormat="1">
      <c r="D23613" s="32"/>
      <c r="G23613" s="32"/>
      <c r="I23613" s="7"/>
      <c r="J23613" s="7"/>
      <c r="K23613" s="7"/>
      <c r="N23613" s="7"/>
    </row>
    <row r="23614" spans="4:14" s="1" customFormat="1">
      <c r="D23614" s="32"/>
      <c r="G23614" s="32"/>
      <c r="I23614" s="7"/>
      <c r="J23614" s="7"/>
      <c r="K23614" s="7"/>
      <c r="N23614" s="7"/>
    </row>
    <row r="23615" spans="4:14" s="1" customFormat="1">
      <c r="D23615" s="32"/>
      <c r="G23615" s="32"/>
      <c r="I23615" s="7"/>
      <c r="J23615" s="7"/>
      <c r="K23615" s="7"/>
      <c r="N23615" s="7"/>
    </row>
    <row r="23616" spans="4:14" s="1" customFormat="1">
      <c r="D23616" s="32"/>
      <c r="G23616" s="32"/>
      <c r="I23616" s="7"/>
      <c r="J23616" s="7"/>
      <c r="K23616" s="7"/>
      <c r="N23616" s="7"/>
    </row>
    <row r="23617" spans="4:14" s="1" customFormat="1">
      <c r="D23617" s="32"/>
      <c r="G23617" s="32"/>
      <c r="I23617" s="7"/>
      <c r="J23617" s="7"/>
      <c r="K23617" s="7"/>
      <c r="N23617" s="7"/>
    </row>
    <row r="23618" spans="4:14" s="1" customFormat="1">
      <c r="D23618" s="32"/>
      <c r="G23618" s="32"/>
      <c r="I23618" s="7"/>
      <c r="J23618" s="7"/>
      <c r="K23618" s="7"/>
      <c r="N23618" s="7"/>
    </row>
    <row r="23619" spans="4:14" s="1" customFormat="1">
      <c r="D23619" s="32"/>
      <c r="G23619" s="32"/>
      <c r="I23619" s="7"/>
      <c r="J23619" s="7"/>
      <c r="K23619" s="7"/>
      <c r="N23619" s="7"/>
    </row>
    <row r="23620" spans="4:14" s="1" customFormat="1">
      <c r="D23620" s="32"/>
      <c r="G23620" s="32"/>
      <c r="I23620" s="7"/>
      <c r="J23620" s="7"/>
      <c r="K23620" s="7"/>
      <c r="N23620" s="7"/>
    </row>
    <row r="23621" spans="4:14" s="1" customFormat="1">
      <c r="D23621" s="32"/>
      <c r="G23621" s="32"/>
      <c r="I23621" s="7"/>
      <c r="J23621" s="7"/>
      <c r="K23621" s="7"/>
      <c r="N23621" s="7"/>
    </row>
    <row r="23622" spans="4:14" s="1" customFormat="1">
      <c r="D23622" s="32"/>
      <c r="G23622" s="32"/>
      <c r="I23622" s="7"/>
      <c r="J23622" s="7"/>
      <c r="K23622" s="7"/>
      <c r="N23622" s="7"/>
    </row>
    <row r="23623" spans="4:14" s="1" customFormat="1">
      <c r="D23623" s="32"/>
      <c r="G23623" s="32"/>
      <c r="I23623" s="7"/>
      <c r="J23623" s="7"/>
      <c r="K23623" s="7"/>
      <c r="N23623" s="7"/>
    </row>
    <row r="23624" spans="4:14" s="1" customFormat="1">
      <c r="D23624" s="32"/>
      <c r="G23624" s="32"/>
      <c r="I23624" s="7"/>
      <c r="J23624" s="7"/>
      <c r="K23624" s="7"/>
      <c r="N23624" s="7"/>
    </row>
    <row r="23625" spans="4:14" s="1" customFormat="1">
      <c r="D23625" s="32"/>
      <c r="G23625" s="32"/>
      <c r="I23625" s="7"/>
      <c r="J23625" s="7"/>
      <c r="K23625" s="7"/>
      <c r="N23625" s="7"/>
    </row>
    <row r="23626" spans="4:14" s="1" customFormat="1">
      <c r="D23626" s="32"/>
      <c r="G23626" s="32"/>
      <c r="I23626" s="7"/>
      <c r="J23626" s="7"/>
      <c r="K23626" s="7"/>
      <c r="N23626" s="7"/>
    </row>
    <row r="23627" spans="4:14" s="1" customFormat="1">
      <c r="D23627" s="32"/>
      <c r="G23627" s="32"/>
      <c r="I23627" s="7"/>
      <c r="J23627" s="7"/>
      <c r="K23627" s="7"/>
      <c r="N23627" s="7"/>
    </row>
    <row r="23628" spans="4:14" s="1" customFormat="1">
      <c r="D23628" s="32"/>
      <c r="G23628" s="32"/>
      <c r="I23628" s="7"/>
      <c r="J23628" s="7"/>
      <c r="K23628" s="7"/>
      <c r="N23628" s="7"/>
    </row>
    <row r="23629" spans="4:14" s="1" customFormat="1">
      <c r="D23629" s="32"/>
      <c r="G23629" s="32"/>
      <c r="I23629" s="7"/>
      <c r="J23629" s="7"/>
      <c r="K23629" s="7"/>
      <c r="N23629" s="7"/>
    </row>
    <row r="23630" spans="4:14" s="1" customFormat="1">
      <c r="D23630" s="32"/>
      <c r="G23630" s="32"/>
      <c r="I23630" s="7"/>
      <c r="J23630" s="7"/>
      <c r="K23630" s="7"/>
      <c r="N23630" s="7"/>
    </row>
    <row r="23631" spans="4:14" s="1" customFormat="1">
      <c r="D23631" s="32"/>
      <c r="G23631" s="32"/>
      <c r="I23631" s="7"/>
      <c r="J23631" s="7"/>
      <c r="K23631" s="7"/>
      <c r="N23631" s="7"/>
    </row>
    <row r="23632" spans="4:14" s="1" customFormat="1">
      <c r="D23632" s="32"/>
      <c r="G23632" s="32"/>
      <c r="I23632" s="7"/>
      <c r="J23632" s="7"/>
      <c r="K23632" s="7"/>
      <c r="N23632" s="7"/>
    </row>
    <row r="23633" spans="4:14" s="1" customFormat="1">
      <c r="D23633" s="32"/>
      <c r="G23633" s="32"/>
      <c r="I23633" s="7"/>
      <c r="J23633" s="7"/>
      <c r="K23633" s="7"/>
      <c r="N23633" s="7"/>
    </row>
    <row r="23634" spans="4:14" s="1" customFormat="1">
      <c r="D23634" s="32"/>
      <c r="G23634" s="32"/>
      <c r="I23634" s="7"/>
      <c r="J23634" s="7"/>
      <c r="K23634" s="7"/>
      <c r="N23634" s="7"/>
    </row>
    <row r="23635" spans="4:14" s="1" customFormat="1">
      <c r="D23635" s="32"/>
      <c r="G23635" s="32"/>
      <c r="I23635" s="7"/>
      <c r="J23635" s="7"/>
      <c r="K23635" s="7"/>
      <c r="N23635" s="7"/>
    </row>
    <row r="23636" spans="4:14" s="1" customFormat="1">
      <c r="D23636" s="32"/>
      <c r="G23636" s="32"/>
      <c r="I23636" s="7"/>
      <c r="J23636" s="7"/>
      <c r="K23636" s="7"/>
      <c r="N23636" s="7"/>
    </row>
    <row r="23637" spans="4:14" s="1" customFormat="1">
      <c r="D23637" s="32"/>
      <c r="G23637" s="32"/>
      <c r="I23637" s="7"/>
      <c r="J23637" s="7"/>
      <c r="K23637" s="7"/>
      <c r="N23637" s="7"/>
    </row>
    <row r="23638" spans="4:14" s="1" customFormat="1">
      <c r="D23638" s="32"/>
      <c r="G23638" s="32"/>
      <c r="I23638" s="7"/>
      <c r="J23638" s="7"/>
      <c r="K23638" s="7"/>
      <c r="N23638" s="7"/>
    </row>
    <row r="23639" spans="4:14" s="1" customFormat="1">
      <c r="D23639" s="32"/>
      <c r="G23639" s="32"/>
      <c r="I23639" s="7"/>
      <c r="J23639" s="7"/>
      <c r="K23639" s="7"/>
      <c r="N23639" s="7"/>
    </row>
    <row r="23640" spans="4:14" s="1" customFormat="1">
      <c r="D23640" s="32"/>
      <c r="G23640" s="32"/>
      <c r="I23640" s="7"/>
      <c r="J23640" s="7"/>
      <c r="K23640" s="7"/>
      <c r="N23640" s="7"/>
    </row>
    <row r="23641" spans="4:14" s="1" customFormat="1">
      <c r="D23641" s="32"/>
      <c r="G23641" s="32"/>
      <c r="I23641" s="7"/>
      <c r="J23641" s="7"/>
      <c r="K23641" s="7"/>
      <c r="N23641" s="7"/>
    </row>
    <row r="23642" spans="4:14" s="1" customFormat="1">
      <c r="D23642" s="32"/>
      <c r="G23642" s="32"/>
      <c r="I23642" s="7"/>
      <c r="J23642" s="7"/>
      <c r="K23642" s="7"/>
      <c r="N23642" s="7"/>
    </row>
    <row r="23643" spans="4:14" s="1" customFormat="1">
      <c r="D23643" s="32"/>
      <c r="G23643" s="32"/>
      <c r="I23643" s="7"/>
      <c r="J23643" s="7"/>
      <c r="K23643" s="7"/>
      <c r="N23643" s="7"/>
    </row>
    <row r="23644" spans="4:14" s="1" customFormat="1">
      <c r="D23644" s="32"/>
      <c r="G23644" s="32"/>
      <c r="I23644" s="7"/>
      <c r="J23644" s="7"/>
      <c r="K23644" s="7"/>
      <c r="N23644" s="7"/>
    </row>
    <row r="23645" spans="4:14" s="1" customFormat="1">
      <c r="D23645" s="32"/>
      <c r="G23645" s="32"/>
      <c r="I23645" s="7"/>
      <c r="J23645" s="7"/>
      <c r="K23645" s="7"/>
      <c r="N23645" s="7"/>
    </row>
    <row r="23646" spans="4:14" s="1" customFormat="1">
      <c r="D23646" s="32"/>
      <c r="G23646" s="32"/>
      <c r="I23646" s="7"/>
      <c r="J23646" s="7"/>
      <c r="K23646" s="7"/>
      <c r="N23646" s="7"/>
    </row>
    <row r="23647" spans="4:14" s="1" customFormat="1">
      <c r="D23647" s="32"/>
      <c r="G23647" s="32"/>
      <c r="I23647" s="7"/>
      <c r="J23647" s="7"/>
      <c r="K23647" s="7"/>
      <c r="N23647" s="7"/>
    </row>
    <row r="23648" spans="4:14" s="1" customFormat="1">
      <c r="D23648" s="32"/>
      <c r="G23648" s="32"/>
      <c r="I23648" s="7"/>
      <c r="J23648" s="7"/>
      <c r="K23648" s="7"/>
      <c r="N23648" s="7"/>
    </row>
    <row r="23649" spans="4:14" s="1" customFormat="1">
      <c r="D23649" s="32"/>
      <c r="G23649" s="32"/>
      <c r="I23649" s="7"/>
      <c r="J23649" s="7"/>
      <c r="K23649" s="7"/>
      <c r="N23649" s="7"/>
    </row>
    <row r="23650" spans="4:14" s="1" customFormat="1">
      <c r="D23650" s="32"/>
      <c r="G23650" s="32"/>
      <c r="I23650" s="7"/>
      <c r="J23650" s="7"/>
      <c r="K23650" s="7"/>
      <c r="N23650" s="7"/>
    </row>
    <row r="23651" spans="4:14" s="1" customFormat="1">
      <c r="D23651" s="32"/>
      <c r="G23651" s="32"/>
      <c r="I23651" s="7"/>
      <c r="J23651" s="7"/>
      <c r="K23651" s="7"/>
      <c r="N23651" s="7"/>
    </row>
    <row r="23652" spans="4:14" s="1" customFormat="1">
      <c r="D23652" s="32"/>
      <c r="G23652" s="32"/>
      <c r="I23652" s="7"/>
      <c r="J23652" s="7"/>
      <c r="K23652" s="7"/>
      <c r="N23652" s="7"/>
    </row>
    <row r="23653" spans="4:14" s="1" customFormat="1">
      <c r="D23653" s="32"/>
      <c r="G23653" s="32"/>
      <c r="I23653" s="7"/>
      <c r="J23653" s="7"/>
      <c r="K23653" s="7"/>
      <c r="N23653" s="7"/>
    </row>
    <row r="23654" spans="4:14" s="1" customFormat="1">
      <c r="D23654" s="32"/>
      <c r="G23654" s="32"/>
      <c r="I23654" s="7"/>
      <c r="J23654" s="7"/>
      <c r="K23654" s="7"/>
      <c r="N23654" s="7"/>
    </row>
    <row r="23655" spans="4:14" s="1" customFormat="1">
      <c r="D23655" s="32"/>
      <c r="G23655" s="32"/>
      <c r="I23655" s="7"/>
      <c r="J23655" s="7"/>
      <c r="K23655" s="7"/>
      <c r="N23655" s="7"/>
    </row>
    <row r="23656" spans="4:14" s="1" customFormat="1">
      <c r="D23656" s="32"/>
      <c r="G23656" s="32"/>
      <c r="I23656" s="7"/>
      <c r="J23656" s="7"/>
      <c r="K23656" s="7"/>
      <c r="N23656" s="7"/>
    </row>
    <row r="23657" spans="4:14" s="1" customFormat="1">
      <c r="D23657" s="32"/>
      <c r="G23657" s="32"/>
      <c r="I23657" s="7"/>
      <c r="J23657" s="7"/>
      <c r="K23657" s="7"/>
      <c r="N23657" s="7"/>
    </row>
    <row r="23658" spans="4:14" s="1" customFormat="1">
      <c r="D23658" s="32"/>
      <c r="G23658" s="32"/>
      <c r="I23658" s="7"/>
      <c r="J23658" s="7"/>
      <c r="K23658" s="7"/>
      <c r="N23658" s="7"/>
    </row>
    <row r="23659" spans="4:14" s="1" customFormat="1">
      <c r="D23659" s="32"/>
      <c r="G23659" s="32"/>
      <c r="I23659" s="7"/>
      <c r="J23659" s="7"/>
      <c r="K23659" s="7"/>
      <c r="N23659" s="7"/>
    </row>
    <row r="23660" spans="4:14" s="1" customFormat="1">
      <c r="D23660" s="32"/>
      <c r="G23660" s="32"/>
      <c r="I23660" s="7"/>
      <c r="J23660" s="7"/>
      <c r="K23660" s="7"/>
      <c r="N23660" s="7"/>
    </row>
    <row r="23661" spans="4:14" s="1" customFormat="1">
      <c r="D23661" s="32"/>
      <c r="G23661" s="32"/>
      <c r="I23661" s="7"/>
      <c r="J23661" s="7"/>
      <c r="K23661" s="7"/>
      <c r="N23661" s="7"/>
    </row>
    <row r="23662" spans="4:14" s="1" customFormat="1">
      <c r="D23662" s="32"/>
      <c r="G23662" s="32"/>
      <c r="I23662" s="7"/>
      <c r="J23662" s="7"/>
      <c r="K23662" s="7"/>
      <c r="N23662" s="7"/>
    </row>
    <row r="23663" spans="4:14" s="1" customFormat="1">
      <c r="D23663" s="32"/>
      <c r="G23663" s="32"/>
      <c r="I23663" s="7"/>
      <c r="J23663" s="7"/>
      <c r="K23663" s="7"/>
      <c r="N23663" s="7"/>
    </row>
    <row r="23664" spans="4:14" s="1" customFormat="1">
      <c r="D23664" s="32"/>
      <c r="G23664" s="32"/>
      <c r="I23664" s="7"/>
      <c r="J23664" s="7"/>
      <c r="K23664" s="7"/>
      <c r="N23664" s="7"/>
    </row>
    <row r="23665" spans="4:14" s="1" customFormat="1">
      <c r="D23665" s="32"/>
      <c r="G23665" s="32"/>
      <c r="I23665" s="7"/>
      <c r="J23665" s="7"/>
      <c r="K23665" s="7"/>
      <c r="N23665" s="7"/>
    </row>
    <row r="23666" spans="4:14" s="1" customFormat="1">
      <c r="D23666" s="32"/>
      <c r="G23666" s="32"/>
      <c r="I23666" s="7"/>
      <c r="J23666" s="7"/>
      <c r="K23666" s="7"/>
      <c r="N23666" s="7"/>
    </row>
    <row r="23667" spans="4:14" s="1" customFormat="1">
      <c r="D23667" s="32"/>
      <c r="G23667" s="32"/>
      <c r="I23667" s="7"/>
      <c r="J23667" s="7"/>
      <c r="K23667" s="7"/>
      <c r="N23667" s="7"/>
    </row>
    <row r="23668" spans="4:14" s="1" customFormat="1">
      <c r="D23668" s="32"/>
      <c r="G23668" s="32"/>
      <c r="I23668" s="7"/>
      <c r="J23668" s="7"/>
      <c r="K23668" s="7"/>
      <c r="N23668" s="7"/>
    </row>
    <row r="23669" spans="4:14" s="1" customFormat="1">
      <c r="D23669" s="32"/>
      <c r="G23669" s="32"/>
      <c r="I23669" s="7"/>
      <c r="J23669" s="7"/>
      <c r="K23669" s="7"/>
      <c r="N23669" s="7"/>
    </row>
    <row r="23670" spans="4:14" s="1" customFormat="1">
      <c r="D23670" s="32"/>
      <c r="G23670" s="32"/>
      <c r="I23670" s="7"/>
      <c r="J23670" s="7"/>
      <c r="K23670" s="7"/>
      <c r="N23670" s="7"/>
    </row>
    <row r="23671" spans="4:14" s="1" customFormat="1">
      <c r="D23671" s="32"/>
      <c r="G23671" s="32"/>
      <c r="I23671" s="7"/>
      <c r="J23671" s="7"/>
      <c r="K23671" s="7"/>
      <c r="N23671" s="7"/>
    </row>
    <row r="23672" spans="4:14" s="1" customFormat="1">
      <c r="D23672" s="32"/>
      <c r="G23672" s="32"/>
      <c r="I23672" s="7"/>
      <c r="J23672" s="7"/>
      <c r="K23672" s="7"/>
      <c r="N23672" s="7"/>
    </row>
    <row r="23673" spans="4:14" s="1" customFormat="1">
      <c r="D23673" s="32"/>
      <c r="G23673" s="32"/>
      <c r="I23673" s="7"/>
      <c r="J23673" s="7"/>
      <c r="K23673" s="7"/>
      <c r="N23673" s="7"/>
    </row>
    <row r="23674" spans="4:14" s="1" customFormat="1">
      <c r="D23674" s="32"/>
      <c r="G23674" s="32"/>
      <c r="I23674" s="7"/>
      <c r="J23674" s="7"/>
      <c r="K23674" s="7"/>
      <c r="N23674" s="7"/>
    </row>
    <row r="23675" spans="4:14" s="1" customFormat="1">
      <c r="D23675" s="32"/>
      <c r="G23675" s="32"/>
      <c r="I23675" s="7"/>
      <c r="J23675" s="7"/>
      <c r="K23675" s="7"/>
      <c r="N23675" s="7"/>
    </row>
    <row r="23676" spans="4:14" s="1" customFormat="1">
      <c r="D23676" s="32"/>
      <c r="G23676" s="32"/>
      <c r="I23676" s="7"/>
      <c r="J23676" s="7"/>
      <c r="K23676" s="7"/>
      <c r="N23676" s="7"/>
    </row>
    <row r="23677" spans="4:14" s="1" customFormat="1">
      <c r="D23677" s="32"/>
      <c r="G23677" s="32"/>
      <c r="I23677" s="7"/>
      <c r="J23677" s="7"/>
      <c r="K23677" s="7"/>
      <c r="N23677" s="7"/>
    </row>
    <row r="23678" spans="4:14" s="1" customFormat="1">
      <c r="D23678" s="32"/>
      <c r="G23678" s="32"/>
      <c r="I23678" s="7"/>
      <c r="J23678" s="7"/>
      <c r="K23678" s="7"/>
      <c r="N23678" s="7"/>
    </row>
    <row r="23679" spans="4:14" s="1" customFormat="1">
      <c r="D23679" s="32"/>
      <c r="G23679" s="32"/>
      <c r="I23679" s="7"/>
      <c r="J23679" s="7"/>
      <c r="K23679" s="7"/>
      <c r="N23679" s="7"/>
    </row>
    <row r="23680" spans="4:14" s="1" customFormat="1">
      <c r="D23680" s="32"/>
      <c r="G23680" s="32"/>
      <c r="I23680" s="7"/>
      <c r="J23680" s="7"/>
      <c r="K23680" s="7"/>
      <c r="N23680" s="7"/>
    </row>
    <row r="23681" spans="4:14" s="1" customFormat="1">
      <c r="D23681" s="32"/>
      <c r="G23681" s="32"/>
      <c r="I23681" s="7"/>
      <c r="J23681" s="7"/>
      <c r="K23681" s="7"/>
      <c r="N23681" s="7"/>
    </row>
    <row r="23682" spans="4:14" s="1" customFormat="1">
      <c r="D23682" s="32"/>
      <c r="G23682" s="32"/>
      <c r="I23682" s="7"/>
      <c r="J23682" s="7"/>
      <c r="K23682" s="7"/>
      <c r="N23682" s="7"/>
    </row>
    <row r="23683" spans="4:14" s="1" customFormat="1">
      <c r="D23683" s="32"/>
      <c r="G23683" s="32"/>
      <c r="I23683" s="7"/>
      <c r="J23683" s="7"/>
      <c r="K23683" s="7"/>
      <c r="N23683" s="7"/>
    </row>
    <row r="23684" spans="4:14" s="1" customFormat="1">
      <c r="D23684" s="32"/>
      <c r="G23684" s="32"/>
      <c r="I23684" s="7"/>
      <c r="J23684" s="7"/>
      <c r="K23684" s="7"/>
      <c r="N23684" s="7"/>
    </row>
    <row r="23685" spans="4:14" s="1" customFormat="1">
      <c r="D23685" s="32"/>
      <c r="G23685" s="32"/>
      <c r="I23685" s="7"/>
      <c r="J23685" s="7"/>
      <c r="K23685" s="7"/>
      <c r="N23685" s="7"/>
    </row>
    <row r="23686" spans="4:14" s="1" customFormat="1">
      <c r="D23686" s="32"/>
      <c r="G23686" s="32"/>
      <c r="I23686" s="7"/>
      <c r="J23686" s="7"/>
      <c r="K23686" s="7"/>
      <c r="N23686" s="7"/>
    </row>
    <row r="23687" spans="4:14" s="1" customFormat="1">
      <c r="D23687" s="32"/>
      <c r="G23687" s="32"/>
      <c r="I23687" s="7"/>
      <c r="J23687" s="7"/>
      <c r="K23687" s="7"/>
      <c r="N23687" s="7"/>
    </row>
    <row r="23688" spans="4:14" s="1" customFormat="1">
      <c r="D23688" s="32"/>
      <c r="G23688" s="32"/>
      <c r="I23688" s="7"/>
      <c r="J23688" s="7"/>
      <c r="K23688" s="7"/>
      <c r="N23688" s="7"/>
    </row>
    <row r="23689" spans="4:14" s="1" customFormat="1">
      <c r="D23689" s="32"/>
      <c r="G23689" s="32"/>
      <c r="I23689" s="7"/>
      <c r="J23689" s="7"/>
      <c r="K23689" s="7"/>
      <c r="N23689" s="7"/>
    </row>
    <row r="23690" spans="4:14" s="1" customFormat="1">
      <c r="D23690" s="32"/>
      <c r="G23690" s="32"/>
      <c r="I23690" s="7"/>
      <c r="J23690" s="7"/>
      <c r="K23690" s="7"/>
      <c r="N23690" s="7"/>
    </row>
    <row r="23691" spans="4:14" s="1" customFormat="1">
      <c r="D23691" s="32"/>
      <c r="G23691" s="32"/>
      <c r="I23691" s="7"/>
      <c r="J23691" s="7"/>
      <c r="K23691" s="7"/>
      <c r="N23691" s="7"/>
    </row>
    <row r="23692" spans="4:14" s="1" customFormat="1">
      <c r="D23692" s="32"/>
      <c r="G23692" s="32"/>
      <c r="I23692" s="7"/>
      <c r="J23692" s="7"/>
      <c r="K23692" s="7"/>
      <c r="N23692" s="7"/>
    </row>
    <row r="23693" spans="4:14" s="1" customFormat="1">
      <c r="D23693" s="32"/>
      <c r="G23693" s="32"/>
      <c r="I23693" s="7"/>
      <c r="J23693" s="7"/>
      <c r="K23693" s="7"/>
      <c r="N23693" s="7"/>
    </row>
    <row r="23694" spans="4:14" s="1" customFormat="1">
      <c r="D23694" s="32"/>
      <c r="G23694" s="32"/>
      <c r="I23694" s="7"/>
      <c r="J23694" s="7"/>
      <c r="K23694" s="7"/>
      <c r="N23694" s="7"/>
    </row>
    <row r="23695" spans="4:14" s="1" customFormat="1">
      <c r="D23695" s="32"/>
      <c r="G23695" s="32"/>
      <c r="I23695" s="7"/>
      <c r="J23695" s="7"/>
      <c r="K23695" s="7"/>
      <c r="N23695" s="7"/>
    </row>
    <row r="23696" spans="4:14" s="1" customFormat="1">
      <c r="D23696" s="32"/>
      <c r="G23696" s="32"/>
      <c r="I23696" s="7"/>
      <c r="J23696" s="7"/>
      <c r="K23696" s="7"/>
      <c r="N23696" s="7"/>
    </row>
    <row r="23697" spans="4:14" s="1" customFormat="1">
      <c r="D23697" s="32"/>
      <c r="G23697" s="32"/>
      <c r="I23697" s="7"/>
      <c r="J23697" s="7"/>
      <c r="K23697" s="7"/>
      <c r="N23697" s="7"/>
    </row>
    <row r="23698" spans="4:14" s="1" customFormat="1">
      <c r="D23698" s="32"/>
      <c r="G23698" s="32"/>
      <c r="I23698" s="7"/>
      <c r="J23698" s="7"/>
      <c r="K23698" s="7"/>
      <c r="N23698" s="7"/>
    </row>
    <row r="23699" spans="4:14" s="1" customFormat="1">
      <c r="D23699" s="32"/>
      <c r="G23699" s="32"/>
      <c r="I23699" s="7"/>
      <c r="J23699" s="7"/>
      <c r="K23699" s="7"/>
      <c r="N23699" s="7"/>
    </row>
    <row r="23700" spans="4:14" s="1" customFormat="1">
      <c r="D23700" s="32"/>
      <c r="G23700" s="32"/>
      <c r="I23700" s="7"/>
      <c r="J23700" s="7"/>
      <c r="K23700" s="7"/>
      <c r="N23700" s="7"/>
    </row>
    <row r="23701" spans="4:14" s="1" customFormat="1">
      <c r="D23701" s="32"/>
      <c r="G23701" s="32"/>
      <c r="I23701" s="7"/>
      <c r="J23701" s="7"/>
      <c r="K23701" s="7"/>
      <c r="N23701" s="7"/>
    </row>
    <row r="23702" spans="4:14" s="1" customFormat="1">
      <c r="D23702" s="32"/>
      <c r="G23702" s="32"/>
      <c r="I23702" s="7"/>
      <c r="J23702" s="7"/>
      <c r="K23702" s="7"/>
      <c r="N23702" s="7"/>
    </row>
    <row r="23703" spans="4:14" s="1" customFormat="1">
      <c r="D23703" s="32"/>
      <c r="G23703" s="32"/>
      <c r="I23703" s="7"/>
      <c r="J23703" s="7"/>
      <c r="K23703" s="7"/>
      <c r="N23703" s="7"/>
    </row>
    <row r="23704" spans="4:14" s="1" customFormat="1">
      <c r="D23704" s="32"/>
      <c r="G23704" s="32"/>
      <c r="I23704" s="7"/>
      <c r="J23704" s="7"/>
      <c r="K23704" s="7"/>
      <c r="N23704" s="7"/>
    </row>
    <row r="23705" spans="4:14" s="1" customFormat="1">
      <c r="D23705" s="32"/>
      <c r="G23705" s="32"/>
      <c r="I23705" s="7"/>
      <c r="J23705" s="7"/>
      <c r="K23705" s="7"/>
      <c r="N23705" s="7"/>
    </row>
    <row r="23706" spans="4:14" s="1" customFormat="1">
      <c r="D23706" s="32"/>
      <c r="G23706" s="32"/>
      <c r="I23706" s="7"/>
      <c r="J23706" s="7"/>
      <c r="K23706" s="7"/>
      <c r="N23706" s="7"/>
    </row>
    <row r="23707" spans="4:14" s="1" customFormat="1">
      <c r="D23707" s="32"/>
      <c r="G23707" s="32"/>
      <c r="I23707" s="7"/>
      <c r="J23707" s="7"/>
      <c r="K23707" s="7"/>
      <c r="N23707" s="7"/>
    </row>
    <row r="23708" spans="4:14" s="1" customFormat="1">
      <c r="D23708" s="32"/>
      <c r="G23708" s="32"/>
      <c r="I23708" s="7"/>
      <c r="J23708" s="7"/>
      <c r="K23708" s="7"/>
      <c r="N23708" s="7"/>
    </row>
    <row r="23709" spans="4:14" s="1" customFormat="1">
      <c r="D23709" s="32"/>
      <c r="G23709" s="32"/>
      <c r="I23709" s="7"/>
      <c r="J23709" s="7"/>
      <c r="K23709" s="7"/>
      <c r="N23709" s="7"/>
    </row>
    <row r="23710" spans="4:14" s="1" customFormat="1">
      <c r="D23710" s="32"/>
      <c r="G23710" s="32"/>
      <c r="I23710" s="7"/>
      <c r="J23710" s="7"/>
      <c r="K23710" s="7"/>
      <c r="N23710" s="7"/>
    </row>
    <row r="23711" spans="4:14" s="1" customFormat="1">
      <c r="D23711" s="32"/>
      <c r="G23711" s="32"/>
      <c r="I23711" s="7"/>
      <c r="J23711" s="7"/>
      <c r="K23711" s="7"/>
      <c r="N23711" s="7"/>
    </row>
    <row r="23712" spans="4:14" s="1" customFormat="1">
      <c r="D23712" s="32"/>
      <c r="G23712" s="32"/>
      <c r="I23712" s="7"/>
      <c r="J23712" s="7"/>
      <c r="K23712" s="7"/>
      <c r="N23712" s="7"/>
    </row>
    <row r="23713" spans="4:14" s="1" customFormat="1">
      <c r="D23713" s="32"/>
      <c r="G23713" s="32"/>
      <c r="I23713" s="7"/>
      <c r="J23713" s="7"/>
      <c r="K23713" s="7"/>
      <c r="N23713" s="7"/>
    </row>
    <row r="23714" spans="4:14" s="1" customFormat="1">
      <c r="D23714" s="32"/>
      <c r="G23714" s="32"/>
      <c r="I23714" s="7"/>
      <c r="J23714" s="7"/>
      <c r="K23714" s="7"/>
      <c r="N23714" s="7"/>
    </row>
    <row r="23715" spans="4:14" s="1" customFormat="1">
      <c r="D23715" s="32"/>
      <c r="G23715" s="32"/>
      <c r="I23715" s="7"/>
      <c r="J23715" s="7"/>
      <c r="K23715" s="7"/>
      <c r="N23715" s="7"/>
    </row>
    <row r="23716" spans="4:14" s="1" customFormat="1">
      <c r="D23716" s="32"/>
      <c r="G23716" s="32"/>
      <c r="I23716" s="7"/>
      <c r="J23716" s="7"/>
      <c r="K23716" s="7"/>
      <c r="N23716" s="7"/>
    </row>
    <row r="23717" spans="4:14" s="1" customFormat="1">
      <c r="D23717" s="32"/>
      <c r="G23717" s="32"/>
      <c r="I23717" s="7"/>
      <c r="J23717" s="7"/>
      <c r="K23717" s="7"/>
      <c r="N23717" s="7"/>
    </row>
    <row r="23718" spans="4:14" s="1" customFormat="1">
      <c r="D23718" s="32"/>
      <c r="G23718" s="32"/>
      <c r="I23718" s="7"/>
      <c r="J23718" s="7"/>
      <c r="K23718" s="7"/>
      <c r="N23718" s="7"/>
    </row>
    <row r="23719" spans="4:14" s="1" customFormat="1">
      <c r="D23719" s="32"/>
      <c r="G23719" s="32"/>
      <c r="I23719" s="7"/>
      <c r="J23719" s="7"/>
      <c r="K23719" s="7"/>
      <c r="N23719" s="7"/>
    </row>
    <row r="23720" spans="4:14" s="1" customFormat="1">
      <c r="D23720" s="32"/>
      <c r="G23720" s="32"/>
      <c r="I23720" s="7"/>
      <c r="J23720" s="7"/>
      <c r="K23720" s="7"/>
      <c r="N23720" s="7"/>
    </row>
    <row r="23721" spans="4:14" s="1" customFormat="1">
      <c r="D23721" s="32"/>
      <c r="G23721" s="32"/>
      <c r="I23721" s="7"/>
      <c r="J23721" s="7"/>
      <c r="K23721" s="7"/>
      <c r="N23721" s="7"/>
    </row>
    <row r="23722" spans="4:14" s="1" customFormat="1">
      <c r="D23722" s="32"/>
      <c r="G23722" s="32"/>
      <c r="I23722" s="7"/>
      <c r="J23722" s="7"/>
      <c r="K23722" s="7"/>
      <c r="N23722" s="7"/>
    </row>
    <row r="23723" spans="4:14" s="1" customFormat="1">
      <c r="D23723" s="32"/>
      <c r="G23723" s="32"/>
      <c r="I23723" s="7"/>
      <c r="J23723" s="7"/>
      <c r="K23723" s="7"/>
      <c r="N23723" s="7"/>
    </row>
    <row r="23724" spans="4:14" s="1" customFormat="1">
      <c r="D23724" s="32"/>
      <c r="G23724" s="32"/>
      <c r="I23724" s="7"/>
      <c r="J23724" s="7"/>
      <c r="K23724" s="7"/>
      <c r="N23724" s="7"/>
    </row>
    <row r="23725" spans="4:14" s="1" customFormat="1">
      <c r="D23725" s="32"/>
      <c r="G23725" s="32"/>
      <c r="I23725" s="7"/>
      <c r="J23725" s="7"/>
      <c r="K23725" s="7"/>
      <c r="N23725" s="7"/>
    </row>
    <row r="23726" spans="4:14" s="1" customFormat="1">
      <c r="D23726" s="32"/>
      <c r="G23726" s="32"/>
      <c r="I23726" s="7"/>
      <c r="J23726" s="7"/>
      <c r="K23726" s="7"/>
      <c r="N23726" s="7"/>
    </row>
    <row r="23727" spans="4:14" s="1" customFormat="1">
      <c r="D23727" s="32"/>
      <c r="G23727" s="32"/>
      <c r="I23727" s="7"/>
      <c r="J23727" s="7"/>
      <c r="K23727" s="7"/>
      <c r="N23727" s="7"/>
    </row>
    <row r="23728" spans="4:14" s="1" customFormat="1">
      <c r="D23728" s="32"/>
      <c r="G23728" s="32"/>
      <c r="I23728" s="7"/>
      <c r="J23728" s="7"/>
      <c r="K23728" s="7"/>
      <c r="N23728" s="7"/>
    </row>
    <row r="23729" spans="4:14" s="1" customFormat="1">
      <c r="D23729" s="32"/>
      <c r="G23729" s="32"/>
      <c r="I23729" s="7"/>
      <c r="J23729" s="7"/>
      <c r="K23729" s="7"/>
      <c r="N23729" s="7"/>
    </row>
    <row r="23730" spans="4:14" s="1" customFormat="1">
      <c r="D23730" s="32"/>
      <c r="G23730" s="32"/>
      <c r="I23730" s="7"/>
      <c r="J23730" s="7"/>
      <c r="K23730" s="7"/>
      <c r="N23730" s="7"/>
    </row>
    <row r="23731" spans="4:14" s="1" customFormat="1">
      <c r="D23731" s="32"/>
      <c r="G23731" s="32"/>
      <c r="I23731" s="7"/>
      <c r="J23731" s="7"/>
      <c r="K23731" s="7"/>
      <c r="N23731" s="7"/>
    </row>
    <row r="23732" spans="4:14" s="1" customFormat="1">
      <c r="D23732" s="32"/>
      <c r="G23732" s="32"/>
      <c r="I23732" s="7"/>
      <c r="J23732" s="7"/>
      <c r="K23732" s="7"/>
      <c r="N23732" s="7"/>
    </row>
    <row r="23733" spans="4:14" s="1" customFormat="1">
      <c r="D23733" s="32"/>
      <c r="G23733" s="32"/>
      <c r="I23733" s="7"/>
      <c r="J23733" s="7"/>
      <c r="K23733" s="7"/>
      <c r="N23733" s="7"/>
    </row>
    <row r="23734" spans="4:14" s="1" customFormat="1">
      <c r="D23734" s="32"/>
      <c r="G23734" s="32"/>
      <c r="I23734" s="7"/>
      <c r="J23734" s="7"/>
      <c r="K23734" s="7"/>
      <c r="N23734" s="7"/>
    </row>
    <row r="23735" spans="4:14" s="1" customFormat="1">
      <c r="D23735" s="32"/>
      <c r="G23735" s="32"/>
      <c r="I23735" s="7"/>
      <c r="J23735" s="7"/>
      <c r="K23735" s="7"/>
      <c r="N23735" s="7"/>
    </row>
    <row r="23736" spans="4:14" s="1" customFormat="1">
      <c r="D23736" s="32"/>
      <c r="G23736" s="32"/>
      <c r="I23736" s="7"/>
      <c r="J23736" s="7"/>
      <c r="K23736" s="7"/>
      <c r="N23736" s="7"/>
    </row>
    <row r="23737" spans="4:14" s="1" customFormat="1">
      <c r="D23737" s="32"/>
      <c r="G23737" s="32"/>
      <c r="I23737" s="7"/>
      <c r="J23737" s="7"/>
      <c r="K23737" s="7"/>
      <c r="N23737" s="7"/>
    </row>
    <row r="23738" spans="4:14" s="1" customFormat="1">
      <c r="D23738" s="32"/>
      <c r="G23738" s="32"/>
      <c r="I23738" s="7"/>
      <c r="J23738" s="7"/>
      <c r="K23738" s="7"/>
      <c r="N23738" s="7"/>
    </row>
    <row r="23739" spans="4:14" s="1" customFormat="1">
      <c r="D23739" s="32"/>
      <c r="G23739" s="32"/>
      <c r="I23739" s="7"/>
      <c r="J23739" s="7"/>
      <c r="K23739" s="7"/>
      <c r="N23739" s="7"/>
    </row>
    <row r="23740" spans="4:14" s="1" customFormat="1">
      <c r="D23740" s="32"/>
      <c r="G23740" s="32"/>
      <c r="I23740" s="7"/>
      <c r="J23740" s="7"/>
      <c r="K23740" s="7"/>
      <c r="N23740" s="7"/>
    </row>
    <row r="23741" spans="4:14" s="1" customFormat="1">
      <c r="D23741" s="32"/>
      <c r="G23741" s="32"/>
      <c r="I23741" s="7"/>
      <c r="J23741" s="7"/>
      <c r="K23741" s="7"/>
      <c r="N23741" s="7"/>
    </row>
    <row r="23742" spans="4:14" s="1" customFormat="1">
      <c r="D23742" s="32"/>
      <c r="G23742" s="32"/>
      <c r="I23742" s="7"/>
      <c r="J23742" s="7"/>
      <c r="K23742" s="7"/>
      <c r="N23742" s="7"/>
    </row>
    <row r="23743" spans="4:14" s="1" customFormat="1">
      <c r="D23743" s="32"/>
      <c r="G23743" s="32"/>
      <c r="I23743" s="7"/>
      <c r="J23743" s="7"/>
      <c r="K23743" s="7"/>
      <c r="N23743" s="7"/>
    </row>
    <row r="23744" spans="4:14" s="1" customFormat="1">
      <c r="D23744" s="32"/>
      <c r="G23744" s="32"/>
      <c r="I23744" s="7"/>
      <c r="J23744" s="7"/>
      <c r="K23744" s="7"/>
      <c r="N23744" s="7"/>
    </row>
    <row r="23745" spans="4:14" s="1" customFormat="1">
      <c r="D23745" s="32"/>
      <c r="G23745" s="32"/>
      <c r="I23745" s="7"/>
      <c r="J23745" s="7"/>
      <c r="K23745" s="7"/>
      <c r="N23745" s="7"/>
    </row>
    <row r="23746" spans="4:14" s="1" customFormat="1">
      <c r="D23746" s="32"/>
      <c r="G23746" s="32"/>
      <c r="I23746" s="7"/>
      <c r="J23746" s="7"/>
      <c r="K23746" s="7"/>
      <c r="N23746" s="7"/>
    </row>
    <row r="23747" spans="4:14" s="1" customFormat="1">
      <c r="D23747" s="32"/>
      <c r="G23747" s="32"/>
      <c r="I23747" s="7"/>
      <c r="J23747" s="7"/>
      <c r="K23747" s="7"/>
      <c r="N23747" s="7"/>
    </row>
    <row r="23748" spans="4:14" s="1" customFormat="1">
      <c r="D23748" s="32"/>
      <c r="G23748" s="32"/>
      <c r="I23748" s="7"/>
      <c r="J23748" s="7"/>
      <c r="K23748" s="7"/>
      <c r="N23748" s="7"/>
    </row>
    <row r="23749" spans="4:14" s="1" customFormat="1">
      <c r="D23749" s="32"/>
      <c r="G23749" s="32"/>
      <c r="I23749" s="7"/>
      <c r="J23749" s="7"/>
      <c r="K23749" s="7"/>
      <c r="N23749" s="7"/>
    </row>
    <row r="23750" spans="4:14" s="1" customFormat="1">
      <c r="D23750" s="32"/>
      <c r="G23750" s="32"/>
      <c r="I23750" s="7"/>
      <c r="J23750" s="7"/>
      <c r="K23750" s="7"/>
      <c r="N23750" s="7"/>
    </row>
    <row r="23751" spans="4:14" s="1" customFormat="1">
      <c r="D23751" s="32"/>
      <c r="G23751" s="32"/>
      <c r="I23751" s="7"/>
      <c r="J23751" s="7"/>
      <c r="K23751" s="7"/>
      <c r="N23751" s="7"/>
    </row>
    <row r="23752" spans="4:14" s="1" customFormat="1">
      <c r="D23752" s="32"/>
      <c r="G23752" s="32"/>
      <c r="I23752" s="7"/>
      <c r="J23752" s="7"/>
      <c r="K23752" s="7"/>
      <c r="N23752" s="7"/>
    </row>
    <row r="23753" spans="4:14" s="1" customFormat="1">
      <c r="D23753" s="32"/>
      <c r="G23753" s="32"/>
      <c r="I23753" s="7"/>
      <c r="J23753" s="7"/>
      <c r="K23753" s="7"/>
      <c r="N23753" s="7"/>
    </row>
    <row r="23754" spans="4:14" s="1" customFormat="1">
      <c r="D23754" s="32"/>
      <c r="G23754" s="32"/>
      <c r="I23754" s="7"/>
      <c r="J23754" s="7"/>
      <c r="K23754" s="7"/>
      <c r="N23754" s="7"/>
    </row>
    <row r="23755" spans="4:14" s="1" customFormat="1">
      <c r="D23755" s="32"/>
      <c r="G23755" s="32"/>
      <c r="I23755" s="7"/>
      <c r="J23755" s="7"/>
      <c r="K23755" s="7"/>
      <c r="N23755" s="7"/>
    </row>
    <row r="23756" spans="4:14" s="1" customFormat="1">
      <c r="D23756" s="32"/>
      <c r="G23756" s="32"/>
      <c r="I23756" s="7"/>
      <c r="J23756" s="7"/>
      <c r="K23756" s="7"/>
      <c r="N23756" s="7"/>
    </row>
    <row r="23757" spans="4:14" s="1" customFormat="1">
      <c r="D23757" s="32"/>
      <c r="G23757" s="32"/>
      <c r="I23757" s="7"/>
      <c r="J23757" s="7"/>
      <c r="K23757" s="7"/>
      <c r="N23757" s="7"/>
    </row>
    <row r="23758" spans="4:14" s="1" customFormat="1">
      <c r="D23758" s="32"/>
      <c r="G23758" s="32"/>
      <c r="I23758" s="7"/>
      <c r="J23758" s="7"/>
      <c r="K23758" s="7"/>
      <c r="N23758" s="7"/>
    </row>
    <row r="23759" spans="4:14" s="1" customFormat="1">
      <c r="D23759" s="32"/>
      <c r="G23759" s="32"/>
      <c r="I23759" s="7"/>
      <c r="J23759" s="7"/>
      <c r="K23759" s="7"/>
      <c r="N23759" s="7"/>
    </row>
    <row r="23760" spans="4:14" s="1" customFormat="1">
      <c r="D23760" s="32"/>
      <c r="G23760" s="32"/>
      <c r="I23760" s="7"/>
      <c r="J23760" s="7"/>
      <c r="K23760" s="7"/>
      <c r="N23760" s="7"/>
    </row>
    <row r="23761" spans="4:14" s="1" customFormat="1">
      <c r="D23761" s="32"/>
      <c r="G23761" s="32"/>
      <c r="I23761" s="7"/>
      <c r="J23761" s="7"/>
      <c r="K23761" s="7"/>
      <c r="N23761" s="7"/>
    </row>
    <row r="23762" spans="4:14" s="1" customFormat="1">
      <c r="D23762" s="32"/>
      <c r="G23762" s="32"/>
      <c r="I23762" s="7"/>
      <c r="J23762" s="7"/>
      <c r="K23762" s="7"/>
      <c r="N23762" s="7"/>
    </row>
    <row r="23763" spans="4:14" s="1" customFormat="1">
      <c r="D23763" s="32"/>
      <c r="G23763" s="32"/>
      <c r="I23763" s="7"/>
      <c r="J23763" s="7"/>
      <c r="K23763" s="7"/>
      <c r="N23763" s="7"/>
    </row>
    <row r="23764" spans="4:14" s="1" customFormat="1">
      <c r="D23764" s="32"/>
      <c r="G23764" s="32"/>
      <c r="I23764" s="7"/>
      <c r="J23764" s="7"/>
      <c r="K23764" s="7"/>
      <c r="N23764" s="7"/>
    </row>
    <row r="23765" spans="4:14" s="1" customFormat="1">
      <c r="D23765" s="32"/>
      <c r="G23765" s="32"/>
      <c r="I23765" s="7"/>
      <c r="J23765" s="7"/>
      <c r="K23765" s="7"/>
      <c r="N23765" s="7"/>
    </row>
    <row r="23766" spans="4:14" s="1" customFormat="1">
      <c r="D23766" s="32"/>
      <c r="G23766" s="32"/>
      <c r="I23766" s="7"/>
      <c r="J23766" s="7"/>
      <c r="K23766" s="7"/>
      <c r="N23766" s="7"/>
    </row>
    <row r="23767" spans="4:14" s="1" customFormat="1">
      <c r="D23767" s="32"/>
      <c r="G23767" s="32"/>
      <c r="I23767" s="7"/>
      <c r="J23767" s="7"/>
      <c r="K23767" s="7"/>
      <c r="N23767" s="7"/>
    </row>
    <row r="23768" spans="4:14" s="1" customFormat="1">
      <c r="D23768" s="32"/>
      <c r="G23768" s="32"/>
      <c r="I23768" s="7"/>
      <c r="J23768" s="7"/>
      <c r="K23768" s="7"/>
      <c r="N23768" s="7"/>
    </row>
    <row r="23769" spans="4:14" s="1" customFormat="1">
      <c r="D23769" s="32"/>
      <c r="G23769" s="32"/>
      <c r="I23769" s="7"/>
      <c r="J23769" s="7"/>
      <c r="K23769" s="7"/>
      <c r="N23769" s="7"/>
    </row>
    <row r="23770" spans="4:14" s="1" customFormat="1">
      <c r="D23770" s="32"/>
      <c r="G23770" s="32"/>
      <c r="I23770" s="7"/>
      <c r="J23770" s="7"/>
      <c r="K23770" s="7"/>
      <c r="N23770" s="7"/>
    </row>
    <row r="23771" spans="4:14" s="1" customFormat="1">
      <c r="D23771" s="32"/>
      <c r="G23771" s="32"/>
      <c r="I23771" s="7"/>
      <c r="J23771" s="7"/>
      <c r="K23771" s="7"/>
      <c r="N23771" s="7"/>
    </row>
    <row r="23772" spans="4:14" s="1" customFormat="1">
      <c r="D23772" s="32"/>
      <c r="G23772" s="32"/>
      <c r="I23772" s="7"/>
      <c r="J23772" s="7"/>
      <c r="K23772" s="7"/>
      <c r="N23772" s="7"/>
    </row>
    <row r="23773" spans="4:14" s="1" customFormat="1">
      <c r="D23773" s="32"/>
      <c r="G23773" s="32"/>
      <c r="I23773" s="7"/>
      <c r="J23773" s="7"/>
      <c r="K23773" s="7"/>
      <c r="N23773" s="7"/>
    </row>
    <row r="23774" spans="4:14" s="1" customFormat="1">
      <c r="D23774" s="32"/>
      <c r="G23774" s="32"/>
      <c r="I23774" s="7"/>
      <c r="J23774" s="7"/>
      <c r="K23774" s="7"/>
      <c r="N23774" s="7"/>
    </row>
    <row r="23775" spans="4:14" s="1" customFormat="1">
      <c r="D23775" s="32"/>
      <c r="G23775" s="32"/>
      <c r="I23775" s="7"/>
      <c r="J23775" s="7"/>
      <c r="K23775" s="7"/>
      <c r="N23775" s="7"/>
    </row>
    <row r="23776" spans="4:14" s="1" customFormat="1">
      <c r="D23776" s="32"/>
      <c r="G23776" s="32"/>
      <c r="I23776" s="7"/>
      <c r="J23776" s="7"/>
      <c r="K23776" s="7"/>
      <c r="N23776" s="7"/>
    </row>
    <row r="23777" spans="4:14" s="1" customFormat="1">
      <c r="D23777" s="32"/>
      <c r="G23777" s="32"/>
      <c r="I23777" s="7"/>
      <c r="J23777" s="7"/>
      <c r="K23777" s="7"/>
      <c r="N23777" s="7"/>
    </row>
    <row r="23778" spans="4:14" s="1" customFormat="1">
      <c r="D23778" s="32"/>
      <c r="G23778" s="32"/>
      <c r="I23778" s="7"/>
      <c r="J23778" s="7"/>
      <c r="K23778" s="7"/>
      <c r="N23778" s="7"/>
    </row>
    <row r="23779" spans="4:14" s="1" customFormat="1">
      <c r="D23779" s="32"/>
      <c r="G23779" s="32"/>
      <c r="I23779" s="7"/>
      <c r="J23779" s="7"/>
      <c r="K23779" s="7"/>
      <c r="N23779" s="7"/>
    </row>
    <row r="23780" spans="4:14" s="1" customFormat="1">
      <c r="D23780" s="32"/>
      <c r="G23780" s="32"/>
      <c r="I23780" s="7"/>
      <c r="J23780" s="7"/>
      <c r="K23780" s="7"/>
      <c r="N23780" s="7"/>
    </row>
    <row r="23781" spans="4:14" s="1" customFormat="1">
      <c r="D23781" s="32"/>
      <c r="G23781" s="32"/>
      <c r="I23781" s="7"/>
      <c r="J23781" s="7"/>
      <c r="K23781" s="7"/>
      <c r="N23781" s="7"/>
    </row>
    <row r="23782" spans="4:14" s="1" customFormat="1">
      <c r="D23782" s="32"/>
      <c r="G23782" s="32"/>
      <c r="I23782" s="7"/>
      <c r="J23782" s="7"/>
      <c r="K23782" s="7"/>
      <c r="N23782" s="7"/>
    </row>
    <row r="23783" spans="4:14" s="1" customFormat="1">
      <c r="D23783" s="32"/>
      <c r="G23783" s="32"/>
      <c r="I23783" s="7"/>
      <c r="J23783" s="7"/>
      <c r="K23783" s="7"/>
      <c r="N23783" s="7"/>
    </row>
    <row r="23784" spans="4:14" s="1" customFormat="1">
      <c r="D23784" s="32"/>
      <c r="G23784" s="32"/>
      <c r="I23784" s="7"/>
      <c r="J23784" s="7"/>
      <c r="K23784" s="7"/>
      <c r="N23784" s="7"/>
    </row>
    <row r="23785" spans="4:14" s="1" customFormat="1">
      <c r="D23785" s="32"/>
      <c r="G23785" s="32"/>
      <c r="I23785" s="7"/>
      <c r="J23785" s="7"/>
      <c r="K23785" s="7"/>
      <c r="N23785" s="7"/>
    </row>
    <row r="23786" spans="4:14" s="1" customFormat="1">
      <c r="D23786" s="32"/>
      <c r="G23786" s="32"/>
      <c r="I23786" s="7"/>
      <c r="J23786" s="7"/>
      <c r="K23786" s="7"/>
      <c r="N23786" s="7"/>
    </row>
    <row r="23787" spans="4:14" s="1" customFormat="1">
      <c r="D23787" s="32"/>
      <c r="G23787" s="32"/>
      <c r="I23787" s="7"/>
      <c r="J23787" s="7"/>
      <c r="K23787" s="7"/>
      <c r="N23787" s="7"/>
    </row>
    <row r="23788" spans="4:14" s="1" customFormat="1">
      <c r="D23788" s="32"/>
      <c r="G23788" s="32"/>
      <c r="I23788" s="7"/>
      <c r="J23788" s="7"/>
      <c r="K23788" s="7"/>
      <c r="N23788" s="7"/>
    </row>
    <row r="23789" spans="4:14" s="1" customFormat="1">
      <c r="D23789" s="32"/>
      <c r="G23789" s="32"/>
      <c r="I23789" s="7"/>
      <c r="J23789" s="7"/>
      <c r="K23789" s="7"/>
      <c r="N23789" s="7"/>
    </row>
    <row r="23790" spans="4:14" s="1" customFormat="1">
      <c r="D23790" s="32"/>
      <c r="G23790" s="32"/>
      <c r="I23790" s="7"/>
      <c r="J23790" s="7"/>
      <c r="K23790" s="7"/>
      <c r="N23790" s="7"/>
    </row>
    <row r="23791" spans="4:14" s="1" customFormat="1">
      <c r="D23791" s="32"/>
      <c r="G23791" s="32"/>
      <c r="I23791" s="7"/>
      <c r="J23791" s="7"/>
      <c r="K23791" s="7"/>
      <c r="N23791" s="7"/>
    </row>
    <row r="23792" spans="4:14" s="1" customFormat="1">
      <c r="D23792" s="32"/>
      <c r="G23792" s="32"/>
      <c r="I23792" s="7"/>
      <c r="J23792" s="7"/>
      <c r="K23792" s="7"/>
      <c r="N23792" s="7"/>
    </row>
    <row r="23793" spans="4:14" s="1" customFormat="1">
      <c r="D23793" s="32"/>
      <c r="G23793" s="32"/>
      <c r="I23793" s="7"/>
      <c r="J23793" s="7"/>
      <c r="K23793" s="7"/>
      <c r="N23793" s="7"/>
    </row>
    <row r="23794" spans="4:14" s="1" customFormat="1">
      <c r="D23794" s="32"/>
      <c r="G23794" s="32"/>
      <c r="I23794" s="7"/>
      <c r="J23794" s="7"/>
      <c r="K23794" s="7"/>
      <c r="N23794" s="7"/>
    </row>
    <row r="23795" spans="4:14" s="1" customFormat="1">
      <c r="D23795" s="32"/>
      <c r="G23795" s="32"/>
      <c r="I23795" s="7"/>
      <c r="J23795" s="7"/>
      <c r="K23795" s="7"/>
      <c r="N23795" s="7"/>
    </row>
    <row r="23796" spans="4:14" s="1" customFormat="1">
      <c r="D23796" s="32"/>
      <c r="G23796" s="32"/>
      <c r="I23796" s="7"/>
      <c r="J23796" s="7"/>
      <c r="K23796" s="7"/>
      <c r="N23796" s="7"/>
    </row>
    <row r="23797" spans="4:14" s="1" customFormat="1">
      <c r="D23797" s="32"/>
      <c r="G23797" s="32"/>
      <c r="I23797" s="7"/>
      <c r="J23797" s="7"/>
      <c r="K23797" s="7"/>
      <c r="N23797" s="7"/>
    </row>
    <row r="23798" spans="4:14" s="1" customFormat="1">
      <c r="D23798" s="32"/>
      <c r="G23798" s="32"/>
      <c r="I23798" s="7"/>
      <c r="J23798" s="7"/>
      <c r="K23798" s="7"/>
      <c r="N23798" s="7"/>
    </row>
    <row r="23799" spans="4:14" s="1" customFormat="1">
      <c r="D23799" s="32"/>
      <c r="G23799" s="32"/>
      <c r="I23799" s="7"/>
      <c r="J23799" s="7"/>
      <c r="K23799" s="7"/>
      <c r="N23799" s="7"/>
    </row>
    <row r="23800" spans="4:14" s="1" customFormat="1">
      <c r="D23800" s="32"/>
      <c r="G23800" s="32"/>
      <c r="I23800" s="7"/>
      <c r="J23800" s="7"/>
      <c r="K23800" s="7"/>
      <c r="N23800" s="7"/>
    </row>
    <row r="23801" spans="4:14" s="1" customFormat="1">
      <c r="D23801" s="32"/>
      <c r="G23801" s="32"/>
      <c r="I23801" s="7"/>
      <c r="J23801" s="7"/>
      <c r="K23801" s="7"/>
      <c r="N23801" s="7"/>
    </row>
    <row r="23802" spans="4:14" s="1" customFormat="1">
      <c r="D23802" s="32"/>
      <c r="G23802" s="32"/>
      <c r="I23802" s="7"/>
      <c r="J23802" s="7"/>
      <c r="K23802" s="7"/>
      <c r="N23802" s="7"/>
    </row>
    <row r="23803" spans="4:14" s="1" customFormat="1">
      <c r="D23803" s="32"/>
      <c r="G23803" s="32"/>
      <c r="I23803" s="7"/>
      <c r="J23803" s="7"/>
      <c r="K23803" s="7"/>
      <c r="N23803" s="7"/>
    </row>
    <row r="23804" spans="4:14" s="1" customFormat="1">
      <c r="D23804" s="32"/>
      <c r="G23804" s="32"/>
      <c r="I23804" s="7"/>
      <c r="J23804" s="7"/>
      <c r="K23804" s="7"/>
      <c r="N23804" s="7"/>
    </row>
    <row r="23805" spans="4:14" s="1" customFormat="1">
      <c r="D23805" s="32"/>
      <c r="G23805" s="32"/>
      <c r="I23805" s="7"/>
      <c r="J23805" s="7"/>
      <c r="K23805" s="7"/>
      <c r="N23805" s="7"/>
    </row>
    <row r="23806" spans="4:14" s="1" customFormat="1">
      <c r="D23806" s="32"/>
      <c r="G23806" s="32"/>
      <c r="I23806" s="7"/>
      <c r="J23806" s="7"/>
      <c r="K23806" s="7"/>
      <c r="N23806" s="7"/>
    </row>
    <row r="23807" spans="4:14" s="1" customFormat="1">
      <c r="D23807" s="32"/>
      <c r="G23807" s="32"/>
      <c r="I23807" s="7"/>
      <c r="J23807" s="7"/>
      <c r="K23807" s="7"/>
      <c r="N23807" s="7"/>
    </row>
    <row r="23808" spans="4:14" s="1" customFormat="1">
      <c r="D23808" s="32"/>
      <c r="G23808" s="32"/>
      <c r="I23808" s="7"/>
      <c r="J23808" s="7"/>
      <c r="K23808" s="7"/>
      <c r="N23808" s="7"/>
    </row>
    <row r="23809" spans="4:14" s="1" customFormat="1">
      <c r="D23809" s="32"/>
      <c r="G23809" s="32"/>
      <c r="I23809" s="7"/>
      <c r="J23809" s="7"/>
      <c r="K23809" s="7"/>
      <c r="N23809" s="7"/>
    </row>
    <row r="23810" spans="4:14" s="1" customFormat="1">
      <c r="D23810" s="32"/>
      <c r="G23810" s="32"/>
      <c r="I23810" s="7"/>
      <c r="J23810" s="7"/>
      <c r="K23810" s="7"/>
      <c r="N23810" s="7"/>
    </row>
    <row r="23811" spans="4:14" s="1" customFormat="1">
      <c r="D23811" s="32"/>
      <c r="G23811" s="32"/>
      <c r="I23811" s="7"/>
      <c r="J23811" s="7"/>
      <c r="K23811" s="7"/>
      <c r="N23811" s="7"/>
    </row>
    <row r="23812" spans="4:14" s="1" customFormat="1">
      <c r="D23812" s="32"/>
      <c r="G23812" s="32"/>
      <c r="I23812" s="7"/>
      <c r="J23812" s="7"/>
      <c r="K23812" s="7"/>
      <c r="N23812" s="7"/>
    </row>
    <row r="23813" spans="4:14" s="1" customFormat="1">
      <c r="D23813" s="32"/>
      <c r="G23813" s="32"/>
      <c r="I23813" s="7"/>
      <c r="J23813" s="7"/>
      <c r="K23813" s="7"/>
      <c r="N23813" s="7"/>
    </row>
    <row r="23814" spans="4:14" s="1" customFormat="1">
      <c r="D23814" s="32"/>
      <c r="G23814" s="32"/>
      <c r="I23814" s="7"/>
      <c r="J23814" s="7"/>
      <c r="K23814" s="7"/>
      <c r="N23814" s="7"/>
    </row>
    <row r="23815" spans="4:14" s="1" customFormat="1">
      <c r="D23815" s="32"/>
      <c r="G23815" s="32"/>
      <c r="I23815" s="7"/>
      <c r="J23815" s="7"/>
      <c r="K23815" s="7"/>
      <c r="N23815" s="7"/>
    </row>
    <row r="23816" spans="4:14" s="1" customFormat="1">
      <c r="D23816" s="32"/>
      <c r="G23816" s="32"/>
      <c r="I23816" s="7"/>
      <c r="J23816" s="7"/>
      <c r="K23816" s="7"/>
      <c r="N23816" s="7"/>
    </row>
    <row r="23817" spans="4:14" s="1" customFormat="1">
      <c r="D23817" s="32"/>
      <c r="G23817" s="32"/>
      <c r="I23817" s="7"/>
      <c r="J23817" s="7"/>
      <c r="K23817" s="7"/>
      <c r="N23817" s="7"/>
    </row>
    <row r="23818" spans="4:14" s="1" customFormat="1">
      <c r="D23818" s="32"/>
      <c r="G23818" s="32"/>
      <c r="I23818" s="7"/>
      <c r="J23818" s="7"/>
      <c r="K23818" s="7"/>
      <c r="N23818" s="7"/>
    </row>
    <row r="23819" spans="4:14" s="1" customFormat="1">
      <c r="D23819" s="32"/>
      <c r="G23819" s="32"/>
      <c r="I23819" s="7"/>
      <c r="J23819" s="7"/>
      <c r="K23819" s="7"/>
      <c r="N23819" s="7"/>
    </row>
    <row r="23820" spans="4:14" s="1" customFormat="1">
      <c r="D23820" s="32"/>
      <c r="G23820" s="32"/>
      <c r="I23820" s="7"/>
      <c r="J23820" s="7"/>
      <c r="K23820" s="7"/>
      <c r="N23820" s="7"/>
    </row>
    <row r="23821" spans="4:14" s="1" customFormat="1">
      <c r="D23821" s="32"/>
      <c r="G23821" s="32"/>
      <c r="I23821" s="7"/>
      <c r="J23821" s="7"/>
      <c r="K23821" s="7"/>
      <c r="N23821" s="7"/>
    </row>
    <row r="23822" spans="4:14" s="1" customFormat="1">
      <c r="D23822" s="32"/>
      <c r="G23822" s="32"/>
      <c r="I23822" s="7"/>
      <c r="J23822" s="7"/>
      <c r="K23822" s="7"/>
      <c r="N23822" s="7"/>
    </row>
    <row r="23823" spans="4:14" s="1" customFormat="1">
      <c r="D23823" s="32"/>
      <c r="G23823" s="32"/>
      <c r="I23823" s="7"/>
      <c r="J23823" s="7"/>
      <c r="K23823" s="7"/>
      <c r="N23823" s="7"/>
    </row>
    <row r="23824" spans="4:14" s="1" customFormat="1">
      <c r="D23824" s="32"/>
      <c r="G23824" s="32"/>
      <c r="I23824" s="7"/>
      <c r="J23824" s="7"/>
      <c r="K23824" s="7"/>
      <c r="N23824" s="7"/>
    </row>
    <row r="23825" spans="4:14" s="1" customFormat="1">
      <c r="D23825" s="32"/>
      <c r="G23825" s="32"/>
      <c r="I23825" s="7"/>
      <c r="J23825" s="7"/>
      <c r="K23825" s="7"/>
      <c r="N23825" s="7"/>
    </row>
    <row r="23826" spans="4:14" s="1" customFormat="1">
      <c r="D23826" s="32"/>
      <c r="G23826" s="32"/>
      <c r="I23826" s="7"/>
      <c r="J23826" s="7"/>
      <c r="K23826" s="7"/>
      <c r="N23826" s="7"/>
    </row>
    <row r="23827" spans="4:14" s="1" customFormat="1">
      <c r="D23827" s="32"/>
      <c r="G23827" s="32"/>
      <c r="I23827" s="7"/>
      <c r="J23827" s="7"/>
      <c r="K23827" s="7"/>
      <c r="N23827" s="7"/>
    </row>
    <row r="23828" spans="4:14" s="1" customFormat="1">
      <c r="D23828" s="32"/>
      <c r="G23828" s="32"/>
      <c r="I23828" s="7"/>
      <c r="J23828" s="7"/>
      <c r="K23828" s="7"/>
      <c r="N23828" s="7"/>
    </row>
    <row r="23829" spans="4:14" s="1" customFormat="1">
      <c r="D23829" s="32"/>
      <c r="G23829" s="32"/>
      <c r="I23829" s="7"/>
      <c r="J23829" s="7"/>
      <c r="K23829" s="7"/>
      <c r="N23829" s="7"/>
    </row>
    <row r="23830" spans="4:14" s="1" customFormat="1">
      <c r="D23830" s="32"/>
      <c r="G23830" s="32"/>
      <c r="I23830" s="7"/>
      <c r="J23830" s="7"/>
      <c r="K23830" s="7"/>
      <c r="N23830" s="7"/>
    </row>
    <row r="23831" spans="4:14" s="1" customFormat="1">
      <c r="D23831" s="32"/>
      <c r="G23831" s="32"/>
      <c r="I23831" s="7"/>
      <c r="J23831" s="7"/>
      <c r="K23831" s="7"/>
      <c r="N23831" s="7"/>
    </row>
    <row r="23832" spans="4:14" s="1" customFormat="1">
      <c r="D23832" s="32"/>
      <c r="G23832" s="32"/>
      <c r="I23832" s="7"/>
      <c r="J23832" s="7"/>
      <c r="K23832" s="7"/>
      <c r="N23832" s="7"/>
    </row>
    <row r="23833" spans="4:14" s="1" customFormat="1">
      <c r="D23833" s="32"/>
      <c r="G23833" s="32"/>
      <c r="I23833" s="7"/>
      <c r="J23833" s="7"/>
      <c r="K23833" s="7"/>
      <c r="N23833" s="7"/>
    </row>
    <row r="23834" spans="4:14" s="1" customFormat="1">
      <c r="D23834" s="32"/>
      <c r="G23834" s="32"/>
      <c r="I23834" s="7"/>
      <c r="J23834" s="7"/>
      <c r="K23834" s="7"/>
      <c r="N23834" s="7"/>
    </row>
    <row r="23835" spans="4:14" s="1" customFormat="1">
      <c r="D23835" s="32"/>
      <c r="G23835" s="32"/>
      <c r="I23835" s="7"/>
      <c r="J23835" s="7"/>
      <c r="K23835" s="7"/>
      <c r="N23835" s="7"/>
    </row>
    <row r="23836" spans="4:14" s="1" customFormat="1">
      <c r="D23836" s="32"/>
      <c r="G23836" s="32"/>
      <c r="I23836" s="7"/>
      <c r="J23836" s="7"/>
      <c r="K23836" s="7"/>
      <c r="N23836" s="7"/>
    </row>
    <row r="23837" spans="4:14" s="1" customFormat="1">
      <c r="D23837" s="32"/>
      <c r="G23837" s="32"/>
      <c r="I23837" s="7"/>
      <c r="J23837" s="7"/>
      <c r="K23837" s="7"/>
      <c r="N23837" s="7"/>
    </row>
    <row r="23838" spans="4:14" s="1" customFormat="1">
      <c r="D23838" s="32"/>
      <c r="G23838" s="32"/>
      <c r="I23838" s="7"/>
      <c r="J23838" s="7"/>
      <c r="K23838" s="7"/>
      <c r="N23838" s="7"/>
    </row>
    <row r="23839" spans="4:14" s="1" customFormat="1">
      <c r="D23839" s="32"/>
      <c r="G23839" s="32"/>
      <c r="I23839" s="7"/>
      <c r="J23839" s="7"/>
      <c r="K23839" s="7"/>
      <c r="N23839" s="7"/>
    </row>
    <row r="23840" spans="4:14" s="1" customFormat="1">
      <c r="D23840" s="32"/>
      <c r="G23840" s="32"/>
      <c r="I23840" s="7"/>
      <c r="J23840" s="7"/>
      <c r="K23840" s="7"/>
      <c r="N23840" s="7"/>
    </row>
    <row r="23841" spans="4:14" s="1" customFormat="1">
      <c r="D23841" s="32"/>
      <c r="G23841" s="32"/>
      <c r="I23841" s="7"/>
      <c r="J23841" s="7"/>
      <c r="K23841" s="7"/>
      <c r="N23841" s="7"/>
    </row>
    <row r="23842" spans="4:14" s="1" customFormat="1">
      <c r="D23842" s="32"/>
      <c r="G23842" s="32"/>
      <c r="I23842" s="7"/>
      <c r="J23842" s="7"/>
      <c r="K23842" s="7"/>
      <c r="N23842" s="7"/>
    </row>
    <row r="23843" spans="4:14" s="1" customFormat="1">
      <c r="D23843" s="32"/>
      <c r="G23843" s="32"/>
      <c r="I23843" s="7"/>
      <c r="J23843" s="7"/>
      <c r="K23843" s="7"/>
      <c r="N23843" s="7"/>
    </row>
    <row r="23844" spans="4:14" s="1" customFormat="1">
      <c r="D23844" s="32"/>
      <c r="G23844" s="32"/>
      <c r="I23844" s="7"/>
      <c r="J23844" s="7"/>
      <c r="K23844" s="7"/>
      <c r="N23844" s="7"/>
    </row>
    <row r="23845" spans="4:14" s="1" customFormat="1">
      <c r="D23845" s="32"/>
      <c r="G23845" s="32"/>
      <c r="I23845" s="7"/>
      <c r="J23845" s="7"/>
      <c r="K23845" s="7"/>
      <c r="N23845" s="7"/>
    </row>
    <row r="23846" spans="4:14" s="1" customFormat="1">
      <c r="D23846" s="32"/>
      <c r="G23846" s="32"/>
      <c r="I23846" s="7"/>
      <c r="J23846" s="7"/>
      <c r="K23846" s="7"/>
      <c r="N23846" s="7"/>
    </row>
    <row r="23847" spans="4:14" s="1" customFormat="1">
      <c r="D23847" s="32"/>
      <c r="G23847" s="32"/>
      <c r="I23847" s="7"/>
      <c r="J23847" s="7"/>
      <c r="K23847" s="7"/>
      <c r="N23847" s="7"/>
    </row>
    <row r="23848" spans="4:14" s="1" customFormat="1">
      <c r="D23848" s="32"/>
      <c r="G23848" s="32"/>
      <c r="I23848" s="7"/>
      <c r="J23848" s="7"/>
      <c r="K23848" s="7"/>
      <c r="N23848" s="7"/>
    </row>
    <row r="23849" spans="4:14" s="1" customFormat="1">
      <c r="D23849" s="32"/>
      <c r="G23849" s="32"/>
      <c r="I23849" s="7"/>
      <c r="J23849" s="7"/>
      <c r="K23849" s="7"/>
      <c r="N23849" s="7"/>
    </row>
    <row r="23850" spans="4:14" s="1" customFormat="1">
      <c r="D23850" s="32"/>
      <c r="G23850" s="32"/>
      <c r="I23850" s="7"/>
      <c r="J23850" s="7"/>
      <c r="K23850" s="7"/>
      <c r="N23850" s="7"/>
    </row>
    <row r="23851" spans="4:14" s="1" customFormat="1">
      <c r="D23851" s="32"/>
      <c r="G23851" s="32"/>
      <c r="I23851" s="7"/>
      <c r="J23851" s="7"/>
      <c r="K23851" s="7"/>
      <c r="N23851" s="7"/>
    </row>
    <row r="23852" spans="4:14" s="1" customFormat="1">
      <c r="D23852" s="32"/>
      <c r="G23852" s="32"/>
      <c r="I23852" s="7"/>
      <c r="J23852" s="7"/>
      <c r="K23852" s="7"/>
      <c r="N23852" s="7"/>
    </row>
    <row r="23853" spans="4:14" s="1" customFormat="1">
      <c r="D23853" s="32"/>
      <c r="G23853" s="32"/>
      <c r="I23853" s="7"/>
      <c r="J23853" s="7"/>
      <c r="K23853" s="7"/>
      <c r="N23853" s="7"/>
    </row>
    <row r="23854" spans="4:14" s="1" customFormat="1">
      <c r="D23854" s="32"/>
      <c r="G23854" s="32"/>
      <c r="I23854" s="7"/>
      <c r="J23854" s="7"/>
      <c r="K23854" s="7"/>
      <c r="N23854" s="7"/>
    </row>
    <row r="23855" spans="4:14" s="1" customFormat="1">
      <c r="D23855" s="32"/>
      <c r="G23855" s="32"/>
      <c r="I23855" s="7"/>
      <c r="J23855" s="7"/>
      <c r="K23855" s="7"/>
      <c r="N23855" s="7"/>
    </row>
    <row r="23856" spans="4:14" s="1" customFormat="1">
      <c r="D23856" s="32"/>
      <c r="G23856" s="32"/>
      <c r="I23856" s="7"/>
      <c r="J23856" s="7"/>
      <c r="K23856" s="7"/>
      <c r="N23856" s="7"/>
    </row>
    <row r="23857" spans="4:14" s="1" customFormat="1">
      <c r="D23857" s="32"/>
      <c r="G23857" s="32"/>
      <c r="I23857" s="7"/>
      <c r="J23857" s="7"/>
      <c r="K23857" s="7"/>
      <c r="N23857" s="7"/>
    </row>
    <row r="23858" spans="4:14" s="1" customFormat="1">
      <c r="D23858" s="32"/>
      <c r="G23858" s="32"/>
      <c r="I23858" s="7"/>
      <c r="J23858" s="7"/>
      <c r="K23858" s="7"/>
      <c r="N23858" s="7"/>
    </row>
    <row r="23859" spans="4:14" s="1" customFormat="1">
      <c r="D23859" s="32"/>
      <c r="G23859" s="32"/>
      <c r="I23859" s="7"/>
      <c r="J23859" s="7"/>
      <c r="K23859" s="7"/>
      <c r="N23859" s="7"/>
    </row>
    <row r="23860" spans="4:14" s="1" customFormat="1">
      <c r="D23860" s="32"/>
      <c r="G23860" s="32"/>
      <c r="I23860" s="7"/>
      <c r="J23860" s="7"/>
      <c r="K23860" s="7"/>
      <c r="N23860" s="7"/>
    </row>
    <row r="23861" spans="4:14" s="1" customFormat="1">
      <c r="D23861" s="32"/>
      <c r="G23861" s="32"/>
      <c r="I23861" s="7"/>
      <c r="J23861" s="7"/>
      <c r="K23861" s="7"/>
      <c r="N23861" s="7"/>
    </row>
    <row r="23862" spans="4:14" s="1" customFormat="1">
      <c r="D23862" s="32"/>
      <c r="G23862" s="32"/>
      <c r="I23862" s="7"/>
      <c r="J23862" s="7"/>
      <c r="K23862" s="7"/>
      <c r="N23862" s="7"/>
    </row>
    <row r="23863" spans="4:14" s="1" customFormat="1">
      <c r="D23863" s="32"/>
      <c r="G23863" s="32"/>
      <c r="I23863" s="7"/>
      <c r="J23863" s="7"/>
      <c r="K23863" s="7"/>
      <c r="N23863" s="7"/>
    </row>
    <row r="23864" spans="4:14" s="1" customFormat="1">
      <c r="D23864" s="32"/>
      <c r="G23864" s="32"/>
      <c r="I23864" s="7"/>
      <c r="J23864" s="7"/>
      <c r="K23864" s="7"/>
      <c r="N23864" s="7"/>
    </row>
    <row r="23865" spans="4:14" s="1" customFormat="1">
      <c r="D23865" s="32"/>
      <c r="G23865" s="32"/>
      <c r="I23865" s="7"/>
      <c r="J23865" s="7"/>
      <c r="K23865" s="7"/>
      <c r="N23865" s="7"/>
    </row>
    <row r="23866" spans="4:14" s="1" customFormat="1">
      <c r="D23866" s="32"/>
      <c r="G23866" s="32"/>
      <c r="I23866" s="7"/>
      <c r="J23866" s="7"/>
      <c r="K23866" s="7"/>
      <c r="N23866" s="7"/>
    </row>
    <row r="23867" spans="4:14" s="1" customFormat="1">
      <c r="D23867" s="32"/>
      <c r="G23867" s="32"/>
      <c r="I23867" s="7"/>
      <c r="J23867" s="7"/>
      <c r="K23867" s="7"/>
      <c r="N23867" s="7"/>
    </row>
    <row r="23868" spans="4:14" s="1" customFormat="1">
      <c r="D23868" s="32"/>
      <c r="G23868" s="32"/>
      <c r="I23868" s="7"/>
      <c r="J23868" s="7"/>
      <c r="K23868" s="7"/>
      <c r="N23868" s="7"/>
    </row>
    <row r="23869" spans="4:14" s="1" customFormat="1">
      <c r="D23869" s="32"/>
      <c r="G23869" s="32"/>
      <c r="I23869" s="7"/>
      <c r="J23869" s="7"/>
      <c r="K23869" s="7"/>
      <c r="N23869" s="7"/>
    </row>
    <row r="23870" spans="4:14" s="1" customFormat="1">
      <c r="D23870" s="32"/>
      <c r="G23870" s="32"/>
      <c r="I23870" s="7"/>
      <c r="J23870" s="7"/>
      <c r="K23870" s="7"/>
      <c r="N23870" s="7"/>
    </row>
    <row r="23871" spans="4:14" s="1" customFormat="1">
      <c r="D23871" s="32"/>
      <c r="G23871" s="32"/>
      <c r="I23871" s="7"/>
      <c r="J23871" s="7"/>
      <c r="K23871" s="7"/>
      <c r="N23871" s="7"/>
    </row>
    <row r="23872" spans="4:14" s="1" customFormat="1">
      <c r="D23872" s="32"/>
      <c r="G23872" s="32"/>
      <c r="I23872" s="7"/>
      <c r="J23872" s="7"/>
      <c r="K23872" s="7"/>
      <c r="N23872" s="7"/>
    </row>
    <row r="23873" spans="4:14" s="1" customFormat="1">
      <c r="D23873" s="32"/>
      <c r="G23873" s="32"/>
      <c r="I23873" s="7"/>
      <c r="J23873" s="7"/>
      <c r="K23873" s="7"/>
      <c r="N23873" s="7"/>
    </row>
    <row r="23874" spans="4:14" s="1" customFormat="1">
      <c r="D23874" s="32"/>
      <c r="G23874" s="32"/>
      <c r="I23874" s="7"/>
      <c r="J23874" s="7"/>
      <c r="K23874" s="7"/>
      <c r="N23874" s="7"/>
    </row>
    <row r="23875" spans="4:14" s="1" customFormat="1">
      <c r="D23875" s="32"/>
      <c r="G23875" s="32"/>
      <c r="I23875" s="7"/>
      <c r="J23875" s="7"/>
      <c r="K23875" s="7"/>
      <c r="N23875" s="7"/>
    </row>
    <row r="23876" spans="4:14" s="1" customFormat="1">
      <c r="D23876" s="32"/>
      <c r="G23876" s="32"/>
      <c r="I23876" s="7"/>
      <c r="J23876" s="7"/>
      <c r="K23876" s="7"/>
      <c r="N23876" s="7"/>
    </row>
    <row r="23877" spans="4:14" s="1" customFormat="1">
      <c r="D23877" s="32"/>
      <c r="G23877" s="32"/>
      <c r="I23877" s="7"/>
      <c r="J23877" s="7"/>
      <c r="K23877" s="7"/>
      <c r="N23877" s="7"/>
    </row>
    <row r="23878" spans="4:14" s="1" customFormat="1">
      <c r="D23878" s="32"/>
      <c r="G23878" s="32"/>
      <c r="I23878" s="7"/>
      <c r="J23878" s="7"/>
      <c r="K23878" s="7"/>
      <c r="N23878" s="7"/>
    </row>
    <row r="23879" spans="4:14" s="1" customFormat="1">
      <c r="D23879" s="32"/>
      <c r="G23879" s="32"/>
      <c r="I23879" s="7"/>
      <c r="J23879" s="7"/>
      <c r="K23879" s="7"/>
      <c r="N23879" s="7"/>
    </row>
    <row r="23880" spans="4:14" s="1" customFormat="1">
      <c r="D23880" s="32"/>
      <c r="G23880" s="32"/>
      <c r="I23880" s="7"/>
      <c r="J23880" s="7"/>
      <c r="K23880" s="7"/>
      <c r="N23880" s="7"/>
    </row>
    <row r="23881" spans="4:14" s="1" customFormat="1">
      <c r="D23881" s="32"/>
      <c r="G23881" s="32"/>
      <c r="I23881" s="7"/>
      <c r="J23881" s="7"/>
      <c r="K23881" s="7"/>
      <c r="N23881" s="7"/>
    </row>
    <row r="23882" spans="4:14" s="1" customFormat="1">
      <c r="D23882" s="32"/>
      <c r="G23882" s="32"/>
      <c r="I23882" s="7"/>
      <c r="J23882" s="7"/>
      <c r="K23882" s="7"/>
      <c r="N23882" s="7"/>
    </row>
    <row r="23883" spans="4:14" s="1" customFormat="1">
      <c r="D23883" s="32"/>
      <c r="G23883" s="32"/>
      <c r="I23883" s="7"/>
      <c r="J23883" s="7"/>
      <c r="K23883" s="7"/>
      <c r="N23883" s="7"/>
    </row>
    <row r="23884" spans="4:14" s="1" customFormat="1">
      <c r="D23884" s="32"/>
      <c r="G23884" s="32"/>
      <c r="I23884" s="7"/>
      <c r="J23884" s="7"/>
      <c r="K23884" s="7"/>
      <c r="N23884" s="7"/>
    </row>
    <row r="23885" spans="4:14" s="1" customFormat="1">
      <c r="D23885" s="32"/>
      <c r="G23885" s="32"/>
      <c r="I23885" s="7"/>
      <c r="J23885" s="7"/>
      <c r="K23885" s="7"/>
      <c r="N23885" s="7"/>
    </row>
    <row r="23886" spans="4:14" s="1" customFormat="1">
      <c r="D23886" s="32"/>
      <c r="G23886" s="32"/>
      <c r="I23886" s="7"/>
      <c r="J23886" s="7"/>
      <c r="K23886" s="7"/>
      <c r="N23886" s="7"/>
    </row>
    <row r="23887" spans="4:14" s="1" customFormat="1">
      <c r="D23887" s="32"/>
      <c r="G23887" s="32"/>
      <c r="I23887" s="7"/>
      <c r="J23887" s="7"/>
      <c r="K23887" s="7"/>
      <c r="N23887" s="7"/>
    </row>
    <row r="23888" spans="4:14" s="1" customFormat="1">
      <c r="D23888" s="32"/>
      <c r="G23888" s="32"/>
      <c r="I23888" s="7"/>
      <c r="J23888" s="7"/>
      <c r="K23888" s="7"/>
      <c r="N23888" s="7"/>
    </row>
    <row r="23889" spans="4:14" s="1" customFormat="1">
      <c r="D23889" s="32"/>
      <c r="G23889" s="32"/>
      <c r="I23889" s="7"/>
      <c r="J23889" s="7"/>
      <c r="K23889" s="7"/>
      <c r="N23889" s="7"/>
    </row>
    <row r="23890" spans="4:14" s="1" customFormat="1">
      <c r="D23890" s="32"/>
      <c r="G23890" s="32"/>
      <c r="I23890" s="7"/>
      <c r="J23890" s="7"/>
      <c r="K23890" s="7"/>
      <c r="N23890" s="7"/>
    </row>
    <row r="23891" spans="4:14" s="1" customFormat="1">
      <c r="D23891" s="32"/>
      <c r="G23891" s="32"/>
      <c r="I23891" s="7"/>
      <c r="J23891" s="7"/>
      <c r="K23891" s="7"/>
      <c r="N23891" s="7"/>
    </row>
    <row r="23892" spans="4:14" s="1" customFormat="1">
      <c r="D23892" s="32"/>
      <c r="G23892" s="32"/>
      <c r="I23892" s="7"/>
      <c r="J23892" s="7"/>
      <c r="K23892" s="7"/>
      <c r="N23892" s="7"/>
    </row>
    <row r="23893" spans="4:14" s="1" customFormat="1">
      <c r="D23893" s="32"/>
      <c r="G23893" s="32"/>
      <c r="I23893" s="7"/>
      <c r="J23893" s="7"/>
      <c r="K23893" s="7"/>
      <c r="N23893" s="7"/>
    </row>
    <row r="23894" spans="4:14" s="1" customFormat="1">
      <c r="D23894" s="32"/>
      <c r="G23894" s="32"/>
      <c r="I23894" s="7"/>
      <c r="J23894" s="7"/>
      <c r="K23894" s="7"/>
      <c r="N23894" s="7"/>
    </row>
    <row r="23895" spans="4:14" s="1" customFormat="1">
      <c r="D23895" s="32"/>
      <c r="G23895" s="32"/>
      <c r="I23895" s="7"/>
      <c r="J23895" s="7"/>
      <c r="K23895" s="7"/>
      <c r="N23895" s="7"/>
    </row>
    <row r="23896" spans="4:14" s="1" customFormat="1">
      <c r="D23896" s="32"/>
      <c r="G23896" s="32"/>
      <c r="I23896" s="7"/>
      <c r="J23896" s="7"/>
      <c r="K23896" s="7"/>
      <c r="N23896" s="7"/>
    </row>
    <row r="23897" spans="4:14" s="1" customFormat="1">
      <c r="D23897" s="32"/>
      <c r="G23897" s="32"/>
      <c r="I23897" s="7"/>
      <c r="J23897" s="7"/>
      <c r="K23897" s="7"/>
      <c r="N23897" s="7"/>
    </row>
    <row r="23898" spans="4:14" s="1" customFormat="1">
      <c r="D23898" s="32"/>
      <c r="G23898" s="32"/>
      <c r="I23898" s="7"/>
      <c r="J23898" s="7"/>
      <c r="K23898" s="7"/>
      <c r="N23898" s="7"/>
    </row>
    <row r="23899" spans="4:14" s="1" customFormat="1">
      <c r="D23899" s="32"/>
      <c r="G23899" s="32"/>
      <c r="I23899" s="7"/>
      <c r="J23899" s="7"/>
      <c r="K23899" s="7"/>
      <c r="N23899" s="7"/>
    </row>
    <row r="23900" spans="4:14" s="1" customFormat="1">
      <c r="D23900" s="32"/>
      <c r="G23900" s="32"/>
      <c r="I23900" s="7"/>
      <c r="J23900" s="7"/>
      <c r="K23900" s="7"/>
      <c r="N23900" s="7"/>
    </row>
    <row r="23901" spans="4:14" s="1" customFormat="1">
      <c r="D23901" s="32"/>
      <c r="G23901" s="32"/>
      <c r="I23901" s="7"/>
      <c r="J23901" s="7"/>
      <c r="K23901" s="7"/>
      <c r="N23901" s="7"/>
    </row>
    <row r="23902" spans="4:14" s="1" customFormat="1">
      <c r="D23902" s="32"/>
      <c r="G23902" s="32"/>
      <c r="I23902" s="7"/>
      <c r="J23902" s="7"/>
      <c r="K23902" s="7"/>
      <c r="N23902" s="7"/>
    </row>
    <row r="23903" spans="4:14" s="1" customFormat="1">
      <c r="D23903" s="32"/>
      <c r="G23903" s="32"/>
      <c r="I23903" s="7"/>
      <c r="J23903" s="7"/>
      <c r="K23903" s="7"/>
      <c r="N23903" s="7"/>
    </row>
    <row r="23904" spans="4:14" s="1" customFormat="1">
      <c r="D23904" s="32"/>
      <c r="G23904" s="32"/>
      <c r="I23904" s="7"/>
      <c r="J23904" s="7"/>
      <c r="K23904" s="7"/>
      <c r="N23904" s="7"/>
    </row>
    <row r="23905" spans="4:14" s="1" customFormat="1">
      <c r="D23905" s="32"/>
      <c r="G23905" s="32"/>
      <c r="I23905" s="7"/>
      <c r="J23905" s="7"/>
      <c r="K23905" s="7"/>
      <c r="N23905" s="7"/>
    </row>
    <row r="23906" spans="4:14" s="1" customFormat="1">
      <c r="D23906" s="32"/>
      <c r="G23906" s="32"/>
      <c r="I23906" s="7"/>
      <c r="J23906" s="7"/>
      <c r="K23906" s="7"/>
      <c r="N23906" s="7"/>
    </row>
    <row r="23907" spans="4:14" s="1" customFormat="1">
      <c r="D23907" s="32"/>
      <c r="G23907" s="32"/>
      <c r="I23907" s="7"/>
      <c r="J23907" s="7"/>
      <c r="K23907" s="7"/>
      <c r="N23907" s="7"/>
    </row>
    <row r="23908" spans="4:14" s="1" customFormat="1">
      <c r="D23908" s="32"/>
      <c r="G23908" s="32"/>
      <c r="I23908" s="7"/>
      <c r="J23908" s="7"/>
      <c r="K23908" s="7"/>
      <c r="N23908" s="7"/>
    </row>
    <row r="23909" spans="4:14" s="1" customFormat="1">
      <c r="D23909" s="32"/>
      <c r="G23909" s="32"/>
      <c r="I23909" s="7"/>
      <c r="J23909" s="7"/>
      <c r="K23909" s="7"/>
      <c r="N23909" s="7"/>
    </row>
    <row r="23910" spans="4:14" s="1" customFormat="1">
      <c r="D23910" s="32"/>
      <c r="G23910" s="32"/>
      <c r="I23910" s="7"/>
      <c r="J23910" s="7"/>
      <c r="K23910" s="7"/>
      <c r="N23910" s="7"/>
    </row>
    <row r="23911" spans="4:14" s="1" customFormat="1">
      <c r="D23911" s="32"/>
      <c r="G23911" s="32"/>
      <c r="I23911" s="7"/>
      <c r="J23911" s="7"/>
      <c r="K23911" s="7"/>
      <c r="N23911" s="7"/>
    </row>
    <row r="23912" spans="4:14" s="1" customFormat="1">
      <c r="D23912" s="32"/>
      <c r="G23912" s="32"/>
      <c r="I23912" s="7"/>
      <c r="J23912" s="7"/>
      <c r="K23912" s="7"/>
      <c r="N23912" s="7"/>
    </row>
    <row r="23913" spans="4:14" s="1" customFormat="1">
      <c r="D23913" s="32"/>
      <c r="G23913" s="32"/>
      <c r="I23913" s="7"/>
      <c r="J23913" s="7"/>
      <c r="K23913" s="7"/>
      <c r="N23913" s="7"/>
    </row>
    <row r="23914" spans="4:14" s="1" customFormat="1">
      <c r="D23914" s="32"/>
      <c r="G23914" s="32"/>
      <c r="I23914" s="7"/>
      <c r="J23914" s="7"/>
      <c r="K23914" s="7"/>
      <c r="N23914" s="7"/>
    </row>
    <row r="23915" spans="4:14" s="1" customFormat="1">
      <c r="D23915" s="32"/>
      <c r="G23915" s="32"/>
      <c r="I23915" s="7"/>
      <c r="J23915" s="7"/>
      <c r="K23915" s="7"/>
      <c r="N23915" s="7"/>
    </row>
    <row r="23916" spans="4:14" s="1" customFormat="1">
      <c r="D23916" s="32"/>
      <c r="G23916" s="32"/>
      <c r="I23916" s="7"/>
      <c r="J23916" s="7"/>
      <c r="K23916" s="7"/>
      <c r="N23916" s="7"/>
    </row>
    <row r="23917" spans="4:14" s="1" customFormat="1">
      <c r="D23917" s="32"/>
      <c r="G23917" s="32"/>
      <c r="I23917" s="7"/>
      <c r="J23917" s="7"/>
      <c r="K23917" s="7"/>
      <c r="N23917" s="7"/>
    </row>
    <row r="23918" spans="4:14" s="1" customFormat="1">
      <c r="D23918" s="32"/>
      <c r="G23918" s="32"/>
      <c r="I23918" s="7"/>
      <c r="J23918" s="7"/>
      <c r="K23918" s="7"/>
      <c r="N23918" s="7"/>
    </row>
    <row r="23919" spans="4:14" s="1" customFormat="1">
      <c r="D23919" s="32"/>
      <c r="G23919" s="32"/>
      <c r="I23919" s="7"/>
      <c r="J23919" s="7"/>
      <c r="K23919" s="7"/>
      <c r="N23919" s="7"/>
    </row>
    <row r="23920" spans="4:14" s="1" customFormat="1">
      <c r="D23920" s="32"/>
      <c r="G23920" s="32"/>
      <c r="I23920" s="7"/>
      <c r="J23920" s="7"/>
      <c r="K23920" s="7"/>
      <c r="N23920" s="7"/>
    </row>
    <row r="23921" spans="4:14" s="1" customFormat="1">
      <c r="D23921" s="32"/>
      <c r="G23921" s="32"/>
      <c r="I23921" s="7"/>
      <c r="J23921" s="7"/>
      <c r="K23921" s="7"/>
      <c r="N23921" s="7"/>
    </row>
    <row r="23922" spans="4:14" s="1" customFormat="1">
      <c r="D23922" s="32"/>
      <c r="G23922" s="32"/>
      <c r="I23922" s="7"/>
      <c r="J23922" s="7"/>
      <c r="K23922" s="7"/>
      <c r="N23922" s="7"/>
    </row>
    <row r="23923" spans="4:14" s="1" customFormat="1">
      <c r="D23923" s="32"/>
      <c r="G23923" s="32"/>
      <c r="I23923" s="7"/>
      <c r="J23923" s="7"/>
      <c r="K23923" s="7"/>
      <c r="N23923" s="7"/>
    </row>
    <row r="23924" spans="4:14" s="1" customFormat="1">
      <c r="D23924" s="32"/>
      <c r="G23924" s="32"/>
      <c r="I23924" s="7"/>
      <c r="J23924" s="7"/>
      <c r="K23924" s="7"/>
      <c r="N23924" s="7"/>
    </row>
    <row r="23925" spans="4:14" s="1" customFormat="1">
      <c r="D23925" s="32"/>
      <c r="G23925" s="32"/>
      <c r="I23925" s="7"/>
      <c r="J23925" s="7"/>
      <c r="K23925" s="7"/>
      <c r="N23925" s="7"/>
    </row>
    <row r="23926" spans="4:14" s="1" customFormat="1">
      <c r="D23926" s="32"/>
      <c r="G23926" s="32"/>
      <c r="I23926" s="7"/>
      <c r="J23926" s="7"/>
      <c r="K23926" s="7"/>
      <c r="N23926" s="7"/>
    </row>
    <row r="23927" spans="4:14" s="1" customFormat="1">
      <c r="D23927" s="32"/>
      <c r="G23927" s="32"/>
      <c r="I23927" s="7"/>
      <c r="J23927" s="7"/>
      <c r="K23927" s="7"/>
      <c r="N23927" s="7"/>
    </row>
    <row r="23928" spans="4:14" s="1" customFormat="1">
      <c r="D23928" s="32"/>
      <c r="G23928" s="32"/>
      <c r="I23928" s="7"/>
      <c r="J23928" s="7"/>
      <c r="K23928" s="7"/>
      <c r="N23928" s="7"/>
    </row>
    <row r="23929" spans="4:14" s="1" customFormat="1">
      <c r="D23929" s="32"/>
      <c r="G23929" s="32"/>
      <c r="I23929" s="7"/>
      <c r="J23929" s="7"/>
      <c r="K23929" s="7"/>
      <c r="N23929" s="7"/>
    </row>
    <row r="23930" spans="4:14" s="1" customFormat="1">
      <c r="D23930" s="32"/>
      <c r="G23930" s="32"/>
      <c r="I23930" s="7"/>
      <c r="J23930" s="7"/>
      <c r="K23930" s="7"/>
      <c r="N23930" s="7"/>
    </row>
    <row r="23931" spans="4:14" s="1" customFormat="1">
      <c r="D23931" s="32"/>
      <c r="G23931" s="32"/>
      <c r="I23931" s="7"/>
      <c r="J23931" s="7"/>
      <c r="K23931" s="7"/>
      <c r="N23931" s="7"/>
    </row>
    <row r="23932" spans="4:14" s="1" customFormat="1">
      <c r="D23932" s="32"/>
      <c r="G23932" s="32"/>
      <c r="I23932" s="7"/>
      <c r="J23932" s="7"/>
      <c r="K23932" s="7"/>
      <c r="N23932" s="7"/>
    </row>
    <row r="23933" spans="4:14" s="1" customFormat="1">
      <c r="D23933" s="32"/>
      <c r="G23933" s="32"/>
      <c r="I23933" s="7"/>
      <c r="J23933" s="7"/>
      <c r="K23933" s="7"/>
      <c r="N23933" s="7"/>
    </row>
    <row r="23934" spans="4:14" s="1" customFormat="1">
      <c r="D23934" s="32"/>
      <c r="G23934" s="32"/>
      <c r="I23934" s="7"/>
      <c r="J23934" s="7"/>
      <c r="K23934" s="7"/>
      <c r="N23934" s="7"/>
    </row>
    <row r="23935" spans="4:14" s="1" customFormat="1">
      <c r="D23935" s="32"/>
      <c r="G23935" s="32"/>
      <c r="I23935" s="7"/>
      <c r="J23935" s="7"/>
      <c r="K23935" s="7"/>
      <c r="N23935" s="7"/>
    </row>
    <row r="23936" spans="4:14" s="1" customFormat="1">
      <c r="D23936" s="32"/>
      <c r="G23936" s="32"/>
      <c r="I23936" s="7"/>
      <c r="J23936" s="7"/>
      <c r="K23936" s="7"/>
      <c r="N23936" s="7"/>
    </row>
    <row r="23937" spans="4:14" s="1" customFormat="1">
      <c r="D23937" s="32"/>
      <c r="G23937" s="32"/>
      <c r="I23937" s="7"/>
      <c r="J23937" s="7"/>
      <c r="K23937" s="7"/>
      <c r="N23937" s="7"/>
    </row>
    <row r="23938" spans="4:14" s="1" customFormat="1">
      <c r="D23938" s="32"/>
      <c r="G23938" s="32"/>
      <c r="I23938" s="7"/>
      <c r="J23938" s="7"/>
      <c r="K23938" s="7"/>
      <c r="N23938" s="7"/>
    </row>
    <row r="23939" spans="4:14" s="1" customFormat="1">
      <c r="D23939" s="32"/>
      <c r="G23939" s="32"/>
      <c r="I23939" s="7"/>
      <c r="J23939" s="7"/>
      <c r="K23939" s="7"/>
      <c r="N23939" s="7"/>
    </row>
    <row r="23940" spans="4:14" s="1" customFormat="1">
      <c r="D23940" s="32"/>
      <c r="G23940" s="32"/>
      <c r="I23940" s="7"/>
      <c r="J23940" s="7"/>
      <c r="K23940" s="7"/>
      <c r="N23940" s="7"/>
    </row>
    <row r="23941" spans="4:14" s="1" customFormat="1">
      <c r="D23941" s="32"/>
      <c r="G23941" s="32"/>
      <c r="I23941" s="7"/>
      <c r="J23941" s="7"/>
      <c r="K23941" s="7"/>
      <c r="N23941" s="7"/>
    </row>
    <row r="23942" spans="4:14" s="1" customFormat="1">
      <c r="D23942" s="32"/>
      <c r="G23942" s="32"/>
      <c r="I23942" s="7"/>
      <c r="J23942" s="7"/>
      <c r="K23942" s="7"/>
      <c r="N23942" s="7"/>
    </row>
    <row r="23943" spans="4:14" s="1" customFormat="1">
      <c r="D23943" s="32"/>
      <c r="G23943" s="32"/>
      <c r="I23943" s="7"/>
      <c r="J23943" s="7"/>
      <c r="K23943" s="7"/>
      <c r="N23943" s="7"/>
    </row>
    <row r="23944" spans="4:14" s="1" customFormat="1">
      <c r="D23944" s="32"/>
      <c r="G23944" s="32"/>
      <c r="I23944" s="7"/>
      <c r="J23944" s="7"/>
      <c r="K23944" s="7"/>
      <c r="N23944" s="7"/>
    </row>
    <row r="23945" spans="4:14" s="1" customFormat="1">
      <c r="D23945" s="32"/>
      <c r="G23945" s="32"/>
      <c r="I23945" s="7"/>
      <c r="J23945" s="7"/>
      <c r="K23945" s="7"/>
      <c r="N23945" s="7"/>
    </row>
    <row r="23946" spans="4:14" s="1" customFormat="1">
      <c r="D23946" s="32"/>
      <c r="G23946" s="32"/>
      <c r="I23946" s="7"/>
      <c r="J23946" s="7"/>
      <c r="K23946" s="7"/>
      <c r="N23946" s="7"/>
    </row>
    <row r="23947" spans="4:14" s="1" customFormat="1">
      <c r="D23947" s="32"/>
      <c r="G23947" s="32"/>
      <c r="I23947" s="7"/>
      <c r="J23947" s="7"/>
      <c r="K23947" s="7"/>
      <c r="N23947" s="7"/>
    </row>
    <row r="23948" spans="4:14" s="1" customFormat="1">
      <c r="D23948" s="32"/>
      <c r="G23948" s="32"/>
      <c r="I23948" s="7"/>
      <c r="J23948" s="7"/>
      <c r="K23948" s="7"/>
      <c r="N23948" s="7"/>
    </row>
    <row r="23949" spans="4:14" s="1" customFormat="1">
      <c r="D23949" s="32"/>
      <c r="G23949" s="32"/>
      <c r="I23949" s="7"/>
      <c r="J23949" s="7"/>
      <c r="K23949" s="7"/>
      <c r="N23949" s="7"/>
    </row>
    <row r="23950" spans="4:14" s="1" customFormat="1">
      <c r="D23950" s="32"/>
      <c r="G23950" s="32"/>
      <c r="I23950" s="7"/>
      <c r="J23950" s="7"/>
      <c r="K23950" s="7"/>
      <c r="N23950" s="7"/>
    </row>
    <row r="23951" spans="4:14" s="1" customFormat="1">
      <c r="D23951" s="32"/>
      <c r="G23951" s="32"/>
      <c r="I23951" s="7"/>
      <c r="J23951" s="7"/>
      <c r="K23951" s="7"/>
      <c r="N23951" s="7"/>
    </row>
    <row r="23952" spans="4:14" s="1" customFormat="1">
      <c r="D23952" s="32"/>
      <c r="G23952" s="32"/>
      <c r="I23952" s="7"/>
      <c r="J23952" s="7"/>
      <c r="K23952" s="7"/>
      <c r="N23952" s="7"/>
    </row>
    <row r="23953" spans="4:14" s="1" customFormat="1">
      <c r="D23953" s="32"/>
      <c r="G23953" s="32"/>
      <c r="I23953" s="7"/>
      <c r="J23953" s="7"/>
      <c r="K23953" s="7"/>
      <c r="N23953" s="7"/>
    </row>
    <row r="23954" spans="4:14" s="1" customFormat="1">
      <c r="D23954" s="32"/>
      <c r="G23954" s="32"/>
      <c r="I23954" s="7"/>
      <c r="J23954" s="7"/>
      <c r="K23954" s="7"/>
      <c r="N23954" s="7"/>
    </row>
    <row r="23955" spans="4:14" s="1" customFormat="1">
      <c r="D23955" s="32"/>
      <c r="G23955" s="32"/>
      <c r="I23955" s="7"/>
      <c r="J23955" s="7"/>
      <c r="K23955" s="7"/>
      <c r="N23955" s="7"/>
    </row>
    <row r="23956" spans="4:14" s="1" customFormat="1">
      <c r="D23956" s="32"/>
      <c r="G23956" s="32"/>
      <c r="I23956" s="7"/>
      <c r="J23956" s="7"/>
      <c r="K23956" s="7"/>
      <c r="N23956" s="7"/>
    </row>
    <row r="23957" spans="4:14" s="1" customFormat="1">
      <c r="D23957" s="32"/>
      <c r="G23957" s="32"/>
      <c r="I23957" s="7"/>
      <c r="J23957" s="7"/>
      <c r="K23957" s="7"/>
      <c r="N23957" s="7"/>
    </row>
    <row r="23958" spans="4:14" s="1" customFormat="1">
      <c r="D23958" s="32"/>
      <c r="G23958" s="32"/>
      <c r="I23958" s="7"/>
      <c r="J23958" s="7"/>
      <c r="K23958" s="7"/>
      <c r="N23958" s="7"/>
    </row>
    <row r="23959" spans="4:14" s="1" customFormat="1">
      <c r="D23959" s="32"/>
      <c r="G23959" s="32"/>
      <c r="I23959" s="7"/>
      <c r="J23959" s="7"/>
      <c r="K23959" s="7"/>
      <c r="N23959" s="7"/>
    </row>
    <row r="23960" spans="4:14" s="1" customFormat="1">
      <c r="D23960" s="32"/>
      <c r="G23960" s="32"/>
      <c r="I23960" s="7"/>
      <c r="J23960" s="7"/>
      <c r="K23960" s="7"/>
      <c r="N23960" s="7"/>
    </row>
    <row r="23961" spans="4:14" s="1" customFormat="1">
      <c r="D23961" s="32"/>
      <c r="G23961" s="32"/>
      <c r="I23961" s="7"/>
      <c r="J23961" s="7"/>
      <c r="K23961" s="7"/>
      <c r="N23961" s="7"/>
    </row>
    <row r="23962" spans="4:14" s="1" customFormat="1">
      <c r="D23962" s="32"/>
      <c r="G23962" s="32"/>
      <c r="I23962" s="7"/>
      <c r="J23962" s="7"/>
      <c r="K23962" s="7"/>
      <c r="N23962" s="7"/>
    </row>
    <row r="23963" spans="4:14" s="1" customFormat="1">
      <c r="D23963" s="32"/>
      <c r="G23963" s="32"/>
      <c r="I23963" s="7"/>
      <c r="J23963" s="7"/>
      <c r="K23963" s="7"/>
      <c r="N23963" s="7"/>
    </row>
    <row r="23964" spans="4:14" s="1" customFormat="1">
      <c r="D23964" s="32"/>
      <c r="G23964" s="32"/>
      <c r="I23964" s="7"/>
      <c r="J23964" s="7"/>
      <c r="K23964" s="7"/>
      <c r="N23964" s="7"/>
    </row>
    <row r="23965" spans="4:14" s="1" customFormat="1">
      <c r="D23965" s="32"/>
      <c r="G23965" s="32"/>
      <c r="I23965" s="7"/>
      <c r="J23965" s="7"/>
      <c r="K23965" s="7"/>
      <c r="N23965" s="7"/>
    </row>
    <row r="23966" spans="4:14" s="1" customFormat="1">
      <c r="D23966" s="32"/>
      <c r="G23966" s="32"/>
      <c r="I23966" s="7"/>
      <c r="J23966" s="7"/>
      <c r="K23966" s="7"/>
      <c r="N23966" s="7"/>
    </row>
    <row r="23967" spans="4:14" s="1" customFormat="1">
      <c r="D23967" s="32"/>
      <c r="G23967" s="32"/>
      <c r="I23967" s="7"/>
      <c r="J23967" s="7"/>
      <c r="K23967" s="7"/>
      <c r="N23967" s="7"/>
    </row>
    <row r="23968" spans="4:14" s="1" customFormat="1">
      <c r="D23968" s="32"/>
      <c r="G23968" s="32"/>
      <c r="I23968" s="7"/>
      <c r="J23968" s="7"/>
      <c r="K23968" s="7"/>
      <c r="N23968" s="7"/>
    </row>
    <row r="23969" spans="4:14" s="1" customFormat="1">
      <c r="D23969" s="32"/>
      <c r="G23969" s="32"/>
      <c r="I23969" s="7"/>
      <c r="J23969" s="7"/>
      <c r="K23969" s="7"/>
      <c r="N23969" s="7"/>
    </row>
    <row r="23970" spans="4:14" s="1" customFormat="1">
      <c r="D23970" s="32"/>
      <c r="G23970" s="32"/>
      <c r="I23970" s="7"/>
      <c r="J23970" s="7"/>
      <c r="K23970" s="7"/>
      <c r="N23970" s="7"/>
    </row>
    <row r="23971" spans="4:14" s="1" customFormat="1">
      <c r="D23971" s="32"/>
      <c r="G23971" s="32"/>
      <c r="I23971" s="7"/>
      <c r="J23971" s="7"/>
      <c r="K23971" s="7"/>
      <c r="N23971" s="7"/>
    </row>
    <row r="23972" spans="4:14" s="1" customFormat="1">
      <c r="D23972" s="32"/>
      <c r="G23972" s="32"/>
      <c r="I23972" s="7"/>
      <c r="J23972" s="7"/>
      <c r="K23972" s="7"/>
      <c r="N23972" s="7"/>
    </row>
    <row r="23973" spans="4:14" s="1" customFormat="1">
      <c r="D23973" s="32"/>
      <c r="G23973" s="32"/>
      <c r="I23973" s="7"/>
      <c r="J23973" s="7"/>
      <c r="K23973" s="7"/>
      <c r="N23973" s="7"/>
    </row>
    <row r="23974" spans="4:14" s="1" customFormat="1">
      <c r="D23974" s="32"/>
      <c r="G23974" s="32"/>
      <c r="I23974" s="7"/>
      <c r="J23974" s="7"/>
      <c r="K23974" s="7"/>
      <c r="N23974" s="7"/>
    </row>
    <row r="23975" spans="4:14" s="1" customFormat="1">
      <c r="D23975" s="32"/>
      <c r="G23975" s="32"/>
      <c r="I23975" s="7"/>
      <c r="J23975" s="7"/>
      <c r="K23975" s="7"/>
      <c r="N23975" s="7"/>
    </row>
    <row r="23976" spans="4:14" s="1" customFormat="1">
      <c r="D23976" s="32"/>
      <c r="G23976" s="32"/>
      <c r="I23976" s="7"/>
      <c r="J23976" s="7"/>
      <c r="K23976" s="7"/>
      <c r="N23976" s="7"/>
    </row>
    <row r="23977" spans="4:14" s="1" customFormat="1">
      <c r="D23977" s="32"/>
      <c r="G23977" s="32"/>
      <c r="I23977" s="7"/>
      <c r="J23977" s="7"/>
      <c r="K23977" s="7"/>
      <c r="N23977" s="7"/>
    </row>
    <row r="23978" spans="4:14" s="1" customFormat="1">
      <c r="D23978" s="32"/>
      <c r="G23978" s="32"/>
      <c r="I23978" s="7"/>
      <c r="J23978" s="7"/>
      <c r="K23978" s="7"/>
      <c r="N23978" s="7"/>
    </row>
    <row r="23979" spans="4:14" s="1" customFormat="1">
      <c r="D23979" s="32"/>
      <c r="G23979" s="32"/>
      <c r="I23979" s="7"/>
      <c r="J23979" s="7"/>
      <c r="K23979" s="7"/>
      <c r="N23979" s="7"/>
    </row>
    <row r="23980" spans="4:14" s="1" customFormat="1">
      <c r="D23980" s="32"/>
      <c r="G23980" s="32"/>
      <c r="I23980" s="7"/>
      <c r="J23980" s="7"/>
      <c r="K23980" s="7"/>
      <c r="N23980" s="7"/>
    </row>
    <row r="23981" spans="4:14" s="1" customFormat="1">
      <c r="D23981" s="32"/>
      <c r="G23981" s="32"/>
      <c r="I23981" s="7"/>
      <c r="J23981" s="7"/>
      <c r="K23981" s="7"/>
      <c r="N23981" s="7"/>
    </row>
    <row r="23982" spans="4:14" s="1" customFormat="1">
      <c r="D23982" s="32"/>
      <c r="G23982" s="32"/>
      <c r="I23982" s="7"/>
      <c r="J23982" s="7"/>
      <c r="K23982" s="7"/>
      <c r="N23982" s="7"/>
    </row>
    <row r="23983" spans="4:14" s="1" customFormat="1">
      <c r="D23983" s="32"/>
      <c r="G23983" s="32"/>
      <c r="I23983" s="7"/>
      <c r="J23983" s="7"/>
      <c r="K23983" s="7"/>
      <c r="N23983" s="7"/>
    </row>
    <row r="23984" spans="4:14" s="1" customFormat="1">
      <c r="D23984" s="32"/>
      <c r="G23984" s="32"/>
      <c r="I23984" s="7"/>
      <c r="J23984" s="7"/>
      <c r="K23984" s="7"/>
      <c r="N23984" s="7"/>
    </row>
    <row r="23985" spans="4:14" s="1" customFormat="1">
      <c r="D23985" s="32"/>
      <c r="G23985" s="32"/>
      <c r="I23985" s="7"/>
      <c r="J23985" s="7"/>
      <c r="K23985" s="7"/>
      <c r="N23985" s="7"/>
    </row>
    <row r="23986" spans="4:14" s="1" customFormat="1">
      <c r="D23986" s="32"/>
      <c r="G23986" s="32"/>
      <c r="I23986" s="7"/>
      <c r="J23986" s="7"/>
      <c r="K23986" s="7"/>
      <c r="N23986" s="7"/>
    </row>
    <row r="23987" spans="4:14" s="1" customFormat="1">
      <c r="D23987" s="32"/>
      <c r="G23987" s="32"/>
      <c r="I23987" s="7"/>
      <c r="J23987" s="7"/>
      <c r="K23987" s="7"/>
      <c r="N23987" s="7"/>
    </row>
    <row r="23988" spans="4:14" s="1" customFormat="1">
      <c r="D23988" s="32"/>
      <c r="G23988" s="32"/>
      <c r="I23988" s="7"/>
      <c r="J23988" s="7"/>
      <c r="K23988" s="7"/>
      <c r="N23988" s="7"/>
    </row>
    <row r="23989" spans="4:14" s="1" customFormat="1">
      <c r="D23989" s="32"/>
      <c r="G23989" s="32"/>
      <c r="I23989" s="7"/>
      <c r="J23989" s="7"/>
      <c r="K23989" s="7"/>
      <c r="N23989" s="7"/>
    </row>
    <row r="23990" spans="4:14" s="1" customFormat="1">
      <c r="D23990" s="32"/>
      <c r="G23990" s="32"/>
      <c r="I23990" s="7"/>
      <c r="J23990" s="7"/>
      <c r="K23990" s="7"/>
      <c r="N23990" s="7"/>
    </row>
    <row r="23991" spans="4:14" s="1" customFormat="1">
      <c r="D23991" s="32"/>
      <c r="G23991" s="32"/>
      <c r="I23991" s="7"/>
      <c r="J23991" s="7"/>
      <c r="K23991" s="7"/>
      <c r="N23991" s="7"/>
    </row>
    <row r="23992" spans="4:14" s="1" customFormat="1">
      <c r="D23992" s="32"/>
      <c r="G23992" s="32"/>
      <c r="I23992" s="7"/>
      <c r="J23992" s="7"/>
      <c r="K23992" s="7"/>
      <c r="N23992" s="7"/>
    </row>
    <row r="23993" spans="4:14" s="1" customFormat="1">
      <c r="D23993" s="32"/>
      <c r="G23993" s="32"/>
      <c r="I23993" s="7"/>
      <c r="J23993" s="7"/>
      <c r="K23993" s="7"/>
      <c r="N23993" s="7"/>
    </row>
    <row r="23994" spans="4:14" s="1" customFormat="1">
      <c r="D23994" s="32"/>
      <c r="G23994" s="32"/>
      <c r="I23994" s="7"/>
      <c r="J23994" s="7"/>
      <c r="K23994" s="7"/>
      <c r="N23994" s="7"/>
    </row>
    <row r="23995" spans="4:14" s="1" customFormat="1">
      <c r="D23995" s="32"/>
      <c r="G23995" s="32"/>
      <c r="I23995" s="7"/>
      <c r="J23995" s="7"/>
      <c r="K23995" s="7"/>
      <c r="N23995" s="7"/>
    </row>
    <row r="23996" spans="4:14" s="1" customFormat="1">
      <c r="D23996" s="32"/>
      <c r="G23996" s="32"/>
      <c r="I23996" s="7"/>
      <c r="J23996" s="7"/>
      <c r="K23996" s="7"/>
      <c r="N23996" s="7"/>
    </row>
    <row r="23997" spans="4:14" s="1" customFormat="1">
      <c r="D23997" s="32"/>
      <c r="G23997" s="32"/>
      <c r="I23997" s="7"/>
      <c r="J23997" s="7"/>
      <c r="K23997" s="7"/>
      <c r="N23997" s="7"/>
    </row>
    <row r="23998" spans="4:14" s="1" customFormat="1">
      <c r="D23998" s="32"/>
      <c r="G23998" s="32"/>
      <c r="I23998" s="7"/>
      <c r="J23998" s="7"/>
      <c r="K23998" s="7"/>
      <c r="N23998" s="7"/>
    </row>
    <row r="23999" spans="4:14" s="1" customFormat="1">
      <c r="D23999" s="32"/>
      <c r="G23999" s="32"/>
      <c r="I23999" s="7"/>
      <c r="J23999" s="7"/>
      <c r="K23999" s="7"/>
      <c r="N23999" s="7"/>
    </row>
    <row r="24000" spans="4:14" s="1" customFormat="1">
      <c r="D24000" s="32"/>
      <c r="G24000" s="32"/>
      <c r="I24000" s="7"/>
      <c r="J24000" s="7"/>
      <c r="K24000" s="7"/>
      <c r="N24000" s="7"/>
    </row>
    <row r="24001" spans="4:14" s="1" customFormat="1">
      <c r="D24001" s="32"/>
      <c r="G24001" s="32"/>
      <c r="I24001" s="7"/>
      <c r="J24001" s="7"/>
      <c r="K24001" s="7"/>
      <c r="N24001" s="7"/>
    </row>
    <row r="24002" spans="4:14" s="1" customFormat="1">
      <c r="D24002" s="32"/>
      <c r="G24002" s="32"/>
      <c r="I24002" s="7"/>
      <c r="J24002" s="7"/>
      <c r="K24002" s="7"/>
      <c r="N24002" s="7"/>
    </row>
    <row r="24003" spans="4:14" s="1" customFormat="1">
      <c r="D24003" s="32"/>
      <c r="G24003" s="32"/>
      <c r="I24003" s="7"/>
      <c r="J24003" s="7"/>
      <c r="K24003" s="7"/>
      <c r="N24003" s="7"/>
    </row>
    <row r="24004" spans="4:14" s="1" customFormat="1">
      <c r="D24004" s="32"/>
      <c r="G24004" s="32"/>
      <c r="I24004" s="7"/>
      <c r="J24004" s="7"/>
      <c r="K24004" s="7"/>
      <c r="N24004" s="7"/>
    </row>
    <row r="24005" spans="4:14" s="1" customFormat="1">
      <c r="D24005" s="32"/>
      <c r="G24005" s="32"/>
      <c r="I24005" s="7"/>
      <c r="J24005" s="7"/>
      <c r="K24005" s="7"/>
      <c r="N24005" s="7"/>
    </row>
    <row r="24006" spans="4:14" s="1" customFormat="1">
      <c r="D24006" s="32"/>
      <c r="G24006" s="32"/>
      <c r="I24006" s="7"/>
      <c r="J24006" s="7"/>
      <c r="K24006" s="7"/>
      <c r="N24006" s="7"/>
    </row>
    <row r="24007" spans="4:14" s="1" customFormat="1">
      <c r="D24007" s="32"/>
      <c r="G24007" s="32"/>
      <c r="I24007" s="7"/>
      <c r="J24007" s="7"/>
      <c r="K24007" s="7"/>
      <c r="N24007" s="7"/>
    </row>
    <row r="24008" spans="4:14" s="1" customFormat="1">
      <c r="D24008" s="32"/>
      <c r="G24008" s="32"/>
      <c r="I24008" s="7"/>
      <c r="J24008" s="7"/>
      <c r="K24008" s="7"/>
      <c r="N24008" s="7"/>
    </row>
    <row r="24009" spans="4:14" s="1" customFormat="1">
      <c r="D24009" s="32"/>
      <c r="G24009" s="32"/>
      <c r="I24009" s="7"/>
      <c r="J24009" s="7"/>
      <c r="K24009" s="7"/>
      <c r="N24009" s="7"/>
    </row>
    <row r="24010" spans="4:14" s="1" customFormat="1">
      <c r="D24010" s="32"/>
      <c r="G24010" s="32"/>
      <c r="I24010" s="7"/>
      <c r="J24010" s="7"/>
      <c r="K24010" s="7"/>
      <c r="N24010" s="7"/>
    </row>
    <row r="24011" spans="4:14" s="1" customFormat="1">
      <c r="D24011" s="32"/>
      <c r="G24011" s="32"/>
      <c r="I24011" s="7"/>
      <c r="J24011" s="7"/>
      <c r="K24011" s="7"/>
      <c r="N24011" s="7"/>
    </row>
    <row r="24012" spans="4:14" s="1" customFormat="1">
      <c r="D24012" s="32"/>
      <c r="G24012" s="32"/>
      <c r="I24012" s="7"/>
      <c r="J24012" s="7"/>
      <c r="K24012" s="7"/>
      <c r="N24012" s="7"/>
    </row>
    <row r="24013" spans="4:14" s="1" customFormat="1">
      <c r="D24013" s="32"/>
      <c r="G24013" s="32"/>
      <c r="I24013" s="7"/>
      <c r="J24013" s="7"/>
      <c r="K24013" s="7"/>
      <c r="N24013" s="7"/>
    </row>
    <row r="24014" spans="4:14" s="1" customFormat="1">
      <c r="D24014" s="32"/>
      <c r="G24014" s="32"/>
      <c r="I24014" s="7"/>
      <c r="J24014" s="7"/>
      <c r="K24014" s="7"/>
      <c r="N24014" s="7"/>
    </row>
    <row r="24015" spans="4:14" s="1" customFormat="1">
      <c r="D24015" s="32"/>
      <c r="G24015" s="32"/>
      <c r="I24015" s="7"/>
      <c r="J24015" s="7"/>
      <c r="K24015" s="7"/>
      <c r="N24015" s="7"/>
    </row>
    <row r="24016" spans="4:14" s="1" customFormat="1">
      <c r="D24016" s="32"/>
      <c r="G24016" s="32"/>
      <c r="I24016" s="7"/>
      <c r="J24016" s="7"/>
      <c r="K24016" s="7"/>
      <c r="N24016" s="7"/>
    </row>
    <row r="24017" spans="4:14" s="1" customFormat="1">
      <c r="D24017" s="32"/>
      <c r="G24017" s="32"/>
      <c r="I24017" s="7"/>
      <c r="J24017" s="7"/>
      <c r="K24017" s="7"/>
      <c r="N24017" s="7"/>
    </row>
    <row r="24018" spans="4:14" s="1" customFormat="1">
      <c r="D24018" s="32"/>
      <c r="G24018" s="32"/>
      <c r="I24018" s="7"/>
      <c r="J24018" s="7"/>
      <c r="K24018" s="7"/>
      <c r="N24018" s="7"/>
    </row>
    <row r="24019" spans="4:14" s="1" customFormat="1">
      <c r="D24019" s="32"/>
      <c r="G24019" s="32"/>
      <c r="I24019" s="7"/>
      <c r="J24019" s="7"/>
      <c r="K24019" s="7"/>
      <c r="N24019" s="7"/>
    </row>
    <row r="24020" spans="4:14" s="1" customFormat="1">
      <c r="D24020" s="32"/>
      <c r="G24020" s="32"/>
      <c r="I24020" s="7"/>
      <c r="J24020" s="7"/>
      <c r="K24020" s="7"/>
      <c r="N24020" s="7"/>
    </row>
    <row r="24021" spans="4:14" s="1" customFormat="1">
      <c r="D24021" s="32"/>
      <c r="G24021" s="32"/>
      <c r="I24021" s="7"/>
      <c r="J24021" s="7"/>
      <c r="K24021" s="7"/>
      <c r="N24021" s="7"/>
    </row>
    <row r="24022" spans="4:14" s="1" customFormat="1">
      <c r="D24022" s="32"/>
      <c r="G24022" s="32"/>
      <c r="I24022" s="7"/>
      <c r="J24022" s="7"/>
      <c r="K24022" s="7"/>
      <c r="N24022" s="7"/>
    </row>
    <row r="24023" spans="4:14" s="1" customFormat="1">
      <c r="D24023" s="32"/>
      <c r="G24023" s="32"/>
      <c r="I24023" s="7"/>
      <c r="J24023" s="7"/>
      <c r="K24023" s="7"/>
      <c r="N24023" s="7"/>
    </row>
    <row r="24024" spans="4:14" s="1" customFormat="1">
      <c r="D24024" s="32"/>
      <c r="G24024" s="32"/>
      <c r="I24024" s="7"/>
      <c r="J24024" s="7"/>
      <c r="K24024" s="7"/>
      <c r="N24024" s="7"/>
    </row>
    <row r="24025" spans="4:14" s="1" customFormat="1">
      <c r="D24025" s="32"/>
      <c r="G24025" s="32"/>
      <c r="I24025" s="7"/>
      <c r="J24025" s="7"/>
      <c r="K24025" s="7"/>
      <c r="N24025" s="7"/>
    </row>
    <row r="24026" spans="4:14" s="1" customFormat="1">
      <c r="D24026" s="32"/>
      <c r="G24026" s="32"/>
      <c r="I24026" s="7"/>
      <c r="J24026" s="7"/>
      <c r="K24026" s="7"/>
      <c r="N24026" s="7"/>
    </row>
    <row r="24027" spans="4:14" s="1" customFormat="1">
      <c r="D24027" s="32"/>
      <c r="G24027" s="32"/>
      <c r="I24027" s="7"/>
      <c r="J24027" s="7"/>
      <c r="K24027" s="7"/>
      <c r="N24027" s="7"/>
    </row>
    <row r="24028" spans="4:14" s="1" customFormat="1">
      <c r="D24028" s="32"/>
      <c r="G24028" s="32"/>
      <c r="I24028" s="7"/>
      <c r="J24028" s="7"/>
      <c r="K24028" s="7"/>
      <c r="N24028" s="7"/>
    </row>
    <row r="24029" spans="4:14" s="1" customFormat="1">
      <c r="D24029" s="32"/>
      <c r="G24029" s="32"/>
      <c r="I24029" s="7"/>
      <c r="J24029" s="7"/>
      <c r="K24029" s="7"/>
      <c r="N24029" s="7"/>
    </row>
    <row r="24030" spans="4:14" s="1" customFormat="1">
      <c r="D24030" s="32"/>
      <c r="G24030" s="32"/>
      <c r="I24030" s="7"/>
      <c r="J24030" s="7"/>
      <c r="K24030" s="7"/>
      <c r="N24030" s="7"/>
    </row>
    <row r="24031" spans="4:14" s="1" customFormat="1">
      <c r="D24031" s="32"/>
      <c r="G24031" s="32"/>
      <c r="I24031" s="7"/>
      <c r="J24031" s="7"/>
      <c r="K24031" s="7"/>
      <c r="N24031" s="7"/>
    </row>
    <row r="24032" spans="4:14" s="1" customFormat="1">
      <c r="D24032" s="32"/>
      <c r="G24032" s="32"/>
      <c r="I24032" s="7"/>
      <c r="J24032" s="7"/>
      <c r="K24032" s="7"/>
      <c r="N24032" s="7"/>
    </row>
    <row r="24033" spans="4:14" s="1" customFormat="1">
      <c r="D24033" s="32"/>
      <c r="G24033" s="32"/>
      <c r="I24033" s="7"/>
      <c r="J24033" s="7"/>
      <c r="K24033" s="7"/>
      <c r="N24033" s="7"/>
    </row>
    <row r="24034" spans="4:14" s="1" customFormat="1">
      <c r="D24034" s="32"/>
      <c r="G24034" s="32"/>
      <c r="I24034" s="7"/>
      <c r="J24034" s="7"/>
      <c r="K24034" s="7"/>
      <c r="N24034" s="7"/>
    </row>
    <row r="24035" spans="4:14" s="1" customFormat="1">
      <c r="D24035" s="32"/>
      <c r="G24035" s="32"/>
      <c r="I24035" s="7"/>
      <c r="J24035" s="7"/>
      <c r="K24035" s="7"/>
      <c r="N24035" s="7"/>
    </row>
    <row r="24036" spans="4:14" s="1" customFormat="1">
      <c r="D24036" s="32"/>
      <c r="G24036" s="32"/>
      <c r="I24036" s="7"/>
      <c r="J24036" s="7"/>
      <c r="K24036" s="7"/>
      <c r="N24036" s="7"/>
    </row>
    <row r="24037" spans="4:14" s="1" customFormat="1">
      <c r="D24037" s="32"/>
      <c r="G24037" s="32"/>
      <c r="I24037" s="7"/>
      <c r="J24037" s="7"/>
      <c r="K24037" s="7"/>
      <c r="N24037" s="7"/>
    </row>
    <row r="24038" spans="4:14" s="1" customFormat="1">
      <c r="D24038" s="32"/>
      <c r="G24038" s="32"/>
      <c r="I24038" s="7"/>
      <c r="J24038" s="7"/>
      <c r="K24038" s="7"/>
      <c r="N24038" s="7"/>
    </row>
    <row r="24039" spans="4:14" s="1" customFormat="1">
      <c r="D24039" s="32"/>
      <c r="G24039" s="32"/>
      <c r="I24039" s="7"/>
      <c r="J24039" s="7"/>
      <c r="K24039" s="7"/>
      <c r="N24039" s="7"/>
    </row>
    <row r="24040" spans="4:14" s="1" customFormat="1">
      <c r="D24040" s="32"/>
      <c r="G24040" s="32"/>
      <c r="I24040" s="7"/>
      <c r="J24040" s="7"/>
      <c r="K24040" s="7"/>
      <c r="N24040" s="7"/>
    </row>
    <row r="24041" spans="4:14" s="1" customFormat="1">
      <c r="D24041" s="32"/>
      <c r="G24041" s="32"/>
      <c r="I24041" s="7"/>
      <c r="J24041" s="7"/>
      <c r="K24041" s="7"/>
      <c r="N24041" s="7"/>
    </row>
    <row r="24042" spans="4:14" s="1" customFormat="1">
      <c r="D24042" s="32"/>
      <c r="G24042" s="32"/>
      <c r="I24042" s="7"/>
      <c r="J24042" s="7"/>
      <c r="K24042" s="7"/>
      <c r="N24042" s="7"/>
    </row>
    <row r="24043" spans="4:14" s="1" customFormat="1">
      <c r="D24043" s="32"/>
      <c r="G24043" s="32"/>
      <c r="I24043" s="7"/>
      <c r="J24043" s="7"/>
      <c r="K24043" s="7"/>
      <c r="N24043" s="7"/>
    </row>
    <row r="24044" spans="4:14" s="1" customFormat="1">
      <c r="D24044" s="32"/>
      <c r="G24044" s="32"/>
      <c r="I24044" s="7"/>
      <c r="J24044" s="7"/>
      <c r="K24044" s="7"/>
      <c r="N24044" s="7"/>
    </row>
    <row r="24045" spans="4:14" s="1" customFormat="1">
      <c r="D24045" s="32"/>
      <c r="G24045" s="32"/>
      <c r="I24045" s="7"/>
      <c r="J24045" s="7"/>
      <c r="K24045" s="7"/>
      <c r="N24045" s="7"/>
    </row>
    <row r="24046" spans="4:14" s="1" customFormat="1">
      <c r="D24046" s="32"/>
      <c r="G24046" s="32"/>
      <c r="I24046" s="7"/>
      <c r="J24046" s="7"/>
      <c r="K24046" s="7"/>
      <c r="N24046" s="7"/>
    </row>
    <row r="24047" spans="4:14" s="1" customFormat="1">
      <c r="D24047" s="32"/>
      <c r="G24047" s="32"/>
      <c r="I24047" s="7"/>
      <c r="J24047" s="7"/>
      <c r="K24047" s="7"/>
      <c r="N24047" s="7"/>
    </row>
    <row r="24048" spans="4:14" s="1" customFormat="1">
      <c r="D24048" s="32"/>
      <c r="G24048" s="32"/>
      <c r="I24048" s="7"/>
      <c r="J24048" s="7"/>
      <c r="K24048" s="7"/>
      <c r="N24048" s="7"/>
    </row>
    <row r="24049" spans="4:14" s="1" customFormat="1">
      <c r="D24049" s="32"/>
      <c r="G24049" s="32"/>
      <c r="I24049" s="7"/>
      <c r="J24049" s="7"/>
      <c r="K24049" s="7"/>
      <c r="N24049" s="7"/>
    </row>
    <row r="24050" spans="4:14" s="1" customFormat="1">
      <c r="D24050" s="32"/>
      <c r="G24050" s="32"/>
      <c r="I24050" s="7"/>
      <c r="J24050" s="7"/>
      <c r="K24050" s="7"/>
      <c r="N24050" s="7"/>
    </row>
    <row r="24051" spans="4:14" s="1" customFormat="1">
      <c r="D24051" s="32"/>
      <c r="G24051" s="32"/>
      <c r="I24051" s="7"/>
      <c r="J24051" s="7"/>
      <c r="K24051" s="7"/>
      <c r="N24051" s="7"/>
    </row>
    <row r="24052" spans="4:14" s="1" customFormat="1">
      <c r="D24052" s="32"/>
      <c r="G24052" s="32"/>
      <c r="I24052" s="7"/>
      <c r="J24052" s="7"/>
      <c r="K24052" s="7"/>
      <c r="N24052" s="7"/>
    </row>
    <row r="24053" spans="4:14" s="1" customFormat="1">
      <c r="D24053" s="32"/>
      <c r="G24053" s="32"/>
      <c r="I24053" s="7"/>
      <c r="J24053" s="7"/>
      <c r="K24053" s="7"/>
      <c r="N24053" s="7"/>
    </row>
    <row r="24054" spans="4:14" s="1" customFormat="1">
      <c r="D24054" s="32"/>
      <c r="G24054" s="32"/>
      <c r="I24054" s="7"/>
      <c r="J24054" s="7"/>
      <c r="K24054" s="7"/>
      <c r="N24054" s="7"/>
    </row>
    <row r="24055" spans="4:14" s="1" customFormat="1">
      <c r="D24055" s="32"/>
      <c r="G24055" s="32"/>
      <c r="I24055" s="7"/>
      <c r="J24055" s="7"/>
      <c r="K24055" s="7"/>
      <c r="N24055" s="7"/>
    </row>
    <row r="24056" spans="4:14" s="1" customFormat="1">
      <c r="D24056" s="32"/>
      <c r="G24056" s="32"/>
      <c r="I24056" s="7"/>
      <c r="J24056" s="7"/>
      <c r="K24056" s="7"/>
      <c r="N24056" s="7"/>
    </row>
    <row r="24057" spans="4:14" s="1" customFormat="1">
      <c r="D24057" s="32"/>
      <c r="G24057" s="32"/>
      <c r="I24057" s="7"/>
      <c r="J24057" s="7"/>
      <c r="K24057" s="7"/>
      <c r="N24057" s="7"/>
    </row>
    <row r="24058" spans="4:14" s="1" customFormat="1">
      <c r="D24058" s="32"/>
      <c r="G24058" s="32"/>
      <c r="I24058" s="7"/>
      <c r="J24058" s="7"/>
      <c r="K24058" s="7"/>
      <c r="N24058" s="7"/>
    </row>
    <row r="24059" spans="4:14" s="1" customFormat="1">
      <c r="D24059" s="32"/>
      <c r="G24059" s="32"/>
      <c r="I24059" s="7"/>
      <c r="J24059" s="7"/>
      <c r="K24059" s="7"/>
      <c r="N24059" s="7"/>
    </row>
    <row r="24060" spans="4:14" s="1" customFormat="1">
      <c r="D24060" s="32"/>
      <c r="G24060" s="32"/>
      <c r="I24060" s="7"/>
      <c r="J24060" s="7"/>
      <c r="K24060" s="7"/>
      <c r="N24060" s="7"/>
    </row>
    <row r="24061" spans="4:14" s="1" customFormat="1">
      <c r="D24061" s="32"/>
      <c r="G24061" s="32"/>
      <c r="I24061" s="7"/>
      <c r="J24061" s="7"/>
      <c r="K24061" s="7"/>
      <c r="N24061" s="7"/>
    </row>
    <row r="24062" spans="4:14" s="1" customFormat="1">
      <c r="D24062" s="32"/>
      <c r="G24062" s="32"/>
      <c r="I24062" s="7"/>
      <c r="J24062" s="7"/>
      <c r="K24062" s="7"/>
      <c r="N24062" s="7"/>
    </row>
    <row r="24063" spans="4:14" s="1" customFormat="1">
      <c r="D24063" s="32"/>
      <c r="G24063" s="32"/>
      <c r="I24063" s="7"/>
      <c r="J24063" s="7"/>
      <c r="K24063" s="7"/>
      <c r="N24063" s="7"/>
    </row>
    <row r="24064" spans="4:14" s="1" customFormat="1">
      <c r="D24064" s="32"/>
      <c r="G24064" s="32"/>
      <c r="I24064" s="7"/>
      <c r="J24064" s="7"/>
      <c r="K24064" s="7"/>
      <c r="N24064" s="7"/>
    </row>
    <row r="24065" spans="4:14" s="1" customFormat="1">
      <c r="D24065" s="32"/>
      <c r="G24065" s="32"/>
      <c r="I24065" s="7"/>
      <c r="J24065" s="7"/>
      <c r="K24065" s="7"/>
      <c r="N24065" s="7"/>
    </row>
    <row r="24066" spans="4:14" s="1" customFormat="1">
      <c r="D24066" s="32"/>
      <c r="G24066" s="32"/>
      <c r="I24066" s="7"/>
      <c r="J24066" s="7"/>
      <c r="K24066" s="7"/>
      <c r="N24066" s="7"/>
    </row>
    <row r="24067" spans="4:14" s="1" customFormat="1">
      <c r="D24067" s="32"/>
      <c r="G24067" s="32"/>
      <c r="I24067" s="7"/>
      <c r="J24067" s="7"/>
      <c r="K24067" s="7"/>
      <c r="N24067" s="7"/>
    </row>
    <row r="24068" spans="4:14" s="1" customFormat="1">
      <c r="D24068" s="32"/>
      <c r="G24068" s="32"/>
      <c r="I24068" s="7"/>
      <c r="J24068" s="7"/>
      <c r="K24068" s="7"/>
      <c r="N24068" s="7"/>
    </row>
    <row r="24069" spans="4:14" s="1" customFormat="1">
      <c r="D24069" s="32"/>
      <c r="G24069" s="32"/>
      <c r="I24069" s="7"/>
      <c r="J24069" s="7"/>
      <c r="K24069" s="7"/>
      <c r="N24069" s="7"/>
    </row>
    <row r="24070" spans="4:14" s="1" customFormat="1">
      <c r="D24070" s="32"/>
      <c r="G24070" s="32"/>
      <c r="I24070" s="7"/>
      <c r="J24070" s="7"/>
      <c r="K24070" s="7"/>
      <c r="N24070" s="7"/>
    </row>
    <row r="24071" spans="4:14" s="1" customFormat="1">
      <c r="D24071" s="32"/>
      <c r="G24071" s="32"/>
      <c r="I24071" s="7"/>
      <c r="J24071" s="7"/>
      <c r="K24071" s="7"/>
      <c r="N24071" s="7"/>
    </row>
    <row r="24072" spans="4:14" s="1" customFormat="1">
      <c r="D24072" s="32"/>
      <c r="G24072" s="32"/>
      <c r="I24072" s="7"/>
      <c r="J24072" s="7"/>
      <c r="K24072" s="7"/>
      <c r="N24072" s="7"/>
    </row>
    <row r="24073" spans="4:14" s="1" customFormat="1">
      <c r="D24073" s="32"/>
      <c r="G24073" s="32"/>
      <c r="I24073" s="7"/>
      <c r="J24073" s="7"/>
      <c r="K24073" s="7"/>
      <c r="N24073" s="7"/>
    </row>
    <row r="24074" spans="4:14" s="1" customFormat="1">
      <c r="D24074" s="32"/>
      <c r="G24074" s="32"/>
      <c r="I24074" s="7"/>
      <c r="J24074" s="7"/>
      <c r="K24074" s="7"/>
      <c r="N24074" s="7"/>
    </row>
    <row r="24075" spans="4:14" s="1" customFormat="1">
      <c r="D24075" s="32"/>
      <c r="G24075" s="32"/>
      <c r="I24075" s="7"/>
      <c r="J24075" s="7"/>
      <c r="K24075" s="7"/>
      <c r="N24075" s="7"/>
    </row>
    <row r="24076" spans="4:14" s="1" customFormat="1">
      <c r="D24076" s="32"/>
      <c r="G24076" s="32"/>
      <c r="I24076" s="7"/>
      <c r="J24076" s="7"/>
      <c r="K24076" s="7"/>
      <c r="N24076" s="7"/>
    </row>
    <row r="24077" spans="4:14" s="1" customFormat="1">
      <c r="D24077" s="32"/>
      <c r="G24077" s="32"/>
      <c r="I24077" s="7"/>
      <c r="J24077" s="7"/>
      <c r="K24077" s="7"/>
      <c r="N24077" s="7"/>
    </row>
    <row r="24078" spans="4:14" s="1" customFormat="1">
      <c r="D24078" s="32"/>
      <c r="G24078" s="32"/>
      <c r="I24078" s="7"/>
      <c r="J24078" s="7"/>
      <c r="K24078" s="7"/>
      <c r="N24078" s="7"/>
    </row>
    <row r="24079" spans="4:14" s="1" customFormat="1">
      <c r="D24079" s="32"/>
      <c r="G24079" s="32"/>
      <c r="I24079" s="7"/>
      <c r="J24079" s="7"/>
      <c r="K24079" s="7"/>
      <c r="N24079" s="7"/>
    </row>
    <row r="24080" spans="4:14" s="1" customFormat="1">
      <c r="D24080" s="32"/>
      <c r="G24080" s="32"/>
      <c r="I24080" s="7"/>
      <c r="J24080" s="7"/>
      <c r="K24080" s="7"/>
      <c r="N24080" s="7"/>
    </row>
    <row r="24081" spans="4:14" s="1" customFormat="1">
      <c r="D24081" s="32"/>
      <c r="G24081" s="32"/>
      <c r="I24081" s="7"/>
      <c r="J24081" s="7"/>
      <c r="K24081" s="7"/>
      <c r="N24081" s="7"/>
    </row>
    <row r="24082" spans="4:14" s="1" customFormat="1">
      <c r="D24082" s="32"/>
      <c r="G24082" s="32"/>
      <c r="I24082" s="7"/>
      <c r="J24082" s="7"/>
      <c r="K24082" s="7"/>
      <c r="N24082" s="7"/>
    </row>
    <row r="24083" spans="4:14" s="1" customFormat="1">
      <c r="D24083" s="32"/>
      <c r="G24083" s="32"/>
      <c r="I24083" s="7"/>
      <c r="J24083" s="7"/>
      <c r="K24083" s="7"/>
      <c r="N24083" s="7"/>
    </row>
    <row r="24084" spans="4:14" s="1" customFormat="1">
      <c r="D24084" s="32"/>
      <c r="G24084" s="32"/>
      <c r="I24084" s="7"/>
      <c r="J24084" s="7"/>
      <c r="K24084" s="7"/>
      <c r="N24084" s="7"/>
    </row>
    <row r="24085" spans="4:14" s="1" customFormat="1">
      <c r="D24085" s="32"/>
      <c r="G24085" s="32"/>
      <c r="I24085" s="7"/>
      <c r="J24085" s="7"/>
      <c r="K24085" s="7"/>
      <c r="N24085" s="7"/>
    </row>
    <row r="24086" spans="4:14" s="1" customFormat="1">
      <c r="D24086" s="32"/>
      <c r="G24086" s="32"/>
      <c r="I24086" s="7"/>
      <c r="J24086" s="7"/>
      <c r="K24086" s="7"/>
      <c r="N24086" s="7"/>
    </row>
    <row r="24087" spans="4:14" s="1" customFormat="1">
      <c r="D24087" s="32"/>
      <c r="G24087" s="32"/>
      <c r="I24087" s="7"/>
      <c r="J24087" s="7"/>
      <c r="K24087" s="7"/>
      <c r="N24087" s="7"/>
    </row>
    <row r="24088" spans="4:14" s="1" customFormat="1">
      <c r="D24088" s="32"/>
      <c r="G24088" s="32"/>
      <c r="I24088" s="7"/>
      <c r="J24088" s="7"/>
      <c r="K24088" s="7"/>
      <c r="N24088" s="7"/>
    </row>
    <row r="24089" spans="4:14" s="1" customFormat="1">
      <c r="D24089" s="32"/>
      <c r="G24089" s="32"/>
      <c r="I24089" s="7"/>
      <c r="J24089" s="7"/>
      <c r="K24089" s="7"/>
      <c r="N24089" s="7"/>
    </row>
    <row r="24090" spans="4:14" s="1" customFormat="1">
      <c r="D24090" s="32"/>
      <c r="G24090" s="32"/>
      <c r="I24090" s="7"/>
      <c r="J24090" s="7"/>
      <c r="K24090" s="7"/>
      <c r="N24090" s="7"/>
    </row>
    <row r="24091" spans="4:14" s="1" customFormat="1">
      <c r="D24091" s="32"/>
      <c r="G24091" s="32"/>
      <c r="I24091" s="7"/>
      <c r="J24091" s="7"/>
      <c r="K24091" s="7"/>
      <c r="N24091" s="7"/>
    </row>
    <row r="24092" spans="4:14" s="1" customFormat="1">
      <c r="D24092" s="32"/>
      <c r="G24092" s="32"/>
      <c r="I24092" s="7"/>
      <c r="J24092" s="7"/>
      <c r="K24092" s="7"/>
      <c r="N24092" s="7"/>
    </row>
    <row r="24093" spans="4:14" s="1" customFormat="1">
      <c r="D24093" s="32"/>
      <c r="G24093" s="32"/>
      <c r="I24093" s="7"/>
      <c r="J24093" s="7"/>
      <c r="K24093" s="7"/>
      <c r="N24093" s="7"/>
    </row>
    <row r="24094" spans="4:14" s="1" customFormat="1">
      <c r="D24094" s="32"/>
      <c r="G24094" s="32"/>
      <c r="I24094" s="7"/>
      <c r="J24094" s="7"/>
      <c r="K24094" s="7"/>
      <c r="N24094" s="7"/>
    </row>
    <row r="24095" spans="4:14" s="1" customFormat="1">
      <c r="D24095" s="32"/>
      <c r="G24095" s="32"/>
      <c r="I24095" s="7"/>
      <c r="J24095" s="7"/>
      <c r="K24095" s="7"/>
      <c r="N24095" s="7"/>
    </row>
    <row r="24096" spans="4:14" s="1" customFormat="1">
      <c r="D24096" s="32"/>
      <c r="G24096" s="32"/>
      <c r="I24096" s="7"/>
      <c r="J24096" s="7"/>
      <c r="K24096" s="7"/>
      <c r="N24096" s="7"/>
    </row>
    <row r="24097" spans="4:14" s="1" customFormat="1">
      <c r="D24097" s="32"/>
      <c r="G24097" s="32"/>
      <c r="I24097" s="7"/>
      <c r="J24097" s="7"/>
      <c r="K24097" s="7"/>
      <c r="N24097" s="7"/>
    </row>
    <row r="24098" spans="4:14" s="1" customFormat="1">
      <c r="D24098" s="32"/>
      <c r="G24098" s="32"/>
      <c r="I24098" s="7"/>
      <c r="J24098" s="7"/>
      <c r="K24098" s="7"/>
      <c r="N24098" s="7"/>
    </row>
    <row r="24099" spans="4:14" s="1" customFormat="1">
      <c r="D24099" s="32"/>
      <c r="G24099" s="32"/>
      <c r="I24099" s="7"/>
      <c r="J24099" s="7"/>
      <c r="K24099" s="7"/>
      <c r="N24099" s="7"/>
    </row>
    <row r="24100" spans="4:14" s="1" customFormat="1">
      <c r="D24100" s="32"/>
      <c r="G24100" s="32"/>
      <c r="I24100" s="7"/>
      <c r="J24100" s="7"/>
      <c r="K24100" s="7"/>
      <c r="N24100" s="7"/>
    </row>
    <row r="24101" spans="4:14" s="1" customFormat="1">
      <c r="D24101" s="32"/>
      <c r="G24101" s="32"/>
      <c r="I24101" s="7"/>
      <c r="J24101" s="7"/>
      <c r="K24101" s="7"/>
      <c r="N24101" s="7"/>
    </row>
    <row r="24102" spans="4:14" s="1" customFormat="1">
      <c r="D24102" s="32"/>
      <c r="G24102" s="32"/>
      <c r="I24102" s="7"/>
      <c r="J24102" s="7"/>
      <c r="K24102" s="7"/>
      <c r="N24102" s="7"/>
    </row>
    <row r="24103" spans="4:14" s="1" customFormat="1">
      <c r="D24103" s="32"/>
      <c r="G24103" s="32"/>
      <c r="I24103" s="7"/>
      <c r="J24103" s="7"/>
      <c r="K24103" s="7"/>
      <c r="N24103" s="7"/>
    </row>
    <row r="24104" spans="4:14" s="1" customFormat="1">
      <c r="D24104" s="32"/>
      <c r="G24104" s="32"/>
      <c r="I24104" s="7"/>
      <c r="J24104" s="7"/>
      <c r="K24104" s="7"/>
      <c r="N24104" s="7"/>
    </row>
    <row r="24105" spans="4:14" s="1" customFormat="1">
      <c r="D24105" s="32"/>
      <c r="G24105" s="32"/>
      <c r="I24105" s="7"/>
      <c r="J24105" s="7"/>
      <c r="K24105" s="7"/>
      <c r="N24105" s="7"/>
    </row>
    <row r="24106" spans="4:14" s="1" customFormat="1">
      <c r="D24106" s="32"/>
      <c r="G24106" s="32"/>
      <c r="I24106" s="7"/>
      <c r="J24106" s="7"/>
      <c r="K24106" s="7"/>
      <c r="N24106" s="7"/>
    </row>
    <row r="24107" spans="4:14" s="1" customFormat="1">
      <c r="D24107" s="32"/>
      <c r="G24107" s="32"/>
      <c r="I24107" s="7"/>
      <c r="J24107" s="7"/>
      <c r="K24107" s="7"/>
      <c r="N24107" s="7"/>
    </row>
    <row r="24108" spans="4:14" s="1" customFormat="1">
      <c r="D24108" s="32"/>
      <c r="G24108" s="32"/>
      <c r="I24108" s="7"/>
      <c r="J24108" s="7"/>
      <c r="K24108" s="7"/>
      <c r="N24108" s="7"/>
    </row>
    <row r="24109" spans="4:14" s="1" customFormat="1">
      <c r="D24109" s="32"/>
      <c r="G24109" s="32"/>
      <c r="I24109" s="7"/>
      <c r="J24109" s="7"/>
      <c r="K24109" s="7"/>
      <c r="N24109" s="7"/>
    </row>
    <row r="24110" spans="4:14" s="1" customFormat="1">
      <c r="D24110" s="32"/>
      <c r="G24110" s="32"/>
      <c r="I24110" s="7"/>
      <c r="J24110" s="7"/>
      <c r="K24110" s="7"/>
      <c r="N24110" s="7"/>
    </row>
    <row r="24111" spans="4:14" s="1" customFormat="1">
      <c r="D24111" s="32"/>
      <c r="G24111" s="32"/>
      <c r="I24111" s="7"/>
      <c r="J24111" s="7"/>
      <c r="K24111" s="7"/>
      <c r="N24111" s="7"/>
    </row>
    <row r="24112" spans="4:14" s="1" customFormat="1">
      <c r="D24112" s="32"/>
      <c r="G24112" s="32"/>
      <c r="I24112" s="7"/>
      <c r="J24112" s="7"/>
      <c r="K24112" s="7"/>
      <c r="N24112" s="7"/>
    </row>
    <row r="24113" spans="4:14" s="1" customFormat="1">
      <c r="D24113" s="32"/>
      <c r="G24113" s="32"/>
      <c r="I24113" s="7"/>
      <c r="J24113" s="7"/>
      <c r="K24113" s="7"/>
      <c r="N24113" s="7"/>
    </row>
    <row r="24114" spans="4:14" s="1" customFormat="1">
      <c r="D24114" s="32"/>
      <c r="G24114" s="32"/>
      <c r="I24114" s="7"/>
      <c r="J24114" s="7"/>
      <c r="K24114" s="7"/>
      <c r="N24114" s="7"/>
    </row>
    <row r="24115" spans="4:14" s="1" customFormat="1">
      <c r="D24115" s="32"/>
      <c r="G24115" s="32"/>
      <c r="I24115" s="7"/>
      <c r="J24115" s="7"/>
      <c r="K24115" s="7"/>
      <c r="N24115" s="7"/>
    </row>
    <row r="24116" spans="4:14" s="1" customFormat="1">
      <c r="D24116" s="32"/>
      <c r="G24116" s="32"/>
      <c r="I24116" s="7"/>
      <c r="J24116" s="7"/>
      <c r="K24116" s="7"/>
      <c r="N24116" s="7"/>
    </row>
    <row r="24117" spans="4:14" s="1" customFormat="1">
      <c r="D24117" s="32"/>
      <c r="G24117" s="32"/>
      <c r="I24117" s="7"/>
      <c r="J24117" s="7"/>
      <c r="K24117" s="7"/>
      <c r="N24117" s="7"/>
    </row>
    <row r="24118" spans="4:14" s="1" customFormat="1">
      <c r="D24118" s="32"/>
      <c r="G24118" s="32"/>
      <c r="I24118" s="7"/>
      <c r="J24118" s="7"/>
      <c r="K24118" s="7"/>
      <c r="N24118" s="7"/>
    </row>
    <row r="24119" spans="4:14" s="1" customFormat="1">
      <c r="D24119" s="32"/>
      <c r="G24119" s="32"/>
      <c r="I24119" s="7"/>
      <c r="J24119" s="7"/>
      <c r="K24119" s="7"/>
      <c r="N24119" s="7"/>
    </row>
    <row r="24120" spans="4:14" s="1" customFormat="1">
      <c r="D24120" s="32"/>
      <c r="G24120" s="32"/>
      <c r="I24120" s="7"/>
      <c r="J24120" s="7"/>
      <c r="K24120" s="7"/>
      <c r="N24120" s="7"/>
    </row>
    <row r="24121" spans="4:14" s="1" customFormat="1">
      <c r="D24121" s="32"/>
      <c r="G24121" s="32"/>
      <c r="I24121" s="7"/>
      <c r="J24121" s="7"/>
      <c r="K24121" s="7"/>
      <c r="N24121" s="7"/>
    </row>
    <row r="24122" spans="4:14" s="1" customFormat="1">
      <c r="D24122" s="32"/>
      <c r="G24122" s="32"/>
      <c r="I24122" s="7"/>
      <c r="J24122" s="7"/>
      <c r="K24122" s="7"/>
      <c r="N24122" s="7"/>
    </row>
    <row r="24123" spans="4:14" s="1" customFormat="1">
      <c r="D24123" s="32"/>
      <c r="G24123" s="32"/>
      <c r="I24123" s="7"/>
      <c r="J24123" s="7"/>
      <c r="K24123" s="7"/>
      <c r="N24123" s="7"/>
    </row>
    <row r="24124" spans="4:14" s="1" customFormat="1">
      <c r="D24124" s="32"/>
      <c r="G24124" s="32"/>
      <c r="I24124" s="7"/>
      <c r="J24124" s="7"/>
      <c r="K24124" s="7"/>
      <c r="N24124" s="7"/>
    </row>
    <row r="24125" spans="4:14" s="1" customFormat="1">
      <c r="D24125" s="32"/>
      <c r="G24125" s="32"/>
      <c r="I24125" s="7"/>
      <c r="J24125" s="7"/>
      <c r="K24125" s="7"/>
      <c r="N24125" s="7"/>
    </row>
    <row r="24126" spans="4:14" s="1" customFormat="1">
      <c r="D24126" s="32"/>
      <c r="G24126" s="32"/>
      <c r="I24126" s="7"/>
      <c r="J24126" s="7"/>
      <c r="K24126" s="7"/>
      <c r="N24126" s="7"/>
    </row>
    <row r="24127" spans="4:14" s="1" customFormat="1">
      <c r="D24127" s="32"/>
      <c r="G24127" s="32"/>
      <c r="I24127" s="7"/>
      <c r="J24127" s="7"/>
      <c r="K24127" s="7"/>
      <c r="N24127" s="7"/>
    </row>
    <row r="24128" spans="4:14" s="1" customFormat="1">
      <c r="D24128" s="32"/>
      <c r="G24128" s="32"/>
      <c r="I24128" s="7"/>
      <c r="J24128" s="7"/>
      <c r="K24128" s="7"/>
      <c r="N24128" s="7"/>
    </row>
    <row r="24129" spans="4:14" s="1" customFormat="1">
      <c r="D24129" s="32"/>
      <c r="G24129" s="32"/>
      <c r="I24129" s="7"/>
      <c r="J24129" s="7"/>
      <c r="K24129" s="7"/>
      <c r="N24129" s="7"/>
    </row>
    <row r="24130" spans="4:14" s="1" customFormat="1">
      <c r="D24130" s="32"/>
      <c r="G24130" s="32"/>
      <c r="I24130" s="7"/>
      <c r="J24130" s="7"/>
      <c r="K24130" s="7"/>
      <c r="N24130" s="7"/>
    </row>
    <row r="24131" spans="4:14" s="1" customFormat="1">
      <c r="D24131" s="32"/>
      <c r="G24131" s="32"/>
      <c r="I24131" s="7"/>
      <c r="J24131" s="7"/>
      <c r="K24131" s="7"/>
      <c r="N24131" s="7"/>
    </row>
    <row r="24132" spans="4:14" s="1" customFormat="1">
      <c r="D24132" s="32"/>
      <c r="G24132" s="32"/>
      <c r="I24132" s="7"/>
      <c r="J24132" s="7"/>
      <c r="K24132" s="7"/>
      <c r="N24132" s="7"/>
    </row>
    <row r="24133" spans="4:14" s="1" customFormat="1">
      <c r="D24133" s="32"/>
      <c r="G24133" s="32"/>
      <c r="I24133" s="7"/>
      <c r="J24133" s="7"/>
      <c r="K24133" s="7"/>
      <c r="N24133" s="7"/>
    </row>
    <row r="24134" spans="4:14" s="1" customFormat="1">
      <c r="D24134" s="32"/>
      <c r="G24134" s="32"/>
      <c r="I24134" s="7"/>
      <c r="J24134" s="7"/>
      <c r="K24134" s="7"/>
      <c r="N24134" s="7"/>
    </row>
    <row r="24135" spans="4:14" s="1" customFormat="1">
      <c r="D24135" s="32"/>
      <c r="G24135" s="32"/>
      <c r="I24135" s="7"/>
      <c r="J24135" s="7"/>
      <c r="K24135" s="7"/>
      <c r="N24135" s="7"/>
    </row>
    <row r="24136" spans="4:14" s="1" customFormat="1">
      <c r="D24136" s="32"/>
      <c r="G24136" s="32"/>
      <c r="I24136" s="7"/>
      <c r="J24136" s="7"/>
      <c r="K24136" s="7"/>
      <c r="N24136" s="7"/>
    </row>
    <row r="24137" spans="4:14" s="1" customFormat="1">
      <c r="D24137" s="32"/>
      <c r="G24137" s="32"/>
      <c r="I24137" s="7"/>
      <c r="J24137" s="7"/>
      <c r="K24137" s="7"/>
      <c r="N24137" s="7"/>
    </row>
    <row r="24138" spans="4:14" s="1" customFormat="1">
      <c r="D24138" s="32"/>
      <c r="G24138" s="32"/>
      <c r="I24138" s="7"/>
      <c r="J24138" s="7"/>
      <c r="K24138" s="7"/>
      <c r="N24138" s="7"/>
    </row>
    <row r="24139" spans="4:14" s="1" customFormat="1">
      <c r="D24139" s="32"/>
      <c r="G24139" s="32"/>
      <c r="I24139" s="7"/>
      <c r="J24139" s="7"/>
      <c r="K24139" s="7"/>
      <c r="N24139" s="7"/>
    </row>
    <row r="24140" spans="4:14" s="1" customFormat="1">
      <c r="D24140" s="32"/>
      <c r="G24140" s="32"/>
      <c r="I24140" s="7"/>
      <c r="J24140" s="7"/>
      <c r="K24140" s="7"/>
      <c r="N24140" s="7"/>
    </row>
    <row r="24141" spans="4:14" s="1" customFormat="1">
      <c r="D24141" s="32"/>
      <c r="G24141" s="32"/>
      <c r="I24141" s="7"/>
      <c r="J24141" s="7"/>
      <c r="K24141" s="7"/>
      <c r="N24141" s="7"/>
    </row>
    <row r="24142" spans="4:14" s="1" customFormat="1">
      <c r="D24142" s="32"/>
      <c r="G24142" s="32"/>
      <c r="I24142" s="7"/>
      <c r="J24142" s="7"/>
      <c r="K24142" s="7"/>
      <c r="N24142" s="7"/>
    </row>
    <row r="24143" spans="4:14" s="1" customFormat="1">
      <c r="D24143" s="32"/>
      <c r="G24143" s="32"/>
      <c r="I24143" s="7"/>
      <c r="J24143" s="7"/>
      <c r="K24143" s="7"/>
      <c r="N24143" s="7"/>
    </row>
    <row r="24144" spans="4:14" s="1" customFormat="1">
      <c r="D24144" s="32"/>
      <c r="G24144" s="32"/>
      <c r="I24144" s="7"/>
      <c r="J24144" s="7"/>
      <c r="K24144" s="7"/>
      <c r="N24144" s="7"/>
    </row>
    <row r="24145" spans="4:14" s="1" customFormat="1">
      <c r="D24145" s="32"/>
      <c r="G24145" s="32"/>
      <c r="I24145" s="7"/>
      <c r="J24145" s="7"/>
      <c r="K24145" s="7"/>
      <c r="N24145" s="7"/>
    </row>
    <row r="24146" spans="4:14" s="1" customFormat="1">
      <c r="D24146" s="32"/>
      <c r="G24146" s="32"/>
      <c r="I24146" s="7"/>
      <c r="J24146" s="7"/>
      <c r="K24146" s="7"/>
      <c r="N24146" s="7"/>
    </row>
    <row r="24147" spans="4:14" s="1" customFormat="1">
      <c r="D24147" s="32"/>
      <c r="G24147" s="32"/>
      <c r="I24147" s="7"/>
      <c r="J24147" s="7"/>
      <c r="K24147" s="7"/>
      <c r="N24147" s="7"/>
    </row>
    <row r="24148" spans="4:14" s="1" customFormat="1">
      <c r="D24148" s="32"/>
      <c r="G24148" s="32"/>
      <c r="I24148" s="7"/>
      <c r="J24148" s="7"/>
      <c r="K24148" s="7"/>
      <c r="N24148" s="7"/>
    </row>
    <row r="24149" spans="4:14" s="1" customFormat="1">
      <c r="D24149" s="32"/>
      <c r="G24149" s="32"/>
      <c r="I24149" s="7"/>
      <c r="J24149" s="7"/>
      <c r="K24149" s="7"/>
      <c r="N24149" s="7"/>
    </row>
    <row r="24150" spans="4:14" s="1" customFormat="1">
      <c r="D24150" s="32"/>
      <c r="G24150" s="32"/>
      <c r="I24150" s="7"/>
      <c r="J24150" s="7"/>
      <c r="K24150" s="7"/>
      <c r="N24150" s="7"/>
    </row>
    <row r="24151" spans="4:14" s="1" customFormat="1">
      <c r="D24151" s="32"/>
      <c r="G24151" s="32"/>
      <c r="I24151" s="7"/>
      <c r="J24151" s="7"/>
      <c r="K24151" s="7"/>
      <c r="N24151" s="7"/>
    </row>
    <row r="24152" spans="4:14" s="1" customFormat="1">
      <c r="D24152" s="32"/>
      <c r="G24152" s="32"/>
      <c r="I24152" s="7"/>
      <c r="J24152" s="7"/>
      <c r="K24152" s="7"/>
      <c r="N24152" s="7"/>
    </row>
    <row r="24153" spans="4:14" s="1" customFormat="1">
      <c r="D24153" s="32"/>
      <c r="G24153" s="32"/>
      <c r="I24153" s="7"/>
      <c r="J24153" s="7"/>
      <c r="K24153" s="7"/>
      <c r="N24153" s="7"/>
    </row>
    <row r="24154" spans="4:14" s="1" customFormat="1">
      <c r="D24154" s="32"/>
      <c r="G24154" s="32"/>
      <c r="I24154" s="7"/>
      <c r="J24154" s="7"/>
      <c r="K24154" s="7"/>
      <c r="N24154" s="7"/>
    </row>
    <row r="24155" spans="4:14" s="1" customFormat="1">
      <c r="D24155" s="32"/>
      <c r="G24155" s="32"/>
      <c r="I24155" s="7"/>
      <c r="J24155" s="7"/>
      <c r="K24155" s="7"/>
      <c r="N24155" s="7"/>
    </row>
    <row r="24156" spans="4:14" s="1" customFormat="1">
      <c r="D24156" s="32"/>
      <c r="G24156" s="32"/>
      <c r="I24156" s="7"/>
      <c r="J24156" s="7"/>
      <c r="K24156" s="7"/>
      <c r="N24156" s="7"/>
    </row>
    <row r="24157" spans="4:14" s="1" customFormat="1">
      <c r="D24157" s="32"/>
      <c r="G24157" s="32"/>
      <c r="I24157" s="7"/>
      <c r="J24157" s="7"/>
      <c r="K24157" s="7"/>
      <c r="N24157" s="7"/>
    </row>
    <row r="24158" spans="4:14" s="1" customFormat="1">
      <c r="D24158" s="32"/>
      <c r="G24158" s="32"/>
      <c r="I24158" s="7"/>
      <c r="J24158" s="7"/>
      <c r="K24158" s="7"/>
      <c r="N24158" s="7"/>
    </row>
    <row r="24159" spans="4:14" s="1" customFormat="1">
      <c r="D24159" s="32"/>
      <c r="G24159" s="32"/>
      <c r="I24159" s="7"/>
      <c r="J24159" s="7"/>
      <c r="K24159" s="7"/>
      <c r="N24159" s="7"/>
    </row>
    <row r="24160" spans="4:14" s="1" customFormat="1">
      <c r="D24160" s="32"/>
      <c r="G24160" s="32"/>
      <c r="I24160" s="7"/>
      <c r="J24160" s="7"/>
      <c r="K24160" s="7"/>
      <c r="N24160" s="7"/>
    </row>
    <row r="24161" spans="4:14" s="1" customFormat="1">
      <c r="D24161" s="32"/>
      <c r="G24161" s="32"/>
      <c r="I24161" s="7"/>
      <c r="J24161" s="7"/>
      <c r="K24161" s="7"/>
      <c r="N24161" s="7"/>
    </row>
    <row r="24162" spans="4:14" s="1" customFormat="1">
      <c r="D24162" s="32"/>
      <c r="G24162" s="32"/>
      <c r="I24162" s="7"/>
      <c r="J24162" s="7"/>
      <c r="K24162" s="7"/>
      <c r="N24162" s="7"/>
    </row>
    <row r="24163" spans="4:14" s="1" customFormat="1">
      <c r="D24163" s="32"/>
      <c r="G24163" s="32"/>
      <c r="I24163" s="7"/>
      <c r="J24163" s="7"/>
      <c r="K24163" s="7"/>
      <c r="N24163" s="7"/>
    </row>
    <row r="24164" spans="4:14" s="1" customFormat="1">
      <c r="D24164" s="32"/>
      <c r="G24164" s="32"/>
      <c r="I24164" s="7"/>
      <c r="J24164" s="7"/>
      <c r="K24164" s="7"/>
      <c r="N24164" s="7"/>
    </row>
    <row r="24165" spans="4:14" s="1" customFormat="1">
      <c r="D24165" s="32"/>
      <c r="G24165" s="32"/>
      <c r="I24165" s="7"/>
      <c r="J24165" s="7"/>
      <c r="K24165" s="7"/>
      <c r="N24165" s="7"/>
    </row>
    <row r="24166" spans="4:14" s="1" customFormat="1">
      <c r="D24166" s="32"/>
      <c r="G24166" s="32"/>
      <c r="I24166" s="7"/>
      <c r="J24166" s="7"/>
      <c r="K24166" s="7"/>
      <c r="N24166" s="7"/>
    </row>
    <row r="24167" spans="4:14" s="1" customFormat="1">
      <c r="D24167" s="32"/>
      <c r="G24167" s="32"/>
      <c r="I24167" s="7"/>
      <c r="J24167" s="7"/>
      <c r="K24167" s="7"/>
      <c r="N24167" s="7"/>
    </row>
    <row r="24168" spans="4:14" s="1" customFormat="1">
      <c r="D24168" s="32"/>
      <c r="G24168" s="32"/>
      <c r="I24168" s="7"/>
      <c r="J24168" s="7"/>
      <c r="K24168" s="7"/>
      <c r="N24168" s="7"/>
    </row>
    <row r="24169" spans="4:14" s="1" customFormat="1">
      <c r="D24169" s="32"/>
      <c r="G24169" s="32"/>
      <c r="I24169" s="7"/>
      <c r="J24169" s="7"/>
      <c r="K24169" s="7"/>
      <c r="N24169" s="7"/>
    </row>
    <row r="24170" spans="4:14" s="1" customFormat="1">
      <c r="D24170" s="32"/>
      <c r="G24170" s="32"/>
      <c r="I24170" s="7"/>
      <c r="J24170" s="7"/>
      <c r="K24170" s="7"/>
      <c r="N24170" s="7"/>
    </row>
    <row r="24171" spans="4:14" s="1" customFormat="1">
      <c r="D24171" s="32"/>
      <c r="G24171" s="32"/>
      <c r="I24171" s="7"/>
      <c r="J24171" s="7"/>
      <c r="K24171" s="7"/>
      <c r="N24171" s="7"/>
    </row>
    <row r="24172" spans="4:14" s="1" customFormat="1">
      <c r="D24172" s="32"/>
      <c r="G24172" s="32"/>
      <c r="I24172" s="7"/>
      <c r="J24172" s="7"/>
      <c r="K24172" s="7"/>
      <c r="N24172" s="7"/>
    </row>
    <row r="24173" spans="4:14" s="1" customFormat="1">
      <c r="D24173" s="32"/>
      <c r="G24173" s="32"/>
      <c r="I24173" s="7"/>
      <c r="J24173" s="7"/>
      <c r="K24173" s="7"/>
      <c r="N24173" s="7"/>
    </row>
    <row r="24174" spans="4:14" s="1" customFormat="1">
      <c r="D24174" s="32"/>
      <c r="G24174" s="32"/>
      <c r="I24174" s="7"/>
      <c r="J24174" s="7"/>
      <c r="K24174" s="7"/>
      <c r="N24174" s="7"/>
    </row>
    <row r="24175" spans="4:14" s="1" customFormat="1">
      <c r="D24175" s="32"/>
      <c r="G24175" s="32"/>
      <c r="I24175" s="7"/>
      <c r="J24175" s="7"/>
      <c r="K24175" s="7"/>
      <c r="N24175" s="7"/>
    </row>
    <row r="24176" spans="4:14" s="1" customFormat="1">
      <c r="D24176" s="32"/>
      <c r="G24176" s="32"/>
      <c r="I24176" s="7"/>
      <c r="J24176" s="7"/>
      <c r="K24176" s="7"/>
      <c r="N24176" s="7"/>
    </row>
    <row r="24177" spans="4:14" s="1" customFormat="1">
      <c r="D24177" s="32"/>
      <c r="G24177" s="32"/>
      <c r="I24177" s="7"/>
      <c r="J24177" s="7"/>
      <c r="K24177" s="7"/>
      <c r="N24177" s="7"/>
    </row>
    <row r="24178" spans="4:14" s="1" customFormat="1">
      <c r="D24178" s="32"/>
      <c r="G24178" s="32"/>
      <c r="I24178" s="7"/>
      <c r="J24178" s="7"/>
      <c r="K24178" s="7"/>
      <c r="N24178" s="7"/>
    </row>
    <row r="24179" spans="4:14" s="1" customFormat="1">
      <c r="D24179" s="32"/>
      <c r="G24179" s="32"/>
      <c r="I24179" s="7"/>
      <c r="J24179" s="7"/>
      <c r="K24179" s="7"/>
      <c r="N24179" s="7"/>
    </row>
    <row r="24180" spans="4:14" s="1" customFormat="1">
      <c r="D24180" s="32"/>
      <c r="G24180" s="32"/>
      <c r="I24180" s="7"/>
      <c r="J24180" s="7"/>
      <c r="K24180" s="7"/>
      <c r="N24180" s="7"/>
    </row>
    <row r="24181" spans="4:14" s="1" customFormat="1">
      <c r="D24181" s="32"/>
      <c r="G24181" s="32"/>
      <c r="I24181" s="7"/>
      <c r="J24181" s="7"/>
      <c r="K24181" s="7"/>
      <c r="N24181" s="7"/>
    </row>
    <row r="24182" spans="4:14" s="1" customFormat="1">
      <c r="D24182" s="32"/>
      <c r="G24182" s="32"/>
      <c r="I24182" s="7"/>
      <c r="J24182" s="7"/>
      <c r="K24182" s="7"/>
      <c r="N24182" s="7"/>
    </row>
    <row r="24183" spans="4:14" s="1" customFormat="1">
      <c r="D24183" s="32"/>
      <c r="G24183" s="32"/>
      <c r="I24183" s="7"/>
      <c r="J24183" s="7"/>
      <c r="K24183" s="7"/>
      <c r="N24183" s="7"/>
    </row>
    <row r="24184" spans="4:14" s="1" customFormat="1">
      <c r="D24184" s="32"/>
      <c r="G24184" s="32"/>
      <c r="I24184" s="7"/>
      <c r="J24184" s="7"/>
      <c r="K24184" s="7"/>
      <c r="N24184" s="7"/>
    </row>
    <row r="24185" spans="4:14" s="1" customFormat="1">
      <c r="D24185" s="32"/>
      <c r="G24185" s="32"/>
      <c r="I24185" s="7"/>
      <c r="J24185" s="7"/>
      <c r="K24185" s="7"/>
      <c r="N24185" s="7"/>
    </row>
    <row r="24186" spans="4:14" s="1" customFormat="1">
      <c r="D24186" s="32"/>
      <c r="G24186" s="32"/>
      <c r="I24186" s="7"/>
      <c r="J24186" s="7"/>
      <c r="K24186" s="7"/>
      <c r="N24186" s="7"/>
    </row>
    <row r="24187" spans="4:14" s="1" customFormat="1">
      <c r="D24187" s="32"/>
      <c r="G24187" s="32"/>
      <c r="I24187" s="7"/>
      <c r="J24187" s="7"/>
      <c r="K24187" s="7"/>
      <c r="N24187" s="7"/>
    </row>
    <row r="24188" spans="4:14" s="1" customFormat="1">
      <c r="D24188" s="32"/>
      <c r="G24188" s="32"/>
      <c r="I24188" s="7"/>
      <c r="J24188" s="7"/>
      <c r="K24188" s="7"/>
      <c r="N24188" s="7"/>
    </row>
    <row r="24189" spans="4:14" s="1" customFormat="1">
      <c r="D24189" s="32"/>
      <c r="G24189" s="32"/>
      <c r="I24189" s="7"/>
      <c r="J24189" s="7"/>
      <c r="K24189" s="7"/>
      <c r="N24189" s="7"/>
    </row>
    <row r="24190" spans="4:14" s="1" customFormat="1">
      <c r="D24190" s="32"/>
      <c r="G24190" s="32"/>
      <c r="I24190" s="7"/>
      <c r="J24190" s="7"/>
      <c r="K24190" s="7"/>
      <c r="N24190" s="7"/>
    </row>
    <row r="24191" spans="4:14" s="1" customFormat="1">
      <c r="D24191" s="32"/>
      <c r="G24191" s="32"/>
      <c r="I24191" s="7"/>
      <c r="J24191" s="7"/>
      <c r="K24191" s="7"/>
      <c r="N24191" s="7"/>
    </row>
    <row r="24192" spans="4:14" s="1" customFormat="1">
      <c r="D24192" s="32"/>
      <c r="G24192" s="32"/>
      <c r="I24192" s="7"/>
      <c r="J24192" s="7"/>
      <c r="K24192" s="7"/>
      <c r="N24192" s="7"/>
    </row>
    <row r="24193" spans="4:14" s="1" customFormat="1">
      <c r="D24193" s="32"/>
      <c r="G24193" s="32"/>
      <c r="I24193" s="7"/>
      <c r="J24193" s="7"/>
      <c r="K24193" s="7"/>
      <c r="N24193" s="7"/>
    </row>
    <row r="24194" spans="4:14" s="1" customFormat="1">
      <c r="D24194" s="32"/>
      <c r="G24194" s="32"/>
      <c r="I24194" s="7"/>
      <c r="J24194" s="7"/>
      <c r="K24194" s="7"/>
      <c r="N24194" s="7"/>
    </row>
    <row r="24195" spans="4:14" s="1" customFormat="1">
      <c r="D24195" s="32"/>
      <c r="G24195" s="32"/>
      <c r="I24195" s="7"/>
      <c r="J24195" s="7"/>
      <c r="K24195" s="7"/>
      <c r="N24195" s="7"/>
    </row>
    <row r="24196" spans="4:14" s="1" customFormat="1">
      <c r="D24196" s="32"/>
      <c r="G24196" s="32"/>
      <c r="I24196" s="7"/>
      <c r="J24196" s="7"/>
      <c r="K24196" s="7"/>
      <c r="N24196" s="7"/>
    </row>
    <row r="24197" spans="4:14" s="1" customFormat="1">
      <c r="D24197" s="32"/>
      <c r="G24197" s="32"/>
      <c r="I24197" s="7"/>
      <c r="J24197" s="7"/>
      <c r="K24197" s="7"/>
      <c r="N24197" s="7"/>
    </row>
    <row r="24198" spans="4:14" s="1" customFormat="1">
      <c r="D24198" s="32"/>
      <c r="G24198" s="32"/>
      <c r="I24198" s="7"/>
      <c r="J24198" s="7"/>
      <c r="K24198" s="7"/>
      <c r="N24198" s="7"/>
    </row>
    <row r="24199" spans="4:14" s="1" customFormat="1">
      <c r="D24199" s="32"/>
      <c r="G24199" s="32"/>
      <c r="I24199" s="7"/>
      <c r="J24199" s="7"/>
      <c r="K24199" s="7"/>
      <c r="N24199" s="7"/>
    </row>
    <row r="24200" spans="4:14" s="1" customFormat="1">
      <c r="D24200" s="32"/>
      <c r="G24200" s="32"/>
      <c r="I24200" s="7"/>
      <c r="J24200" s="7"/>
      <c r="K24200" s="7"/>
      <c r="N24200" s="7"/>
    </row>
    <row r="24201" spans="4:14" s="1" customFormat="1">
      <c r="D24201" s="32"/>
      <c r="G24201" s="32"/>
      <c r="I24201" s="7"/>
      <c r="J24201" s="7"/>
      <c r="K24201" s="7"/>
      <c r="N24201" s="7"/>
    </row>
    <row r="24202" spans="4:14" s="1" customFormat="1">
      <c r="D24202" s="32"/>
      <c r="G24202" s="32"/>
      <c r="I24202" s="7"/>
      <c r="J24202" s="7"/>
      <c r="K24202" s="7"/>
      <c r="N24202" s="7"/>
    </row>
    <row r="24203" spans="4:14" s="1" customFormat="1">
      <c r="D24203" s="32"/>
      <c r="G24203" s="32"/>
      <c r="I24203" s="7"/>
      <c r="J24203" s="7"/>
      <c r="K24203" s="7"/>
      <c r="N24203" s="7"/>
    </row>
    <row r="24204" spans="4:14" s="1" customFormat="1">
      <c r="D24204" s="32"/>
      <c r="G24204" s="32"/>
      <c r="I24204" s="7"/>
      <c r="J24204" s="7"/>
      <c r="K24204" s="7"/>
      <c r="N24204" s="7"/>
    </row>
    <row r="24205" spans="4:14" s="1" customFormat="1">
      <c r="D24205" s="32"/>
      <c r="G24205" s="32"/>
      <c r="I24205" s="7"/>
      <c r="J24205" s="7"/>
      <c r="K24205" s="7"/>
      <c r="N24205" s="7"/>
    </row>
    <row r="24206" spans="4:14" s="1" customFormat="1">
      <c r="D24206" s="32"/>
      <c r="G24206" s="32"/>
      <c r="I24206" s="7"/>
      <c r="J24206" s="7"/>
      <c r="K24206" s="7"/>
      <c r="N24206" s="7"/>
    </row>
    <row r="24207" spans="4:14" s="1" customFormat="1">
      <c r="D24207" s="32"/>
      <c r="G24207" s="32"/>
      <c r="I24207" s="7"/>
      <c r="J24207" s="7"/>
      <c r="K24207" s="7"/>
      <c r="N24207" s="7"/>
    </row>
    <row r="24208" spans="4:14" s="1" customFormat="1">
      <c r="D24208" s="32"/>
      <c r="G24208" s="32"/>
      <c r="I24208" s="7"/>
      <c r="J24208" s="7"/>
      <c r="K24208" s="7"/>
      <c r="N24208" s="7"/>
    </row>
    <row r="24209" spans="4:14" s="1" customFormat="1">
      <c r="D24209" s="32"/>
      <c r="G24209" s="32"/>
      <c r="I24209" s="7"/>
      <c r="J24209" s="7"/>
      <c r="K24209" s="7"/>
      <c r="N24209" s="7"/>
    </row>
    <row r="24210" spans="4:14" s="1" customFormat="1">
      <c r="D24210" s="32"/>
      <c r="G24210" s="32"/>
      <c r="I24210" s="7"/>
      <c r="J24210" s="7"/>
      <c r="K24210" s="7"/>
      <c r="N24210" s="7"/>
    </row>
    <row r="24211" spans="4:14" s="1" customFormat="1">
      <c r="D24211" s="32"/>
      <c r="G24211" s="32"/>
      <c r="I24211" s="7"/>
      <c r="J24211" s="7"/>
      <c r="K24211" s="7"/>
      <c r="N24211" s="7"/>
    </row>
    <row r="24212" spans="4:14" s="1" customFormat="1">
      <c r="D24212" s="32"/>
      <c r="G24212" s="32"/>
      <c r="I24212" s="7"/>
      <c r="J24212" s="7"/>
      <c r="K24212" s="7"/>
      <c r="N24212" s="7"/>
    </row>
    <row r="24213" spans="4:14" s="1" customFormat="1">
      <c r="D24213" s="32"/>
      <c r="G24213" s="32"/>
      <c r="I24213" s="7"/>
      <c r="J24213" s="7"/>
      <c r="K24213" s="7"/>
      <c r="N24213" s="7"/>
    </row>
    <row r="24214" spans="4:14" s="1" customFormat="1">
      <c r="D24214" s="32"/>
      <c r="G24214" s="32"/>
      <c r="I24214" s="7"/>
      <c r="J24214" s="7"/>
      <c r="K24214" s="7"/>
      <c r="N24214" s="7"/>
    </row>
    <row r="24215" spans="4:14" s="1" customFormat="1">
      <c r="D24215" s="32"/>
      <c r="G24215" s="32"/>
      <c r="I24215" s="7"/>
      <c r="J24215" s="7"/>
      <c r="K24215" s="7"/>
      <c r="N24215" s="7"/>
    </row>
    <row r="24216" spans="4:14" s="1" customFormat="1">
      <c r="D24216" s="32"/>
      <c r="G24216" s="32"/>
      <c r="I24216" s="7"/>
      <c r="J24216" s="7"/>
      <c r="K24216" s="7"/>
      <c r="N24216" s="7"/>
    </row>
    <row r="24217" spans="4:14" s="1" customFormat="1">
      <c r="D24217" s="32"/>
      <c r="G24217" s="32"/>
      <c r="I24217" s="7"/>
      <c r="J24217" s="7"/>
      <c r="K24217" s="7"/>
      <c r="N24217" s="7"/>
    </row>
    <row r="24218" spans="4:14" s="1" customFormat="1">
      <c r="D24218" s="32"/>
      <c r="G24218" s="32"/>
      <c r="I24218" s="7"/>
      <c r="J24218" s="7"/>
      <c r="K24218" s="7"/>
      <c r="N24218" s="7"/>
    </row>
    <row r="24219" spans="4:14" s="1" customFormat="1">
      <c r="D24219" s="32"/>
      <c r="G24219" s="32"/>
      <c r="I24219" s="7"/>
      <c r="J24219" s="7"/>
      <c r="K24219" s="7"/>
      <c r="N24219" s="7"/>
    </row>
    <row r="24220" spans="4:14" s="1" customFormat="1">
      <c r="D24220" s="32"/>
      <c r="G24220" s="32"/>
      <c r="I24220" s="7"/>
      <c r="J24220" s="7"/>
      <c r="K24220" s="7"/>
      <c r="N24220" s="7"/>
    </row>
    <row r="24221" spans="4:14" s="1" customFormat="1">
      <c r="D24221" s="32"/>
      <c r="G24221" s="32"/>
      <c r="I24221" s="7"/>
      <c r="J24221" s="7"/>
      <c r="K24221" s="7"/>
      <c r="N24221" s="7"/>
    </row>
    <row r="24222" spans="4:14" s="1" customFormat="1">
      <c r="D24222" s="32"/>
      <c r="G24222" s="32"/>
      <c r="I24222" s="7"/>
      <c r="J24222" s="7"/>
      <c r="K24222" s="7"/>
      <c r="N24222" s="7"/>
    </row>
    <row r="24223" spans="4:14" s="1" customFormat="1">
      <c r="D24223" s="32"/>
      <c r="G24223" s="32"/>
      <c r="I24223" s="7"/>
      <c r="J24223" s="7"/>
      <c r="K24223" s="7"/>
      <c r="N24223" s="7"/>
    </row>
    <row r="24224" spans="4:14" s="1" customFormat="1">
      <c r="D24224" s="32"/>
      <c r="G24224" s="32"/>
      <c r="I24224" s="7"/>
      <c r="J24224" s="7"/>
      <c r="K24224" s="7"/>
      <c r="N24224" s="7"/>
    </row>
    <row r="24225" spans="4:14" s="1" customFormat="1">
      <c r="D24225" s="32"/>
      <c r="G24225" s="32"/>
      <c r="I24225" s="7"/>
      <c r="J24225" s="7"/>
      <c r="K24225" s="7"/>
      <c r="N24225" s="7"/>
    </row>
    <row r="24226" spans="4:14" s="1" customFormat="1">
      <c r="D24226" s="32"/>
      <c r="G24226" s="32"/>
      <c r="I24226" s="7"/>
      <c r="J24226" s="7"/>
      <c r="K24226" s="7"/>
      <c r="N24226" s="7"/>
    </row>
    <row r="24227" spans="4:14" s="1" customFormat="1">
      <c r="D24227" s="32"/>
      <c r="G24227" s="32"/>
      <c r="I24227" s="7"/>
      <c r="J24227" s="7"/>
      <c r="K24227" s="7"/>
      <c r="N24227" s="7"/>
    </row>
    <row r="24228" spans="4:14" s="1" customFormat="1">
      <c r="D24228" s="32"/>
      <c r="G24228" s="32"/>
      <c r="I24228" s="7"/>
      <c r="J24228" s="7"/>
      <c r="K24228" s="7"/>
      <c r="N24228" s="7"/>
    </row>
    <row r="24229" spans="4:14" s="1" customFormat="1">
      <c r="D24229" s="32"/>
      <c r="G24229" s="32"/>
      <c r="I24229" s="7"/>
      <c r="J24229" s="7"/>
      <c r="K24229" s="7"/>
      <c r="N24229" s="7"/>
    </row>
    <row r="24230" spans="4:14" s="1" customFormat="1">
      <c r="D24230" s="32"/>
      <c r="G24230" s="32"/>
      <c r="I24230" s="7"/>
      <c r="J24230" s="7"/>
      <c r="K24230" s="7"/>
      <c r="N24230" s="7"/>
    </row>
    <row r="24231" spans="4:14" s="1" customFormat="1">
      <c r="D24231" s="32"/>
      <c r="G24231" s="32"/>
      <c r="I24231" s="7"/>
      <c r="J24231" s="7"/>
      <c r="K24231" s="7"/>
      <c r="N24231" s="7"/>
    </row>
    <row r="24232" spans="4:14" s="1" customFormat="1">
      <c r="D24232" s="32"/>
      <c r="G24232" s="32"/>
      <c r="I24232" s="7"/>
      <c r="J24232" s="7"/>
      <c r="K24232" s="7"/>
      <c r="N24232" s="7"/>
    </row>
    <row r="24233" spans="4:14" s="1" customFormat="1">
      <c r="D24233" s="32"/>
      <c r="G24233" s="32"/>
      <c r="I24233" s="7"/>
      <c r="J24233" s="7"/>
      <c r="K24233" s="7"/>
      <c r="N24233" s="7"/>
    </row>
    <row r="24234" spans="4:14" s="1" customFormat="1">
      <c r="D24234" s="32"/>
      <c r="G24234" s="32"/>
      <c r="I24234" s="7"/>
      <c r="J24234" s="7"/>
      <c r="K24234" s="7"/>
      <c r="N24234" s="7"/>
    </row>
    <row r="24235" spans="4:14" s="1" customFormat="1">
      <c r="D24235" s="32"/>
      <c r="G24235" s="32"/>
      <c r="I24235" s="7"/>
      <c r="J24235" s="7"/>
      <c r="K24235" s="7"/>
      <c r="N24235" s="7"/>
    </row>
    <row r="24236" spans="4:14" s="1" customFormat="1">
      <c r="D24236" s="32"/>
      <c r="G24236" s="32"/>
      <c r="I24236" s="7"/>
      <c r="J24236" s="7"/>
      <c r="K24236" s="7"/>
      <c r="N24236" s="7"/>
    </row>
    <row r="24237" spans="4:14" s="1" customFormat="1">
      <c r="D24237" s="32"/>
      <c r="G24237" s="32"/>
      <c r="I24237" s="7"/>
      <c r="J24237" s="7"/>
      <c r="K24237" s="7"/>
      <c r="N24237" s="7"/>
    </row>
    <row r="24238" spans="4:14" s="1" customFormat="1">
      <c r="D24238" s="32"/>
      <c r="G24238" s="32"/>
      <c r="I24238" s="7"/>
      <c r="J24238" s="7"/>
      <c r="K24238" s="7"/>
      <c r="N24238" s="7"/>
    </row>
    <row r="24239" spans="4:14" s="1" customFormat="1">
      <c r="D24239" s="32"/>
      <c r="G24239" s="32"/>
      <c r="I24239" s="7"/>
      <c r="J24239" s="7"/>
      <c r="K24239" s="7"/>
      <c r="N24239" s="7"/>
    </row>
    <row r="24240" spans="4:14" s="1" customFormat="1">
      <c r="D24240" s="32"/>
      <c r="G24240" s="32"/>
      <c r="I24240" s="7"/>
      <c r="J24240" s="7"/>
      <c r="K24240" s="7"/>
      <c r="N24240" s="7"/>
    </row>
    <row r="24241" spans="4:14" s="1" customFormat="1">
      <c r="D24241" s="32"/>
      <c r="G24241" s="32"/>
      <c r="I24241" s="7"/>
      <c r="J24241" s="7"/>
      <c r="K24241" s="7"/>
      <c r="N24241" s="7"/>
    </row>
    <row r="24242" spans="4:14" s="1" customFormat="1">
      <c r="D24242" s="32"/>
      <c r="G24242" s="32"/>
      <c r="I24242" s="7"/>
      <c r="J24242" s="7"/>
      <c r="K24242" s="7"/>
      <c r="N24242" s="7"/>
    </row>
    <row r="24243" spans="4:14" s="1" customFormat="1">
      <c r="D24243" s="32"/>
      <c r="G24243" s="32"/>
      <c r="I24243" s="7"/>
      <c r="J24243" s="7"/>
      <c r="K24243" s="7"/>
      <c r="N24243" s="7"/>
    </row>
    <row r="24244" spans="4:14" s="1" customFormat="1">
      <c r="D24244" s="32"/>
      <c r="G24244" s="32"/>
      <c r="I24244" s="7"/>
      <c r="J24244" s="7"/>
      <c r="K24244" s="7"/>
      <c r="N24244" s="7"/>
    </row>
    <row r="24245" spans="4:14" s="1" customFormat="1">
      <c r="D24245" s="32"/>
      <c r="G24245" s="32"/>
      <c r="I24245" s="7"/>
      <c r="J24245" s="7"/>
      <c r="K24245" s="7"/>
      <c r="N24245" s="7"/>
    </row>
    <row r="24246" spans="4:14" s="1" customFormat="1">
      <c r="D24246" s="32"/>
      <c r="G24246" s="32"/>
      <c r="I24246" s="7"/>
      <c r="J24246" s="7"/>
      <c r="K24246" s="7"/>
      <c r="N24246" s="7"/>
    </row>
    <row r="24247" spans="4:14" s="1" customFormat="1">
      <c r="D24247" s="32"/>
      <c r="G24247" s="32"/>
      <c r="I24247" s="7"/>
      <c r="J24247" s="7"/>
      <c r="K24247" s="7"/>
      <c r="N24247" s="7"/>
    </row>
    <row r="24248" spans="4:14" s="1" customFormat="1">
      <c r="D24248" s="32"/>
      <c r="G24248" s="32"/>
      <c r="I24248" s="7"/>
      <c r="J24248" s="7"/>
      <c r="K24248" s="7"/>
      <c r="N24248" s="7"/>
    </row>
    <row r="24249" spans="4:14" s="1" customFormat="1">
      <c r="D24249" s="32"/>
      <c r="G24249" s="32"/>
      <c r="I24249" s="7"/>
      <c r="J24249" s="7"/>
      <c r="K24249" s="7"/>
      <c r="N24249" s="7"/>
    </row>
    <row r="24250" spans="4:14" s="1" customFormat="1">
      <c r="D24250" s="32"/>
      <c r="G24250" s="32"/>
      <c r="I24250" s="7"/>
      <c r="J24250" s="7"/>
      <c r="K24250" s="7"/>
      <c r="N24250" s="7"/>
    </row>
    <row r="24251" spans="4:14" s="1" customFormat="1">
      <c r="D24251" s="32"/>
      <c r="G24251" s="32"/>
      <c r="I24251" s="7"/>
      <c r="J24251" s="7"/>
      <c r="K24251" s="7"/>
      <c r="N24251" s="7"/>
    </row>
    <row r="24252" spans="4:14" s="1" customFormat="1">
      <c r="D24252" s="32"/>
      <c r="G24252" s="32"/>
      <c r="I24252" s="7"/>
      <c r="J24252" s="7"/>
      <c r="K24252" s="7"/>
      <c r="N24252" s="7"/>
    </row>
    <row r="24253" spans="4:14" s="1" customFormat="1">
      <c r="D24253" s="32"/>
      <c r="G24253" s="32"/>
      <c r="I24253" s="7"/>
      <c r="J24253" s="7"/>
      <c r="K24253" s="7"/>
      <c r="N24253" s="7"/>
    </row>
    <row r="24254" spans="4:14" s="1" customFormat="1">
      <c r="D24254" s="32"/>
      <c r="G24254" s="32"/>
      <c r="I24254" s="7"/>
      <c r="J24254" s="7"/>
      <c r="K24254" s="7"/>
      <c r="N24254" s="7"/>
    </row>
    <row r="24255" spans="4:14" s="1" customFormat="1">
      <c r="D24255" s="32"/>
      <c r="G24255" s="32"/>
      <c r="I24255" s="7"/>
      <c r="J24255" s="7"/>
      <c r="K24255" s="7"/>
      <c r="N24255" s="7"/>
    </row>
    <row r="24256" spans="4:14" s="1" customFormat="1">
      <c r="D24256" s="32"/>
      <c r="G24256" s="32"/>
      <c r="I24256" s="7"/>
      <c r="J24256" s="7"/>
      <c r="K24256" s="7"/>
      <c r="N24256" s="7"/>
    </row>
    <row r="24257" spans="4:14" s="1" customFormat="1">
      <c r="D24257" s="32"/>
      <c r="G24257" s="32"/>
      <c r="I24257" s="7"/>
      <c r="J24257" s="7"/>
      <c r="K24257" s="7"/>
      <c r="N24257" s="7"/>
    </row>
    <row r="24258" spans="4:14" s="1" customFormat="1">
      <c r="D24258" s="32"/>
      <c r="G24258" s="32"/>
      <c r="I24258" s="7"/>
      <c r="J24258" s="7"/>
      <c r="K24258" s="7"/>
      <c r="N24258" s="7"/>
    </row>
    <row r="24259" spans="4:14" s="1" customFormat="1">
      <c r="D24259" s="32"/>
      <c r="G24259" s="32"/>
      <c r="I24259" s="7"/>
      <c r="J24259" s="7"/>
      <c r="K24259" s="7"/>
      <c r="N24259" s="7"/>
    </row>
    <row r="24260" spans="4:14" s="1" customFormat="1">
      <c r="D24260" s="32"/>
      <c r="G24260" s="32"/>
      <c r="I24260" s="7"/>
      <c r="J24260" s="7"/>
      <c r="K24260" s="7"/>
      <c r="N24260" s="7"/>
    </row>
    <row r="24261" spans="4:14" s="1" customFormat="1">
      <c r="D24261" s="32"/>
      <c r="G24261" s="32"/>
      <c r="I24261" s="7"/>
      <c r="J24261" s="7"/>
      <c r="K24261" s="7"/>
      <c r="N24261" s="7"/>
    </row>
    <row r="24262" spans="4:14" s="1" customFormat="1">
      <c r="D24262" s="32"/>
      <c r="G24262" s="32"/>
      <c r="I24262" s="7"/>
      <c r="J24262" s="7"/>
      <c r="K24262" s="7"/>
      <c r="N24262" s="7"/>
    </row>
    <row r="24263" spans="4:14" s="1" customFormat="1">
      <c r="D24263" s="32"/>
      <c r="G24263" s="32"/>
      <c r="I24263" s="7"/>
      <c r="J24263" s="7"/>
      <c r="K24263" s="7"/>
      <c r="N24263" s="7"/>
    </row>
    <row r="24264" spans="4:14" s="1" customFormat="1">
      <c r="D24264" s="32"/>
      <c r="G24264" s="32"/>
      <c r="I24264" s="7"/>
      <c r="J24264" s="7"/>
      <c r="K24264" s="7"/>
      <c r="N24264" s="7"/>
    </row>
    <row r="24265" spans="4:14" s="1" customFormat="1">
      <c r="D24265" s="32"/>
      <c r="G24265" s="32"/>
      <c r="I24265" s="7"/>
      <c r="J24265" s="7"/>
      <c r="K24265" s="7"/>
      <c r="N24265" s="7"/>
    </row>
    <row r="24266" spans="4:14" s="1" customFormat="1">
      <c r="D24266" s="32"/>
      <c r="G24266" s="32"/>
      <c r="I24266" s="7"/>
      <c r="J24266" s="7"/>
      <c r="K24266" s="7"/>
      <c r="N24266" s="7"/>
    </row>
    <row r="24267" spans="4:14" s="1" customFormat="1">
      <c r="D24267" s="32"/>
      <c r="G24267" s="32"/>
      <c r="I24267" s="7"/>
      <c r="J24267" s="7"/>
      <c r="K24267" s="7"/>
      <c r="N24267" s="7"/>
    </row>
    <row r="24268" spans="4:14" s="1" customFormat="1">
      <c r="D24268" s="32"/>
      <c r="G24268" s="32"/>
      <c r="I24268" s="7"/>
      <c r="J24268" s="7"/>
      <c r="K24268" s="7"/>
      <c r="N24268" s="7"/>
    </row>
    <row r="24269" spans="4:14" s="1" customFormat="1">
      <c r="D24269" s="32"/>
      <c r="G24269" s="32"/>
      <c r="I24269" s="7"/>
      <c r="J24269" s="7"/>
      <c r="K24269" s="7"/>
      <c r="N24269" s="7"/>
    </row>
    <row r="24270" spans="4:14" s="1" customFormat="1">
      <c r="D24270" s="32"/>
      <c r="G24270" s="32"/>
      <c r="I24270" s="7"/>
      <c r="J24270" s="7"/>
      <c r="K24270" s="7"/>
      <c r="N24270" s="7"/>
    </row>
    <row r="24271" spans="4:14" s="1" customFormat="1">
      <c r="D24271" s="32"/>
      <c r="G24271" s="32"/>
      <c r="I24271" s="7"/>
      <c r="J24271" s="7"/>
      <c r="K24271" s="7"/>
      <c r="N24271" s="7"/>
    </row>
    <row r="24272" spans="4:14" s="1" customFormat="1">
      <c r="D24272" s="32"/>
      <c r="G24272" s="32"/>
      <c r="I24272" s="7"/>
      <c r="J24272" s="7"/>
      <c r="K24272" s="7"/>
      <c r="N24272" s="7"/>
    </row>
    <row r="24273" spans="4:14" s="1" customFormat="1">
      <c r="D24273" s="32"/>
      <c r="G24273" s="32"/>
      <c r="I24273" s="7"/>
      <c r="J24273" s="7"/>
      <c r="K24273" s="7"/>
      <c r="N24273" s="7"/>
    </row>
    <row r="24274" spans="4:14" s="1" customFormat="1">
      <c r="D24274" s="32"/>
      <c r="G24274" s="32"/>
      <c r="I24274" s="7"/>
      <c r="J24274" s="7"/>
      <c r="K24274" s="7"/>
      <c r="N24274" s="7"/>
    </row>
    <row r="24275" spans="4:14" s="1" customFormat="1">
      <c r="D24275" s="32"/>
      <c r="G24275" s="32"/>
      <c r="I24275" s="7"/>
      <c r="J24275" s="7"/>
      <c r="K24275" s="7"/>
      <c r="N24275" s="7"/>
    </row>
    <row r="24276" spans="4:14" s="1" customFormat="1">
      <c r="D24276" s="32"/>
      <c r="G24276" s="32"/>
      <c r="I24276" s="7"/>
      <c r="J24276" s="7"/>
      <c r="K24276" s="7"/>
      <c r="N24276" s="7"/>
    </row>
    <row r="24277" spans="4:14" s="1" customFormat="1">
      <c r="D24277" s="32"/>
      <c r="G24277" s="32"/>
      <c r="I24277" s="7"/>
      <c r="J24277" s="7"/>
      <c r="K24277" s="7"/>
      <c r="N24277" s="7"/>
    </row>
    <row r="24278" spans="4:14" s="1" customFormat="1">
      <c r="D24278" s="32"/>
      <c r="G24278" s="32"/>
      <c r="I24278" s="7"/>
      <c r="J24278" s="7"/>
      <c r="K24278" s="7"/>
      <c r="N24278" s="7"/>
    </row>
    <row r="24279" spans="4:14" s="1" customFormat="1">
      <c r="D24279" s="32"/>
      <c r="G24279" s="32"/>
      <c r="I24279" s="7"/>
      <c r="J24279" s="7"/>
      <c r="K24279" s="7"/>
      <c r="N24279" s="7"/>
    </row>
    <row r="24280" spans="4:14" s="1" customFormat="1">
      <c r="D24280" s="32"/>
      <c r="G24280" s="32"/>
      <c r="I24280" s="7"/>
      <c r="J24280" s="7"/>
      <c r="K24280" s="7"/>
      <c r="N24280" s="7"/>
    </row>
    <row r="24281" spans="4:14" s="1" customFormat="1">
      <c r="D24281" s="32"/>
      <c r="G24281" s="32"/>
      <c r="I24281" s="7"/>
      <c r="J24281" s="7"/>
      <c r="K24281" s="7"/>
      <c r="N24281" s="7"/>
    </row>
    <row r="24282" spans="4:14" s="1" customFormat="1">
      <c r="D24282" s="32"/>
      <c r="G24282" s="32"/>
      <c r="I24282" s="7"/>
      <c r="J24282" s="7"/>
      <c r="K24282" s="7"/>
      <c r="N24282" s="7"/>
    </row>
    <row r="24283" spans="4:14" s="1" customFormat="1">
      <c r="D24283" s="32"/>
      <c r="G24283" s="32"/>
      <c r="I24283" s="7"/>
      <c r="J24283" s="7"/>
      <c r="K24283" s="7"/>
      <c r="N24283" s="7"/>
    </row>
    <row r="24284" spans="4:14" s="1" customFormat="1">
      <c r="D24284" s="32"/>
      <c r="G24284" s="32"/>
      <c r="I24284" s="7"/>
      <c r="J24284" s="7"/>
      <c r="K24284" s="7"/>
      <c r="N24284" s="7"/>
    </row>
    <row r="24285" spans="4:14" s="1" customFormat="1">
      <c r="D24285" s="32"/>
      <c r="G24285" s="32"/>
      <c r="I24285" s="7"/>
      <c r="J24285" s="7"/>
      <c r="K24285" s="7"/>
      <c r="N24285" s="7"/>
    </row>
    <row r="24286" spans="4:14" s="1" customFormat="1">
      <c r="D24286" s="32"/>
      <c r="G24286" s="32"/>
      <c r="I24286" s="7"/>
      <c r="J24286" s="7"/>
      <c r="K24286" s="7"/>
      <c r="N24286" s="7"/>
    </row>
    <row r="24287" spans="4:14" s="1" customFormat="1">
      <c r="D24287" s="32"/>
      <c r="G24287" s="32"/>
      <c r="I24287" s="7"/>
      <c r="J24287" s="7"/>
      <c r="K24287" s="7"/>
      <c r="N24287" s="7"/>
    </row>
    <row r="24288" spans="4:14" s="1" customFormat="1">
      <c r="D24288" s="32"/>
      <c r="G24288" s="32"/>
      <c r="I24288" s="7"/>
      <c r="J24288" s="7"/>
      <c r="K24288" s="7"/>
      <c r="N24288" s="7"/>
    </row>
    <row r="24289" spans="4:14" s="1" customFormat="1">
      <c r="D24289" s="32"/>
      <c r="G24289" s="32"/>
      <c r="I24289" s="7"/>
      <c r="J24289" s="7"/>
      <c r="K24289" s="7"/>
      <c r="N24289" s="7"/>
    </row>
    <row r="24290" spans="4:14" s="1" customFormat="1">
      <c r="D24290" s="32"/>
      <c r="G24290" s="32"/>
      <c r="I24290" s="7"/>
      <c r="J24290" s="7"/>
      <c r="K24290" s="7"/>
      <c r="N24290" s="7"/>
    </row>
    <row r="24291" spans="4:14" s="1" customFormat="1">
      <c r="D24291" s="32"/>
      <c r="G24291" s="32"/>
      <c r="I24291" s="7"/>
      <c r="J24291" s="7"/>
      <c r="K24291" s="7"/>
      <c r="N24291" s="7"/>
    </row>
    <row r="24292" spans="4:14" s="1" customFormat="1">
      <c r="D24292" s="32"/>
      <c r="G24292" s="32"/>
      <c r="I24292" s="7"/>
      <c r="J24292" s="7"/>
      <c r="K24292" s="7"/>
      <c r="N24292" s="7"/>
    </row>
    <row r="24293" spans="4:14" s="1" customFormat="1">
      <c r="D24293" s="32"/>
      <c r="G24293" s="32"/>
      <c r="I24293" s="7"/>
      <c r="J24293" s="7"/>
      <c r="K24293" s="7"/>
      <c r="N24293" s="7"/>
    </row>
    <row r="24294" spans="4:14" s="1" customFormat="1">
      <c r="D24294" s="32"/>
      <c r="G24294" s="32"/>
      <c r="I24294" s="7"/>
      <c r="J24294" s="7"/>
      <c r="K24294" s="7"/>
      <c r="N24294" s="7"/>
    </row>
    <row r="24295" spans="4:14" s="1" customFormat="1">
      <c r="D24295" s="32"/>
      <c r="G24295" s="32"/>
      <c r="I24295" s="7"/>
      <c r="J24295" s="7"/>
      <c r="K24295" s="7"/>
      <c r="N24295" s="7"/>
    </row>
    <row r="24296" spans="4:14" s="1" customFormat="1">
      <c r="D24296" s="32"/>
      <c r="G24296" s="32"/>
      <c r="I24296" s="7"/>
      <c r="J24296" s="7"/>
      <c r="K24296" s="7"/>
      <c r="N24296" s="7"/>
    </row>
    <row r="24297" spans="4:14" s="1" customFormat="1">
      <c r="D24297" s="32"/>
      <c r="G24297" s="32"/>
      <c r="I24297" s="7"/>
      <c r="J24297" s="7"/>
      <c r="K24297" s="7"/>
      <c r="N24297" s="7"/>
    </row>
    <row r="24298" spans="4:14" s="1" customFormat="1">
      <c r="D24298" s="32"/>
      <c r="G24298" s="32"/>
      <c r="I24298" s="7"/>
      <c r="J24298" s="7"/>
      <c r="K24298" s="7"/>
      <c r="N24298" s="7"/>
    </row>
    <row r="24299" spans="4:14" s="1" customFormat="1">
      <c r="D24299" s="32"/>
      <c r="G24299" s="32"/>
      <c r="I24299" s="7"/>
      <c r="J24299" s="7"/>
      <c r="K24299" s="7"/>
      <c r="N24299" s="7"/>
    </row>
    <row r="24300" spans="4:14" s="1" customFormat="1">
      <c r="D24300" s="32"/>
      <c r="G24300" s="32"/>
      <c r="I24300" s="7"/>
      <c r="J24300" s="7"/>
      <c r="K24300" s="7"/>
      <c r="N24300" s="7"/>
    </row>
    <row r="24301" spans="4:14" s="1" customFormat="1">
      <c r="D24301" s="32"/>
      <c r="G24301" s="32"/>
      <c r="I24301" s="7"/>
      <c r="J24301" s="7"/>
      <c r="K24301" s="7"/>
      <c r="N24301" s="7"/>
    </row>
    <row r="24302" spans="4:14" s="1" customFormat="1">
      <c r="D24302" s="32"/>
      <c r="G24302" s="32"/>
      <c r="I24302" s="7"/>
      <c r="J24302" s="7"/>
      <c r="K24302" s="7"/>
      <c r="N24302" s="7"/>
    </row>
    <row r="24303" spans="4:14" s="1" customFormat="1">
      <c r="D24303" s="32"/>
      <c r="G24303" s="32"/>
      <c r="I24303" s="7"/>
      <c r="J24303" s="7"/>
      <c r="K24303" s="7"/>
      <c r="N24303" s="7"/>
    </row>
    <row r="24304" spans="4:14" s="1" customFormat="1">
      <c r="D24304" s="32"/>
      <c r="G24304" s="32"/>
      <c r="I24304" s="7"/>
      <c r="J24304" s="7"/>
      <c r="K24304" s="7"/>
      <c r="N24304" s="7"/>
    </row>
    <row r="24305" spans="4:14" s="1" customFormat="1">
      <c r="D24305" s="32"/>
      <c r="G24305" s="32"/>
      <c r="I24305" s="7"/>
      <c r="J24305" s="7"/>
      <c r="K24305" s="7"/>
      <c r="N24305" s="7"/>
    </row>
    <row r="24306" spans="4:14" s="1" customFormat="1">
      <c r="D24306" s="32"/>
      <c r="G24306" s="32"/>
      <c r="I24306" s="7"/>
      <c r="J24306" s="7"/>
      <c r="K24306" s="7"/>
      <c r="N24306" s="7"/>
    </row>
    <row r="24307" spans="4:14" s="1" customFormat="1">
      <c r="D24307" s="32"/>
      <c r="G24307" s="32"/>
      <c r="I24307" s="7"/>
      <c r="J24307" s="7"/>
      <c r="K24307" s="7"/>
      <c r="N24307" s="7"/>
    </row>
    <row r="24308" spans="4:14" s="1" customFormat="1">
      <c r="D24308" s="32"/>
      <c r="G24308" s="32"/>
      <c r="I24308" s="7"/>
      <c r="J24308" s="7"/>
      <c r="K24308" s="7"/>
      <c r="N24308" s="7"/>
    </row>
    <row r="24309" spans="4:14" s="1" customFormat="1">
      <c r="D24309" s="32"/>
      <c r="G24309" s="32"/>
      <c r="I24309" s="7"/>
      <c r="J24309" s="7"/>
      <c r="K24309" s="7"/>
      <c r="N24309" s="7"/>
    </row>
    <row r="24310" spans="4:14" s="1" customFormat="1">
      <c r="D24310" s="32"/>
      <c r="G24310" s="32"/>
      <c r="I24310" s="7"/>
      <c r="J24310" s="7"/>
      <c r="K24310" s="7"/>
      <c r="N24310" s="7"/>
    </row>
    <row r="24311" spans="4:14" s="1" customFormat="1">
      <c r="D24311" s="32"/>
      <c r="G24311" s="32"/>
      <c r="I24311" s="7"/>
      <c r="J24311" s="7"/>
      <c r="K24311" s="7"/>
      <c r="N24311" s="7"/>
    </row>
    <row r="24312" spans="4:14" s="1" customFormat="1">
      <c r="D24312" s="32"/>
      <c r="G24312" s="32"/>
      <c r="I24312" s="7"/>
      <c r="J24312" s="7"/>
      <c r="K24312" s="7"/>
      <c r="N24312" s="7"/>
    </row>
    <row r="24313" spans="4:14" s="1" customFormat="1">
      <c r="D24313" s="32"/>
      <c r="G24313" s="32"/>
      <c r="I24313" s="7"/>
      <c r="J24313" s="7"/>
      <c r="K24313" s="7"/>
      <c r="N24313" s="7"/>
    </row>
    <row r="24314" spans="4:14" s="1" customFormat="1">
      <c r="D24314" s="32"/>
      <c r="G24314" s="32"/>
      <c r="I24314" s="7"/>
      <c r="J24314" s="7"/>
      <c r="K24314" s="7"/>
      <c r="N24314" s="7"/>
    </row>
    <row r="24315" spans="4:14" s="1" customFormat="1">
      <c r="D24315" s="32"/>
      <c r="G24315" s="32"/>
      <c r="I24315" s="7"/>
      <c r="J24315" s="7"/>
      <c r="K24315" s="7"/>
      <c r="N24315" s="7"/>
    </row>
    <row r="24316" spans="4:14" s="1" customFormat="1">
      <c r="D24316" s="32"/>
      <c r="G24316" s="32"/>
      <c r="I24316" s="7"/>
      <c r="J24316" s="7"/>
      <c r="K24316" s="7"/>
      <c r="N24316" s="7"/>
    </row>
    <row r="24317" spans="4:14" s="1" customFormat="1">
      <c r="D24317" s="32"/>
      <c r="G24317" s="32"/>
      <c r="I24317" s="7"/>
      <c r="J24317" s="7"/>
      <c r="K24317" s="7"/>
      <c r="N24317" s="7"/>
    </row>
    <row r="24318" spans="4:14" s="1" customFormat="1">
      <c r="D24318" s="32"/>
      <c r="G24318" s="32"/>
      <c r="I24318" s="7"/>
      <c r="J24318" s="7"/>
      <c r="K24318" s="7"/>
      <c r="N24318" s="7"/>
    </row>
    <row r="24319" spans="4:14" s="1" customFormat="1">
      <c r="D24319" s="32"/>
      <c r="G24319" s="32"/>
      <c r="I24319" s="7"/>
      <c r="J24319" s="7"/>
      <c r="K24319" s="7"/>
      <c r="N24319" s="7"/>
    </row>
    <row r="24320" spans="4:14" s="1" customFormat="1">
      <c r="D24320" s="32"/>
      <c r="G24320" s="32"/>
      <c r="I24320" s="7"/>
      <c r="J24320" s="7"/>
      <c r="K24320" s="7"/>
      <c r="N24320" s="7"/>
    </row>
    <row r="24321" spans="4:14" s="1" customFormat="1">
      <c r="D24321" s="32"/>
      <c r="G24321" s="32"/>
      <c r="I24321" s="7"/>
      <c r="J24321" s="7"/>
      <c r="K24321" s="7"/>
      <c r="N24321" s="7"/>
    </row>
    <row r="24322" spans="4:14" s="1" customFormat="1">
      <c r="D24322" s="32"/>
      <c r="G24322" s="32"/>
      <c r="I24322" s="7"/>
      <c r="J24322" s="7"/>
      <c r="K24322" s="7"/>
      <c r="N24322" s="7"/>
    </row>
    <row r="24323" spans="4:14" s="1" customFormat="1">
      <c r="D24323" s="32"/>
      <c r="G24323" s="32"/>
      <c r="I24323" s="7"/>
      <c r="J24323" s="7"/>
      <c r="K24323" s="7"/>
      <c r="N24323" s="7"/>
    </row>
    <row r="24324" spans="4:14" s="1" customFormat="1">
      <c r="D24324" s="32"/>
      <c r="G24324" s="32"/>
      <c r="I24324" s="7"/>
      <c r="J24324" s="7"/>
      <c r="K24324" s="7"/>
      <c r="N24324" s="7"/>
    </row>
    <row r="24325" spans="4:14" s="1" customFormat="1">
      <c r="D24325" s="32"/>
      <c r="G24325" s="32"/>
      <c r="I24325" s="7"/>
      <c r="J24325" s="7"/>
      <c r="K24325" s="7"/>
      <c r="N24325" s="7"/>
    </row>
    <row r="24326" spans="4:14" s="1" customFormat="1">
      <c r="D24326" s="32"/>
      <c r="G24326" s="32"/>
      <c r="I24326" s="7"/>
      <c r="J24326" s="7"/>
      <c r="K24326" s="7"/>
      <c r="N24326" s="7"/>
    </row>
    <row r="24327" spans="4:14" s="1" customFormat="1">
      <c r="D24327" s="32"/>
      <c r="G24327" s="32"/>
      <c r="I24327" s="7"/>
      <c r="J24327" s="7"/>
      <c r="K24327" s="7"/>
      <c r="N24327" s="7"/>
    </row>
    <row r="24328" spans="4:14" s="1" customFormat="1">
      <c r="D24328" s="32"/>
      <c r="G24328" s="32"/>
      <c r="I24328" s="7"/>
      <c r="J24328" s="7"/>
      <c r="K24328" s="7"/>
      <c r="N24328" s="7"/>
    </row>
    <row r="24329" spans="4:14" s="1" customFormat="1">
      <c r="D24329" s="32"/>
      <c r="G24329" s="32"/>
      <c r="I24329" s="7"/>
      <c r="J24329" s="7"/>
      <c r="K24329" s="7"/>
      <c r="N24329" s="7"/>
    </row>
    <row r="24330" spans="4:14" s="1" customFormat="1">
      <c r="D24330" s="32"/>
      <c r="G24330" s="32"/>
      <c r="I24330" s="7"/>
      <c r="J24330" s="7"/>
      <c r="K24330" s="7"/>
      <c r="N24330" s="7"/>
    </row>
    <row r="24331" spans="4:14" s="1" customFormat="1">
      <c r="D24331" s="32"/>
      <c r="G24331" s="32"/>
      <c r="I24331" s="7"/>
      <c r="J24331" s="7"/>
      <c r="K24331" s="7"/>
      <c r="N24331" s="7"/>
    </row>
    <row r="24332" spans="4:14" s="1" customFormat="1">
      <c r="D24332" s="32"/>
      <c r="G24332" s="32"/>
      <c r="I24332" s="7"/>
      <c r="J24332" s="7"/>
      <c r="K24332" s="7"/>
      <c r="N24332" s="7"/>
    </row>
    <row r="24333" spans="4:14" s="1" customFormat="1">
      <c r="D24333" s="32"/>
      <c r="G24333" s="32"/>
      <c r="I24333" s="7"/>
      <c r="J24333" s="7"/>
      <c r="K24333" s="7"/>
      <c r="N24333" s="7"/>
    </row>
    <row r="24334" spans="4:14" s="1" customFormat="1">
      <c r="D24334" s="32"/>
      <c r="G24334" s="32"/>
      <c r="I24334" s="7"/>
      <c r="J24334" s="7"/>
      <c r="K24334" s="7"/>
      <c r="N24334" s="7"/>
    </row>
    <row r="24335" spans="4:14" s="1" customFormat="1">
      <c r="D24335" s="32"/>
      <c r="G24335" s="32"/>
      <c r="I24335" s="7"/>
      <c r="J24335" s="7"/>
      <c r="K24335" s="7"/>
      <c r="N24335" s="7"/>
    </row>
    <row r="24336" spans="4:14" s="1" customFormat="1">
      <c r="D24336" s="32"/>
      <c r="G24336" s="32"/>
      <c r="I24336" s="7"/>
      <c r="J24336" s="7"/>
      <c r="K24336" s="7"/>
      <c r="N24336" s="7"/>
    </row>
    <row r="24337" spans="4:14" s="1" customFormat="1">
      <c r="D24337" s="32"/>
      <c r="G24337" s="32"/>
      <c r="I24337" s="7"/>
      <c r="J24337" s="7"/>
      <c r="K24337" s="7"/>
      <c r="N24337" s="7"/>
    </row>
    <row r="24338" spans="4:14" s="1" customFormat="1">
      <c r="D24338" s="32"/>
      <c r="G24338" s="32"/>
      <c r="I24338" s="7"/>
      <c r="J24338" s="7"/>
      <c r="K24338" s="7"/>
      <c r="N24338" s="7"/>
    </row>
    <row r="24339" spans="4:14" s="1" customFormat="1">
      <c r="D24339" s="32"/>
      <c r="G24339" s="32"/>
      <c r="I24339" s="7"/>
      <c r="J24339" s="7"/>
      <c r="K24339" s="7"/>
      <c r="N24339" s="7"/>
    </row>
    <row r="24340" spans="4:14" s="1" customFormat="1">
      <c r="D24340" s="32"/>
      <c r="G24340" s="32"/>
      <c r="I24340" s="7"/>
      <c r="J24340" s="7"/>
      <c r="K24340" s="7"/>
      <c r="N24340" s="7"/>
    </row>
    <row r="24341" spans="4:14" s="1" customFormat="1">
      <c r="D24341" s="32"/>
      <c r="G24341" s="32"/>
      <c r="I24341" s="7"/>
      <c r="J24341" s="7"/>
      <c r="K24341" s="7"/>
      <c r="N24341" s="7"/>
    </row>
    <row r="24342" spans="4:14" s="1" customFormat="1">
      <c r="D24342" s="32"/>
      <c r="G24342" s="32"/>
      <c r="I24342" s="7"/>
      <c r="J24342" s="7"/>
      <c r="K24342" s="7"/>
      <c r="N24342" s="7"/>
    </row>
    <row r="24343" spans="4:14" s="1" customFormat="1">
      <c r="D24343" s="32"/>
      <c r="G24343" s="32"/>
      <c r="I24343" s="7"/>
      <c r="J24343" s="7"/>
      <c r="K24343" s="7"/>
      <c r="N24343" s="7"/>
    </row>
    <row r="24344" spans="4:14" s="1" customFormat="1">
      <c r="D24344" s="32"/>
      <c r="G24344" s="32"/>
      <c r="I24344" s="7"/>
      <c r="J24344" s="7"/>
      <c r="K24344" s="7"/>
      <c r="N24344" s="7"/>
    </row>
    <row r="24345" spans="4:14" s="1" customFormat="1">
      <c r="D24345" s="32"/>
      <c r="G24345" s="32"/>
      <c r="I24345" s="7"/>
      <c r="J24345" s="7"/>
      <c r="K24345" s="7"/>
      <c r="N24345" s="7"/>
    </row>
    <row r="24346" spans="4:14" s="1" customFormat="1">
      <c r="D24346" s="32"/>
      <c r="G24346" s="32"/>
      <c r="I24346" s="7"/>
      <c r="J24346" s="7"/>
      <c r="K24346" s="7"/>
      <c r="N24346" s="7"/>
    </row>
    <row r="24347" spans="4:14" s="1" customFormat="1">
      <c r="D24347" s="32"/>
      <c r="G24347" s="32"/>
      <c r="I24347" s="7"/>
      <c r="J24347" s="7"/>
      <c r="K24347" s="7"/>
      <c r="N24347" s="7"/>
    </row>
    <row r="24348" spans="4:14" s="1" customFormat="1">
      <c r="D24348" s="32"/>
      <c r="G24348" s="32"/>
      <c r="I24348" s="7"/>
      <c r="J24348" s="7"/>
      <c r="K24348" s="7"/>
      <c r="N24348" s="7"/>
    </row>
    <row r="24349" spans="4:14" s="1" customFormat="1">
      <c r="D24349" s="32"/>
      <c r="G24349" s="32"/>
      <c r="I24349" s="7"/>
      <c r="J24349" s="7"/>
      <c r="K24349" s="7"/>
      <c r="N24349" s="7"/>
    </row>
    <row r="24350" spans="4:14" s="1" customFormat="1">
      <c r="D24350" s="32"/>
      <c r="G24350" s="32"/>
      <c r="I24350" s="7"/>
      <c r="J24350" s="7"/>
      <c r="K24350" s="7"/>
      <c r="N24350" s="7"/>
    </row>
    <row r="24351" spans="4:14" s="1" customFormat="1">
      <c r="D24351" s="32"/>
      <c r="G24351" s="32"/>
      <c r="I24351" s="7"/>
      <c r="J24351" s="7"/>
      <c r="K24351" s="7"/>
      <c r="N24351" s="7"/>
    </row>
    <row r="24352" spans="4:14" s="1" customFormat="1">
      <c r="D24352" s="32"/>
      <c r="G24352" s="32"/>
      <c r="I24352" s="7"/>
      <c r="J24352" s="7"/>
      <c r="K24352" s="7"/>
      <c r="N24352" s="7"/>
    </row>
    <row r="24353" spans="4:14" s="1" customFormat="1">
      <c r="D24353" s="32"/>
      <c r="G24353" s="32"/>
      <c r="I24353" s="7"/>
      <c r="J24353" s="7"/>
      <c r="K24353" s="7"/>
      <c r="N24353" s="7"/>
    </row>
    <row r="24354" spans="4:14" s="1" customFormat="1">
      <c r="D24354" s="32"/>
      <c r="G24354" s="32"/>
      <c r="I24354" s="7"/>
      <c r="J24354" s="7"/>
      <c r="K24354" s="7"/>
      <c r="N24354" s="7"/>
    </row>
    <row r="24355" spans="4:14" s="1" customFormat="1">
      <c r="D24355" s="32"/>
      <c r="G24355" s="32"/>
      <c r="I24355" s="7"/>
      <c r="J24355" s="7"/>
      <c r="K24355" s="7"/>
      <c r="N24355" s="7"/>
    </row>
    <row r="24356" spans="4:14" s="1" customFormat="1">
      <c r="D24356" s="32"/>
      <c r="G24356" s="32"/>
      <c r="I24356" s="7"/>
      <c r="J24356" s="7"/>
      <c r="K24356" s="7"/>
      <c r="N24356" s="7"/>
    </row>
    <row r="24357" spans="4:14" s="1" customFormat="1">
      <c r="D24357" s="32"/>
      <c r="G24357" s="32"/>
      <c r="I24357" s="7"/>
      <c r="J24357" s="7"/>
      <c r="K24357" s="7"/>
      <c r="N24357" s="7"/>
    </row>
    <row r="24358" spans="4:14" s="1" customFormat="1">
      <c r="D24358" s="32"/>
      <c r="G24358" s="32"/>
      <c r="I24358" s="7"/>
      <c r="J24358" s="7"/>
      <c r="K24358" s="7"/>
      <c r="N24358" s="7"/>
    </row>
    <row r="24359" spans="4:14" s="1" customFormat="1">
      <c r="D24359" s="32"/>
      <c r="G24359" s="32"/>
      <c r="I24359" s="7"/>
      <c r="J24359" s="7"/>
      <c r="K24359" s="7"/>
      <c r="N24359" s="7"/>
    </row>
    <row r="24360" spans="4:14" s="1" customFormat="1">
      <c r="D24360" s="32"/>
      <c r="G24360" s="32"/>
      <c r="I24360" s="7"/>
      <c r="J24360" s="7"/>
      <c r="K24360" s="7"/>
      <c r="N24360" s="7"/>
    </row>
    <row r="24361" spans="4:14" s="1" customFormat="1">
      <c r="D24361" s="32"/>
      <c r="G24361" s="32"/>
      <c r="I24361" s="7"/>
      <c r="J24361" s="7"/>
      <c r="K24361" s="7"/>
      <c r="N24361" s="7"/>
    </row>
    <row r="24362" spans="4:14" s="1" customFormat="1">
      <c r="D24362" s="32"/>
      <c r="G24362" s="32"/>
      <c r="I24362" s="7"/>
      <c r="J24362" s="7"/>
      <c r="K24362" s="7"/>
      <c r="N24362" s="7"/>
    </row>
    <row r="24363" spans="4:14" s="1" customFormat="1">
      <c r="D24363" s="32"/>
      <c r="G24363" s="32"/>
      <c r="I24363" s="7"/>
      <c r="J24363" s="7"/>
      <c r="K24363" s="7"/>
      <c r="N24363" s="7"/>
    </row>
    <row r="24364" spans="4:14" s="1" customFormat="1">
      <c r="D24364" s="32"/>
      <c r="G24364" s="32"/>
      <c r="I24364" s="7"/>
      <c r="J24364" s="7"/>
      <c r="K24364" s="7"/>
      <c r="N24364" s="7"/>
    </row>
    <row r="24365" spans="4:14" s="1" customFormat="1">
      <c r="D24365" s="32"/>
      <c r="G24365" s="32"/>
      <c r="I24365" s="7"/>
      <c r="J24365" s="7"/>
      <c r="K24365" s="7"/>
      <c r="N24365" s="7"/>
    </row>
    <row r="24366" spans="4:14" s="1" customFormat="1">
      <c r="D24366" s="32"/>
      <c r="G24366" s="32"/>
      <c r="I24366" s="7"/>
      <c r="J24366" s="7"/>
      <c r="K24366" s="7"/>
      <c r="N24366" s="7"/>
    </row>
    <row r="24367" spans="4:14" s="1" customFormat="1">
      <c r="D24367" s="32"/>
      <c r="G24367" s="32"/>
      <c r="I24367" s="7"/>
      <c r="J24367" s="7"/>
      <c r="K24367" s="7"/>
      <c r="N24367" s="7"/>
    </row>
    <row r="24368" spans="4:14" s="1" customFormat="1">
      <c r="D24368" s="32"/>
      <c r="G24368" s="32"/>
      <c r="I24368" s="7"/>
      <c r="J24368" s="7"/>
      <c r="K24368" s="7"/>
      <c r="N24368" s="7"/>
    </row>
    <row r="24369" spans="4:14" s="1" customFormat="1">
      <c r="D24369" s="32"/>
      <c r="G24369" s="32"/>
      <c r="I24369" s="7"/>
      <c r="J24369" s="7"/>
      <c r="K24369" s="7"/>
      <c r="N24369" s="7"/>
    </row>
    <row r="24370" spans="4:14" s="1" customFormat="1">
      <c r="D24370" s="32"/>
      <c r="G24370" s="32"/>
      <c r="I24370" s="7"/>
      <c r="J24370" s="7"/>
      <c r="K24370" s="7"/>
      <c r="N24370" s="7"/>
    </row>
    <row r="24371" spans="4:14" s="1" customFormat="1">
      <c r="D24371" s="32"/>
      <c r="G24371" s="32"/>
      <c r="I24371" s="7"/>
      <c r="J24371" s="7"/>
      <c r="K24371" s="7"/>
      <c r="N24371" s="7"/>
    </row>
    <row r="24372" spans="4:14" s="1" customFormat="1">
      <c r="D24372" s="32"/>
      <c r="G24372" s="32"/>
      <c r="I24372" s="7"/>
      <c r="J24372" s="7"/>
      <c r="K24372" s="7"/>
      <c r="N24372" s="7"/>
    </row>
    <row r="24373" spans="4:14" s="1" customFormat="1">
      <c r="D24373" s="32"/>
      <c r="G24373" s="32"/>
      <c r="I24373" s="7"/>
      <c r="J24373" s="7"/>
      <c r="K24373" s="7"/>
      <c r="N24373" s="7"/>
    </row>
    <row r="24374" spans="4:14" s="1" customFormat="1">
      <c r="D24374" s="32"/>
      <c r="G24374" s="32"/>
      <c r="I24374" s="7"/>
      <c r="J24374" s="7"/>
      <c r="K24374" s="7"/>
      <c r="N24374" s="7"/>
    </row>
    <row r="24375" spans="4:14" s="1" customFormat="1">
      <c r="D24375" s="32"/>
      <c r="G24375" s="32"/>
      <c r="I24375" s="7"/>
      <c r="J24375" s="7"/>
      <c r="K24375" s="7"/>
      <c r="N24375" s="7"/>
    </row>
    <row r="24376" spans="4:14" s="1" customFormat="1">
      <c r="D24376" s="32"/>
      <c r="G24376" s="32"/>
      <c r="I24376" s="7"/>
      <c r="J24376" s="7"/>
      <c r="K24376" s="7"/>
      <c r="N24376" s="7"/>
    </row>
    <row r="24377" spans="4:14" s="1" customFormat="1">
      <c r="D24377" s="32"/>
      <c r="G24377" s="32"/>
      <c r="I24377" s="7"/>
      <c r="J24377" s="7"/>
      <c r="K24377" s="7"/>
      <c r="N24377" s="7"/>
    </row>
    <row r="24378" spans="4:14" s="1" customFormat="1">
      <c r="D24378" s="32"/>
      <c r="G24378" s="32"/>
      <c r="I24378" s="7"/>
      <c r="J24378" s="7"/>
      <c r="K24378" s="7"/>
      <c r="N24378" s="7"/>
    </row>
    <row r="24379" spans="4:14" s="1" customFormat="1">
      <c r="D24379" s="32"/>
      <c r="G24379" s="32"/>
      <c r="I24379" s="7"/>
      <c r="J24379" s="7"/>
      <c r="K24379" s="7"/>
      <c r="N24379" s="7"/>
    </row>
    <row r="24380" spans="4:14" s="1" customFormat="1">
      <c r="D24380" s="32"/>
      <c r="G24380" s="32"/>
      <c r="I24380" s="7"/>
      <c r="J24380" s="7"/>
      <c r="K24380" s="7"/>
      <c r="N24380" s="7"/>
    </row>
    <row r="24381" spans="4:14" s="1" customFormat="1">
      <c r="D24381" s="32"/>
      <c r="G24381" s="32"/>
      <c r="I24381" s="7"/>
      <c r="J24381" s="7"/>
      <c r="K24381" s="7"/>
      <c r="N24381" s="7"/>
    </row>
    <row r="24382" spans="4:14" s="1" customFormat="1">
      <c r="D24382" s="32"/>
      <c r="G24382" s="32"/>
      <c r="I24382" s="7"/>
      <c r="J24382" s="7"/>
      <c r="K24382" s="7"/>
      <c r="N24382" s="7"/>
    </row>
    <row r="24383" spans="4:14" s="1" customFormat="1">
      <c r="D24383" s="32"/>
      <c r="G24383" s="32"/>
      <c r="I24383" s="7"/>
      <c r="J24383" s="7"/>
      <c r="K24383" s="7"/>
      <c r="N24383" s="7"/>
    </row>
    <row r="24384" spans="4:14" s="1" customFormat="1">
      <c r="D24384" s="32"/>
      <c r="G24384" s="32"/>
      <c r="I24384" s="7"/>
      <c r="J24384" s="7"/>
      <c r="K24384" s="7"/>
      <c r="N24384" s="7"/>
    </row>
    <row r="24385" spans="4:14" s="1" customFormat="1">
      <c r="D24385" s="32"/>
      <c r="G24385" s="32"/>
      <c r="I24385" s="7"/>
      <c r="J24385" s="7"/>
      <c r="K24385" s="7"/>
      <c r="N24385" s="7"/>
    </row>
    <row r="24386" spans="4:14" s="1" customFormat="1">
      <c r="D24386" s="32"/>
      <c r="G24386" s="32"/>
      <c r="I24386" s="7"/>
      <c r="J24386" s="7"/>
      <c r="K24386" s="7"/>
      <c r="N24386" s="7"/>
    </row>
    <row r="24387" spans="4:14" s="1" customFormat="1">
      <c r="D24387" s="32"/>
      <c r="G24387" s="32"/>
      <c r="I24387" s="7"/>
      <c r="J24387" s="7"/>
      <c r="K24387" s="7"/>
      <c r="N24387" s="7"/>
    </row>
    <row r="24388" spans="4:14" s="1" customFormat="1">
      <c r="D24388" s="32"/>
      <c r="G24388" s="32"/>
      <c r="I24388" s="7"/>
      <c r="J24388" s="7"/>
      <c r="K24388" s="7"/>
      <c r="N24388" s="7"/>
    </row>
    <row r="24389" spans="4:14" s="1" customFormat="1">
      <c r="D24389" s="32"/>
      <c r="G24389" s="32"/>
      <c r="I24389" s="7"/>
      <c r="J24389" s="7"/>
      <c r="K24389" s="7"/>
      <c r="N24389" s="7"/>
    </row>
    <row r="24390" spans="4:14" s="1" customFormat="1">
      <c r="D24390" s="32"/>
      <c r="G24390" s="32"/>
      <c r="I24390" s="7"/>
      <c r="J24390" s="7"/>
      <c r="K24390" s="7"/>
      <c r="N24390" s="7"/>
    </row>
    <row r="24391" spans="4:14" s="1" customFormat="1">
      <c r="D24391" s="32"/>
      <c r="G24391" s="32"/>
      <c r="I24391" s="7"/>
      <c r="J24391" s="7"/>
      <c r="K24391" s="7"/>
      <c r="N24391" s="7"/>
    </row>
    <row r="24392" spans="4:14" s="1" customFormat="1">
      <c r="D24392" s="32"/>
      <c r="G24392" s="32"/>
      <c r="I24392" s="7"/>
      <c r="J24392" s="7"/>
      <c r="K24392" s="7"/>
      <c r="N24392" s="7"/>
    </row>
    <row r="24393" spans="4:14" s="1" customFormat="1">
      <c r="D24393" s="32"/>
      <c r="G24393" s="32"/>
      <c r="I24393" s="7"/>
      <c r="J24393" s="7"/>
      <c r="K24393" s="7"/>
      <c r="N24393" s="7"/>
    </row>
    <row r="24394" spans="4:14" s="1" customFormat="1">
      <c r="D24394" s="32"/>
      <c r="G24394" s="32"/>
      <c r="I24394" s="7"/>
      <c r="J24394" s="7"/>
      <c r="K24394" s="7"/>
      <c r="N24394" s="7"/>
    </row>
    <row r="24395" spans="4:14" s="1" customFormat="1">
      <c r="D24395" s="32"/>
      <c r="G24395" s="32"/>
      <c r="I24395" s="7"/>
      <c r="J24395" s="7"/>
      <c r="K24395" s="7"/>
      <c r="N24395" s="7"/>
    </row>
    <row r="24396" spans="4:14" s="1" customFormat="1">
      <c r="D24396" s="32"/>
      <c r="G24396" s="32"/>
      <c r="I24396" s="7"/>
      <c r="J24396" s="7"/>
      <c r="K24396" s="7"/>
      <c r="N24396" s="7"/>
    </row>
    <row r="24397" spans="4:14" s="1" customFormat="1">
      <c r="D24397" s="32"/>
      <c r="G24397" s="32"/>
      <c r="I24397" s="7"/>
      <c r="J24397" s="7"/>
      <c r="K24397" s="7"/>
      <c r="N24397" s="7"/>
    </row>
    <row r="24398" spans="4:14" s="1" customFormat="1">
      <c r="D24398" s="32"/>
      <c r="G24398" s="32"/>
      <c r="I24398" s="7"/>
      <c r="J24398" s="7"/>
      <c r="K24398" s="7"/>
      <c r="N24398" s="7"/>
    </row>
    <row r="24399" spans="4:14" s="1" customFormat="1">
      <c r="D24399" s="32"/>
      <c r="G24399" s="32"/>
      <c r="I24399" s="7"/>
      <c r="J24399" s="7"/>
      <c r="K24399" s="7"/>
      <c r="N24399" s="7"/>
    </row>
    <row r="24400" spans="4:14" s="1" customFormat="1">
      <c r="D24400" s="32"/>
      <c r="G24400" s="32"/>
      <c r="I24400" s="7"/>
      <c r="J24400" s="7"/>
      <c r="K24400" s="7"/>
      <c r="N24400" s="7"/>
    </row>
    <row r="24401" spans="4:14" s="1" customFormat="1">
      <c r="D24401" s="32"/>
      <c r="G24401" s="32"/>
      <c r="I24401" s="7"/>
      <c r="J24401" s="7"/>
      <c r="K24401" s="7"/>
      <c r="N24401" s="7"/>
    </row>
    <row r="24402" spans="4:14" s="1" customFormat="1">
      <c r="D24402" s="32"/>
      <c r="G24402" s="32"/>
      <c r="I24402" s="7"/>
      <c r="J24402" s="7"/>
      <c r="K24402" s="7"/>
      <c r="N24402" s="7"/>
    </row>
    <row r="24403" spans="4:14" s="1" customFormat="1">
      <c r="D24403" s="32"/>
      <c r="G24403" s="32"/>
      <c r="I24403" s="7"/>
      <c r="J24403" s="7"/>
      <c r="K24403" s="7"/>
      <c r="N24403" s="7"/>
    </row>
    <row r="24404" spans="4:14" s="1" customFormat="1">
      <c r="D24404" s="32"/>
      <c r="G24404" s="32"/>
      <c r="I24404" s="7"/>
      <c r="J24404" s="7"/>
      <c r="K24404" s="7"/>
      <c r="N24404" s="7"/>
    </row>
    <row r="24405" spans="4:14" s="1" customFormat="1">
      <c r="D24405" s="32"/>
      <c r="G24405" s="32"/>
      <c r="I24405" s="7"/>
      <c r="J24405" s="7"/>
      <c r="K24405" s="7"/>
      <c r="N24405" s="7"/>
    </row>
    <row r="24406" spans="4:14" s="1" customFormat="1">
      <c r="D24406" s="32"/>
      <c r="G24406" s="32"/>
      <c r="I24406" s="7"/>
      <c r="J24406" s="7"/>
      <c r="K24406" s="7"/>
      <c r="N24406" s="7"/>
    </row>
    <row r="24407" spans="4:14" s="1" customFormat="1">
      <c r="D24407" s="32"/>
      <c r="G24407" s="32"/>
      <c r="I24407" s="7"/>
      <c r="J24407" s="7"/>
      <c r="K24407" s="7"/>
      <c r="N24407" s="7"/>
    </row>
    <row r="24408" spans="4:14" s="1" customFormat="1">
      <c r="D24408" s="32"/>
      <c r="G24408" s="32"/>
      <c r="I24408" s="7"/>
      <c r="J24408" s="7"/>
      <c r="K24408" s="7"/>
      <c r="N24408" s="7"/>
    </row>
    <row r="24409" spans="4:14" s="1" customFormat="1">
      <c r="D24409" s="32"/>
      <c r="G24409" s="32"/>
      <c r="I24409" s="7"/>
      <c r="J24409" s="7"/>
      <c r="K24409" s="7"/>
      <c r="N24409" s="7"/>
    </row>
    <row r="24410" spans="4:14" s="1" customFormat="1">
      <c r="D24410" s="32"/>
      <c r="G24410" s="32"/>
      <c r="I24410" s="7"/>
      <c r="J24410" s="7"/>
      <c r="K24410" s="7"/>
      <c r="N24410" s="7"/>
    </row>
    <row r="24411" spans="4:14" s="1" customFormat="1">
      <c r="D24411" s="32"/>
      <c r="G24411" s="32"/>
      <c r="I24411" s="7"/>
      <c r="J24411" s="7"/>
      <c r="K24411" s="7"/>
      <c r="N24411" s="7"/>
    </row>
    <row r="24412" spans="4:14" s="1" customFormat="1">
      <c r="D24412" s="32"/>
      <c r="G24412" s="32"/>
      <c r="I24412" s="7"/>
      <c r="J24412" s="7"/>
      <c r="K24412" s="7"/>
      <c r="N24412" s="7"/>
    </row>
    <row r="24413" spans="4:14" s="1" customFormat="1">
      <c r="D24413" s="32"/>
      <c r="G24413" s="32"/>
      <c r="I24413" s="7"/>
      <c r="J24413" s="7"/>
      <c r="K24413" s="7"/>
      <c r="N24413" s="7"/>
    </row>
    <row r="24414" spans="4:14" s="1" customFormat="1">
      <c r="D24414" s="32"/>
      <c r="G24414" s="32"/>
      <c r="I24414" s="7"/>
      <c r="J24414" s="7"/>
      <c r="K24414" s="7"/>
      <c r="N24414" s="7"/>
    </row>
    <row r="24415" spans="4:14" s="1" customFormat="1">
      <c r="D24415" s="32"/>
      <c r="G24415" s="32"/>
      <c r="I24415" s="7"/>
      <c r="J24415" s="7"/>
      <c r="K24415" s="7"/>
      <c r="N24415" s="7"/>
    </row>
    <row r="24416" spans="4:14" s="1" customFormat="1">
      <c r="D24416" s="32"/>
      <c r="G24416" s="32"/>
      <c r="I24416" s="7"/>
      <c r="J24416" s="7"/>
      <c r="K24416" s="7"/>
      <c r="N24416" s="7"/>
    </row>
    <row r="24417" spans="4:14" s="1" customFormat="1">
      <c r="D24417" s="32"/>
      <c r="G24417" s="32"/>
      <c r="I24417" s="7"/>
      <c r="J24417" s="7"/>
      <c r="K24417" s="7"/>
      <c r="N24417" s="7"/>
    </row>
    <row r="24418" spans="4:14" s="1" customFormat="1">
      <c r="D24418" s="32"/>
      <c r="G24418" s="32"/>
      <c r="I24418" s="7"/>
      <c r="J24418" s="7"/>
      <c r="K24418" s="7"/>
      <c r="N24418" s="7"/>
    </row>
    <row r="24419" spans="4:14" s="1" customFormat="1">
      <c r="D24419" s="32"/>
      <c r="G24419" s="32"/>
      <c r="I24419" s="7"/>
      <c r="J24419" s="7"/>
      <c r="K24419" s="7"/>
      <c r="N24419" s="7"/>
    </row>
    <row r="24420" spans="4:14" s="1" customFormat="1">
      <c r="D24420" s="32"/>
      <c r="G24420" s="32"/>
      <c r="I24420" s="7"/>
      <c r="J24420" s="7"/>
      <c r="K24420" s="7"/>
      <c r="N24420" s="7"/>
    </row>
    <row r="24421" spans="4:14" s="1" customFormat="1">
      <c r="D24421" s="32"/>
      <c r="G24421" s="32"/>
      <c r="I24421" s="7"/>
      <c r="J24421" s="7"/>
      <c r="K24421" s="7"/>
      <c r="N24421" s="7"/>
    </row>
    <row r="24422" spans="4:14" s="1" customFormat="1">
      <c r="D24422" s="32"/>
      <c r="G24422" s="32"/>
      <c r="I24422" s="7"/>
      <c r="J24422" s="7"/>
      <c r="K24422" s="7"/>
      <c r="N24422" s="7"/>
    </row>
    <row r="24423" spans="4:14" s="1" customFormat="1">
      <c r="D24423" s="32"/>
      <c r="G24423" s="32"/>
      <c r="I24423" s="7"/>
      <c r="J24423" s="7"/>
      <c r="K24423" s="7"/>
      <c r="N24423" s="7"/>
    </row>
    <row r="24424" spans="4:14" s="1" customFormat="1">
      <c r="D24424" s="32"/>
      <c r="G24424" s="32"/>
      <c r="I24424" s="7"/>
      <c r="J24424" s="7"/>
      <c r="K24424" s="7"/>
      <c r="N24424" s="7"/>
    </row>
    <row r="24425" spans="4:14" s="1" customFormat="1">
      <c r="D24425" s="32"/>
      <c r="G24425" s="32"/>
      <c r="I24425" s="7"/>
      <c r="J24425" s="7"/>
      <c r="K24425" s="7"/>
      <c r="N24425" s="7"/>
    </row>
    <row r="24426" spans="4:14" s="1" customFormat="1">
      <c r="D24426" s="32"/>
      <c r="G24426" s="32"/>
      <c r="I24426" s="7"/>
      <c r="J24426" s="7"/>
      <c r="K24426" s="7"/>
      <c r="N24426" s="7"/>
    </row>
    <row r="24427" spans="4:14" s="1" customFormat="1">
      <c r="D24427" s="32"/>
      <c r="G24427" s="32"/>
      <c r="I24427" s="7"/>
      <c r="J24427" s="7"/>
      <c r="K24427" s="7"/>
      <c r="N24427" s="7"/>
    </row>
    <row r="24428" spans="4:14" s="1" customFormat="1">
      <c r="D24428" s="32"/>
      <c r="G24428" s="32"/>
      <c r="I24428" s="7"/>
      <c r="J24428" s="7"/>
      <c r="K24428" s="7"/>
      <c r="N24428" s="7"/>
    </row>
    <row r="24429" spans="4:14" s="1" customFormat="1">
      <c r="D24429" s="32"/>
      <c r="G24429" s="32"/>
      <c r="I24429" s="7"/>
      <c r="J24429" s="7"/>
      <c r="K24429" s="7"/>
      <c r="N24429" s="7"/>
    </row>
    <row r="24430" spans="4:14" s="1" customFormat="1">
      <c r="D24430" s="32"/>
      <c r="G24430" s="32"/>
      <c r="I24430" s="7"/>
      <c r="J24430" s="7"/>
      <c r="K24430" s="7"/>
      <c r="N24430" s="7"/>
    </row>
    <row r="24431" spans="4:14" s="1" customFormat="1">
      <c r="D24431" s="32"/>
      <c r="G24431" s="32"/>
      <c r="I24431" s="7"/>
      <c r="J24431" s="7"/>
      <c r="K24431" s="7"/>
      <c r="N24431" s="7"/>
    </row>
    <row r="24432" spans="4:14" s="1" customFormat="1">
      <c r="D24432" s="32"/>
      <c r="G24432" s="32"/>
      <c r="I24432" s="7"/>
      <c r="J24432" s="7"/>
      <c r="K24432" s="7"/>
      <c r="N24432" s="7"/>
    </row>
    <row r="24433" spans="4:14" s="1" customFormat="1">
      <c r="D24433" s="32"/>
      <c r="G24433" s="32"/>
      <c r="I24433" s="7"/>
      <c r="J24433" s="7"/>
      <c r="K24433" s="7"/>
      <c r="N24433" s="7"/>
    </row>
    <row r="24434" spans="4:14" s="1" customFormat="1">
      <c r="D24434" s="32"/>
      <c r="G24434" s="32"/>
      <c r="I24434" s="7"/>
      <c r="J24434" s="7"/>
      <c r="K24434" s="7"/>
      <c r="N24434" s="7"/>
    </row>
    <row r="24435" spans="4:14" s="1" customFormat="1">
      <c r="D24435" s="32"/>
      <c r="G24435" s="32"/>
      <c r="I24435" s="7"/>
      <c r="J24435" s="7"/>
      <c r="K24435" s="7"/>
      <c r="N24435" s="7"/>
    </row>
    <row r="24436" spans="4:14" s="1" customFormat="1">
      <c r="D24436" s="32"/>
      <c r="G24436" s="32"/>
      <c r="I24436" s="7"/>
      <c r="J24436" s="7"/>
      <c r="K24436" s="7"/>
      <c r="N24436" s="7"/>
    </row>
    <row r="24437" spans="4:14" s="1" customFormat="1">
      <c r="D24437" s="32"/>
      <c r="G24437" s="32"/>
      <c r="I24437" s="7"/>
      <c r="J24437" s="7"/>
      <c r="K24437" s="7"/>
      <c r="N24437" s="7"/>
    </row>
    <row r="24438" spans="4:14" s="1" customFormat="1">
      <c r="D24438" s="32"/>
      <c r="G24438" s="32"/>
      <c r="I24438" s="7"/>
      <c r="J24438" s="7"/>
      <c r="K24438" s="7"/>
      <c r="N24438" s="7"/>
    </row>
    <row r="24439" spans="4:14" s="1" customFormat="1">
      <c r="D24439" s="32"/>
      <c r="G24439" s="32"/>
      <c r="I24439" s="7"/>
      <c r="J24439" s="7"/>
      <c r="K24439" s="7"/>
      <c r="N24439" s="7"/>
    </row>
    <row r="24440" spans="4:14" s="1" customFormat="1">
      <c r="D24440" s="32"/>
      <c r="G24440" s="32"/>
      <c r="I24440" s="7"/>
      <c r="J24440" s="7"/>
      <c r="K24440" s="7"/>
      <c r="N24440" s="7"/>
    </row>
    <row r="24441" spans="4:14" s="1" customFormat="1">
      <c r="D24441" s="32"/>
      <c r="G24441" s="32"/>
      <c r="I24441" s="7"/>
      <c r="J24441" s="7"/>
      <c r="K24441" s="7"/>
      <c r="N24441" s="7"/>
    </row>
    <row r="24442" spans="4:14" s="1" customFormat="1">
      <c r="D24442" s="32"/>
      <c r="G24442" s="32"/>
      <c r="I24442" s="7"/>
      <c r="J24442" s="7"/>
      <c r="K24442" s="7"/>
      <c r="N24442" s="7"/>
    </row>
    <row r="24443" spans="4:14" s="1" customFormat="1">
      <c r="D24443" s="32"/>
      <c r="G24443" s="32"/>
      <c r="I24443" s="7"/>
      <c r="J24443" s="7"/>
      <c r="K24443" s="7"/>
      <c r="N24443" s="7"/>
    </row>
    <row r="24444" spans="4:14" s="1" customFormat="1">
      <c r="D24444" s="32"/>
      <c r="G24444" s="32"/>
      <c r="I24444" s="7"/>
      <c r="J24444" s="7"/>
      <c r="K24444" s="7"/>
      <c r="N24444" s="7"/>
    </row>
    <row r="24445" spans="4:14" s="1" customFormat="1">
      <c r="D24445" s="32"/>
      <c r="G24445" s="32"/>
      <c r="I24445" s="7"/>
      <c r="J24445" s="7"/>
      <c r="K24445" s="7"/>
      <c r="N24445" s="7"/>
    </row>
    <row r="24446" spans="4:14" s="1" customFormat="1">
      <c r="D24446" s="32"/>
      <c r="G24446" s="32"/>
      <c r="I24446" s="7"/>
      <c r="J24446" s="7"/>
      <c r="K24446" s="7"/>
      <c r="N24446" s="7"/>
    </row>
    <row r="24447" spans="4:14" s="1" customFormat="1">
      <c r="D24447" s="32"/>
      <c r="G24447" s="32"/>
      <c r="I24447" s="7"/>
      <c r="J24447" s="7"/>
      <c r="K24447" s="7"/>
      <c r="N24447" s="7"/>
    </row>
    <row r="24448" spans="4:14" s="1" customFormat="1">
      <c r="D24448" s="32"/>
      <c r="G24448" s="32"/>
      <c r="I24448" s="7"/>
      <c r="J24448" s="7"/>
      <c r="K24448" s="7"/>
      <c r="N24448" s="7"/>
    </row>
    <row r="24449" spans="4:14" s="1" customFormat="1">
      <c r="D24449" s="32"/>
      <c r="G24449" s="32"/>
      <c r="I24449" s="7"/>
      <c r="J24449" s="7"/>
      <c r="K24449" s="7"/>
      <c r="N24449" s="7"/>
    </row>
    <row r="24450" spans="4:14" s="1" customFormat="1">
      <c r="D24450" s="32"/>
      <c r="G24450" s="32"/>
      <c r="I24450" s="7"/>
      <c r="J24450" s="7"/>
      <c r="K24450" s="7"/>
      <c r="N24450" s="7"/>
    </row>
    <row r="24451" spans="4:14" s="1" customFormat="1">
      <c r="D24451" s="32"/>
      <c r="G24451" s="32"/>
      <c r="I24451" s="7"/>
      <c r="J24451" s="7"/>
      <c r="K24451" s="7"/>
      <c r="N24451" s="7"/>
    </row>
    <row r="24452" spans="4:14" s="1" customFormat="1">
      <c r="D24452" s="32"/>
      <c r="G24452" s="32"/>
      <c r="I24452" s="7"/>
      <c r="J24452" s="7"/>
      <c r="K24452" s="7"/>
      <c r="N24452" s="7"/>
    </row>
    <row r="24453" spans="4:14" s="1" customFormat="1">
      <c r="D24453" s="32"/>
      <c r="G24453" s="32"/>
      <c r="I24453" s="7"/>
      <c r="J24453" s="7"/>
      <c r="K24453" s="7"/>
      <c r="N24453" s="7"/>
    </row>
    <row r="24454" spans="4:14" s="1" customFormat="1">
      <c r="D24454" s="32"/>
      <c r="G24454" s="32"/>
      <c r="I24454" s="7"/>
      <c r="J24454" s="7"/>
      <c r="K24454" s="7"/>
      <c r="N24454" s="7"/>
    </row>
    <row r="24455" spans="4:14" s="1" customFormat="1">
      <c r="D24455" s="32"/>
      <c r="G24455" s="32"/>
      <c r="I24455" s="7"/>
      <c r="J24455" s="7"/>
      <c r="K24455" s="7"/>
      <c r="N24455" s="7"/>
    </row>
    <row r="24456" spans="4:14" s="1" customFormat="1">
      <c r="D24456" s="32"/>
      <c r="G24456" s="32"/>
      <c r="I24456" s="7"/>
      <c r="J24456" s="7"/>
      <c r="K24456" s="7"/>
      <c r="N24456" s="7"/>
    </row>
    <row r="24457" spans="4:14" s="1" customFormat="1">
      <c r="D24457" s="32"/>
      <c r="G24457" s="32"/>
      <c r="I24457" s="7"/>
      <c r="J24457" s="7"/>
      <c r="K24457" s="7"/>
      <c r="N24457" s="7"/>
    </row>
    <row r="24458" spans="4:14" s="1" customFormat="1">
      <c r="D24458" s="32"/>
      <c r="G24458" s="32"/>
      <c r="I24458" s="7"/>
      <c r="J24458" s="7"/>
      <c r="K24458" s="7"/>
      <c r="N24458" s="7"/>
    </row>
    <row r="24459" spans="4:14" s="1" customFormat="1">
      <c r="D24459" s="32"/>
      <c r="G24459" s="32"/>
      <c r="I24459" s="7"/>
      <c r="J24459" s="7"/>
      <c r="K24459" s="7"/>
      <c r="N24459" s="7"/>
    </row>
    <row r="24460" spans="4:14" s="1" customFormat="1">
      <c r="D24460" s="32"/>
      <c r="G24460" s="32"/>
      <c r="I24460" s="7"/>
      <c r="J24460" s="7"/>
      <c r="K24460" s="7"/>
      <c r="N24460" s="7"/>
    </row>
    <row r="24461" spans="4:14" s="1" customFormat="1">
      <c r="D24461" s="32"/>
      <c r="G24461" s="32"/>
      <c r="I24461" s="7"/>
      <c r="J24461" s="7"/>
      <c r="K24461" s="7"/>
      <c r="N24461" s="7"/>
    </row>
    <row r="24462" spans="4:14" s="1" customFormat="1">
      <c r="D24462" s="32"/>
      <c r="G24462" s="32"/>
      <c r="I24462" s="7"/>
      <c r="J24462" s="7"/>
      <c r="K24462" s="7"/>
      <c r="N24462" s="7"/>
    </row>
    <row r="24463" spans="4:14" s="1" customFormat="1">
      <c r="D24463" s="32"/>
      <c r="G24463" s="32"/>
      <c r="I24463" s="7"/>
      <c r="J24463" s="7"/>
      <c r="K24463" s="7"/>
      <c r="N24463" s="7"/>
    </row>
    <row r="24464" spans="4:14" s="1" customFormat="1">
      <c r="D24464" s="32"/>
      <c r="G24464" s="32"/>
      <c r="I24464" s="7"/>
      <c r="J24464" s="7"/>
      <c r="K24464" s="7"/>
      <c r="N24464" s="7"/>
    </row>
    <row r="24465" spans="4:14" s="1" customFormat="1">
      <c r="D24465" s="32"/>
      <c r="G24465" s="32"/>
      <c r="I24465" s="7"/>
      <c r="J24465" s="7"/>
      <c r="K24465" s="7"/>
      <c r="N24465" s="7"/>
    </row>
    <row r="24466" spans="4:14" s="1" customFormat="1">
      <c r="D24466" s="32"/>
      <c r="G24466" s="32"/>
      <c r="I24466" s="7"/>
      <c r="J24466" s="7"/>
      <c r="K24466" s="7"/>
      <c r="N24466" s="7"/>
    </row>
    <row r="24467" spans="4:14" s="1" customFormat="1">
      <c r="D24467" s="32"/>
      <c r="G24467" s="32"/>
      <c r="I24467" s="7"/>
      <c r="J24467" s="7"/>
      <c r="K24467" s="7"/>
      <c r="N24467" s="7"/>
    </row>
    <row r="24468" spans="4:14" s="1" customFormat="1">
      <c r="D24468" s="32"/>
      <c r="G24468" s="32"/>
      <c r="I24468" s="7"/>
      <c r="J24468" s="7"/>
      <c r="K24468" s="7"/>
      <c r="N24468" s="7"/>
    </row>
    <row r="24469" spans="4:14" s="1" customFormat="1">
      <c r="D24469" s="32"/>
      <c r="G24469" s="32"/>
      <c r="I24469" s="7"/>
      <c r="J24469" s="7"/>
      <c r="K24469" s="7"/>
      <c r="N24469" s="7"/>
    </row>
    <row r="24470" spans="4:14" s="1" customFormat="1">
      <c r="D24470" s="32"/>
      <c r="G24470" s="32"/>
      <c r="I24470" s="7"/>
      <c r="J24470" s="7"/>
      <c r="K24470" s="7"/>
      <c r="N24470" s="7"/>
    </row>
    <row r="24471" spans="4:14" s="1" customFormat="1">
      <c r="D24471" s="32"/>
      <c r="G24471" s="32"/>
      <c r="I24471" s="7"/>
      <c r="J24471" s="7"/>
      <c r="K24471" s="7"/>
      <c r="N24471" s="7"/>
    </row>
    <row r="24472" spans="4:14" s="1" customFormat="1">
      <c r="D24472" s="32"/>
      <c r="G24472" s="32"/>
      <c r="I24472" s="7"/>
      <c r="J24472" s="7"/>
      <c r="K24472" s="7"/>
      <c r="N24472" s="7"/>
    </row>
    <row r="24473" spans="4:14" s="1" customFormat="1">
      <c r="D24473" s="32"/>
      <c r="G24473" s="32"/>
      <c r="I24473" s="7"/>
      <c r="J24473" s="7"/>
      <c r="K24473" s="7"/>
      <c r="N24473" s="7"/>
    </row>
    <row r="24474" spans="4:14" s="1" customFormat="1">
      <c r="D24474" s="32"/>
      <c r="G24474" s="32"/>
      <c r="I24474" s="7"/>
      <c r="J24474" s="7"/>
      <c r="K24474" s="7"/>
      <c r="N24474" s="7"/>
    </row>
    <row r="24475" spans="4:14" s="1" customFormat="1">
      <c r="D24475" s="32"/>
      <c r="G24475" s="32"/>
      <c r="I24475" s="7"/>
      <c r="J24475" s="7"/>
      <c r="K24475" s="7"/>
      <c r="N24475" s="7"/>
    </row>
    <row r="24476" spans="4:14" s="1" customFormat="1">
      <c r="D24476" s="32"/>
      <c r="G24476" s="32"/>
      <c r="I24476" s="7"/>
      <c r="J24476" s="7"/>
      <c r="K24476" s="7"/>
      <c r="N24476" s="7"/>
    </row>
    <row r="24477" spans="4:14" s="1" customFormat="1">
      <c r="D24477" s="32"/>
      <c r="G24477" s="32"/>
      <c r="I24477" s="7"/>
      <c r="J24477" s="7"/>
      <c r="K24477" s="7"/>
      <c r="N24477" s="7"/>
    </row>
    <row r="24478" spans="4:14" s="1" customFormat="1">
      <c r="D24478" s="32"/>
      <c r="G24478" s="32"/>
      <c r="I24478" s="7"/>
      <c r="J24478" s="7"/>
      <c r="K24478" s="7"/>
      <c r="N24478" s="7"/>
    </row>
    <row r="24479" spans="4:14" s="1" customFormat="1">
      <c r="D24479" s="32"/>
      <c r="G24479" s="32"/>
      <c r="I24479" s="7"/>
      <c r="J24479" s="7"/>
      <c r="K24479" s="7"/>
      <c r="N24479" s="7"/>
    </row>
    <row r="24480" spans="4:14" s="1" customFormat="1">
      <c r="D24480" s="32"/>
      <c r="G24480" s="32"/>
      <c r="I24480" s="7"/>
      <c r="J24480" s="7"/>
      <c r="K24480" s="7"/>
      <c r="N24480" s="7"/>
    </row>
    <row r="24481" spans="4:14" s="1" customFormat="1">
      <c r="D24481" s="32"/>
      <c r="G24481" s="32"/>
      <c r="I24481" s="7"/>
      <c r="J24481" s="7"/>
      <c r="K24481" s="7"/>
      <c r="N24481" s="7"/>
    </row>
    <row r="24482" spans="4:14" s="1" customFormat="1">
      <c r="D24482" s="32"/>
      <c r="G24482" s="32"/>
      <c r="I24482" s="7"/>
      <c r="J24482" s="7"/>
      <c r="K24482" s="7"/>
      <c r="N24482" s="7"/>
    </row>
    <row r="24483" spans="4:14" s="1" customFormat="1">
      <c r="D24483" s="32"/>
      <c r="G24483" s="32"/>
      <c r="I24483" s="7"/>
      <c r="J24483" s="7"/>
      <c r="K24483" s="7"/>
      <c r="N24483" s="7"/>
    </row>
    <row r="24484" spans="4:14" s="1" customFormat="1">
      <c r="D24484" s="32"/>
      <c r="G24484" s="32"/>
      <c r="I24484" s="7"/>
      <c r="J24484" s="7"/>
      <c r="K24484" s="7"/>
      <c r="N24484" s="7"/>
    </row>
    <row r="24485" spans="4:14" s="1" customFormat="1">
      <c r="D24485" s="32"/>
      <c r="G24485" s="32"/>
      <c r="I24485" s="7"/>
      <c r="J24485" s="7"/>
      <c r="K24485" s="7"/>
      <c r="N24485" s="7"/>
    </row>
    <row r="24486" spans="4:14" s="1" customFormat="1">
      <c r="D24486" s="32"/>
      <c r="G24486" s="32"/>
      <c r="I24486" s="7"/>
      <c r="J24486" s="7"/>
      <c r="K24486" s="7"/>
      <c r="N24486" s="7"/>
    </row>
    <row r="24487" spans="4:14" s="1" customFormat="1">
      <c r="D24487" s="32"/>
      <c r="G24487" s="32"/>
      <c r="I24487" s="7"/>
      <c r="J24487" s="7"/>
      <c r="K24487" s="7"/>
      <c r="N24487" s="7"/>
    </row>
    <row r="24488" spans="4:14" s="1" customFormat="1">
      <c r="D24488" s="32"/>
      <c r="G24488" s="32"/>
      <c r="I24488" s="7"/>
      <c r="J24488" s="7"/>
      <c r="K24488" s="7"/>
      <c r="N24488" s="7"/>
    </row>
    <row r="24489" spans="4:14" s="1" customFormat="1">
      <c r="D24489" s="32"/>
      <c r="G24489" s="32"/>
      <c r="I24489" s="7"/>
      <c r="J24489" s="7"/>
      <c r="K24489" s="7"/>
      <c r="N24489" s="7"/>
    </row>
    <row r="24490" spans="4:14" s="1" customFormat="1">
      <c r="D24490" s="32"/>
      <c r="G24490" s="32"/>
      <c r="I24490" s="7"/>
      <c r="J24490" s="7"/>
      <c r="K24490" s="7"/>
      <c r="N24490" s="7"/>
    </row>
    <row r="24491" spans="4:14" s="1" customFormat="1">
      <c r="D24491" s="32"/>
      <c r="G24491" s="32"/>
      <c r="I24491" s="7"/>
      <c r="J24491" s="7"/>
      <c r="K24491" s="7"/>
      <c r="N24491" s="7"/>
    </row>
    <row r="24492" spans="4:14" s="1" customFormat="1">
      <c r="D24492" s="32"/>
      <c r="G24492" s="32"/>
      <c r="I24492" s="7"/>
      <c r="J24492" s="7"/>
      <c r="K24492" s="7"/>
      <c r="N24492" s="7"/>
    </row>
    <row r="24493" spans="4:14" s="1" customFormat="1">
      <c r="D24493" s="32"/>
      <c r="G24493" s="32"/>
      <c r="I24493" s="7"/>
      <c r="J24493" s="7"/>
      <c r="K24493" s="7"/>
      <c r="N24493" s="7"/>
    </row>
    <row r="24494" spans="4:14" s="1" customFormat="1">
      <c r="D24494" s="32"/>
      <c r="G24494" s="32"/>
      <c r="I24494" s="7"/>
      <c r="J24494" s="7"/>
      <c r="K24494" s="7"/>
      <c r="N24494" s="7"/>
    </row>
    <row r="24495" spans="4:14" s="1" customFormat="1">
      <c r="D24495" s="32"/>
      <c r="G24495" s="32"/>
      <c r="I24495" s="7"/>
      <c r="J24495" s="7"/>
      <c r="K24495" s="7"/>
      <c r="N24495" s="7"/>
    </row>
    <row r="24496" spans="4:14" s="1" customFormat="1">
      <c r="D24496" s="32"/>
      <c r="G24496" s="32"/>
      <c r="I24496" s="7"/>
      <c r="J24496" s="7"/>
      <c r="K24496" s="7"/>
      <c r="N24496" s="7"/>
    </row>
    <row r="24497" spans="4:14" s="1" customFormat="1">
      <c r="D24497" s="32"/>
      <c r="G24497" s="32"/>
      <c r="I24497" s="7"/>
      <c r="J24497" s="7"/>
      <c r="K24497" s="7"/>
      <c r="N24497" s="7"/>
    </row>
    <row r="24498" spans="4:14" s="1" customFormat="1">
      <c r="D24498" s="32"/>
      <c r="G24498" s="32"/>
      <c r="I24498" s="7"/>
      <c r="J24498" s="7"/>
      <c r="K24498" s="7"/>
      <c r="N24498" s="7"/>
    </row>
    <row r="24499" spans="4:14" s="1" customFormat="1">
      <c r="D24499" s="32"/>
      <c r="G24499" s="32"/>
      <c r="I24499" s="7"/>
      <c r="J24499" s="7"/>
      <c r="K24499" s="7"/>
      <c r="N24499" s="7"/>
    </row>
    <row r="24500" spans="4:14" s="1" customFormat="1">
      <c r="D24500" s="32"/>
      <c r="G24500" s="32"/>
      <c r="I24500" s="7"/>
      <c r="J24500" s="7"/>
      <c r="K24500" s="7"/>
      <c r="N24500" s="7"/>
    </row>
    <row r="24501" spans="4:14" s="1" customFormat="1">
      <c r="D24501" s="32"/>
      <c r="G24501" s="32"/>
      <c r="I24501" s="7"/>
      <c r="J24501" s="7"/>
      <c r="K24501" s="7"/>
      <c r="N24501" s="7"/>
    </row>
    <row r="24502" spans="4:14" s="1" customFormat="1">
      <c r="D24502" s="32"/>
      <c r="G24502" s="32"/>
      <c r="I24502" s="7"/>
      <c r="J24502" s="7"/>
      <c r="K24502" s="7"/>
      <c r="N24502" s="7"/>
    </row>
    <row r="24503" spans="4:14" s="1" customFormat="1">
      <c r="D24503" s="32"/>
      <c r="G24503" s="32"/>
      <c r="I24503" s="7"/>
      <c r="J24503" s="7"/>
      <c r="K24503" s="7"/>
      <c r="N24503" s="7"/>
    </row>
    <row r="24504" spans="4:14" s="1" customFormat="1">
      <c r="D24504" s="32"/>
      <c r="G24504" s="32"/>
      <c r="I24504" s="7"/>
      <c r="J24504" s="7"/>
      <c r="K24504" s="7"/>
      <c r="N24504" s="7"/>
    </row>
    <row r="24505" spans="4:14" s="1" customFormat="1">
      <c r="D24505" s="32"/>
      <c r="G24505" s="32"/>
      <c r="I24505" s="7"/>
      <c r="J24505" s="7"/>
      <c r="K24505" s="7"/>
      <c r="N24505" s="7"/>
    </row>
    <row r="24506" spans="4:14" s="1" customFormat="1">
      <c r="D24506" s="32"/>
      <c r="G24506" s="32"/>
      <c r="I24506" s="7"/>
      <c r="J24506" s="7"/>
      <c r="K24506" s="7"/>
      <c r="N24506" s="7"/>
    </row>
    <row r="24507" spans="4:14" s="1" customFormat="1">
      <c r="D24507" s="32"/>
      <c r="G24507" s="32"/>
      <c r="I24507" s="7"/>
      <c r="J24507" s="7"/>
      <c r="K24507" s="7"/>
      <c r="N24507" s="7"/>
    </row>
    <row r="24508" spans="4:14" s="1" customFormat="1">
      <c r="D24508" s="32"/>
      <c r="G24508" s="32"/>
      <c r="I24508" s="7"/>
      <c r="J24508" s="7"/>
      <c r="K24508" s="7"/>
      <c r="N24508" s="7"/>
    </row>
    <row r="24509" spans="4:14" s="1" customFormat="1">
      <c r="D24509" s="32"/>
      <c r="G24509" s="32"/>
      <c r="I24509" s="7"/>
      <c r="J24509" s="7"/>
      <c r="K24509" s="7"/>
      <c r="N24509" s="7"/>
    </row>
    <row r="24510" spans="4:14" s="1" customFormat="1">
      <c r="D24510" s="32"/>
      <c r="G24510" s="32"/>
      <c r="I24510" s="7"/>
      <c r="J24510" s="7"/>
      <c r="K24510" s="7"/>
      <c r="N24510" s="7"/>
    </row>
    <row r="24511" spans="4:14" s="1" customFormat="1">
      <c r="D24511" s="32"/>
      <c r="G24511" s="32"/>
      <c r="I24511" s="7"/>
      <c r="J24511" s="7"/>
      <c r="K24511" s="7"/>
      <c r="N24511" s="7"/>
    </row>
    <row r="24512" spans="4:14" s="1" customFormat="1">
      <c r="D24512" s="32"/>
      <c r="G24512" s="32"/>
      <c r="I24512" s="7"/>
      <c r="J24512" s="7"/>
      <c r="K24512" s="7"/>
      <c r="N24512" s="7"/>
    </row>
    <row r="24513" spans="4:14" s="1" customFormat="1">
      <c r="D24513" s="32"/>
      <c r="G24513" s="32"/>
      <c r="I24513" s="7"/>
      <c r="J24513" s="7"/>
      <c r="K24513" s="7"/>
      <c r="N24513" s="7"/>
    </row>
    <row r="24514" spans="4:14" s="1" customFormat="1">
      <c r="D24514" s="32"/>
      <c r="G24514" s="32"/>
      <c r="I24514" s="7"/>
      <c r="J24514" s="7"/>
      <c r="K24514" s="7"/>
      <c r="N24514" s="7"/>
    </row>
    <row r="24515" spans="4:14" s="1" customFormat="1">
      <c r="D24515" s="32"/>
      <c r="G24515" s="32"/>
      <c r="I24515" s="7"/>
      <c r="J24515" s="7"/>
      <c r="K24515" s="7"/>
      <c r="N24515" s="7"/>
    </row>
    <row r="24516" spans="4:14" s="1" customFormat="1">
      <c r="D24516" s="32"/>
      <c r="G24516" s="32"/>
      <c r="I24516" s="7"/>
      <c r="J24516" s="7"/>
      <c r="K24516" s="7"/>
      <c r="N24516" s="7"/>
    </row>
    <row r="24517" spans="4:14" s="1" customFormat="1">
      <c r="D24517" s="32"/>
      <c r="G24517" s="32"/>
      <c r="I24517" s="7"/>
      <c r="J24517" s="7"/>
      <c r="K24517" s="7"/>
      <c r="N24517" s="7"/>
    </row>
    <row r="24518" spans="4:14" s="1" customFormat="1">
      <c r="D24518" s="32"/>
      <c r="G24518" s="32"/>
      <c r="I24518" s="7"/>
      <c r="J24518" s="7"/>
      <c r="K24518" s="7"/>
      <c r="N24518" s="7"/>
    </row>
    <row r="24519" spans="4:14" s="1" customFormat="1">
      <c r="D24519" s="32"/>
      <c r="G24519" s="32"/>
      <c r="I24519" s="7"/>
      <c r="J24519" s="7"/>
      <c r="K24519" s="7"/>
      <c r="N24519" s="7"/>
    </row>
    <row r="24520" spans="4:14" s="1" customFormat="1">
      <c r="D24520" s="32"/>
      <c r="G24520" s="32"/>
      <c r="I24520" s="7"/>
      <c r="J24520" s="7"/>
      <c r="K24520" s="7"/>
      <c r="N24520" s="7"/>
    </row>
    <row r="24521" spans="4:14" s="1" customFormat="1">
      <c r="D24521" s="32"/>
      <c r="G24521" s="32"/>
      <c r="I24521" s="7"/>
      <c r="J24521" s="7"/>
      <c r="K24521" s="7"/>
      <c r="N24521" s="7"/>
    </row>
    <row r="24522" spans="4:14" s="1" customFormat="1">
      <c r="D24522" s="32"/>
      <c r="G24522" s="32"/>
      <c r="I24522" s="7"/>
      <c r="J24522" s="7"/>
      <c r="K24522" s="7"/>
      <c r="N24522" s="7"/>
    </row>
    <row r="24523" spans="4:14" s="1" customFormat="1">
      <c r="D24523" s="32"/>
      <c r="G24523" s="32"/>
      <c r="I24523" s="7"/>
      <c r="J24523" s="7"/>
      <c r="K24523" s="7"/>
      <c r="N24523" s="7"/>
    </row>
    <row r="24524" spans="4:14" s="1" customFormat="1">
      <c r="D24524" s="32"/>
      <c r="G24524" s="32"/>
      <c r="I24524" s="7"/>
      <c r="J24524" s="7"/>
      <c r="K24524" s="7"/>
      <c r="N24524" s="7"/>
    </row>
    <row r="24525" spans="4:14" s="1" customFormat="1">
      <c r="D24525" s="32"/>
      <c r="G24525" s="32"/>
      <c r="I24525" s="7"/>
      <c r="J24525" s="7"/>
      <c r="K24525" s="7"/>
      <c r="N24525" s="7"/>
    </row>
    <row r="24526" spans="4:14" s="1" customFormat="1">
      <c r="D24526" s="32"/>
      <c r="G24526" s="32"/>
      <c r="I24526" s="7"/>
      <c r="J24526" s="7"/>
      <c r="K24526" s="7"/>
      <c r="N24526" s="7"/>
    </row>
    <row r="24527" spans="4:14" s="1" customFormat="1">
      <c r="D24527" s="32"/>
      <c r="G24527" s="32"/>
      <c r="I24527" s="7"/>
      <c r="J24527" s="7"/>
      <c r="K24527" s="7"/>
      <c r="N24527" s="7"/>
    </row>
    <row r="24528" spans="4:14" s="1" customFormat="1">
      <c r="D24528" s="32"/>
      <c r="G24528" s="32"/>
      <c r="I24528" s="7"/>
      <c r="J24528" s="7"/>
      <c r="K24528" s="7"/>
      <c r="N24528" s="7"/>
    </row>
    <row r="24529" spans="4:14" s="1" customFormat="1">
      <c r="D24529" s="32"/>
      <c r="G24529" s="32"/>
      <c r="I24529" s="7"/>
      <c r="J24529" s="7"/>
      <c r="K24529" s="7"/>
      <c r="N24529" s="7"/>
    </row>
    <row r="24530" spans="4:14" s="1" customFormat="1">
      <c r="D24530" s="32"/>
      <c r="G24530" s="32"/>
      <c r="I24530" s="7"/>
      <c r="J24530" s="7"/>
      <c r="K24530" s="7"/>
      <c r="N24530" s="7"/>
    </row>
    <row r="24531" spans="4:14" s="1" customFormat="1">
      <c r="D24531" s="32"/>
      <c r="G24531" s="32"/>
      <c r="I24531" s="7"/>
      <c r="J24531" s="7"/>
      <c r="K24531" s="7"/>
      <c r="N24531" s="7"/>
    </row>
    <row r="24532" spans="4:14" s="1" customFormat="1">
      <c r="D24532" s="32"/>
      <c r="G24532" s="32"/>
      <c r="I24532" s="7"/>
      <c r="J24532" s="7"/>
      <c r="K24532" s="7"/>
      <c r="N24532" s="7"/>
    </row>
    <row r="24533" spans="4:14" s="1" customFormat="1">
      <c r="D24533" s="32"/>
      <c r="G24533" s="32"/>
      <c r="I24533" s="7"/>
      <c r="J24533" s="7"/>
      <c r="K24533" s="7"/>
      <c r="N24533" s="7"/>
    </row>
    <row r="24534" spans="4:14" s="1" customFormat="1">
      <c r="D24534" s="32"/>
      <c r="G24534" s="32"/>
      <c r="I24534" s="7"/>
      <c r="J24534" s="7"/>
      <c r="K24534" s="7"/>
      <c r="N24534" s="7"/>
    </row>
    <row r="24535" spans="4:14" s="1" customFormat="1">
      <c r="D24535" s="32"/>
      <c r="G24535" s="32"/>
      <c r="I24535" s="7"/>
      <c r="J24535" s="7"/>
      <c r="K24535" s="7"/>
      <c r="N24535" s="7"/>
    </row>
    <row r="24536" spans="4:14" s="1" customFormat="1">
      <c r="D24536" s="32"/>
      <c r="G24536" s="32"/>
      <c r="I24536" s="7"/>
      <c r="J24536" s="7"/>
      <c r="K24536" s="7"/>
      <c r="N24536" s="7"/>
    </row>
    <row r="24537" spans="4:14" s="1" customFormat="1">
      <c r="D24537" s="32"/>
      <c r="G24537" s="32"/>
      <c r="I24537" s="7"/>
      <c r="J24537" s="7"/>
      <c r="K24537" s="7"/>
      <c r="N24537" s="7"/>
    </row>
    <row r="24538" spans="4:14" s="1" customFormat="1">
      <c r="D24538" s="32"/>
      <c r="G24538" s="32"/>
      <c r="I24538" s="7"/>
      <c r="J24538" s="7"/>
      <c r="K24538" s="7"/>
      <c r="N24538" s="7"/>
    </row>
    <row r="24539" spans="4:14" s="1" customFormat="1">
      <c r="D24539" s="32"/>
      <c r="G24539" s="32"/>
      <c r="I24539" s="7"/>
      <c r="J24539" s="7"/>
      <c r="K24539" s="7"/>
      <c r="N24539" s="7"/>
    </row>
    <row r="24540" spans="4:14" s="1" customFormat="1">
      <c r="D24540" s="32"/>
      <c r="G24540" s="32"/>
      <c r="I24540" s="7"/>
      <c r="J24540" s="7"/>
      <c r="K24540" s="7"/>
      <c r="N24540" s="7"/>
    </row>
    <row r="24541" spans="4:14" s="1" customFormat="1">
      <c r="D24541" s="32"/>
      <c r="G24541" s="32"/>
      <c r="I24541" s="7"/>
      <c r="J24541" s="7"/>
      <c r="K24541" s="7"/>
      <c r="N24541" s="7"/>
    </row>
    <row r="24542" spans="4:14" s="1" customFormat="1">
      <c r="D24542" s="32"/>
      <c r="G24542" s="32"/>
      <c r="I24542" s="7"/>
      <c r="J24542" s="7"/>
      <c r="K24542" s="7"/>
      <c r="N24542" s="7"/>
    </row>
    <row r="24543" spans="4:14" s="1" customFormat="1">
      <c r="D24543" s="32"/>
      <c r="G24543" s="32"/>
      <c r="I24543" s="7"/>
      <c r="J24543" s="7"/>
      <c r="K24543" s="7"/>
      <c r="N24543" s="7"/>
    </row>
    <row r="24544" spans="4:14" s="1" customFormat="1">
      <c r="D24544" s="32"/>
      <c r="G24544" s="32"/>
      <c r="I24544" s="7"/>
      <c r="J24544" s="7"/>
      <c r="K24544" s="7"/>
      <c r="N24544" s="7"/>
    </row>
    <row r="24545" spans="4:14" s="1" customFormat="1">
      <c r="D24545" s="32"/>
      <c r="G24545" s="32"/>
      <c r="I24545" s="7"/>
      <c r="J24545" s="7"/>
      <c r="K24545" s="7"/>
      <c r="N24545" s="7"/>
    </row>
    <row r="24546" spans="4:14" s="1" customFormat="1">
      <c r="D24546" s="32"/>
      <c r="G24546" s="32"/>
      <c r="I24546" s="7"/>
      <c r="J24546" s="7"/>
      <c r="K24546" s="7"/>
      <c r="N24546" s="7"/>
    </row>
    <row r="24547" spans="4:14" s="1" customFormat="1">
      <c r="D24547" s="32"/>
      <c r="G24547" s="32"/>
      <c r="I24547" s="7"/>
      <c r="J24547" s="7"/>
      <c r="K24547" s="7"/>
      <c r="N24547" s="7"/>
    </row>
    <row r="24548" spans="4:14" s="1" customFormat="1">
      <c r="D24548" s="32"/>
      <c r="G24548" s="32"/>
      <c r="I24548" s="7"/>
      <c r="J24548" s="7"/>
      <c r="K24548" s="7"/>
      <c r="N24548" s="7"/>
    </row>
    <row r="24549" spans="4:14" s="1" customFormat="1">
      <c r="D24549" s="32"/>
      <c r="G24549" s="32"/>
      <c r="I24549" s="7"/>
      <c r="J24549" s="7"/>
      <c r="K24549" s="7"/>
      <c r="N24549" s="7"/>
    </row>
    <row r="24550" spans="4:14" s="1" customFormat="1">
      <c r="D24550" s="32"/>
      <c r="G24550" s="32"/>
      <c r="I24550" s="7"/>
      <c r="J24550" s="7"/>
      <c r="K24550" s="7"/>
      <c r="N24550" s="7"/>
    </row>
    <row r="24551" spans="4:14" s="1" customFormat="1">
      <c r="D24551" s="32"/>
      <c r="G24551" s="32"/>
      <c r="I24551" s="7"/>
      <c r="J24551" s="7"/>
      <c r="K24551" s="7"/>
      <c r="N24551" s="7"/>
    </row>
    <row r="24552" spans="4:14" s="1" customFormat="1">
      <c r="D24552" s="32"/>
      <c r="G24552" s="32"/>
      <c r="I24552" s="7"/>
      <c r="J24552" s="7"/>
      <c r="K24552" s="7"/>
      <c r="N24552" s="7"/>
    </row>
    <row r="24553" spans="4:14" s="1" customFormat="1">
      <c r="D24553" s="32"/>
      <c r="G24553" s="32"/>
      <c r="I24553" s="7"/>
      <c r="J24553" s="7"/>
      <c r="K24553" s="7"/>
      <c r="N24553" s="7"/>
    </row>
    <row r="24554" spans="4:14" s="1" customFormat="1">
      <c r="D24554" s="32"/>
      <c r="G24554" s="32"/>
      <c r="I24554" s="7"/>
      <c r="J24554" s="7"/>
      <c r="K24554" s="7"/>
      <c r="N24554" s="7"/>
    </row>
    <row r="24555" spans="4:14" s="1" customFormat="1">
      <c r="D24555" s="32"/>
      <c r="G24555" s="32"/>
      <c r="I24555" s="7"/>
      <c r="J24555" s="7"/>
      <c r="K24555" s="7"/>
      <c r="N24555" s="7"/>
    </row>
    <row r="24556" spans="4:14" s="1" customFormat="1">
      <c r="D24556" s="32"/>
      <c r="G24556" s="32"/>
      <c r="I24556" s="7"/>
      <c r="J24556" s="7"/>
      <c r="K24556" s="7"/>
      <c r="N24556" s="7"/>
    </row>
    <row r="24557" spans="4:14" s="1" customFormat="1">
      <c r="D24557" s="32"/>
      <c r="G24557" s="32"/>
      <c r="I24557" s="7"/>
      <c r="J24557" s="7"/>
      <c r="K24557" s="7"/>
      <c r="N24557" s="7"/>
    </row>
    <row r="24558" spans="4:14" s="1" customFormat="1">
      <c r="D24558" s="32"/>
      <c r="G24558" s="32"/>
      <c r="I24558" s="7"/>
      <c r="J24558" s="7"/>
      <c r="K24558" s="7"/>
      <c r="N24558" s="7"/>
    </row>
    <row r="24559" spans="4:14" s="1" customFormat="1">
      <c r="D24559" s="32"/>
      <c r="G24559" s="32"/>
      <c r="I24559" s="7"/>
      <c r="J24559" s="7"/>
      <c r="K24559" s="7"/>
      <c r="N24559" s="7"/>
    </row>
    <row r="24560" spans="4:14" s="1" customFormat="1">
      <c r="D24560" s="32"/>
      <c r="G24560" s="32"/>
      <c r="I24560" s="7"/>
      <c r="J24560" s="7"/>
      <c r="K24560" s="7"/>
      <c r="N24560" s="7"/>
    </row>
    <row r="24561" spans="4:14" s="1" customFormat="1">
      <c r="D24561" s="32"/>
      <c r="G24561" s="32"/>
      <c r="I24561" s="7"/>
      <c r="J24561" s="7"/>
      <c r="K24561" s="7"/>
      <c r="N24561" s="7"/>
    </row>
    <row r="24562" spans="4:14" s="1" customFormat="1">
      <c r="D24562" s="32"/>
      <c r="G24562" s="32"/>
      <c r="I24562" s="7"/>
      <c r="J24562" s="7"/>
      <c r="K24562" s="7"/>
      <c r="N24562" s="7"/>
    </row>
    <row r="24563" spans="4:14" s="1" customFormat="1">
      <c r="D24563" s="32"/>
      <c r="G24563" s="32"/>
      <c r="I24563" s="7"/>
      <c r="J24563" s="7"/>
      <c r="K24563" s="7"/>
      <c r="N24563" s="7"/>
    </row>
    <row r="24564" spans="4:14" s="1" customFormat="1">
      <c r="D24564" s="32"/>
      <c r="G24564" s="32"/>
      <c r="I24564" s="7"/>
      <c r="J24564" s="7"/>
      <c r="K24564" s="7"/>
      <c r="N24564" s="7"/>
    </row>
    <row r="24565" spans="4:14" s="1" customFormat="1">
      <c r="D24565" s="32"/>
      <c r="G24565" s="32"/>
      <c r="I24565" s="7"/>
      <c r="J24565" s="7"/>
      <c r="K24565" s="7"/>
      <c r="N24565" s="7"/>
    </row>
    <row r="24566" spans="4:14" s="1" customFormat="1">
      <c r="D24566" s="32"/>
      <c r="G24566" s="32"/>
      <c r="I24566" s="7"/>
      <c r="J24566" s="7"/>
      <c r="K24566" s="7"/>
      <c r="N24566" s="7"/>
    </row>
    <row r="24567" spans="4:14" s="1" customFormat="1">
      <c r="D24567" s="32"/>
      <c r="G24567" s="32"/>
      <c r="I24567" s="7"/>
      <c r="J24567" s="7"/>
      <c r="K24567" s="7"/>
      <c r="N24567" s="7"/>
    </row>
    <row r="24568" spans="4:14" s="1" customFormat="1">
      <c r="D24568" s="32"/>
      <c r="G24568" s="32"/>
      <c r="I24568" s="7"/>
      <c r="J24568" s="7"/>
      <c r="K24568" s="7"/>
      <c r="N24568" s="7"/>
    </row>
    <row r="24569" spans="4:14" s="1" customFormat="1">
      <c r="D24569" s="32"/>
      <c r="G24569" s="32"/>
      <c r="I24569" s="7"/>
      <c r="J24569" s="7"/>
      <c r="K24569" s="7"/>
      <c r="N24569" s="7"/>
    </row>
    <row r="24570" spans="4:14" s="1" customFormat="1">
      <c r="D24570" s="32"/>
      <c r="G24570" s="32"/>
      <c r="I24570" s="7"/>
      <c r="J24570" s="7"/>
      <c r="K24570" s="7"/>
      <c r="N24570" s="7"/>
    </row>
    <row r="24571" spans="4:14" s="1" customFormat="1">
      <c r="D24571" s="32"/>
      <c r="G24571" s="32"/>
      <c r="I24571" s="7"/>
      <c r="J24571" s="7"/>
      <c r="K24571" s="7"/>
      <c r="N24571" s="7"/>
    </row>
    <row r="24572" spans="4:14" s="1" customFormat="1">
      <c r="D24572" s="32"/>
      <c r="G24572" s="32"/>
      <c r="I24572" s="7"/>
      <c r="J24572" s="7"/>
      <c r="K24572" s="7"/>
      <c r="N24572" s="7"/>
    </row>
    <row r="24573" spans="4:14" s="1" customFormat="1">
      <c r="D24573" s="32"/>
      <c r="G24573" s="32"/>
      <c r="I24573" s="7"/>
      <c r="J24573" s="7"/>
      <c r="K24573" s="7"/>
      <c r="N24573" s="7"/>
    </row>
    <row r="24574" spans="4:14" s="1" customFormat="1">
      <c r="D24574" s="32"/>
      <c r="G24574" s="32"/>
      <c r="I24574" s="7"/>
      <c r="J24574" s="7"/>
      <c r="K24574" s="7"/>
      <c r="N24574" s="7"/>
    </row>
    <row r="24575" spans="4:14" s="1" customFormat="1">
      <c r="D24575" s="32"/>
      <c r="G24575" s="32"/>
      <c r="I24575" s="7"/>
      <c r="J24575" s="7"/>
      <c r="K24575" s="7"/>
      <c r="N24575" s="7"/>
    </row>
    <row r="24576" spans="4:14" s="1" customFormat="1">
      <c r="D24576" s="32"/>
      <c r="G24576" s="32"/>
      <c r="I24576" s="7"/>
      <c r="J24576" s="7"/>
      <c r="K24576" s="7"/>
      <c r="N24576" s="7"/>
    </row>
    <row r="24577" spans="4:14" s="1" customFormat="1">
      <c r="D24577" s="32"/>
      <c r="G24577" s="32"/>
      <c r="I24577" s="7"/>
      <c r="J24577" s="7"/>
      <c r="K24577" s="7"/>
      <c r="N24577" s="7"/>
    </row>
    <row r="24578" spans="4:14" s="1" customFormat="1">
      <c r="D24578" s="32"/>
      <c r="G24578" s="32"/>
      <c r="I24578" s="7"/>
      <c r="J24578" s="7"/>
      <c r="K24578" s="7"/>
      <c r="N24578" s="7"/>
    </row>
    <row r="24579" spans="4:14" s="1" customFormat="1">
      <c r="D24579" s="32"/>
      <c r="G24579" s="32"/>
      <c r="I24579" s="7"/>
      <c r="J24579" s="7"/>
      <c r="K24579" s="7"/>
      <c r="N24579" s="7"/>
    </row>
    <row r="24580" spans="4:14" s="1" customFormat="1">
      <c r="D24580" s="32"/>
      <c r="G24580" s="32"/>
      <c r="I24580" s="7"/>
      <c r="J24580" s="7"/>
      <c r="K24580" s="7"/>
      <c r="N24580" s="7"/>
    </row>
    <row r="24581" spans="4:14" s="1" customFormat="1">
      <c r="D24581" s="32"/>
      <c r="G24581" s="32"/>
      <c r="I24581" s="7"/>
      <c r="J24581" s="7"/>
      <c r="K24581" s="7"/>
      <c r="N24581" s="7"/>
    </row>
    <row r="24582" spans="4:14" s="1" customFormat="1">
      <c r="D24582" s="32"/>
      <c r="G24582" s="32"/>
      <c r="I24582" s="7"/>
      <c r="J24582" s="7"/>
      <c r="K24582" s="7"/>
      <c r="N24582" s="7"/>
    </row>
    <row r="24583" spans="4:14" s="1" customFormat="1">
      <c r="D24583" s="32"/>
      <c r="G24583" s="32"/>
      <c r="I24583" s="7"/>
      <c r="J24583" s="7"/>
      <c r="K24583" s="7"/>
      <c r="N24583" s="7"/>
    </row>
    <row r="24584" spans="4:14" s="1" customFormat="1">
      <c r="D24584" s="32"/>
      <c r="G24584" s="32"/>
      <c r="I24584" s="7"/>
      <c r="J24584" s="7"/>
      <c r="K24584" s="7"/>
      <c r="N24584" s="7"/>
    </row>
    <row r="24585" spans="4:14" s="1" customFormat="1">
      <c r="D24585" s="32"/>
      <c r="G24585" s="32"/>
      <c r="I24585" s="7"/>
      <c r="J24585" s="7"/>
      <c r="K24585" s="7"/>
      <c r="N24585" s="7"/>
    </row>
    <row r="24586" spans="4:14" s="1" customFormat="1">
      <c r="D24586" s="32"/>
      <c r="G24586" s="32"/>
      <c r="I24586" s="7"/>
      <c r="J24586" s="7"/>
      <c r="K24586" s="7"/>
      <c r="N24586" s="7"/>
    </row>
    <row r="24587" spans="4:14" s="1" customFormat="1">
      <c r="D24587" s="32"/>
      <c r="G24587" s="32"/>
      <c r="I24587" s="7"/>
      <c r="J24587" s="7"/>
      <c r="K24587" s="7"/>
      <c r="N24587" s="7"/>
    </row>
    <row r="24588" spans="4:14" s="1" customFormat="1">
      <c r="D24588" s="32"/>
      <c r="G24588" s="32"/>
      <c r="I24588" s="7"/>
      <c r="J24588" s="7"/>
      <c r="K24588" s="7"/>
      <c r="N24588" s="7"/>
    </row>
    <row r="24589" spans="4:14" s="1" customFormat="1">
      <c r="D24589" s="32"/>
      <c r="G24589" s="32"/>
      <c r="I24589" s="7"/>
      <c r="J24589" s="7"/>
      <c r="K24589" s="7"/>
      <c r="N24589" s="7"/>
    </row>
    <row r="24590" spans="4:14" s="1" customFormat="1">
      <c r="D24590" s="32"/>
      <c r="G24590" s="32"/>
      <c r="I24590" s="7"/>
      <c r="J24590" s="7"/>
      <c r="K24590" s="7"/>
      <c r="N24590" s="7"/>
    </row>
    <row r="24591" spans="4:14" s="1" customFormat="1">
      <c r="D24591" s="32"/>
      <c r="G24591" s="32"/>
      <c r="I24591" s="7"/>
      <c r="J24591" s="7"/>
      <c r="K24591" s="7"/>
      <c r="N24591" s="7"/>
    </row>
    <row r="24592" spans="4:14" s="1" customFormat="1">
      <c r="D24592" s="32"/>
      <c r="G24592" s="32"/>
      <c r="I24592" s="7"/>
      <c r="J24592" s="7"/>
      <c r="K24592" s="7"/>
      <c r="N24592" s="7"/>
    </row>
    <row r="24593" spans="4:14" s="1" customFormat="1">
      <c r="D24593" s="32"/>
      <c r="G24593" s="32"/>
      <c r="I24593" s="7"/>
      <c r="J24593" s="7"/>
      <c r="K24593" s="7"/>
      <c r="N24593" s="7"/>
    </row>
    <row r="24594" spans="4:14" s="1" customFormat="1">
      <c r="D24594" s="32"/>
      <c r="G24594" s="32"/>
      <c r="I24594" s="7"/>
      <c r="J24594" s="7"/>
      <c r="K24594" s="7"/>
      <c r="N24594" s="7"/>
    </row>
    <row r="24595" spans="4:14" s="1" customFormat="1">
      <c r="D24595" s="32"/>
      <c r="G24595" s="32"/>
      <c r="I24595" s="7"/>
      <c r="J24595" s="7"/>
      <c r="K24595" s="7"/>
      <c r="N24595" s="7"/>
    </row>
    <row r="24596" spans="4:14" s="1" customFormat="1">
      <c r="D24596" s="32"/>
      <c r="G24596" s="32"/>
      <c r="I24596" s="7"/>
      <c r="J24596" s="7"/>
      <c r="K24596" s="7"/>
      <c r="N24596" s="7"/>
    </row>
    <row r="24597" spans="4:14" s="1" customFormat="1">
      <c r="D24597" s="32"/>
      <c r="G24597" s="32"/>
      <c r="I24597" s="7"/>
      <c r="J24597" s="7"/>
      <c r="K24597" s="7"/>
      <c r="N24597" s="7"/>
    </row>
    <row r="24598" spans="4:14" s="1" customFormat="1">
      <c r="D24598" s="32"/>
      <c r="G24598" s="32"/>
      <c r="I24598" s="7"/>
      <c r="J24598" s="7"/>
      <c r="K24598" s="7"/>
      <c r="N24598" s="7"/>
    </row>
    <row r="24599" spans="4:14" s="1" customFormat="1">
      <c r="D24599" s="32"/>
      <c r="G24599" s="32"/>
      <c r="I24599" s="7"/>
      <c r="J24599" s="7"/>
      <c r="K24599" s="7"/>
      <c r="N24599" s="7"/>
    </row>
    <row r="24600" spans="4:14" s="1" customFormat="1">
      <c r="D24600" s="32"/>
      <c r="G24600" s="32"/>
      <c r="I24600" s="7"/>
      <c r="J24600" s="7"/>
      <c r="K24600" s="7"/>
      <c r="N24600" s="7"/>
    </row>
    <row r="24601" spans="4:14" s="1" customFormat="1">
      <c r="D24601" s="32"/>
      <c r="G24601" s="32"/>
      <c r="I24601" s="7"/>
      <c r="J24601" s="7"/>
      <c r="K24601" s="7"/>
      <c r="N24601" s="7"/>
    </row>
    <row r="24602" spans="4:14" s="1" customFormat="1">
      <c r="D24602" s="32"/>
      <c r="G24602" s="32"/>
      <c r="I24602" s="7"/>
      <c r="J24602" s="7"/>
      <c r="K24602" s="7"/>
      <c r="N24602" s="7"/>
    </row>
    <row r="24603" spans="4:14" s="1" customFormat="1">
      <c r="D24603" s="32"/>
      <c r="G24603" s="32"/>
      <c r="I24603" s="7"/>
      <c r="J24603" s="7"/>
      <c r="K24603" s="7"/>
      <c r="N24603" s="7"/>
    </row>
    <row r="24604" spans="4:14" s="1" customFormat="1">
      <c r="D24604" s="32"/>
      <c r="G24604" s="32"/>
      <c r="I24604" s="7"/>
      <c r="J24604" s="7"/>
      <c r="K24604" s="7"/>
      <c r="N24604" s="7"/>
    </row>
    <row r="24605" spans="4:14" s="1" customFormat="1">
      <c r="D24605" s="32"/>
      <c r="G24605" s="32"/>
      <c r="I24605" s="7"/>
      <c r="J24605" s="7"/>
      <c r="K24605" s="7"/>
      <c r="N24605" s="7"/>
    </row>
    <row r="24606" spans="4:14" s="1" customFormat="1">
      <c r="D24606" s="32"/>
      <c r="G24606" s="32"/>
      <c r="I24606" s="7"/>
      <c r="J24606" s="7"/>
      <c r="K24606" s="7"/>
      <c r="N24606" s="7"/>
    </row>
    <row r="24607" spans="4:14" s="1" customFormat="1">
      <c r="D24607" s="32"/>
      <c r="G24607" s="32"/>
      <c r="I24607" s="7"/>
      <c r="J24607" s="7"/>
      <c r="K24607" s="7"/>
      <c r="N24607" s="7"/>
    </row>
    <row r="24608" spans="4:14" s="1" customFormat="1">
      <c r="D24608" s="32"/>
      <c r="G24608" s="32"/>
      <c r="I24608" s="7"/>
      <c r="J24608" s="7"/>
      <c r="K24608" s="7"/>
      <c r="N24608" s="7"/>
    </row>
    <row r="24609" spans="4:14" s="1" customFormat="1">
      <c r="D24609" s="32"/>
      <c r="G24609" s="32"/>
      <c r="I24609" s="7"/>
      <c r="J24609" s="7"/>
      <c r="K24609" s="7"/>
      <c r="N24609" s="7"/>
    </row>
    <row r="24610" spans="4:14" s="1" customFormat="1">
      <c r="D24610" s="32"/>
      <c r="G24610" s="32"/>
      <c r="I24610" s="7"/>
      <c r="J24610" s="7"/>
      <c r="K24610" s="7"/>
      <c r="N24610" s="7"/>
    </row>
    <row r="24611" spans="4:14" s="1" customFormat="1">
      <c r="D24611" s="32"/>
      <c r="G24611" s="32"/>
      <c r="I24611" s="7"/>
      <c r="J24611" s="7"/>
      <c r="K24611" s="7"/>
      <c r="N24611" s="7"/>
    </row>
    <row r="24612" spans="4:14" s="1" customFormat="1">
      <c r="D24612" s="32"/>
      <c r="G24612" s="32"/>
      <c r="I24612" s="7"/>
      <c r="J24612" s="7"/>
      <c r="K24612" s="7"/>
      <c r="N24612" s="7"/>
    </row>
    <row r="24613" spans="4:14" s="1" customFormat="1">
      <c r="D24613" s="32"/>
      <c r="G24613" s="32"/>
      <c r="I24613" s="7"/>
      <c r="J24613" s="7"/>
      <c r="K24613" s="7"/>
      <c r="N24613" s="7"/>
    </row>
    <row r="24614" spans="4:14" s="1" customFormat="1">
      <c r="D24614" s="32"/>
      <c r="G24614" s="32"/>
      <c r="I24614" s="7"/>
      <c r="J24614" s="7"/>
      <c r="K24614" s="7"/>
      <c r="N24614" s="7"/>
    </row>
    <row r="24615" spans="4:14" s="1" customFormat="1">
      <c r="D24615" s="32"/>
      <c r="G24615" s="32"/>
      <c r="I24615" s="7"/>
      <c r="J24615" s="7"/>
      <c r="K24615" s="7"/>
      <c r="N24615" s="7"/>
    </row>
    <row r="24616" spans="4:14" s="1" customFormat="1">
      <c r="D24616" s="32"/>
      <c r="G24616" s="32"/>
      <c r="I24616" s="7"/>
      <c r="J24616" s="7"/>
      <c r="K24616" s="7"/>
      <c r="N24616" s="7"/>
    </row>
    <row r="24617" spans="4:14" s="1" customFormat="1">
      <c r="D24617" s="32"/>
      <c r="G24617" s="32"/>
      <c r="I24617" s="7"/>
      <c r="J24617" s="7"/>
      <c r="K24617" s="7"/>
      <c r="N24617" s="7"/>
    </row>
    <row r="24618" spans="4:14" s="1" customFormat="1">
      <c r="D24618" s="32"/>
      <c r="G24618" s="32"/>
      <c r="I24618" s="7"/>
      <c r="J24618" s="7"/>
      <c r="K24618" s="7"/>
      <c r="N24618" s="7"/>
    </row>
    <row r="24619" spans="4:14" s="1" customFormat="1">
      <c r="D24619" s="32"/>
      <c r="G24619" s="32"/>
      <c r="I24619" s="7"/>
      <c r="J24619" s="7"/>
      <c r="K24619" s="7"/>
      <c r="N24619" s="7"/>
    </row>
    <row r="24620" spans="4:14" s="1" customFormat="1">
      <c r="D24620" s="32"/>
      <c r="G24620" s="32"/>
      <c r="I24620" s="7"/>
      <c r="J24620" s="7"/>
      <c r="K24620" s="7"/>
      <c r="N24620" s="7"/>
    </row>
    <row r="24621" spans="4:14" s="1" customFormat="1">
      <c r="D24621" s="32"/>
      <c r="G24621" s="32"/>
      <c r="I24621" s="7"/>
      <c r="J24621" s="7"/>
      <c r="K24621" s="7"/>
      <c r="N24621" s="7"/>
    </row>
    <row r="24622" spans="4:14" s="1" customFormat="1">
      <c r="D24622" s="32"/>
      <c r="G24622" s="32"/>
      <c r="I24622" s="7"/>
      <c r="J24622" s="7"/>
      <c r="K24622" s="7"/>
      <c r="N24622" s="7"/>
    </row>
    <row r="24623" spans="4:14" s="1" customFormat="1">
      <c r="D24623" s="32"/>
      <c r="G24623" s="32"/>
      <c r="I24623" s="7"/>
      <c r="J24623" s="7"/>
      <c r="K24623" s="7"/>
      <c r="N24623" s="7"/>
    </row>
    <row r="24624" spans="4:14" s="1" customFormat="1">
      <c r="D24624" s="32"/>
      <c r="G24624" s="32"/>
      <c r="I24624" s="7"/>
      <c r="J24624" s="7"/>
      <c r="K24624" s="7"/>
      <c r="N24624" s="7"/>
    </row>
    <row r="24625" spans="4:14" s="1" customFormat="1">
      <c r="D24625" s="32"/>
      <c r="G24625" s="32"/>
      <c r="I24625" s="7"/>
      <c r="J24625" s="7"/>
      <c r="K24625" s="7"/>
      <c r="N24625" s="7"/>
    </row>
    <row r="24626" spans="4:14" s="1" customFormat="1">
      <c r="D24626" s="32"/>
      <c r="G24626" s="32"/>
      <c r="I24626" s="7"/>
      <c r="J24626" s="7"/>
      <c r="K24626" s="7"/>
      <c r="N24626" s="7"/>
    </row>
    <row r="24627" spans="4:14" s="1" customFormat="1">
      <c r="D24627" s="32"/>
      <c r="G24627" s="32"/>
      <c r="I24627" s="7"/>
      <c r="J24627" s="7"/>
      <c r="K24627" s="7"/>
      <c r="N24627" s="7"/>
    </row>
    <row r="24628" spans="4:14" s="1" customFormat="1">
      <c r="D24628" s="32"/>
      <c r="G24628" s="32"/>
      <c r="I24628" s="7"/>
      <c r="J24628" s="7"/>
      <c r="K24628" s="7"/>
      <c r="N24628" s="7"/>
    </row>
    <row r="24629" spans="4:14" s="1" customFormat="1">
      <c r="D24629" s="32"/>
      <c r="G24629" s="32"/>
      <c r="I24629" s="7"/>
      <c r="J24629" s="7"/>
      <c r="K24629" s="7"/>
      <c r="N24629" s="7"/>
    </row>
    <row r="24630" spans="4:14" s="1" customFormat="1">
      <c r="D24630" s="32"/>
      <c r="G24630" s="32"/>
      <c r="I24630" s="7"/>
      <c r="J24630" s="7"/>
      <c r="K24630" s="7"/>
      <c r="N24630" s="7"/>
    </row>
    <row r="24631" spans="4:14" s="1" customFormat="1">
      <c r="D24631" s="32"/>
      <c r="G24631" s="32"/>
      <c r="I24631" s="7"/>
      <c r="J24631" s="7"/>
      <c r="K24631" s="7"/>
      <c r="N24631" s="7"/>
    </row>
    <row r="24632" spans="4:14" s="1" customFormat="1">
      <c r="D24632" s="32"/>
      <c r="G24632" s="32"/>
      <c r="I24632" s="7"/>
      <c r="J24632" s="7"/>
      <c r="K24632" s="7"/>
      <c r="N24632" s="7"/>
    </row>
    <row r="24633" spans="4:14" s="1" customFormat="1">
      <c r="D24633" s="32"/>
      <c r="G24633" s="32"/>
      <c r="I24633" s="7"/>
      <c r="J24633" s="7"/>
      <c r="K24633" s="7"/>
      <c r="N24633" s="7"/>
    </row>
    <row r="24634" spans="4:14" s="1" customFormat="1">
      <c r="D24634" s="32"/>
      <c r="G24634" s="32"/>
      <c r="I24634" s="7"/>
      <c r="J24634" s="7"/>
      <c r="K24634" s="7"/>
      <c r="N24634" s="7"/>
    </row>
    <row r="24635" spans="4:14" s="1" customFormat="1">
      <c r="D24635" s="32"/>
      <c r="G24635" s="32"/>
      <c r="I24635" s="7"/>
      <c r="J24635" s="7"/>
      <c r="K24635" s="7"/>
      <c r="N24635" s="7"/>
    </row>
    <row r="24636" spans="4:14" s="1" customFormat="1">
      <c r="D24636" s="32"/>
      <c r="G24636" s="32"/>
      <c r="I24636" s="7"/>
      <c r="J24636" s="7"/>
      <c r="K24636" s="7"/>
      <c r="N24636" s="7"/>
    </row>
    <row r="24637" spans="4:14" s="1" customFormat="1">
      <c r="D24637" s="32"/>
      <c r="G24637" s="32"/>
      <c r="I24637" s="7"/>
      <c r="J24637" s="7"/>
      <c r="K24637" s="7"/>
      <c r="N24637" s="7"/>
    </row>
    <row r="24638" spans="4:14" s="1" customFormat="1">
      <c r="D24638" s="32"/>
      <c r="G24638" s="32"/>
      <c r="I24638" s="7"/>
      <c r="J24638" s="7"/>
      <c r="K24638" s="7"/>
      <c r="N24638" s="7"/>
    </row>
    <row r="24639" spans="4:14" s="1" customFormat="1">
      <c r="D24639" s="32"/>
      <c r="G24639" s="32"/>
      <c r="I24639" s="7"/>
      <c r="J24639" s="7"/>
      <c r="K24639" s="7"/>
      <c r="N24639" s="7"/>
    </row>
    <row r="24640" spans="4:14" s="1" customFormat="1">
      <c r="D24640" s="32"/>
      <c r="G24640" s="32"/>
      <c r="I24640" s="7"/>
      <c r="J24640" s="7"/>
      <c r="K24640" s="7"/>
      <c r="N24640" s="7"/>
    </row>
    <row r="24641" spans="4:14" s="1" customFormat="1">
      <c r="D24641" s="32"/>
      <c r="G24641" s="32"/>
      <c r="I24641" s="7"/>
      <c r="J24641" s="7"/>
      <c r="K24641" s="7"/>
      <c r="N24641" s="7"/>
    </row>
    <row r="24642" spans="4:14" s="1" customFormat="1">
      <c r="D24642" s="32"/>
      <c r="G24642" s="32"/>
      <c r="I24642" s="7"/>
      <c r="J24642" s="7"/>
      <c r="K24642" s="7"/>
      <c r="N24642" s="7"/>
    </row>
    <row r="24643" spans="4:14" s="1" customFormat="1">
      <c r="D24643" s="32"/>
      <c r="G24643" s="32"/>
      <c r="I24643" s="7"/>
      <c r="J24643" s="7"/>
      <c r="K24643" s="7"/>
      <c r="N24643" s="7"/>
    </row>
    <row r="24644" spans="4:14" s="1" customFormat="1">
      <c r="D24644" s="32"/>
      <c r="G24644" s="32"/>
      <c r="I24644" s="7"/>
      <c r="J24644" s="7"/>
      <c r="K24644" s="7"/>
      <c r="N24644" s="7"/>
    </row>
    <row r="24645" spans="4:14" s="1" customFormat="1">
      <c r="D24645" s="32"/>
      <c r="G24645" s="32"/>
      <c r="I24645" s="7"/>
      <c r="J24645" s="7"/>
      <c r="K24645" s="7"/>
      <c r="N24645" s="7"/>
    </row>
    <row r="24646" spans="4:14" s="1" customFormat="1">
      <c r="D24646" s="32"/>
      <c r="G24646" s="32"/>
      <c r="I24646" s="7"/>
      <c r="J24646" s="7"/>
      <c r="K24646" s="7"/>
      <c r="N24646" s="7"/>
    </row>
    <row r="24647" spans="4:14" s="1" customFormat="1">
      <c r="D24647" s="32"/>
      <c r="G24647" s="32"/>
      <c r="I24647" s="7"/>
      <c r="J24647" s="7"/>
      <c r="K24647" s="7"/>
      <c r="N24647" s="7"/>
    </row>
    <row r="24648" spans="4:14" s="1" customFormat="1">
      <c r="D24648" s="32"/>
      <c r="G24648" s="32"/>
      <c r="I24648" s="7"/>
      <c r="J24648" s="7"/>
      <c r="K24648" s="7"/>
      <c r="N24648" s="7"/>
    </row>
    <row r="24649" spans="4:14" s="1" customFormat="1">
      <c r="D24649" s="32"/>
      <c r="G24649" s="32"/>
      <c r="I24649" s="7"/>
      <c r="J24649" s="7"/>
      <c r="K24649" s="7"/>
      <c r="N24649" s="7"/>
    </row>
    <row r="24650" spans="4:14" s="1" customFormat="1">
      <c r="D24650" s="32"/>
      <c r="G24650" s="32"/>
      <c r="I24650" s="7"/>
      <c r="J24650" s="7"/>
      <c r="K24650" s="7"/>
      <c r="N24650" s="7"/>
    </row>
    <row r="24651" spans="4:14" s="1" customFormat="1">
      <c r="D24651" s="32"/>
      <c r="G24651" s="32"/>
      <c r="I24651" s="7"/>
      <c r="J24651" s="7"/>
      <c r="K24651" s="7"/>
      <c r="N24651" s="7"/>
    </row>
    <row r="24652" spans="4:14" s="1" customFormat="1">
      <c r="D24652" s="32"/>
      <c r="G24652" s="32"/>
      <c r="I24652" s="7"/>
      <c r="J24652" s="7"/>
      <c r="K24652" s="7"/>
      <c r="N24652" s="7"/>
    </row>
    <row r="24653" spans="4:14" s="1" customFormat="1">
      <c r="D24653" s="32"/>
      <c r="G24653" s="32"/>
      <c r="I24653" s="7"/>
      <c r="J24653" s="7"/>
      <c r="K24653" s="7"/>
      <c r="N24653" s="7"/>
    </row>
    <row r="24654" spans="4:14" s="1" customFormat="1">
      <c r="D24654" s="32"/>
      <c r="G24654" s="32"/>
      <c r="I24654" s="7"/>
      <c r="J24654" s="7"/>
      <c r="K24654" s="7"/>
      <c r="N24654" s="7"/>
    </row>
    <row r="24655" spans="4:14" s="1" customFormat="1">
      <c r="D24655" s="32"/>
      <c r="G24655" s="32"/>
      <c r="I24655" s="7"/>
      <c r="J24655" s="7"/>
      <c r="K24655" s="7"/>
      <c r="N24655" s="7"/>
    </row>
    <row r="24656" spans="4:14" s="1" customFormat="1">
      <c r="D24656" s="32"/>
      <c r="G24656" s="32"/>
      <c r="I24656" s="7"/>
      <c r="J24656" s="7"/>
      <c r="K24656" s="7"/>
      <c r="N24656" s="7"/>
    </row>
    <row r="24657" spans="4:14" s="1" customFormat="1">
      <c r="D24657" s="32"/>
      <c r="G24657" s="32"/>
      <c r="I24657" s="7"/>
      <c r="J24657" s="7"/>
      <c r="K24657" s="7"/>
      <c r="N24657" s="7"/>
    </row>
    <row r="24658" spans="4:14" s="1" customFormat="1">
      <c r="D24658" s="32"/>
      <c r="G24658" s="32"/>
      <c r="I24658" s="7"/>
      <c r="J24658" s="7"/>
      <c r="K24658" s="7"/>
      <c r="N24658" s="7"/>
    </row>
    <row r="24659" spans="4:14" s="1" customFormat="1">
      <c r="D24659" s="32"/>
      <c r="G24659" s="32"/>
      <c r="I24659" s="7"/>
      <c r="J24659" s="7"/>
      <c r="K24659" s="7"/>
      <c r="N24659" s="7"/>
    </row>
    <row r="24660" spans="4:14" s="1" customFormat="1">
      <c r="D24660" s="32"/>
      <c r="G24660" s="32"/>
      <c r="I24660" s="7"/>
      <c r="J24660" s="7"/>
      <c r="K24660" s="7"/>
      <c r="N24660" s="7"/>
    </row>
    <row r="24661" spans="4:14" s="1" customFormat="1">
      <c r="D24661" s="32"/>
      <c r="G24661" s="32"/>
      <c r="I24661" s="7"/>
      <c r="J24661" s="7"/>
      <c r="K24661" s="7"/>
      <c r="N24661" s="7"/>
    </row>
    <row r="24662" spans="4:14" s="1" customFormat="1">
      <c r="D24662" s="32"/>
      <c r="G24662" s="32"/>
      <c r="I24662" s="7"/>
      <c r="J24662" s="7"/>
      <c r="K24662" s="7"/>
      <c r="N24662" s="7"/>
    </row>
    <row r="24663" spans="4:14" s="1" customFormat="1">
      <c r="D24663" s="32"/>
      <c r="G24663" s="32"/>
      <c r="I24663" s="7"/>
      <c r="J24663" s="7"/>
      <c r="K24663" s="7"/>
      <c r="N24663" s="7"/>
    </row>
    <row r="24664" spans="4:14" s="1" customFormat="1">
      <c r="D24664" s="32"/>
      <c r="G24664" s="32"/>
      <c r="I24664" s="7"/>
      <c r="J24664" s="7"/>
      <c r="K24664" s="7"/>
      <c r="N24664" s="7"/>
    </row>
    <row r="24665" spans="4:14" s="1" customFormat="1">
      <c r="D24665" s="32"/>
      <c r="G24665" s="32"/>
      <c r="I24665" s="7"/>
      <c r="J24665" s="7"/>
      <c r="K24665" s="7"/>
      <c r="N24665" s="7"/>
    </row>
    <row r="24666" spans="4:14" s="1" customFormat="1">
      <c r="D24666" s="32"/>
      <c r="G24666" s="32"/>
      <c r="I24666" s="7"/>
      <c r="J24666" s="7"/>
      <c r="K24666" s="7"/>
      <c r="N24666" s="7"/>
    </row>
    <row r="24667" spans="4:14" s="1" customFormat="1">
      <c r="D24667" s="32"/>
      <c r="G24667" s="32"/>
      <c r="I24667" s="7"/>
      <c r="J24667" s="7"/>
      <c r="K24667" s="7"/>
      <c r="N24667" s="7"/>
    </row>
    <row r="24668" spans="4:14" s="1" customFormat="1">
      <c r="D24668" s="32"/>
      <c r="G24668" s="32"/>
      <c r="I24668" s="7"/>
      <c r="J24668" s="7"/>
      <c r="K24668" s="7"/>
      <c r="N24668" s="7"/>
    </row>
    <row r="24669" spans="4:14" s="1" customFormat="1">
      <c r="D24669" s="32"/>
      <c r="G24669" s="32"/>
      <c r="I24669" s="7"/>
      <c r="J24669" s="7"/>
      <c r="K24669" s="7"/>
      <c r="N24669" s="7"/>
    </row>
    <row r="24670" spans="4:14" s="1" customFormat="1">
      <c r="D24670" s="32"/>
      <c r="G24670" s="32"/>
      <c r="I24670" s="7"/>
      <c r="J24670" s="7"/>
      <c r="K24670" s="7"/>
      <c r="N24670" s="7"/>
    </row>
    <row r="24671" spans="4:14" s="1" customFormat="1">
      <c r="D24671" s="32"/>
      <c r="G24671" s="32"/>
      <c r="I24671" s="7"/>
      <c r="J24671" s="7"/>
      <c r="K24671" s="7"/>
      <c r="N24671" s="7"/>
    </row>
    <row r="24672" spans="4:14" s="1" customFormat="1">
      <c r="D24672" s="32"/>
      <c r="G24672" s="32"/>
      <c r="I24672" s="7"/>
      <c r="J24672" s="7"/>
      <c r="K24672" s="7"/>
      <c r="N24672" s="7"/>
    </row>
    <row r="24673" spans="4:14" s="1" customFormat="1">
      <c r="D24673" s="32"/>
      <c r="G24673" s="32"/>
      <c r="I24673" s="7"/>
      <c r="J24673" s="7"/>
      <c r="K24673" s="7"/>
      <c r="N24673" s="7"/>
    </row>
    <row r="24674" spans="4:14" s="1" customFormat="1">
      <c r="D24674" s="32"/>
      <c r="G24674" s="32"/>
      <c r="I24674" s="7"/>
      <c r="J24674" s="7"/>
      <c r="K24674" s="7"/>
      <c r="N24674" s="7"/>
    </row>
    <row r="24675" spans="4:14" s="1" customFormat="1">
      <c r="D24675" s="32"/>
      <c r="G24675" s="32"/>
      <c r="I24675" s="7"/>
      <c r="J24675" s="7"/>
      <c r="K24675" s="7"/>
      <c r="N24675" s="7"/>
    </row>
    <row r="24676" spans="4:14" s="1" customFormat="1">
      <c r="D24676" s="32"/>
      <c r="G24676" s="32"/>
      <c r="I24676" s="7"/>
      <c r="J24676" s="7"/>
      <c r="K24676" s="7"/>
      <c r="N24676" s="7"/>
    </row>
    <row r="24677" spans="4:14" s="1" customFormat="1">
      <c r="D24677" s="32"/>
      <c r="G24677" s="32"/>
      <c r="I24677" s="7"/>
      <c r="J24677" s="7"/>
      <c r="K24677" s="7"/>
      <c r="N24677" s="7"/>
    </row>
    <row r="24678" spans="4:14" s="1" customFormat="1">
      <c r="D24678" s="32"/>
      <c r="G24678" s="32"/>
      <c r="I24678" s="7"/>
      <c r="J24678" s="7"/>
      <c r="K24678" s="7"/>
      <c r="N24678" s="7"/>
    </row>
    <row r="24679" spans="4:14" s="1" customFormat="1">
      <c r="D24679" s="32"/>
      <c r="G24679" s="32"/>
      <c r="I24679" s="7"/>
      <c r="J24679" s="7"/>
      <c r="K24679" s="7"/>
      <c r="N24679" s="7"/>
    </row>
    <row r="24680" spans="4:14" s="1" customFormat="1">
      <c r="D24680" s="32"/>
      <c r="G24680" s="32"/>
      <c r="I24680" s="7"/>
      <c r="J24680" s="7"/>
      <c r="K24680" s="7"/>
      <c r="N24680" s="7"/>
    </row>
    <row r="24681" spans="4:14" s="1" customFormat="1">
      <c r="D24681" s="32"/>
      <c r="G24681" s="32"/>
      <c r="I24681" s="7"/>
      <c r="J24681" s="7"/>
      <c r="K24681" s="7"/>
      <c r="N24681" s="7"/>
    </row>
    <row r="24682" spans="4:14" s="1" customFormat="1">
      <c r="D24682" s="32"/>
      <c r="G24682" s="32"/>
      <c r="I24682" s="7"/>
      <c r="J24682" s="7"/>
      <c r="K24682" s="7"/>
      <c r="N24682" s="7"/>
    </row>
    <row r="24683" spans="4:14" s="1" customFormat="1">
      <c r="D24683" s="32"/>
      <c r="G24683" s="32"/>
      <c r="I24683" s="7"/>
      <c r="J24683" s="7"/>
      <c r="K24683" s="7"/>
      <c r="N24683" s="7"/>
    </row>
    <row r="24684" spans="4:14" s="1" customFormat="1">
      <c r="D24684" s="32"/>
      <c r="G24684" s="32"/>
      <c r="I24684" s="7"/>
      <c r="J24684" s="7"/>
      <c r="K24684" s="7"/>
      <c r="N24684" s="7"/>
    </row>
    <row r="24685" spans="4:14" s="1" customFormat="1">
      <c r="D24685" s="32"/>
      <c r="G24685" s="32"/>
      <c r="I24685" s="7"/>
      <c r="J24685" s="7"/>
      <c r="K24685" s="7"/>
      <c r="N24685" s="7"/>
    </row>
    <row r="24686" spans="4:14" s="1" customFormat="1">
      <c r="D24686" s="32"/>
      <c r="G24686" s="32"/>
      <c r="I24686" s="7"/>
      <c r="J24686" s="7"/>
      <c r="K24686" s="7"/>
      <c r="N24686" s="7"/>
    </row>
    <row r="24687" spans="4:14" s="1" customFormat="1">
      <c r="D24687" s="32"/>
      <c r="G24687" s="32"/>
      <c r="I24687" s="7"/>
      <c r="J24687" s="7"/>
      <c r="K24687" s="7"/>
      <c r="N24687" s="7"/>
    </row>
    <row r="24688" spans="4:14" s="1" customFormat="1">
      <c r="D24688" s="32"/>
      <c r="G24688" s="32"/>
      <c r="I24688" s="7"/>
      <c r="J24688" s="7"/>
      <c r="K24688" s="7"/>
      <c r="N24688" s="7"/>
    </row>
    <row r="24689" spans="4:14" s="1" customFormat="1">
      <c r="D24689" s="32"/>
      <c r="G24689" s="32"/>
      <c r="I24689" s="7"/>
      <c r="J24689" s="7"/>
      <c r="K24689" s="7"/>
      <c r="N24689" s="7"/>
    </row>
    <row r="24690" spans="4:14" s="1" customFormat="1">
      <c r="D24690" s="32"/>
      <c r="G24690" s="32"/>
      <c r="I24690" s="7"/>
      <c r="J24690" s="7"/>
      <c r="K24690" s="7"/>
      <c r="N24690" s="7"/>
    </row>
    <row r="24691" spans="4:14" s="1" customFormat="1">
      <c r="D24691" s="32"/>
      <c r="G24691" s="32"/>
      <c r="I24691" s="7"/>
      <c r="J24691" s="7"/>
      <c r="K24691" s="7"/>
      <c r="N24691" s="7"/>
    </row>
    <row r="24692" spans="4:14" s="1" customFormat="1">
      <c r="D24692" s="32"/>
      <c r="G24692" s="32"/>
      <c r="I24692" s="7"/>
      <c r="J24692" s="7"/>
      <c r="K24692" s="7"/>
      <c r="N24692" s="7"/>
    </row>
    <row r="24693" spans="4:14" s="1" customFormat="1">
      <c r="D24693" s="32"/>
      <c r="G24693" s="32"/>
      <c r="I24693" s="7"/>
      <c r="J24693" s="7"/>
      <c r="K24693" s="7"/>
      <c r="N24693" s="7"/>
    </row>
    <row r="24694" spans="4:14" s="1" customFormat="1">
      <c r="D24694" s="32"/>
      <c r="G24694" s="32"/>
      <c r="I24694" s="7"/>
      <c r="J24694" s="7"/>
      <c r="K24694" s="7"/>
      <c r="N24694" s="7"/>
    </row>
    <row r="24695" spans="4:14" s="1" customFormat="1">
      <c r="D24695" s="32"/>
      <c r="G24695" s="32"/>
      <c r="I24695" s="7"/>
      <c r="J24695" s="7"/>
      <c r="K24695" s="7"/>
      <c r="N24695" s="7"/>
    </row>
    <row r="24696" spans="4:14" s="1" customFormat="1">
      <c r="D24696" s="32"/>
      <c r="G24696" s="32"/>
      <c r="I24696" s="7"/>
      <c r="J24696" s="7"/>
      <c r="K24696" s="7"/>
      <c r="N24696" s="7"/>
    </row>
    <row r="24697" spans="4:14" s="1" customFormat="1">
      <c r="D24697" s="32"/>
      <c r="G24697" s="32"/>
      <c r="I24697" s="7"/>
      <c r="J24697" s="7"/>
      <c r="K24697" s="7"/>
      <c r="N24697" s="7"/>
    </row>
    <row r="24698" spans="4:14" s="1" customFormat="1">
      <c r="D24698" s="32"/>
      <c r="G24698" s="32"/>
      <c r="I24698" s="7"/>
      <c r="J24698" s="7"/>
      <c r="K24698" s="7"/>
      <c r="N24698" s="7"/>
    </row>
    <row r="24699" spans="4:14" s="1" customFormat="1">
      <c r="D24699" s="32"/>
      <c r="G24699" s="32"/>
      <c r="I24699" s="7"/>
      <c r="J24699" s="7"/>
      <c r="K24699" s="7"/>
      <c r="N24699" s="7"/>
    </row>
    <row r="24700" spans="4:14" s="1" customFormat="1">
      <c r="D24700" s="32"/>
      <c r="G24700" s="32"/>
      <c r="I24700" s="7"/>
      <c r="J24700" s="7"/>
      <c r="K24700" s="7"/>
      <c r="N24700" s="7"/>
    </row>
    <row r="24701" spans="4:14" s="1" customFormat="1">
      <c r="D24701" s="32"/>
      <c r="G24701" s="32"/>
      <c r="I24701" s="7"/>
      <c r="J24701" s="7"/>
      <c r="K24701" s="7"/>
      <c r="N24701" s="7"/>
    </row>
    <row r="24702" spans="4:14" s="1" customFormat="1">
      <c r="D24702" s="32"/>
      <c r="G24702" s="32"/>
      <c r="I24702" s="7"/>
      <c r="J24702" s="7"/>
      <c r="K24702" s="7"/>
      <c r="N24702" s="7"/>
    </row>
    <row r="24703" spans="4:14" s="1" customFormat="1">
      <c r="D24703" s="32"/>
      <c r="G24703" s="32"/>
      <c r="I24703" s="7"/>
      <c r="J24703" s="7"/>
      <c r="K24703" s="7"/>
      <c r="N24703" s="7"/>
    </row>
    <row r="24704" spans="4:14" s="1" customFormat="1">
      <c r="D24704" s="32"/>
      <c r="G24704" s="32"/>
      <c r="I24704" s="7"/>
      <c r="J24704" s="7"/>
      <c r="K24704" s="7"/>
      <c r="N24704" s="7"/>
    </row>
    <row r="24705" spans="4:14" s="1" customFormat="1">
      <c r="D24705" s="32"/>
      <c r="G24705" s="32"/>
      <c r="I24705" s="7"/>
      <c r="J24705" s="7"/>
      <c r="K24705" s="7"/>
      <c r="N24705" s="7"/>
    </row>
    <row r="24706" spans="4:14" s="1" customFormat="1">
      <c r="D24706" s="32"/>
      <c r="G24706" s="32"/>
      <c r="I24706" s="7"/>
      <c r="J24706" s="7"/>
      <c r="K24706" s="7"/>
      <c r="N24706" s="7"/>
    </row>
    <row r="24707" spans="4:14" s="1" customFormat="1">
      <c r="D24707" s="32"/>
      <c r="G24707" s="32"/>
      <c r="I24707" s="7"/>
      <c r="J24707" s="7"/>
      <c r="K24707" s="7"/>
      <c r="N24707" s="7"/>
    </row>
    <row r="24708" spans="4:14" s="1" customFormat="1">
      <c r="D24708" s="32"/>
      <c r="G24708" s="32"/>
      <c r="I24708" s="7"/>
      <c r="J24708" s="7"/>
      <c r="K24708" s="7"/>
      <c r="N24708" s="7"/>
    </row>
    <row r="24709" spans="4:14" s="1" customFormat="1">
      <c r="D24709" s="32"/>
      <c r="G24709" s="32"/>
      <c r="I24709" s="7"/>
      <c r="J24709" s="7"/>
      <c r="K24709" s="7"/>
      <c r="N24709" s="7"/>
    </row>
    <row r="24710" spans="4:14" s="1" customFormat="1">
      <c r="D24710" s="32"/>
      <c r="G24710" s="32"/>
      <c r="I24710" s="7"/>
      <c r="J24710" s="7"/>
      <c r="K24710" s="7"/>
      <c r="N24710" s="7"/>
    </row>
    <row r="24711" spans="4:14" s="1" customFormat="1">
      <c r="D24711" s="32"/>
      <c r="G24711" s="32"/>
      <c r="I24711" s="7"/>
      <c r="J24711" s="7"/>
      <c r="K24711" s="7"/>
      <c r="N24711" s="7"/>
    </row>
    <row r="24712" spans="4:14" s="1" customFormat="1">
      <c r="D24712" s="32"/>
      <c r="G24712" s="32"/>
      <c r="I24712" s="7"/>
      <c r="J24712" s="7"/>
      <c r="K24712" s="7"/>
      <c r="N24712" s="7"/>
    </row>
    <row r="24713" spans="4:14" s="1" customFormat="1">
      <c r="D24713" s="32"/>
      <c r="G24713" s="32"/>
      <c r="I24713" s="7"/>
      <c r="J24713" s="7"/>
      <c r="K24713" s="7"/>
      <c r="N24713" s="7"/>
    </row>
    <row r="24714" spans="4:14" s="1" customFormat="1">
      <c r="D24714" s="32"/>
      <c r="G24714" s="32"/>
      <c r="I24714" s="7"/>
      <c r="J24714" s="7"/>
      <c r="K24714" s="7"/>
      <c r="N24714" s="7"/>
    </row>
    <row r="24715" spans="4:14" s="1" customFormat="1">
      <c r="D24715" s="32"/>
      <c r="G24715" s="32"/>
      <c r="I24715" s="7"/>
      <c r="J24715" s="7"/>
      <c r="K24715" s="7"/>
      <c r="N24715" s="7"/>
    </row>
    <row r="24716" spans="4:14" s="1" customFormat="1">
      <c r="D24716" s="32"/>
      <c r="G24716" s="32"/>
      <c r="I24716" s="7"/>
      <c r="J24716" s="7"/>
      <c r="K24716" s="7"/>
      <c r="N24716" s="7"/>
    </row>
    <row r="24717" spans="4:14" s="1" customFormat="1">
      <c r="D24717" s="32"/>
      <c r="G24717" s="32"/>
      <c r="I24717" s="7"/>
      <c r="J24717" s="7"/>
      <c r="K24717" s="7"/>
      <c r="N24717" s="7"/>
    </row>
    <row r="24718" spans="4:14" s="1" customFormat="1">
      <c r="D24718" s="32"/>
      <c r="G24718" s="32"/>
      <c r="I24718" s="7"/>
      <c r="J24718" s="7"/>
      <c r="K24718" s="7"/>
      <c r="N24718" s="7"/>
    </row>
    <row r="24719" spans="4:14" s="1" customFormat="1">
      <c r="D24719" s="32"/>
      <c r="G24719" s="32"/>
      <c r="I24719" s="7"/>
      <c r="J24719" s="7"/>
      <c r="K24719" s="7"/>
      <c r="N24719" s="7"/>
    </row>
    <row r="24720" spans="4:14" s="1" customFormat="1">
      <c r="D24720" s="32"/>
      <c r="G24720" s="32"/>
      <c r="I24720" s="7"/>
      <c r="J24720" s="7"/>
      <c r="K24720" s="7"/>
      <c r="N24720" s="7"/>
    </row>
    <row r="24721" spans="4:14" s="1" customFormat="1">
      <c r="D24721" s="32"/>
      <c r="G24721" s="32"/>
      <c r="I24721" s="7"/>
      <c r="J24721" s="7"/>
      <c r="K24721" s="7"/>
      <c r="N24721" s="7"/>
    </row>
    <row r="24722" spans="4:14" s="1" customFormat="1">
      <c r="D24722" s="32"/>
      <c r="G24722" s="32"/>
      <c r="I24722" s="7"/>
      <c r="J24722" s="7"/>
      <c r="K24722" s="7"/>
      <c r="N24722" s="7"/>
    </row>
    <row r="24723" spans="4:14" s="1" customFormat="1">
      <c r="D24723" s="32"/>
      <c r="G24723" s="32"/>
      <c r="I24723" s="7"/>
      <c r="J24723" s="7"/>
      <c r="K24723" s="7"/>
      <c r="N24723" s="7"/>
    </row>
    <row r="24724" spans="4:14" s="1" customFormat="1">
      <c r="D24724" s="32"/>
      <c r="G24724" s="32"/>
      <c r="I24724" s="7"/>
      <c r="J24724" s="7"/>
      <c r="K24724" s="7"/>
      <c r="N24724" s="7"/>
    </row>
    <row r="24725" spans="4:14" s="1" customFormat="1">
      <c r="D24725" s="32"/>
      <c r="G24725" s="32"/>
      <c r="I24725" s="7"/>
      <c r="J24725" s="7"/>
      <c r="K24725" s="7"/>
      <c r="N24725" s="7"/>
    </row>
    <row r="24726" spans="4:14" s="1" customFormat="1">
      <c r="D24726" s="32"/>
      <c r="G24726" s="32"/>
      <c r="I24726" s="7"/>
      <c r="J24726" s="7"/>
      <c r="K24726" s="7"/>
      <c r="N24726" s="7"/>
    </row>
    <row r="24727" spans="4:14" s="1" customFormat="1">
      <c r="D24727" s="32"/>
      <c r="G24727" s="32"/>
      <c r="I24727" s="7"/>
      <c r="J24727" s="7"/>
      <c r="K24727" s="7"/>
      <c r="N24727" s="7"/>
    </row>
    <row r="24728" spans="4:14" s="1" customFormat="1">
      <c r="D24728" s="32"/>
      <c r="G24728" s="32"/>
      <c r="I24728" s="7"/>
      <c r="J24728" s="7"/>
      <c r="K24728" s="7"/>
      <c r="N24728" s="7"/>
    </row>
    <row r="24729" spans="4:14" s="1" customFormat="1">
      <c r="D24729" s="32"/>
      <c r="G24729" s="32"/>
      <c r="I24729" s="7"/>
      <c r="J24729" s="7"/>
      <c r="K24729" s="7"/>
      <c r="N24729" s="7"/>
    </row>
    <row r="24730" spans="4:14" s="1" customFormat="1">
      <c r="D24730" s="32"/>
      <c r="G24730" s="32"/>
      <c r="I24730" s="7"/>
      <c r="J24730" s="7"/>
      <c r="K24730" s="7"/>
      <c r="N24730" s="7"/>
    </row>
    <row r="24731" spans="4:14" s="1" customFormat="1">
      <c r="D24731" s="32"/>
      <c r="G24731" s="32"/>
      <c r="I24731" s="7"/>
      <c r="J24731" s="7"/>
      <c r="K24731" s="7"/>
      <c r="N24731" s="7"/>
    </row>
    <row r="24732" spans="4:14" s="1" customFormat="1">
      <c r="D24732" s="32"/>
      <c r="G24732" s="32"/>
      <c r="I24732" s="7"/>
      <c r="J24732" s="7"/>
      <c r="K24732" s="7"/>
      <c r="N24732" s="7"/>
    </row>
    <row r="24733" spans="4:14" s="1" customFormat="1">
      <c r="D24733" s="32"/>
      <c r="G24733" s="32"/>
      <c r="I24733" s="7"/>
      <c r="J24733" s="7"/>
      <c r="K24733" s="7"/>
      <c r="N24733" s="7"/>
    </row>
    <row r="24734" spans="4:14" s="1" customFormat="1">
      <c r="D24734" s="32"/>
      <c r="G24734" s="32"/>
      <c r="I24734" s="7"/>
      <c r="J24734" s="7"/>
      <c r="K24734" s="7"/>
      <c r="N24734" s="7"/>
    </row>
    <row r="24735" spans="4:14" s="1" customFormat="1">
      <c r="D24735" s="32"/>
      <c r="G24735" s="32"/>
      <c r="I24735" s="7"/>
      <c r="J24735" s="7"/>
      <c r="K24735" s="7"/>
      <c r="N24735" s="7"/>
    </row>
    <row r="24736" spans="4:14" s="1" customFormat="1">
      <c r="D24736" s="32"/>
      <c r="G24736" s="32"/>
      <c r="I24736" s="7"/>
      <c r="J24736" s="7"/>
      <c r="K24736" s="7"/>
      <c r="N24736" s="7"/>
    </row>
    <row r="24737" spans="4:14" s="1" customFormat="1">
      <c r="D24737" s="32"/>
      <c r="G24737" s="32"/>
      <c r="I24737" s="7"/>
      <c r="J24737" s="7"/>
      <c r="K24737" s="7"/>
      <c r="N24737" s="7"/>
    </row>
    <row r="24738" spans="4:14" s="1" customFormat="1">
      <c r="D24738" s="32"/>
      <c r="G24738" s="32"/>
      <c r="I24738" s="7"/>
      <c r="J24738" s="7"/>
      <c r="K24738" s="7"/>
      <c r="N24738" s="7"/>
    </row>
    <row r="24739" spans="4:14" s="1" customFormat="1">
      <c r="D24739" s="32"/>
      <c r="G24739" s="32"/>
      <c r="I24739" s="7"/>
      <c r="J24739" s="7"/>
      <c r="K24739" s="7"/>
      <c r="N24739" s="7"/>
    </row>
    <row r="24740" spans="4:14" s="1" customFormat="1">
      <c r="D24740" s="32"/>
      <c r="G24740" s="32"/>
      <c r="I24740" s="7"/>
      <c r="J24740" s="7"/>
      <c r="K24740" s="7"/>
      <c r="N24740" s="7"/>
    </row>
    <row r="24741" spans="4:14" s="1" customFormat="1">
      <c r="D24741" s="32"/>
      <c r="G24741" s="32"/>
      <c r="I24741" s="7"/>
      <c r="J24741" s="7"/>
      <c r="K24741" s="7"/>
      <c r="N24741" s="7"/>
    </row>
    <row r="24742" spans="4:14" s="1" customFormat="1">
      <c r="D24742" s="32"/>
      <c r="G24742" s="32"/>
      <c r="I24742" s="7"/>
      <c r="J24742" s="7"/>
      <c r="K24742" s="7"/>
      <c r="N24742" s="7"/>
    </row>
    <row r="24743" spans="4:14" s="1" customFormat="1">
      <c r="D24743" s="32"/>
      <c r="G24743" s="32"/>
      <c r="I24743" s="7"/>
      <c r="J24743" s="7"/>
      <c r="K24743" s="7"/>
      <c r="N24743" s="7"/>
    </row>
    <row r="24744" spans="4:14" s="1" customFormat="1">
      <c r="D24744" s="32"/>
      <c r="G24744" s="32"/>
      <c r="I24744" s="7"/>
      <c r="J24744" s="7"/>
      <c r="K24744" s="7"/>
      <c r="N24744" s="7"/>
    </row>
    <row r="24745" spans="4:14" s="1" customFormat="1">
      <c r="D24745" s="32"/>
      <c r="G24745" s="32"/>
      <c r="I24745" s="7"/>
      <c r="J24745" s="7"/>
      <c r="K24745" s="7"/>
      <c r="N24745" s="7"/>
    </row>
    <row r="24746" spans="4:14" s="1" customFormat="1">
      <c r="D24746" s="32"/>
      <c r="G24746" s="32"/>
      <c r="I24746" s="7"/>
      <c r="J24746" s="7"/>
      <c r="K24746" s="7"/>
      <c r="N24746" s="7"/>
    </row>
    <row r="24747" spans="4:14" s="1" customFormat="1">
      <c r="D24747" s="32"/>
      <c r="G24747" s="32"/>
      <c r="I24747" s="7"/>
      <c r="J24747" s="7"/>
      <c r="K24747" s="7"/>
      <c r="N24747" s="7"/>
    </row>
    <row r="24748" spans="4:14" s="1" customFormat="1">
      <c r="D24748" s="32"/>
      <c r="G24748" s="32"/>
      <c r="I24748" s="7"/>
      <c r="J24748" s="7"/>
      <c r="K24748" s="7"/>
      <c r="N24748" s="7"/>
    </row>
    <row r="24749" spans="4:14" s="1" customFormat="1">
      <c r="D24749" s="32"/>
      <c r="G24749" s="32"/>
      <c r="I24749" s="7"/>
      <c r="J24749" s="7"/>
      <c r="K24749" s="7"/>
      <c r="N24749" s="7"/>
    </row>
    <row r="24750" spans="4:14" s="1" customFormat="1">
      <c r="D24750" s="32"/>
      <c r="G24750" s="32"/>
      <c r="I24750" s="7"/>
      <c r="J24750" s="7"/>
      <c r="K24750" s="7"/>
      <c r="N24750" s="7"/>
    </row>
    <row r="24751" spans="4:14" s="1" customFormat="1">
      <c r="D24751" s="32"/>
      <c r="G24751" s="32"/>
      <c r="I24751" s="7"/>
      <c r="J24751" s="7"/>
      <c r="K24751" s="7"/>
      <c r="N24751" s="7"/>
    </row>
    <row r="24752" spans="4:14" s="1" customFormat="1">
      <c r="D24752" s="32"/>
      <c r="G24752" s="32"/>
      <c r="I24752" s="7"/>
      <c r="J24752" s="7"/>
      <c r="K24752" s="7"/>
      <c r="N24752" s="7"/>
    </row>
    <row r="24753" spans="4:14" s="1" customFormat="1">
      <c r="D24753" s="32"/>
      <c r="G24753" s="32"/>
      <c r="I24753" s="7"/>
      <c r="J24753" s="7"/>
      <c r="K24753" s="7"/>
      <c r="N24753" s="7"/>
    </row>
    <row r="24754" spans="4:14" s="1" customFormat="1">
      <c r="D24754" s="32"/>
      <c r="G24754" s="32"/>
      <c r="I24754" s="7"/>
      <c r="J24754" s="7"/>
      <c r="K24754" s="7"/>
      <c r="N24754" s="7"/>
    </row>
    <row r="24755" spans="4:14" s="1" customFormat="1">
      <c r="D24755" s="32"/>
      <c r="G24755" s="32"/>
      <c r="I24755" s="7"/>
      <c r="J24755" s="7"/>
      <c r="K24755" s="7"/>
      <c r="N24755" s="7"/>
    </row>
    <row r="24756" spans="4:14" s="1" customFormat="1">
      <c r="D24756" s="32"/>
      <c r="G24756" s="32"/>
      <c r="I24756" s="7"/>
      <c r="J24756" s="7"/>
      <c r="K24756" s="7"/>
      <c r="N24756" s="7"/>
    </row>
    <row r="24757" spans="4:14" s="1" customFormat="1">
      <c r="D24757" s="32"/>
      <c r="G24757" s="32"/>
      <c r="I24757" s="7"/>
      <c r="J24757" s="7"/>
      <c r="K24757" s="7"/>
      <c r="N24757" s="7"/>
    </row>
    <row r="24758" spans="4:14" s="1" customFormat="1">
      <c r="D24758" s="32"/>
      <c r="G24758" s="32"/>
      <c r="I24758" s="7"/>
      <c r="J24758" s="7"/>
      <c r="K24758" s="7"/>
      <c r="N24758" s="7"/>
    </row>
    <row r="24759" spans="4:14" s="1" customFormat="1">
      <c r="D24759" s="32"/>
      <c r="G24759" s="32"/>
      <c r="I24759" s="7"/>
      <c r="J24759" s="7"/>
      <c r="K24759" s="7"/>
      <c r="N24759" s="7"/>
    </row>
    <row r="24760" spans="4:14" s="1" customFormat="1">
      <c r="D24760" s="32"/>
      <c r="G24760" s="32"/>
      <c r="I24760" s="7"/>
      <c r="J24760" s="7"/>
      <c r="K24760" s="7"/>
      <c r="N24760" s="7"/>
    </row>
    <row r="24761" spans="4:14" s="1" customFormat="1">
      <c r="D24761" s="32"/>
      <c r="G24761" s="32"/>
      <c r="I24761" s="7"/>
      <c r="J24761" s="7"/>
      <c r="K24761" s="7"/>
      <c r="N24761" s="7"/>
    </row>
    <row r="24762" spans="4:14" s="1" customFormat="1">
      <c r="D24762" s="32"/>
      <c r="G24762" s="32"/>
      <c r="I24762" s="7"/>
      <c r="J24762" s="7"/>
      <c r="K24762" s="7"/>
      <c r="N24762" s="7"/>
    </row>
    <row r="24763" spans="4:14" s="1" customFormat="1">
      <c r="D24763" s="32"/>
      <c r="G24763" s="32"/>
      <c r="I24763" s="7"/>
      <c r="J24763" s="7"/>
      <c r="K24763" s="7"/>
      <c r="N24763" s="7"/>
    </row>
    <row r="24764" spans="4:14" s="1" customFormat="1">
      <c r="D24764" s="32"/>
      <c r="G24764" s="32"/>
      <c r="I24764" s="7"/>
      <c r="J24764" s="7"/>
      <c r="K24764" s="7"/>
      <c r="N24764" s="7"/>
    </row>
    <row r="24765" spans="4:14" s="1" customFormat="1">
      <c r="D24765" s="32"/>
      <c r="G24765" s="32"/>
      <c r="I24765" s="7"/>
      <c r="J24765" s="7"/>
      <c r="K24765" s="7"/>
      <c r="N24765" s="7"/>
    </row>
    <row r="24766" spans="4:14" s="1" customFormat="1">
      <c r="D24766" s="32"/>
      <c r="G24766" s="32"/>
      <c r="I24766" s="7"/>
      <c r="J24766" s="7"/>
      <c r="K24766" s="7"/>
      <c r="N24766" s="7"/>
    </row>
    <row r="24767" spans="4:14" s="1" customFormat="1">
      <c r="D24767" s="32"/>
      <c r="G24767" s="32"/>
      <c r="I24767" s="7"/>
      <c r="J24767" s="7"/>
      <c r="K24767" s="7"/>
      <c r="N24767" s="7"/>
    </row>
    <row r="24768" spans="4:14" s="1" customFormat="1">
      <c r="D24768" s="32"/>
      <c r="G24768" s="32"/>
      <c r="I24768" s="7"/>
      <c r="J24768" s="7"/>
      <c r="K24768" s="7"/>
      <c r="N24768" s="7"/>
    </row>
    <row r="24769" spans="4:14" s="1" customFormat="1">
      <c r="D24769" s="32"/>
      <c r="G24769" s="32"/>
      <c r="I24769" s="7"/>
      <c r="J24769" s="7"/>
      <c r="K24769" s="7"/>
      <c r="N24769" s="7"/>
    </row>
    <row r="24770" spans="4:14" s="1" customFormat="1">
      <c r="D24770" s="32"/>
      <c r="G24770" s="32"/>
      <c r="I24770" s="7"/>
      <c r="J24770" s="7"/>
      <c r="K24770" s="7"/>
      <c r="N24770" s="7"/>
    </row>
    <row r="24771" spans="4:14" s="1" customFormat="1">
      <c r="D24771" s="32"/>
      <c r="G24771" s="32"/>
      <c r="I24771" s="7"/>
      <c r="J24771" s="7"/>
      <c r="K24771" s="7"/>
      <c r="N24771" s="7"/>
    </row>
    <row r="24772" spans="4:14" s="1" customFormat="1">
      <c r="D24772" s="32"/>
      <c r="G24772" s="32"/>
      <c r="I24772" s="7"/>
      <c r="J24772" s="7"/>
      <c r="K24772" s="7"/>
      <c r="N24772" s="7"/>
    </row>
    <row r="24773" spans="4:14" s="1" customFormat="1">
      <c r="D24773" s="32"/>
      <c r="G24773" s="32"/>
      <c r="I24773" s="7"/>
      <c r="J24773" s="7"/>
      <c r="K24773" s="7"/>
      <c r="N24773" s="7"/>
    </row>
    <row r="24774" spans="4:14" s="1" customFormat="1">
      <c r="D24774" s="32"/>
      <c r="G24774" s="32"/>
      <c r="I24774" s="7"/>
      <c r="J24774" s="7"/>
      <c r="K24774" s="7"/>
      <c r="N24774" s="7"/>
    </row>
    <row r="24775" spans="4:14" s="1" customFormat="1">
      <c r="D24775" s="32"/>
      <c r="G24775" s="32"/>
      <c r="I24775" s="7"/>
      <c r="J24775" s="7"/>
      <c r="K24775" s="7"/>
      <c r="N24775" s="7"/>
    </row>
    <row r="24776" spans="4:14" s="1" customFormat="1">
      <c r="D24776" s="32"/>
      <c r="G24776" s="32"/>
      <c r="I24776" s="7"/>
      <c r="J24776" s="7"/>
      <c r="K24776" s="7"/>
      <c r="N24776" s="7"/>
    </row>
    <row r="24777" spans="4:14" s="1" customFormat="1">
      <c r="D24777" s="32"/>
      <c r="G24777" s="32"/>
      <c r="I24777" s="7"/>
      <c r="J24777" s="7"/>
      <c r="K24777" s="7"/>
      <c r="N24777" s="7"/>
    </row>
    <row r="24778" spans="4:14" s="1" customFormat="1">
      <c r="D24778" s="32"/>
      <c r="G24778" s="32"/>
      <c r="I24778" s="7"/>
      <c r="J24778" s="7"/>
      <c r="K24778" s="7"/>
      <c r="N24778" s="7"/>
    </row>
    <row r="24779" spans="4:14" s="1" customFormat="1">
      <c r="D24779" s="32"/>
      <c r="G24779" s="32"/>
      <c r="I24779" s="7"/>
      <c r="J24779" s="7"/>
      <c r="K24779" s="7"/>
      <c r="N24779" s="7"/>
    </row>
    <row r="24780" spans="4:14" s="1" customFormat="1">
      <c r="D24780" s="32"/>
      <c r="G24780" s="32"/>
      <c r="I24780" s="7"/>
      <c r="J24780" s="7"/>
      <c r="K24780" s="7"/>
      <c r="N24780" s="7"/>
    </row>
    <row r="24781" spans="4:14" s="1" customFormat="1">
      <c r="D24781" s="32"/>
      <c r="G24781" s="32"/>
      <c r="I24781" s="7"/>
      <c r="J24781" s="7"/>
      <c r="K24781" s="7"/>
      <c r="N24781" s="7"/>
    </row>
    <row r="24782" spans="4:14" s="1" customFormat="1">
      <c r="D24782" s="32"/>
      <c r="G24782" s="32"/>
      <c r="I24782" s="7"/>
      <c r="J24782" s="7"/>
      <c r="K24782" s="7"/>
      <c r="N24782" s="7"/>
    </row>
    <row r="24783" spans="4:14" s="1" customFormat="1">
      <c r="D24783" s="32"/>
      <c r="G24783" s="32"/>
      <c r="I24783" s="7"/>
      <c r="J24783" s="7"/>
      <c r="K24783" s="7"/>
      <c r="N24783" s="7"/>
    </row>
    <row r="24784" spans="4:14" s="1" customFormat="1">
      <c r="D24784" s="32"/>
      <c r="G24784" s="32"/>
      <c r="I24784" s="7"/>
      <c r="J24784" s="7"/>
      <c r="K24784" s="7"/>
      <c r="N24784" s="7"/>
    </row>
    <row r="24785" spans="4:14" s="1" customFormat="1">
      <c r="D24785" s="32"/>
      <c r="G24785" s="32"/>
      <c r="I24785" s="7"/>
      <c r="J24785" s="7"/>
      <c r="K24785" s="7"/>
      <c r="N24785" s="7"/>
    </row>
    <row r="24786" spans="4:14" s="1" customFormat="1">
      <c r="D24786" s="32"/>
      <c r="G24786" s="32"/>
      <c r="I24786" s="7"/>
      <c r="J24786" s="7"/>
      <c r="K24786" s="7"/>
      <c r="N24786" s="7"/>
    </row>
    <row r="24787" spans="4:14" s="1" customFormat="1">
      <c r="D24787" s="32"/>
      <c r="G24787" s="32"/>
      <c r="I24787" s="7"/>
      <c r="J24787" s="7"/>
      <c r="K24787" s="7"/>
      <c r="N24787" s="7"/>
    </row>
    <row r="24788" spans="4:14" s="1" customFormat="1">
      <c r="D24788" s="32"/>
      <c r="G24788" s="32"/>
      <c r="I24788" s="7"/>
      <c r="J24788" s="7"/>
      <c r="K24788" s="7"/>
      <c r="N24788" s="7"/>
    </row>
    <row r="24789" spans="4:14" s="1" customFormat="1">
      <c r="D24789" s="32"/>
      <c r="G24789" s="32"/>
      <c r="I24789" s="7"/>
      <c r="J24789" s="7"/>
      <c r="K24789" s="7"/>
      <c r="N24789" s="7"/>
    </row>
    <row r="24790" spans="4:14" s="1" customFormat="1">
      <c r="D24790" s="32"/>
      <c r="G24790" s="32"/>
      <c r="I24790" s="7"/>
      <c r="J24790" s="7"/>
      <c r="K24790" s="7"/>
      <c r="N24790" s="7"/>
    </row>
    <row r="24791" spans="4:14" s="1" customFormat="1">
      <c r="D24791" s="32"/>
      <c r="G24791" s="32"/>
      <c r="I24791" s="7"/>
      <c r="J24791" s="7"/>
      <c r="K24791" s="7"/>
      <c r="N24791" s="7"/>
    </row>
    <row r="24792" spans="4:14" s="1" customFormat="1">
      <c r="D24792" s="32"/>
      <c r="G24792" s="32"/>
      <c r="I24792" s="7"/>
      <c r="J24792" s="7"/>
      <c r="K24792" s="7"/>
      <c r="N24792" s="7"/>
    </row>
    <row r="24793" spans="4:14" s="1" customFormat="1">
      <c r="D24793" s="32"/>
      <c r="G24793" s="32"/>
      <c r="I24793" s="7"/>
      <c r="J24793" s="7"/>
      <c r="K24793" s="7"/>
      <c r="N24793" s="7"/>
    </row>
    <row r="24794" spans="4:14" s="1" customFormat="1">
      <c r="D24794" s="32"/>
      <c r="G24794" s="32"/>
      <c r="I24794" s="7"/>
      <c r="J24794" s="7"/>
      <c r="K24794" s="7"/>
      <c r="N24794" s="7"/>
    </row>
    <row r="24795" spans="4:14" s="1" customFormat="1">
      <c r="D24795" s="32"/>
      <c r="G24795" s="32"/>
      <c r="I24795" s="7"/>
      <c r="J24795" s="7"/>
      <c r="K24795" s="7"/>
      <c r="N24795" s="7"/>
    </row>
    <row r="24796" spans="4:14" s="1" customFormat="1">
      <c r="D24796" s="32"/>
      <c r="G24796" s="32"/>
      <c r="I24796" s="7"/>
      <c r="J24796" s="7"/>
      <c r="K24796" s="7"/>
      <c r="N24796" s="7"/>
    </row>
    <row r="24797" spans="4:14" s="1" customFormat="1">
      <c r="D24797" s="32"/>
      <c r="G24797" s="32"/>
      <c r="I24797" s="7"/>
      <c r="J24797" s="7"/>
      <c r="K24797" s="7"/>
      <c r="N24797" s="7"/>
    </row>
    <row r="24798" spans="4:14" s="1" customFormat="1">
      <c r="D24798" s="32"/>
      <c r="G24798" s="32"/>
      <c r="I24798" s="7"/>
      <c r="J24798" s="7"/>
      <c r="K24798" s="7"/>
      <c r="N24798" s="7"/>
    </row>
    <row r="24799" spans="4:14" s="1" customFormat="1">
      <c r="D24799" s="32"/>
      <c r="G24799" s="32"/>
      <c r="I24799" s="7"/>
      <c r="J24799" s="7"/>
      <c r="K24799" s="7"/>
      <c r="N24799" s="7"/>
    </row>
    <row r="24800" spans="4:14" s="1" customFormat="1">
      <c r="D24800" s="32"/>
      <c r="G24800" s="32"/>
      <c r="I24800" s="7"/>
      <c r="J24800" s="7"/>
      <c r="K24800" s="7"/>
      <c r="N24800" s="7"/>
    </row>
    <row r="24801" spans="4:14" s="1" customFormat="1">
      <c r="D24801" s="32"/>
      <c r="G24801" s="32"/>
      <c r="I24801" s="7"/>
      <c r="J24801" s="7"/>
      <c r="K24801" s="7"/>
      <c r="N24801" s="7"/>
    </row>
    <row r="24802" spans="4:14" s="1" customFormat="1">
      <c r="D24802" s="32"/>
      <c r="G24802" s="32"/>
      <c r="I24802" s="7"/>
      <c r="J24802" s="7"/>
      <c r="K24802" s="7"/>
      <c r="N24802" s="7"/>
    </row>
    <row r="24803" spans="4:14" s="1" customFormat="1">
      <c r="D24803" s="32"/>
      <c r="G24803" s="32"/>
      <c r="I24803" s="7"/>
      <c r="J24803" s="7"/>
      <c r="K24803" s="7"/>
      <c r="N24803" s="7"/>
    </row>
    <row r="24804" spans="4:14" s="1" customFormat="1">
      <c r="D24804" s="32"/>
      <c r="G24804" s="32"/>
      <c r="I24804" s="7"/>
      <c r="J24804" s="7"/>
      <c r="K24804" s="7"/>
      <c r="N24804" s="7"/>
    </row>
    <row r="24805" spans="4:14" s="1" customFormat="1">
      <c r="D24805" s="32"/>
      <c r="G24805" s="32"/>
      <c r="I24805" s="7"/>
      <c r="J24805" s="7"/>
      <c r="K24805" s="7"/>
      <c r="N24805" s="7"/>
    </row>
    <row r="24806" spans="4:14" s="1" customFormat="1">
      <c r="D24806" s="32"/>
      <c r="G24806" s="32"/>
      <c r="I24806" s="7"/>
      <c r="J24806" s="7"/>
      <c r="K24806" s="7"/>
      <c r="N24806" s="7"/>
    </row>
    <row r="24807" spans="4:14" s="1" customFormat="1">
      <c r="D24807" s="32"/>
      <c r="G24807" s="32"/>
      <c r="I24807" s="7"/>
      <c r="J24807" s="7"/>
      <c r="K24807" s="7"/>
      <c r="N24807" s="7"/>
    </row>
    <row r="24808" spans="4:14" s="1" customFormat="1">
      <c r="D24808" s="32"/>
      <c r="G24808" s="32"/>
      <c r="I24808" s="7"/>
      <c r="J24808" s="7"/>
      <c r="K24808" s="7"/>
      <c r="N24808" s="7"/>
    </row>
    <row r="24809" spans="4:14" s="1" customFormat="1">
      <c r="D24809" s="32"/>
      <c r="G24809" s="32"/>
      <c r="I24809" s="7"/>
      <c r="J24809" s="7"/>
      <c r="K24809" s="7"/>
      <c r="N24809" s="7"/>
    </row>
    <row r="24810" spans="4:14" s="1" customFormat="1">
      <c r="D24810" s="32"/>
      <c r="G24810" s="32"/>
      <c r="I24810" s="7"/>
      <c r="J24810" s="7"/>
      <c r="K24810" s="7"/>
      <c r="N24810" s="7"/>
    </row>
    <row r="24811" spans="4:14" s="1" customFormat="1">
      <c r="D24811" s="32"/>
      <c r="G24811" s="32"/>
      <c r="I24811" s="7"/>
      <c r="J24811" s="7"/>
      <c r="K24811" s="7"/>
      <c r="N24811" s="7"/>
    </row>
    <row r="24812" spans="4:14" s="1" customFormat="1">
      <c r="D24812" s="32"/>
      <c r="G24812" s="32"/>
      <c r="I24812" s="7"/>
      <c r="J24812" s="7"/>
      <c r="K24812" s="7"/>
      <c r="N24812" s="7"/>
    </row>
    <row r="24813" spans="4:14" s="1" customFormat="1">
      <c r="D24813" s="32"/>
      <c r="G24813" s="32"/>
      <c r="I24813" s="7"/>
      <c r="J24813" s="7"/>
      <c r="K24813" s="7"/>
      <c r="N24813" s="7"/>
    </row>
    <row r="24814" spans="4:14" s="1" customFormat="1">
      <c r="D24814" s="32"/>
      <c r="G24814" s="32"/>
      <c r="I24814" s="7"/>
      <c r="J24814" s="7"/>
      <c r="K24814" s="7"/>
      <c r="N24814" s="7"/>
    </row>
    <row r="24815" spans="4:14" s="1" customFormat="1">
      <c r="D24815" s="32"/>
      <c r="G24815" s="32"/>
      <c r="I24815" s="7"/>
      <c r="J24815" s="7"/>
      <c r="K24815" s="7"/>
      <c r="N24815" s="7"/>
    </row>
    <row r="24816" spans="4:14" s="1" customFormat="1">
      <c r="D24816" s="32"/>
      <c r="G24816" s="32"/>
      <c r="I24816" s="7"/>
      <c r="J24816" s="7"/>
      <c r="K24816" s="7"/>
      <c r="N24816" s="7"/>
    </row>
    <row r="24817" spans="4:14" s="1" customFormat="1">
      <c r="D24817" s="32"/>
      <c r="G24817" s="32"/>
      <c r="I24817" s="7"/>
      <c r="J24817" s="7"/>
      <c r="K24817" s="7"/>
      <c r="N24817" s="7"/>
    </row>
    <row r="24818" spans="4:14" s="1" customFormat="1">
      <c r="D24818" s="32"/>
      <c r="G24818" s="32"/>
      <c r="I24818" s="7"/>
      <c r="J24818" s="7"/>
      <c r="K24818" s="7"/>
      <c r="N24818" s="7"/>
    </row>
    <row r="24819" spans="4:14" s="1" customFormat="1">
      <c r="D24819" s="32"/>
      <c r="G24819" s="32"/>
      <c r="I24819" s="7"/>
      <c r="J24819" s="7"/>
      <c r="K24819" s="7"/>
      <c r="N24819" s="7"/>
    </row>
    <row r="24820" spans="4:14" s="1" customFormat="1">
      <c r="D24820" s="32"/>
      <c r="G24820" s="32"/>
      <c r="I24820" s="7"/>
      <c r="J24820" s="7"/>
      <c r="K24820" s="7"/>
      <c r="N24820" s="7"/>
    </row>
    <row r="24821" spans="4:14" s="1" customFormat="1">
      <c r="D24821" s="32"/>
      <c r="G24821" s="32"/>
      <c r="I24821" s="7"/>
      <c r="J24821" s="7"/>
      <c r="K24821" s="7"/>
      <c r="N24821" s="7"/>
    </row>
    <row r="24822" spans="4:14" s="1" customFormat="1">
      <c r="D24822" s="32"/>
      <c r="G24822" s="32"/>
      <c r="I24822" s="7"/>
      <c r="J24822" s="7"/>
      <c r="K24822" s="7"/>
      <c r="N24822" s="7"/>
    </row>
    <row r="24823" spans="4:14" s="1" customFormat="1">
      <c r="D24823" s="32"/>
      <c r="G24823" s="32"/>
      <c r="I24823" s="7"/>
      <c r="J24823" s="7"/>
      <c r="K24823" s="7"/>
      <c r="N24823" s="7"/>
    </row>
    <row r="24824" spans="4:14" s="1" customFormat="1">
      <c r="D24824" s="32"/>
      <c r="G24824" s="32"/>
      <c r="I24824" s="7"/>
      <c r="J24824" s="7"/>
      <c r="K24824" s="7"/>
      <c r="N24824" s="7"/>
    </row>
    <row r="24825" spans="4:14" s="1" customFormat="1">
      <c r="D24825" s="32"/>
      <c r="G24825" s="32"/>
      <c r="I24825" s="7"/>
      <c r="J24825" s="7"/>
      <c r="K24825" s="7"/>
      <c r="N24825" s="7"/>
    </row>
    <row r="24826" spans="4:14" s="1" customFormat="1">
      <c r="D24826" s="32"/>
      <c r="G24826" s="32"/>
      <c r="I24826" s="7"/>
      <c r="J24826" s="7"/>
      <c r="K24826" s="7"/>
      <c r="N24826" s="7"/>
    </row>
    <row r="24827" spans="4:14" s="1" customFormat="1">
      <c r="D24827" s="32"/>
      <c r="G24827" s="32"/>
      <c r="I24827" s="7"/>
      <c r="J24827" s="7"/>
      <c r="K24827" s="7"/>
      <c r="N24827" s="7"/>
    </row>
    <row r="24828" spans="4:14" s="1" customFormat="1">
      <c r="D24828" s="32"/>
      <c r="G24828" s="32"/>
      <c r="I24828" s="7"/>
      <c r="J24828" s="7"/>
      <c r="K24828" s="7"/>
      <c r="N24828" s="7"/>
    </row>
    <row r="24829" spans="4:14" s="1" customFormat="1">
      <c r="D24829" s="32"/>
      <c r="G24829" s="32"/>
      <c r="I24829" s="7"/>
      <c r="J24829" s="7"/>
      <c r="K24829" s="7"/>
      <c r="N24829" s="7"/>
    </row>
    <row r="24830" spans="4:14" s="1" customFormat="1">
      <c r="D24830" s="32"/>
      <c r="G24830" s="32"/>
      <c r="I24830" s="7"/>
      <c r="J24830" s="7"/>
      <c r="K24830" s="7"/>
      <c r="N24830" s="7"/>
    </row>
    <row r="24831" spans="4:14" s="1" customFormat="1">
      <c r="D24831" s="32"/>
      <c r="G24831" s="32"/>
      <c r="I24831" s="7"/>
      <c r="J24831" s="7"/>
      <c r="K24831" s="7"/>
      <c r="N24831" s="7"/>
    </row>
    <row r="24832" spans="4:14" s="1" customFormat="1">
      <c r="D24832" s="32"/>
      <c r="G24832" s="32"/>
      <c r="I24832" s="7"/>
      <c r="J24832" s="7"/>
      <c r="K24832" s="7"/>
      <c r="N24832" s="7"/>
    </row>
    <row r="24833" spans="4:14" s="1" customFormat="1">
      <c r="D24833" s="32"/>
      <c r="G24833" s="32"/>
      <c r="I24833" s="7"/>
      <c r="J24833" s="7"/>
      <c r="K24833" s="7"/>
      <c r="N24833" s="7"/>
    </row>
    <row r="24834" spans="4:14" s="1" customFormat="1">
      <c r="D24834" s="32"/>
      <c r="G24834" s="32"/>
      <c r="I24834" s="7"/>
      <c r="J24834" s="7"/>
      <c r="K24834" s="7"/>
      <c r="N24834" s="7"/>
    </row>
    <row r="24835" spans="4:14" s="1" customFormat="1">
      <c r="D24835" s="32"/>
      <c r="G24835" s="32"/>
      <c r="I24835" s="7"/>
      <c r="J24835" s="7"/>
      <c r="K24835" s="7"/>
      <c r="N24835" s="7"/>
    </row>
    <row r="24836" spans="4:14" s="1" customFormat="1">
      <c r="D24836" s="32"/>
      <c r="G24836" s="32"/>
      <c r="I24836" s="7"/>
      <c r="J24836" s="7"/>
      <c r="K24836" s="7"/>
      <c r="N24836" s="7"/>
    </row>
    <row r="24837" spans="4:14" s="1" customFormat="1">
      <c r="D24837" s="32"/>
      <c r="G24837" s="32"/>
      <c r="I24837" s="7"/>
      <c r="J24837" s="7"/>
      <c r="K24837" s="7"/>
      <c r="N24837" s="7"/>
    </row>
    <row r="24838" spans="4:14" s="1" customFormat="1">
      <c r="D24838" s="32"/>
      <c r="G24838" s="32"/>
      <c r="I24838" s="7"/>
      <c r="J24838" s="7"/>
      <c r="K24838" s="7"/>
      <c r="N24838" s="7"/>
    </row>
    <row r="24839" spans="4:14" s="1" customFormat="1">
      <c r="D24839" s="32"/>
      <c r="G24839" s="32"/>
      <c r="I24839" s="7"/>
      <c r="J24839" s="7"/>
      <c r="K24839" s="7"/>
      <c r="N24839" s="7"/>
    </row>
    <row r="24840" spans="4:14" s="1" customFormat="1">
      <c r="D24840" s="32"/>
      <c r="G24840" s="32"/>
      <c r="I24840" s="7"/>
      <c r="J24840" s="7"/>
      <c r="K24840" s="7"/>
      <c r="N24840" s="7"/>
    </row>
    <row r="24841" spans="4:14" s="1" customFormat="1">
      <c r="D24841" s="32"/>
      <c r="G24841" s="32"/>
      <c r="I24841" s="7"/>
      <c r="J24841" s="7"/>
      <c r="K24841" s="7"/>
      <c r="N24841" s="7"/>
    </row>
    <row r="24842" spans="4:14" s="1" customFormat="1">
      <c r="D24842" s="32"/>
      <c r="G24842" s="32"/>
      <c r="I24842" s="7"/>
      <c r="J24842" s="7"/>
      <c r="K24842" s="7"/>
      <c r="N24842" s="7"/>
    </row>
    <row r="24843" spans="4:14" s="1" customFormat="1">
      <c r="D24843" s="32"/>
      <c r="G24843" s="32"/>
      <c r="I24843" s="7"/>
      <c r="J24843" s="7"/>
      <c r="K24843" s="7"/>
      <c r="N24843" s="7"/>
    </row>
    <row r="24844" spans="4:14" s="1" customFormat="1">
      <c r="D24844" s="32"/>
      <c r="G24844" s="32"/>
      <c r="I24844" s="7"/>
      <c r="J24844" s="7"/>
      <c r="K24844" s="7"/>
      <c r="N24844" s="7"/>
    </row>
    <row r="24845" spans="4:14" s="1" customFormat="1">
      <c r="D24845" s="32"/>
      <c r="G24845" s="32"/>
      <c r="I24845" s="7"/>
      <c r="J24845" s="7"/>
      <c r="K24845" s="7"/>
      <c r="N24845" s="7"/>
    </row>
    <row r="24846" spans="4:14" s="1" customFormat="1">
      <c r="D24846" s="32"/>
      <c r="G24846" s="32"/>
      <c r="I24846" s="7"/>
      <c r="J24846" s="7"/>
      <c r="K24846" s="7"/>
      <c r="N24846" s="7"/>
    </row>
    <row r="24847" spans="4:14" s="1" customFormat="1">
      <c r="D24847" s="32"/>
      <c r="G24847" s="32"/>
      <c r="I24847" s="7"/>
      <c r="J24847" s="7"/>
      <c r="K24847" s="7"/>
      <c r="N24847" s="7"/>
    </row>
    <row r="24848" spans="4:14" s="1" customFormat="1">
      <c r="D24848" s="32"/>
      <c r="G24848" s="32"/>
      <c r="I24848" s="7"/>
      <c r="J24848" s="7"/>
      <c r="K24848" s="7"/>
      <c r="N24848" s="7"/>
    </row>
    <row r="24849" spans="4:14" s="1" customFormat="1">
      <c r="D24849" s="32"/>
      <c r="G24849" s="32"/>
      <c r="I24849" s="7"/>
      <c r="J24849" s="7"/>
      <c r="K24849" s="7"/>
      <c r="N24849" s="7"/>
    </row>
    <row r="24850" spans="4:14" s="1" customFormat="1">
      <c r="D24850" s="32"/>
      <c r="G24850" s="32"/>
      <c r="I24850" s="7"/>
      <c r="J24850" s="7"/>
      <c r="K24850" s="7"/>
      <c r="N24850" s="7"/>
    </row>
    <row r="24851" spans="4:14" s="1" customFormat="1">
      <c r="D24851" s="32"/>
      <c r="G24851" s="32"/>
      <c r="I24851" s="7"/>
      <c r="J24851" s="7"/>
      <c r="K24851" s="7"/>
      <c r="N24851" s="7"/>
    </row>
    <row r="24852" spans="4:14" s="1" customFormat="1">
      <c r="D24852" s="32"/>
      <c r="G24852" s="32"/>
      <c r="I24852" s="7"/>
      <c r="J24852" s="7"/>
      <c r="K24852" s="7"/>
      <c r="N24852" s="7"/>
    </row>
    <row r="24853" spans="4:14" s="1" customFormat="1">
      <c r="D24853" s="32"/>
      <c r="G24853" s="32"/>
      <c r="I24853" s="7"/>
      <c r="J24853" s="7"/>
      <c r="K24853" s="7"/>
      <c r="N24853" s="7"/>
    </row>
    <row r="24854" spans="4:14" s="1" customFormat="1">
      <c r="D24854" s="32"/>
      <c r="G24854" s="32"/>
      <c r="I24854" s="7"/>
      <c r="J24854" s="7"/>
      <c r="K24854" s="7"/>
      <c r="N24854" s="7"/>
    </row>
    <row r="24855" spans="4:14" s="1" customFormat="1">
      <c r="D24855" s="32"/>
      <c r="G24855" s="32"/>
      <c r="I24855" s="7"/>
      <c r="J24855" s="7"/>
      <c r="K24855" s="7"/>
      <c r="N24855" s="7"/>
    </row>
    <row r="24856" spans="4:14" s="1" customFormat="1">
      <c r="D24856" s="32"/>
      <c r="G24856" s="32"/>
      <c r="I24856" s="7"/>
      <c r="J24856" s="7"/>
      <c r="K24856" s="7"/>
      <c r="N24856" s="7"/>
    </row>
    <row r="24857" spans="4:14" s="1" customFormat="1">
      <c r="D24857" s="32"/>
      <c r="G24857" s="32"/>
      <c r="I24857" s="7"/>
      <c r="J24857" s="7"/>
      <c r="K24857" s="7"/>
      <c r="N24857" s="7"/>
    </row>
    <row r="24858" spans="4:14" s="1" customFormat="1">
      <c r="D24858" s="32"/>
      <c r="G24858" s="32"/>
      <c r="I24858" s="7"/>
      <c r="J24858" s="7"/>
      <c r="K24858" s="7"/>
      <c r="N24858" s="7"/>
    </row>
    <row r="24859" spans="4:14" s="1" customFormat="1">
      <c r="D24859" s="32"/>
      <c r="G24859" s="32"/>
      <c r="I24859" s="7"/>
      <c r="J24859" s="7"/>
      <c r="K24859" s="7"/>
      <c r="N24859" s="7"/>
    </row>
    <row r="24860" spans="4:14" s="1" customFormat="1">
      <c r="D24860" s="32"/>
      <c r="G24860" s="32"/>
      <c r="I24860" s="7"/>
      <c r="J24860" s="7"/>
      <c r="K24860" s="7"/>
      <c r="N24860" s="7"/>
    </row>
    <row r="24861" spans="4:14" s="1" customFormat="1">
      <c r="D24861" s="32"/>
      <c r="G24861" s="32"/>
      <c r="I24861" s="7"/>
      <c r="J24861" s="7"/>
      <c r="K24861" s="7"/>
      <c r="N24861" s="7"/>
    </row>
    <row r="24862" spans="4:14" s="1" customFormat="1">
      <c r="D24862" s="32"/>
      <c r="G24862" s="32"/>
      <c r="I24862" s="7"/>
      <c r="J24862" s="7"/>
      <c r="K24862" s="7"/>
      <c r="N24862" s="7"/>
    </row>
    <row r="24863" spans="4:14" s="1" customFormat="1">
      <c r="D24863" s="32"/>
      <c r="G24863" s="32"/>
      <c r="I24863" s="7"/>
      <c r="J24863" s="7"/>
      <c r="K24863" s="7"/>
      <c r="N24863" s="7"/>
    </row>
    <row r="24864" spans="4:14" s="1" customFormat="1">
      <c r="D24864" s="32"/>
      <c r="G24864" s="32"/>
      <c r="I24864" s="7"/>
      <c r="J24864" s="7"/>
      <c r="K24864" s="7"/>
      <c r="N24864" s="7"/>
    </row>
    <row r="24865" spans="4:14" s="1" customFormat="1">
      <c r="D24865" s="32"/>
      <c r="G24865" s="32"/>
      <c r="I24865" s="7"/>
      <c r="J24865" s="7"/>
      <c r="K24865" s="7"/>
      <c r="N24865" s="7"/>
    </row>
    <row r="24866" spans="4:14" s="1" customFormat="1">
      <c r="D24866" s="32"/>
      <c r="G24866" s="32"/>
      <c r="I24866" s="7"/>
      <c r="J24866" s="7"/>
      <c r="K24866" s="7"/>
      <c r="N24866" s="7"/>
    </row>
    <row r="24867" spans="4:14" s="1" customFormat="1">
      <c r="D24867" s="32"/>
      <c r="G24867" s="32"/>
      <c r="I24867" s="7"/>
      <c r="J24867" s="7"/>
      <c r="K24867" s="7"/>
      <c r="N24867" s="7"/>
    </row>
    <row r="24868" spans="4:14" s="1" customFormat="1">
      <c r="D24868" s="32"/>
      <c r="G24868" s="32"/>
      <c r="I24868" s="7"/>
      <c r="J24868" s="7"/>
      <c r="K24868" s="7"/>
      <c r="N24868" s="7"/>
    </row>
    <row r="24869" spans="4:14" s="1" customFormat="1">
      <c r="D24869" s="32"/>
      <c r="G24869" s="32"/>
      <c r="I24869" s="7"/>
      <c r="J24869" s="7"/>
      <c r="K24869" s="7"/>
      <c r="N24869" s="7"/>
    </row>
    <row r="24870" spans="4:14" s="1" customFormat="1">
      <c r="D24870" s="32"/>
      <c r="G24870" s="32"/>
      <c r="I24870" s="7"/>
      <c r="J24870" s="7"/>
      <c r="K24870" s="7"/>
      <c r="N24870" s="7"/>
    </row>
    <row r="24871" spans="4:14" s="1" customFormat="1">
      <c r="D24871" s="32"/>
      <c r="G24871" s="32"/>
      <c r="I24871" s="7"/>
      <c r="J24871" s="7"/>
      <c r="K24871" s="7"/>
      <c r="N24871" s="7"/>
    </row>
    <row r="24872" spans="4:14" s="1" customFormat="1">
      <c r="D24872" s="32"/>
      <c r="G24872" s="32"/>
      <c r="I24872" s="7"/>
      <c r="J24872" s="7"/>
      <c r="K24872" s="7"/>
      <c r="N24872" s="7"/>
    </row>
    <row r="24873" spans="4:14" s="1" customFormat="1">
      <c r="D24873" s="32"/>
      <c r="G24873" s="32"/>
      <c r="I24873" s="7"/>
      <c r="J24873" s="7"/>
      <c r="K24873" s="7"/>
      <c r="N24873" s="7"/>
    </row>
    <row r="24874" spans="4:14" s="1" customFormat="1">
      <c r="D24874" s="32"/>
      <c r="G24874" s="32"/>
      <c r="I24874" s="7"/>
      <c r="J24874" s="7"/>
      <c r="K24874" s="7"/>
      <c r="N24874" s="7"/>
    </row>
    <row r="24875" spans="4:14" s="1" customFormat="1">
      <c r="D24875" s="32"/>
      <c r="G24875" s="32"/>
      <c r="I24875" s="7"/>
      <c r="J24875" s="7"/>
      <c r="K24875" s="7"/>
      <c r="N24875" s="7"/>
    </row>
    <row r="24876" spans="4:14" s="1" customFormat="1">
      <c r="D24876" s="32"/>
      <c r="G24876" s="32"/>
      <c r="I24876" s="7"/>
      <c r="J24876" s="7"/>
      <c r="K24876" s="7"/>
      <c r="N24876" s="7"/>
    </row>
    <row r="24877" spans="4:14" s="1" customFormat="1">
      <c r="D24877" s="32"/>
      <c r="G24877" s="32"/>
      <c r="I24877" s="7"/>
      <c r="J24877" s="7"/>
      <c r="K24877" s="7"/>
      <c r="N24877" s="7"/>
    </row>
    <row r="24878" spans="4:14" s="1" customFormat="1">
      <c r="D24878" s="32"/>
      <c r="G24878" s="32"/>
      <c r="I24878" s="7"/>
      <c r="J24878" s="7"/>
      <c r="K24878" s="7"/>
      <c r="N24878" s="7"/>
    </row>
    <row r="24879" spans="4:14" s="1" customFormat="1">
      <c r="D24879" s="32"/>
      <c r="G24879" s="32"/>
      <c r="I24879" s="7"/>
      <c r="J24879" s="7"/>
      <c r="K24879" s="7"/>
      <c r="N24879" s="7"/>
    </row>
    <row r="24880" spans="4:14" s="1" customFormat="1">
      <c r="D24880" s="32"/>
      <c r="G24880" s="32"/>
      <c r="I24880" s="7"/>
      <c r="J24880" s="7"/>
      <c r="K24880" s="7"/>
      <c r="N24880" s="7"/>
    </row>
    <row r="24881" spans="4:14" s="1" customFormat="1">
      <c r="D24881" s="32"/>
      <c r="G24881" s="32"/>
      <c r="I24881" s="7"/>
      <c r="J24881" s="7"/>
      <c r="K24881" s="7"/>
      <c r="N24881" s="7"/>
    </row>
    <row r="24882" spans="4:14" s="1" customFormat="1">
      <c r="D24882" s="32"/>
      <c r="G24882" s="32"/>
      <c r="I24882" s="7"/>
      <c r="J24882" s="7"/>
      <c r="K24882" s="7"/>
      <c r="N24882" s="7"/>
    </row>
    <row r="24883" spans="4:14" s="1" customFormat="1">
      <c r="D24883" s="32"/>
      <c r="G24883" s="32"/>
      <c r="I24883" s="7"/>
      <c r="J24883" s="7"/>
      <c r="K24883" s="7"/>
      <c r="N24883" s="7"/>
    </row>
    <row r="24884" spans="4:14" s="1" customFormat="1">
      <c r="D24884" s="32"/>
      <c r="G24884" s="32"/>
      <c r="I24884" s="7"/>
      <c r="J24884" s="7"/>
      <c r="K24884" s="7"/>
      <c r="N24884" s="7"/>
    </row>
    <row r="24885" spans="4:14" s="1" customFormat="1">
      <c r="D24885" s="32"/>
      <c r="G24885" s="32"/>
      <c r="I24885" s="7"/>
      <c r="J24885" s="7"/>
      <c r="K24885" s="7"/>
      <c r="N24885" s="7"/>
    </row>
    <row r="24886" spans="4:14" s="1" customFormat="1">
      <c r="D24886" s="32"/>
      <c r="G24886" s="32"/>
      <c r="I24886" s="7"/>
      <c r="J24886" s="7"/>
      <c r="K24886" s="7"/>
      <c r="N24886" s="7"/>
    </row>
    <row r="24887" spans="4:14" s="1" customFormat="1">
      <c r="D24887" s="32"/>
      <c r="G24887" s="32"/>
      <c r="I24887" s="7"/>
      <c r="J24887" s="7"/>
      <c r="K24887" s="7"/>
      <c r="N24887" s="7"/>
    </row>
    <row r="24888" spans="4:14" s="1" customFormat="1">
      <c r="D24888" s="32"/>
      <c r="G24888" s="32"/>
      <c r="I24888" s="7"/>
      <c r="J24888" s="7"/>
      <c r="K24888" s="7"/>
      <c r="N24888" s="7"/>
    </row>
    <row r="24889" spans="4:14" s="1" customFormat="1">
      <c r="D24889" s="32"/>
      <c r="G24889" s="32"/>
      <c r="I24889" s="7"/>
      <c r="J24889" s="7"/>
      <c r="K24889" s="7"/>
      <c r="N24889" s="7"/>
    </row>
    <row r="24890" spans="4:14" s="1" customFormat="1">
      <c r="D24890" s="32"/>
      <c r="G24890" s="32"/>
      <c r="I24890" s="7"/>
      <c r="J24890" s="7"/>
      <c r="K24890" s="7"/>
      <c r="N24890" s="7"/>
    </row>
    <row r="24891" spans="4:14" s="1" customFormat="1">
      <c r="D24891" s="32"/>
      <c r="G24891" s="32"/>
      <c r="I24891" s="7"/>
      <c r="J24891" s="7"/>
      <c r="K24891" s="7"/>
      <c r="N24891" s="7"/>
    </row>
    <row r="24892" spans="4:14" s="1" customFormat="1">
      <c r="D24892" s="32"/>
      <c r="G24892" s="32"/>
      <c r="I24892" s="7"/>
      <c r="J24892" s="7"/>
      <c r="K24892" s="7"/>
      <c r="N24892" s="7"/>
    </row>
    <row r="24893" spans="4:14" s="1" customFormat="1">
      <c r="D24893" s="32"/>
      <c r="G24893" s="32"/>
      <c r="I24893" s="7"/>
      <c r="J24893" s="7"/>
      <c r="K24893" s="7"/>
      <c r="N24893" s="7"/>
    </row>
    <row r="24894" spans="4:14" s="1" customFormat="1">
      <c r="D24894" s="32"/>
      <c r="G24894" s="32"/>
      <c r="I24894" s="7"/>
      <c r="J24894" s="7"/>
      <c r="K24894" s="7"/>
      <c r="N24894" s="7"/>
    </row>
    <row r="24895" spans="4:14" s="1" customFormat="1">
      <c r="D24895" s="32"/>
      <c r="G24895" s="32"/>
      <c r="I24895" s="7"/>
      <c r="J24895" s="7"/>
      <c r="K24895" s="7"/>
      <c r="N24895" s="7"/>
    </row>
    <row r="24896" spans="4:14" s="1" customFormat="1">
      <c r="D24896" s="32"/>
      <c r="G24896" s="32"/>
      <c r="I24896" s="7"/>
      <c r="J24896" s="7"/>
      <c r="K24896" s="7"/>
      <c r="N24896" s="7"/>
    </row>
    <row r="24897" spans="4:14" s="1" customFormat="1">
      <c r="D24897" s="32"/>
      <c r="G24897" s="32"/>
      <c r="I24897" s="7"/>
      <c r="J24897" s="7"/>
      <c r="K24897" s="7"/>
      <c r="N24897" s="7"/>
    </row>
    <row r="24898" spans="4:14" s="1" customFormat="1">
      <c r="D24898" s="32"/>
      <c r="G24898" s="32"/>
      <c r="I24898" s="7"/>
      <c r="J24898" s="7"/>
      <c r="K24898" s="7"/>
      <c r="N24898" s="7"/>
    </row>
    <row r="24899" spans="4:14" s="1" customFormat="1">
      <c r="D24899" s="32"/>
      <c r="G24899" s="32"/>
      <c r="I24899" s="7"/>
      <c r="J24899" s="7"/>
      <c r="K24899" s="7"/>
      <c r="N24899" s="7"/>
    </row>
    <row r="24900" spans="4:14" s="1" customFormat="1">
      <c r="D24900" s="32"/>
      <c r="G24900" s="32"/>
      <c r="I24900" s="7"/>
      <c r="J24900" s="7"/>
      <c r="K24900" s="7"/>
      <c r="N24900" s="7"/>
    </row>
    <row r="24901" spans="4:14" s="1" customFormat="1">
      <c r="D24901" s="32"/>
      <c r="G24901" s="32"/>
      <c r="I24901" s="7"/>
      <c r="J24901" s="7"/>
      <c r="K24901" s="7"/>
      <c r="N24901" s="7"/>
    </row>
    <row r="24902" spans="4:14" s="1" customFormat="1">
      <c r="D24902" s="32"/>
      <c r="G24902" s="32"/>
      <c r="I24902" s="7"/>
      <c r="J24902" s="7"/>
      <c r="K24902" s="7"/>
      <c r="N24902" s="7"/>
    </row>
    <row r="24903" spans="4:14" s="1" customFormat="1">
      <c r="D24903" s="32"/>
      <c r="G24903" s="32"/>
      <c r="I24903" s="7"/>
      <c r="J24903" s="7"/>
      <c r="K24903" s="7"/>
      <c r="N24903" s="7"/>
    </row>
    <row r="24904" spans="4:14" s="1" customFormat="1">
      <c r="D24904" s="32"/>
      <c r="G24904" s="32"/>
      <c r="I24904" s="7"/>
      <c r="J24904" s="7"/>
      <c r="K24904" s="7"/>
      <c r="N24904" s="7"/>
    </row>
    <row r="24905" spans="4:14" s="1" customFormat="1">
      <c r="D24905" s="32"/>
      <c r="G24905" s="32"/>
      <c r="I24905" s="7"/>
      <c r="J24905" s="7"/>
      <c r="K24905" s="7"/>
      <c r="N24905" s="7"/>
    </row>
    <row r="24906" spans="4:14" s="1" customFormat="1">
      <c r="D24906" s="32"/>
      <c r="G24906" s="32"/>
      <c r="I24906" s="7"/>
      <c r="J24906" s="7"/>
      <c r="K24906" s="7"/>
      <c r="N24906" s="7"/>
    </row>
    <row r="24907" spans="4:14" s="1" customFormat="1">
      <c r="D24907" s="32"/>
      <c r="G24907" s="32"/>
      <c r="I24907" s="7"/>
      <c r="J24907" s="7"/>
      <c r="K24907" s="7"/>
      <c r="N24907" s="7"/>
    </row>
    <row r="24908" spans="4:14" s="1" customFormat="1">
      <c r="D24908" s="32"/>
      <c r="G24908" s="32"/>
      <c r="I24908" s="7"/>
      <c r="J24908" s="7"/>
      <c r="K24908" s="7"/>
      <c r="N24908" s="7"/>
    </row>
    <row r="24909" spans="4:14" s="1" customFormat="1">
      <c r="D24909" s="32"/>
      <c r="G24909" s="32"/>
      <c r="I24909" s="7"/>
      <c r="J24909" s="7"/>
      <c r="K24909" s="7"/>
      <c r="N24909" s="7"/>
    </row>
    <row r="24910" spans="4:14" s="1" customFormat="1">
      <c r="D24910" s="32"/>
      <c r="G24910" s="32"/>
      <c r="I24910" s="7"/>
      <c r="J24910" s="7"/>
      <c r="K24910" s="7"/>
      <c r="N24910" s="7"/>
    </row>
    <row r="24911" spans="4:14" s="1" customFormat="1">
      <c r="D24911" s="32"/>
      <c r="G24911" s="32"/>
      <c r="I24911" s="7"/>
      <c r="J24911" s="7"/>
      <c r="K24911" s="7"/>
      <c r="N24911" s="7"/>
    </row>
    <row r="24912" spans="4:14" s="1" customFormat="1">
      <c r="D24912" s="32"/>
      <c r="G24912" s="32"/>
      <c r="I24912" s="7"/>
      <c r="J24912" s="7"/>
      <c r="K24912" s="7"/>
      <c r="N24912" s="7"/>
    </row>
    <row r="24913" spans="4:14" s="1" customFormat="1">
      <c r="D24913" s="32"/>
      <c r="G24913" s="32"/>
      <c r="I24913" s="7"/>
      <c r="J24913" s="7"/>
      <c r="K24913" s="7"/>
      <c r="N24913" s="7"/>
    </row>
    <row r="24914" spans="4:14" s="1" customFormat="1">
      <c r="D24914" s="32"/>
      <c r="G24914" s="32"/>
      <c r="I24914" s="7"/>
      <c r="J24914" s="7"/>
      <c r="K24914" s="7"/>
      <c r="N24914" s="7"/>
    </row>
    <row r="24915" spans="4:14" s="1" customFormat="1">
      <c r="D24915" s="32"/>
      <c r="G24915" s="32"/>
      <c r="I24915" s="7"/>
      <c r="J24915" s="7"/>
      <c r="K24915" s="7"/>
      <c r="N24915" s="7"/>
    </row>
    <row r="24916" spans="4:14" s="1" customFormat="1">
      <c r="D24916" s="32"/>
      <c r="G24916" s="32"/>
      <c r="I24916" s="7"/>
      <c r="J24916" s="7"/>
      <c r="K24916" s="7"/>
      <c r="N24916" s="7"/>
    </row>
    <row r="24917" spans="4:14" s="1" customFormat="1">
      <c r="D24917" s="32"/>
      <c r="G24917" s="32"/>
      <c r="I24917" s="7"/>
      <c r="J24917" s="7"/>
      <c r="K24917" s="7"/>
      <c r="N24917" s="7"/>
    </row>
    <row r="24918" spans="4:14" s="1" customFormat="1">
      <c r="D24918" s="32"/>
      <c r="G24918" s="32"/>
      <c r="I24918" s="7"/>
      <c r="J24918" s="7"/>
      <c r="K24918" s="7"/>
      <c r="N24918" s="7"/>
    </row>
    <row r="24919" spans="4:14" s="1" customFormat="1">
      <c r="D24919" s="32"/>
      <c r="G24919" s="32"/>
      <c r="I24919" s="7"/>
      <c r="J24919" s="7"/>
      <c r="K24919" s="7"/>
      <c r="N24919" s="7"/>
    </row>
    <row r="24920" spans="4:14" s="1" customFormat="1">
      <c r="D24920" s="32"/>
      <c r="G24920" s="32"/>
      <c r="I24920" s="7"/>
      <c r="J24920" s="7"/>
      <c r="K24920" s="7"/>
      <c r="N24920" s="7"/>
    </row>
    <row r="24921" spans="4:14" s="1" customFormat="1">
      <c r="D24921" s="32"/>
      <c r="G24921" s="32"/>
      <c r="I24921" s="7"/>
      <c r="J24921" s="7"/>
      <c r="K24921" s="7"/>
      <c r="N24921" s="7"/>
    </row>
    <row r="24922" spans="4:14" s="1" customFormat="1">
      <c r="D24922" s="32"/>
      <c r="G24922" s="32"/>
      <c r="I24922" s="7"/>
      <c r="J24922" s="7"/>
      <c r="K24922" s="7"/>
      <c r="N24922" s="7"/>
    </row>
    <row r="24923" spans="4:14" s="1" customFormat="1">
      <c r="D24923" s="32"/>
      <c r="G24923" s="32"/>
      <c r="I24923" s="7"/>
      <c r="J24923" s="7"/>
      <c r="K24923" s="7"/>
      <c r="N24923" s="7"/>
    </row>
    <row r="24924" spans="4:14" s="1" customFormat="1">
      <c r="D24924" s="32"/>
      <c r="G24924" s="32"/>
      <c r="I24924" s="7"/>
      <c r="J24924" s="7"/>
      <c r="K24924" s="7"/>
      <c r="N24924" s="7"/>
    </row>
    <row r="24925" spans="4:14" s="1" customFormat="1">
      <c r="D24925" s="32"/>
      <c r="G24925" s="32"/>
      <c r="I24925" s="7"/>
      <c r="J24925" s="7"/>
      <c r="K24925" s="7"/>
      <c r="N24925" s="7"/>
    </row>
    <row r="24926" spans="4:14" s="1" customFormat="1">
      <c r="D24926" s="32"/>
      <c r="G24926" s="32"/>
      <c r="I24926" s="7"/>
      <c r="J24926" s="7"/>
      <c r="K24926" s="7"/>
      <c r="N24926" s="7"/>
    </row>
    <row r="24927" spans="4:14" s="1" customFormat="1">
      <c r="D24927" s="32"/>
      <c r="G24927" s="32"/>
      <c r="I24927" s="7"/>
      <c r="J24927" s="7"/>
      <c r="K24927" s="7"/>
      <c r="N24927" s="7"/>
    </row>
    <row r="24928" spans="4:14" s="1" customFormat="1">
      <c r="D24928" s="32"/>
      <c r="G24928" s="32"/>
      <c r="I24928" s="7"/>
      <c r="J24928" s="7"/>
      <c r="K24928" s="7"/>
      <c r="N24928" s="7"/>
    </row>
    <row r="24929" spans="4:14" s="1" customFormat="1">
      <c r="D24929" s="32"/>
      <c r="G24929" s="32"/>
      <c r="I24929" s="7"/>
      <c r="J24929" s="7"/>
      <c r="K24929" s="7"/>
      <c r="N24929" s="7"/>
    </row>
    <row r="24930" spans="4:14" s="1" customFormat="1">
      <c r="D24930" s="32"/>
      <c r="G24930" s="32"/>
      <c r="I24930" s="7"/>
      <c r="J24930" s="7"/>
      <c r="K24930" s="7"/>
      <c r="N24930" s="7"/>
    </row>
    <row r="24931" spans="4:14" s="1" customFormat="1">
      <c r="D24931" s="32"/>
      <c r="G24931" s="32"/>
      <c r="I24931" s="7"/>
      <c r="J24931" s="7"/>
      <c r="K24931" s="7"/>
      <c r="N24931" s="7"/>
    </row>
    <row r="24932" spans="4:14" s="1" customFormat="1">
      <c r="D24932" s="32"/>
      <c r="G24932" s="32"/>
      <c r="I24932" s="7"/>
      <c r="J24932" s="7"/>
      <c r="K24932" s="7"/>
      <c r="N24932" s="7"/>
    </row>
    <row r="24933" spans="4:14" s="1" customFormat="1">
      <c r="D24933" s="32"/>
      <c r="G24933" s="32"/>
      <c r="I24933" s="7"/>
      <c r="J24933" s="7"/>
      <c r="K24933" s="7"/>
      <c r="N24933" s="7"/>
    </row>
    <row r="24934" spans="4:14" s="1" customFormat="1">
      <c r="D24934" s="32"/>
      <c r="G24934" s="32"/>
      <c r="I24934" s="7"/>
      <c r="J24934" s="7"/>
      <c r="K24934" s="7"/>
      <c r="N24934" s="7"/>
    </row>
    <row r="24935" spans="4:14" s="1" customFormat="1">
      <c r="D24935" s="32"/>
      <c r="G24935" s="32"/>
      <c r="I24935" s="7"/>
      <c r="J24935" s="7"/>
      <c r="K24935" s="7"/>
      <c r="N24935" s="7"/>
    </row>
    <row r="24936" spans="4:14" s="1" customFormat="1">
      <c r="D24936" s="32"/>
      <c r="G24936" s="32"/>
      <c r="I24936" s="7"/>
      <c r="J24936" s="7"/>
      <c r="K24936" s="7"/>
      <c r="N24936" s="7"/>
    </row>
    <row r="24937" spans="4:14" s="1" customFormat="1">
      <c r="D24937" s="32"/>
      <c r="G24937" s="32"/>
      <c r="I24937" s="7"/>
      <c r="J24937" s="7"/>
      <c r="K24937" s="7"/>
      <c r="N24937" s="7"/>
    </row>
    <row r="24938" spans="4:14" s="1" customFormat="1">
      <c r="D24938" s="32"/>
      <c r="G24938" s="32"/>
      <c r="I24938" s="7"/>
      <c r="J24938" s="7"/>
      <c r="K24938" s="7"/>
      <c r="N24938" s="7"/>
    </row>
    <row r="24939" spans="4:14" s="1" customFormat="1">
      <c r="D24939" s="32"/>
      <c r="G24939" s="32"/>
      <c r="I24939" s="7"/>
      <c r="J24939" s="7"/>
      <c r="K24939" s="7"/>
      <c r="N24939" s="7"/>
    </row>
    <row r="24940" spans="4:14" s="1" customFormat="1">
      <c r="D24940" s="32"/>
      <c r="G24940" s="32"/>
      <c r="I24940" s="7"/>
      <c r="J24940" s="7"/>
      <c r="K24940" s="7"/>
      <c r="N24940" s="7"/>
    </row>
    <row r="24941" spans="4:14" s="1" customFormat="1">
      <c r="D24941" s="32"/>
      <c r="G24941" s="32"/>
      <c r="I24941" s="7"/>
      <c r="J24941" s="7"/>
      <c r="K24941" s="7"/>
      <c r="N24941" s="7"/>
    </row>
    <row r="24942" spans="4:14" s="1" customFormat="1">
      <c r="D24942" s="32"/>
      <c r="G24942" s="32"/>
      <c r="I24942" s="7"/>
      <c r="J24942" s="7"/>
      <c r="K24942" s="7"/>
      <c r="N24942" s="7"/>
    </row>
    <row r="24943" spans="4:14" s="1" customFormat="1">
      <c r="D24943" s="32"/>
      <c r="G24943" s="32"/>
      <c r="I24943" s="7"/>
      <c r="J24943" s="7"/>
      <c r="K24943" s="7"/>
      <c r="N24943" s="7"/>
    </row>
    <row r="24944" spans="4:14" s="1" customFormat="1">
      <c r="D24944" s="32"/>
      <c r="G24944" s="32"/>
      <c r="I24944" s="7"/>
      <c r="J24944" s="7"/>
      <c r="K24944" s="7"/>
      <c r="N24944" s="7"/>
    </row>
    <row r="24945" spans="4:14" s="1" customFormat="1">
      <c r="D24945" s="32"/>
      <c r="G24945" s="32"/>
      <c r="I24945" s="7"/>
      <c r="J24945" s="7"/>
      <c r="K24945" s="7"/>
      <c r="N24945" s="7"/>
    </row>
    <row r="24946" spans="4:14" s="1" customFormat="1">
      <c r="D24946" s="32"/>
      <c r="G24946" s="32"/>
      <c r="I24946" s="7"/>
      <c r="J24946" s="7"/>
      <c r="K24946" s="7"/>
      <c r="N24946" s="7"/>
    </row>
    <row r="24947" spans="4:14" s="1" customFormat="1">
      <c r="D24947" s="32"/>
      <c r="G24947" s="32"/>
      <c r="I24947" s="7"/>
      <c r="J24947" s="7"/>
      <c r="K24947" s="7"/>
      <c r="N24947" s="7"/>
    </row>
    <row r="24948" spans="4:14" s="1" customFormat="1">
      <c r="D24948" s="32"/>
      <c r="G24948" s="32"/>
      <c r="I24948" s="7"/>
      <c r="J24948" s="7"/>
      <c r="K24948" s="7"/>
      <c r="N24948" s="7"/>
    </row>
    <row r="24949" spans="4:14" s="1" customFormat="1">
      <c r="D24949" s="32"/>
      <c r="G24949" s="32"/>
      <c r="I24949" s="7"/>
      <c r="J24949" s="7"/>
      <c r="K24949" s="7"/>
      <c r="N24949" s="7"/>
    </row>
    <row r="24950" spans="4:14" s="1" customFormat="1">
      <c r="D24950" s="32"/>
      <c r="G24950" s="32"/>
      <c r="I24950" s="7"/>
      <c r="J24950" s="7"/>
      <c r="K24950" s="7"/>
      <c r="N24950" s="7"/>
    </row>
    <row r="24951" spans="4:14" s="1" customFormat="1">
      <c r="D24951" s="32"/>
      <c r="G24951" s="32"/>
      <c r="I24951" s="7"/>
      <c r="J24951" s="7"/>
      <c r="K24951" s="7"/>
      <c r="N24951" s="7"/>
    </row>
    <row r="24952" spans="4:14" s="1" customFormat="1">
      <c r="D24952" s="32"/>
      <c r="G24952" s="32"/>
      <c r="I24952" s="7"/>
      <c r="J24952" s="7"/>
      <c r="K24952" s="7"/>
      <c r="N24952" s="7"/>
    </row>
    <row r="24953" spans="4:14" s="1" customFormat="1">
      <c r="D24953" s="32"/>
      <c r="G24953" s="32"/>
      <c r="I24953" s="7"/>
      <c r="J24953" s="7"/>
      <c r="K24953" s="7"/>
      <c r="N24953" s="7"/>
    </row>
    <row r="24954" spans="4:14" s="1" customFormat="1">
      <c r="D24954" s="32"/>
      <c r="G24954" s="32"/>
      <c r="I24954" s="7"/>
      <c r="J24954" s="7"/>
      <c r="K24954" s="7"/>
      <c r="N24954" s="7"/>
    </row>
    <row r="24955" spans="4:14" s="1" customFormat="1">
      <c r="D24955" s="32"/>
      <c r="G24955" s="32"/>
      <c r="I24955" s="7"/>
      <c r="J24955" s="7"/>
      <c r="K24955" s="7"/>
      <c r="N24955" s="7"/>
    </row>
    <row r="24956" spans="4:14" s="1" customFormat="1">
      <c r="D24956" s="32"/>
      <c r="G24956" s="32"/>
      <c r="I24956" s="7"/>
      <c r="J24956" s="7"/>
      <c r="K24956" s="7"/>
      <c r="N24956" s="7"/>
    </row>
    <row r="24957" spans="4:14" s="1" customFormat="1">
      <c r="D24957" s="32"/>
      <c r="G24957" s="32"/>
      <c r="I24957" s="7"/>
      <c r="J24957" s="7"/>
      <c r="K24957" s="7"/>
      <c r="N24957" s="7"/>
    </row>
    <row r="24958" spans="4:14" s="1" customFormat="1">
      <c r="D24958" s="32"/>
      <c r="G24958" s="32"/>
      <c r="I24958" s="7"/>
      <c r="J24958" s="7"/>
      <c r="K24958" s="7"/>
      <c r="N24958" s="7"/>
    </row>
    <row r="24959" spans="4:14" s="1" customFormat="1">
      <c r="D24959" s="32"/>
      <c r="G24959" s="32"/>
      <c r="I24959" s="7"/>
      <c r="J24959" s="7"/>
      <c r="K24959" s="7"/>
      <c r="N24959" s="7"/>
    </row>
    <row r="24960" spans="4:14" s="1" customFormat="1">
      <c r="D24960" s="32"/>
      <c r="G24960" s="32"/>
      <c r="I24960" s="7"/>
      <c r="J24960" s="7"/>
      <c r="K24960" s="7"/>
      <c r="N24960" s="7"/>
    </row>
    <row r="24961" spans="4:14" s="1" customFormat="1">
      <c r="D24961" s="32"/>
      <c r="G24961" s="32"/>
      <c r="I24961" s="7"/>
      <c r="J24961" s="7"/>
      <c r="K24961" s="7"/>
      <c r="N24961" s="7"/>
    </row>
    <row r="24962" spans="4:14" s="1" customFormat="1">
      <c r="D24962" s="32"/>
      <c r="G24962" s="32"/>
      <c r="I24962" s="7"/>
      <c r="J24962" s="7"/>
      <c r="K24962" s="7"/>
      <c r="N24962" s="7"/>
    </row>
    <row r="24963" spans="4:14" s="1" customFormat="1">
      <c r="D24963" s="32"/>
      <c r="G24963" s="32"/>
      <c r="I24963" s="7"/>
      <c r="J24963" s="7"/>
      <c r="K24963" s="7"/>
      <c r="N24963" s="7"/>
    </row>
    <row r="24964" spans="4:14" s="1" customFormat="1">
      <c r="D24964" s="32"/>
      <c r="G24964" s="32"/>
      <c r="I24964" s="7"/>
      <c r="J24964" s="7"/>
      <c r="K24964" s="7"/>
      <c r="N24964" s="7"/>
    </row>
    <row r="24965" spans="4:14" s="1" customFormat="1">
      <c r="D24965" s="32"/>
      <c r="G24965" s="32"/>
      <c r="I24965" s="7"/>
      <c r="J24965" s="7"/>
      <c r="K24965" s="7"/>
      <c r="N24965" s="7"/>
    </row>
    <row r="24966" spans="4:14" s="1" customFormat="1">
      <c r="D24966" s="32"/>
      <c r="G24966" s="32"/>
      <c r="I24966" s="7"/>
      <c r="J24966" s="7"/>
      <c r="K24966" s="7"/>
      <c r="N24966" s="7"/>
    </row>
    <row r="24967" spans="4:14" s="1" customFormat="1">
      <c r="D24967" s="32"/>
      <c r="G24967" s="32"/>
      <c r="I24967" s="7"/>
      <c r="J24967" s="7"/>
      <c r="K24967" s="7"/>
      <c r="N24967" s="7"/>
    </row>
    <row r="24968" spans="4:14" s="1" customFormat="1">
      <c r="D24968" s="32"/>
      <c r="G24968" s="32"/>
      <c r="I24968" s="7"/>
      <c r="J24968" s="7"/>
      <c r="K24968" s="7"/>
      <c r="N24968" s="7"/>
    </row>
    <row r="24969" spans="4:14" s="1" customFormat="1">
      <c r="D24969" s="32"/>
      <c r="G24969" s="32"/>
      <c r="I24969" s="7"/>
      <c r="J24969" s="7"/>
      <c r="K24969" s="7"/>
      <c r="N24969" s="7"/>
    </row>
    <row r="24970" spans="4:14" s="1" customFormat="1">
      <c r="D24970" s="32"/>
      <c r="G24970" s="32"/>
      <c r="I24970" s="7"/>
      <c r="J24970" s="7"/>
      <c r="K24970" s="7"/>
      <c r="N24970" s="7"/>
    </row>
    <row r="24971" spans="4:14" s="1" customFormat="1">
      <c r="D24971" s="32"/>
      <c r="G24971" s="32"/>
      <c r="I24971" s="7"/>
      <c r="J24971" s="7"/>
      <c r="K24971" s="7"/>
      <c r="N24971" s="7"/>
    </row>
    <row r="24972" spans="4:14" s="1" customFormat="1">
      <c r="D24972" s="32"/>
      <c r="G24972" s="32"/>
      <c r="I24972" s="7"/>
      <c r="J24972" s="7"/>
      <c r="K24972" s="7"/>
      <c r="N24972" s="7"/>
    </row>
    <row r="24973" spans="4:14" s="1" customFormat="1">
      <c r="D24973" s="32"/>
      <c r="G24973" s="32"/>
      <c r="I24973" s="7"/>
      <c r="J24973" s="7"/>
      <c r="K24973" s="7"/>
      <c r="N24973" s="7"/>
    </row>
    <row r="24974" spans="4:14" s="1" customFormat="1">
      <c r="D24974" s="32"/>
      <c r="G24974" s="32"/>
      <c r="I24974" s="7"/>
      <c r="J24974" s="7"/>
      <c r="K24974" s="7"/>
      <c r="N24974" s="7"/>
    </row>
    <row r="24975" spans="4:14" s="1" customFormat="1">
      <c r="D24975" s="32"/>
      <c r="G24975" s="32"/>
      <c r="I24975" s="7"/>
      <c r="J24975" s="7"/>
      <c r="K24975" s="7"/>
      <c r="N24975" s="7"/>
    </row>
    <row r="24976" spans="4:14" s="1" customFormat="1">
      <c r="D24976" s="32"/>
      <c r="G24976" s="32"/>
      <c r="I24976" s="7"/>
      <c r="J24976" s="7"/>
      <c r="K24976" s="7"/>
      <c r="N24976" s="7"/>
    </row>
    <row r="24977" spans="4:14" s="1" customFormat="1">
      <c r="D24977" s="32"/>
      <c r="G24977" s="32"/>
      <c r="I24977" s="7"/>
      <c r="J24977" s="7"/>
      <c r="K24977" s="7"/>
      <c r="N24977" s="7"/>
    </row>
    <row r="24978" spans="4:14" s="1" customFormat="1">
      <c r="D24978" s="32"/>
      <c r="G24978" s="32"/>
      <c r="I24978" s="7"/>
      <c r="J24978" s="7"/>
      <c r="K24978" s="7"/>
      <c r="N24978" s="7"/>
    </row>
    <row r="24979" spans="4:14" s="1" customFormat="1">
      <c r="D24979" s="32"/>
      <c r="G24979" s="32"/>
      <c r="I24979" s="7"/>
      <c r="J24979" s="7"/>
      <c r="K24979" s="7"/>
      <c r="N24979" s="7"/>
    </row>
    <row r="24980" spans="4:14" s="1" customFormat="1">
      <c r="D24980" s="32"/>
      <c r="G24980" s="32"/>
      <c r="I24980" s="7"/>
      <c r="J24980" s="7"/>
      <c r="K24980" s="7"/>
      <c r="N24980" s="7"/>
    </row>
    <row r="24981" spans="4:14" s="1" customFormat="1">
      <c r="D24981" s="32"/>
      <c r="G24981" s="32"/>
      <c r="I24981" s="7"/>
      <c r="J24981" s="7"/>
      <c r="K24981" s="7"/>
      <c r="N24981" s="7"/>
    </row>
    <row r="24982" spans="4:14" s="1" customFormat="1">
      <c r="D24982" s="32"/>
      <c r="G24982" s="32"/>
      <c r="I24982" s="7"/>
      <c r="J24982" s="7"/>
      <c r="K24982" s="7"/>
      <c r="N24982" s="7"/>
    </row>
    <row r="24983" spans="4:14" s="1" customFormat="1">
      <c r="D24983" s="32"/>
      <c r="G24983" s="32"/>
      <c r="I24983" s="7"/>
      <c r="J24983" s="7"/>
      <c r="K24983" s="7"/>
      <c r="N24983" s="7"/>
    </row>
    <row r="24984" spans="4:14" s="1" customFormat="1">
      <c r="D24984" s="32"/>
      <c r="G24984" s="32"/>
      <c r="I24984" s="7"/>
      <c r="J24984" s="7"/>
      <c r="K24984" s="7"/>
      <c r="N24984" s="7"/>
    </row>
    <row r="24985" spans="4:14" s="1" customFormat="1">
      <c r="D24985" s="32"/>
      <c r="G24985" s="32"/>
      <c r="I24985" s="7"/>
      <c r="J24985" s="7"/>
      <c r="K24985" s="7"/>
      <c r="N24985" s="7"/>
    </row>
    <row r="24986" spans="4:14" s="1" customFormat="1">
      <c r="D24986" s="32"/>
      <c r="G24986" s="32"/>
      <c r="I24986" s="7"/>
      <c r="J24986" s="7"/>
      <c r="K24986" s="7"/>
      <c r="N24986" s="7"/>
    </row>
    <row r="24987" spans="4:14" s="1" customFormat="1">
      <c r="D24987" s="32"/>
      <c r="G24987" s="32"/>
      <c r="I24987" s="7"/>
      <c r="J24987" s="7"/>
      <c r="K24987" s="7"/>
      <c r="N24987" s="7"/>
    </row>
    <row r="24988" spans="4:14" s="1" customFormat="1">
      <c r="D24988" s="32"/>
      <c r="G24988" s="32"/>
      <c r="I24988" s="7"/>
      <c r="J24988" s="7"/>
      <c r="K24988" s="7"/>
      <c r="N24988" s="7"/>
    </row>
    <row r="24989" spans="4:14" s="1" customFormat="1">
      <c r="D24989" s="32"/>
      <c r="G24989" s="32"/>
      <c r="I24989" s="7"/>
      <c r="J24989" s="7"/>
      <c r="K24989" s="7"/>
      <c r="N24989" s="7"/>
    </row>
    <row r="24990" spans="4:14" s="1" customFormat="1">
      <c r="D24990" s="32"/>
      <c r="G24990" s="32"/>
      <c r="I24990" s="7"/>
      <c r="J24990" s="7"/>
      <c r="K24990" s="7"/>
      <c r="N24990" s="7"/>
    </row>
    <row r="24991" spans="4:14" s="1" customFormat="1">
      <c r="D24991" s="32"/>
      <c r="G24991" s="32"/>
      <c r="I24991" s="7"/>
      <c r="J24991" s="7"/>
      <c r="K24991" s="7"/>
      <c r="N24991" s="7"/>
    </row>
    <row r="24992" spans="4:14" s="1" customFormat="1">
      <c r="D24992" s="32"/>
      <c r="G24992" s="32"/>
      <c r="I24992" s="7"/>
      <c r="J24992" s="7"/>
      <c r="K24992" s="7"/>
      <c r="N24992" s="7"/>
    </row>
    <row r="24993" spans="4:14" s="1" customFormat="1">
      <c r="D24993" s="32"/>
      <c r="G24993" s="32"/>
      <c r="I24993" s="7"/>
      <c r="J24993" s="7"/>
      <c r="K24993" s="7"/>
      <c r="N24993" s="7"/>
    </row>
    <row r="24994" spans="4:14" s="1" customFormat="1">
      <c r="D24994" s="32"/>
      <c r="G24994" s="32"/>
      <c r="I24994" s="7"/>
      <c r="J24994" s="7"/>
      <c r="K24994" s="7"/>
      <c r="N24994" s="7"/>
    </row>
    <row r="24995" spans="4:14" s="1" customFormat="1">
      <c r="D24995" s="32"/>
      <c r="G24995" s="32"/>
      <c r="I24995" s="7"/>
      <c r="J24995" s="7"/>
      <c r="K24995" s="7"/>
      <c r="N24995" s="7"/>
    </row>
    <row r="24996" spans="4:14" s="1" customFormat="1">
      <c r="D24996" s="32"/>
      <c r="G24996" s="32"/>
      <c r="I24996" s="7"/>
      <c r="J24996" s="7"/>
      <c r="K24996" s="7"/>
      <c r="N24996" s="7"/>
    </row>
    <row r="24997" spans="4:14" s="1" customFormat="1">
      <c r="D24997" s="32"/>
      <c r="G24997" s="32"/>
      <c r="I24997" s="7"/>
      <c r="J24997" s="7"/>
      <c r="K24997" s="7"/>
      <c r="N24997" s="7"/>
    </row>
    <row r="24998" spans="4:14" s="1" customFormat="1">
      <c r="D24998" s="32"/>
      <c r="G24998" s="32"/>
      <c r="I24998" s="7"/>
      <c r="J24998" s="7"/>
      <c r="K24998" s="7"/>
      <c r="N24998" s="7"/>
    </row>
    <row r="24999" spans="4:14" s="1" customFormat="1">
      <c r="D24999" s="32"/>
      <c r="G24999" s="32"/>
      <c r="I24999" s="7"/>
      <c r="J24999" s="7"/>
      <c r="K24999" s="7"/>
      <c r="N24999" s="7"/>
    </row>
    <row r="25000" spans="4:14" s="1" customFormat="1">
      <c r="D25000" s="32"/>
      <c r="G25000" s="32"/>
      <c r="I25000" s="7"/>
      <c r="J25000" s="7"/>
      <c r="K25000" s="7"/>
      <c r="N25000" s="7"/>
    </row>
    <row r="25001" spans="4:14" s="1" customFormat="1">
      <c r="D25001" s="32"/>
      <c r="G25001" s="32"/>
      <c r="I25001" s="7"/>
      <c r="J25001" s="7"/>
      <c r="K25001" s="7"/>
      <c r="N25001" s="7"/>
    </row>
    <row r="25002" spans="4:14" s="1" customFormat="1">
      <c r="D25002" s="32"/>
      <c r="G25002" s="32"/>
      <c r="I25002" s="7"/>
      <c r="J25002" s="7"/>
      <c r="K25002" s="7"/>
      <c r="N25002" s="7"/>
    </row>
    <row r="25003" spans="4:14" s="1" customFormat="1">
      <c r="D25003" s="32"/>
      <c r="G25003" s="32"/>
      <c r="I25003" s="7"/>
      <c r="J25003" s="7"/>
      <c r="K25003" s="7"/>
      <c r="N25003" s="7"/>
    </row>
    <row r="25004" spans="4:14" s="1" customFormat="1">
      <c r="D25004" s="32"/>
      <c r="G25004" s="32"/>
      <c r="I25004" s="7"/>
      <c r="J25004" s="7"/>
      <c r="K25004" s="7"/>
      <c r="N25004" s="7"/>
    </row>
    <row r="25005" spans="4:14" s="1" customFormat="1">
      <c r="D25005" s="32"/>
      <c r="G25005" s="32"/>
      <c r="I25005" s="7"/>
      <c r="J25005" s="7"/>
      <c r="K25005" s="7"/>
      <c r="N25005" s="7"/>
    </row>
    <row r="25006" spans="4:14" s="1" customFormat="1">
      <c r="D25006" s="32"/>
      <c r="G25006" s="32"/>
      <c r="I25006" s="7"/>
      <c r="J25006" s="7"/>
      <c r="K25006" s="7"/>
      <c r="N25006" s="7"/>
    </row>
    <row r="25007" spans="4:14" s="1" customFormat="1">
      <c r="D25007" s="32"/>
      <c r="G25007" s="32"/>
      <c r="I25007" s="7"/>
      <c r="J25007" s="7"/>
      <c r="K25007" s="7"/>
      <c r="N25007" s="7"/>
    </row>
    <row r="25008" spans="4:14" s="1" customFormat="1">
      <c r="D25008" s="32"/>
      <c r="G25008" s="32"/>
      <c r="I25008" s="7"/>
      <c r="J25008" s="7"/>
      <c r="K25008" s="7"/>
      <c r="N25008" s="7"/>
    </row>
    <row r="25009" spans="4:14" s="1" customFormat="1">
      <c r="D25009" s="32"/>
      <c r="G25009" s="32"/>
      <c r="I25009" s="7"/>
      <c r="J25009" s="7"/>
      <c r="K25009" s="7"/>
      <c r="N25009" s="7"/>
    </row>
    <row r="25010" spans="4:14" s="1" customFormat="1">
      <c r="D25010" s="32"/>
      <c r="G25010" s="32"/>
      <c r="I25010" s="7"/>
      <c r="J25010" s="7"/>
      <c r="K25010" s="7"/>
      <c r="N25010" s="7"/>
    </row>
    <row r="25011" spans="4:14" s="1" customFormat="1">
      <c r="D25011" s="32"/>
      <c r="G25011" s="32"/>
      <c r="I25011" s="7"/>
      <c r="J25011" s="7"/>
      <c r="K25011" s="7"/>
      <c r="N25011" s="7"/>
    </row>
    <row r="25012" spans="4:14" s="1" customFormat="1">
      <c r="D25012" s="32"/>
      <c r="G25012" s="32"/>
      <c r="I25012" s="7"/>
      <c r="J25012" s="7"/>
      <c r="K25012" s="7"/>
      <c r="N25012" s="7"/>
    </row>
    <row r="25013" spans="4:14" s="1" customFormat="1">
      <c r="D25013" s="32"/>
      <c r="G25013" s="32"/>
      <c r="I25013" s="7"/>
      <c r="J25013" s="7"/>
      <c r="K25013" s="7"/>
      <c r="N25013" s="7"/>
    </row>
    <row r="25014" spans="4:14" s="1" customFormat="1">
      <c r="D25014" s="32"/>
      <c r="G25014" s="32"/>
      <c r="I25014" s="7"/>
      <c r="J25014" s="7"/>
      <c r="K25014" s="7"/>
      <c r="N25014" s="7"/>
    </row>
    <row r="25015" spans="4:14" s="1" customFormat="1">
      <c r="D25015" s="32"/>
      <c r="G25015" s="32"/>
      <c r="I25015" s="7"/>
      <c r="J25015" s="7"/>
      <c r="K25015" s="7"/>
      <c r="N25015" s="7"/>
    </row>
    <row r="25016" spans="4:14" s="1" customFormat="1">
      <c r="D25016" s="32"/>
      <c r="G25016" s="32"/>
      <c r="I25016" s="7"/>
      <c r="J25016" s="7"/>
      <c r="K25016" s="7"/>
      <c r="N25016" s="7"/>
    </row>
    <row r="25017" spans="4:14" s="1" customFormat="1">
      <c r="D25017" s="32"/>
      <c r="G25017" s="32"/>
      <c r="I25017" s="7"/>
      <c r="J25017" s="7"/>
      <c r="K25017" s="7"/>
      <c r="N25017" s="7"/>
    </row>
    <row r="25018" spans="4:14" s="1" customFormat="1">
      <c r="D25018" s="32"/>
      <c r="G25018" s="32"/>
      <c r="I25018" s="7"/>
      <c r="J25018" s="7"/>
      <c r="K25018" s="7"/>
      <c r="N25018" s="7"/>
    </row>
    <row r="25019" spans="4:14" s="1" customFormat="1">
      <c r="D25019" s="32"/>
      <c r="G25019" s="32"/>
      <c r="I25019" s="7"/>
      <c r="J25019" s="7"/>
      <c r="K25019" s="7"/>
      <c r="N25019" s="7"/>
    </row>
    <row r="25020" spans="4:14" s="1" customFormat="1">
      <c r="D25020" s="32"/>
      <c r="G25020" s="32"/>
      <c r="I25020" s="7"/>
      <c r="J25020" s="7"/>
      <c r="K25020" s="7"/>
      <c r="N25020" s="7"/>
    </row>
    <row r="25021" spans="4:14" s="1" customFormat="1">
      <c r="D25021" s="32"/>
      <c r="G25021" s="32"/>
      <c r="I25021" s="7"/>
      <c r="J25021" s="7"/>
      <c r="K25021" s="7"/>
      <c r="N25021" s="7"/>
    </row>
    <row r="25022" spans="4:14" s="1" customFormat="1">
      <c r="D25022" s="32"/>
      <c r="G25022" s="32"/>
      <c r="I25022" s="7"/>
      <c r="J25022" s="7"/>
      <c r="K25022" s="7"/>
      <c r="N25022" s="7"/>
    </row>
    <row r="25023" spans="4:14" s="1" customFormat="1">
      <c r="D25023" s="32"/>
      <c r="G25023" s="32"/>
      <c r="I25023" s="7"/>
      <c r="J25023" s="7"/>
      <c r="K25023" s="7"/>
      <c r="N25023" s="7"/>
    </row>
    <row r="25024" spans="4:14" s="1" customFormat="1">
      <c r="D25024" s="32"/>
      <c r="G25024" s="32"/>
      <c r="I25024" s="7"/>
      <c r="J25024" s="7"/>
      <c r="K25024" s="7"/>
      <c r="N25024" s="7"/>
    </row>
    <row r="25025" spans="4:14" s="1" customFormat="1">
      <c r="D25025" s="32"/>
      <c r="G25025" s="32"/>
      <c r="I25025" s="7"/>
      <c r="J25025" s="7"/>
      <c r="K25025" s="7"/>
      <c r="N25025" s="7"/>
    </row>
    <row r="25026" spans="4:14" s="1" customFormat="1">
      <c r="D25026" s="32"/>
      <c r="G25026" s="32"/>
      <c r="I25026" s="7"/>
      <c r="J25026" s="7"/>
      <c r="K25026" s="7"/>
      <c r="N25026" s="7"/>
    </row>
    <row r="25027" spans="4:14" s="1" customFormat="1">
      <c r="D25027" s="32"/>
      <c r="G25027" s="32"/>
      <c r="I25027" s="7"/>
      <c r="J25027" s="7"/>
      <c r="K25027" s="7"/>
      <c r="N25027" s="7"/>
    </row>
    <row r="25028" spans="4:14" s="1" customFormat="1">
      <c r="D25028" s="32"/>
      <c r="G25028" s="32"/>
      <c r="I25028" s="7"/>
      <c r="J25028" s="7"/>
      <c r="K25028" s="7"/>
      <c r="N25028" s="7"/>
    </row>
    <row r="25029" spans="4:14" s="1" customFormat="1">
      <c r="D25029" s="32"/>
      <c r="G25029" s="32"/>
      <c r="I25029" s="7"/>
      <c r="J25029" s="7"/>
      <c r="K25029" s="7"/>
      <c r="N25029" s="7"/>
    </row>
    <row r="25030" spans="4:14" s="1" customFormat="1">
      <c r="D25030" s="32"/>
      <c r="G25030" s="32"/>
      <c r="I25030" s="7"/>
      <c r="J25030" s="7"/>
      <c r="K25030" s="7"/>
      <c r="N25030" s="7"/>
    </row>
    <row r="25031" spans="4:14" s="1" customFormat="1">
      <c r="D25031" s="32"/>
      <c r="G25031" s="32"/>
      <c r="I25031" s="7"/>
      <c r="J25031" s="7"/>
      <c r="K25031" s="7"/>
      <c r="N25031" s="7"/>
    </row>
    <row r="25032" spans="4:14" s="1" customFormat="1">
      <c r="D25032" s="32"/>
      <c r="G25032" s="32"/>
      <c r="I25032" s="7"/>
      <c r="J25032" s="7"/>
      <c r="K25032" s="7"/>
      <c r="N25032" s="7"/>
    </row>
    <row r="25033" spans="4:14" s="1" customFormat="1">
      <c r="D25033" s="32"/>
      <c r="G25033" s="32"/>
      <c r="I25033" s="7"/>
      <c r="J25033" s="7"/>
      <c r="K25033" s="7"/>
      <c r="N25033" s="7"/>
    </row>
    <row r="25034" spans="4:14" s="1" customFormat="1">
      <c r="D25034" s="32"/>
      <c r="G25034" s="32"/>
      <c r="I25034" s="7"/>
      <c r="J25034" s="7"/>
      <c r="K25034" s="7"/>
      <c r="N25034" s="7"/>
    </row>
    <row r="25035" spans="4:14" s="1" customFormat="1">
      <c r="D25035" s="32"/>
      <c r="G25035" s="32"/>
      <c r="I25035" s="7"/>
      <c r="J25035" s="7"/>
      <c r="K25035" s="7"/>
      <c r="N25035" s="7"/>
    </row>
    <row r="25036" spans="4:14" s="1" customFormat="1">
      <c r="D25036" s="32"/>
      <c r="G25036" s="32"/>
      <c r="I25036" s="7"/>
      <c r="J25036" s="7"/>
      <c r="K25036" s="7"/>
      <c r="N25036" s="7"/>
    </row>
    <row r="25037" spans="4:14" s="1" customFormat="1">
      <c r="D25037" s="32"/>
      <c r="G25037" s="32"/>
      <c r="I25037" s="7"/>
      <c r="J25037" s="7"/>
      <c r="K25037" s="7"/>
      <c r="N25037" s="7"/>
    </row>
    <row r="25038" spans="4:14" s="1" customFormat="1">
      <c r="D25038" s="32"/>
      <c r="G25038" s="32"/>
      <c r="I25038" s="7"/>
      <c r="J25038" s="7"/>
      <c r="K25038" s="7"/>
      <c r="N25038" s="7"/>
    </row>
    <row r="25039" spans="4:14" s="1" customFormat="1">
      <c r="D25039" s="32"/>
      <c r="G25039" s="32"/>
      <c r="I25039" s="7"/>
      <c r="J25039" s="7"/>
      <c r="K25039" s="7"/>
      <c r="N25039" s="7"/>
    </row>
    <row r="25040" spans="4:14" s="1" customFormat="1">
      <c r="D25040" s="32"/>
      <c r="G25040" s="32"/>
      <c r="I25040" s="7"/>
      <c r="J25040" s="7"/>
      <c r="K25040" s="7"/>
      <c r="N25040" s="7"/>
    </row>
    <row r="25041" spans="4:14" s="1" customFormat="1">
      <c r="D25041" s="32"/>
      <c r="G25041" s="32"/>
      <c r="I25041" s="7"/>
      <c r="J25041" s="7"/>
      <c r="K25041" s="7"/>
      <c r="N25041" s="7"/>
    </row>
    <row r="25042" spans="4:14" s="1" customFormat="1">
      <c r="D25042" s="32"/>
      <c r="G25042" s="32"/>
      <c r="I25042" s="7"/>
      <c r="J25042" s="7"/>
      <c r="K25042" s="7"/>
      <c r="N25042" s="7"/>
    </row>
    <row r="25043" spans="4:14" s="1" customFormat="1">
      <c r="D25043" s="32"/>
      <c r="G25043" s="32"/>
      <c r="I25043" s="7"/>
      <c r="J25043" s="7"/>
      <c r="K25043" s="7"/>
      <c r="N25043" s="7"/>
    </row>
    <row r="25044" spans="4:14" s="1" customFormat="1">
      <c r="D25044" s="32"/>
      <c r="G25044" s="32"/>
      <c r="I25044" s="7"/>
      <c r="J25044" s="7"/>
      <c r="K25044" s="7"/>
      <c r="N25044" s="7"/>
    </row>
    <row r="25045" spans="4:14" s="1" customFormat="1">
      <c r="D25045" s="32"/>
      <c r="G25045" s="32"/>
      <c r="I25045" s="7"/>
      <c r="J25045" s="7"/>
      <c r="K25045" s="7"/>
      <c r="N25045" s="7"/>
    </row>
    <row r="25046" spans="4:14" s="1" customFormat="1">
      <c r="D25046" s="32"/>
      <c r="G25046" s="32"/>
      <c r="I25046" s="7"/>
      <c r="J25046" s="7"/>
      <c r="K25046" s="7"/>
      <c r="N25046" s="7"/>
    </row>
    <row r="25047" spans="4:14" s="1" customFormat="1">
      <c r="D25047" s="32"/>
      <c r="G25047" s="32"/>
      <c r="I25047" s="7"/>
      <c r="J25047" s="7"/>
      <c r="K25047" s="7"/>
      <c r="N25047" s="7"/>
    </row>
    <row r="25048" spans="4:14" s="1" customFormat="1">
      <c r="D25048" s="32"/>
      <c r="G25048" s="32"/>
      <c r="I25048" s="7"/>
      <c r="J25048" s="7"/>
      <c r="K25048" s="7"/>
      <c r="N25048" s="7"/>
    </row>
    <row r="25049" spans="4:14" s="1" customFormat="1">
      <c r="D25049" s="32"/>
      <c r="G25049" s="32"/>
      <c r="I25049" s="7"/>
      <c r="J25049" s="7"/>
      <c r="K25049" s="7"/>
      <c r="N25049" s="7"/>
    </row>
    <row r="25050" spans="4:14" s="1" customFormat="1">
      <c r="D25050" s="32"/>
      <c r="G25050" s="32"/>
      <c r="I25050" s="7"/>
      <c r="J25050" s="7"/>
      <c r="K25050" s="7"/>
      <c r="N25050" s="7"/>
    </row>
    <row r="25051" spans="4:14" s="1" customFormat="1">
      <c r="D25051" s="32"/>
      <c r="G25051" s="32"/>
      <c r="I25051" s="7"/>
      <c r="J25051" s="7"/>
      <c r="K25051" s="7"/>
      <c r="N25051" s="7"/>
    </row>
    <row r="25052" spans="4:14" s="1" customFormat="1">
      <c r="D25052" s="32"/>
      <c r="G25052" s="32"/>
      <c r="I25052" s="7"/>
      <c r="J25052" s="7"/>
      <c r="K25052" s="7"/>
      <c r="N25052" s="7"/>
    </row>
    <row r="25053" spans="4:14" s="1" customFormat="1">
      <c r="D25053" s="32"/>
      <c r="G25053" s="32"/>
      <c r="I25053" s="7"/>
      <c r="J25053" s="7"/>
      <c r="K25053" s="7"/>
      <c r="N25053" s="7"/>
    </row>
    <row r="25054" spans="4:14" s="1" customFormat="1">
      <c r="D25054" s="32"/>
      <c r="G25054" s="32"/>
      <c r="I25054" s="7"/>
      <c r="J25054" s="7"/>
      <c r="K25054" s="7"/>
      <c r="N25054" s="7"/>
    </row>
    <row r="25055" spans="4:14" s="1" customFormat="1">
      <c r="D25055" s="32"/>
      <c r="G25055" s="32"/>
      <c r="I25055" s="7"/>
      <c r="J25055" s="7"/>
      <c r="K25055" s="7"/>
      <c r="N25055" s="7"/>
    </row>
    <row r="25056" spans="4:14" s="1" customFormat="1">
      <c r="D25056" s="32"/>
      <c r="G25056" s="32"/>
      <c r="I25056" s="7"/>
      <c r="J25056" s="7"/>
      <c r="K25056" s="7"/>
      <c r="N25056" s="7"/>
    </row>
    <row r="25057" spans="4:14" s="1" customFormat="1">
      <c r="D25057" s="32"/>
      <c r="G25057" s="32"/>
      <c r="I25057" s="7"/>
      <c r="J25057" s="7"/>
      <c r="K25057" s="7"/>
      <c r="N25057" s="7"/>
    </row>
    <row r="25058" spans="4:14" s="1" customFormat="1">
      <c r="D25058" s="32"/>
      <c r="G25058" s="32"/>
      <c r="I25058" s="7"/>
      <c r="J25058" s="7"/>
      <c r="K25058" s="7"/>
      <c r="N25058" s="7"/>
    </row>
    <row r="25059" spans="4:14" s="1" customFormat="1">
      <c r="D25059" s="32"/>
      <c r="G25059" s="32"/>
      <c r="I25059" s="7"/>
      <c r="J25059" s="7"/>
      <c r="K25059" s="7"/>
      <c r="N25059" s="7"/>
    </row>
    <row r="25060" spans="4:14" s="1" customFormat="1">
      <c r="D25060" s="32"/>
      <c r="G25060" s="32"/>
      <c r="I25060" s="7"/>
      <c r="J25060" s="7"/>
      <c r="K25060" s="7"/>
      <c r="N25060" s="7"/>
    </row>
    <row r="25061" spans="4:14" s="1" customFormat="1">
      <c r="D25061" s="32"/>
      <c r="G25061" s="32"/>
      <c r="I25061" s="7"/>
      <c r="J25061" s="7"/>
      <c r="K25061" s="7"/>
      <c r="N25061" s="7"/>
    </row>
    <row r="25062" spans="4:14" s="1" customFormat="1">
      <c r="D25062" s="32"/>
      <c r="G25062" s="32"/>
      <c r="I25062" s="7"/>
      <c r="J25062" s="7"/>
      <c r="K25062" s="7"/>
      <c r="N25062" s="7"/>
    </row>
    <row r="25063" spans="4:14" s="1" customFormat="1">
      <c r="D25063" s="32"/>
      <c r="G25063" s="32"/>
      <c r="I25063" s="7"/>
      <c r="J25063" s="7"/>
      <c r="K25063" s="7"/>
      <c r="N25063" s="7"/>
    </row>
    <row r="25064" spans="4:14" s="1" customFormat="1">
      <c r="D25064" s="32"/>
      <c r="G25064" s="32"/>
      <c r="I25064" s="7"/>
      <c r="J25064" s="7"/>
      <c r="K25064" s="7"/>
      <c r="N25064" s="7"/>
    </row>
    <row r="25065" spans="4:14" s="1" customFormat="1">
      <c r="D25065" s="32"/>
      <c r="G25065" s="32"/>
      <c r="I25065" s="7"/>
      <c r="J25065" s="7"/>
      <c r="K25065" s="7"/>
      <c r="N25065" s="7"/>
    </row>
    <row r="25066" spans="4:14" s="1" customFormat="1">
      <c r="D25066" s="32"/>
      <c r="G25066" s="32"/>
      <c r="I25066" s="7"/>
      <c r="J25066" s="7"/>
      <c r="K25066" s="7"/>
      <c r="N25066" s="7"/>
    </row>
    <row r="25067" spans="4:14" s="1" customFormat="1">
      <c r="D25067" s="32"/>
      <c r="G25067" s="32"/>
      <c r="I25067" s="7"/>
      <c r="J25067" s="7"/>
      <c r="K25067" s="7"/>
      <c r="N25067" s="7"/>
    </row>
    <row r="25068" spans="4:14" s="1" customFormat="1">
      <c r="D25068" s="32"/>
      <c r="G25068" s="32"/>
      <c r="I25068" s="7"/>
      <c r="J25068" s="7"/>
      <c r="K25068" s="7"/>
      <c r="N25068" s="7"/>
    </row>
    <row r="25069" spans="4:14" s="1" customFormat="1">
      <c r="D25069" s="32"/>
      <c r="G25069" s="32"/>
      <c r="I25069" s="7"/>
      <c r="J25069" s="7"/>
      <c r="K25069" s="7"/>
      <c r="N25069" s="7"/>
    </row>
    <row r="25070" spans="4:14" s="1" customFormat="1">
      <c r="D25070" s="32"/>
      <c r="G25070" s="32"/>
      <c r="I25070" s="7"/>
      <c r="J25070" s="7"/>
      <c r="K25070" s="7"/>
      <c r="N25070" s="7"/>
    </row>
    <row r="25071" spans="4:14" s="1" customFormat="1">
      <c r="D25071" s="32"/>
      <c r="G25071" s="32"/>
      <c r="I25071" s="7"/>
      <c r="J25071" s="7"/>
      <c r="K25071" s="7"/>
      <c r="N25071" s="7"/>
    </row>
    <row r="25072" spans="4:14" s="1" customFormat="1">
      <c r="D25072" s="32"/>
      <c r="G25072" s="32"/>
      <c r="I25072" s="7"/>
      <c r="J25072" s="7"/>
      <c r="K25072" s="7"/>
      <c r="N25072" s="7"/>
    </row>
    <row r="25073" spans="4:14" s="1" customFormat="1">
      <c r="D25073" s="32"/>
      <c r="G25073" s="32"/>
      <c r="I25073" s="7"/>
      <c r="J25073" s="7"/>
      <c r="K25073" s="7"/>
      <c r="N25073" s="7"/>
    </row>
    <row r="25074" spans="4:14" s="1" customFormat="1">
      <c r="D25074" s="32"/>
      <c r="G25074" s="32"/>
      <c r="I25074" s="7"/>
      <c r="J25074" s="7"/>
      <c r="K25074" s="7"/>
      <c r="N25074" s="7"/>
    </row>
    <row r="25075" spans="4:14" s="1" customFormat="1">
      <c r="D25075" s="32"/>
      <c r="G25075" s="32"/>
      <c r="I25075" s="7"/>
      <c r="J25075" s="7"/>
      <c r="K25075" s="7"/>
      <c r="N25075" s="7"/>
    </row>
    <row r="25076" spans="4:14" s="1" customFormat="1">
      <c r="D25076" s="32"/>
      <c r="G25076" s="32"/>
      <c r="I25076" s="7"/>
      <c r="J25076" s="7"/>
      <c r="K25076" s="7"/>
      <c r="N25076" s="7"/>
    </row>
    <row r="25077" spans="4:14" s="1" customFormat="1">
      <c r="D25077" s="32"/>
      <c r="G25077" s="32"/>
      <c r="I25077" s="7"/>
      <c r="J25077" s="7"/>
      <c r="K25077" s="7"/>
      <c r="N25077" s="7"/>
    </row>
    <row r="25078" spans="4:14" s="1" customFormat="1">
      <c r="D25078" s="32"/>
      <c r="G25078" s="32"/>
      <c r="I25078" s="7"/>
      <c r="J25078" s="7"/>
      <c r="K25078" s="7"/>
      <c r="N25078" s="7"/>
    </row>
    <row r="25079" spans="4:14" s="1" customFormat="1">
      <c r="D25079" s="32"/>
      <c r="G25079" s="32"/>
      <c r="I25079" s="7"/>
      <c r="J25079" s="7"/>
      <c r="K25079" s="7"/>
      <c r="N25079" s="7"/>
    </row>
    <row r="25080" spans="4:14" s="1" customFormat="1">
      <c r="D25080" s="32"/>
      <c r="G25080" s="32"/>
      <c r="I25080" s="7"/>
      <c r="J25080" s="7"/>
      <c r="K25080" s="7"/>
      <c r="N25080" s="7"/>
    </row>
    <row r="25081" spans="4:14" s="1" customFormat="1">
      <c r="D25081" s="32"/>
      <c r="G25081" s="32"/>
      <c r="I25081" s="7"/>
      <c r="J25081" s="7"/>
      <c r="K25081" s="7"/>
      <c r="N25081" s="7"/>
    </row>
    <row r="25082" spans="4:14" s="1" customFormat="1">
      <c r="D25082" s="32"/>
      <c r="G25082" s="32"/>
      <c r="I25082" s="7"/>
      <c r="J25082" s="7"/>
      <c r="K25082" s="7"/>
      <c r="N25082" s="7"/>
    </row>
    <row r="25083" spans="4:14" s="1" customFormat="1">
      <c r="D25083" s="32"/>
      <c r="G25083" s="32"/>
      <c r="I25083" s="7"/>
      <c r="J25083" s="7"/>
      <c r="K25083" s="7"/>
      <c r="N25083" s="7"/>
    </row>
    <row r="25084" spans="4:14" s="1" customFormat="1">
      <c r="D25084" s="32"/>
      <c r="G25084" s="32"/>
      <c r="I25084" s="7"/>
      <c r="J25084" s="7"/>
      <c r="K25084" s="7"/>
      <c r="N25084" s="7"/>
    </row>
    <row r="25085" spans="4:14" s="1" customFormat="1">
      <c r="D25085" s="32"/>
      <c r="G25085" s="32"/>
      <c r="I25085" s="7"/>
      <c r="J25085" s="7"/>
      <c r="K25085" s="7"/>
      <c r="N25085" s="7"/>
    </row>
    <row r="25086" spans="4:14" s="1" customFormat="1">
      <c r="D25086" s="32"/>
      <c r="G25086" s="32"/>
      <c r="I25086" s="7"/>
      <c r="J25086" s="7"/>
      <c r="K25086" s="7"/>
      <c r="N25086" s="7"/>
    </row>
    <row r="25087" spans="4:14" s="1" customFormat="1">
      <c r="D25087" s="32"/>
      <c r="G25087" s="32"/>
      <c r="I25087" s="7"/>
      <c r="J25087" s="7"/>
      <c r="K25087" s="7"/>
      <c r="N25087" s="7"/>
    </row>
    <row r="25088" spans="4:14" s="1" customFormat="1">
      <c r="D25088" s="32"/>
      <c r="G25088" s="32"/>
      <c r="I25088" s="7"/>
      <c r="J25088" s="7"/>
      <c r="K25088" s="7"/>
      <c r="N25088" s="7"/>
    </row>
    <row r="25089" spans="4:14" s="1" customFormat="1">
      <c r="D25089" s="32"/>
      <c r="G25089" s="32"/>
      <c r="I25089" s="7"/>
      <c r="J25089" s="7"/>
      <c r="K25089" s="7"/>
      <c r="N25089" s="7"/>
    </row>
    <row r="25090" spans="4:14" s="1" customFormat="1">
      <c r="D25090" s="32"/>
      <c r="G25090" s="32"/>
      <c r="I25090" s="7"/>
      <c r="J25090" s="7"/>
      <c r="K25090" s="7"/>
      <c r="N25090" s="7"/>
    </row>
    <row r="25091" spans="4:14" s="1" customFormat="1">
      <c r="D25091" s="32"/>
      <c r="G25091" s="32"/>
      <c r="I25091" s="7"/>
      <c r="J25091" s="7"/>
      <c r="K25091" s="7"/>
      <c r="N25091" s="7"/>
    </row>
    <row r="25092" spans="4:14" s="1" customFormat="1">
      <c r="D25092" s="32"/>
      <c r="G25092" s="32"/>
      <c r="I25092" s="7"/>
      <c r="J25092" s="7"/>
      <c r="K25092" s="7"/>
      <c r="N25092" s="7"/>
    </row>
    <row r="25093" spans="4:14" s="1" customFormat="1">
      <c r="D25093" s="32"/>
      <c r="G25093" s="32"/>
      <c r="I25093" s="7"/>
      <c r="J25093" s="7"/>
      <c r="K25093" s="7"/>
      <c r="N25093" s="7"/>
    </row>
    <row r="25094" spans="4:14" s="1" customFormat="1">
      <c r="D25094" s="32"/>
      <c r="G25094" s="32"/>
      <c r="I25094" s="7"/>
      <c r="J25094" s="7"/>
      <c r="K25094" s="7"/>
      <c r="N25094" s="7"/>
    </row>
    <row r="25095" spans="4:14" s="1" customFormat="1">
      <c r="D25095" s="32"/>
      <c r="G25095" s="32"/>
      <c r="I25095" s="7"/>
      <c r="J25095" s="7"/>
      <c r="K25095" s="7"/>
      <c r="N25095" s="7"/>
    </row>
    <row r="25096" spans="4:14" s="1" customFormat="1">
      <c r="D25096" s="32"/>
      <c r="G25096" s="32"/>
      <c r="I25096" s="7"/>
      <c r="J25096" s="7"/>
      <c r="K25096" s="7"/>
      <c r="N25096" s="7"/>
    </row>
    <row r="25097" spans="4:14" s="1" customFormat="1">
      <c r="D25097" s="32"/>
      <c r="G25097" s="32"/>
      <c r="I25097" s="7"/>
      <c r="J25097" s="7"/>
      <c r="K25097" s="7"/>
      <c r="N25097" s="7"/>
    </row>
    <row r="25098" spans="4:14" s="1" customFormat="1">
      <c r="D25098" s="32"/>
      <c r="G25098" s="32"/>
      <c r="I25098" s="7"/>
      <c r="J25098" s="7"/>
      <c r="K25098" s="7"/>
      <c r="N25098" s="7"/>
    </row>
    <row r="25099" spans="4:14" s="1" customFormat="1">
      <c r="D25099" s="32"/>
      <c r="G25099" s="32"/>
      <c r="I25099" s="7"/>
      <c r="J25099" s="7"/>
      <c r="K25099" s="7"/>
      <c r="N25099" s="7"/>
    </row>
    <row r="25100" spans="4:14" s="1" customFormat="1">
      <c r="D25100" s="32"/>
      <c r="G25100" s="32"/>
      <c r="I25100" s="7"/>
      <c r="J25100" s="7"/>
      <c r="K25100" s="7"/>
      <c r="N25100" s="7"/>
    </row>
    <row r="25101" spans="4:14" s="1" customFormat="1">
      <c r="D25101" s="32"/>
      <c r="G25101" s="32"/>
      <c r="I25101" s="7"/>
      <c r="J25101" s="7"/>
      <c r="K25101" s="7"/>
      <c r="N25101" s="7"/>
    </row>
    <row r="25102" spans="4:14" s="1" customFormat="1">
      <c r="D25102" s="32"/>
      <c r="G25102" s="32"/>
      <c r="I25102" s="7"/>
      <c r="J25102" s="7"/>
      <c r="K25102" s="7"/>
      <c r="N25102" s="7"/>
    </row>
    <row r="25103" spans="4:14" s="1" customFormat="1">
      <c r="D25103" s="32"/>
      <c r="G25103" s="32"/>
      <c r="I25103" s="7"/>
      <c r="J25103" s="7"/>
      <c r="K25103" s="7"/>
      <c r="N25103" s="7"/>
    </row>
    <row r="25104" spans="4:14" s="1" customFormat="1">
      <c r="D25104" s="32"/>
      <c r="G25104" s="32"/>
      <c r="I25104" s="7"/>
      <c r="J25104" s="7"/>
      <c r="K25104" s="7"/>
      <c r="N25104" s="7"/>
    </row>
    <row r="25105" spans="4:14" s="1" customFormat="1">
      <c r="D25105" s="32"/>
      <c r="G25105" s="32"/>
      <c r="I25105" s="7"/>
      <c r="J25105" s="7"/>
      <c r="K25105" s="7"/>
      <c r="N25105" s="7"/>
    </row>
    <row r="25106" spans="4:14" s="1" customFormat="1">
      <c r="D25106" s="32"/>
      <c r="G25106" s="32"/>
      <c r="I25106" s="7"/>
      <c r="J25106" s="7"/>
      <c r="K25106" s="7"/>
      <c r="N25106" s="7"/>
    </row>
    <row r="25107" spans="4:14" s="1" customFormat="1">
      <c r="D25107" s="32"/>
      <c r="G25107" s="32"/>
      <c r="I25107" s="7"/>
      <c r="J25107" s="7"/>
      <c r="K25107" s="7"/>
      <c r="N25107" s="7"/>
    </row>
    <row r="25108" spans="4:14" s="1" customFormat="1">
      <c r="D25108" s="32"/>
      <c r="G25108" s="32"/>
      <c r="I25108" s="7"/>
      <c r="J25108" s="7"/>
      <c r="K25108" s="7"/>
      <c r="N25108" s="7"/>
    </row>
    <row r="25109" spans="4:14" s="1" customFormat="1">
      <c r="D25109" s="32"/>
      <c r="G25109" s="32"/>
      <c r="I25109" s="7"/>
      <c r="J25109" s="7"/>
      <c r="K25109" s="7"/>
      <c r="N25109" s="7"/>
    </row>
    <row r="25110" spans="4:14" s="1" customFormat="1">
      <c r="D25110" s="32"/>
      <c r="G25110" s="32"/>
      <c r="I25110" s="7"/>
      <c r="J25110" s="7"/>
      <c r="K25110" s="7"/>
      <c r="N25110" s="7"/>
    </row>
    <row r="25111" spans="4:14" s="1" customFormat="1">
      <c r="D25111" s="32"/>
      <c r="G25111" s="32"/>
      <c r="I25111" s="7"/>
      <c r="J25111" s="7"/>
      <c r="K25111" s="7"/>
      <c r="N25111" s="7"/>
    </row>
    <row r="25112" spans="4:14" s="1" customFormat="1">
      <c r="D25112" s="32"/>
      <c r="G25112" s="32"/>
      <c r="I25112" s="7"/>
      <c r="J25112" s="7"/>
      <c r="K25112" s="7"/>
      <c r="N25112" s="7"/>
    </row>
    <row r="25113" spans="4:14" s="1" customFormat="1">
      <c r="D25113" s="32"/>
      <c r="G25113" s="32"/>
      <c r="I25113" s="7"/>
      <c r="J25113" s="7"/>
      <c r="K25113" s="7"/>
      <c r="N25113" s="7"/>
    </row>
    <row r="25114" spans="4:14" s="1" customFormat="1">
      <c r="D25114" s="32"/>
      <c r="G25114" s="32"/>
      <c r="I25114" s="7"/>
      <c r="J25114" s="7"/>
      <c r="K25114" s="7"/>
      <c r="N25114" s="7"/>
    </row>
    <row r="25115" spans="4:14" s="1" customFormat="1">
      <c r="D25115" s="32"/>
      <c r="G25115" s="32"/>
      <c r="I25115" s="7"/>
      <c r="J25115" s="7"/>
      <c r="K25115" s="7"/>
      <c r="N25115" s="7"/>
    </row>
    <row r="25116" spans="4:14" s="1" customFormat="1">
      <c r="D25116" s="32"/>
      <c r="G25116" s="32"/>
      <c r="I25116" s="7"/>
      <c r="J25116" s="7"/>
      <c r="K25116" s="7"/>
      <c r="N25116" s="7"/>
    </row>
    <row r="25117" spans="4:14" s="1" customFormat="1">
      <c r="D25117" s="32"/>
      <c r="G25117" s="32"/>
      <c r="I25117" s="7"/>
      <c r="J25117" s="7"/>
      <c r="K25117" s="7"/>
      <c r="N25117" s="7"/>
    </row>
    <row r="25118" spans="4:14" s="1" customFormat="1">
      <c r="D25118" s="32"/>
      <c r="G25118" s="32"/>
      <c r="I25118" s="7"/>
      <c r="J25118" s="7"/>
      <c r="K25118" s="7"/>
      <c r="N25118" s="7"/>
    </row>
    <row r="25119" spans="4:14" s="1" customFormat="1">
      <c r="D25119" s="32"/>
      <c r="G25119" s="32"/>
      <c r="I25119" s="7"/>
      <c r="J25119" s="7"/>
      <c r="K25119" s="7"/>
      <c r="N25119" s="7"/>
    </row>
    <row r="25120" spans="4:14" s="1" customFormat="1">
      <c r="D25120" s="32"/>
      <c r="G25120" s="32"/>
      <c r="I25120" s="7"/>
      <c r="J25120" s="7"/>
      <c r="K25120" s="7"/>
      <c r="N25120" s="7"/>
    </row>
    <row r="25121" spans="4:14" s="1" customFormat="1">
      <c r="D25121" s="32"/>
      <c r="G25121" s="32"/>
      <c r="I25121" s="7"/>
      <c r="J25121" s="7"/>
      <c r="K25121" s="7"/>
      <c r="N25121" s="7"/>
    </row>
    <row r="25122" spans="4:14" s="1" customFormat="1">
      <c r="D25122" s="32"/>
      <c r="G25122" s="32"/>
      <c r="I25122" s="7"/>
      <c r="J25122" s="7"/>
      <c r="K25122" s="7"/>
      <c r="N25122" s="7"/>
    </row>
    <row r="25123" spans="4:14" s="1" customFormat="1">
      <c r="D25123" s="32"/>
      <c r="G25123" s="32"/>
      <c r="I25123" s="7"/>
      <c r="J25123" s="7"/>
      <c r="K25123" s="7"/>
      <c r="N25123" s="7"/>
    </row>
    <row r="25124" spans="4:14" s="1" customFormat="1">
      <c r="D25124" s="32"/>
      <c r="G25124" s="32"/>
      <c r="I25124" s="7"/>
      <c r="J25124" s="7"/>
      <c r="K25124" s="7"/>
      <c r="N25124" s="7"/>
    </row>
    <row r="25125" spans="4:14" s="1" customFormat="1">
      <c r="D25125" s="32"/>
      <c r="G25125" s="32"/>
      <c r="I25125" s="7"/>
      <c r="J25125" s="7"/>
      <c r="K25125" s="7"/>
      <c r="N25125" s="7"/>
    </row>
    <row r="25126" spans="4:14" s="1" customFormat="1">
      <c r="D25126" s="32"/>
      <c r="G25126" s="32"/>
      <c r="I25126" s="7"/>
      <c r="J25126" s="7"/>
      <c r="K25126" s="7"/>
      <c r="N25126" s="7"/>
    </row>
    <row r="25127" spans="4:14" s="1" customFormat="1">
      <c r="D25127" s="32"/>
      <c r="G25127" s="32"/>
      <c r="I25127" s="7"/>
      <c r="J25127" s="7"/>
      <c r="K25127" s="7"/>
      <c r="N25127" s="7"/>
    </row>
    <row r="25128" spans="4:14" s="1" customFormat="1">
      <c r="D25128" s="32"/>
      <c r="G25128" s="32"/>
      <c r="I25128" s="7"/>
      <c r="J25128" s="7"/>
      <c r="K25128" s="7"/>
      <c r="N25128" s="7"/>
    </row>
    <row r="25129" spans="4:14" s="1" customFormat="1">
      <c r="D25129" s="32"/>
      <c r="G25129" s="32"/>
      <c r="I25129" s="7"/>
      <c r="J25129" s="7"/>
      <c r="K25129" s="7"/>
      <c r="N25129" s="7"/>
    </row>
    <row r="25130" spans="4:14" s="1" customFormat="1">
      <c r="D25130" s="32"/>
      <c r="G25130" s="32"/>
      <c r="I25130" s="7"/>
      <c r="J25130" s="7"/>
      <c r="K25130" s="7"/>
      <c r="N25130" s="7"/>
    </row>
    <row r="25131" spans="4:14" s="1" customFormat="1">
      <c r="D25131" s="32"/>
      <c r="G25131" s="32"/>
      <c r="I25131" s="7"/>
      <c r="J25131" s="7"/>
      <c r="K25131" s="7"/>
      <c r="N25131" s="7"/>
    </row>
    <row r="25132" spans="4:14" s="1" customFormat="1">
      <c r="D25132" s="32"/>
      <c r="G25132" s="32"/>
      <c r="I25132" s="7"/>
      <c r="J25132" s="7"/>
      <c r="K25132" s="7"/>
      <c r="N25132" s="7"/>
    </row>
    <row r="25133" spans="4:14" s="1" customFormat="1">
      <c r="D25133" s="32"/>
      <c r="G25133" s="32"/>
      <c r="I25133" s="7"/>
      <c r="J25133" s="7"/>
      <c r="K25133" s="7"/>
      <c r="N25133" s="7"/>
    </row>
    <row r="25134" spans="4:14" s="1" customFormat="1">
      <c r="D25134" s="32"/>
      <c r="G25134" s="32"/>
      <c r="I25134" s="7"/>
      <c r="J25134" s="7"/>
      <c r="K25134" s="7"/>
      <c r="N25134" s="7"/>
    </row>
    <row r="25135" spans="4:14" s="1" customFormat="1">
      <c r="D25135" s="32"/>
      <c r="G25135" s="32"/>
      <c r="I25135" s="7"/>
      <c r="J25135" s="7"/>
      <c r="K25135" s="7"/>
      <c r="N25135" s="7"/>
    </row>
    <row r="25136" spans="4:14" s="1" customFormat="1">
      <c r="D25136" s="32"/>
      <c r="G25136" s="32"/>
      <c r="I25136" s="7"/>
      <c r="J25136" s="7"/>
      <c r="K25136" s="7"/>
      <c r="N25136" s="7"/>
    </row>
    <row r="25137" spans="4:14" s="1" customFormat="1">
      <c r="D25137" s="32"/>
      <c r="G25137" s="32"/>
      <c r="I25137" s="7"/>
      <c r="J25137" s="7"/>
      <c r="K25137" s="7"/>
      <c r="N25137" s="7"/>
    </row>
    <row r="25138" spans="4:14" s="1" customFormat="1">
      <c r="D25138" s="32"/>
      <c r="G25138" s="32"/>
      <c r="I25138" s="7"/>
      <c r="J25138" s="7"/>
      <c r="K25138" s="7"/>
      <c r="N25138" s="7"/>
    </row>
    <row r="25139" spans="4:14" s="1" customFormat="1">
      <c r="D25139" s="32"/>
      <c r="G25139" s="32"/>
      <c r="I25139" s="7"/>
      <c r="J25139" s="7"/>
      <c r="K25139" s="7"/>
      <c r="N25139" s="7"/>
    </row>
    <row r="25140" spans="4:14" s="1" customFormat="1">
      <c r="D25140" s="32"/>
      <c r="G25140" s="32"/>
      <c r="I25140" s="7"/>
      <c r="J25140" s="7"/>
      <c r="K25140" s="7"/>
      <c r="N25140" s="7"/>
    </row>
    <row r="25141" spans="4:14" s="1" customFormat="1">
      <c r="D25141" s="32"/>
      <c r="G25141" s="32"/>
      <c r="I25141" s="7"/>
      <c r="J25141" s="7"/>
      <c r="K25141" s="7"/>
      <c r="N25141" s="7"/>
    </row>
    <row r="25142" spans="4:14" s="1" customFormat="1">
      <c r="D25142" s="32"/>
      <c r="G25142" s="32"/>
      <c r="I25142" s="7"/>
      <c r="J25142" s="7"/>
      <c r="K25142" s="7"/>
      <c r="N25142" s="7"/>
    </row>
    <row r="25143" spans="4:14" s="1" customFormat="1">
      <c r="D25143" s="32"/>
      <c r="G25143" s="32"/>
      <c r="I25143" s="7"/>
      <c r="J25143" s="7"/>
      <c r="K25143" s="7"/>
      <c r="N25143" s="7"/>
    </row>
    <row r="25144" spans="4:14" s="1" customFormat="1">
      <c r="D25144" s="32"/>
      <c r="G25144" s="32"/>
      <c r="I25144" s="7"/>
      <c r="J25144" s="7"/>
      <c r="K25144" s="7"/>
      <c r="N25144" s="7"/>
    </row>
    <row r="25145" spans="4:14" s="1" customFormat="1">
      <c r="D25145" s="32"/>
      <c r="G25145" s="32"/>
      <c r="I25145" s="7"/>
      <c r="J25145" s="7"/>
      <c r="K25145" s="7"/>
      <c r="N25145" s="7"/>
    </row>
    <row r="25146" spans="4:14" s="1" customFormat="1">
      <c r="D25146" s="32"/>
      <c r="G25146" s="32"/>
      <c r="I25146" s="7"/>
      <c r="J25146" s="7"/>
      <c r="K25146" s="7"/>
      <c r="N25146" s="7"/>
    </row>
    <row r="25147" spans="4:14" s="1" customFormat="1">
      <c r="D25147" s="32"/>
      <c r="G25147" s="32"/>
      <c r="I25147" s="7"/>
      <c r="J25147" s="7"/>
      <c r="K25147" s="7"/>
      <c r="N25147" s="7"/>
    </row>
    <row r="25148" spans="4:14" s="1" customFormat="1">
      <c r="D25148" s="32"/>
      <c r="G25148" s="32"/>
      <c r="I25148" s="7"/>
      <c r="J25148" s="7"/>
      <c r="K25148" s="7"/>
      <c r="N25148" s="7"/>
    </row>
    <row r="25149" spans="4:14" s="1" customFormat="1">
      <c r="D25149" s="32"/>
      <c r="G25149" s="32"/>
      <c r="I25149" s="7"/>
      <c r="J25149" s="7"/>
      <c r="K25149" s="7"/>
      <c r="N25149" s="7"/>
    </row>
    <row r="25150" spans="4:14" s="1" customFormat="1">
      <c r="D25150" s="32"/>
      <c r="G25150" s="32"/>
      <c r="I25150" s="7"/>
      <c r="J25150" s="7"/>
      <c r="K25150" s="7"/>
      <c r="N25150" s="7"/>
    </row>
    <row r="25151" spans="4:14" s="1" customFormat="1">
      <c r="D25151" s="32"/>
      <c r="G25151" s="32"/>
      <c r="I25151" s="7"/>
      <c r="J25151" s="7"/>
      <c r="K25151" s="7"/>
      <c r="N25151" s="7"/>
    </row>
    <row r="25152" spans="4:14" s="1" customFormat="1">
      <c r="D25152" s="32"/>
      <c r="G25152" s="32"/>
      <c r="I25152" s="7"/>
      <c r="J25152" s="7"/>
      <c r="K25152" s="7"/>
      <c r="N25152" s="7"/>
    </row>
    <row r="25153" spans="4:14" s="1" customFormat="1">
      <c r="D25153" s="32"/>
      <c r="G25153" s="32"/>
      <c r="I25153" s="7"/>
      <c r="J25153" s="7"/>
      <c r="K25153" s="7"/>
      <c r="N25153" s="7"/>
    </row>
    <row r="25154" spans="4:14" s="1" customFormat="1">
      <c r="D25154" s="32"/>
      <c r="G25154" s="32"/>
      <c r="I25154" s="7"/>
      <c r="J25154" s="7"/>
      <c r="K25154" s="7"/>
      <c r="N25154" s="7"/>
    </row>
    <row r="25155" spans="4:14" s="1" customFormat="1">
      <c r="D25155" s="32"/>
      <c r="G25155" s="32"/>
      <c r="I25155" s="7"/>
      <c r="J25155" s="7"/>
      <c r="K25155" s="7"/>
      <c r="N25155" s="7"/>
    </row>
    <row r="25156" spans="4:14" s="1" customFormat="1">
      <c r="D25156" s="32"/>
      <c r="G25156" s="32"/>
      <c r="I25156" s="7"/>
      <c r="J25156" s="7"/>
      <c r="K25156" s="7"/>
      <c r="N25156" s="7"/>
    </row>
    <row r="25157" spans="4:14" s="1" customFormat="1">
      <c r="D25157" s="32"/>
      <c r="G25157" s="32"/>
      <c r="I25157" s="7"/>
      <c r="J25157" s="7"/>
      <c r="K25157" s="7"/>
      <c r="N25157" s="7"/>
    </row>
    <row r="25158" spans="4:14" s="1" customFormat="1">
      <c r="D25158" s="32"/>
      <c r="G25158" s="32"/>
      <c r="I25158" s="7"/>
      <c r="J25158" s="7"/>
      <c r="K25158" s="7"/>
      <c r="N25158" s="7"/>
    </row>
    <row r="25159" spans="4:14" s="1" customFormat="1">
      <c r="D25159" s="32"/>
      <c r="G25159" s="32"/>
      <c r="I25159" s="7"/>
      <c r="J25159" s="7"/>
      <c r="K25159" s="7"/>
      <c r="N25159" s="7"/>
    </row>
    <row r="25160" spans="4:14" s="1" customFormat="1">
      <c r="D25160" s="32"/>
      <c r="G25160" s="32"/>
      <c r="I25160" s="7"/>
      <c r="J25160" s="7"/>
      <c r="K25160" s="7"/>
      <c r="N25160" s="7"/>
    </row>
    <row r="25161" spans="4:14" s="1" customFormat="1">
      <c r="D25161" s="32"/>
      <c r="G25161" s="32"/>
      <c r="I25161" s="7"/>
      <c r="J25161" s="7"/>
      <c r="K25161" s="7"/>
      <c r="N25161" s="7"/>
    </row>
    <row r="25162" spans="4:14" s="1" customFormat="1">
      <c r="D25162" s="32"/>
      <c r="G25162" s="32"/>
      <c r="I25162" s="7"/>
      <c r="J25162" s="7"/>
      <c r="K25162" s="7"/>
      <c r="N25162" s="7"/>
    </row>
    <row r="25163" spans="4:14" s="1" customFormat="1">
      <c r="D25163" s="32"/>
      <c r="G25163" s="32"/>
      <c r="I25163" s="7"/>
      <c r="J25163" s="7"/>
      <c r="K25163" s="7"/>
      <c r="N25163" s="7"/>
    </row>
    <row r="25164" spans="4:14" s="1" customFormat="1">
      <c r="D25164" s="32"/>
      <c r="G25164" s="32"/>
      <c r="I25164" s="7"/>
      <c r="J25164" s="7"/>
      <c r="K25164" s="7"/>
      <c r="N25164" s="7"/>
    </row>
    <row r="25165" spans="4:14" s="1" customFormat="1">
      <c r="D25165" s="32"/>
      <c r="G25165" s="32"/>
      <c r="I25165" s="7"/>
      <c r="J25165" s="7"/>
      <c r="K25165" s="7"/>
      <c r="N25165" s="7"/>
    </row>
    <row r="25166" spans="4:14" s="1" customFormat="1">
      <c r="D25166" s="32"/>
      <c r="G25166" s="32"/>
      <c r="I25166" s="7"/>
      <c r="J25166" s="7"/>
      <c r="K25166" s="7"/>
      <c r="N25166" s="7"/>
    </row>
    <row r="25167" spans="4:14" s="1" customFormat="1">
      <c r="D25167" s="32"/>
      <c r="G25167" s="32"/>
      <c r="I25167" s="7"/>
      <c r="J25167" s="7"/>
      <c r="K25167" s="7"/>
      <c r="N25167" s="7"/>
    </row>
    <row r="25168" spans="4:14" s="1" customFormat="1">
      <c r="D25168" s="32"/>
      <c r="G25168" s="32"/>
      <c r="I25168" s="7"/>
      <c r="J25168" s="7"/>
      <c r="K25168" s="7"/>
      <c r="N25168" s="7"/>
    </row>
    <row r="25169" spans="4:14" s="1" customFormat="1">
      <c r="D25169" s="32"/>
      <c r="G25169" s="32"/>
      <c r="I25169" s="7"/>
      <c r="J25169" s="7"/>
      <c r="K25169" s="7"/>
      <c r="N25169" s="7"/>
    </row>
    <row r="25170" spans="4:14" s="1" customFormat="1">
      <c r="D25170" s="32"/>
      <c r="G25170" s="32"/>
      <c r="I25170" s="7"/>
      <c r="J25170" s="7"/>
      <c r="K25170" s="7"/>
      <c r="N25170" s="7"/>
    </row>
    <row r="25171" spans="4:14" s="1" customFormat="1">
      <c r="D25171" s="32"/>
      <c r="G25171" s="32"/>
      <c r="I25171" s="7"/>
      <c r="J25171" s="7"/>
      <c r="K25171" s="7"/>
      <c r="N25171" s="7"/>
    </row>
    <row r="25172" spans="4:14" s="1" customFormat="1">
      <c r="D25172" s="32"/>
      <c r="G25172" s="32"/>
      <c r="I25172" s="7"/>
      <c r="J25172" s="7"/>
      <c r="K25172" s="7"/>
      <c r="N25172" s="7"/>
    </row>
    <row r="25173" spans="4:14" s="1" customFormat="1">
      <c r="D25173" s="32"/>
      <c r="G25173" s="32"/>
      <c r="I25173" s="7"/>
      <c r="J25173" s="7"/>
      <c r="K25173" s="7"/>
      <c r="N25173" s="7"/>
    </row>
    <row r="25174" spans="4:14" s="1" customFormat="1">
      <c r="D25174" s="32"/>
      <c r="G25174" s="32"/>
      <c r="I25174" s="7"/>
      <c r="J25174" s="7"/>
      <c r="K25174" s="7"/>
      <c r="N25174" s="7"/>
    </row>
    <row r="25175" spans="4:14" s="1" customFormat="1">
      <c r="D25175" s="32"/>
      <c r="G25175" s="32"/>
      <c r="I25175" s="7"/>
      <c r="J25175" s="7"/>
      <c r="K25175" s="7"/>
      <c r="N25175" s="7"/>
    </row>
    <row r="25176" spans="4:14" s="1" customFormat="1">
      <c r="D25176" s="32"/>
      <c r="G25176" s="32"/>
      <c r="I25176" s="7"/>
      <c r="J25176" s="7"/>
      <c r="K25176" s="7"/>
      <c r="N25176" s="7"/>
    </row>
    <row r="25177" spans="4:14" s="1" customFormat="1">
      <c r="D25177" s="32"/>
      <c r="G25177" s="32"/>
      <c r="I25177" s="7"/>
      <c r="J25177" s="7"/>
      <c r="K25177" s="7"/>
      <c r="N25177" s="7"/>
    </row>
    <row r="25178" spans="4:14" s="1" customFormat="1">
      <c r="D25178" s="32"/>
      <c r="G25178" s="32"/>
      <c r="I25178" s="7"/>
      <c r="J25178" s="7"/>
      <c r="K25178" s="7"/>
      <c r="N25178" s="7"/>
    </row>
    <row r="25179" spans="4:14" s="1" customFormat="1">
      <c r="D25179" s="32"/>
      <c r="G25179" s="32"/>
      <c r="I25179" s="7"/>
      <c r="J25179" s="7"/>
      <c r="K25179" s="7"/>
      <c r="N25179" s="7"/>
    </row>
    <row r="25180" spans="4:14" s="1" customFormat="1">
      <c r="D25180" s="32"/>
      <c r="G25180" s="32"/>
      <c r="I25180" s="7"/>
      <c r="J25180" s="7"/>
      <c r="K25180" s="7"/>
      <c r="N25180" s="7"/>
    </row>
    <row r="25181" spans="4:14" s="1" customFormat="1">
      <c r="D25181" s="32"/>
      <c r="G25181" s="32"/>
      <c r="I25181" s="7"/>
      <c r="J25181" s="7"/>
      <c r="K25181" s="7"/>
      <c r="N25181" s="7"/>
    </row>
    <row r="25182" spans="4:14" s="1" customFormat="1">
      <c r="D25182" s="32"/>
      <c r="G25182" s="32"/>
      <c r="I25182" s="7"/>
      <c r="J25182" s="7"/>
      <c r="K25182" s="7"/>
      <c r="N25182" s="7"/>
    </row>
    <row r="25183" spans="4:14" s="1" customFormat="1">
      <c r="D25183" s="32"/>
      <c r="G25183" s="32"/>
      <c r="I25183" s="7"/>
      <c r="J25183" s="7"/>
      <c r="K25183" s="7"/>
      <c r="N25183" s="7"/>
    </row>
    <row r="25184" spans="4:14" s="1" customFormat="1">
      <c r="D25184" s="32"/>
      <c r="G25184" s="32"/>
      <c r="I25184" s="7"/>
      <c r="J25184" s="7"/>
      <c r="K25184" s="7"/>
      <c r="N25184" s="7"/>
    </row>
    <row r="25185" spans="4:14" s="1" customFormat="1">
      <c r="D25185" s="32"/>
      <c r="G25185" s="32"/>
      <c r="I25185" s="7"/>
      <c r="J25185" s="7"/>
      <c r="K25185" s="7"/>
      <c r="N25185" s="7"/>
    </row>
    <row r="25186" spans="4:14" s="1" customFormat="1">
      <c r="D25186" s="32"/>
      <c r="G25186" s="32"/>
      <c r="I25186" s="7"/>
      <c r="J25186" s="7"/>
      <c r="K25186" s="7"/>
      <c r="N25186" s="7"/>
    </row>
    <row r="25187" spans="4:14" s="1" customFormat="1">
      <c r="D25187" s="32"/>
      <c r="G25187" s="32"/>
      <c r="I25187" s="7"/>
      <c r="J25187" s="7"/>
      <c r="K25187" s="7"/>
      <c r="N25187" s="7"/>
    </row>
    <row r="25188" spans="4:14" s="1" customFormat="1">
      <c r="D25188" s="32"/>
      <c r="G25188" s="32"/>
      <c r="I25188" s="7"/>
      <c r="J25188" s="7"/>
      <c r="K25188" s="7"/>
      <c r="N25188" s="7"/>
    </row>
    <row r="25189" spans="4:14" s="1" customFormat="1">
      <c r="D25189" s="32"/>
      <c r="G25189" s="32"/>
      <c r="I25189" s="7"/>
      <c r="J25189" s="7"/>
      <c r="K25189" s="7"/>
      <c r="N25189" s="7"/>
    </row>
    <row r="25190" spans="4:14" s="1" customFormat="1">
      <c r="D25190" s="32"/>
      <c r="G25190" s="32"/>
      <c r="I25190" s="7"/>
      <c r="J25190" s="7"/>
      <c r="K25190" s="7"/>
      <c r="N25190" s="7"/>
    </row>
    <row r="25191" spans="4:14" s="1" customFormat="1">
      <c r="D25191" s="32"/>
      <c r="G25191" s="32"/>
      <c r="I25191" s="7"/>
      <c r="J25191" s="7"/>
      <c r="K25191" s="7"/>
      <c r="N25191" s="7"/>
    </row>
    <row r="25192" spans="4:14" s="1" customFormat="1">
      <c r="D25192" s="32"/>
      <c r="G25192" s="32"/>
      <c r="I25192" s="7"/>
      <c r="J25192" s="7"/>
      <c r="K25192" s="7"/>
      <c r="N25192" s="7"/>
    </row>
    <row r="25193" spans="4:14" s="1" customFormat="1">
      <c r="D25193" s="32"/>
      <c r="G25193" s="32"/>
      <c r="I25193" s="7"/>
      <c r="J25193" s="7"/>
      <c r="K25193" s="7"/>
      <c r="N25193" s="7"/>
    </row>
    <row r="25194" spans="4:14" s="1" customFormat="1">
      <c r="D25194" s="32"/>
      <c r="G25194" s="32"/>
      <c r="I25194" s="7"/>
      <c r="J25194" s="7"/>
      <c r="K25194" s="7"/>
      <c r="N25194" s="7"/>
    </row>
    <row r="25195" spans="4:14" s="1" customFormat="1">
      <c r="D25195" s="32"/>
      <c r="G25195" s="32"/>
      <c r="I25195" s="7"/>
      <c r="J25195" s="7"/>
      <c r="K25195" s="7"/>
      <c r="N25195" s="7"/>
    </row>
    <row r="25196" spans="4:14" s="1" customFormat="1">
      <c r="D25196" s="32"/>
      <c r="G25196" s="32"/>
      <c r="I25196" s="7"/>
      <c r="J25196" s="7"/>
      <c r="K25196" s="7"/>
      <c r="N25196" s="7"/>
    </row>
    <row r="25197" spans="4:14" s="1" customFormat="1">
      <c r="D25197" s="32"/>
      <c r="G25197" s="32"/>
      <c r="I25197" s="7"/>
      <c r="J25197" s="7"/>
      <c r="K25197" s="7"/>
      <c r="N25197" s="7"/>
    </row>
    <row r="25198" spans="4:14" s="1" customFormat="1">
      <c r="D25198" s="32"/>
      <c r="G25198" s="32"/>
      <c r="I25198" s="7"/>
      <c r="J25198" s="7"/>
      <c r="K25198" s="7"/>
      <c r="N25198" s="7"/>
    </row>
    <row r="25199" spans="4:14" s="1" customFormat="1">
      <c r="D25199" s="32"/>
      <c r="G25199" s="32"/>
      <c r="I25199" s="7"/>
      <c r="J25199" s="7"/>
      <c r="K25199" s="7"/>
      <c r="N25199" s="7"/>
    </row>
    <row r="25200" spans="4:14" s="1" customFormat="1">
      <c r="D25200" s="32"/>
      <c r="G25200" s="32"/>
      <c r="I25200" s="7"/>
      <c r="J25200" s="7"/>
      <c r="K25200" s="7"/>
      <c r="N25200" s="7"/>
    </row>
    <row r="25201" spans="4:14" s="1" customFormat="1">
      <c r="D25201" s="32"/>
      <c r="G25201" s="32"/>
      <c r="I25201" s="7"/>
      <c r="J25201" s="7"/>
      <c r="K25201" s="7"/>
      <c r="N25201" s="7"/>
    </row>
    <row r="25202" spans="4:14" s="1" customFormat="1">
      <c r="D25202" s="32"/>
      <c r="G25202" s="32"/>
      <c r="I25202" s="7"/>
      <c r="J25202" s="7"/>
      <c r="K25202" s="7"/>
      <c r="N25202" s="7"/>
    </row>
    <row r="25203" spans="4:14" s="1" customFormat="1">
      <c r="D25203" s="32"/>
      <c r="G25203" s="32"/>
      <c r="I25203" s="7"/>
      <c r="J25203" s="7"/>
      <c r="K25203" s="7"/>
      <c r="N25203" s="7"/>
    </row>
    <row r="25204" spans="4:14" s="1" customFormat="1">
      <c r="D25204" s="32"/>
      <c r="G25204" s="32"/>
      <c r="I25204" s="7"/>
      <c r="J25204" s="7"/>
      <c r="K25204" s="7"/>
      <c r="N25204" s="7"/>
    </row>
    <row r="25205" spans="4:14" s="1" customFormat="1">
      <c r="D25205" s="32"/>
      <c r="G25205" s="32"/>
      <c r="I25205" s="7"/>
      <c r="J25205" s="7"/>
      <c r="K25205" s="7"/>
      <c r="N25205" s="7"/>
    </row>
    <row r="25206" spans="4:14" s="1" customFormat="1">
      <c r="D25206" s="32"/>
      <c r="G25206" s="32"/>
      <c r="I25206" s="7"/>
      <c r="J25206" s="7"/>
      <c r="K25206" s="7"/>
      <c r="N25206" s="7"/>
    </row>
    <row r="25207" spans="4:14" s="1" customFormat="1">
      <c r="D25207" s="32"/>
      <c r="G25207" s="32"/>
      <c r="I25207" s="7"/>
      <c r="J25207" s="7"/>
      <c r="K25207" s="7"/>
      <c r="N25207" s="7"/>
    </row>
    <row r="25208" spans="4:14" s="1" customFormat="1">
      <c r="D25208" s="32"/>
      <c r="G25208" s="32"/>
      <c r="I25208" s="7"/>
      <c r="J25208" s="7"/>
      <c r="K25208" s="7"/>
      <c r="N25208" s="7"/>
    </row>
    <row r="25209" spans="4:14" s="1" customFormat="1">
      <c r="D25209" s="32"/>
      <c r="G25209" s="32"/>
      <c r="I25209" s="7"/>
      <c r="J25209" s="7"/>
      <c r="K25209" s="7"/>
      <c r="N25209" s="7"/>
    </row>
    <row r="25210" spans="4:14" s="1" customFormat="1">
      <c r="D25210" s="32"/>
      <c r="G25210" s="32"/>
      <c r="I25210" s="7"/>
      <c r="J25210" s="7"/>
      <c r="K25210" s="7"/>
      <c r="N25210" s="7"/>
    </row>
    <row r="25211" spans="4:14" s="1" customFormat="1">
      <c r="D25211" s="32"/>
      <c r="G25211" s="32"/>
      <c r="I25211" s="7"/>
      <c r="J25211" s="7"/>
      <c r="K25211" s="7"/>
      <c r="N25211" s="7"/>
    </row>
    <row r="25212" spans="4:14" s="1" customFormat="1">
      <c r="D25212" s="32"/>
      <c r="G25212" s="32"/>
      <c r="I25212" s="7"/>
      <c r="J25212" s="7"/>
      <c r="K25212" s="7"/>
      <c r="N25212" s="7"/>
    </row>
    <row r="25213" spans="4:14" s="1" customFormat="1">
      <c r="D25213" s="32"/>
      <c r="G25213" s="32"/>
      <c r="I25213" s="7"/>
      <c r="J25213" s="7"/>
      <c r="K25213" s="7"/>
      <c r="N25213" s="7"/>
    </row>
    <row r="25214" spans="4:14" s="1" customFormat="1">
      <c r="D25214" s="32"/>
      <c r="G25214" s="32"/>
      <c r="I25214" s="7"/>
      <c r="J25214" s="7"/>
      <c r="K25214" s="7"/>
      <c r="N25214" s="7"/>
    </row>
    <row r="25215" spans="4:14" s="1" customFormat="1">
      <c r="D25215" s="32"/>
      <c r="G25215" s="32"/>
      <c r="I25215" s="7"/>
      <c r="J25215" s="7"/>
      <c r="K25215" s="7"/>
      <c r="N25215" s="7"/>
    </row>
    <row r="25216" spans="4:14" s="1" customFormat="1">
      <c r="D25216" s="32"/>
      <c r="G25216" s="32"/>
      <c r="I25216" s="7"/>
      <c r="J25216" s="7"/>
      <c r="K25216" s="7"/>
      <c r="N25216" s="7"/>
    </row>
    <row r="25217" spans="4:14" s="1" customFormat="1">
      <c r="D25217" s="32"/>
      <c r="G25217" s="32"/>
      <c r="I25217" s="7"/>
      <c r="J25217" s="7"/>
      <c r="K25217" s="7"/>
      <c r="N25217" s="7"/>
    </row>
    <row r="25218" spans="4:14" s="1" customFormat="1">
      <c r="D25218" s="32"/>
      <c r="G25218" s="32"/>
      <c r="I25218" s="7"/>
      <c r="J25218" s="7"/>
      <c r="K25218" s="7"/>
      <c r="N25218" s="7"/>
    </row>
    <row r="25219" spans="4:14" s="1" customFormat="1">
      <c r="D25219" s="32"/>
      <c r="G25219" s="32"/>
      <c r="I25219" s="7"/>
      <c r="J25219" s="7"/>
      <c r="K25219" s="7"/>
      <c r="N25219" s="7"/>
    </row>
    <row r="25220" spans="4:14" s="1" customFormat="1">
      <c r="D25220" s="32"/>
      <c r="G25220" s="32"/>
      <c r="I25220" s="7"/>
      <c r="J25220" s="7"/>
      <c r="K25220" s="7"/>
      <c r="N25220" s="7"/>
    </row>
    <row r="25221" spans="4:14" s="1" customFormat="1">
      <c r="D25221" s="32"/>
      <c r="G25221" s="32"/>
      <c r="I25221" s="7"/>
      <c r="J25221" s="7"/>
      <c r="K25221" s="7"/>
      <c r="N25221" s="7"/>
    </row>
    <row r="25222" spans="4:14" s="1" customFormat="1">
      <c r="D25222" s="32"/>
      <c r="G25222" s="32"/>
      <c r="I25222" s="7"/>
      <c r="J25222" s="7"/>
      <c r="K25222" s="7"/>
      <c r="N25222" s="7"/>
    </row>
    <row r="25223" spans="4:14" s="1" customFormat="1">
      <c r="D25223" s="32"/>
      <c r="G25223" s="32"/>
      <c r="I25223" s="7"/>
      <c r="J25223" s="7"/>
      <c r="K25223" s="7"/>
      <c r="N25223" s="7"/>
    </row>
    <row r="25224" spans="4:14" s="1" customFormat="1">
      <c r="D25224" s="32"/>
      <c r="G25224" s="32"/>
      <c r="I25224" s="7"/>
      <c r="J25224" s="7"/>
      <c r="K25224" s="7"/>
      <c r="N25224" s="7"/>
    </row>
    <row r="25225" spans="4:14" s="1" customFormat="1">
      <c r="D25225" s="32"/>
      <c r="G25225" s="32"/>
      <c r="I25225" s="7"/>
      <c r="J25225" s="7"/>
      <c r="K25225" s="7"/>
      <c r="N25225" s="7"/>
    </row>
    <row r="25226" spans="4:14" s="1" customFormat="1">
      <c r="D25226" s="32"/>
      <c r="G25226" s="32"/>
      <c r="I25226" s="7"/>
      <c r="J25226" s="7"/>
      <c r="K25226" s="7"/>
      <c r="N25226" s="7"/>
    </row>
    <row r="25227" spans="4:14" s="1" customFormat="1">
      <c r="D25227" s="32"/>
      <c r="G25227" s="32"/>
      <c r="I25227" s="7"/>
      <c r="J25227" s="7"/>
      <c r="K25227" s="7"/>
      <c r="N25227" s="7"/>
    </row>
    <row r="25228" spans="4:14" s="1" customFormat="1">
      <c r="D25228" s="32"/>
      <c r="G25228" s="32"/>
      <c r="I25228" s="7"/>
      <c r="J25228" s="7"/>
      <c r="K25228" s="7"/>
      <c r="N25228" s="7"/>
    </row>
    <row r="25229" spans="4:14" s="1" customFormat="1">
      <c r="D25229" s="32"/>
      <c r="G25229" s="32"/>
      <c r="I25229" s="7"/>
      <c r="J25229" s="7"/>
      <c r="K25229" s="7"/>
      <c r="N25229" s="7"/>
    </row>
    <row r="25230" spans="4:14" s="1" customFormat="1">
      <c r="D25230" s="32"/>
      <c r="G25230" s="32"/>
      <c r="I25230" s="7"/>
      <c r="J25230" s="7"/>
      <c r="K25230" s="7"/>
      <c r="N25230" s="7"/>
    </row>
    <row r="25231" spans="4:14" s="1" customFormat="1">
      <c r="D25231" s="32"/>
      <c r="G25231" s="32"/>
      <c r="I25231" s="7"/>
      <c r="J25231" s="7"/>
      <c r="K25231" s="7"/>
      <c r="N25231" s="7"/>
    </row>
    <row r="25232" spans="4:14" s="1" customFormat="1">
      <c r="D25232" s="32"/>
      <c r="G25232" s="32"/>
      <c r="I25232" s="7"/>
      <c r="J25232" s="7"/>
      <c r="K25232" s="7"/>
      <c r="N25232" s="7"/>
    </row>
    <row r="25233" spans="4:14" s="1" customFormat="1">
      <c r="D25233" s="32"/>
      <c r="G25233" s="32"/>
      <c r="I25233" s="7"/>
      <c r="J25233" s="7"/>
      <c r="K25233" s="7"/>
      <c r="N25233" s="7"/>
    </row>
    <row r="25234" spans="4:14" s="1" customFormat="1">
      <c r="D25234" s="32"/>
      <c r="G25234" s="32"/>
      <c r="I25234" s="7"/>
      <c r="J25234" s="7"/>
      <c r="K25234" s="7"/>
      <c r="N25234" s="7"/>
    </row>
    <row r="25235" spans="4:14" s="1" customFormat="1">
      <c r="D25235" s="32"/>
      <c r="G25235" s="32"/>
      <c r="I25235" s="7"/>
      <c r="J25235" s="7"/>
      <c r="K25235" s="7"/>
      <c r="N25235" s="7"/>
    </row>
    <row r="25236" spans="4:14" s="1" customFormat="1">
      <c r="D25236" s="32"/>
      <c r="G25236" s="32"/>
      <c r="I25236" s="7"/>
      <c r="J25236" s="7"/>
      <c r="K25236" s="7"/>
      <c r="N25236" s="7"/>
    </row>
    <row r="25237" spans="4:14" s="1" customFormat="1">
      <c r="D25237" s="32"/>
      <c r="G25237" s="32"/>
      <c r="I25237" s="7"/>
      <c r="J25237" s="7"/>
      <c r="K25237" s="7"/>
      <c r="N25237" s="7"/>
    </row>
    <row r="25238" spans="4:14" s="1" customFormat="1">
      <c r="D25238" s="32"/>
      <c r="G25238" s="32"/>
      <c r="I25238" s="7"/>
      <c r="J25238" s="7"/>
      <c r="K25238" s="7"/>
      <c r="N25238" s="7"/>
    </row>
    <row r="25239" spans="4:14" s="1" customFormat="1">
      <c r="D25239" s="32"/>
      <c r="G25239" s="32"/>
      <c r="I25239" s="7"/>
      <c r="J25239" s="7"/>
      <c r="K25239" s="7"/>
      <c r="N25239" s="7"/>
    </row>
    <row r="25240" spans="4:14" s="1" customFormat="1">
      <c r="D25240" s="32"/>
      <c r="G25240" s="32"/>
      <c r="I25240" s="7"/>
      <c r="J25240" s="7"/>
      <c r="K25240" s="7"/>
      <c r="N25240" s="7"/>
    </row>
    <row r="25241" spans="4:14" s="1" customFormat="1">
      <c r="D25241" s="32"/>
      <c r="G25241" s="32"/>
      <c r="I25241" s="7"/>
      <c r="J25241" s="7"/>
      <c r="K25241" s="7"/>
      <c r="N25241" s="7"/>
    </row>
    <row r="25242" spans="4:14" s="1" customFormat="1">
      <c r="D25242" s="32"/>
      <c r="G25242" s="32"/>
      <c r="I25242" s="7"/>
      <c r="J25242" s="7"/>
      <c r="K25242" s="7"/>
      <c r="N25242" s="7"/>
    </row>
    <row r="25243" spans="4:14" s="1" customFormat="1">
      <c r="D25243" s="32"/>
      <c r="G25243" s="32"/>
      <c r="I25243" s="7"/>
      <c r="J25243" s="7"/>
      <c r="K25243" s="7"/>
      <c r="N25243" s="7"/>
    </row>
    <row r="25244" spans="4:14" s="1" customFormat="1">
      <c r="D25244" s="32"/>
      <c r="G25244" s="32"/>
      <c r="I25244" s="7"/>
      <c r="J25244" s="7"/>
      <c r="K25244" s="7"/>
      <c r="N25244" s="7"/>
    </row>
    <row r="25245" spans="4:14" s="1" customFormat="1">
      <c r="D25245" s="32"/>
      <c r="G25245" s="32"/>
      <c r="I25245" s="7"/>
      <c r="J25245" s="7"/>
      <c r="K25245" s="7"/>
      <c r="N25245" s="7"/>
    </row>
    <row r="25246" spans="4:14" s="1" customFormat="1">
      <c r="D25246" s="32"/>
      <c r="G25246" s="32"/>
      <c r="I25246" s="7"/>
      <c r="J25246" s="7"/>
      <c r="K25246" s="7"/>
      <c r="N25246" s="7"/>
    </row>
    <row r="25247" spans="4:14" s="1" customFormat="1">
      <c r="D25247" s="32"/>
      <c r="G25247" s="32"/>
      <c r="I25247" s="7"/>
      <c r="J25247" s="7"/>
      <c r="K25247" s="7"/>
      <c r="N25247" s="7"/>
    </row>
    <row r="25248" spans="4:14" s="1" customFormat="1">
      <c r="D25248" s="32"/>
      <c r="G25248" s="32"/>
      <c r="I25248" s="7"/>
      <c r="J25248" s="7"/>
      <c r="K25248" s="7"/>
      <c r="N25248" s="7"/>
    </row>
    <row r="25249" spans="4:14" s="1" customFormat="1">
      <c r="D25249" s="32"/>
      <c r="G25249" s="32"/>
      <c r="I25249" s="7"/>
      <c r="J25249" s="7"/>
      <c r="K25249" s="7"/>
      <c r="N25249" s="7"/>
    </row>
    <row r="25250" spans="4:14" s="1" customFormat="1">
      <c r="D25250" s="32"/>
      <c r="G25250" s="32"/>
      <c r="I25250" s="7"/>
      <c r="J25250" s="7"/>
      <c r="K25250" s="7"/>
      <c r="N25250" s="7"/>
    </row>
    <row r="25251" spans="4:14" s="1" customFormat="1">
      <c r="D25251" s="32"/>
      <c r="G25251" s="32"/>
      <c r="I25251" s="7"/>
      <c r="J25251" s="7"/>
      <c r="K25251" s="7"/>
      <c r="N25251" s="7"/>
    </row>
    <row r="25252" spans="4:14" s="1" customFormat="1">
      <c r="D25252" s="32"/>
      <c r="G25252" s="32"/>
      <c r="I25252" s="7"/>
      <c r="J25252" s="7"/>
      <c r="K25252" s="7"/>
      <c r="N25252" s="7"/>
    </row>
    <row r="25253" spans="4:14" s="1" customFormat="1">
      <c r="D25253" s="32"/>
      <c r="G25253" s="32"/>
      <c r="I25253" s="7"/>
      <c r="J25253" s="7"/>
      <c r="K25253" s="7"/>
      <c r="N25253" s="7"/>
    </row>
    <row r="25254" spans="4:14" s="1" customFormat="1">
      <c r="D25254" s="32"/>
      <c r="G25254" s="32"/>
      <c r="I25254" s="7"/>
      <c r="J25254" s="7"/>
      <c r="K25254" s="7"/>
      <c r="N25254" s="7"/>
    </row>
    <row r="25255" spans="4:14" s="1" customFormat="1">
      <c r="D25255" s="32"/>
      <c r="G25255" s="32"/>
      <c r="I25255" s="7"/>
      <c r="J25255" s="7"/>
      <c r="K25255" s="7"/>
      <c r="N25255" s="7"/>
    </row>
    <row r="25256" spans="4:14" s="1" customFormat="1">
      <c r="D25256" s="32"/>
      <c r="G25256" s="32"/>
      <c r="I25256" s="7"/>
      <c r="J25256" s="7"/>
      <c r="K25256" s="7"/>
      <c r="N25256" s="7"/>
    </row>
    <row r="25257" spans="4:14" s="1" customFormat="1">
      <c r="D25257" s="32"/>
      <c r="G25257" s="32"/>
      <c r="I25257" s="7"/>
      <c r="J25257" s="7"/>
      <c r="K25257" s="7"/>
      <c r="N25257" s="7"/>
    </row>
    <row r="25258" spans="4:14" s="1" customFormat="1">
      <c r="D25258" s="32"/>
      <c r="G25258" s="32"/>
      <c r="I25258" s="7"/>
      <c r="J25258" s="7"/>
      <c r="K25258" s="7"/>
      <c r="N25258" s="7"/>
    </row>
    <row r="25259" spans="4:14" s="1" customFormat="1">
      <c r="D25259" s="32"/>
      <c r="G25259" s="32"/>
      <c r="I25259" s="7"/>
      <c r="J25259" s="7"/>
      <c r="K25259" s="7"/>
      <c r="N25259" s="7"/>
    </row>
    <row r="25260" spans="4:14" s="1" customFormat="1">
      <c r="D25260" s="32"/>
      <c r="G25260" s="32"/>
      <c r="I25260" s="7"/>
      <c r="J25260" s="7"/>
      <c r="K25260" s="7"/>
      <c r="N25260" s="7"/>
    </row>
    <row r="25261" spans="4:14" s="1" customFormat="1">
      <c r="D25261" s="32"/>
      <c r="G25261" s="32"/>
      <c r="I25261" s="7"/>
      <c r="J25261" s="7"/>
      <c r="K25261" s="7"/>
      <c r="N25261" s="7"/>
    </row>
    <row r="25262" spans="4:14" s="1" customFormat="1">
      <c r="D25262" s="32"/>
      <c r="G25262" s="32"/>
      <c r="I25262" s="7"/>
      <c r="J25262" s="7"/>
      <c r="K25262" s="7"/>
      <c r="N25262" s="7"/>
    </row>
    <row r="25263" spans="4:14" s="1" customFormat="1">
      <c r="D25263" s="32"/>
      <c r="G25263" s="32"/>
      <c r="I25263" s="7"/>
      <c r="J25263" s="7"/>
      <c r="K25263" s="7"/>
      <c r="N25263" s="7"/>
    </row>
    <row r="25264" spans="4:14" s="1" customFormat="1">
      <c r="D25264" s="32"/>
      <c r="G25264" s="32"/>
      <c r="I25264" s="7"/>
      <c r="J25264" s="7"/>
      <c r="K25264" s="7"/>
      <c r="N25264" s="7"/>
    </row>
    <row r="25265" spans="4:14" s="1" customFormat="1">
      <c r="D25265" s="32"/>
      <c r="G25265" s="32"/>
      <c r="I25265" s="7"/>
      <c r="J25265" s="7"/>
      <c r="K25265" s="7"/>
      <c r="N25265" s="7"/>
    </row>
    <row r="25266" spans="4:14" s="1" customFormat="1">
      <c r="D25266" s="32"/>
      <c r="G25266" s="32"/>
      <c r="I25266" s="7"/>
      <c r="J25266" s="7"/>
      <c r="K25266" s="7"/>
      <c r="N25266" s="7"/>
    </row>
    <row r="25267" spans="4:14" s="1" customFormat="1">
      <c r="D25267" s="32"/>
      <c r="G25267" s="32"/>
      <c r="I25267" s="7"/>
      <c r="J25267" s="7"/>
      <c r="K25267" s="7"/>
      <c r="N25267" s="7"/>
    </row>
    <row r="25268" spans="4:14" s="1" customFormat="1">
      <c r="D25268" s="32"/>
      <c r="G25268" s="32"/>
      <c r="I25268" s="7"/>
      <c r="J25268" s="7"/>
      <c r="K25268" s="7"/>
      <c r="N25268" s="7"/>
    </row>
    <row r="25269" spans="4:14" s="1" customFormat="1">
      <c r="D25269" s="32"/>
      <c r="G25269" s="32"/>
      <c r="I25269" s="7"/>
      <c r="J25269" s="7"/>
      <c r="K25269" s="7"/>
      <c r="N25269" s="7"/>
    </row>
    <row r="25270" spans="4:14" s="1" customFormat="1">
      <c r="D25270" s="32"/>
      <c r="G25270" s="32"/>
      <c r="I25270" s="7"/>
      <c r="J25270" s="7"/>
      <c r="K25270" s="7"/>
      <c r="N25270" s="7"/>
    </row>
    <row r="25271" spans="4:14" s="1" customFormat="1">
      <c r="D25271" s="32"/>
      <c r="G25271" s="32"/>
      <c r="I25271" s="7"/>
      <c r="J25271" s="7"/>
      <c r="K25271" s="7"/>
      <c r="N25271" s="7"/>
    </row>
    <row r="25272" spans="4:14" s="1" customFormat="1">
      <c r="D25272" s="32"/>
      <c r="G25272" s="32"/>
      <c r="I25272" s="7"/>
      <c r="J25272" s="7"/>
      <c r="K25272" s="7"/>
      <c r="N25272" s="7"/>
    </row>
    <row r="25273" spans="4:14" s="1" customFormat="1">
      <c r="D25273" s="32"/>
      <c r="G25273" s="32"/>
      <c r="I25273" s="7"/>
      <c r="J25273" s="7"/>
      <c r="K25273" s="7"/>
      <c r="N25273" s="7"/>
    </row>
    <row r="25274" spans="4:14" s="1" customFormat="1">
      <c r="D25274" s="32"/>
      <c r="G25274" s="32"/>
      <c r="I25274" s="7"/>
      <c r="J25274" s="7"/>
      <c r="K25274" s="7"/>
      <c r="N25274" s="7"/>
    </row>
    <row r="25275" spans="4:14" s="1" customFormat="1">
      <c r="D25275" s="32"/>
      <c r="G25275" s="32"/>
      <c r="I25275" s="7"/>
      <c r="J25275" s="7"/>
      <c r="K25275" s="7"/>
      <c r="N25275" s="7"/>
    </row>
    <row r="25276" spans="4:14" s="1" customFormat="1">
      <c r="D25276" s="32"/>
      <c r="G25276" s="32"/>
      <c r="I25276" s="7"/>
      <c r="J25276" s="7"/>
      <c r="K25276" s="7"/>
      <c r="N25276" s="7"/>
    </row>
    <row r="25277" spans="4:14" s="1" customFormat="1">
      <c r="D25277" s="32"/>
      <c r="G25277" s="32"/>
      <c r="I25277" s="7"/>
      <c r="J25277" s="7"/>
      <c r="K25277" s="7"/>
      <c r="N25277" s="7"/>
    </row>
    <row r="25278" spans="4:14" s="1" customFormat="1">
      <c r="D25278" s="32"/>
      <c r="G25278" s="32"/>
      <c r="I25278" s="7"/>
      <c r="J25278" s="7"/>
      <c r="K25278" s="7"/>
      <c r="N25278" s="7"/>
    </row>
    <row r="25279" spans="4:14" s="1" customFormat="1">
      <c r="D25279" s="32"/>
      <c r="G25279" s="32"/>
      <c r="I25279" s="7"/>
      <c r="J25279" s="7"/>
      <c r="K25279" s="7"/>
      <c r="N25279" s="7"/>
    </row>
    <row r="25280" spans="4:14" s="1" customFormat="1">
      <c r="D25280" s="32"/>
      <c r="G25280" s="32"/>
      <c r="I25280" s="7"/>
      <c r="J25280" s="7"/>
      <c r="K25280" s="7"/>
      <c r="N25280" s="7"/>
    </row>
    <row r="25281" spans="4:14" s="1" customFormat="1">
      <c r="D25281" s="32"/>
      <c r="G25281" s="32"/>
      <c r="I25281" s="7"/>
      <c r="J25281" s="7"/>
      <c r="K25281" s="7"/>
      <c r="N25281" s="7"/>
    </row>
    <row r="25282" spans="4:14" s="1" customFormat="1">
      <c r="D25282" s="32"/>
      <c r="G25282" s="32"/>
      <c r="I25282" s="7"/>
      <c r="J25282" s="7"/>
      <c r="K25282" s="7"/>
      <c r="N25282" s="7"/>
    </row>
    <row r="25283" spans="4:14" s="1" customFormat="1">
      <c r="D25283" s="32"/>
      <c r="G25283" s="32"/>
      <c r="I25283" s="7"/>
      <c r="J25283" s="7"/>
      <c r="K25283" s="7"/>
      <c r="N25283" s="7"/>
    </row>
    <row r="25284" spans="4:14" s="1" customFormat="1">
      <c r="D25284" s="32"/>
      <c r="G25284" s="32"/>
      <c r="I25284" s="7"/>
      <c r="J25284" s="7"/>
      <c r="K25284" s="7"/>
      <c r="N25284" s="7"/>
    </row>
    <row r="25285" spans="4:14" s="1" customFormat="1">
      <c r="D25285" s="32"/>
      <c r="G25285" s="32"/>
      <c r="I25285" s="7"/>
      <c r="J25285" s="7"/>
      <c r="K25285" s="7"/>
      <c r="N25285" s="7"/>
    </row>
    <row r="25286" spans="4:14" s="1" customFormat="1">
      <c r="D25286" s="32"/>
      <c r="G25286" s="32"/>
      <c r="I25286" s="7"/>
      <c r="J25286" s="7"/>
      <c r="K25286" s="7"/>
      <c r="N25286" s="7"/>
    </row>
    <row r="25287" spans="4:14" s="1" customFormat="1">
      <c r="D25287" s="32"/>
      <c r="G25287" s="32"/>
      <c r="I25287" s="7"/>
      <c r="J25287" s="7"/>
      <c r="K25287" s="7"/>
      <c r="N25287" s="7"/>
    </row>
    <row r="25288" spans="4:14" s="1" customFormat="1">
      <c r="D25288" s="32"/>
      <c r="G25288" s="32"/>
      <c r="I25288" s="7"/>
      <c r="J25288" s="7"/>
      <c r="K25288" s="7"/>
      <c r="N25288" s="7"/>
    </row>
    <row r="25289" spans="4:14" s="1" customFormat="1">
      <c r="D25289" s="32"/>
      <c r="G25289" s="32"/>
      <c r="I25289" s="7"/>
      <c r="J25289" s="7"/>
      <c r="K25289" s="7"/>
      <c r="N25289" s="7"/>
    </row>
    <row r="25290" spans="4:14" s="1" customFormat="1">
      <c r="D25290" s="32"/>
      <c r="G25290" s="32"/>
      <c r="I25290" s="7"/>
      <c r="J25290" s="7"/>
      <c r="K25290" s="7"/>
      <c r="N25290" s="7"/>
    </row>
    <row r="25291" spans="4:14" s="1" customFormat="1">
      <c r="D25291" s="32"/>
      <c r="G25291" s="32"/>
      <c r="I25291" s="7"/>
      <c r="J25291" s="7"/>
      <c r="K25291" s="7"/>
      <c r="N25291" s="7"/>
    </row>
    <row r="25292" spans="4:14" s="1" customFormat="1">
      <c r="D25292" s="32"/>
      <c r="G25292" s="32"/>
      <c r="I25292" s="7"/>
      <c r="J25292" s="7"/>
      <c r="K25292" s="7"/>
      <c r="N25292" s="7"/>
    </row>
    <row r="25293" spans="4:14" s="1" customFormat="1">
      <c r="D25293" s="32"/>
      <c r="G25293" s="32"/>
      <c r="I25293" s="7"/>
      <c r="J25293" s="7"/>
      <c r="K25293" s="7"/>
      <c r="N25293" s="7"/>
    </row>
    <row r="25294" spans="4:14" s="1" customFormat="1">
      <c r="D25294" s="32"/>
      <c r="G25294" s="32"/>
      <c r="I25294" s="7"/>
      <c r="J25294" s="7"/>
      <c r="K25294" s="7"/>
      <c r="N25294" s="7"/>
    </row>
    <row r="25295" spans="4:14" s="1" customFormat="1">
      <c r="D25295" s="32"/>
      <c r="G25295" s="32"/>
      <c r="I25295" s="7"/>
      <c r="J25295" s="7"/>
      <c r="K25295" s="7"/>
      <c r="N25295" s="7"/>
    </row>
    <row r="25296" spans="4:14" s="1" customFormat="1">
      <c r="D25296" s="32"/>
      <c r="G25296" s="32"/>
      <c r="I25296" s="7"/>
      <c r="J25296" s="7"/>
      <c r="K25296" s="7"/>
      <c r="N25296" s="7"/>
    </row>
    <row r="25297" spans="4:14" s="1" customFormat="1">
      <c r="D25297" s="32"/>
      <c r="G25297" s="32"/>
      <c r="I25297" s="7"/>
      <c r="J25297" s="7"/>
      <c r="K25297" s="7"/>
      <c r="N25297" s="7"/>
    </row>
    <row r="25298" spans="4:14" s="1" customFormat="1">
      <c r="D25298" s="32"/>
      <c r="G25298" s="32"/>
      <c r="I25298" s="7"/>
      <c r="J25298" s="7"/>
      <c r="K25298" s="7"/>
      <c r="N25298" s="7"/>
    </row>
    <row r="25299" spans="4:14" s="1" customFormat="1">
      <c r="D25299" s="32"/>
      <c r="G25299" s="32"/>
      <c r="I25299" s="7"/>
      <c r="J25299" s="7"/>
      <c r="K25299" s="7"/>
      <c r="N25299" s="7"/>
    </row>
    <row r="25300" spans="4:14" s="1" customFormat="1">
      <c r="D25300" s="32"/>
      <c r="G25300" s="32"/>
      <c r="I25300" s="7"/>
      <c r="J25300" s="7"/>
      <c r="K25300" s="7"/>
      <c r="N25300" s="7"/>
    </row>
    <row r="25301" spans="4:14" s="1" customFormat="1">
      <c r="D25301" s="32"/>
      <c r="G25301" s="32"/>
      <c r="I25301" s="7"/>
      <c r="J25301" s="7"/>
      <c r="K25301" s="7"/>
      <c r="N25301" s="7"/>
    </row>
    <row r="25302" spans="4:14" s="1" customFormat="1">
      <c r="D25302" s="32"/>
      <c r="G25302" s="32"/>
      <c r="I25302" s="7"/>
      <c r="J25302" s="7"/>
      <c r="K25302" s="7"/>
      <c r="N25302" s="7"/>
    </row>
    <row r="25303" spans="4:14" s="1" customFormat="1">
      <c r="D25303" s="32"/>
      <c r="G25303" s="32"/>
      <c r="I25303" s="7"/>
      <c r="J25303" s="7"/>
      <c r="K25303" s="7"/>
      <c r="N25303" s="7"/>
    </row>
    <row r="25304" spans="4:14" s="1" customFormat="1">
      <c r="D25304" s="32"/>
      <c r="G25304" s="32"/>
      <c r="I25304" s="7"/>
      <c r="J25304" s="7"/>
      <c r="K25304" s="7"/>
      <c r="N25304" s="7"/>
    </row>
    <row r="25305" spans="4:14" s="1" customFormat="1">
      <c r="D25305" s="32"/>
      <c r="G25305" s="32"/>
      <c r="I25305" s="7"/>
      <c r="J25305" s="7"/>
      <c r="K25305" s="7"/>
      <c r="N25305" s="7"/>
    </row>
    <row r="25306" spans="4:14" s="1" customFormat="1">
      <c r="D25306" s="32"/>
      <c r="G25306" s="32"/>
      <c r="I25306" s="7"/>
      <c r="J25306" s="7"/>
      <c r="K25306" s="7"/>
      <c r="N25306" s="7"/>
    </row>
    <row r="25307" spans="4:14" s="1" customFormat="1">
      <c r="D25307" s="32"/>
      <c r="G25307" s="32"/>
      <c r="I25307" s="7"/>
      <c r="J25307" s="7"/>
      <c r="K25307" s="7"/>
      <c r="N25307" s="7"/>
    </row>
    <row r="25308" spans="4:14" s="1" customFormat="1">
      <c r="D25308" s="32"/>
      <c r="G25308" s="32"/>
      <c r="I25308" s="7"/>
      <c r="J25308" s="7"/>
      <c r="K25308" s="7"/>
      <c r="N25308" s="7"/>
    </row>
    <row r="25309" spans="4:14" s="1" customFormat="1">
      <c r="D25309" s="32"/>
      <c r="G25309" s="32"/>
      <c r="I25309" s="7"/>
      <c r="J25309" s="7"/>
      <c r="K25309" s="7"/>
      <c r="N25309" s="7"/>
    </row>
    <row r="25310" spans="4:14" s="1" customFormat="1">
      <c r="D25310" s="32"/>
      <c r="G25310" s="32"/>
      <c r="I25310" s="7"/>
      <c r="J25310" s="7"/>
      <c r="K25310" s="7"/>
      <c r="N25310" s="7"/>
    </row>
    <row r="25311" spans="4:14" s="1" customFormat="1">
      <c r="D25311" s="32"/>
      <c r="G25311" s="32"/>
      <c r="I25311" s="7"/>
      <c r="J25311" s="7"/>
      <c r="K25311" s="7"/>
      <c r="N25311" s="7"/>
    </row>
    <row r="25312" spans="4:14" s="1" customFormat="1">
      <c r="D25312" s="32"/>
      <c r="G25312" s="32"/>
      <c r="I25312" s="7"/>
      <c r="J25312" s="7"/>
      <c r="K25312" s="7"/>
      <c r="N25312" s="7"/>
    </row>
    <row r="25313" spans="4:14" s="1" customFormat="1">
      <c r="D25313" s="32"/>
      <c r="G25313" s="32"/>
      <c r="I25313" s="7"/>
      <c r="J25313" s="7"/>
      <c r="K25313" s="7"/>
      <c r="N25313" s="7"/>
    </row>
    <row r="25314" spans="4:14" s="1" customFormat="1">
      <c r="D25314" s="32"/>
      <c r="G25314" s="32"/>
      <c r="I25314" s="7"/>
      <c r="J25314" s="7"/>
      <c r="K25314" s="7"/>
      <c r="N25314" s="7"/>
    </row>
    <row r="25315" spans="4:14" s="1" customFormat="1">
      <c r="D25315" s="32"/>
      <c r="G25315" s="32"/>
      <c r="I25315" s="7"/>
      <c r="J25315" s="7"/>
      <c r="K25315" s="7"/>
      <c r="N25315" s="7"/>
    </row>
    <row r="25316" spans="4:14" s="1" customFormat="1">
      <c r="D25316" s="32"/>
      <c r="G25316" s="32"/>
      <c r="I25316" s="7"/>
      <c r="J25316" s="7"/>
      <c r="K25316" s="7"/>
      <c r="N25316" s="7"/>
    </row>
    <row r="25317" spans="4:14" s="1" customFormat="1">
      <c r="D25317" s="32"/>
      <c r="G25317" s="32"/>
      <c r="I25317" s="7"/>
      <c r="J25317" s="7"/>
      <c r="K25317" s="7"/>
      <c r="N25317" s="7"/>
    </row>
    <row r="25318" spans="4:14" s="1" customFormat="1">
      <c r="D25318" s="32"/>
      <c r="G25318" s="32"/>
      <c r="I25318" s="7"/>
      <c r="J25318" s="7"/>
      <c r="K25318" s="7"/>
      <c r="N25318" s="7"/>
    </row>
    <row r="25319" spans="4:14" s="1" customFormat="1">
      <c r="D25319" s="32"/>
      <c r="G25319" s="32"/>
      <c r="I25319" s="7"/>
      <c r="J25319" s="7"/>
      <c r="K25319" s="7"/>
      <c r="N25319" s="7"/>
    </row>
    <row r="25320" spans="4:14" s="1" customFormat="1">
      <c r="D25320" s="32"/>
      <c r="G25320" s="32"/>
      <c r="I25320" s="7"/>
      <c r="J25320" s="7"/>
      <c r="K25320" s="7"/>
      <c r="N25320" s="7"/>
    </row>
    <row r="25321" spans="4:14" s="1" customFormat="1">
      <c r="D25321" s="32"/>
      <c r="G25321" s="32"/>
      <c r="I25321" s="7"/>
      <c r="J25321" s="7"/>
      <c r="K25321" s="7"/>
      <c r="N25321" s="7"/>
    </row>
    <row r="25322" spans="4:14" s="1" customFormat="1">
      <c r="D25322" s="32"/>
      <c r="G25322" s="32"/>
      <c r="I25322" s="7"/>
      <c r="J25322" s="7"/>
      <c r="K25322" s="7"/>
      <c r="N25322" s="7"/>
    </row>
    <row r="25323" spans="4:14" s="1" customFormat="1">
      <c r="D25323" s="32"/>
      <c r="G25323" s="32"/>
      <c r="I25323" s="7"/>
      <c r="J25323" s="7"/>
      <c r="K25323" s="7"/>
      <c r="N25323" s="7"/>
    </row>
    <row r="25324" spans="4:14" s="1" customFormat="1">
      <c r="D25324" s="32"/>
      <c r="G25324" s="32"/>
      <c r="I25324" s="7"/>
      <c r="J25324" s="7"/>
      <c r="K25324" s="7"/>
      <c r="N25324" s="7"/>
    </row>
    <row r="25325" spans="4:14" s="1" customFormat="1">
      <c r="D25325" s="32"/>
      <c r="G25325" s="32"/>
      <c r="I25325" s="7"/>
      <c r="J25325" s="7"/>
      <c r="K25325" s="7"/>
      <c r="N25325" s="7"/>
    </row>
    <row r="25326" spans="4:14" s="1" customFormat="1">
      <c r="D25326" s="32"/>
      <c r="G25326" s="32"/>
      <c r="I25326" s="7"/>
      <c r="J25326" s="7"/>
      <c r="K25326" s="7"/>
      <c r="N25326" s="7"/>
    </row>
    <row r="25327" spans="4:14" s="1" customFormat="1">
      <c r="D25327" s="32"/>
      <c r="G25327" s="32"/>
      <c r="I25327" s="7"/>
      <c r="J25327" s="7"/>
      <c r="K25327" s="7"/>
      <c r="N25327" s="7"/>
    </row>
    <row r="25328" spans="4:14" s="1" customFormat="1">
      <c r="D25328" s="32"/>
      <c r="G25328" s="32"/>
      <c r="I25328" s="7"/>
      <c r="J25328" s="7"/>
      <c r="K25328" s="7"/>
      <c r="N25328" s="7"/>
    </row>
    <row r="25329" spans="4:14" s="1" customFormat="1">
      <c r="D25329" s="32"/>
      <c r="G25329" s="32"/>
      <c r="I25329" s="7"/>
      <c r="J25329" s="7"/>
      <c r="K25329" s="7"/>
      <c r="N25329" s="7"/>
    </row>
    <row r="25330" spans="4:14" s="1" customFormat="1">
      <c r="D25330" s="32"/>
      <c r="G25330" s="32"/>
      <c r="I25330" s="7"/>
      <c r="J25330" s="7"/>
      <c r="K25330" s="7"/>
      <c r="N25330" s="7"/>
    </row>
    <row r="25331" spans="4:14" s="1" customFormat="1">
      <c r="D25331" s="32"/>
      <c r="G25331" s="32"/>
      <c r="I25331" s="7"/>
      <c r="J25331" s="7"/>
      <c r="K25331" s="7"/>
      <c r="N25331" s="7"/>
    </row>
    <row r="25332" spans="4:14" s="1" customFormat="1">
      <c r="D25332" s="32"/>
      <c r="G25332" s="32"/>
      <c r="I25332" s="7"/>
      <c r="J25332" s="7"/>
      <c r="K25332" s="7"/>
      <c r="N25332" s="7"/>
    </row>
    <row r="25333" spans="4:14" s="1" customFormat="1">
      <c r="D25333" s="32"/>
      <c r="G25333" s="32"/>
      <c r="I25333" s="7"/>
      <c r="J25333" s="7"/>
      <c r="K25333" s="7"/>
      <c r="N25333" s="7"/>
    </row>
    <row r="25334" spans="4:14" s="1" customFormat="1">
      <c r="D25334" s="32"/>
      <c r="G25334" s="32"/>
      <c r="I25334" s="7"/>
      <c r="J25334" s="7"/>
      <c r="K25334" s="7"/>
      <c r="N25334" s="7"/>
    </row>
    <row r="25335" spans="4:14" s="1" customFormat="1">
      <c r="D25335" s="32"/>
      <c r="G25335" s="32"/>
      <c r="I25335" s="7"/>
      <c r="J25335" s="7"/>
      <c r="K25335" s="7"/>
      <c r="N25335" s="7"/>
    </row>
    <row r="25336" spans="4:14" s="1" customFormat="1">
      <c r="D25336" s="32"/>
      <c r="G25336" s="32"/>
      <c r="I25336" s="7"/>
      <c r="J25336" s="7"/>
      <c r="K25336" s="7"/>
      <c r="N25336" s="7"/>
    </row>
    <row r="25337" spans="4:14" s="1" customFormat="1">
      <c r="D25337" s="32"/>
      <c r="G25337" s="32"/>
      <c r="I25337" s="7"/>
      <c r="J25337" s="7"/>
      <c r="K25337" s="7"/>
      <c r="N25337" s="7"/>
    </row>
    <row r="25338" spans="4:14" s="1" customFormat="1">
      <c r="D25338" s="32"/>
      <c r="G25338" s="32"/>
      <c r="I25338" s="7"/>
      <c r="J25338" s="7"/>
      <c r="K25338" s="7"/>
      <c r="N25338" s="7"/>
    </row>
    <row r="25339" spans="4:14" s="1" customFormat="1">
      <c r="D25339" s="32"/>
      <c r="G25339" s="32"/>
      <c r="I25339" s="7"/>
      <c r="J25339" s="7"/>
      <c r="K25339" s="7"/>
      <c r="N25339" s="7"/>
    </row>
    <row r="25340" spans="4:14" s="1" customFormat="1">
      <c r="D25340" s="32"/>
      <c r="G25340" s="32"/>
      <c r="I25340" s="7"/>
      <c r="J25340" s="7"/>
      <c r="K25340" s="7"/>
      <c r="N25340" s="7"/>
    </row>
    <row r="25341" spans="4:14" s="1" customFormat="1">
      <c r="D25341" s="32"/>
      <c r="G25341" s="32"/>
      <c r="I25341" s="7"/>
      <c r="J25341" s="7"/>
      <c r="K25341" s="7"/>
      <c r="N25341" s="7"/>
    </row>
    <row r="25342" spans="4:14" s="1" customFormat="1">
      <c r="D25342" s="32"/>
      <c r="G25342" s="32"/>
      <c r="I25342" s="7"/>
      <c r="J25342" s="7"/>
      <c r="K25342" s="7"/>
      <c r="N25342" s="7"/>
    </row>
    <row r="25343" spans="4:14" s="1" customFormat="1">
      <c r="D25343" s="32"/>
      <c r="G25343" s="32"/>
      <c r="I25343" s="7"/>
      <c r="J25343" s="7"/>
      <c r="K25343" s="7"/>
      <c r="N25343" s="7"/>
    </row>
    <row r="25344" spans="4:14" s="1" customFormat="1">
      <c r="D25344" s="32"/>
      <c r="G25344" s="32"/>
      <c r="I25344" s="7"/>
      <c r="J25344" s="7"/>
      <c r="K25344" s="7"/>
      <c r="N25344" s="7"/>
    </row>
    <row r="25345" spans="4:14" s="1" customFormat="1">
      <c r="D25345" s="32"/>
      <c r="G25345" s="32"/>
      <c r="I25345" s="7"/>
      <c r="J25345" s="7"/>
      <c r="K25345" s="7"/>
      <c r="N25345" s="7"/>
    </row>
    <row r="25346" spans="4:14" s="1" customFormat="1">
      <c r="D25346" s="32"/>
      <c r="G25346" s="32"/>
      <c r="I25346" s="7"/>
      <c r="J25346" s="7"/>
      <c r="K25346" s="7"/>
      <c r="N25346" s="7"/>
    </row>
    <row r="25347" spans="4:14" s="1" customFormat="1">
      <c r="D25347" s="32"/>
      <c r="G25347" s="32"/>
      <c r="I25347" s="7"/>
      <c r="J25347" s="7"/>
      <c r="K25347" s="7"/>
      <c r="N25347" s="7"/>
    </row>
    <row r="25348" spans="4:14" s="1" customFormat="1">
      <c r="D25348" s="32"/>
      <c r="G25348" s="32"/>
      <c r="I25348" s="7"/>
      <c r="J25348" s="7"/>
      <c r="K25348" s="7"/>
      <c r="N25348" s="7"/>
    </row>
    <row r="25349" spans="4:14" s="1" customFormat="1">
      <c r="D25349" s="32"/>
      <c r="G25349" s="32"/>
      <c r="I25349" s="7"/>
      <c r="J25349" s="7"/>
      <c r="K25349" s="7"/>
      <c r="N25349" s="7"/>
    </row>
    <row r="25350" spans="4:14" s="1" customFormat="1">
      <c r="D25350" s="32"/>
      <c r="G25350" s="32"/>
      <c r="I25350" s="7"/>
      <c r="J25350" s="7"/>
      <c r="K25350" s="7"/>
      <c r="N25350" s="7"/>
    </row>
    <row r="25351" spans="4:14" s="1" customFormat="1">
      <c r="D25351" s="32"/>
      <c r="G25351" s="32"/>
      <c r="I25351" s="7"/>
      <c r="J25351" s="7"/>
      <c r="K25351" s="7"/>
      <c r="N25351" s="7"/>
    </row>
    <row r="25352" spans="4:14" s="1" customFormat="1">
      <c r="D25352" s="32"/>
      <c r="G25352" s="32"/>
      <c r="I25352" s="7"/>
      <c r="J25352" s="7"/>
      <c r="K25352" s="7"/>
      <c r="N25352" s="7"/>
    </row>
    <row r="25353" spans="4:14" s="1" customFormat="1">
      <c r="D25353" s="32"/>
      <c r="G25353" s="32"/>
      <c r="I25353" s="7"/>
      <c r="J25353" s="7"/>
      <c r="K25353" s="7"/>
      <c r="N25353" s="7"/>
    </row>
    <row r="25354" spans="4:14" s="1" customFormat="1">
      <c r="D25354" s="32"/>
      <c r="G25354" s="32"/>
      <c r="I25354" s="7"/>
      <c r="J25354" s="7"/>
      <c r="K25354" s="7"/>
      <c r="N25354" s="7"/>
    </row>
    <row r="25355" spans="4:14" s="1" customFormat="1">
      <c r="D25355" s="32"/>
      <c r="G25355" s="32"/>
      <c r="I25355" s="7"/>
      <c r="J25355" s="7"/>
      <c r="K25355" s="7"/>
      <c r="N25355" s="7"/>
    </row>
    <row r="25356" spans="4:14" s="1" customFormat="1">
      <c r="D25356" s="32"/>
      <c r="G25356" s="32"/>
      <c r="I25356" s="7"/>
      <c r="J25356" s="7"/>
      <c r="K25356" s="7"/>
      <c r="N25356" s="7"/>
    </row>
    <row r="25357" spans="4:14" s="1" customFormat="1">
      <c r="D25357" s="32"/>
      <c r="G25357" s="32"/>
      <c r="I25357" s="7"/>
      <c r="J25357" s="7"/>
      <c r="K25357" s="7"/>
      <c r="N25357" s="7"/>
    </row>
    <row r="25358" spans="4:14" s="1" customFormat="1">
      <c r="D25358" s="32"/>
      <c r="G25358" s="32"/>
      <c r="I25358" s="7"/>
      <c r="J25358" s="7"/>
      <c r="K25358" s="7"/>
      <c r="N25358" s="7"/>
    </row>
    <row r="25359" spans="4:14" s="1" customFormat="1">
      <c r="D25359" s="32"/>
      <c r="G25359" s="32"/>
      <c r="I25359" s="7"/>
      <c r="J25359" s="7"/>
      <c r="K25359" s="7"/>
      <c r="N25359" s="7"/>
    </row>
    <row r="25360" spans="4:14" s="1" customFormat="1">
      <c r="D25360" s="32"/>
      <c r="G25360" s="32"/>
      <c r="I25360" s="7"/>
      <c r="J25360" s="7"/>
      <c r="K25360" s="7"/>
      <c r="N25360" s="7"/>
    </row>
    <row r="25361" spans="4:14" s="1" customFormat="1">
      <c r="D25361" s="32"/>
      <c r="G25361" s="32"/>
      <c r="I25361" s="7"/>
      <c r="J25361" s="7"/>
      <c r="K25361" s="7"/>
      <c r="N25361" s="7"/>
    </row>
    <row r="25362" spans="4:14" s="1" customFormat="1">
      <c r="D25362" s="32"/>
      <c r="G25362" s="32"/>
      <c r="I25362" s="7"/>
      <c r="J25362" s="7"/>
      <c r="K25362" s="7"/>
      <c r="N25362" s="7"/>
    </row>
    <row r="25363" spans="4:14" s="1" customFormat="1">
      <c r="D25363" s="32"/>
      <c r="G25363" s="32"/>
      <c r="I25363" s="7"/>
      <c r="J25363" s="7"/>
      <c r="K25363" s="7"/>
      <c r="N25363" s="7"/>
    </row>
    <row r="25364" spans="4:14" s="1" customFormat="1">
      <c r="D25364" s="32"/>
      <c r="G25364" s="32"/>
      <c r="I25364" s="7"/>
      <c r="J25364" s="7"/>
      <c r="K25364" s="7"/>
      <c r="N25364" s="7"/>
    </row>
    <row r="25365" spans="4:14" s="1" customFormat="1">
      <c r="D25365" s="32"/>
      <c r="G25365" s="32"/>
      <c r="I25365" s="7"/>
      <c r="J25365" s="7"/>
      <c r="K25365" s="7"/>
      <c r="N25365" s="7"/>
    </row>
    <row r="25366" spans="4:14" s="1" customFormat="1">
      <c r="D25366" s="32"/>
      <c r="G25366" s="32"/>
      <c r="I25366" s="7"/>
      <c r="J25366" s="7"/>
      <c r="K25366" s="7"/>
      <c r="N25366" s="7"/>
    </row>
    <row r="25367" spans="4:14" s="1" customFormat="1">
      <c r="D25367" s="32"/>
      <c r="G25367" s="32"/>
      <c r="I25367" s="7"/>
      <c r="J25367" s="7"/>
      <c r="K25367" s="7"/>
      <c r="N25367" s="7"/>
    </row>
    <row r="25368" spans="4:14" s="1" customFormat="1">
      <c r="D25368" s="32"/>
      <c r="G25368" s="32"/>
      <c r="I25368" s="7"/>
      <c r="J25368" s="7"/>
      <c r="K25368" s="7"/>
      <c r="N25368" s="7"/>
    </row>
    <row r="25369" spans="4:14" s="1" customFormat="1">
      <c r="D25369" s="32"/>
      <c r="G25369" s="32"/>
      <c r="I25369" s="7"/>
      <c r="J25369" s="7"/>
      <c r="K25369" s="7"/>
      <c r="N25369" s="7"/>
    </row>
    <row r="25370" spans="4:14" s="1" customFormat="1">
      <c r="D25370" s="32"/>
      <c r="G25370" s="32"/>
      <c r="I25370" s="7"/>
      <c r="J25370" s="7"/>
      <c r="K25370" s="7"/>
      <c r="N25370" s="7"/>
    </row>
    <row r="25371" spans="4:14" s="1" customFormat="1">
      <c r="D25371" s="32"/>
      <c r="G25371" s="32"/>
      <c r="I25371" s="7"/>
      <c r="J25371" s="7"/>
      <c r="K25371" s="7"/>
      <c r="N25371" s="7"/>
    </row>
    <row r="25372" spans="4:14" s="1" customFormat="1">
      <c r="D25372" s="32"/>
      <c r="G25372" s="32"/>
      <c r="I25372" s="7"/>
      <c r="J25372" s="7"/>
      <c r="K25372" s="7"/>
      <c r="N25372" s="7"/>
    </row>
    <row r="25373" spans="4:14" s="1" customFormat="1">
      <c r="D25373" s="32"/>
      <c r="G25373" s="32"/>
      <c r="I25373" s="7"/>
      <c r="J25373" s="7"/>
      <c r="K25373" s="7"/>
      <c r="N25373" s="7"/>
    </row>
    <row r="25374" spans="4:14" s="1" customFormat="1">
      <c r="D25374" s="32"/>
      <c r="G25374" s="32"/>
      <c r="I25374" s="7"/>
      <c r="J25374" s="7"/>
      <c r="K25374" s="7"/>
      <c r="N25374" s="7"/>
    </row>
    <row r="25375" spans="4:14" s="1" customFormat="1">
      <c r="D25375" s="32"/>
      <c r="G25375" s="32"/>
      <c r="I25375" s="7"/>
      <c r="J25375" s="7"/>
      <c r="K25375" s="7"/>
      <c r="N25375" s="7"/>
    </row>
    <row r="25376" spans="4:14" s="1" customFormat="1">
      <c r="D25376" s="32"/>
      <c r="G25376" s="32"/>
      <c r="I25376" s="7"/>
      <c r="J25376" s="7"/>
      <c r="K25376" s="7"/>
      <c r="N25376" s="7"/>
    </row>
    <row r="25377" spans="4:14" s="1" customFormat="1">
      <c r="D25377" s="32"/>
      <c r="G25377" s="32"/>
      <c r="I25377" s="7"/>
      <c r="J25377" s="7"/>
      <c r="K25377" s="7"/>
      <c r="N25377" s="7"/>
    </row>
    <row r="25378" spans="4:14" s="1" customFormat="1">
      <c r="D25378" s="32"/>
      <c r="G25378" s="32"/>
      <c r="I25378" s="7"/>
      <c r="J25378" s="7"/>
      <c r="K25378" s="7"/>
      <c r="N25378" s="7"/>
    </row>
    <row r="25379" spans="4:14" s="1" customFormat="1">
      <c r="D25379" s="32"/>
      <c r="G25379" s="32"/>
      <c r="I25379" s="7"/>
      <c r="J25379" s="7"/>
      <c r="K25379" s="7"/>
      <c r="N25379" s="7"/>
    </row>
    <row r="25380" spans="4:14" s="1" customFormat="1">
      <c r="D25380" s="32"/>
      <c r="G25380" s="32"/>
      <c r="I25380" s="7"/>
      <c r="J25380" s="7"/>
      <c r="K25380" s="7"/>
      <c r="N25380" s="7"/>
    </row>
    <row r="25381" spans="4:14" s="1" customFormat="1">
      <c r="D25381" s="32"/>
      <c r="G25381" s="32"/>
      <c r="I25381" s="7"/>
      <c r="J25381" s="7"/>
      <c r="K25381" s="7"/>
      <c r="N25381" s="7"/>
    </row>
    <row r="25382" spans="4:14" s="1" customFormat="1">
      <c r="D25382" s="32"/>
      <c r="G25382" s="32"/>
      <c r="I25382" s="7"/>
      <c r="J25382" s="7"/>
      <c r="K25382" s="7"/>
      <c r="N25382" s="7"/>
    </row>
    <row r="25383" spans="4:14" s="1" customFormat="1">
      <c r="D25383" s="32"/>
      <c r="G25383" s="32"/>
      <c r="I25383" s="7"/>
      <c r="J25383" s="7"/>
      <c r="K25383" s="7"/>
      <c r="N25383" s="7"/>
    </row>
    <row r="25384" spans="4:14" s="1" customFormat="1">
      <c r="D25384" s="32"/>
      <c r="G25384" s="32"/>
      <c r="I25384" s="7"/>
      <c r="J25384" s="7"/>
      <c r="K25384" s="7"/>
      <c r="N25384" s="7"/>
    </row>
    <row r="25385" spans="4:14" s="1" customFormat="1">
      <c r="D25385" s="32"/>
      <c r="G25385" s="32"/>
      <c r="I25385" s="7"/>
      <c r="J25385" s="7"/>
      <c r="K25385" s="7"/>
      <c r="N25385" s="7"/>
    </row>
    <row r="25386" spans="4:14" s="1" customFormat="1">
      <c r="D25386" s="32"/>
      <c r="G25386" s="32"/>
      <c r="I25386" s="7"/>
      <c r="J25386" s="7"/>
      <c r="K25386" s="7"/>
      <c r="N25386" s="7"/>
    </row>
    <row r="25387" spans="4:14" s="1" customFormat="1">
      <c r="D25387" s="32"/>
      <c r="G25387" s="32"/>
      <c r="I25387" s="7"/>
      <c r="J25387" s="7"/>
      <c r="K25387" s="7"/>
      <c r="N25387" s="7"/>
    </row>
    <row r="25388" spans="4:14" s="1" customFormat="1">
      <c r="D25388" s="32"/>
      <c r="G25388" s="32"/>
      <c r="I25388" s="7"/>
      <c r="J25388" s="7"/>
      <c r="K25388" s="7"/>
      <c r="N25388" s="7"/>
    </row>
    <row r="25389" spans="4:14" s="1" customFormat="1">
      <c r="D25389" s="32"/>
      <c r="G25389" s="32"/>
      <c r="I25389" s="7"/>
      <c r="J25389" s="7"/>
      <c r="K25389" s="7"/>
      <c r="N25389" s="7"/>
    </row>
    <row r="25390" spans="4:14" s="1" customFormat="1">
      <c r="D25390" s="32"/>
      <c r="G25390" s="32"/>
      <c r="I25390" s="7"/>
      <c r="J25390" s="7"/>
      <c r="K25390" s="7"/>
      <c r="N25390" s="7"/>
    </row>
    <row r="25391" spans="4:14" s="1" customFormat="1">
      <c r="D25391" s="32"/>
      <c r="G25391" s="32"/>
      <c r="I25391" s="7"/>
      <c r="J25391" s="7"/>
      <c r="K25391" s="7"/>
      <c r="N25391" s="7"/>
    </row>
    <row r="25392" spans="4:14" s="1" customFormat="1">
      <c r="D25392" s="32"/>
      <c r="G25392" s="32"/>
      <c r="I25392" s="7"/>
      <c r="J25392" s="7"/>
      <c r="K25392" s="7"/>
      <c r="N25392" s="7"/>
    </row>
    <row r="25393" spans="4:14" s="1" customFormat="1">
      <c r="D25393" s="32"/>
      <c r="G25393" s="32"/>
      <c r="I25393" s="7"/>
      <c r="J25393" s="7"/>
      <c r="K25393" s="7"/>
      <c r="N25393" s="7"/>
    </row>
    <row r="25394" spans="4:14" s="1" customFormat="1">
      <c r="D25394" s="32"/>
      <c r="G25394" s="32"/>
      <c r="I25394" s="7"/>
      <c r="J25394" s="7"/>
      <c r="K25394" s="7"/>
      <c r="N25394" s="7"/>
    </row>
    <row r="25395" spans="4:14" s="1" customFormat="1">
      <c r="D25395" s="32"/>
      <c r="G25395" s="32"/>
      <c r="I25395" s="7"/>
      <c r="J25395" s="7"/>
      <c r="K25395" s="7"/>
      <c r="N25395" s="7"/>
    </row>
    <row r="25396" spans="4:14" s="1" customFormat="1">
      <c r="D25396" s="32"/>
      <c r="G25396" s="32"/>
      <c r="I25396" s="7"/>
      <c r="J25396" s="7"/>
      <c r="K25396" s="7"/>
      <c r="N25396" s="7"/>
    </row>
    <row r="25397" spans="4:14" s="1" customFormat="1">
      <c r="D25397" s="32"/>
      <c r="G25397" s="32"/>
      <c r="I25397" s="7"/>
      <c r="J25397" s="7"/>
      <c r="K25397" s="7"/>
      <c r="N25397" s="7"/>
    </row>
    <row r="25398" spans="4:14" s="1" customFormat="1">
      <c r="D25398" s="32"/>
      <c r="G25398" s="32"/>
      <c r="I25398" s="7"/>
      <c r="J25398" s="7"/>
      <c r="K25398" s="7"/>
      <c r="N25398" s="7"/>
    </row>
    <row r="25399" spans="4:14" s="1" customFormat="1">
      <c r="D25399" s="32"/>
      <c r="G25399" s="32"/>
      <c r="I25399" s="7"/>
      <c r="J25399" s="7"/>
      <c r="K25399" s="7"/>
      <c r="N25399" s="7"/>
    </row>
    <row r="25400" spans="4:14" s="1" customFormat="1">
      <c r="D25400" s="32"/>
      <c r="G25400" s="32"/>
      <c r="I25400" s="7"/>
      <c r="J25400" s="7"/>
      <c r="K25400" s="7"/>
      <c r="N25400" s="7"/>
    </row>
    <row r="25401" spans="4:14" s="1" customFormat="1">
      <c r="D25401" s="32"/>
      <c r="G25401" s="32"/>
      <c r="I25401" s="7"/>
      <c r="J25401" s="7"/>
      <c r="K25401" s="7"/>
      <c r="N25401" s="7"/>
    </row>
    <row r="25402" spans="4:14" s="1" customFormat="1">
      <c r="D25402" s="32"/>
      <c r="G25402" s="32"/>
      <c r="I25402" s="7"/>
      <c r="J25402" s="7"/>
      <c r="K25402" s="7"/>
      <c r="N25402" s="7"/>
    </row>
    <row r="25403" spans="4:14" s="1" customFormat="1">
      <c r="D25403" s="32"/>
      <c r="G25403" s="32"/>
      <c r="I25403" s="7"/>
      <c r="J25403" s="7"/>
      <c r="K25403" s="7"/>
      <c r="N25403" s="7"/>
    </row>
    <row r="25404" spans="4:14" s="1" customFormat="1">
      <c r="D25404" s="32"/>
      <c r="G25404" s="32"/>
      <c r="I25404" s="7"/>
      <c r="J25404" s="7"/>
      <c r="K25404" s="7"/>
      <c r="N25404" s="7"/>
    </row>
    <row r="25405" spans="4:14" s="1" customFormat="1">
      <c r="D25405" s="32"/>
      <c r="G25405" s="32"/>
      <c r="I25405" s="7"/>
      <c r="J25405" s="7"/>
      <c r="K25405" s="7"/>
      <c r="N25405" s="7"/>
    </row>
    <row r="25406" spans="4:14" s="1" customFormat="1">
      <c r="D25406" s="32"/>
      <c r="G25406" s="32"/>
      <c r="I25406" s="7"/>
      <c r="J25406" s="7"/>
      <c r="K25406" s="7"/>
      <c r="N25406" s="7"/>
    </row>
    <row r="25407" spans="4:14" s="1" customFormat="1">
      <c r="D25407" s="32"/>
      <c r="G25407" s="32"/>
      <c r="I25407" s="7"/>
      <c r="J25407" s="7"/>
      <c r="K25407" s="7"/>
      <c r="N25407" s="7"/>
    </row>
    <row r="25408" spans="4:14" s="1" customFormat="1">
      <c r="D25408" s="32"/>
      <c r="G25408" s="32"/>
      <c r="I25408" s="7"/>
      <c r="J25408" s="7"/>
      <c r="K25408" s="7"/>
      <c r="N25408" s="7"/>
    </row>
    <row r="25409" spans="4:14" s="1" customFormat="1">
      <c r="D25409" s="32"/>
      <c r="G25409" s="32"/>
      <c r="I25409" s="7"/>
      <c r="J25409" s="7"/>
      <c r="K25409" s="7"/>
      <c r="N25409" s="7"/>
    </row>
    <row r="25410" spans="4:14" s="1" customFormat="1">
      <c r="D25410" s="32"/>
      <c r="G25410" s="32"/>
      <c r="I25410" s="7"/>
      <c r="J25410" s="7"/>
      <c r="K25410" s="7"/>
      <c r="N25410" s="7"/>
    </row>
    <row r="25411" spans="4:14" s="1" customFormat="1">
      <c r="D25411" s="32"/>
      <c r="G25411" s="32"/>
      <c r="I25411" s="7"/>
      <c r="J25411" s="7"/>
      <c r="K25411" s="7"/>
      <c r="N25411" s="7"/>
    </row>
    <row r="25412" spans="4:14" s="1" customFormat="1">
      <c r="D25412" s="32"/>
      <c r="G25412" s="32"/>
      <c r="I25412" s="7"/>
      <c r="J25412" s="7"/>
      <c r="K25412" s="7"/>
      <c r="N25412" s="7"/>
    </row>
    <row r="25413" spans="4:14" s="1" customFormat="1">
      <c r="D25413" s="32"/>
      <c r="G25413" s="32"/>
      <c r="I25413" s="7"/>
      <c r="J25413" s="7"/>
      <c r="K25413" s="7"/>
      <c r="N25413" s="7"/>
    </row>
    <row r="25414" spans="4:14" s="1" customFormat="1">
      <c r="D25414" s="32"/>
      <c r="G25414" s="32"/>
      <c r="I25414" s="7"/>
      <c r="J25414" s="7"/>
      <c r="K25414" s="7"/>
      <c r="N25414" s="7"/>
    </row>
    <row r="25415" spans="4:14" s="1" customFormat="1">
      <c r="D25415" s="32"/>
      <c r="G25415" s="32"/>
      <c r="I25415" s="7"/>
      <c r="J25415" s="7"/>
      <c r="K25415" s="7"/>
      <c r="N25415" s="7"/>
    </row>
    <row r="25416" spans="4:14" s="1" customFormat="1">
      <c r="D25416" s="32"/>
      <c r="G25416" s="32"/>
      <c r="I25416" s="7"/>
      <c r="J25416" s="7"/>
      <c r="K25416" s="7"/>
      <c r="N25416" s="7"/>
    </row>
    <row r="25417" spans="4:14" s="1" customFormat="1">
      <c r="D25417" s="32"/>
      <c r="G25417" s="32"/>
      <c r="I25417" s="7"/>
      <c r="J25417" s="7"/>
      <c r="K25417" s="7"/>
      <c r="N25417" s="7"/>
    </row>
    <row r="25418" spans="4:14" s="1" customFormat="1">
      <c r="D25418" s="32"/>
      <c r="G25418" s="32"/>
      <c r="I25418" s="7"/>
      <c r="J25418" s="7"/>
      <c r="K25418" s="7"/>
      <c r="N25418" s="7"/>
    </row>
    <row r="25419" spans="4:14" s="1" customFormat="1">
      <c r="D25419" s="32"/>
      <c r="G25419" s="32"/>
      <c r="I25419" s="7"/>
      <c r="J25419" s="7"/>
      <c r="K25419" s="7"/>
      <c r="N25419" s="7"/>
    </row>
    <row r="25420" spans="4:14" s="1" customFormat="1">
      <c r="D25420" s="32"/>
      <c r="G25420" s="32"/>
      <c r="I25420" s="7"/>
      <c r="J25420" s="7"/>
      <c r="K25420" s="7"/>
      <c r="N25420" s="7"/>
    </row>
    <row r="25421" spans="4:14" s="1" customFormat="1">
      <c r="D25421" s="32"/>
      <c r="G25421" s="32"/>
      <c r="I25421" s="7"/>
      <c r="J25421" s="7"/>
      <c r="K25421" s="7"/>
      <c r="N25421" s="7"/>
    </row>
    <row r="25422" spans="4:14" s="1" customFormat="1">
      <c r="D25422" s="32"/>
      <c r="G25422" s="32"/>
      <c r="I25422" s="7"/>
      <c r="J25422" s="7"/>
      <c r="K25422" s="7"/>
      <c r="N25422" s="7"/>
    </row>
    <row r="25423" spans="4:14" s="1" customFormat="1">
      <c r="D25423" s="32"/>
      <c r="G25423" s="32"/>
      <c r="I25423" s="7"/>
      <c r="J25423" s="7"/>
      <c r="K25423" s="7"/>
      <c r="N25423" s="7"/>
    </row>
    <row r="25424" spans="4:14" s="1" customFormat="1">
      <c r="D25424" s="32"/>
      <c r="G25424" s="32"/>
      <c r="I25424" s="7"/>
      <c r="J25424" s="7"/>
      <c r="K25424" s="7"/>
      <c r="N25424" s="7"/>
    </row>
    <row r="25425" spans="4:14" s="1" customFormat="1">
      <c r="D25425" s="32"/>
      <c r="G25425" s="32"/>
      <c r="I25425" s="7"/>
      <c r="J25425" s="7"/>
      <c r="K25425" s="7"/>
      <c r="N25425" s="7"/>
    </row>
    <row r="25426" spans="4:14" s="1" customFormat="1">
      <c r="D25426" s="32"/>
      <c r="G25426" s="32"/>
      <c r="I25426" s="7"/>
      <c r="J25426" s="7"/>
      <c r="K25426" s="7"/>
      <c r="N25426" s="7"/>
    </row>
    <row r="25427" spans="4:14" s="1" customFormat="1">
      <c r="D25427" s="32"/>
      <c r="G25427" s="32"/>
      <c r="I25427" s="7"/>
      <c r="J25427" s="7"/>
      <c r="K25427" s="7"/>
      <c r="N25427" s="7"/>
    </row>
    <row r="25428" spans="4:14" s="1" customFormat="1">
      <c r="D25428" s="32"/>
      <c r="G25428" s="32"/>
      <c r="I25428" s="7"/>
      <c r="J25428" s="7"/>
      <c r="K25428" s="7"/>
      <c r="N25428" s="7"/>
    </row>
    <row r="25429" spans="4:14" s="1" customFormat="1">
      <c r="D25429" s="32"/>
      <c r="G25429" s="32"/>
      <c r="I25429" s="7"/>
      <c r="J25429" s="7"/>
      <c r="K25429" s="7"/>
      <c r="N25429" s="7"/>
    </row>
    <row r="25430" spans="4:14" s="1" customFormat="1">
      <c r="D25430" s="32"/>
      <c r="G25430" s="32"/>
      <c r="I25430" s="7"/>
      <c r="J25430" s="7"/>
      <c r="K25430" s="7"/>
      <c r="N25430" s="7"/>
    </row>
    <row r="25431" spans="4:14" s="1" customFormat="1">
      <c r="D25431" s="32"/>
      <c r="G25431" s="32"/>
      <c r="I25431" s="7"/>
      <c r="J25431" s="7"/>
      <c r="K25431" s="7"/>
      <c r="N25431" s="7"/>
    </row>
    <row r="25432" spans="4:14" s="1" customFormat="1">
      <c r="D25432" s="32"/>
      <c r="G25432" s="32"/>
      <c r="I25432" s="7"/>
      <c r="J25432" s="7"/>
      <c r="K25432" s="7"/>
      <c r="N25432" s="7"/>
    </row>
    <row r="25433" spans="4:14" s="1" customFormat="1">
      <c r="D25433" s="32"/>
      <c r="G25433" s="32"/>
      <c r="I25433" s="7"/>
      <c r="J25433" s="7"/>
      <c r="K25433" s="7"/>
      <c r="N25433" s="7"/>
    </row>
    <row r="25434" spans="4:14" s="1" customFormat="1">
      <c r="D25434" s="32"/>
      <c r="G25434" s="32"/>
      <c r="I25434" s="7"/>
      <c r="J25434" s="7"/>
      <c r="K25434" s="7"/>
      <c r="N25434" s="7"/>
    </row>
    <row r="25435" spans="4:14" s="1" customFormat="1">
      <c r="D25435" s="32"/>
      <c r="G25435" s="32"/>
      <c r="I25435" s="7"/>
      <c r="J25435" s="7"/>
      <c r="K25435" s="7"/>
      <c r="N25435" s="7"/>
    </row>
    <row r="25436" spans="4:14" s="1" customFormat="1">
      <c r="D25436" s="32"/>
      <c r="G25436" s="32"/>
      <c r="I25436" s="7"/>
      <c r="J25436" s="7"/>
      <c r="K25436" s="7"/>
      <c r="N25436" s="7"/>
    </row>
    <row r="25437" spans="4:14" s="1" customFormat="1">
      <c r="D25437" s="32"/>
      <c r="G25437" s="32"/>
      <c r="I25437" s="7"/>
      <c r="J25437" s="7"/>
      <c r="K25437" s="7"/>
      <c r="N25437" s="7"/>
    </row>
    <row r="25438" spans="4:14" s="1" customFormat="1">
      <c r="D25438" s="32"/>
      <c r="G25438" s="32"/>
      <c r="I25438" s="7"/>
      <c r="J25438" s="7"/>
      <c r="K25438" s="7"/>
      <c r="N25438" s="7"/>
    </row>
    <row r="25439" spans="4:14" s="1" customFormat="1">
      <c r="D25439" s="32"/>
      <c r="G25439" s="32"/>
      <c r="I25439" s="7"/>
      <c r="J25439" s="7"/>
      <c r="K25439" s="7"/>
      <c r="N25439" s="7"/>
    </row>
    <row r="25440" spans="4:14" s="1" customFormat="1">
      <c r="D25440" s="32"/>
      <c r="G25440" s="32"/>
      <c r="I25440" s="7"/>
      <c r="J25440" s="7"/>
      <c r="K25440" s="7"/>
      <c r="N25440" s="7"/>
    </row>
    <row r="25441" spans="4:14" s="1" customFormat="1">
      <c r="D25441" s="32"/>
      <c r="G25441" s="32"/>
      <c r="I25441" s="7"/>
      <c r="J25441" s="7"/>
      <c r="K25441" s="7"/>
      <c r="N25441" s="7"/>
    </row>
    <row r="25442" spans="4:14" s="1" customFormat="1">
      <c r="D25442" s="32"/>
      <c r="G25442" s="32"/>
      <c r="I25442" s="7"/>
      <c r="J25442" s="7"/>
      <c r="K25442" s="7"/>
      <c r="N25442" s="7"/>
    </row>
    <row r="25443" spans="4:14" s="1" customFormat="1">
      <c r="D25443" s="32"/>
      <c r="G25443" s="32"/>
      <c r="I25443" s="7"/>
      <c r="J25443" s="7"/>
      <c r="K25443" s="7"/>
      <c r="N25443" s="7"/>
    </row>
    <row r="25444" spans="4:14" s="1" customFormat="1">
      <c r="D25444" s="32"/>
      <c r="G25444" s="32"/>
      <c r="I25444" s="7"/>
      <c r="J25444" s="7"/>
      <c r="K25444" s="7"/>
      <c r="N25444" s="7"/>
    </row>
    <row r="25445" spans="4:14" s="1" customFormat="1">
      <c r="D25445" s="32"/>
      <c r="G25445" s="32"/>
      <c r="I25445" s="7"/>
      <c r="J25445" s="7"/>
      <c r="K25445" s="7"/>
      <c r="N25445" s="7"/>
    </row>
    <row r="25446" spans="4:14" s="1" customFormat="1">
      <c r="D25446" s="32"/>
      <c r="G25446" s="32"/>
      <c r="I25446" s="7"/>
      <c r="J25446" s="7"/>
      <c r="K25446" s="7"/>
      <c r="N25446" s="7"/>
    </row>
    <row r="25447" spans="4:14" s="1" customFormat="1">
      <c r="D25447" s="32"/>
      <c r="G25447" s="32"/>
      <c r="I25447" s="7"/>
      <c r="J25447" s="7"/>
      <c r="K25447" s="7"/>
      <c r="N25447" s="7"/>
    </row>
    <row r="25448" spans="4:14" s="1" customFormat="1">
      <c r="D25448" s="32"/>
      <c r="G25448" s="32"/>
      <c r="I25448" s="7"/>
      <c r="J25448" s="7"/>
      <c r="K25448" s="7"/>
      <c r="N25448" s="7"/>
    </row>
    <row r="25449" spans="4:14" s="1" customFormat="1">
      <c r="D25449" s="32"/>
      <c r="G25449" s="32"/>
      <c r="I25449" s="7"/>
      <c r="J25449" s="7"/>
      <c r="K25449" s="7"/>
      <c r="N25449" s="7"/>
    </row>
    <row r="25450" spans="4:14" s="1" customFormat="1">
      <c r="D25450" s="32"/>
      <c r="G25450" s="32"/>
      <c r="I25450" s="7"/>
      <c r="J25450" s="7"/>
      <c r="K25450" s="7"/>
      <c r="N25450" s="7"/>
    </row>
    <row r="25451" spans="4:14" s="1" customFormat="1">
      <c r="D25451" s="32"/>
      <c r="G25451" s="32"/>
      <c r="I25451" s="7"/>
      <c r="J25451" s="7"/>
      <c r="K25451" s="7"/>
      <c r="N25451" s="7"/>
    </row>
    <row r="25452" spans="4:14" s="1" customFormat="1">
      <c r="D25452" s="32"/>
      <c r="G25452" s="32"/>
      <c r="I25452" s="7"/>
      <c r="J25452" s="7"/>
      <c r="K25452" s="7"/>
      <c r="N25452" s="7"/>
    </row>
    <row r="25453" spans="4:14" s="1" customFormat="1">
      <c r="D25453" s="32"/>
      <c r="G25453" s="32"/>
      <c r="I25453" s="7"/>
      <c r="J25453" s="7"/>
      <c r="K25453" s="7"/>
      <c r="N25453" s="7"/>
    </row>
    <row r="25454" spans="4:14" s="1" customFormat="1">
      <c r="D25454" s="32"/>
      <c r="G25454" s="32"/>
      <c r="I25454" s="7"/>
      <c r="J25454" s="7"/>
      <c r="K25454" s="7"/>
      <c r="N25454" s="7"/>
    </row>
    <row r="25455" spans="4:14" s="1" customFormat="1">
      <c r="D25455" s="32"/>
      <c r="G25455" s="32"/>
      <c r="I25455" s="7"/>
      <c r="J25455" s="7"/>
      <c r="K25455" s="7"/>
      <c r="N25455" s="7"/>
    </row>
    <row r="25456" spans="4:14" s="1" customFormat="1">
      <c r="D25456" s="32"/>
      <c r="G25456" s="32"/>
      <c r="I25456" s="7"/>
      <c r="J25456" s="7"/>
      <c r="K25456" s="7"/>
      <c r="N25456" s="7"/>
    </row>
    <row r="25457" spans="4:14" s="1" customFormat="1">
      <c r="D25457" s="32"/>
      <c r="G25457" s="32"/>
      <c r="I25457" s="7"/>
      <c r="J25457" s="7"/>
      <c r="K25457" s="7"/>
      <c r="N25457" s="7"/>
    </row>
    <row r="25458" spans="4:14" s="1" customFormat="1">
      <c r="D25458" s="32"/>
      <c r="G25458" s="32"/>
      <c r="I25458" s="7"/>
      <c r="J25458" s="7"/>
      <c r="K25458" s="7"/>
      <c r="N25458" s="7"/>
    </row>
    <row r="25459" spans="4:14" s="1" customFormat="1">
      <c r="D25459" s="32"/>
      <c r="G25459" s="32"/>
      <c r="I25459" s="7"/>
      <c r="J25459" s="7"/>
      <c r="K25459" s="7"/>
      <c r="N25459" s="7"/>
    </row>
    <row r="25460" spans="4:14" s="1" customFormat="1">
      <c r="D25460" s="32"/>
      <c r="G25460" s="32"/>
      <c r="I25460" s="7"/>
      <c r="J25460" s="7"/>
      <c r="K25460" s="7"/>
      <c r="N25460" s="7"/>
    </row>
    <row r="25461" spans="4:14" s="1" customFormat="1">
      <c r="D25461" s="32"/>
      <c r="G25461" s="32"/>
      <c r="I25461" s="7"/>
      <c r="J25461" s="7"/>
      <c r="K25461" s="7"/>
      <c r="N25461" s="7"/>
    </row>
    <row r="25462" spans="4:14" s="1" customFormat="1">
      <c r="D25462" s="32"/>
      <c r="G25462" s="32"/>
      <c r="I25462" s="7"/>
      <c r="J25462" s="7"/>
      <c r="K25462" s="7"/>
      <c r="N25462" s="7"/>
    </row>
    <row r="25463" spans="4:14" s="1" customFormat="1">
      <c r="D25463" s="32"/>
      <c r="G25463" s="32"/>
      <c r="I25463" s="7"/>
      <c r="J25463" s="7"/>
      <c r="K25463" s="7"/>
      <c r="N25463" s="7"/>
    </row>
    <row r="25464" spans="4:14" s="1" customFormat="1">
      <c r="D25464" s="32"/>
      <c r="G25464" s="32"/>
      <c r="I25464" s="7"/>
      <c r="J25464" s="7"/>
      <c r="K25464" s="7"/>
      <c r="N25464" s="7"/>
    </row>
    <row r="25465" spans="4:14" s="1" customFormat="1">
      <c r="D25465" s="32"/>
      <c r="G25465" s="32"/>
      <c r="I25465" s="7"/>
      <c r="J25465" s="7"/>
      <c r="K25465" s="7"/>
      <c r="N25465" s="7"/>
    </row>
    <row r="25466" spans="4:14" s="1" customFormat="1">
      <c r="D25466" s="32"/>
      <c r="G25466" s="32"/>
      <c r="I25466" s="7"/>
      <c r="J25466" s="7"/>
      <c r="K25466" s="7"/>
      <c r="N25466" s="7"/>
    </row>
    <row r="25467" spans="4:14" s="1" customFormat="1">
      <c r="D25467" s="32"/>
      <c r="G25467" s="32"/>
      <c r="I25467" s="7"/>
      <c r="J25467" s="7"/>
      <c r="K25467" s="7"/>
      <c r="N25467" s="7"/>
    </row>
    <row r="25468" spans="4:14" s="1" customFormat="1">
      <c r="D25468" s="32"/>
      <c r="G25468" s="32"/>
      <c r="I25468" s="7"/>
      <c r="J25468" s="7"/>
      <c r="K25468" s="7"/>
      <c r="N25468" s="7"/>
    </row>
    <row r="25469" spans="4:14" s="1" customFormat="1">
      <c r="D25469" s="32"/>
      <c r="G25469" s="32"/>
      <c r="I25469" s="7"/>
      <c r="J25469" s="7"/>
      <c r="K25469" s="7"/>
      <c r="N25469" s="7"/>
    </row>
    <row r="25470" spans="4:14" s="1" customFormat="1">
      <c r="D25470" s="32"/>
      <c r="G25470" s="32"/>
      <c r="I25470" s="7"/>
      <c r="J25470" s="7"/>
      <c r="K25470" s="7"/>
      <c r="N25470" s="7"/>
    </row>
    <row r="25471" spans="4:14" s="1" customFormat="1">
      <c r="D25471" s="32"/>
      <c r="G25471" s="32"/>
      <c r="I25471" s="7"/>
      <c r="J25471" s="7"/>
      <c r="K25471" s="7"/>
      <c r="N25471" s="7"/>
    </row>
    <row r="25472" spans="4:14" s="1" customFormat="1">
      <c r="D25472" s="32"/>
      <c r="G25472" s="32"/>
      <c r="I25472" s="7"/>
      <c r="J25472" s="7"/>
      <c r="K25472" s="7"/>
      <c r="N25472" s="7"/>
    </row>
    <row r="25473" spans="4:14" s="1" customFormat="1">
      <c r="D25473" s="32"/>
      <c r="G25473" s="32"/>
      <c r="I25473" s="7"/>
      <c r="J25473" s="7"/>
      <c r="K25473" s="7"/>
      <c r="N25473" s="7"/>
    </row>
    <row r="25474" spans="4:14" s="1" customFormat="1">
      <c r="D25474" s="32"/>
      <c r="G25474" s="32"/>
      <c r="I25474" s="7"/>
      <c r="J25474" s="7"/>
      <c r="K25474" s="7"/>
      <c r="N25474" s="7"/>
    </row>
    <row r="25475" spans="4:14" s="1" customFormat="1">
      <c r="D25475" s="32"/>
      <c r="G25475" s="32"/>
      <c r="I25475" s="7"/>
      <c r="J25475" s="7"/>
      <c r="K25475" s="7"/>
      <c r="N25475" s="7"/>
    </row>
    <row r="25476" spans="4:14" s="1" customFormat="1">
      <c r="D25476" s="32"/>
      <c r="G25476" s="32"/>
      <c r="I25476" s="7"/>
      <c r="J25476" s="7"/>
      <c r="K25476" s="7"/>
      <c r="N25476" s="7"/>
    </row>
    <row r="25477" spans="4:14" s="1" customFormat="1">
      <c r="D25477" s="32"/>
      <c r="G25477" s="32"/>
      <c r="I25477" s="7"/>
      <c r="J25477" s="7"/>
      <c r="K25477" s="7"/>
      <c r="N25477" s="7"/>
    </row>
    <row r="25478" spans="4:14" s="1" customFormat="1">
      <c r="D25478" s="32"/>
      <c r="G25478" s="32"/>
      <c r="I25478" s="7"/>
      <c r="J25478" s="7"/>
      <c r="K25478" s="7"/>
      <c r="N25478" s="7"/>
    </row>
    <row r="25479" spans="4:14" s="1" customFormat="1">
      <c r="D25479" s="32"/>
      <c r="G25479" s="32"/>
      <c r="I25479" s="7"/>
      <c r="J25479" s="7"/>
      <c r="K25479" s="7"/>
      <c r="N25479" s="7"/>
    </row>
    <row r="25480" spans="4:14" s="1" customFormat="1">
      <c r="D25480" s="32"/>
      <c r="G25480" s="32"/>
      <c r="I25480" s="7"/>
      <c r="J25480" s="7"/>
      <c r="K25480" s="7"/>
      <c r="N25480" s="7"/>
    </row>
    <row r="25481" spans="4:14" s="1" customFormat="1">
      <c r="D25481" s="32"/>
      <c r="G25481" s="32"/>
      <c r="I25481" s="7"/>
      <c r="J25481" s="7"/>
      <c r="K25481" s="7"/>
      <c r="N25481" s="7"/>
    </row>
    <row r="25482" spans="4:14" s="1" customFormat="1">
      <c r="D25482" s="32"/>
      <c r="G25482" s="32"/>
      <c r="I25482" s="7"/>
      <c r="J25482" s="7"/>
      <c r="K25482" s="7"/>
      <c r="N25482" s="7"/>
    </row>
    <row r="25483" spans="4:14" s="1" customFormat="1">
      <c r="D25483" s="32"/>
      <c r="G25483" s="32"/>
      <c r="I25483" s="7"/>
      <c r="J25483" s="7"/>
      <c r="K25483" s="7"/>
      <c r="N25483" s="7"/>
    </row>
    <row r="25484" spans="4:14" s="1" customFormat="1">
      <c r="D25484" s="32"/>
      <c r="G25484" s="32"/>
      <c r="I25484" s="7"/>
      <c r="J25484" s="7"/>
      <c r="K25484" s="7"/>
      <c r="N25484" s="7"/>
    </row>
    <row r="25485" spans="4:14" s="1" customFormat="1">
      <c r="D25485" s="32"/>
      <c r="G25485" s="32"/>
      <c r="I25485" s="7"/>
      <c r="J25485" s="7"/>
      <c r="K25485" s="7"/>
      <c r="N25485" s="7"/>
    </row>
    <row r="25486" spans="4:14" s="1" customFormat="1">
      <c r="D25486" s="32"/>
      <c r="G25486" s="32"/>
      <c r="I25486" s="7"/>
      <c r="J25486" s="7"/>
      <c r="K25486" s="7"/>
      <c r="N25486" s="7"/>
    </row>
    <row r="25487" spans="4:14" s="1" customFormat="1">
      <c r="D25487" s="32"/>
      <c r="G25487" s="32"/>
      <c r="I25487" s="7"/>
      <c r="J25487" s="7"/>
      <c r="K25487" s="7"/>
      <c r="N25487" s="7"/>
    </row>
    <row r="25488" spans="4:14" s="1" customFormat="1">
      <c r="D25488" s="32"/>
      <c r="G25488" s="32"/>
      <c r="I25488" s="7"/>
      <c r="J25488" s="7"/>
      <c r="K25488" s="7"/>
      <c r="N25488" s="7"/>
    </row>
    <row r="25489" spans="4:14" s="1" customFormat="1">
      <c r="D25489" s="32"/>
      <c r="G25489" s="32"/>
      <c r="I25489" s="7"/>
      <c r="J25489" s="7"/>
      <c r="K25489" s="7"/>
      <c r="N25489" s="7"/>
    </row>
    <row r="25490" spans="4:14" s="1" customFormat="1">
      <c r="D25490" s="32"/>
      <c r="G25490" s="32"/>
      <c r="I25490" s="7"/>
      <c r="J25490" s="7"/>
      <c r="K25490" s="7"/>
      <c r="N25490" s="7"/>
    </row>
    <row r="25491" spans="4:14" s="1" customFormat="1">
      <c r="D25491" s="32"/>
      <c r="G25491" s="32"/>
      <c r="I25491" s="7"/>
      <c r="J25491" s="7"/>
      <c r="K25491" s="7"/>
      <c r="N25491" s="7"/>
    </row>
    <row r="25492" spans="4:14" s="1" customFormat="1">
      <c r="D25492" s="32"/>
      <c r="G25492" s="32"/>
      <c r="I25492" s="7"/>
      <c r="J25492" s="7"/>
      <c r="K25492" s="7"/>
      <c r="N25492" s="7"/>
    </row>
    <row r="25493" spans="4:14" s="1" customFormat="1">
      <c r="D25493" s="32"/>
      <c r="G25493" s="32"/>
      <c r="I25493" s="7"/>
      <c r="J25493" s="7"/>
      <c r="K25493" s="7"/>
      <c r="N25493" s="7"/>
    </row>
    <row r="25494" spans="4:14" s="1" customFormat="1">
      <c r="D25494" s="32"/>
      <c r="G25494" s="32"/>
      <c r="I25494" s="7"/>
      <c r="J25494" s="7"/>
      <c r="K25494" s="7"/>
      <c r="N25494" s="7"/>
    </row>
    <row r="25495" spans="4:14" s="1" customFormat="1">
      <c r="D25495" s="32"/>
      <c r="G25495" s="32"/>
      <c r="I25495" s="7"/>
      <c r="J25495" s="7"/>
      <c r="K25495" s="7"/>
      <c r="N25495" s="7"/>
    </row>
    <row r="25496" spans="4:14" s="1" customFormat="1">
      <c r="D25496" s="32"/>
      <c r="G25496" s="32"/>
      <c r="I25496" s="7"/>
      <c r="J25496" s="7"/>
      <c r="K25496" s="7"/>
      <c r="N25496" s="7"/>
    </row>
    <row r="25497" spans="4:14" s="1" customFormat="1">
      <c r="D25497" s="32"/>
      <c r="G25497" s="32"/>
      <c r="I25497" s="7"/>
      <c r="J25497" s="7"/>
      <c r="K25497" s="7"/>
      <c r="N25497" s="7"/>
    </row>
    <row r="25498" spans="4:14" s="1" customFormat="1">
      <c r="D25498" s="32"/>
      <c r="G25498" s="32"/>
      <c r="I25498" s="7"/>
      <c r="J25498" s="7"/>
      <c r="K25498" s="7"/>
      <c r="N25498" s="7"/>
    </row>
    <row r="25499" spans="4:14" s="1" customFormat="1">
      <c r="D25499" s="32"/>
      <c r="G25499" s="32"/>
      <c r="I25499" s="7"/>
      <c r="J25499" s="7"/>
      <c r="K25499" s="7"/>
      <c r="N25499" s="7"/>
    </row>
    <row r="25500" spans="4:14" s="1" customFormat="1">
      <c r="D25500" s="32"/>
      <c r="G25500" s="32"/>
      <c r="I25500" s="7"/>
      <c r="J25500" s="7"/>
      <c r="K25500" s="7"/>
      <c r="N25500" s="7"/>
    </row>
    <row r="25501" spans="4:14" s="1" customFormat="1">
      <c r="D25501" s="32"/>
      <c r="G25501" s="32"/>
      <c r="I25501" s="7"/>
      <c r="J25501" s="7"/>
      <c r="K25501" s="7"/>
      <c r="N25501" s="7"/>
    </row>
    <row r="25502" spans="4:14" s="1" customFormat="1">
      <c r="D25502" s="32"/>
      <c r="G25502" s="32"/>
      <c r="I25502" s="7"/>
      <c r="J25502" s="7"/>
      <c r="K25502" s="7"/>
      <c r="N25502" s="7"/>
    </row>
    <row r="25503" spans="4:14" s="1" customFormat="1">
      <c r="D25503" s="32"/>
      <c r="G25503" s="32"/>
      <c r="I25503" s="7"/>
      <c r="J25503" s="7"/>
      <c r="K25503" s="7"/>
      <c r="N25503" s="7"/>
    </row>
    <row r="25504" spans="4:14" s="1" customFormat="1">
      <c r="D25504" s="32"/>
      <c r="G25504" s="32"/>
      <c r="I25504" s="7"/>
      <c r="J25504" s="7"/>
      <c r="K25504" s="7"/>
      <c r="N25504" s="7"/>
    </row>
    <row r="25505" spans="4:14" s="1" customFormat="1">
      <c r="D25505" s="32"/>
      <c r="G25505" s="32"/>
      <c r="I25505" s="7"/>
      <c r="J25505" s="7"/>
      <c r="K25505" s="7"/>
      <c r="N25505" s="7"/>
    </row>
    <row r="25506" spans="4:14" s="1" customFormat="1">
      <c r="D25506" s="32"/>
      <c r="G25506" s="32"/>
      <c r="I25506" s="7"/>
      <c r="J25506" s="7"/>
      <c r="K25506" s="7"/>
      <c r="N25506" s="7"/>
    </row>
    <row r="25507" spans="4:14" s="1" customFormat="1">
      <c r="D25507" s="32"/>
      <c r="G25507" s="32"/>
      <c r="I25507" s="7"/>
      <c r="J25507" s="7"/>
      <c r="K25507" s="7"/>
      <c r="N25507" s="7"/>
    </row>
    <row r="25508" spans="4:14" s="1" customFormat="1">
      <c r="D25508" s="32"/>
      <c r="G25508" s="32"/>
      <c r="I25508" s="7"/>
      <c r="J25508" s="7"/>
      <c r="K25508" s="7"/>
      <c r="N25508" s="7"/>
    </row>
    <row r="25509" spans="4:14" s="1" customFormat="1">
      <c r="D25509" s="32"/>
      <c r="G25509" s="32"/>
      <c r="I25509" s="7"/>
      <c r="J25509" s="7"/>
      <c r="K25509" s="7"/>
      <c r="N25509" s="7"/>
    </row>
    <row r="25510" spans="4:14" s="1" customFormat="1">
      <c r="D25510" s="32"/>
      <c r="G25510" s="32"/>
      <c r="I25510" s="7"/>
      <c r="J25510" s="7"/>
      <c r="K25510" s="7"/>
      <c r="N25510" s="7"/>
    </row>
    <row r="25511" spans="4:14" s="1" customFormat="1">
      <c r="D25511" s="32"/>
      <c r="G25511" s="32"/>
      <c r="I25511" s="7"/>
      <c r="J25511" s="7"/>
      <c r="K25511" s="7"/>
      <c r="N25511" s="7"/>
    </row>
    <row r="25512" spans="4:14" s="1" customFormat="1">
      <c r="D25512" s="32"/>
      <c r="G25512" s="32"/>
      <c r="I25512" s="7"/>
      <c r="J25512" s="7"/>
      <c r="K25512" s="7"/>
      <c r="N25512" s="7"/>
    </row>
    <row r="25513" spans="4:14" s="1" customFormat="1">
      <c r="D25513" s="32"/>
      <c r="G25513" s="32"/>
      <c r="I25513" s="7"/>
      <c r="J25513" s="7"/>
      <c r="K25513" s="7"/>
      <c r="N25513" s="7"/>
    </row>
    <row r="25514" spans="4:14" s="1" customFormat="1">
      <c r="D25514" s="32"/>
      <c r="G25514" s="32"/>
      <c r="I25514" s="7"/>
      <c r="J25514" s="7"/>
      <c r="K25514" s="7"/>
      <c r="N25514" s="7"/>
    </row>
    <row r="25515" spans="4:14" s="1" customFormat="1">
      <c r="D25515" s="32"/>
      <c r="G25515" s="32"/>
      <c r="I25515" s="7"/>
      <c r="J25515" s="7"/>
      <c r="K25515" s="7"/>
      <c r="N25515" s="7"/>
    </row>
    <row r="25516" spans="4:14" s="1" customFormat="1">
      <c r="D25516" s="32"/>
      <c r="G25516" s="32"/>
      <c r="I25516" s="7"/>
      <c r="J25516" s="7"/>
      <c r="K25516" s="7"/>
      <c r="N25516" s="7"/>
    </row>
    <row r="25517" spans="4:14" s="1" customFormat="1">
      <c r="D25517" s="32"/>
      <c r="G25517" s="32"/>
      <c r="I25517" s="7"/>
      <c r="J25517" s="7"/>
      <c r="K25517" s="7"/>
      <c r="N25517" s="7"/>
    </row>
    <row r="25518" spans="4:14" s="1" customFormat="1">
      <c r="D25518" s="32"/>
      <c r="G25518" s="32"/>
      <c r="I25518" s="7"/>
      <c r="J25518" s="7"/>
      <c r="K25518" s="7"/>
      <c r="N25518" s="7"/>
    </row>
    <row r="25519" spans="4:14" s="1" customFormat="1">
      <c r="D25519" s="32"/>
      <c r="G25519" s="32"/>
      <c r="I25519" s="7"/>
      <c r="J25519" s="7"/>
      <c r="K25519" s="7"/>
      <c r="N25519" s="7"/>
    </row>
    <row r="25520" spans="4:14" s="1" customFormat="1">
      <c r="D25520" s="32"/>
      <c r="G25520" s="32"/>
      <c r="I25520" s="7"/>
      <c r="J25520" s="7"/>
      <c r="K25520" s="7"/>
      <c r="N25520" s="7"/>
    </row>
    <row r="25521" spans="4:14" s="1" customFormat="1">
      <c r="D25521" s="32"/>
      <c r="G25521" s="32"/>
      <c r="I25521" s="7"/>
      <c r="J25521" s="7"/>
      <c r="K25521" s="7"/>
      <c r="N25521" s="7"/>
    </row>
    <row r="25522" spans="4:14" s="1" customFormat="1">
      <c r="D25522" s="32"/>
      <c r="G25522" s="32"/>
      <c r="I25522" s="7"/>
      <c r="J25522" s="7"/>
      <c r="K25522" s="7"/>
      <c r="N25522" s="7"/>
    </row>
    <row r="25523" spans="4:14" s="1" customFormat="1">
      <c r="D25523" s="32"/>
      <c r="G25523" s="32"/>
      <c r="I25523" s="7"/>
      <c r="J25523" s="7"/>
      <c r="K25523" s="7"/>
      <c r="N25523" s="7"/>
    </row>
    <row r="25524" spans="4:14" s="1" customFormat="1">
      <c r="D25524" s="32"/>
      <c r="G25524" s="32"/>
      <c r="I25524" s="7"/>
      <c r="J25524" s="7"/>
      <c r="K25524" s="7"/>
      <c r="N25524" s="7"/>
    </row>
    <row r="25525" spans="4:14" s="1" customFormat="1">
      <c r="D25525" s="32"/>
      <c r="G25525" s="32"/>
      <c r="I25525" s="7"/>
      <c r="J25525" s="7"/>
      <c r="K25525" s="7"/>
      <c r="N25525" s="7"/>
    </row>
    <row r="25526" spans="4:14" s="1" customFormat="1">
      <c r="D25526" s="32"/>
      <c r="G25526" s="32"/>
      <c r="I25526" s="7"/>
      <c r="J25526" s="7"/>
      <c r="K25526" s="7"/>
      <c r="N25526" s="7"/>
    </row>
    <row r="25527" spans="4:14" s="1" customFormat="1">
      <c r="D25527" s="32"/>
      <c r="G25527" s="32"/>
      <c r="I25527" s="7"/>
      <c r="J25527" s="7"/>
      <c r="K25527" s="7"/>
      <c r="N25527" s="7"/>
    </row>
    <row r="25528" spans="4:14" s="1" customFormat="1">
      <c r="D25528" s="32"/>
      <c r="G25528" s="32"/>
      <c r="I25528" s="7"/>
      <c r="J25528" s="7"/>
      <c r="K25528" s="7"/>
      <c r="N25528" s="7"/>
    </row>
    <row r="25529" spans="4:14" s="1" customFormat="1">
      <c r="D25529" s="32"/>
      <c r="G25529" s="32"/>
      <c r="I25529" s="7"/>
      <c r="J25529" s="7"/>
      <c r="K25529" s="7"/>
      <c r="N25529" s="7"/>
    </row>
    <row r="25530" spans="4:14" s="1" customFormat="1">
      <c r="D25530" s="32"/>
      <c r="G25530" s="32"/>
      <c r="I25530" s="7"/>
      <c r="J25530" s="7"/>
      <c r="K25530" s="7"/>
      <c r="N25530" s="7"/>
    </row>
    <row r="25531" spans="4:14" s="1" customFormat="1">
      <c r="D25531" s="32"/>
      <c r="G25531" s="32"/>
      <c r="I25531" s="7"/>
      <c r="J25531" s="7"/>
      <c r="K25531" s="7"/>
      <c r="N25531" s="7"/>
    </row>
    <row r="25532" spans="4:14" s="1" customFormat="1">
      <c r="D25532" s="32"/>
      <c r="G25532" s="32"/>
      <c r="I25532" s="7"/>
      <c r="J25532" s="7"/>
      <c r="K25532" s="7"/>
      <c r="N25532" s="7"/>
    </row>
    <row r="25533" spans="4:14" s="1" customFormat="1">
      <c r="D25533" s="32"/>
      <c r="G25533" s="32"/>
      <c r="I25533" s="7"/>
      <c r="J25533" s="7"/>
      <c r="K25533" s="7"/>
      <c r="N25533" s="7"/>
    </row>
    <row r="25534" spans="4:14" s="1" customFormat="1">
      <c r="D25534" s="32"/>
      <c r="G25534" s="32"/>
      <c r="I25534" s="7"/>
      <c r="J25534" s="7"/>
      <c r="K25534" s="7"/>
      <c r="N25534" s="7"/>
    </row>
    <row r="25535" spans="4:14" s="1" customFormat="1">
      <c r="D25535" s="32"/>
      <c r="G25535" s="32"/>
      <c r="I25535" s="7"/>
      <c r="J25535" s="7"/>
      <c r="K25535" s="7"/>
      <c r="N25535" s="7"/>
    </row>
    <row r="25536" spans="4:14" s="1" customFormat="1">
      <c r="D25536" s="32"/>
      <c r="G25536" s="32"/>
      <c r="I25536" s="7"/>
      <c r="J25536" s="7"/>
      <c r="K25536" s="7"/>
      <c r="N25536" s="7"/>
    </row>
    <row r="25537" spans="4:14" s="1" customFormat="1">
      <c r="D25537" s="32"/>
      <c r="G25537" s="32"/>
      <c r="I25537" s="7"/>
      <c r="J25537" s="7"/>
      <c r="K25537" s="7"/>
      <c r="N25537" s="7"/>
    </row>
    <row r="25538" spans="4:14" s="1" customFormat="1">
      <c r="D25538" s="32"/>
      <c r="G25538" s="32"/>
      <c r="I25538" s="7"/>
      <c r="J25538" s="7"/>
      <c r="K25538" s="7"/>
      <c r="N25538" s="7"/>
    </row>
    <row r="25539" spans="4:14" s="1" customFormat="1">
      <c r="D25539" s="32"/>
      <c r="G25539" s="32"/>
      <c r="I25539" s="7"/>
      <c r="J25539" s="7"/>
      <c r="K25539" s="7"/>
      <c r="N25539" s="7"/>
    </row>
    <row r="25540" spans="4:14" s="1" customFormat="1">
      <c r="D25540" s="32"/>
      <c r="G25540" s="32"/>
      <c r="I25540" s="7"/>
      <c r="J25540" s="7"/>
      <c r="K25540" s="7"/>
      <c r="N25540" s="7"/>
    </row>
    <row r="25541" spans="4:14" s="1" customFormat="1">
      <c r="D25541" s="32"/>
      <c r="G25541" s="32"/>
      <c r="I25541" s="7"/>
      <c r="J25541" s="7"/>
      <c r="K25541" s="7"/>
      <c r="N25541" s="7"/>
    </row>
    <row r="25542" spans="4:14" s="1" customFormat="1">
      <c r="D25542" s="32"/>
      <c r="G25542" s="32"/>
      <c r="I25542" s="7"/>
      <c r="J25542" s="7"/>
      <c r="K25542" s="7"/>
      <c r="N25542" s="7"/>
    </row>
    <row r="25543" spans="4:14" s="1" customFormat="1">
      <c r="D25543" s="32"/>
      <c r="G25543" s="32"/>
      <c r="I25543" s="7"/>
      <c r="J25543" s="7"/>
      <c r="K25543" s="7"/>
      <c r="N25543" s="7"/>
    </row>
    <row r="25544" spans="4:14" s="1" customFormat="1">
      <c r="D25544" s="32"/>
      <c r="G25544" s="32"/>
      <c r="I25544" s="7"/>
      <c r="J25544" s="7"/>
      <c r="K25544" s="7"/>
      <c r="N25544" s="7"/>
    </row>
    <row r="25545" spans="4:14" s="1" customFormat="1">
      <c r="D25545" s="32"/>
      <c r="G25545" s="32"/>
      <c r="I25545" s="7"/>
      <c r="J25545" s="7"/>
      <c r="K25545" s="7"/>
      <c r="N25545" s="7"/>
    </row>
    <row r="25546" spans="4:14" s="1" customFormat="1">
      <c r="D25546" s="32"/>
      <c r="G25546" s="32"/>
      <c r="I25546" s="7"/>
      <c r="J25546" s="7"/>
      <c r="K25546" s="7"/>
      <c r="N25546" s="7"/>
    </row>
    <row r="25547" spans="4:14" s="1" customFormat="1">
      <c r="D25547" s="32"/>
      <c r="G25547" s="32"/>
      <c r="I25547" s="7"/>
      <c r="J25547" s="7"/>
      <c r="K25547" s="7"/>
      <c r="N25547" s="7"/>
    </row>
    <row r="25548" spans="4:14" s="1" customFormat="1">
      <c r="D25548" s="32"/>
      <c r="G25548" s="32"/>
      <c r="I25548" s="7"/>
      <c r="J25548" s="7"/>
      <c r="K25548" s="7"/>
      <c r="N25548" s="7"/>
    </row>
    <row r="25549" spans="4:14" s="1" customFormat="1">
      <c r="D25549" s="32"/>
      <c r="G25549" s="32"/>
      <c r="I25549" s="7"/>
      <c r="J25549" s="7"/>
      <c r="K25549" s="7"/>
      <c r="N25549" s="7"/>
    </row>
    <row r="25550" spans="4:14" s="1" customFormat="1">
      <c r="D25550" s="32"/>
      <c r="G25550" s="32"/>
      <c r="I25550" s="7"/>
      <c r="J25550" s="7"/>
      <c r="K25550" s="7"/>
      <c r="N25550" s="7"/>
    </row>
    <row r="25551" spans="4:14" s="1" customFormat="1">
      <c r="D25551" s="32"/>
      <c r="G25551" s="32"/>
      <c r="I25551" s="7"/>
      <c r="J25551" s="7"/>
      <c r="K25551" s="7"/>
      <c r="N25551" s="7"/>
    </row>
    <row r="25552" spans="4:14" s="1" customFormat="1">
      <c r="D25552" s="32"/>
      <c r="G25552" s="32"/>
      <c r="I25552" s="7"/>
      <c r="J25552" s="7"/>
      <c r="K25552" s="7"/>
      <c r="N25552" s="7"/>
    </row>
    <row r="25553" spans="4:14" s="1" customFormat="1">
      <c r="D25553" s="32"/>
      <c r="G25553" s="32"/>
      <c r="I25553" s="7"/>
      <c r="J25553" s="7"/>
      <c r="K25553" s="7"/>
      <c r="N25553" s="7"/>
    </row>
    <row r="25554" spans="4:14" s="1" customFormat="1">
      <c r="D25554" s="32"/>
      <c r="G25554" s="32"/>
      <c r="I25554" s="7"/>
      <c r="J25554" s="7"/>
      <c r="K25554" s="7"/>
      <c r="N25554" s="7"/>
    </row>
    <row r="25555" spans="4:14" s="1" customFormat="1">
      <c r="D25555" s="32"/>
      <c r="G25555" s="32"/>
      <c r="I25555" s="7"/>
      <c r="J25555" s="7"/>
      <c r="K25555" s="7"/>
      <c r="N25555" s="7"/>
    </row>
    <row r="25556" spans="4:14" s="1" customFormat="1">
      <c r="D25556" s="32"/>
      <c r="G25556" s="32"/>
      <c r="I25556" s="7"/>
      <c r="J25556" s="7"/>
      <c r="K25556" s="7"/>
      <c r="N25556" s="7"/>
    </row>
    <row r="25557" spans="4:14" s="1" customFormat="1">
      <c r="D25557" s="32"/>
      <c r="G25557" s="32"/>
      <c r="I25557" s="7"/>
      <c r="J25557" s="7"/>
      <c r="K25557" s="7"/>
      <c r="N25557" s="7"/>
    </row>
    <row r="25558" spans="4:14" s="1" customFormat="1">
      <c r="D25558" s="32"/>
      <c r="G25558" s="32"/>
      <c r="I25558" s="7"/>
      <c r="J25558" s="7"/>
      <c r="K25558" s="7"/>
      <c r="N25558" s="7"/>
    </row>
    <row r="25559" spans="4:14" s="1" customFormat="1">
      <c r="D25559" s="32"/>
      <c r="G25559" s="32"/>
      <c r="I25559" s="7"/>
      <c r="J25559" s="7"/>
      <c r="K25559" s="7"/>
      <c r="N25559" s="7"/>
    </row>
    <row r="25560" spans="4:14" s="1" customFormat="1">
      <c r="D25560" s="32"/>
      <c r="G25560" s="32"/>
      <c r="I25560" s="7"/>
      <c r="J25560" s="7"/>
      <c r="K25560" s="7"/>
      <c r="N25560" s="7"/>
    </row>
    <row r="25561" spans="4:14" s="1" customFormat="1">
      <c r="D25561" s="32"/>
      <c r="G25561" s="32"/>
      <c r="I25561" s="7"/>
      <c r="J25561" s="7"/>
      <c r="K25561" s="7"/>
      <c r="N25561" s="7"/>
    </row>
    <row r="25562" spans="4:14" s="1" customFormat="1">
      <c r="D25562" s="32"/>
      <c r="G25562" s="32"/>
      <c r="I25562" s="7"/>
      <c r="J25562" s="7"/>
      <c r="K25562" s="7"/>
      <c r="N25562" s="7"/>
    </row>
    <row r="25563" spans="4:14" s="1" customFormat="1">
      <c r="D25563" s="32"/>
      <c r="G25563" s="32"/>
      <c r="I25563" s="7"/>
      <c r="J25563" s="7"/>
      <c r="K25563" s="7"/>
      <c r="N25563" s="7"/>
    </row>
    <row r="25564" spans="4:14" s="1" customFormat="1">
      <c r="D25564" s="32"/>
      <c r="G25564" s="32"/>
      <c r="I25564" s="7"/>
      <c r="J25564" s="7"/>
      <c r="K25564" s="7"/>
      <c r="N25564" s="7"/>
    </row>
    <row r="25565" spans="4:14" s="1" customFormat="1">
      <c r="D25565" s="32"/>
      <c r="G25565" s="32"/>
      <c r="I25565" s="7"/>
      <c r="J25565" s="7"/>
      <c r="K25565" s="7"/>
      <c r="N25565" s="7"/>
    </row>
    <row r="25566" spans="4:14" s="1" customFormat="1">
      <c r="D25566" s="32"/>
      <c r="G25566" s="32"/>
      <c r="I25566" s="7"/>
      <c r="J25566" s="7"/>
      <c r="K25566" s="7"/>
      <c r="N25566" s="7"/>
    </row>
    <row r="25567" spans="4:14" s="1" customFormat="1">
      <c r="D25567" s="32"/>
      <c r="G25567" s="32"/>
      <c r="I25567" s="7"/>
      <c r="J25567" s="7"/>
      <c r="K25567" s="7"/>
      <c r="N25567" s="7"/>
    </row>
    <row r="25568" spans="4:14" s="1" customFormat="1">
      <c r="D25568" s="32"/>
      <c r="G25568" s="32"/>
      <c r="I25568" s="7"/>
      <c r="J25568" s="7"/>
      <c r="K25568" s="7"/>
      <c r="N25568" s="7"/>
    </row>
    <row r="25569" spans="4:14" s="1" customFormat="1">
      <c r="D25569" s="32"/>
      <c r="G25569" s="32"/>
      <c r="I25569" s="7"/>
      <c r="J25569" s="7"/>
      <c r="K25569" s="7"/>
      <c r="N25569" s="7"/>
    </row>
    <row r="25570" spans="4:14" s="1" customFormat="1">
      <c r="D25570" s="32"/>
      <c r="G25570" s="32"/>
      <c r="I25570" s="7"/>
      <c r="J25570" s="7"/>
      <c r="K25570" s="7"/>
      <c r="N25570" s="7"/>
    </row>
    <row r="25571" spans="4:14" s="1" customFormat="1">
      <c r="D25571" s="32"/>
      <c r="G25571" s="32"/>
      <c r="I25571" s="7"/>
      <c r="J25571" s="7"/>
      <c r="K25571" s="7"/>
      <c r="N25571" s="7"/>
    </row>
    <row r="25572" spans="4:14" s="1" customFormat="1">
      <c r="D25572" s="32"/>
      <c r="G25572" s="32"/>
      <c r="I25572" s="7"/>
      <c r="J25572" s="7"/>
      <c r="K25572" s="7"/>
      <c r="N25572" s="7"/>
    </row>
    <row r="25573" spans="4:14" s="1" customFormat="1">
      <c r="D25573" s="32"/>
      <c r="G25573" s="32"/>
      <c r="I25573" s="7"/>
      <c r="J25573" s="7"/>
      <c r="K25573" s="7"/>
      <c r="N25573" s="7"/>
    </row>
    <row r="25574" spans="4:14" s="1" customFormat="1">
      <c r="D25574" s="32"/>
      <c r="G25574" s="32"/>
      <c r="I25574" s="7"/>
      <c r="J25574" s="7"/>
      <c r="K25574" s="7"/>
      <c r="N25574" s="7"/>
    </row>
    <row r="25575" spans="4:14" s="1" customFormat="1">
      <c r="D25575" s="32"/>
      <c r="G25575" s="32"/>
      <c r="I25575" s="7"/>
      <c r="J25575" s="7"/>
      <c r="K25575" s="7"/>
      <c r="N25575" s="7"/>
    </row>
    <row r="25576" spans="4:14" s="1" customFormat="1">
      <c r="D25576" s="32"/>
      <c r="G25576" s="32"/>
      <c r="I25576" s="7"/>
      <c r="J25576" s="7"/>
      <c r="K25576" s="7"/>
      <c r="N25576" s="7"/>
    </row>
    <row r="25577" spans="4:14" s="1" customFormat="1">
      <c r="D25577" s="32"/>
      <c r="G25577" s="32"/>
      <c r="I25577" s="7"/>
      <c r="J25577" s="7"/>
      <c r="K25577" s="7"/>
      <c r="N25577" s="7"/>
    </row>
    <row r="25578" spans="4:14" s="1" customFormat="1">
      <c r="D25578" s="32"/>
      <c r="G25578" s="32"/>
      <c r="I25578" s="7"/>
      <c r="J25578" s="7"/>
      <c r="K25578" s="7"/>
      <c r="N25578" s="7"/>
    </row>
    <row r="25579" spans="4:14" s="1" customFormat="1">
      <c r="D25579" s="32"/>
      <c r="G25579" s="32"/>
      <c r="I25579" s="7"/>
      <c r="J25579" s="7"/>
      <c r="K25579" s="7"/>
      <c r="N25579" s="7"/>
    </row>
    <row r="25580" spans="4:14" s="1" customFormat="1">
      <c r="D25580" s="32"/>
      <c r="G25580" s="32"/>
      <c r="I25580" s="7"/>
      <c r="J25580" s="7"/>
      <c r="K25580" s="7"/>
      <c r="N25580" s="7"/>
    </row>
    <row r="25581" spans="4:14" s="1" customFormat="1">
      <c r="D25581" s="32"/>
      <c r="G25581" s="32"/>
      <c r="I25581" s="7"/>
      <c r="J25581" s="7"/>
      <c r="K25581" s="7"/>
      <c r="N25581" s="7"/>
    </row>
    <row r="25582" spans="4:14" s="1" customFormat="1">
      <c r="D25582" s="32"/>
      <c r="G25582" s="32"/>
      <c r="I25582" s="7"/>
      <c r="J25582" s="7"/>
      <c r="K25582" s="7"/>
      <c r="N25582" s="7"/>
    </row>
    <row r="25583" spans="4:14" s="1" customFormat="1">
      <c r="D25583" s="32"/>
      <c r="G25583" s="32"/>
      <c r="I25583" s="7"/>
      <c r="J25583" s="7"/>
      <c r="K25583" s="7"/>
      <c r="N25583" s="7"/>
    </row>
    <row r="25584" spans="4:14" s="1" customFormat="1">
      <c r="D25584" s="32"/>
      <c r="G25584" s="32"/>
      <c r="I25584" s="7"/>
      <c r="J25584" s="7"/>
      <c r="K25584" s="7"/>
      <c r="N25584" s="7"/>
    </row>
    <row r="25585" spans="4:14" s="1" customFormat="1">
      <c r="D25585" s="32"/>
      <c r="G25585" s="32"/>
      <c r="I25585" s="7"/>
      <c r="J25585" s="7"/>
      <c r="K25585" s="7"/>
      <c r="N25585" s="7"/>
    </row>
    <row r="25586" spans="4:14" s="1" customFormat="1">
      <c r="D25586" s="32"/>
      <c r="G25586" s="32"/>
      <c r="I25586" s="7"/>
      <c r="J25586" s="7"/>
      <c r="K25586" s="7"/>
      <c r="N25586" s="7"/>
    </row>
    <row r="25587" spans="4:14" s="1" customFormat="1">
      <c r="D25587" s="32"/>
      <c r="G25587" s="32"/>
      <c r="I25587" s="7"/>
      <c r="J25587" s="7"/>
      <c r="K25587" s="7"/>
      <c r="N25587" s="7"/>
    </row>
    <row r="25588" spans="4:14" s="1" customFormat="1">
      <c r="D25588" s="32"/>
      <c r="G25588" s="32"/>
      <c r="I25588" s="7"/>
      <c r="J25588" s="7"/>
      <c r="K25588" s="7"/>
      <c r="N25588" s="7"/>
    </row>
    <row r="25589" spans="4:14" s="1" customFormat="1">
      <c r="D25589" s="32"/>
      <c r="G25589" s="32"/>
      <c r="I25589" s="7"/>
      <c r="J25589" s="7"/>
      <c r="K25589" s="7"/>
      <c r="N25589" s="7"/>
    </row>
    <row r="25590" spans="4:14" s="1" customFormat="1">
      <c r="D25590" s="32"/>
      <c r="G25590" s="32"/>
      <c r="I25590" s="7"/>
      <c r="J25590" s="7"/>
      <c r="K25590" s="7"/>
      <c r="N25590" s="7"/>
    </row>
    <row r="25591" spans="4:14" s="1" customFormat="1">
      <c r="D25591" s="32"/>
      <c r="G25591" s="32"/>
      <c r="I25591" s="7"/>
      <c r="J25591" s="7"/>
      <c r="K25591" s="7"/>
      <c r="N25591" s="7"/>
    </row>
    <row r="25592" spans="4:14" s="1" customFormat="1">
      <c r="D25592" s="32"/>
      <c r="G25592" s="32"/>
      <c r="I25592" s="7"/>
      <c r="J25592" s="7"/>
      <c r="K25592" s="7"/>
      <c r="N25592" s="7"/>
    </row>
    <row r="25593" spans="4:14" s="1" customFormat="1">
      <c r="D25593" s="32"/>
      <c r="G25593" s="32"/>
      <c r="I25593" s="7"/>
      <c r="J25593" s="7"/>
      <c r="K25593" s="7"/>
      <c r="N25593" s="7"/>
    </row>
    <row r="25594" spans="4:14" s="1" customFormat="1">
      <c r="D25594" s="32"/>
      <c r="G25594" s="32"/>
      <c r="I25594" s="7"/>
      <c r="J25594" s="7"/>
      <c r="K25594" s="7"/>
      <c r="N25594" s="7"/>
    </row>
    <row r="25595" spans="4:14" s="1" customFormat="1">
      <c r="D25595" s="32"/>
      <c r="G25595" s="32"/>
      <c r="I25595" s="7"/>
      <c r="J25595" s="7"/>
      <c r="K25595" s="7"/>
      <c r="N25595" s="7"/>
    </row>
    <row r="25596" spans="4:14" s="1" customFormat="1">
      <c r="D25596" s="32"/>
      <c r="G25596" s="32"/>
      <c r="I25596" s="7"/>
      <c r="J25596" s="7"/>
      <c r="K25596" s="7"/>
      <c r="N25596" s="7"/>
    </row>
    <row r="25597" spans="4:14" s="1" customFormat="1">
      <c r="D25597" s="32"/>
      <c r="G25597" s="32"/>
      <c r="I25597" s="7"/>
      <c r="J25597" s="7"/>
      <c r="K25597" s="7"/>
      <c r="N25597" s="7"/>
    </row>
    <row r="25598" spans="4:14" s="1" customFormat="1">
      <c r="D25598" s="32"/>
      <c r="G25598" s="32"/>
      <c r="I25598" s="7"/>
      <c r="J25598" s="7"/>
      <c r="K25598" s="7"/>
      <c r="N25598" s="7"/>
    </row>
    <row r="25599" spans="4:14" s="1" customFormat="1">
      <c r="D25599" s="32"/>
      <c r="G25599" s="32"/>
      <c r="I25599" s="7"/>
      <c r="J25599" s="7"/>
      <c r="K25599" s="7"/>
      <c r="N25599" s="7"/>
    </row>
    <row r="25600" spans="4:14" s="1" customFormat="1">
      <c r="D25600" s="32"/>
      <c r="G25600" s="32"/>
      <c r="I25600" s="7"/>
      <c r="J25600" s="7"/>
      <c r="K25600" s="7"/>
      <c r="N25600" s="7"/>
    </row>
    <row r="25601" spans="4:14" s="1" customFormat="1">
      <c r="D25601" s="32"/>
      <c r="G25601" s="32"/>
      <c r="I25601" s="7"/>
      <c r="J25601" s="7"/>
      <c r="K25601" s="7"/>
      <c r="N25601" s="7"/>
    </row>
    <row r="25602" spans="4:14" s="1" customFormat="1">
      <c r="D25602" s="32"/>
      <c r="G25602" s="32"/>
      <c r="I25602" s="7"/>
      <c r="J25602" s="7"/>
      <c r="K25602" s="7"/>
      <c r="N25602" s="7"/>
    </row>
    <row r="25603" spans="4:14" s="1" customFormat="1">
      <c r="D25603" s="32"/>
      <c r="G25603" s="32"/>
      <c r="I25603" s="7"/>
      <c r="J25603" s="7"/>
      <c r="K25603" s="7"/>
      <c r="N25603" s="7"/>
    </row>
    <row r="25604" spans="4:14" s="1" customFormat="1">
      <c r="D25604" s="32"/>
      <c r="G25604" s="32"/>
      <c r="I25604" s="7"/>
      <c r="J25604" s="7"/>
      <c r="K25604" s="7"/>
      <c r="N25604" s="7"/>
    </row>
    <row r="25605" spans="4:14" s="1" customFormat="1">
      <c r="D25605" s="32"/>
      <c r="G25605" s="32"/>
      <c r="I25605" s="7"/>
      <c r="J25605" s="7"/>
      <c r="K25605" s="7"/>
      <c r="N25605" s="7"/>
    </row>
    <row r="25606" spans="4:14" s="1" customFormat="1">
      <c r="D25606" s="32"/>
      <c r="G25606" s="32"/>
      <c r="I25606" s="7"/>
      <c r="J25606" s="7"/>
      <c r="K25606" s="7"/>
      <c r="N25606" s="7"/>
    </row>
    <row r="25607" spans="4:14" s="1" customFormat="1">
      <c r="D25607" s="32"/>
      <c r="G25607" s="32"/>
      <c r="I25607" s="7"/>
      <c r="J25607" s="7"/>
      <c r="K25607" s="7"/>
      <c r="N25607" s="7"/>
    </row>
    <row r="25608" spans="4:14" s="1" customFormat="1">
      <c r="D25608" s="32"/>
      <c r="G25608" s="32"/>
      <c r="I25608" s="7"/>
      <c r="J25608" s="7"/>
      <c r="K25608" s="7"/>
      <c r="N25608" s="7"/>
    </row>
    <row r="25609" spans="4:14" s="1" customFormat="1">
      <c r="D25609" s="32"/>
      <c r="G25609" s="32"/>
      <c r="I25609" s="7"/>
      <c r="J25609" s="7"/>
      <c r="K25609" s="7"/>
      <c r="N25609" s="7"/>
    </row>
    <row r="25610" spans="4:14" s="1" customFormat="1">
      <c r="D25610" s="32"/>
      <c r="G25610" s="32"/>
      <c r="I25610" s="7"/>
      <c r="J25610" s="7"/>
      <c r="K25610" s="7"/>
      <c r="N25610" s="7"/>
    </row>
    <row r="25611" spans="4:14" s="1" customFormat="1">
      <c r="D25611" s="32"/>
      <c r="G25611" s="32"/>
      <c r="I25611" s="7"/>
      <c r="J25611" s="7"/>
      <c r="K25611" s="7"/>
      <c r="N25611" s="7"/>
    </row>
    <row r="25612" spans="4:14" s="1" customFormat="1">
      <c r="D25612" s="32"/>
      <c r="G25612" s="32"/>
      <c r="I25612" s="7"/>
      <c r="J25612" s="7"/>
      <c r="K25612" s="7"/>
      <c r="N25612" s="7"/>
    </row>
    <row r="25613" spans="4:14" s="1" customFormat="1">
      <c r="D25613" s="32"/>
      <c r="G25613" s="32"/>
      <c r="I25613" s="7"/>
      <c r="J25613" s="7"/>
      <c r="K25613" s="7"/>
      <c r="N25613" s="7"/>
    </row>
    <row r="25614" spans="4:14" s="1" customFormat="1">
      <c r="D25614" s="32"/>
      <c r="G25614" s="32"/>
      <c r="I25614" s="7"/>
      <c r="J25614" s="7"/>
      <c r="K25614" s="7"/>
      <c r="N25614" s="7"/>
    </row>
    <row r="25615" spans="4:14" s="1" customFormat="1">
      <c r="D25615" s="32"/>
      <c r="G25615" s="32"/>
      <c r="I25615" s="7"/>
      <c r="J25615" s="7"/>
      <c r="K25615" s="7"/>
      <c r="N25615" s="7"/>
    </row>
    <row r="25616" spans="4:14" s="1" customFormat="1">
      <c r="D25616" s="32"/>
      <c r="G25616" s="32"/>
      <c r="I25616" s="7"/>
      <c r="J25616" s="7"/>
      <c r="K25616" s="7"/>
      <c r="N25616" s="7"/>
    </row>
    <row r="25617" spans="4:14" s="1" customFormat="1">
      <c r="D25617" s="32"/>
      <c r="G25617" s="32"/>
      <c r="I25617" s="7"/>
      <c r="J25617" s="7"/>
      <c r="K25617" s="7"/>
      <c r="N25617" s="7"/>
    </row>
    <row r="25618" spans="4:14" s="1" customFormat="1">
      <c r="D25618" s="32"/>
      <c r="G25618" s="32"/>
      <c r="I25618" s="7"/>
      <c r="J25618" s="7"/>
      <c r="K25618" s="7"/>
      <c r="N25618" s="7"/>
    </row>
    <row r="25619" spans="4:14" s="1" customFormat="1">
      <c r="D25619" s="32"/>
      <c r="G25619" s="32"/>
      <c r="I25619" s="7"/>
      <c r="J25619" s="7"/>
      <c r="K25619" s="7"/>
      <c r="N25619" s="7"/>
    </row>
    <row r="25620" spans="4:14" s="1" customFormat="1">
      <c r="D25620" s="32"/>
      <c r="G25620" s="32"/>
      <c r="I25620" s="7"/>
      <c r="J25620" s="7"/>
      <c r="K25620" s="7"/>
      <c r="N25620" s="7"/>
    </row>
    <row r="25621" spans="4:14" s="1" customFormat="1">
      <c r="D25621" s="32"/>
      <c r="G25621" s="32"/>
      <c r="I25621" s="7"/>
      <c r="J25621" s="7"/>
      <c r="K25621" s="7"/>
      <c r="N25621" s="7"/>
    </row>
    <row r="25622" spans="4:14" s="1" customFormat="1">
      <c r="D25622" s="32"/>
      <c r="G25622" s="32"/>
      <c r="I25622" s="7"/>
      <c r="J25622" s="7"/>
      <c r="K25622" s="7"/>
      <c r="N25622" s="7"/>
    </row>
    <row r="25623" spans="4:14" s="1" customFormat="1">
      <c r="D25623" s="32"/>
      <c r="G25623" s="32"/>
      <c r="I25623" s="7"/>
      <c r="J25623" s="7"/>
      <c r="K25623" s="7"/>
      <c r="N25623" s="7"/>
    </row>
    <row r="25624" spans="4:14" s="1" customFormat="1">
      <c r="D25624" s="32"/>
      <c r="G25624" s="32"/>
      <c r="I25624" s="7"/>
      <c r="J25624" s="7"/>
      <c r="K25624" s="7"/>
      <c r="N25624" s="7"/>
    </row>
    <row r="25625" spans="4:14" s="1" customFormat="1">
      <c r="D25625" s="32"/>
      <c r="G25625" s="32"/>
      <c r="I25625" s="7"/>
      <c r="J25625" s="7"/>
      <c r="K25625" s="7"/>
      <c r="N25625" s="7"/>
    </row>
    <row r="25626" spans="4:14" s="1" customFormat="1">
      <c r="D25626" s="32"/>
      <c r="G25626" s="32"/>
      <c r="I25626" s="7"/>
      <c r="J25626" s="7"/>
      <c r="K25626" s="7"/>
      <c r="N25626" s="7"/>
    </row>
    <row r="25627" spans="4:14" s="1" customFormat="1">
      <c r="D25627" s="32"/>
      <c r="G25627" s="32"/>
      <c r="I25627" s="7"/>
      <c r="J25627" s="7"/>
      <c r="K25627" s="7"/>
      <c r="N25627" s="7"/>
    </row>
    <row r="25628" spans="4:14" s="1" customFormat="1">
      <c r="D25628" s="32"/>
      <c r="G25628" s="32"/>
      <c r="I25628" s="7"/>
      <c r="J25628" s="7"/>
      <c r="K25628" s="7"/>
      <c r="N25628" s="7"/>
    </row>
    <row r="25629" spans="4:14" s="1" customFormat="1">
      <c r="D25629" s="32"/>
      <c r="G25629" s="32"/>
      <c r="I25629" s="7"/>
      <c r="J25629" s="7"/>
      <c r="K25629" s="7"/>
      <c r="N25629" s="7"/>
    </row>
    <row r="25630" spans="4:14" s="1" customFormat="1">
      <c r="D25630" s="32"/>
      <c r="G25630" s="32"/>
      <c r="I25630" s="7"/>
      <c r="J25630" s="7"/>
      <c r="K25630" s="7"/>
      <c r="N25630" s="7"/>
    </row>
    <row r="25631" spans="4:14" s="1" customFormat="1">
      <c r="D25631" s="32"/>
      <c r="G25631" s="32"/>
      <c r="I25631" s="7"/>
      <c r="J25631" s="7"/>
      <c r="K25631" s="7"/>
      <c r="N25631" s="7"/>
    </row>
    <row r="25632" spans="4:14" s="1" customFormat="1">
      <c r="D25632" s="32"/>
      <c r="G25632" s="32"/>
      <c r="I25632" s="7"/>
      <c r="J25632" s="7"/>
      <c r="K25632" s="7"/>
      <c r="N25632" s="7"/>
    </row>
    <row r="25633" spans="4:14" s="1" customFormat="1">
      <c r="D25633" s="32"/>
      <c r="G25633" s="32"/>
      <c r="I25633" s="7"/>
      <c r="J25633" s="7"/>
      <c r="K25633" s="7"/>
      <c r="N25633" s="7"/>
    </row>
    <row r="25634" spans="4:14" s="1" customFormat="1">
      <c r="D25634" s="32"/>
      <c r="G25634" s="32"/>
      <c r="I25634" s="7"/>
      <c r="J25634" s="7"/>
      <c r="K25634" s="7"/>
      <c r="N25634" s="7"/>
    </row>
    <row r="25635" spans="4:14" s="1" customFormat="1">
      <c r="D25635" s="32"/>
      <c r="G25635" s="32"/>
      <c r="I25635" s="7"/>
      <c r="J25635" s="7"/>
      <c r="K25635" s="7"/>
      <c r="N25635" s="7"/>
    </row>
    <row r="25636" spans="4:14" s="1" customFormat="1">
      <c r="D25636" s="32"/>
      <c r="G25636" s="32"/>
      <c r="I25636" s="7"/>
      <c r="J25636" s="7"/>
      <c r="K25636" s="7"/>
      <c r="N25636" s="7"/>
    </row>
    <row r="25637" spans="4:14" s="1" customFormat="1">
      <c r="D25637" s="32"/>
      <c r="G25637" s="32"/>
      <c r="I25637" s="7"/>
      <c r="J25637" s="7"/>
      <c r="K25637" s="7"/>
      <c r="N25637" s="7"/>
    </row>
    <row r="25638" spans="4:14" s="1" customFormat="1">
      <c r="D25638" s="32"/>
      <c r="G25638" s="32"/>
      <c r="I25638" s="7"/>
      <c r="J25638" s="7"/>
      <c r="K25638" s="7"/>
      <c r="N25638" s="7"/>
    </row>
    <row r="25639" spans="4:14" s="1" customFormat="1">
      <c r="D25639" s="32"/>
      <c r="G25639" s="32"/>
      <c r="I25639" s="7"/>
      <c r="J25639" s="7"/>
      <c r="K25639" s="7"/>
      <c r="N25639" s="7"/>
    </row>
    <row r="25640" spans="4:14" s="1" customFormat="1">
      <c r="D25640" s="32"/>
      <c r="G25640" s="32"/>
      <c r="I25640" s="7"/>
      <c r="J25640" s="7"/>
      <c r="K25640" s="7"/>
      <c r="N25640" s="7"/>
    </row>
    <row r="25641" spans="4:14" s="1" customFormat="1">
      <c r="D25641" s="32"/>
      <c r="G25641" s="32"/>
      <c r="I25641" s="7"/>
      <c r="J25641" s="7"/>
      <c r="K25641" s="7"/>
      <c r="N25641" s="7"/>
    </row>
    <row r="25642" spans="4:14" s="1" customFormat="1">
      <c r="D25642" s="32"/>
      <c r="G25642" s="32"/>
      <c r="I25642" s="7"/>
      <c r="J25642" s="7"/>
      <c r="K25642" s="7"/>
      <c r="N25642" s="7"/>
    </row>
    <row r="25643" spans="4:14" s="1" customFormat="1">
      <c r="D25643" s="32"/>
      <c r="G25643" s="32"/>
      <c r="I25643" s="7"/>
      <c r="J25643" s="7"/>
      <c r="K25643" s="7"/>
      <c r="N25643" s="7"/>
    </row>
    <row r="25644" spans="4:14" s="1" customFormat="1">
      <c r="D25644" s="32"/>
      <c r="G25644" s="32"/>
      <c r="I25644" s="7"/>
      <c r="J25644" s="7"/>
      <c r="K25644" s="7"/>
      <c r="N25644" s="7"/>
    </row>
    <row r="25645" spans="4:14" s="1" customFormat="1">
      <c r="D25645" s="32"/>
      <c r="G25645" s="32"/>
      <c r="I25645" s="7"/>
      <c r="J25645" s="7"/>
      <c r="K25645" s="7"/>
      <c r="N25645" s="7"/>
    </row>
    <row r="25646" spans="4:14" s="1" customFormat="1">
      <c r="D25646" s="32"/>
      <c r="G25646" s="32"/>
      <c r="I25646" s="7"/>
      <c r="J25646" s="7"/>
      <c r="K25646" s="7"/>
      <c r="N25646" s="7"/>
    </row>
    <row r="25647" spans="4:14" s="1" customFormat="1">
      <c r="D25647" s="32"/>
      <c r="G25647" s="32"/>
      <c r="I25647" s="7"/>
      <c r="J25647" s="7"/>
      <c r="K25647" s="7"/>
      <c r="N25647" s="7"/>
    </row>
    <row r="25648" spans="4:14" s="1" customFormat="1">
      <c r="D25648" s="32"/>
      <c r="G25648" s="32"/>
      <c r="I25648" s="7"/>
      <c r="J25648" s="7"/>
      <c r="K25648" s="7"/>
      <c r="N25648" s="7"/>
    </row>
    <row r="25649" spans="4:14" s="1" customFormat="1">
      <c r="D25649" s="32"/>
      <c r="G25649" s="32"/>
      <c r="I25649" s="7"/>
      <c r="J25649" s="7"/>
      <c r="K25649" s="7"/>
      <c r="N25649" s="7"/>
    </row>
    <row r="25650" spans="4:14" s="1" customFormat="1">
      <c r="D25650" s="32"/>
      <c r="G25650" s="32"/>
      <c r="I25650" s="7"/>
      <c r="J25650" s="7"/>
      <c r="K25650" s="7"/>
      <c r="N25650" s="7"/>
    </row>
    <row r="25651" spans="4:14" s="1" customFormat="1">
      <c r="D25651" s="32"/>
      <c r="G25651" s="32"/>
      <c r="I25651" s="7"/>
      <c r="J25651" s="7"/>
      <c r="K25651" s="7"/>
      <c r="N25651" s="7"/>
    </row>
    <row r="25652" spans="4:14" s="1" customFormat="1">
      <c r="D25652" s="32"/>
      <c r="G25652" s="32"/>
      <c r="I25652" s="7"/>
      <c r="J25652" s="7"/>
      <c r="K25652" s="7"/>
      <c r="N25652" s="7"/>
    </row>
    <row r="25653" spans="4:14" s="1" customFormat="1">
      <c r="D25653" s="32"/>
      <c r="G25653" s="32"/>
      <c r="I25653" s="7"/>
      <c r="J25653" s="7"/>
      <c r="K25653" s="7"/>
      <c r="N25653" s="7"/>
    </row>
    <row r="25654" spans="4:14" s="1" customFormat="1">
      <c r="D25654" s="32"/>
      <c r="G25654" s="32"/>
      <c r="I25654" s="7"/>
      <c r="J25654" s="7"/>
      <c r="K25654" s="7"/>
      <c r="N25654" s="7"/>
    </row>
    <row r="25655" spans="4:14" s="1" customFormat="1">
      <c r="D25655" s="32"/>
      <c r="G25655" s="32"/>
      <c r="I25655" s="7"/>
      <c r="J25655" s="7"/>
      <c r="K25655" s="7"/>
      <c r="N25655" s="7"/>
    </row>
    <row r="25656" spans="4:14" s="1" customFormat="1">
      <c r="D25656" s="32"/>
      <c r="G25656" s="32"/>
      <c r="I25656" s="7"/>
      <c r="J25656" s="7"/>
      <c r="K25656" s="7"/>
      <c r="N25656" s="7"/>
    </row>
    <row r="25657" spans="4:14" s="1" customFormat="1">
      <c r="D25657" s="32"/>
      <c r="G25657" s="32"/>
      <c r="I25657" s="7"/>
      <c r="J25657" s="7"/>
      <c r="K25657" s="7"/>
      <c r="N25657" s="7"/>
    </row>
    <row r="25658" spans="4:14" s="1" customFormat="1">
      <c r="D25658" s="32"/>
      <c r="G25658" s="32"/>
      <c r="I25658" s="7"/>
      <c r="J25658" s="7"/>
      <c r="K25658" s="7"/>
      <c r="N25658" s="7"/>
    </row>
    <row r="25659" spans="4:14" s="1" customFormat="1">
      <c r="D25659" s="32"/>
      <c r="G25659" s="32"/>
      <c r="I25659" s="7"/>
      <c r="J25659" s="7"/>
      <c r="K25659" s="7"/>
      <c r="N25659" s="7"/>
    </row>
    <row r="25660" spans="4:14" s="1" customFormat="1">
      <c r="D25660" s="32"/>
      <c r="G25660" s="32"/>
      <c r="I25660" s="7"/>
      <c r="J25660" s="7"/>
      <c r="K25660" s="7"/>
      <c r="N25660" s="7"/>
    </row>
    <row r="25661" spans="4:14" s="1" customFormat="1">
      <c r="D25661" s="32"/>
      <c r="G25661" s="32"/>
      <c r="I25661" s="7"/>
      <c r="J25661" s="7"/>
      <c r="K25661" s="7"/>
      <c r="N25661" s="7"/>
    </row>
    <row r="25662" spans="4:14" s="1" customFormat="1">
      <c r="D25662" s="32"/>
      <c r="G25662" s="32"/>
      <c r="I25662" s="7"/>
      <c r="J25662" s="7"/>
      <c r="K25662" s="7"/>
      <c r="N25662" s="7"/>
    </row>
    <row r="25663" spans="4:14" s="1" customFormat="1">
      <c r="D25663" s="32"/>
      <c r="G25663" s="32"/>
      <c r="I25663" s="7"/>
      <c r="J25663" s="7"/>
      <c r="K25663" s="7"/>
      <c r="N25663" s="7"/>
    </row>
    <row r="25664" spans="4:14" s="1" customFormat="1">
      <c r="D25664" s="32"/>
      <c r="G25664" s="32"/>
      <c r="I25664" s="7"/>
      <c r="J25664" s="7"/>
      <c r="K25664" s="7"/>
      <c r="N25664" s="7"/>
    </row>
    <row r="25665" spans="4:14" s="1" customFormat="1">
      <c r="D25665" s="32"/>
      <c r="G25665" s="32"/>
      <c r="I25665" s="7"/>
      <c r="J25665" s="7"/>
      <c r="K25665" s="7"/>
      <c r="N25665" s="7"/>
    </row>
    <row r="25666" spans="4:14" s="1" customFormat="1">
      <c r="D25666" s="32"/>
      <c r="G25666" s="32"/>
      <c r="I25666" s="7"/>
      <c r="J25666" s="7"/>
      <c r="K25666" s="7"/>
      <c r="N25666" s="7"/>
    </row>
    <row r="25667" spans="4:14" s="1" customFormat="1">
      <c r="D25667" s="32"/>
      <c r="G25667" s="32"/>
      <c r="I25667" s="7"/>
      <c r="J25667" s="7"/>
      <c r="K25667" s="7"/>
      <c r="N25667" s="7"/>
    </row>
    <row r="25668" spans="4:14" s="1" customFormat="1">
      <c r="D25668" s="32"/>
      <c r="G25668" s="32"/>
      <c r="I25668" s="7"/>
      <c r="J25668" s="7"/>
      <c r="K25668" s="7"/>
      <c r="N25668" s="7"/>
    </row>
    <row r="25669" spans="4:14" s="1" customFormat="1">
      <c r="D25669" s="32"/>
      <c r="G25669" s="32"/>
      <c r="I25669" s="7"/>
      <c r="J25669" s="7"/>
      <c r="K25669" s="7"/>
      <c r="N25669" s="7"/>
    </row>
    <row r="25670" spans="4:14" s="1" customFormat="1">
      <c r="D25670" s="32"/>
      <c r="G25670" s="32"/>
      <c r="I25670" s="7"/>
      <c r="J25670" s="7"/>
      <c r="K25670" s="7"/>
      <c r="N25670" s="7"/>
    </row>
    <row r="25671" spans="4:14" s="1" customFormat="1">
      <c r="D25671" s="32"/>
      <c r="G25671" s="32"/>
      <c r="I25671" s="7"/>
      <c r="J25671" s="7"/>
      <c r="K25671" s="7"/>
      <c r="N25671" s="7"/>
    </row>
    <row r="25672" spans="4:14" s="1" customFormat="1">
      <c r="D25672" s="32"/>
      <c r="G25672" s="32"/>
      <c r="I25672" s="7"/>
      <c r="J25672" s="7"/>
      <c r="K25672" s="7"/>
      <c r="N25672" s="7"/>
    </row>
    <row r="25673" spans="4:14" s="1" customFormat="1">
      <c r="D25673" s="32"/>
      <c r="G25673" s="32"/>
      <c r="I25673" s="7"/>
      <c r="J25673" s="7"/>
      <c r="K25673" s="7"/>
      <c r="N25673" s="7"/>
    </row>
    <row r="25674" spans="4:14" s="1" customFormat="1">
      <c r="D25674" s="32"/>
      <c r="G25674" s="32"/>
      <c r="I25674" s="7"/>
      <c r="J25674" s="7"/>
      <c r="K25674" s="7"/>
      <c r="N25674" s="7"/>
    </row>
    <row r="25675" spans="4:14" s="1" customFormat="1">
      <c r="D25675" s="32"/>
      <c r="G25675" s="32"/>
      <c r="I25675" s="7"/>
      <c r="J25675" s="7"/>
      <c r="K25675" s="7"/>
      <c r="N25675" s="7"/>
    </row>
    <row r="25676" spans="4:14" s="1" customFormat="1">
      <c r="D25676" s="32"/>
      <c r="G25676" s="32"/>
      <c r="I25676" s="7"/>
      <c r="J25676" s="7"/>
      <c r="K25676" s="7"/>
      <c r="N25676" s="7"/>
    </row>
    <row r="25677" spans="4:14" s="1" customFormat="1">
      <c r="D25677" s="32"/>
      <c r="G25677" s="32"/>
      <c r="I25677" s="7"/>
      <c r="J25677" s="7"/>
      <c r="K25677" s="7"/>
      <c r="N25677" s="7"/>
    </row>
    <row r="25678" spans="4:14" s="1" customFormat="1">
      <c r="D25678" s="32"/>
      <c r="G25678" s="32"/>
      <c r="I25678" s="7"/>
      <c r="J25678" s="7"/>
      <c r="K25678" s="7"/>
      <c r="N25678" s="7"/>
    </row>
    <row r="25679" spans="4:14" s="1" customFormat="1">
      <c r="D25679" s="32"/>
      <c r="G25679" s="32"/>
      <c r="I25679" s="7"/>
      <c r="J25679" s="7"/>
      <c r="K25679" s="7"/>
      <c r="N25679" s="7"/>
    </row>
    <row r="25680" spans="4:14" s="1" customFormat="1">
      <c r="D25680" s="32"/>
      <c r="G25680" s="32"/>
      <c r="I25680" s="7"/>
      <c r="J25680" s="7"/>
      <c r="K25680" s="7"/>
      <c r="N25680" s="7"/>
    </row>
    <row r="25681" spans="4:14" s="1" customFormat="1">
      <c r="D25681" s="32"/>
      <c r="G25681" s="32"/>
      <c r="I25681" s="7"/>
      <c r="J25681" s="7"/>
      <c r="K25681" s="7"/>
      <c r="N25681" s="7"/>
    </row>
    <row r="25682" spans="4:14" s="1" customFormat="1">
      <c r="D25682" s="32"/>
      <c r="G25682" s="32"/>
      <c r="I25682" s="7"/>
      <c r="J25682" s="7"/>
      <c r="K25682" s="7"/>
      <c r="N25682" s="7"/>
    </row>
    <row r="25683" spans="4:14" s="1" customFormat="1">
      <c r="D25683" s="32"/>
      <c r="G25683" s="32"/>
      <c r="I25683" s="7"/>
      <c r="J25683" s="7"/>
      <c r="K25683" s="7"/>
      <c r="N25683" s="7"/>
    </row>
    <row r="25684" spans="4:14" s="1" customFormat="1">
      <c r="D25684" s="32"/>
      <c r="G25684" s="32"/>
      <c r="I25684" s="7"/>
      <c r="J25684" s="7"/>
      <c r="K25684" s="7"/>
      <c r="N25684" s="7"/>
    </row>
    <row r="25685" spans="4:14" s="1" customFormat="1">
      <c r="D25685" s="32"/>
      <c r="G25685" s="32"/>
      <c r="I25685" s="7"/>
      <c r="J25685" s="7"/>
      <c r="K25685" s="7"/>
      <c r="N25685" s="7"/>
    </row>
    <row r="25686" spans="4:14" s="1" customFormat="1">
      <c r="D25686" s="32"/>
      <c r="G25686" s="32"/>
      <c r="I25686" s="7"/>
      <c r="J25686" s="7"/>
      <c r="K25686" s="7"/>
      <c r="N25686" s="7"/>
    </row>
    <row r="25687" spans="4:14" s="1" customFormat="1">
      <c r="D25687" s="32"/>
      <c r="G25687" s="32"/>
      <c r="I25687" s="7"/>
      <c r="J25687" s="7"/>
      <c r="K25687" s="7"/>
      <c r="N25687" s="7"/>
    </row>
    <row r="25688" spans="4:14" s="1" customFormat="1">
      <c r="D25688" s="32"/>
      <c r="G25688" s="32"/>
      <c r="I25688" s="7"/>
      <c r="J25688" s="7"/>
      <c r="K25688" s="7"/>
      <c r="N25688" s="7"/>
    </row>
    <row r="25689" spans="4:14" s="1" customFormat="1">
      <c r="D25689" s="32"/>
      <c r="G25689" s="32"/>
      <c r="I25689" s="7"/>
      <c r="J25689" s="7"/>
      <c r="K25689" s="7"/>
      <c r="N25689" s="7"/>
    </row>
    <row r="25690" spans="4:14" s="1" customFormat="1">
      <c r="D25690" s="32"/>
      <c r="G25690" s="32"/>
      <c r="I25690" s="7"/>
      <c r="J25690" s="7"/>
      <c r="K25690" s="7"/>
      <c r="N25690" s="7"/>
    </row>
    <row r="25691" spans="4:14" s="1" customFormat="1">
      <c r="D25691" s="32"/>
      <c r="G25691" s="32"/>
      <c r="I25691" s="7"/>
      <c r="J25691" s="7"/>
      <c r="K25691" s="7"/>
      <c r="N25691" s="7"/>
    </row>
    <row r="25692" spans="4:14" s="1" customFormat="1">
      <c r="D25692" s="32"/>
      <c r="G25692" s="32"/>
      <c r="I25692" s="7"/>
      <c r="J25692" s="7"/>
      <c r="K25692" s="7"/>
      <c r="N25692" s="7"/>
    </row>
    <row r="25693" spans="4:14" s="1" customFormat="1">
      <c r="D25693" s="32"/>
      <c r="G25693" s="32"/>
      <c r="I25693" s="7"/>
      <c r="J25693" s="7"/>
      <c r="K25693" s="7"/>
      <c r="N25693" s="7"/>
    </row>
    <row r="25694" spans="4:14" s="1" customFormat="1">
      <c r="D25694" s="32"/>
      <c r="G25694" s="32"/>
      <c r="I25694" s="7"/>
      <c r="J25694" s="7"/>
      <c r="K25694" s="7"/>
      <c r="N25694" s="7"/>
    </row>
    <row r="25695" spans="4:14" s="1" customFormat="1">
      <c r="D25695" s="32"/>
      <c r="G25695" s="32"/>
      <c r="I25695" s="7"/>
      <c r="J25695" s="7"/>
      <c r="K25695" s="7"/>
      <c r="N25695" s="7"/>
    </row>
    <row r="25696" spans="4:14" s="1" customFormat="1">
      <c r="D25696" s="32"/>
      <c r="G25696" s="32"/>
      <c r="I25696" s="7"/>
      <c r="J25696" s="7"/>
      <c r="K25696" s="7"/>
      <c r="N25696" s="7"/>
    </row>
    <row r="25697" spans="4:14" s="1" customFormat="1">
      <c r="D25697" s="32"/>
      <c r="G25697" s="32"/>
      <c r="I25697" s="7"/>
      <c r="J25697" s="7"/>
      <c r="K25697" s="7"/>
      <c r="N25697" s="7"/>
    </row>
    <row r="25698" spans="4:14" s="1" customFormat="1">
      <c r="D25698" s="32"/>
      <c r="G25698" s="32"/>
      <c r="I25698" s="7"/>
      <c r="J25698" s="7"/>
      <c r="K25698" s="7"/>
      <c r="N25698" s="7"/>
    </row>
    <row r="25699" spans="4:14" s="1" customFormat="1">
      <c r="D25699" s="32"/>
      <c r="G25699" s="32"/>
      <c r="I25699" s="7"/>
      <c r="J25699" s="7"/>
      <c r="K25699" s="7"/>
      <c r="N25699" s="7"/>
    </row>
    <row r="25700" spans="4:14" s="1" customFormat="1">
      <c r="D25700" s="32"/>
      <c r="G25700" s="32"/>
      <c r="I25700" s="7"/>
      <c r="J25700" s="7"/>
      <c r="K25700" s="7"/>
      <c r="N25700" s="7"/>
    </row>
    <row r="25701" spans="4:14" s="1" customFormat="1">
      <c r="D25701" s="32"/>
      <c r="G25701" s="32"/>
      <c r="I25701" s="7"/>
      <c r="J25701" s="7"/>
      <c r="K25701" s="7"/>
      <c r="N25701" s="7"/>
    </row>
    <row r="25702" spans="4:14" s="1" customFormat="1">
      <c r="D25702" s="32"/>
      <c r="G25702" s="32"/>
      <c r="I25702" s="7"/>
      <c r="J25702" s="7"/>
      <c r="K25702" s="7"/>
      <c r="N25702" s="7"/>
    </row>
    <row r="25703" spans="4:14" s="1" customFormat="1">
      <c r="D25703" s="32"/>
      <c r="G25703" s="32"/>
      <c r="I25703" s="7"/>
      <c r="J25703" s="7"/>
      <c r="K25703" s="7"/>
      <c r="N25703" s="7"/>
    </row>
    <row r="25704" spans="4:14" s="1" customFormat="1">
      <c r="D25704" s="32"/>
      <c r="G25704" s="32"/>
      <c r="I25704" s="7"/>
      <c r="J25704" s="7"/>
      <c r="K25704" s="7"/>
      <c r="N25704" s="7"/>
    </row>
    <row r="25705" spans="4:14" s="1" customFormat="1">
      <c r="D25705" s="32"/>
      <c r="G25705" s="32"/>
      <c r="I25705" s="7"/>
      <c r="J25705" s="7"/>
      <c r="K25705" s="7"/>
      <c r="N25705" s="7"/>
    </row>
    <row r="25706" spans="4:14" s="1" customFormat="1">
      <c r="D25706" s="32"/>
      <c r="G25706" s="32"/>
      <c r="I25706" s="7"/>
      <c r="J25706" s="7"/>
      <c r="K25706" s="7"/>
      <c r="N25706" s="7"/>
    </row>
    <row r="25707" spans="4:14" s="1" customFormat="1">
      <c r="D25707" s="32"/>
      <c r="G25707" s="32"/>
      <c r="I25707" s="7"/>
      <c r="J25707" s="7"/>
      <c r="K25707" s="7"/>
      <c r="N25707" s="7"/>
    </row>
    <row r="25708" spans="4:14" s="1" customFormat="1">
      <c r="D25708" s="32"/>
      <c r="G25708" s="32"/>
      <c r="I25708" s="7"/>
      <c r="J25708" s="7"/>
      <c r="K25708" s="7"/>
      <c r="N25708" s="7"/>
    </row>
    <row r="25709" spans="4:14" s="1" customFormat="1">
      <c r="D25709" s="32"/>
      <c r="G25709" s="32"/>
      <c r="I25709" s="7"/>
      <c r="J25709" s="7"/>
      <c r="K25709" s="7"/>
      <c r="N25709" s="7"/>
    </row>
    <row r="25710" spans="4:14" s="1" customFormat="1">
      <c r="D25710" s="32"/>
      <c r="G25710" s="32"/>
      <c r="I25710" s="7"/>
      <c r="J25710" s="7"/>
      <c r="K25710" s="7"/>
      <c r="N25710" s="7"/>
    </row>
    <row r="25711" spans="4:14" s="1" customFormat="1">
      <c r="D25711" s="32"/>
      <c r="G25711" s="32"/>
      <c r="I25711" s="7"/>
      <c r="J25711" s="7"/>
      <c r="K25711" s="7"/>
      <c r="N25711" s="7"/>
    </row>
    <row r="25712" spans="4:14" s="1" customFormat="1">
      <c r="D25712" s="32"/>
      <c r="G25712" s="32"/>
      <c r="I25712" s="7"/>
      <c r="J25712" s="7"/>
      <c r="K25712" s="7"/>
      <c r="N25712" s="7"/>
    </row>
    <row r="25713" spans="4:14" s="1" customFormat="1">
      <c r="D25713" s="32"/>
      <c r="G25713" s="32"/>
      <c r="I25713" s="7"/>
      <c r="J25713" s="7"/>
      <c r="K25713" s="7"/>
      <c r="N25713" s="7"/>
    </row>
    <row r="25714" spans="4:14" s="1" customFormat="1">
      <c r="D25714" s="32"/>
      <c r="G25714" s="32"/>
      <c r="I25714" s="7"/>
      <c r="J25714" s="7"/>
      <c r="K25714" s="7"/>
      <c r="N25714" s="7"/>
    </row>
    <row r="25715" spans="4:14" s="1" customFormat="1">
      <c r="D25715" s="32"/>
      <c r="G25715" s="32"/>
      <c r="I25715" s="7"/>
      <c r="J25715" s="7"/>
      <c r="K25715" s="7"/>
      <c r="N25715" s="7"/>
    </row>
    <row r="25716" spans="4:14" s="1" customFormat="1">
      <c r="D25716" s="32"/>
      <c r="G25716" s="32"/>
      <c r="I25716" s="7"/>
      <c r="J25716" s="7"/>
      <c r="K25716" s="7"/>
      <c r="N25716" s="7"/>
    </row>
    <row r="25717" spans="4:14" s="1" customFormat="1">
      <c r="D25717" s="32"/>
      <c r="G25717" s="32"/>
      <c r="I25717" s="7"/>
      <c r="J25717" s="7"/>
      <c r="K25717" s="7"/>
      <c r="N25717" s="7"/>
    </row>
    <row r="25718" spans="4:14" s="1" customFormat="1">
      <c r="D25718" s="32"/>
      <c r="G25718" s="32"/>
      <c r="I25718" s="7"/>
      <c r="J25718" s="7"/>
      <c r="K25718" s="7"/>
      <c r="N25718" s="7"/>
    </row>
    <row r="25719" spans="4:14" s="1" customFormat="1">
      <c r="D25719" s="32"/>
      <c r="G25719" s="32"/>
      <c r="I25719" s="7"/>
      <c r="J25719" s="7"/>
      <c r="K25719" s="7"/>
      <c r="N25719" s="7"/>
    </row>
    <row r="25720" spans="4:14" s="1" customFormat="1">
      <c r="D25720" s="32"/>
      <c r="G25720" s="32"/>
      <c r="I25720" s="7"/>
      <c r="J25720" s="7"/>
      <c r="K25720" s="7"/>
      <c r="N25720" s="7"/>
    </row>
    <row r="25721" spans="4:14" s="1" customFormat="1">
      <c r="D25721" s="32"/>
      <c r="G25721" s="32"/>
      <c r="I25721" s="7"/>
      <c r="J25721" s="7"/>
      <c r="K25721" s="7"/>
      <c r="N25721" s="7"/>
    </row>
    <row r="25722" spans="4:14" s="1" customFormat="1">
      <c r="D25722" s="32"/>
      <c r="G25722" s="32"/>
      <c r="I25722" s="7"/>
      <c r="J25722" s="7"/>
      <c r="K25722" s="7"/>
      <c r="N25722" s="7"/>
    </row>
    <row r="25723" spans="4:14" s="1" customFormat="1">
      <c r="D25723" s="32"/>
      <c r="G25723" s="32"/>
      <c r="I25723" s="7"/>
      <c r="J25723" s="7"/>
      <c r="K25723" s="7"/>
      <c r="N25723" s="7"/>
    </row>
    <row r="25724" spans="4:14" s="1" customFormat="1">
      <c r="D25724" s="32"/>
      <c r="G25724" s="32"/>
      <c r="I25724" s="7"/>
      <c r="J25724" s="7"/>
      <c r="K25724" s="7"/>
      <c r="N25724" s="7"/>
    </row>
    <row r="25725" spans="4:14" s="1" customFormat="1">
      <c r="D25725" s="32"/>
      <c r="G25725" s="32"/>
      <c r="I25725" s="7"/>
      <c r="J25725" s="7"/>
      <c r="K25725" s="7"/>
      <c r="N25725" s="7"/>
    </row>
    <row r="25726" spans="4:14" s="1" customFormat="1">
      <c r="D25726" s="32"/>
      <c r="G25726" s="32"/>
      <c r="I25726" s="7"/>
      <c r="J25726" s="7"/>
      <c r="K25726" s="7"/>
      <c r="N25726" s="7"/>
    </row>
    <row r="25727" spans="4:14" s="1" customFormat="1">
      <c r="D25727" s="32"/>
      <c r="G25727" s="32"/>
      <c r="I25727" s="7"/>
      <c r="J25727" s="7"/>
      <c r="K25727" s="7"/>
      <c r="N25727" s="7"/>
    </row>
    <row r="25728" spans="4:14" s="1" customFormat="1">
      <c r="D25728" s="32"/>
      <c r="G25728" s="32"/>
      <c r="I25728" s="7"/>
      <c r="J25728" s="7"/>
      <c r="K25728" s="7"/>
      <c r="N25728" s="7"/>
    </row>
    <row r="25729" spans="4:14" s="1" customFormat="1">
      <c r="D25729" s="32"/>
      <c r="G25729" s="32"/>
      <c r="I25729" s="7"/>
      <c r="J25729" s="7"/>
      <c r="K25729" s="7"/>
      <c r="N25729" s="7"/>
    </row>
    <row r="25730" spans="4:14" s="1" customFormat="1">
      <c r="D25730" s="32"/>
      <c r="G25730" s="32"/>
      <c r="I25730" s="7"/>
      <c r="J25730" s="7"/>
      <c r="K25730" s="7"/>
      <c r="N25730" s="7"/>
    </row>
    <row r="25731" spans="4:14" s="1" customFormat="1">
      <c r="D25731" s="32"/>
      <c r="G25731" s="32"/>
      <c r="I25731" s="7"/>
      <c r="J25731" s="7"/>
      <c r="K25731" s="7"/>
      <c r="N25731" s="7"/>
    </row>
    <row r="25732" spans="4:14" s="1" customFormat="1">
      <c r="D25732" s="32"/>
      <c r="G25732" s="32"/>
      <c r="I25732" s="7"/>
      <c r="J25732" s="7"/>
      <c r="K25732" s="7"/>
      <c r="N25732" s="7"/>
    </row>
    <row r="25733" spans="4:14" s="1" customFormat="1">
      <c r="D25733" s="32"/>
      <c r="G25733" s="32"/>
      <c r="I25733" s="7"/>
      <c r="J25733" s="7"/>
      <c r="K25733" s="7"/>
      <c r="N25733" s="7"/>
    </row>
    <row r="25734" spans="4:14" s="1" customFormat="1">
      <c r="D25734" s="32"/>
      <c r="G25734" s="32"/>
      <c r="I25734" s="7"/>
      <c r="J25734" s="7"/>
      <c r="K25734" s="7"/>
      <c r="N25734" s="7"/>
    </row>
    <row r="25735" spans="4:14" s="1" customFormat="1">
      <c r="D25735" s="32"/>
      <c r="G25735" s="32"/>
      <c r="I25735" s="7"/>
      <c r="J25735" s="7"/>
      <c r="K25735" s="7"/>
      <c r="N25735" s="7"/>
    </row>
    <row r="25736" spans="4:14" s="1" customFormat="1">
      <c r="D25736" s="32"/>
      <c r="G25736" s="32"/>
      <c r="I25736" s="7"/>
      <c r="J25736" s="7"/>
      <c r="K25736" s="7"/>
      <c r="N25736" s="7"/>
    </row>
    <row r="25737" spans="4:14" s="1" customFormat="1">
      <c r="D25737" s="32"/>
      <c r="G25737" s="32"/>
      <c r="I25737" s="7"/>
      <c r="J25737" s="7"/>
      <c r="K25737" s="7"/>
      <c r="N25737" s="7"/>
    </row>
    <row r="25738" spans="4:14" s="1" customFormat="1">
      <c r="D25738" s="32"/>
      <c r="G25738" s="32"/>
      <c r="I25738" s="7"/>
      <c r="J25738" s="7"/>
      <c r="K25738" s="7"/>
      <c r="N25738" s="7"/>
    </row>
    <row r="25739" spans="4:14" s="1" customFormat="1">
      <c r="D25739" s="32"/>
      <c r="G25739" s="32"/>
      <c r="I25739" s="7"/>
      <c r="J25739" s="7"/>
      <c r="K25739" s="7"/>
      <c r="N25739" s="7"/>
    </row>
    <row r="25740" spans="4:14" s="1" customFormat="1">
      <c r="D25740" s="32"/>
      <c r="G25740" s="32"/>
      <c r="I25740" s="7"/>
      <c r="J25740" s="7"/>
      <c r="K25740" s="7"/>
      <c r="N25740" s="7"/>
    </row>
    <row r="25741" spans="4:14" s="1" customFormat="1">
      <c r="D25741" s="32"/>
      <c r="G25741" s="32"/>
      <c r="I25741" s="7"/>
      <c r="J25741" s="7"/>
      <c r="K25741" s="7"/>
      <c r="N25741" s="7"/>
    </row>
    <row r="25742" spans="4:14" s="1" customFormat="1">
      <c r="D25742" s="32"/>
      <c r="G25742" s="32"/>
      <c r="I25742" s="7"/>
      <c r="J25742" s="7"/>
      <c r="K25742" s="7"/>
      <c r="N25742" s="7"/>
    </row>
    <row r="25743" spans="4:14" s="1" customFormat="1">
      <c r="D25743" s="32"/>
      <c r="G25743" s="32"/>
      <c r="I25743" s="7"/>
      <c r="J25743" s="7"/>
      <c r="K25743" s="7"/>
      <c r="N25743" s="7"/>
    </row>
    <row r="25744" spans="4:14" s="1" customFormat="1">
      <c r="D25744" s="32"/>
      <c r="G25744" s="32"/>
      <c r="I25744" s="7"/>
      <c r="J25744" s="7"/>
      <c r="K25744" s="7"/>
      <c r="N25744" s="7"/>
    </row>
    <row r="25745" spans="4:14" s="1" customFormat="1">
      <c r="D25745" s="32"/>
      <c r="G25745" s="32"/>
      <c r="I25745" s="7"/>
      <c r="J25745" s="7"/>
      <c r="K25745" s="7"/>
      <c r="N25745" s="7"/>
    </row>
    <row r="25746" spans="4:14" s="1" customFormat="1">
      <c r="D25746" s="32"/>
      <c r="G25746" s="32"/>
      <c r="I25746" s="7"/>
      <c r="J25746" s="7"/>
      <c r="K25746" s="7"/>
      <c r="N25746" s="7"/>
    </row>
    <row r="25747" spans="4:14" s="1" customFormat="1">
      <c r="D25747" s="32"/>
      <c r="G25747" s="32"/>
      <c r="I25747" s="7"/>
      <c r="J25747" s="7"/>
      <c r="K25747" s="7"/>
      <c r="N25747" s="7"/>
    </row>
    <row r="25748" spans="4:14" s="1" customFormat="1">
      <c r="D25748" s="32"/>
      <c r="G25748" s="32"/>
      <c r="I25748" s="7"/>
      <c r="J25748" s="7"/>
      <c r="K25748" s="7"/>
      <c r="N25748" s="7"/>
    </row>
    <row r="25749" spans="4:14" s="1" customFormat="1">
      <c r="D25749" s="32"/>
      <c r="G25749" s="32"/>
      <c r="I25749" s="7"/>
      <c r="J25749" s="7"/>
      <c r="K25749" s="7"/>
      <c r="N25749" s="7"/>
    </row>
    <row r="25750" spans="4:14" s="1" customFormat="1">
      <c r="D25750" s="32"/>
      <c r="G25750" s="32"/>
      <c r="I25750" s="7"/>
      <c r="J25750" s="7"/>
      <c r="K25750" s="7"/>
      <c r="N25750" s="7"/>
    </row>
    <row r="25751" spans="4:14" s="1" customFormat="1">
      <c r="D25751" s="32"/>
      <c r="G25751" s="32"/>
      <c r="I25751" s="7"/>
      <c r="J25751" s="7"/>
      <c r="K25751" s="7"/>
      <c r="N25751" s="7"/>
    </row>
    <row r="25752" spans="4:14" s="1" customFormat="1">
      <c r="D25752" s="32"/>
      <c r="G25752" s="32"/>
      <c r="I25752" s="7"/>
      <c r="J25752" s="7"/>
      <c r="K25752" s="7"/>
      <c r="N25752" s="7"/>
    </row>
    <row r="25753" spans="4:14" s="1" customFormat="1">
      <c r="D25753" s="32"/>
      <c r="G25753" s="32"/>
      <c r="I25753" s="7"/>
      <c r="J25753" s="7"/>
      <c r="K25753" s="7"/>
      <c r="N25753" s="7"/>
    </row>
    <row r="25754" spans="4:14" s="1" customFormat="1">
      <c r="D25754" s="32"/>
      <c r="G25754" s="32"/>
      <c r="I25754" s="7"/>
      <c r="J25754" s="7"/>
      <c r="K25754" s="7"/>
      <c r="N25754" s="7"/>
    </row>
    <row r="25755" spans="4:14" s="1" customFormat="1">
      <c r="D25755" s="32"/>
      <c r="G25755" s="32"/>
      <c r="I25755" s="7"/>
      <c r="J25755" s="7"/>
      <c r="K25755" s="7"/>
      <c r="N25755" s="7"/>
    </row>
    <row r="25756" spans="4:14" s="1" customFormat="1">
      <c r="D25756" s="32"/>
      <c r="G25756" s="32"/>
      <c r="I25756" s="7"/>
      <c r="J25756" s="7"/>
      <c r="K25756" s="7"/>
      <c r="N25756" s="7"/>
    </row>
    <row r="25757" spans="4:14" s="1" customFormat="1">
      <c r="D25757" s="32"/>
      <c r="G25757" s="32"/>
      <c r="I25757" s="7"/>
      <c r="J25757" s="7"/>
      <c r="K25757" s="7"/>
      <c r="N25757" s="7"/>
    </row>
    <row r="25758" spans="4:14" s="1" customFormat="1">
      <c r="D25758" s="32"/>
      <c r="G25758" s="32"/>
      <c r="I25758" s="7"/>
      <c r="J25758" s="7"/>
      <c r="K25758" s="7"/>
      <c r="N25758" s="7"/>
    </row>
    <row r="25759" spans="4:14" s="1" customFormat="1">
      <c r="D25759" s="32"/>
      <c r="G25759" s="32"/>
      <c r="I25759" s="7"/>
      <c r="J25759" s="7"/>
      <c r="K25759" s="7"/>
      <c r="N25759" s="7"/>
    </row>
    <row r="25760" spans="4:14" s="1" customFormat="1">
      <c r="D25760" s="32"/>
      <c r="G25760" s="32"/>
      <c r="I25760" s="7"/>
      <c r="J25760" s="7"/>
      <c r="K25760" s="7"/>
      <c r="N25760" s="7"/>
    </row>
    <row r="25761" spans="4:14" s="1" customFormat="1">
      <c r="D25761" s="32"/>
      <c r="G25761" s="32"/>
      <c r="I25761" s="7"/>
      <c r="J25761" s="7"/>
      <c r="K25761" s="7"/>
      <c r="N25761" s="7"/>
    </row>
    <row r="25762" spans="4:14" s="1" customFormat="1">
      <c r="D25762" s="32"/>
      <c r="G25762" s="32"/>
      <c r="I25762" s="7"/>
      <c r="J25762" s="7"/>
      <c r="K25762" s="7"/>
      <c r="N25762" s="7"/>
    </row>
    <row r="25763" spans="4:14" s="1" customFormat="1">
      <c r="D25763" s="32"/>
      <c r="G25763" s="32"/>
      <c r="I25763" s="7"/>
      <c r="J25763" s="7"/>
      <c r="K25763" s="7"/>
      <c r="N25763" s="7"/>
    </row>
    <row r="25764" spans="4:14" s="1" customFormat="1">
      <c r="D25764" s="32"/>
      <c r="G25764" s="32"/>
      <c r="I25764" s="7"/>
      <c r="J25764" s="7"/>
      <c r="K25764" s="7"/>
      <c r="N25764" s="7"/>
    </row>
    <row r="25765" spans="4:14" s="1" customFormat="1">
      <c r="D25765" s="32"/>
      <c r="G25765" s="32"/>
      <c r="I25765" s="7"/>
      <c r="J25765" s="7"/>
      <c r="K25765" s="7"/>
      <c r="N25765" s="7"/>
    </row>
    <row r="25766" spans="4:14" s="1" customFormat="1">
      <c r="D25766" s="32"/>
      <c r="G25766" s="32"/>
      <c r="I25766" s="7"/>
      <c r="J25766" s="7"/>
      <c r="K25766" s="7"/>
      <c r="N25766" s="7"/>
    </row>
    <row r="25767" spans="4:14" s="1" customFormat="1">
      <c r="D25767" s="32"/>
      <c r="G25767" s="32"/>
      <c r="I25767" s="7"/>
      <c r="J25767" s="7"/>
      <c r="K25767" s="7"/>
      <c r="N25767" s="7"/>
    </row>
    <row r="25768" spans="4:14" s="1" customFormat="1">
      <c r="D25768" s="32"/>
      <c r="G25768" s="32"/>
      <c r="I25768" s="7"/>
      <c r="J25768" s="7"/>
      <c r="K25768" s="7"/>
      <c r="N25768" s="7"/>
    </row>
    <row r="25769" spans="4:14" s="1" customFormat="1">
      <c r="D25769" s="32"/>
      <c r="G25769" s="32"/>
      <c r="I25769" s="7"/>
      <c r="J25769" s="7"/>
      <c r="K25769" s="7"/>
      <c r="N25769" s="7"/>
    </row>
    <row r="25770" spans="4:14" s="1" customFormat="1">
      <c r="D25770" s="32"/>
      <c r="G25770" s="32"/>
      <c r="I25770" s="7"/>
      <c r="J25770" s="7"/>
      <c r="K25770" s="7"/>
      <c r="N25770" s="7"/>
    </row>
    <row r="25771" spans="4:14" s="1" customFormat="1">
      <c r="D25771" s="32"/>
      <c r="G25771" s="32"/>
      <c r="I25771" s="7"/>
      <c r="J25771" s="7"/>
      <c r="K25771" s="7"/>
      <c r="N25771" s="7"/>
    </row>
    <row r="25772" spans="4:14" s="1" customFormat="1">
      <c r="D25772" s="32"/>
      <c r="G25772" s="32"/>
      <c r="I25772" s="7"/>
      <c r="J25772" s="7"/>
      <c r="K25772" s="7"/>
      <c r="N25772" s="7"/>
    </row>
    <row r="25773" spans="4:14" s="1" customFormat="1">
      <c r="D25773" s="32"/>
      <c r="G25773" s="32"/>
      <c r="I25773" s="7"/>
      <c r="J25773" s="7"/>
      <c r="K25773" s="7"/>
      <c r="N25773" s="7"/>
    </row>
    <row r="25774" spans="4:14" s="1" customFormat="1">
      <c r="D25774" s="32"/>
      <c r="G25774" s="32"/>
      <c r="I25774" s="7"/>
      <c r="J25774" s="7"/>
      <c r="K25774" s="7"/>
      <c r="N25774" s="7"/>
    </row>
    <row r="25775" spans="4:14" s="1" customFormat="1">
      <c r="D25775" s="32"/>
      <c r="G25775" s="32"/>
      <c r="I25775" s="7"/>
      <c r="J25775" s="7"/>
      <c r="K25775" s="7"/>
      <c r="N25775" s="7"/>
    </row>
    <row r="25776" spans="4:14" s="1" customFormat="1">
      <c r="D25776" s="32"/>
      <c r="G25776" s="32"/>
      <c r="I25776" s="7"/>
      <c r="J25776" s="7"/>
      <c r="K25776" s="7"/>
      <c r="N25776" s="7"/>
    </row>
    <row r="25777" spans="4:14" s="1" customFormat="1">
      <c r="D25777" s="32"/>
      <c r="G25777" s="32"/>
      <c r="I25777" s="7"/>
      <c r="J25777" s="7"/>
      <c r="K25777" s="7"/>
      <c r="N25777" s="7"/>
    </row>
    <row r="25778" spans="4:14" s="1" customFormat="1">
      <c r="D25778" s="32"/>
      <c r="G25778" s="32"/>
      <c r="I25778" s="7"/>
      <c r="J25778" s="7"/>
      <c r="K25778" s="7"/>
      <c r="N25778" s="7"/>
    </row>
    <row r="25779" spans="4:14" s="1" customFormat="1">
      <c r="D25779" s="32"/>
      <c r="G25779" s="32"/>
      <c r="I25779" s="7"/>
      <c r="J25779" s="7"/>
      <c r="K25779" s="7"/>
      <c r="N25779" s="7"/>
    </row>
    <row r="25780" spans="4:14" s="1" customFormat="1">
      <c r="D25780" s="32"/>
      <c r="G25780" s="32"/>
      <c r="I25780" s="7"/>
      <c r="J25780" s="7"/>
      <c r="K25780" s="7"/>
      <c r="N25780" s="7"/>
    </row>
    <row r="25781" spans="4:14" s="1" customFormat="1">
      <c r="D25781" s="32"/>
      <c r="G25781" s="32"/>
      <c r="I25781" s="7"/>
      <c r="J25781" s="7"/>
      <c r="K25781" s="7"/>
      <c r="N25781" s="7"/>
    </row>
    <row r="25782" spans="4:14" s="1" customFormat="1">
      <c r="D25782" s="32"/>
      <c r="G25782" s="32"/>
      <c r="I25782" s="7"/>
      <c r="J25782" s="7"/>
      <c r="K25782" s="7"/>
      <c r="N25782" s="7"/>
    </row>
    <row r="25783" spans="4:14" s="1" customFormat="1">
      <c r="D25783" s="32"/>
      <c r="G25783" s="32"/>
      <c r="I25783" s="7"/>
      <c r="J25783" s="7"/>
      <c r="K25783" s="7"/>
      <c r="N25783" s="7"/>
    </row>
    <row r="25784" spans="4:14" s="1" customFormat="1">
      <c r="D25784" s="32"/>
      <c r="G25784" s="32"/>
      <c r="I25784" s="7"/>
      <c r="J25784" s="7"/>
      <c r="K25784" s="7"/>
      <c r="N25784" s="7"/>
    </row>
    <row r="25785" spans="4:14" s="1" customFormat="1">
      <c r="D25785" s="32"/>
      <c r="G25785" s="32"/>
      <c r="I25785" s="7"/>
      <c r="J25785" s="7"/>
      <c r="K25785" s="7"/>
      <c r="N25785" s="7"/>
    </row>
    <row r="25786" spans="4:14" s="1" customFormat="1">
      <c r="D25786" s="32"/>
      <c r="G25786" s="32"/>
      <c r="I25786" s="7"/>
      <c r="J25786" s="7"/>
      <c r="K25786" s="7"/>
      <c r="N25786" s="7"/>
    </row>
    <row r="25787" spans="4:14" s="1" customFormat="1">
      <c r="D25787" s="32"/>
      <c r="G25787" s="32"/>
      <c r="I25787" s="7"/>
      <c r="J25787" s="7"/>
      <c r="K25787" s="7"/>
      <c r="N25787" s="7"/>
    </row>
    <row r="25788" spans="4:14" s="1" customFormat="1">
      <c r="D25788" s="32"/>
      <c r="G25788" s="32"/>
      <c r="I25788" s="7"/>
      <c r="J25788" s="7"/>
      <c r="K25788" s="7"/>
      <c r="N25788" s="7"/>
    </row>
    <row r="25789" spans="4:14" s="1" customFormat="1">
      <c r="D25789" s="32"/>
      <c r="G25789" s="32"/>
      <c r="I25789" s="7"/>
      <c r="J25789" s="7"/>
      <c r="K25789" s="7"/>
      <c r="N25789" s="7"/>
    </row>
    <row r="25790" spans="4:14" s="1" customFormat="1">
      <c r="D25790" s="32"/>
      <c r="G25790" s="32"/>
      <c r="I25790" s="7"/>
      <c r="J25790" s="7"/>
      <c r="K25790" s="7"/>
      <c r="N25790" s="7"/>
    </row>
    <row r="25791" spans="4:14" s="1" customFormat="1">
      <c r="D25791" s="32"/>
      <c r="G25791" s="32"/>
      <c r="I25791" s="7"/>
      <c r="J25791" s="7"/>
      <c r="K25791" s="7"/>
      <c r="N25791" s="7"/>
    </row>
    <row r="25792" spans="4:14" s="1" customFormat="1">
      <c r="D25792" s="32"/>
      <c r="G25792" s="32"/>
      <c r="I25792" s="7"/>
      <c r="J25792" s="7"/>
      <c r="K25792" s="7"/>
      <c r="N25792" s="7"/>
    </row>
    <row r="25793" spans="4:14" s="1" customFormat="1">
      <c r="D25793" s="32"/>
      <c r="G25793" s="32"/>
      <c r="I25793" s="7"/>
      <c r="J25793" s="7"/>
      <c r="K25793" s="7"/>
      <c r="N25793" s="7"/>
    </row>
    <row r="25794" spans="4:14" s="1" customFormat="1">
      <c r="D25794" s="32"/>
      <c r="G25794" s="32"/>
      <c r="I25794" s="7"/>
      <c r="J25794" s="7"/>
      <c r="K25794" s="7"/>
      <c r="N25794" s="7"/>
    </row>
    <row r="25795" spans="4:14" s="1" customFormat="1">
      <c r="D25795" s="32"/>
      <c r="G25795" s="32"/>
      <c r="I25795" s="7"/>
      <c r="J25795" s="7"/>
      <c r="K25795" s="7"/>
      <c r="N25795" s="7"/>
    </row>
    <row r="25796" spans="4:14" s="1" customFormat="1">
      <c r="D25796" s="32"/>
      <c r="G25796" s="32"/>
      <c r="I25796" s="7"/>
      <c r="J25796" s="7"/>
      <c r="K25796" s="7"/>
      <c r="N25796" s="7"/>
    </row>
    <row r="25797" spans="4:14" s="1" customFormat="1">
      <c r="D25797" s="32"/>
      <c r="G25797" s="32"/>
      <c r="I25797" s="7"/>
      <c r="J25797" s="7"/>
      <c r="K25797" s="7"/>
      <c r="N25797" s="7"/>
    </row>
    <row r="25798" spans="4:14" s="1" customFormat="1">
      <c r="D25798" s="32"/>
      <c r="G25798" s="32"/>
      <c r="I25798" s="7"/>
      <c r="J25798" s="7"/>
      <c r="K25798" s="7"/>
      <c r="N25798" s="7"/>
    </row>
    <row r="25799" spans="4:14" s="1" customFormat="1">
      <c r="D25799" s="32"/>
      <c r="G25799" s="32"/>
      <c r="I25799" s="7"/>
      <c r="J25799" s="7"/>
      <c r="K25799" s="7"/>
      <c r="N25799" s="7"/>
    </row>
    <row r="25800" spans="4:14" s="1" customFormat="1">
      <c r="D25800" s="32"/>
      <c r="G25800" s="32"/>
      <c r="I25800" s="7"/>
      <c r="J25800" s="7"/>
      <c r="K25800" s="7"/>
      <c r="N25800" s="7"/>
    </row>
    <row r="25801" spans="4:14" s="1" customFormat="1">
      <c r="D25801" s="32"/>
      <c r="G25801" s="32"/>
      <c r="I25801" s="7"/>
      <c r="J25801" s="7"/>
      <c r="K25801" s="7"/>
      <c r="N25801" s="7"/>
    </row>
    <row r="25802" spans="4:14" s="1" customFormat="1">
      <c r="D25802" s="32"/>
      <c r="G25802" s="32"/>
      <c r="I25802" s="7"/>
      <c r="J25802" s="7"/>
      <c r="K25802" s="7"/>
      <c r="N25802" s="7"/>
    </row>
    <row r="25803" spans="4:14" s="1" customFormat="1">
      <c r="D25803" s="32"/>
      <c r="G25803" s="32"/>
      <c r="I25803" s="7"/>
      <c r="J25803" s="7"/>
      <c r="K25803" s="7"/>
      <c r="N25803" s="7"/>
    </row>
    <row r="25804" spans="4:14" s="1" customFormat="1">
      <c r="D25804" s="32"/>
      <c r="G25804" s="32"/>
      <c r="I25804" s="7"/>
      <c r="J25804" s="7"/>
      <c r="K25804" s="7"/>
      <c r="N25804" s="7"/>
    </row>
    <row r="25805" spans="4:14" s="1" customFormat="1">
      <c r="D25805" s="32"/>
      <c r="G25805" s="32"/>
      <c r="I25805" s="7"/>
      <c r="J25805" s="7"/>
      <c r="K25805" s="7"/>
      <c r="N25805" s="7"/>
    </row>
    <row r="25806" spans="4:14" s="1" customFormat="1">
      <c r="D25806" s="32"/>
      <c r="G25806" s="32"/>
      <c r="I25806" s="7"/>
      <c r="J25806" s="7"/>
      <c r="K25806" s="7"/>
      <c r="N25806" s="7"/>
    </row>
    <row r="25807" spans="4:14" s="1" customFormat="1">
      <c r="D25807" s="32"/>
      <c r="G25807" s="32"/>
      <c r="I25807" s="7"/>
      <c r="J25807" s="7"/>
      <c r="K25807" s="7"/>
      <c r="N25807" s="7"/>
    </row>
    <row r="25808" spans="4:14" s="1" customFormat="1">
      <c r="D25808" s="32"/>
      <c r="G25808" s="32"/>
      <c r="I25808" s="7"/>
      <c r="J25808" s="7"/>
      <c r="K25808" s="7"/>
      <c r="N25808" s="7"/>
    </row>
    <row r="25809" spans="4:14" s="1" customFormat="1">
      <c r="D25809" s="32"/>
      <c r="G25809" s="32"/>
      <c r="I25809" s="7"/>
      <c r="J25809" s="7"/>
      <c r="K25809" s="7"/>
      <c r="N25809" s="7"/>
    </row>
    <row r="25810" spans="4:14" s="1" customFormat="1">
      <c r="D25810" s="32"/>
      <c r="G25810" s="32"/>
      <c r="I25810" s="7"/>
      <c r="J25810" s="7"/>
      <c r="K25810" s="7"/>
      <c r="N25810" s="7"/>
    </row>
    <row r="25811" spans="4:14" s="1" customFormat="1">
      <c r="D25811" s="32"/>
      <c r="G25811" s="32"/>
      <c r="I25811" s="7"/>
      <c r="J25811" s="7"/>
      <c r="K25811" s="7"/>
      <c r="N25811" s="7"/>
    </row>
    <row r="25812" spans="4:14" s="1" customFormat="1">
      <c r="D25812" s="32"/>
      <c r="G25812" s="32"/>
      <c r="I25812" s="7"/>
      <c r="J25812" s="7"/>
      <c r="K25812" s="7"/>
      <c r="N25812" s="7"/>
    </row>
    <row r="25813" spans="4:14" s="1" customFormat="1">
      <c r="D25813" s="32"/>
      <c r="G25813" s="32"/>
      <c r="I25813" s="7"/>
      <c r="J25813" s="7"/>
      <c r="K25813" s="7"/>
      <c r="N25813" s="7"/>
    </row>
    <row r="25814" spans="4:14" s="1" customFormat="1">
      <c r="D25814" s="32"/>
      <c r="G25814" s="32"/>
      <c r="I25814" s="7"/>
      <c r="J25814" s="7"/>
      <c r="K25814" s="7"/>
      <c r="N25814" s="7"/>
    </row>
    <row r="25815" spans="4:14" s="1" customFormat="1">
      <c r="D25815" s="32"/>
      <c r="G25815" s="32"/>
      <c r="I25815" s="7"/>
      <c r="J25815" s="7"/>
      <c r="K25815" s="7"/>
      <c r="N25815" s="7"/>
    </row>
    <row r="25816" spans="4:14" s="1" customFormat="1">
      <c r="D25816" s="32"/>
      <c r="G25816" s="32"/>
      <c r="I25816" s="7"/>
      <c r="J25816" s="7"/>
      <c r="K25816" s="7"/>
      <c r="N25816" s="7"/>
    </row>
    <row r="25817" spans="4:14" s="1" customFormat="1">
      <c r="D25817" s="32"/>
      <c r="G25817" s="32"/>
      <c r="I25817" s="7"/>
      <c r="J25817" s="7"/>
      <c r="K25817" s="7"/>
      <c r="N25817" s="7"/>
    </row>
    <row r="25818" spans="4:14" s="1" customFormat="1">
      <c r="D25818" s="32"/>
      <c r="G25818" s="32"/>
      <c r="I25818" s="7"/>
      <c r="J25818" s="7"/>
      <c r="K25818" s="7"/>
      <c r="N25818" s="7"/>
    </row>
    <row r="25819" spans="4:14" s="1" customFormat="1">
      <c r="D25819" s="32"/>
      <c r="G25819" s="32"/>
      <c r="I25819" s="7"/>
      <c r="J25819" s="7"/>
      <c r="K25819" s="7"/>
      <c r="N25819" s="7"/>
    </row>
    <row r="25820" spans="4:14" s="1" customFormat="1">
      <c r="D25820" s="32"/>
      <c r="G25820" s="32"/>
      <c r="I25820" s="7"/>
      <c r="J25820" s="7"/>
      <c r="K25820" s="7"/>
      <c r="N25820" s="7"/>
    </row>
    <row r="25821" spans="4:14" s="1" customFormat="1">
      <c r="D25821" s="32"/>
      <c r="G25821" s="32"/>
      <c r="I25821" s="7"/>
      <c r="J25821" s="7"/>
      <c r="K25821" s="7"/>
      <c r="N25821" s="7"/>
    </row>
    <row r="25822" spans="4:14" s="1" customFormat="1">
      <c r="D25822" s="32"/>
      <c r="G25822" s="32"/>
      <c r="I25822" s="7"/>
      <c r="J25822" s="7"/>
      <c r="K25822" s="7"/>
      <c r="N25822" s="7"/>
    </row>
    <row r="25823" spans="4:14" s="1" customFormat="1">
      <c r="D25823" s="32"/>
      <c r="G25823" s="32"/>
      <c r="I25823" s="7"/>
      <c r="J25823" s="7"/>
      <c r="K25823" s="7"/>
      <c r="N25823" s="7"/>
    </row>
    <row r="25824" spans="4:14" s="1" customFormat="1">
      <c r="D25824" s="32"/>
      <c r="G25824" s="32"/>
      <c r="I25824" s="7"/>
      <c r="J25824" s="7"/>
      <c r="K25824" s="7"/>
      <c r="N25824" s="7"/>
    </row>
    <row r="25825" spans="4:14" s="1" customFormat="1">
      <c r="D25825" s="32"/>
      <c r="G25825" s="32"/>
      <c r="I25825" s="7"/>
      <c r="J25825" s="7"/>
      <c r="K25825" s="7"/>
      <c r="N25825" s="7"/>
    </row>
    <row r="25826" spans="4:14" s="1" customFormat="1">
      <c r="D25826" s="32"/>
      <c r="G25826" s="32"/>
      <c r="I25826" s="7"/>
      <c r="J25826" s="7"/>
      <c r="K25826" s="7"/>
      <c r="N25826" s="7"/>
    </row>
    <row r="25827" spans="4:14" s="1" customFormat="1">
      <c r="D25827" s="32"/>
      <c r="G25827" s="32"/>
      <c r="I25827" s="7"/>
      <c r="J25827" s="7"/>
      <c r="K25827" s="7"/>
      <c r="N25827" s="7"/>
    </row>
    <row r="25828" spans="4:14" s="1" customFormat="1">
      <c r="D25828" s="32"/>
      <c r="G25828" s="32"/>
      <c r="I25828" s="7"/>
      <c r="J25828" s="7"/>
      <c r="K25828" s="7"/>
      <c r="N25828" s="7"/>
    </row>
    <row r="25829" spans="4:14" s="1" customFormat="1">
      <c r="D25829" s="32"/>
      <c r="G25829" s="32"/>
      <c r="I25829" s="7"/>
      <c r="J25829" s="7"/>
      <c r="K25829" s="7"/>
      <c r="N25829" s="7"/>
    </row>
    <row r="25830" spans="4:14" s="1" customFormat="1">
      <c r="D25830" s="32"/>
      <c r="G25830" s="32"/>
      <c r="I25830" s="7"/>
      <c r="J25830" s="7"/>
      <c r="K25830" s="7"/>
      <c r="N25830" s="7"/>
    </row>
    <row r="25831" spans="4:14" s="1" customFormat="1">
      <c r="D25831" s="32"/>
      <c r="G25831" s="32"/>
      <c r="I25831" s="7"/>
      <c r="J25831" s="7"/>
      <c r="K25831" s="7"/>
      <c r="N25831" s="7"/>
    </row>
    <row r="25832" spans="4:14" s="1" customFormat="1">
      <c r="D25832" s="32"/>
      <c r="G25832" s="32"/>
      <c r="I25832" s="7"/>
      <c r="J25832" s="7"/>
      <c r="K25832" s="7"/>
      <c r="N25832" s="7"/>
    </row>
    <row r="25833" spans="4:14" s="1" customFormat="1">
      <c r="D25833" s="32"/>
      <c r="G25833" s="32"/>
      <c r="I25833" s="7"/>
      <c r="J25833" s="7"/>
      <c r="K25833" s="7"/>
      <c r="N25833" s="7"/>
    </row>
    <row r="25834" spans="4:14" s="1" customFormat="1">
      <c r="D25834" s="32"/>
      <c r="G25834" s="32"/>
      <c r="I25834" s="7"/>
      <c r="J25834" s="7"/>
      <c r="K25834" s="7"/>
      <c r="N25834" s="7"/>
    </row>
    <row r="25835" spans="4:14" s="1" customFormat="1">
      <c r="D25835" s="32"/>
      <c r="G25835" s="32"/>
      <c r="I25835" s="7"/>
      <c r="J25835" s="7"/>
      <c r="K25835" s="7"/>
      <c r="N25835" s="7"/>
    </row>
    <row r="25836" spans="4:14" s="1" customFormat="1">
      <c r="D25836" s="32"/>
      <c r="G25836" s="32"/>
      <c r="I25836" s="7"/>
      <c r="J25836" s="7"/>
      <c r="K25836" s="7"/>
      <c r="N25836" s="7"/>
    </row>
    <row r="25837" spans="4:14" s="1" customFormat="1">
      <c r="D25837" s="32"/>
      <c r="G25837" s="32"/>
      <c r="I25837" s="7"/>
      <c r="J25837" s="7"/>
      <c r="K25837" s="7"/>
      <c r="N25837" s="7"/>
    </row>
    <row r="25838" spans="4:14" s="1" customFormat="1">
      <c r="D25838" s="32"/>
      <c r="G25838" s="32"/>
      <c r="I25838" s="7"/>
      <c r="J25838" s="7"/>
      <c r="K25838" s="7"/>
      <c r="N25838" s="7"/>
    </row>
    <row r="25839" spans="4:14" s="1" customFormat="1">
      <c r="D25839" s="32"/>
      <c r="G25839" s="32"/>
      <c r="I25839" s="7"/>
      <c r="J25839" s="7"/>
      <c r="K25839" s="7"/>
      <c r="N25839" s="7"/>
    </row>
    <row r="25840" spans="4:14" s="1" customFormat="1">
      <c r="D25840" s="32"/>
      <c r="G25840" s="32"/>
      <c r="I25840" s="7"/>
      <c r="J25840" s="7"/>
      <c r="K25840" s="7"/>
      <c r="N25840" s="7"/>
    </row>
    <row r="25841" spans="4:14" s="1" customFormat="1">
      <c r="D25841" s="32"/>
      <c r="G25841" s="32"/>
      <c r="I25841" s="7"/>
      <c r="J25841" s="7"/>
      <c r="K25841" s="7"/>
      <c r="N25841" s="7"/>
    </row>
    <row r="25842" spans="4:14" s="1" customFormat="1">
      <c r="D25842" s="32"/>
      <c r="G25842" s="32"/>
      <c r="I25842" s="7"/>
      <c r="J25842" s="7"/>
      <c r="K25842" s="7"/>
      <c r="N25842" s="7"/>
    </row>
    <row r="25843" spans="4:14" s="1" customFormat="1">
      <c r="D25843" s="32"/>
      <c r="G25843" s="32"/>
      <c r="I25843" s="7"/>
      <c r="J25843" s="7"/>
      <c r="K25843" s="7"/>
      <c r="N25843" s="7"/>
    </row>
    <row r="25844" spans="4:14" s="1" customFormat="1">
      <c r="D25844" s="32"/>
      <c r="G25844" s="32"/>
      <c r="I25844" s="7"/>
      <c r="J25844" s="7"/>
      <c r="K25844" s="7"/>
      <c r="N25844" s="7"/>
    </row>
    <row r="25845" spans="4:14" s="1" customFormat="1">
      <c r="D25845" s="32"/>
      <c r="G25845" s="32"/>
      <c r="I25845" s="7"/>
      <c r="J25845" s="7"/>
      <c r="K25845" s="7"/>
      <c r="N25845" s="7"/>
    </row>
    <row r="25846" spans="4:14" s="1" customFormat="1">
      <c r="D25846" s="32"/>
      <c r="G25846" s="32"/>
      <c r="I25846" s="7"/>
      <c r="J25846" s="7"/>
      <c r="K25846" s="7"/>
      <c r="N25846" s="7"/>
    </row>
    <row r="25847" spans="4:14" s="1" customFormat="1">
      <c r="D25847" s="32"/>
      <c r="G25847" s="32"/>
      <c r="I25847" s="7"/>
      <c r="J25847" s="7"/>
      <c r="K25847" s="7"/>
      <c r="N25847" s="7"/>
    </row>
    <row r="25848" spans="4:14" s="1" customFormat="1">
      <c r="D25848" s="32"/>
      <c r="G25848" s="32"/>
      <c r="I25848" s="7"/>
      <c r="J25848" s="7"/>
      <c r="K25848" s="7"/>
      <c r="N25848" s="7"/>
    </row>
    <row r="25849" spans="4:14" s="1" customFormat="1">
      <c r="D25849" s="32"/>
      <c r="G25849" s="32"/>
      <c r="I25849" s="7"/>
      <c r="J25849" s="7"/>
      <c r="K25849" s="7"/>
      <c r="N25849" s="7"/>
    </row>
    <row r="25850" spans="4:14" s="1" customFormat="1">
      <c r="D25850" s="32"/>
      <c r="G25850" s="32"/>
      <c r="I25850" s="7"/>
      <c r="J25850" s="7"/>
      <c r="K25850" s="7"/>
      <c r="N25850" s="7"/>
    </row>
    <row r="25851" spans="4:14" s="1" customFormat="1">
      <c r="D25851" s="32"/>
      <c r="G25851" s="32"/>
      <c r="I25851" s="7"/>
      <c r="J25851" s="7"/>
      <c r="K25851" s="7"/>
      <c r="N25851" s="7"/>
    </row>
    <row r="25852" spans="4:14" s="1" customFormat="1">
      <c r="D25852" s="32"/>
      <c r="G25852" s="32"/>
      <c r="I25852" s="7"/>
      <c r="J25852" s="7"/>
      <c r="K25852" s="7"/>
      <c r="N25852" s="7"/>
    </row>
    <row r="25853" spans="4:14" s="1" customFormat="1">
      <c r="D25853" s="32"/>
      <c r="G25853" s="32"/>
      <c r="I25853" s="7"/>
      <c r="J25853" s="7"/>
      <c r="K25853" s="7"/>
      <c r="N25853" s="7"/>
    </row>
    <row r="25854" spans="4:14" s="1" customFormat="1">
      <c r="D25854" s="32"/>
      <c r="G25854" s="32"/>
      <c r="I25854" s="7"/>
      <c r="J25854" s="7"/>
      <c r="K25854" s="7"/>
      <c r="N25854" s="7"/>
    </row>
    <row r="25855" spans="4:14" s="1" customFormat="1">
      <c r="D25855" s="32"/>
      <c r="G25855" s="32"/>
      <c r="I25855" s="7"/>
      <c r="J25855" s="7"/>
      <c r="K25855" s="7"/>
      <c r="N25855" s="7"/>
    </row>
    <row r="25856" spans="4:14" s="1" customFormat="1">
      <c r="D25856" s="32"/>
      <c r="G25856" s="32"/>
      <c r="I25856" s="7"/>
      <c r="J25856" s="7"/>
      <c r="K25856" s="7"/>
      <c r="N25856" s="7"/>
    </row>
    <row r="25857" spans="4:14" s="1" customFormat="1">
      <c r="D25857" s="32"/>
      <c r="G25857" s="32"/>
      <c r="I25857" s="7"/>
      <c r="J25857" s="7"/>
      <c r="K25857" s="7"/>
      <c r="N25857" s="7"/>
    </row>
    <row r="25858" spans="4:14" s="1" customFormat="1">
      <c r="D25858" s="32"/>
      <c r="G25858" s="32"/>
      <c r="I25858" s="7"/>
      <c r="J25858" s="7"/>
      <c r="K25858" s="7"/>
      <c r="N25858" s="7"/>
    </row>
    <row r="25859" spans="4:14" s="1" customFormat="1">
      <c r="D25859" s="32"/>
      <c r="G25859" s="32"/>
      <c r="I25859" s="7"/>
      <c r="J25859" s="7"/>
      <c r="K25859" s="7"/>
      <c r="N25859" s="7"/>
    </row>
    <row r="25860" spans="4:14" s="1" customFormat="1">
      <c r="D25860" s="32"/>
      <c r="G25860" s="32"/>
      <c r="I25860" s="7"/>
      <c r="J25860" s="7"/>
      <c r="K25860" s="7"/>
      <c r="N25860" s="7"/>
    </row>
    <row r="25861" spans="4:14" s="1" customFormat="1">
      <c r="D25861" s="32"/>
      <c r="G25861" s="32"/>
      <c r="I25861" s="7"/>
      <c r="J25861" s="7"/>
      <c r="K25861" s="7"/>
      <c r="N25861" s="7"/>
    </row>
    <row r="25862" spans="4:14" s="1" customFormat="1">
      <c r="D25862" s="32"/>
      <c r="G25862" s="32"/>
      <c r="I25862" s="7"/>
      <c r="J25862" s="7"/>
      <c r="K25862" s="7"/>
      <c r="N25862" s="7"/>
    </row>
    <row r="25863" spans="4:14" s="1" customFormat="1">
      <c r="D25863" s="32"/>
      <c r="G25863" s="32"/>
      <c r="I25863" s="7"/>
      <c r="J25863" s="7"/>
      <c r="K25863" s="7"/>
      <c r="N25863" s="7"/>
    </row>
    <row r="25864" spans="4:14" s="1" customFormat="1">
      <c r="D25864" s="32"/>
      <c r="G25864" s="32"/>
      <c r="I25864" s="7"/>
      <c r="J25864" s="7"/>
      <c r="K25864" s="7"/>
      <c r="N25864" s="7"/>
    </row>
    <row r="25865" spans="4:14" s="1" customFormat="1">
      <c r="D25865" s="32"/>
      <c r="G25865" s="32"/>
      <c r="I25865" s="7"/>
      <c r="J25865" s="7"/>
      <c r="K25865" s="7"/>
      <c r="N25865" s="7"/>
    </row>
    <row r="25866" spans="4:14" s="1" customFormat="1">
      <c r="D25866" s="32"/>
      <c r="G25866" s="32"/>
      <c r="I25866" s="7"/>
      <c r="J25866" s="7"/>
      <c r="K25866" s="7"/>
      <c r="N25866" s="7"/>
    </row>
    <row r="25867" spans="4:14" s="1" customFormat="1">
      <c r="D25867" s="32"/>
      <c r="G25867" s="32"/>
      <c r="I25867" s="7"/>
      <c r="J25867" s="7"/>
      <c r="K25867" s="7"/>
      <c r="N25867" s="7"/>
    </row>
    <row r="25868" spans="4:14" s="1" customFormat="1">
      <c r="D25868" s="32"/>
      <c r="G25868" s="32"/>
      <c r="I25868" s="7"/>
      <c r="J25868" s="7"/>
      <c r="K25868" s="7"/>
      <c r="N25868" s="7"/>
    </row>
    <row r="25869" spans="4:14" s="1" customFormat="1">
      <c r="D25869" s="32"/>
      <c r="G25869" s="32"/>
      <c r="I25869" s="7"/>
      <c r="J25869" s="7"/>
      <c r="K25869" s="7"/>
      <c r="N25869" s="7"/>
    </row>
    <row r="25870" spans="4:14" s="1" customFormat="1">
      <c r="D25870" s="32"/>
      <c r="G25870" s="32"/>
      <c r="I25870" s="7"/>
      <c r="J25870" s="7"/>
      <c r="K25870" s="7"/>
      <c r="N25870" s="7"/>
    </row>
    <row r="25871" spans="4:14" s="1" customFormat="1">
      <c r="D25871" s="32"/>
      <c r="G25871" s="32"/>
      <c r="I25871" s="7"/>
      <c r="J25871" s="7"/>
      <c r="K25871" s="7"/>
      <c r="N25871" s="7"/>
    </row>
    <row r="25872" spans="4:14" s="1" customFormat="1">
      <c r="D25872" s="32"/>
      <c r="G25872" s="32"/>
      <c r="I25872" s="7"/>
      <c r="J25872" s="7"/>
      <c r="K25872" s="7"/>
      <c r="N25872" s="7"/>
    </row>
    <row r="25873" spans="4:14" s="1" customFormat="1">
      <c r="D25873" s="32"/>
      <c r="G25873" s="32"/>
      <c r="I25873" s="7"/>
      <c r="J25873" s="7"/>
      <c r="K25873" s="7"/>
      <c r="N25873" s="7"/>
    </row>
    <row r="25874" spans="4:14" s="1" customFormat="1">
      <c r="D25874" s="32"/>
      <c r="G25874" s="32"/>
      <c r="I25874" s="7"/>
      <c r="J25874" s="7"/>
      <c r="K25874" s="7"/>
      <c r="N25874" s="7"/>
    </row>
    <row r="25875" spans="4:14" s="1" customFormat="1">
      <c r="D25875" s="32"/>
      <c r="G25875" s="32"/>
      <c r="I25875" s="7"/>
      <c r="J25875" s="7"/>
      <c r="K25875" s="7"/>
      <c r="N25875" s="7"/>
    </row>
    <row r="25876" spans="4:14" s="1" customFormat="1">
      <c r="D25876" s="32"/>
      <c r="G25876" s="32"/>
      <c r="I25876" s="7"/>
      <c r="J25876" s="7"/>
      <c r="K25876" s="7"/>
      <c r="N25876" s="7"/>
    </row>
    <row r="25877" spans="4:14" s="1" customFormat="1">
      <c r="D25877" s="32"/>
      <c r="G25877" s="32"/>
      <c r="I25877" s="7"/>
      <c r="J25877" s="7"/>
      <c r="K25877" s="7"/>
      <c r="N25877" s="7"/>
    </row>
    <row r="25878" spans="4:14" s="1" customFormat="1">
      <c r="D25878" s="32"/>
      <c r="G25878" s="32"/>
      <c r="I25878" s="7"/>
      <c r="J25878" s="7"/>
      <c r="K25878" s="7"/>
      <c r="N25878" s="7"/>
    </row>
    <row r="25879" spans="4:14" s="1" customFormat="1">
      <c r="D25879" s="32"/>
      <c r="G25879" s="32"/>
      <c r="I25879" s="7"/>
      <c r="J25879" s="7"/>
      <c r="K25879" s="7"/>
      <c r="N25879" s="7"/>
    </row>
    <row r="25880" spans="4:14" s="1" customFormat="1">
      <c r="D25880" s="32"/>
      <c r="G25880" s="32"/>
      <c r="I25880" s="7"/>
      <c r="J25880" s="7"/>
      <c r="K25880" s="7"/>
      <c r="N25880" s="7"/>
    </row>
    <row r="25881" spans="4:14" s="1" customFormat="1">
      <c r="D25881" s="32"/>
      <c r="G25881" s="32"/>
      <c r="I25881" s="7"/>
      <c r="J25881" s="7"/>
      <c r="K25881" s="7"/>
      <c r="N25881" s="7"/>
    </row>
    <row r="25882" spans="4:14" s="1" customFormat="1">
      <c r="D25882" s="32"/>
      <c r="G25882" s="32"/>
      <c r="I25882" s="7"/>
      <c r="J25882" s="7"/>
      <c r="K25882" s="7"/>
      <c r="N25882" s="7"/>
    </row>
    <row r="25883" spans="4:14" s="1" customFormat="1">
      <c r="D25883" s="32"/>
      <c r="G25883" s="32"/>
      <c r="I25883" s="7"/>
      <c r="J25883" s="7"/>
      <c r="K25883" s="7"/>
      <c r="N25883" s="7"/>
    </row>
    <row r="25884" spans="4:14" s="1" customFormat="1">
      <c r="D25884" s="32"/>
      <c r="G25884" s="32"/>
      <c r="I25884" s="7"/>
      <c r="J25884" s="7"/>
      <c r="K25884" s="7"/>
      <c r="N25884" s="7"/>
    </row>
    <row r="25885" spans="4:14" s="1" customFormat="1">
      <c r="D25885" s="32"/>
      <c r="G25885" s="32"/>
      <c r="I25885" s="7"/>
      <c r="J25885" s="7"/>
      <c r="K25885" s="7"/>
      <c r="N25885" s="7"/>
    </row>
    <row r="25886" spans="4:14" s="1" customFormat="1">
      <c r="D25886" s="32"/>
      <c r="G25886" s="32"/>
      <c r="I25886" s="7"/>
      <c r="J25886" s="7"/>
      <c r="K25886" s="7"/>
      <c r="N25886" s="7"/>
    </row>
    <row r="25887" spans="4:14" s="1" customFormat="1">
      <c r="D25887" s="32"/>
      <c r="G25887" s="32"/>
      <c r="I25887" s="7"/>
      <c r="J25887" s="7"/>
      <c r="K25887" s="7"/>
      <c r="N25887" s="7"/>
    </row>
    <row r="25888" spans="4:14" s="1" customFormat="1">
      <c r="D25888" s="32"/>
      <c r="G25888" s="32"/>
      <c r="I25888" s="7"/>
      <c r="J25888" s="7"/>
      <c r="K25888" s="7"/>
      <c r="N25888" s="7"/>
    </row>
    <row r="25889" spans="4:14" s="1" customFormat="1">
      <c r="D25889" s="32"/>
      <c r="G25889" s="32"/>
      <c r="I25889" s="7"/>
      <c r="J25889" s="7"/>
      <c r="K25889" s="7"/>
      <c r="N25889" s="7"/>
    </row>
    <row r="25890" spans="4:14" s="1" customFormat="1">
      <c r="D25890" s="32"/>
      <c r="G25890" s="32"/>
      <c r="I25890" s="7"/>
      <c r="J25890" s="7"/>
      <c r="K25890" s="7"/>
      <c r="N25890" s="7"/>
    </row>
    <row r="25891" spans="4:14" s="1" customFormat="1">
      <c r="D25891" s="32"/>
      <c r="G25891" s="32"/>
      <c r="I25891" s="7"/>
      <c r="J25891" s="7"/>
      <c r="K25891" s="7"/>
      <c r="N25891" s="7"/>
    </row>
    <row r="25892" spans="4:14" s="1" customFormat="1">
      <c r="D25892" s="32"/>
      <c r="G25892" s="32"/>
      <c r="I25892" s="7"/>
      <c r="J25892" s="7"/>
      <c r="K25892" s="7"/>
      <c r="N25892" s="7"/>
    </row>
    <row r="25893" spans="4:14" s="1" customFormat="1">
      <c r="D25893" s="32"/>
      <c r="G25893" s="32"/>
      <c r="I25893" s="7"/>
      <c r="J25893" s="7"/>
      <c r="K25893" s="7"/>
      <c r="N25893" s="7"/>
    </row>
    <row r="25894" spans="4:14" s="1" customFormat="1">
      <c r="D25894" s="32"/>
      <c r="G25894" s="32"/>
      <c r="I25894" s="7"/>
      <c r="J25894" s="7"/>
      <c r="K25894" s="7"/>
      <c r="N25894" s="7"/>
    </row>
    <row r="25895" spans="4:14" s="1" customFormat="1">
      <c r="D25895" s="32"/>
      <c r="G25895" s="32"/>
      <c r="I25895" s="7"/>
      <c r="J25895" s="7"/>
      <c r="K25895" s="7"/>
      <c r="N25895" s="7"/>
    </row>
    <row r="25896" spans="4:14" s="1" customFormat="1">
      <c r="D25896" s="32"/>
      <c r="G25896" s="32"/>
      <c r="I25896" s="7"/>
      <c r="J25896" s="7"/>
      <c r="K25896" s="7"/>
      <c r="N25896" s="7"/>
    </row>
    <row r="25897" spans="4:14" s="1" customFormat="1">
      <c r="D25897" s="32"/>
      <c r="G25897" s="32"/>
      <c r="I25897" s="7"/>
      <c r="J25897" s="7"/>
      <c r="K25897" s="7"/>
      <c r="N25897" s="7"/>
    </row>
    <row r="25898" spans="4:14" s="1" customFormat="1">
      <c r="D25898" s="32"/>
      <c r="G25898" s="32"/>
      <c r="I25898" s="7"/>
      <c r="J25898" s="7"/>
      <c r="K25898" s="7"/>
      <c r="N25898" s="7"/>
    </row>
    <row r="25899" spans="4:14" s="1" customFormat="1">
      <c r="D25899" s="32"/>
      <c r="G25899" s="32"/>
      <c r="I25899" s="7"/>
      <c r="J25899" s="7"/>
      <c r="K25899" s="7"/>
      <c r="N25899" s="7"/>
    </row>
    <row r="25900" spans="4:14" s="1" customFormat="1">
      <c r="D25900" s="32"/>
      <c r="G25900" s="32"/>
      <c r="I25900" s="7"/>
      <c r="J25900" s="7"/>
      <c r="K25900" s="7"/>
      <c r="N25900" s="7"/>
    </row>
    <row r="25901" spans="4:14" s="1" customFormat="1">
      <c r="D25901" s="32"/>
      <c r="G25901" s="32"/>
      <c r="I25901" s="7"/>
      <c r="J25901" s="7"/>
      <c r="K25901" s="7"/>
      <c r="N25901" s="7"/>
    </row>
    <row r="25902" spans="4:14" s="1" customFormat="1">
      <c r="D25902" s="32"/>
      <c r="G25902" s="32"/>
      <c r="I25902" s="7"/>
      <c r="J25902" s="7"/>
      <c r="K25902" s="7"/>
      <c r="N25902" s="7"/>
    </row>
    <row r="25903" spans="4:14" s="1" customFormat="1">
      <c r="D25903" s="32"/>
      <c r="G25903" s="32"/>
      <c r="I25903" s="7"/>
      <c r="J25903" s="7"/>
      <c r="K25903" s="7"/>
      <c r="N25903" s="7"/>
    </row>
    <row r="25904" spans="4:14" s="1" customFormat="1">
      <c r="D25904" s="32"/>
      <c r="G25904" s="32"/>
      <c r="I25904" s="7"/>
      <c r="J25904" s="7"/>
      <c r="K25904" s="7"/>
      <c r="N25904" s="7"/>
    </row>
    <row r="25905" spans="4:14" s="1" customFormat="1">
      <c r="D25905" s="32"/>
      <c r="G25905" s="32"/>
      <c r="I25905" s="7"/>
      <c r="J25905" s="7"/>
      <c r="K25905" s="7"/>
      <c r="N25905" s="7"/>
    </row>
    <row r="25906" spans="4:14" s="1" customFormat="1">
      <c r="D25906" s="32"/>
      <c r="G25906" s="32"/>
      <c r="I25906" s="7"/>
      <c r="J25906" s="7"/>
      <c r="K25906" s="7"/>
      <c r="N25906" s="7"/>
    </row>
    <row r="25907" spans="4:14" s="1" customFormat="1">
      <c r="D25907" s="32"/>
      <c r="G25907" s="32"/>
      <c r="I25907" s="7"/>
      <c r="J25907" s="7"/>
      <c r="K25907" s="7"/>
      <c r="N25907" s="7"/>
    </row>
    <row r="25908" spans="4:14" s="1" customFormat="1">
      <c r="D25908" s="32"/>
      <c r="G25908" s="32"/>
      <c r="I25908" s="7"/>
      <c r="J25908" s="7"/>
      <c r="K25908" s="7"/>
      <c r="N25908" s="7"/>
    </row>
    <row r="25909" spans="4:14" s="1" customFormat="1">
      <c r="D25909" s="32"/>
      <c r="G25909" s="32"/>
      <c r="I25909" s="7"/>
      <c r="J25909" s="7"/>
      <c r="K25909" s="7"/>
      <c r="N25909" s="7"/>
    </row>
    <row r="25910" spans="4:14" s="1" customFormat="1">
      <c r="D25910" s="32"/>
      <c r="G25910" s="32"/>
      <c r="I25910" s="7"/>
      <c r="J25910" s="7"/>
      <c r="K25910" s="7"/>
      <c r="N25910" s="7"/>
    </row>
    <row r="25911" spans="4:14" s="1" customFormat="1">
      <c r="D25911" s="32"/>
      <c r="G25911" s="32"/>
      <c r="I25911" s="7"/>
      <c r="J25911" s="7"/>
      <c r="K25911" s="7"/>
      <c r="N25911" s="7"/>
    </row>
    <row r="25912" spans="4:14" s="1" customFormat="1">
      <c r="D25912" s="32"/>
      <c r="G25912" s="32"/>
      <c r="I25912" s="7"/>
      <c r="J25912" s="7"/>
      <c r="K25912" s="7"/>
      <c r="N25912" s="7"/>
    </row>
    <row r="25913" spans="4:14" s="1" customFormat="1">
      <c r="D25913" s="32"/>
      <c r="G25913" s="32"/>
      <c r="I25913" s="7"/>
      <c r="J25913" s="7"/>
      <c r="K25913" s="7"/>
      <c r="N25913" s="7"/>
    </row>
    <row r="25914" spans="4:14" s="1" customFormat="1">
      <c r="D25914" s="32"/>
      <c r="G25914" s="32"/>
      <c r="I25914" s="7"/>
      <c r="J25914" s="7"/>
      <c r="K25914" s="7"/>
      <c r="N25914" s="7"/>
    </row>
    <row r="25915" spans="4:14" s="1" customFormat="1">
      <c r="D25915" s="32"/>
      <c r="G25915" s="32"/>
      <c r="I25915" s="7"/>
      <c r="J25915" s="7"/>
      <c r="K25915" s="7"/>
      <c r="N25915" s="7"/>
    </row>
    <row r="25916" spans="4:14" s="1" customFormat="1">
      <c r="D25916" s="32"/>
      <c r="G25916" s="32"/>
      <c r="I25916" s="7"/>
      <c r="J25916" s="7"/>
      <c r="K25916" s="7"/>
      <c r="N25916" s="7"/>
    </row>
    <row r="25917" spans="4:14" s="1" customFormat="1">
      <c r="D25917" s="32"/>
      <c r="G25917" s="32"/>
      <c r="I25917" s="7"/>
      <c r="J25917" s="7"/>
      <c r="K25917" s="7"/>
      <c r="N25917" s="7"/>
    </row>
    <row r="25918" spans="4:14" s="1" customFormat="1">
      <c r="D25918" s="32"/>
      <c r="G25918" s="32"/>
      <c r="I25918" s="7"/>
      <c r="J25918" s="7"/>
      <c r="K25918" s="7"/>
      <c r="N25918" s="7"/>
    </row>
    <row r="25919" spans="4:14" s="1" customFormat="1">
      <c r="D25919" s="32"/>
      <c r="G25919" s="32"/>
      <c r="I25919" s="7"/>
      <c r="J25919" s="7"/>
      <c r="K25919" s="7"/>
      <c r="N25919" s="7"/>
    </row>
    <row r="25920" spans="4:14" s="1" customFormat="1">
      <c r="D25920" s="32"/>
      <c r="G25920" s="32"/>
      <c r="I25920" s="7"/>
      <c r="J25920" s="7"/>
      <c r="K25920" s="7"/>
      <c r="N25920" s="7"/>
    </row>
    <row r="25921" spans="4:14" s="1" customFormat="1">
      <c r="D25921" s="32"/>
      <c r="G25921" s="32"/>
      <c r="I25921" s="7"/>
      <c r="J25921" s="7"/>
      <c r="K25921" s="7"/>
      <c r="N25921" s="7"/>
    </row>
    <row r="25922" spans="4:14" s="1" customFormat="1">
      <c r="D25922" s="32"/>
      <c r="G25922" s="32"/>
      <c r="I25922" s="7"/>
      <c r="J25922" s="7"/>
      <c r="K25922" s="7"/>
      <c r="N25922" s="7"/>
    </row>
    <row r="25923" spans="4:14" s="1" customFormat="1">
      <c r="D25923" s="32"/>
      <c r="G25923" s="32"/>
      <c r="I25923" s="7"/>
      <c r="J25923" s="7"/>
      <c r="K25923" s="7"/>
      <c r="N25923" s="7"/>
    </row>
    <row r="25924" spans="4:14" s="1" customFormat="1">
      <c r="D25924" s="32"/>
      <c r="G25924" s="32"/>
      <c r="I25924" s="7"/>
      <c r="J25924" s="7"/>
      <c r="K25924" s="7"/>
      <c r="N25924" s="7"/>
    </row>
    <row r="25925" spans="4:14" s="1" customFormat="1">
      <c r="D25925" s="32"/>
      <c r="G25925" s="32"/>
      <c r="I25925" s="7"/>
      <c r="J25925" s="7"/>
      <c r="K25925" s="7"/>
      <c r="N25925" s="7"/>
    </row>
    <row r="25926" spans="4:14" s="1" customFormat="1">
      <c r="D25926" s="32"/>
      <c r="G25926" s="32"/>
      <c r="I25926" s="7"/>
      <c r="J25926" s="7"/>
      <c r="K25926" s="7"/>
      <c r="N25926" s="7"/>
    </row>
    <row r="25927" spans="4:14" s="1" customFormat="1">
      <c r="D25927" s="32"/>
      <c r="G25927" s="32"/>
      <c r="I25927" s="7"/>
      <c r="J25927" s="7"/>
      <c r="K25927" s="7"/>
      <c r="N25927" s="7"/>
    </row>
    <row r="25928" spans="4:14" s="1" customFormat="1">
      <c r="D25928" s="32"/>
      <c r="G25928" s="32"/>
      <c r="I25928" s="7"/>
      <c r="J25928" s="7"/>
      <c r="K25928" s="7"/>
      <c r="N25928" s="7"/>
    </row>
    <row r="25929" spans="4:14" s="1" customFormat="1">
      <c r="D25929" s="32"/>
      <c r="G25929" s="32"/>
      <c r="I25929" s="7"/>
      <c r="J25929" s="7"/>
      <c r="K25929" s="7"/>
      <c r="N25929" s="7"/>
    </row>
    <row r="25930" spans="4:14" s="1" customFormat="1">
      <c r="D25930" s="32"/>
      <c r="G25930" s="32"/>
      <c r="I25930" s="7"/>
      <c r="J25930" s="7"/>
      <c r="K25930" s="7"/>
      <c r="N25930" s="7"/>
    </row>
    <row r="25931" spans="4:14" s="1" customFormat="1">
      <c r="D25931" s="32"/>
      <c r="G25931" s="32"/>
      <c r="I25931" s="7"/>
      <c r="J25931" s="7"/>
      <c r="K25931" s="7"/>
      <c r="N25931" s="7"/>
    </row>
    <row r="25932" spans="4:14" s="1" customFormat="1">
      <c r="D25932" s="32"/>
      <c r="G25932" s="32"/>
      <c r="I25932" s="7"/>
      <c r="J25932" s="7"/>
      <c r="K25932" s="7"/>
      <c r="N25932" s="7"/>
    </row>
    <row r="25933" spans="4:14" s="1" customFormat="1">
      <c r="D25933" s="32"/>
      <c r="G25933" s="32"/>
      <c r="I25933" s="7"/>
      <c r="J25933" s="7"/>
      <c r="K25933" s="7"/>
      <c r="N25933" s="7"/>
    </row>
    <row r="25934" spans="4:14" s="1" customFormat="1">
      <c r="D25934" s="32"/>
      <c r="G25934" s="32"/>
      <c r="I25934" s="7"/>
      <c r="J25934" s="7"/>
      <c r="K25934" s="7"/>
      <c r="N25934" s="7"/>
    </row>
    <row r="25935" spans="4:14" s="1" customFormat="1">
      <c r="D25935" s="32"/>
      <c r="G25935" s="32"/>
      <c r="I25935" s="7"/>
      <c r="J25935" s="7"/>
      <c r="K25935" s="7"/>
      <c r="N25935" s="7"/>
    </row>
    <row r="25936" spans="4:14" s="1" customFormat="1">
      <c r="D25936" s="32"/>
      <c r="G25936" s="32"/>
      <c r="I25936" s="7"/>
      <c r="J25936" s="7"/>
      <c r="K25936" s="7"/>
      <c r="N25936" s="7"/>
    </row>
    <row r="25937" spans="4:14" s="1" customFormat="1">
      <c r="D25937" s="32"/>
      <c r="G25937" s="32"/>
      <c r="I25937" s="7"/>
      <c r="J25937" s="7"/>
      <c r="K25937" s="7"/>
      <c r="N25937" s="7"/>
    </row>
    <row r="25938" spans="4:14" s="1" customFormat="1">
      <c r="D25938" s="32"/>
      <c r="G25938" s="32"/>
      <c r="I25938" s="7"/>
      <c r="J25938" s="7"/>
      <c r="K25938" s="7"/>
      <c r="N25938" s="7"/>
    </row>
    <row r="25939" spans="4:14" s="1" customFormat="1">
      <c r="D25939" s="32"/>
      <c r="G25939" s="32"/>
      <c r="I25939" s="7"/>
      <c r="J25939" s="7"/>
      <c r="K25939" s="7"/>
      <c r="N25939" s="7"/>
    </row>
    <row r="25940" spans="4:14" s="1" customFormat="1">
      <c r="D25940" s="32"/>
      <c r="G25940" s="32"/>
      <c r="I25940" s="7"/>
      <c r="J25940" s="7"/>
      <c r="K25940" s="7"/>
      <c r="N25940" s="7"/>
    </row>
    <row r="25941" spans="4:14" s="1" customFormat="1">
      <c r="D25941" s="32"/>
      <c r="G25941" s="32"/>
      <c r="I25941" s="7"/>
      <c r="J25941" s="7"/>
      <c r="K25941" s="7"/>
      <c r="N25941" s="7"/>
    </row>
    <row r="25942" spans="4:14" s="1" customFormat="1">
      <c r="D25942" s="32"/>
      <c r="G25942" s="32"/>
      <c r="I25942" s="7"/>
      <c r="J25942" s="7"/>
      <c r="K25942" s="7"/>
      <c r="N25942" s="7"/>
    </row>
    <row r="25943" spans="4:14" s="1" customFormat="1">
      <c r="D25943" s="32"/>
      <c r="G25943" s="32"/>
      <c r="I25943" s="7"/>
      <c r="J25943" s="7"/>
      <c r="K25943" s="7"/>
      <c r="N25943" s="7"/>
    </row>
    <row r="25944" spans="4:14" s="1" customFormat="1">
      <c r="D25944" s="32"/>
      <c r="G25944" s="32"/>
      <c r="I25944" s="7"/>
      <c r="J25944" s="7"/>
      <c r="K25944" s="7"/>
      <c r="N25944" s="7"/>
    </row>
    <row r="25945" spans="4:14" s="1" customFormat="1">
      <c r="D25945" s="32"/>
      <c r="G25945" s="32"/>
      <c r="I25945" s="7"/>
      <c r="J25945" s="7"/>
      <c r="K25945" s="7"/>
      <c r="N25945" s="7"/>
    </row>
    <row r="25946" spans="4:14" s="1" customFormat="1">
      <c r="D25946" s="32"/>
      <c r="G25946" s="32"/>
      <c r="I25946" s="7"/>
      <c r="J25946" s="7"/>
      <c r="K25946" s="7"/>
      <c r="N25946" s="7"/>
    </row>
    <row r="25947" spans="4:14" s="1" customFormat="1">
      <c r="D25947" s="32"/>
      <c r="G25947" s="32"/>
      <c r="I25947" s="7"/>
      <c r="J25947" s="7"/>
      <c r="K25947" s="7"/>
      <c r="N25947" s="7"/>
    </row>
    <row r="25948" spans="4:14" s="1" customFormat="1">
      <c r="D25948" s="32"/>
      <c r="G25948" s="32"/>
      <c r="I25948" s="7"/>
      <c r="J25948" s="7"/>
      <c r="K25948" s="7"/>
      <c r="N25948" s="7"/>
    </row>
    <row r="25949" spans="4:14" s="1" customFormat="1">
      <c r="D25949" s="32"/>
      <c r="G25949" s="32"/>
      <c r="I25949" s="7"/>
      <c r="J25949" s="7"/>
      <c r="K25949" s="7"/>
      <c r="N25949" s="7"/>
    </row>
    <row r="25950" spans="4:14" s="1" customFormat="1">
      <c r="D25950" s="32"/>
      <c r="G25950" s="32"/>
      <c r="I25950" s="7"/>
      <c r="J25950" s="7"/>
      <c r="K25950" s="7"/>
      <c r="N25950" s="7"/>
    </row>
    <row r="25951" spans="4:14" s="1" customFormat="1">
      <c r="D25951" s="32"/>
      <c r="G25951" s="32"/>
      <c r="I25951" s="7"/>
      <c r="J25951" s="7"/>
      <c r="K25951" s="7"/>
      <c r="N25951" s="7"/>
    </row>
    <row r="25952" spans="4:14" s="1" customFormat="1">
      <c r="D25952" s="32"/>
      <c r="G25952" s="32"/>
      <c r="I25952" s="7"/>
      <c r="J25952" s="7"/>
      <c r="K25952" s="7"/>
      <c r="N25952" s="7"/>
    </row>
    <row r="25953" spans="4:14" s="1" customFormat="1">
      <c r="D25953" s="32"/>
      <c r="G25953" s="32"/>
      <c r="I25953" s="7"/>
      <c r="J25953" s="7"/>
      <c r="K25953" s="7"/>
      <c r="N25953" s="7"/>
    </row>
    <row r="25954" spans="4:14" s="1" customFormat="1">
      <c r="D25954" s="32"/>
      <c r="G25954" s="32"/>
      <c r="I25954" s="7"/>
      <c r="J25954" s="7"/>
      <c r="K25954" s="7"/>
      <c r="N25954" s="7"/>
    </row>
    <row r="25955" spans="4:14" s="1" customFormat="1">
      <c r="D25955" s="32"/>
      <c r="G25955" s="32"/>
      <c r="I25955" s="7"/>
      <c r="J25955" s="7"/>
      <c r="K25955" s="7"/>
      <c r="N25955" s="7"/>
    </row>
    <row r="25956" spans="4:14" s="1" customFormat="1">
      <c r="D25956" s="32"/>
      <c r="G25956" s="32"/>
      <c r="I25956" s="7"/>
      <c r="J25956" s="7"/>
      <c r="K25956" s="7"/>
      <c r="N25956" s="7"/>
    </row>
    <row r="25957" spans="4:14" s="1" customFormat="1">
      <c r="D25957" s="32"/>
      <c r="G25957" s="32"/>
      <c r="I25957" s="7"/>
      <c r="J25957" s="7"/>
      <c r="K25957" s="7"/>
      <c r="N25957" s="7"/>
    </row>
    <row r="25958" spans="4:14" s="1" customFormat="1">
      <c r="D25958" s="32"/>
      <c r="G25958" s="32"/>
      <c r="I25958" s="7"/>
      <c r="J25958" s="7"/>
      <c r="K25958" s="7"/>
      <c r="N25958" s="7"/>
    </row>
    <row r="25959" spans="4:14" s="1" customFormat="1">
      <c r="D25959" s="32"/>
      <c r="G25959" s="32"/>
      <c r="I25959" s="7"/>
      <c r="J25959" s="7"/>
      <c r="K25959" s="7"/>
      <c r="N25959" s="7"/>
    </row>
    <row r="25960" spans="4:14" s="1" customFormat="1">
      <c r="D25960" s="32"/>
      <c r="G25960" s="32"/>
      <c r="I25960" s="7"/>
      <c r="J25960" s="7"/>
      <c r="K25960" s="7"/>
      <c r="N25960" s="7"/>
    </row>
    <row r="25961" spans="4:14" s="1" customFormat="1">
      <c r="D25961" s="32"/>
      <c r="G25961" s="32"/>
      <c r="I25961" s="7"/>
      <c r="J25961" s="7"/>
      <c r="K25961" s="7"/>
      <c r="N25961" s="7"/>
    </row>
    <row r="25962" spans="4:14" s="1" customFormat="1">
      <c r="D25962" s="32"/>
      <c r="G25962" s="32"/>
      <c r="I25962" s="7"/>
      <c r="J25962" s="7"/>
      <c r="K25962" s="7"/>
      <c r="N25962" s="7"/>
    </row>
    <row r="25963" spans="4:14" s="1" customFormat="1">
      <c r="D25963" s="32"/>
      <c r="G25963" s="32"/>
      <c r="I25963" s="7"/>
      <c r="J25963" s="7"/>
      <c r="K25963" s="7"/>
      <c r="N25963" s="7"/>
    </row>
    <row r="25964" spans="4:14" s="1" customFormat="1">
      <c r="D25964" s="32"/>
      <c r="G25964" s="32"/>
      <c r="I25964" s="7"/>
      <c r="J25964" s="7"/>
      <c r="K25964" s="7"/>
      <c r="N25964" s="7"/>
    </row>
    <row r="25965" spans="4:14" s="1" customFormat="1">
      <c r="D25965" s="32"/>
      <c r="G25965" s="32"/>
      <c r="I25965" s="7"/>
      <c r="J25965" s="7"/>
      <c r="K25965" s="7"/>
      <c r="N25965" s="7"/>
    </row>
    <row r="25966" spans="4:14" s="1" customFormat="1">
      <c r="D25966" s="32"/>
      <c r="G25966" s="32"/>
      <c r="I25966" s="7"/>
      <c r="J25966" s="7"/>
      <c r="K25966" s="7"/>
      <c r="N25966" s="7"/>
    </row>
    <row r="25967" spans="4:14" s="1" customFormat="1">
      <c r="D25967" s="32"/>
      <c r="G25967" s="32"/>
      <c r="I25967" s="7"/>
      <c r="J25967" s="7"/>
      <c r="K25967" s="7"/>
      <c r="N25967" s="7"/>
    </row>
    <row r="25968" spans="4:14" s="1" customFormat="1">
      <c r="D25968" s="32"/>
      <c r="G25968" s="32"/>
      <c r="I25968" s="7"/>
      <c r="J25968" s="7"/>
      <c r="K25968" s="7"/>
      <c r="N25968" s="7"/>
    </row>
    <row r="25969" spans="4:14" s="1" customFormat="1">
      <c r="D25969" s="32"/>
      <c r="G25969" s="32"/>
      <c r="I25969" s="7"/>
      <c r="J25969" s="7"/>
      <c r="K25969" s="7"/>
      <c r="N25969" s="7"/>
    </row>
    <row r="25970" spans="4:14" s="1" customFormat="1">
      <c r="D25970" s="32"/>
      <c r="G25970" s="32"/>
      <c r="I25970" s="7"/>
      <c r="J25970" s="7"/>
      <c r="K25970" s="7"/>
      <c r="N25970" s="7"/>
    </row>
    <row r="25971" spans="4:14" s="1" customFormat="1">
      <c r="D25971" s="32"/>
      <c r="G25971" s="32"/>
      <c r="I25971" s="7"/>
      <c r="J25971" s="7"/>
      <c r="K25971" s="7"/>
      <c r="N25971" s="7"/>
    </row>
    <row r="25972" spans="4:14" s="1" customFormat="1">
      <c r="D25972" s="32"/>
      <c r="G25972" s="32"/>
      <c r="I25972" s="7"/>
      <c r="J25972" s="7"/>
      <c r="K25972" s="7"/>
      <c r="N25972" s="7"/>
    </row>
    <row r="25973" spans="4:14" s="1" customFormat="1">
      <c r="D25973" s="32"/>
      <c r="G25973" s="32"/>
      <c r="I25973" s="7"/>
      <c r="J25973" s="7"/>
      <c r="K25973" s="7"/>
      <c r="N25973" s="7"/>
    </row>
    <row r="25974" spans="4:14" s="1" customFormat="1">
      <c r="D25974" s="32"/>
      <c r="G25974" s="32"/>
      <c r="I25974" s="7"/>
      <c r="J25974" s="7"/>
      <c r="K25974" s="7"/>
      <c r="N25974" s="7"/>
    </row>
    <row r="25975" spans="4:14" s="1" customFormat="1">
      <c r="D25975" s="32"/>
      <c r="G25975" s="32"/>
      <c r="I25975" s="7"/>
      <c r="J25975" s="7"/>
      <c r="K25975" s="7"/>
      <c r="N25975" s="7"/>
    </row>
    <row r="25976" spans="4:14" s="1" customFormat="1">
      <c r="D25976" s="32"/>
      <c r="G25976" s="32"/>
      <c r="I25976" s="7"/>
      <c r="J25976" s="7"/>
      <c r="K25976" s="7"/>
      <c r="N25976" s="7"/>
    </row>
    <row r="25977" spans="4:14" s="1" customFormat="1">
      <c r="D25977" s="32"/>
      <c r="G25977" s="32"/>
      <c r="I25977" s="7"/>
      <c r="J25977" s="7"/>
      <c r="K25977" s="7"/>
      <c r="N25977" s="7"/>
    </row>
    <row r="25978" spans="4:14" s="1" customFormat="1">
      <c r="D25978" s="32"/>
      <c r="G25978" s="32"/>
      <c r="I25978" s="7"/>
      <c r="J25978" s="7"/>
      <c r="K25978" s="7"/>
      <c r="N25978" s="7"/>
    </row>
    <row r="25979" spans="4:14" s="1" customFormat="1">
      <c r="D25979" s="32"/>
      <c r="G25979" s="32"/>
      <c r="I25979" s="7"/>
      <c r="J25979" s="7"/>
      <c r="K25979" s="7"/>
      <c r="N25979" s="7"/>
    </row>
    <row r="25980" spans="4:14" s="1" customFormat="1">
      <c r="D25980" s="32"/>
      <c r="G25980" s="32"/>
      <c r="I25980" s="7"/>
      <c r="J25980" s="7"/>
      <c r="K25980" s="7"/>
      <c r="N25980" s="7"/>
    </row>
    <row r="25981" spans="4:14" s="1" customFormat="1">
      <c r="D25981" s="32"/>
      <c r="G25981" s="32"/>
      <c r="I25981" s="7"/>
      <c r="J25981" s="7"/>
      <c r="K25981" s="7"/>
      <c r="N25981" s="7"/>
    </row>
    <row r="25982" spans="4:14" s="1" customFormat="1">
      <c r="D25982" s="32"/>
      <c r="G25982" s="32"/>
      <c r="I25982" s="7"/>
      <c r="J25982" s="7"/>
      <c r="K25982" s="7"/>
      <c r="N25982" s="7"/>
    </row>
    <row r="25983" spans="4:14" s="1" customFormat="1">
      <c r="D25983" s="32"/>
      <c r="G25983" s="32"/>
      <c r="I25983" s="7"/>
      <c r="J25983" s="7"/>
      <c r="K25983" s="7"/>
      <c r="N25983" s="7"/>
    </row>
    <row r="25984" spans="4:14" s="1" customFormat="1">
      <c r="D25984" s="32"/>
      <c r="G25984" s="32"/>
      <c r="I25984" s="7"/>
      <c r="J25984" s="7"/>
      <c r="K25984" s="7"/>
      <c r="N25984" s="7"/>
    </row>
    <row r="25985" spans="4:14" s="1" customFormat="1">
      <c r="D25985" s="32"/>
      <c r="G25985" s="32"/>
      <c r="I25985" s="7"/>
      <c r="J25985" s="7"/>
      <c r="K25985" s="7"/>
      <c r="N25985" s="7"/>
    </row>
    <row r="25986" spans="4:14" s="1" customFormat="1">
      <c r="D25986" s="32"/>
      <c r="G25986" s="32"/>
      <c r="I25986" s="7"/>
      <c r="J25986" s="7"/>
      <c r="K25986" s="7"/>
      <c r="N25986" s="7"/>
    </row>
    <row r="25987" spans="4:14" s="1" customFormat="1">
      <c r="D25987" s="32"/>
      <c r="G25987" s="32"/>
      <c r="I25987" s="7"/>
      <c r="J25987" s="7"/>
      <c r="K25987" s="7"/>
      <c r="N25987" s="7"/>
    </row>
    <row r="25988" spans="4:14" s="1" customFormat="1">
      <c r="D25988" s="32"/>
      <c r="G25988" s="32"/>
      <c r="I25988" s="7"/>
      <c r="J25988" s="7"/>
      <c r="K25988" s="7"/>
      <c r="N25988" s="7"/>
    </row>
    <row r="25989" spans="4:14" s="1" customFormat="1">
      <c r="D25989" s="32"/>
      <c r="G25989" s="32"/>
      <c r="I25989" s="7"/>
      <c r="J25989" s="7"/>
      <c r="K25989" s="7"/>
      <c r="N25989" s="7"/>
    </row>
    <row r="25990" spans="4:14" s="1" customFormat="1">
      <c r="D25990" s="32"/>
      <c r="G25990" s="32"/>
      <c r="I25990" s="7"/>
      <c r="J25990" s="7"/>
      <c r="K25990" s="7"/>
      <c r="N25990" s="7"/>
    </row>
    <row r="25991" spans="4:14" s="1" customFormat="1">
      <c r="D25991" s="32"/>
      <c r="G25991" s="32"/>
      <c r="I25991" s="7"/>
      <c r="J25991" s="7"/>
      <c r="K25991" s="7"/>
      <c r="N25991" s="7"/>
    </row>
    <row r="25992" spans="4:14" s="1" customFormat="1">
      <c r="D25992" s="32"/>
      <c r="G25992" s="32"/>
      <c r="I25992" s="7"/>
      <c r="J25992" s="7"/>
      <c r="K25992" s="7"/>
      <c r="N25992" s="7"/>
    </row>
    <row r="25993" spans="4:14" s="1" customFormat="1">
      <c r="D25993" s="32"/>
      <c r="G25993" s="32"/>
      <c r="I25993" s="7"/>
      <c r="J25993" s="7"/>
      <c r="K25993" s="7"/>
      <c r="N25993" s="7"/>
    </row>
    <row r="25994" spans="4:14" s="1" customFormat="1">
      <c r="D25994" s="32"/>
      <c r="G25994" s="32"/>
      <c r="I25994" s="7"/>
      <c r="J25994" s="7"/>
      <c r="K25994" s="7"/>
      <c r="N25994" s="7"/>
    </row>
    <row r="25995" spans="4:14" s="1" customFormat="1">
      <c r="D25995" s="32"/>
      <c r="G25995" s="32"/>
      <c r="I25995" s="7"/>
      <c r="J25995" s="7"/>
      <c r="K25995" s="7"/>
      <c r="N25995" s="7"/>
    </row>
    <row r="25996" spans="4:14" s="1" customFormat="1">
      <c r="D25996" s="32"/>
      <c r="G25996" s="32"/>
      <c r="I25996" s="7"/>
      <c r="J25996" s="7"/>
      <c r="K25996" s="7"/>
      <c r="N25996" s="7"/>
    </row>
    <row r="25997" spans="4:14" s="1" customFormat="1">
      <c r="D25997" s="32"/>
      <c r="G25997" s="32"/>
      <c r="I25997" s="7"/>
      <c r="J25997" s="7"/>
      <c r="K25997" s="7"/>
      <c r="N25997" s="7"/>
    </row>
    <row r="25998" spans="4:14" s="1" customFormat="1">
      <c r="D25998" s="32"/>
      <c r="G25998" s="32"/>
      <c r="I25998" s="7"/>
      <c r="J25998" s="7"/>
      <c r="K25998" s="7"/>
      <c r="N25998" s="7"/>
    </row>
    <row r="25999" spans="4:14" s="1" customFormat="1">
      <c r="D25999" s="32"/>
      <c r="G25999" s="32"/>
      <c r="I25999" s="7"/>
      <c r="J25999" s="7"/>
      <c r="K25999" s="7"/>
      <c r="N25999" s="7"/>
    </row>
    <row r="26000" spans="4:14" s="1" customFormat="1">
      <c r="D26000" s="32"/>
      <c r="G26000" s="32"/>
      <c r="I26000" s="7"/>
      <c r="J26000" s="7"/>
      <c r="K26000" s="7"/>
      <c r="N26000" s="7"/>
    </row>
    <row r="26001" spans="4:14" s="1" customFormat="1">
      <c r="D26001" s="32"/>
      <c r="G26001" s="32"/>
      <c r="I26001" s="7"/>
      <c r="J26001" s="7"/>
      <c r="K26001" s="7"/>
      <c r="N26001" s="7"/>
    </row>
    <row r="26002" spans="4:14" s="1" customFormat="1">
      <c r="D26002" s="32"/>
      <c r="G26002" s="32"/>
      <c r="I26002" s="7"/>
      <c r="J26002" s="7"/>
      <c r="K26002" s="7"/>
      <c r="N26002" s="7"/>
    </row>
    <row r="26003" spans="4:14" s="1" customFormat="1">
      <c r="D26003" s="32"/>
      <c r="G26003" s="32"/>
      <c r="I26003" s="7"/>
      <c r="J26003" s="7"/>
      <c r="K26003" s="7"/>
      <c r="N26003" s="7"/>
    </row>
    <row r="26004" spans="4:14" s="1" customFormat="1">
      <c r="D26004" s="32"/>
      <c r="G26004" s="32"/>
      <c r="I26004" s="7"/>
      <c r="J26004" s="7"/>
      <c r="K26004" s="7"/>
      <c r="N26004" s="7"/>
    </row>
    <row r="26005" spans="4:14" s="1" customFormat="1">
      <c r="D26005" s="32"/>
      <c r="G26005" s="32"/>
      <c r="I26005" s="7"/>
      <c r="J26005" s="7"/>
      <c r="K26005" s="7"/>
      <c r="N26005" s="7"/>
    </row>
    <row r="26006" spans="4:14" s="1" customFormat="1">
      <c r="D26006" s="32"/>
      <c r="G26006" s="32"/>
      <c r="I26006" s="7"/>
      <c r="J26006" s="7"/>
      <c r="K26006" s="7"/>
      <c r="N26006" s="7"/>
    </row>
    <row r="26007" spans="4:14" s="1" customFormat="1">
      <c r="D26007" s="32"/>
      <c r="G26007" s="32"/>
      <c r="I26007" s="7"/>
      <c r="J26007" s="7"/>
      <c r="K26007" s="7"/>
      <c r="N26007" s="7"/>
    </row>
    <row r="26008" spans="4:14" s="1" customFormat="1">
      <c r="D26008" s="32"/>
      <c r="G26008" s="32"/>
      <c r="I26008" s="7"/>
      <c r="J26008" s="7"/>
      <c r="K26008" s="7"/>
      <c r="N26008" s="7"/>
    </row>
    <row r="26009" spans="4:14" s="1" customFormat="1">
      <c r="D26009" s="32"/>
      <c r="G26009" s="32"/>
      <c r="I26009" s="7"/>
      <c r="J26009" s="7"/>
      <c r="K26009" s="7"/>
      <c r="N26009" s="7"/>
    </row>
    <row r="26010" spans="4:14" s="1" customFormat="1">
      <c r="D26010" s="32"/>
      <c r="G26010" s="32"/>
      <c r="I26010" s="7"/>
      <c r="J26010" s="7"/>
      <c r="K26010" s="7"/>
      <c r="N26010" s="7"/>
    </row>
    <row r="26011" spans="4:14" s="1" customFormat="1">
      <c r="D26011" s="32"/>
      <c r="G26011" s="32"/>
      <c r="I26011" s="7"/>
      <c r="J26011" s="7"/>
      <c r="K26011" s="7"/>
      <c r="N26011" s="7"/>
    </row>
    <row r="26012" spans="4:14" s="1" customFormat="1">
      <c r="D26012" s="32"/>
      <c r="G26012" s="32"/>
      <c r="I26012" s="7"/>
      <c r="J26012" s="7"/>
      <c r="K26012" s="7"/>
      <c r="N26012" s="7"/>
    </row>
    <row r="26013" spans="4:14" s="1" customFormat="1">
      <c r="D26013" s="32"/>
      <c r="G26013" s="32"/>
      <c r="I26013" s="7"/>
      <c r="J26013" s="7"/>
      <c r="K26013" s="7"/>
      <c r="N26013" s="7"/>
    </row>
    <row r="26014" spans="4:14" s="1" customFormat="1">
      <c r="D26014" s="32"/>
      <c r="G26014" s="32"/>
      <c r="I26014" s="7"/>
      <c r="J26014" s="7"/>
      <c r="K26014" s="7"/>
      <c r="N26014" s="7"/>
    </row>
    <row r="26015" spans="4:14" s="1" customFormat="1">
      <c r="D26015" s="32"/>
      <c r="G26015" s="32"/>
      <c r="I26015" s="7"/>
      <c r="J26015" s="7"/>
      <c r="K26015" s="7"/>
      <c r="N26015" s="7"/>
    </row>
    <row r="26016" spans="4:14" s="1" customFormat="1">
      <c r="D26016" s="32"/>
      <c r="G26016" s="32"/>
      <c r="I26016" s="7"/>
      <c r="J26016" s="7"/>
      <c r="K26016" s="7"/>
      <c r="N26016" s="7"/>
    </row>
    <row r="26017" spans="4:14" s="1" customFormat="1">
      <c r="D26017" s="32"/>
      <c r="G26017" s="32"/>
      <c r="I26017" s="7"/>
      <c r="J26017" s="7"/>
      <c r="K26017" s="7"/>
      <c r="N26017" s="7"/>
    </row>
    <row r="26018" spans="4:14" s="1" customFormat="1">
      <c r="D26018" s="32"/>
      <c r="G26018" s="32"/>
      <c r="I26018" s="7"/>
      <c r="J26018" s="7"/>
      <c r="K26018" s="7"/>
      <c r="N26018" s="7"/>
    </row>
    <row r="26019" spans="4:14" s="1" customFormat="1">
      <c r="D26019" s="32"/>
      <c r="G26019" s="32"/>
      <c r="I26019" s="7"/>
      <c r="J26019" s="7"/>
      <c r="K26019" s="7"/>
      <c r="N26019" s="7"/>
    </row>
    <row r="26020" spans="4:14" s="1" customFormat="1">
      <c r="D26020" s="32"/>
      <c r="G26020" s="32"/>
      <c r="I26020" s="7"/>
      <c r="J26020" s="7"/>
      <c r="K26020" s="7"/>
      <c r="N26020" s="7"/>
    </row>
    <row r="26021" spans="4:14" s="1" customFormat="1">
      <c r="D26021" s="32"/>
      <c r="G26021" s="32"/>
      <c r="I26021" s="7"/>
      <c r="J26021" s="7"/>
      <c r="K26021" s="7"/>
      <c r="N26021" s="7"/>
    </row>
    <row r="26022" spans="4:14" s="1" customFormat="1">
      <c r="D26022" s="32"/>
      <c r="G26022" s="32"/>
      <c r="I26022" s="7"/>
      <c r="J26022" s="7"/>
      <c r="K26022" s="7"/>
      <c r="N26022" s="7"/>
    </row>
    <row r="26023" spans="4:14" s="1" customFormat="1">
      <c r="D26023" s="32"/>
      <c r="G26023" s="32"/>
      <c r="I26023" s="7"/>
      <c r="J26023" s="7"/>
      <c r="K26023" s="7"/>
      <c r="N26023" s="7"/>
    </row>
    <row r="26024" spans="4:14" s="1" customFormat="1">
      <c r="D26024" s="32"/>
      <c r="G26024" s="32"/>
      <c r="I26024" s="7"/>
      <c r="J26024" s="7"/>
      <c r="K26024" s="7"/>
      <c r="N26024" s="7"/>
    </row>
    <row r="26025" spans="4:14" s="1" customFormat="1">
      <c r="D26025" s="32"/>
      <c r="G26025" s="32"/>
      <c r="I26025" s="7"/>
      <c r="J26025" s="7"/>
      <c r="K26025" s="7"/>
      <c r="N26025" s="7"/>
    </row>
    <row r="26026" spans="4:14" s="1" customFormat="1">
      <c r="D26026" s="32"/>
      <c r="G26026" s="32"/>
      <c r="I26026" s="7"/>
      <c r="J26026" s="7"/>
      <c r="K26026" s="7"/>
      <c r="N26026" s="7"/>
    </row>
    <row r="26027" spans="4:14" s="1" customFormat="1">
      <c r="D26027" s="32"/>
      <c r="G26027" s="32"/>
      <c r="I26027" s="7"/>
      <c r="J26027" s="7"/>
      <c r="K26027" s="7"/>
      <c r="N26027" s="7"/>
    </row>
    <row r="26028" spans="4:14" s="1" customFormat="1">
      <c r="D26028" s="32"/>
      <c r="G26028" s="32"/>
      <c r="I26028" s="7"/>
      <c r="J26028" s="7"/>
      <c r="K26028" s="7"/>
      <c r="N26028" s="7"/>
    </row>
    <row r="26029" spans="4:14" s="1" customFormat="1">
      <c r="D26029" s="32"/>
      <c r="G26029" s="32"/>
      <c r="I26029" s="7"/>
      <c r="J26029" s="7"/>
      <c r="K26029" s="7"/>
      <c r="N26029" s="7"/>
    </row>
    <row r="26030" spans="4:14" s="1" customFormat="1">
      <c r="D26030" s="32"/>
      <c r="G26030" s="32"/>
      <c r="I26030" s="7"/>
      <c r="J26030" s="7"/>
      <c r="K26030" s="7"/>
      <c r="N26030" s="7"/>
    </row>
    <row r="26031" spans="4:14" s="1" customFormat="1">
      <c r="D26031" s="32"/>
      <c r="G26031" s="32"/>
      <c r="I26031" s="7"/>
      <c r="J26031" s="7"/>
      <c r="K26031" s="7"/>
      <c r="N26031" s="7"/>
    </row>
    <row r="26032" spans="4:14" s="1" customFormat="1">
      <c r="D26032" s="32"/>
      <c r="G26032" s="32"/>
      <c r="I26032" s="7"/>
      <c r="J26032" s="7"/>
      <c r="K26032" s="7"/>
      <c r="N26032" s="7"/>
    </row>
    <row r="26033" spans="4:14" s="1" customFormat="1">
      <c r="D26033" s="32"/>
      <c r="G26033" s="32"/>
      <c r="I26033" s="7"/>
      <c r="J26033" s="7"/>
      <c r="K26033" s="7"/>
      <c r="N26033" s="7"/>
    </row>
    <row r="26034" spans="4:14" s="1" customFormat="1">
      <c r="D26034" s="32"/>
      <c r="G26034" s="32"/>
      <c r="I26034" s="7"/>
      <c r="J26034" s="7"/>
      <c r="K26034" s="7"/>
      <c r="N26034" s="7"/>
    </row>
    <row r="26035" spans="4:14" s="1" customFormat="1">
      <c r="D26035" s="32"/>
      <c r="G26035" s="32"/>
      <c r="I26035" s="7"/>
      <c r="J26035" s="7"/>
      <c r="K26035" s="7"/>
      <c r="N26035" s="7"/>
    </row>
    <row r="26036" spans="4:14" s="1" customFormat="1">
      <c r="D26036" s="32"/>
      <c r="G26036" s="32"/>
      <c r="I26036" s="7"/>
      <c r="J26036" s="7"/>
      <c r="K26036" s="7"/>
      <c r="N26036" s="7"/>
    </row>
    <row r="26037" spans="4:14" s="1" customFormat="1">
      <c r="D26037" s="32"/>
      <c r="G26037" s="32"/>
      <c r="I26037" s="7"/>
      <c r="J26037" s="7"/>
      <c r="K26037" s="7"/>
      <c r="N26037" s="7"/>
    </row>
    <row r="26038" spans="4:14" s="1" customFormat="1">
      <c r="D26038" s="32"/>
      <c r="G26038" s="32"/>
      <c r="I26038" s="7"/>
      <c r="J26038" s="7"/>
      <c r="K26038" s="7"/>
      <c r="N26038" s="7"/>
    </row>
    <row r="26039" spans="4:14" s="1" customFormat="1">
      <c r="D26039" s="32"/>
      <c r="G26039" s="32"/>
      <c r="I26039" s="7"/>
      <c r="J26039" s="7"/>
      <c r="K26039" s="7"/>
      <c r="N26039" s="7"/>
    </row>
    <row r="26040" spans="4:14" s="1" customFormat="1">
      <c r="D26040" s="32"/>
      <c r="G26040" s="32"/>
      <c r="I26040" s="7"/>
      <c r="J26040" s="7"/>
      <c r="K26040" s="7"/>
      <c r="N26040" s="7"/>
    </row>
    <row r="26041" spans="4:14" s="1" customFormat="1">
      <c r="D26041" s="32"/>
      <c r="G26041" s="32"/>
      <c r="I26041" s="7"/>
      <c r="J26041" s="7"/>
      <c r="K26041" s="7"/>
      <c r="N26041" s="7"/>
    </row>
    <row r="26042" spans="4:14" s="1" customFormat="1">
      <c r="D26042" s="32"/>
      <c r="G26042" s="32"/>
      <c r="I26042" s="7"/>
      <c r="J26042" s="7"/>
      <c r="K26042" s="7"/>
      <c r="N26042" s="7"/>
    </row>
    <row r="26043" spans="4:14" s="1" customFormat="1">
      <c r="D26043" s="32"/>
      <c r="G26043" s="32"/>
      <c r="I26043" s="7"/>
      <c r="J26043" s="7"/>
      <c r="K26043" s="7"/>
      <c r="N26043" s="7"/>
    </row>
    <row r="26044" spans="4:14" s="1" customFormat="1">
      <c r="D26044" s="32"/>
      <c r="G26044" s="32"/>
      <c r="I26044" s="7"/>
      <c r="J26044" s="7"/>
      <c r="K26044" s="7"/>
      <c r="N26044" s="7"/>
    </row>
    <row r="26045" spans="4:14" s="1" customFormat="1">
      <c r="D26045" s="32"/>
      <c r="G26045" s="32"/>
      <c r="I26045" s="7"/>
      <c r="J26045" s="7"/>
      <c r="K26045" s="7"/>
      <c r="N26045" s="7"/>
    </row>
    <row r="26046" spans="4:14" s="1" customFormat="1">
      <c r="D26046" s="32"/>
      <c r="G26046" s="32"/>
      <c r="I26046" s="7"/>
      <c r="J26046" s="7"/>
      <c r="K26046" s="7"/>
      <c r="N26046" s="7"/>
    </row>
    <row r="26047" spans="4:14" s="1" customFormat="1">
      <c r="D26047" s="32"/>
      <c r="G26047" s="32"/>
      <c r="I26047" s="7"/>
      <c r="J26047" s="7"/>
      <c r="K26047" s="7"/>
      <c r="N26047" s="7"/>
    </row>
    <row r="26048" spans="4:14" s="1" customFormat="1">
      <c r="D26048" s="32"/>
      <c r="G26048" s="32"/>
      <c r="I26048" s="7"/>
      <c r="J26048" s="7"/>
      <c r="K26048" s="7"/>
      <c r="N26048" s="7"/>
    </row>
    <row r="26049" spans="4:14" s="1" customFormat="1">
      <c r="D26049" s="32"/>
      <c r="G26049" s="32"/>
      <c r="I26049" s="7"/>
      <c r="J26049" s="7"/>
      <c r="K26049" s="7"/>
      <c r="N26049" s="7"/>
    </row>
    <row r="26050" spans="4:14" s="1" customFormat="1">
      <c r="D26050" s="32"/>
      <c r="G26050" s="32"/>
      <c r="I26050" s="7"/>
      <c r="J26050" s="7"/>
      <c r="K26050" s="7"/>
      <c r="N26050" s="7"/>
    </row>
    <row r="26051" spans="4:14" s="1" customFormat="1">
      <c r="D26051" s="32"/>
      <c r="G26051" s="32"/>
      <c r="I26051" s="7"/>
      <c r="J26051" s="7"/>
      <c r="K26051" s="7"/>
      <c r="N26051" s="7"/>
    </row>
    <row r="26052" spans="4:14" s="1" customFormat="1">
      <c r="D26052" s="32"/>
      <c r="G26052" s="32"/>
      <c r="I26052" s="7"/>
      <c r="J26052" s="7"/>
      <c r="K26052" s="7"/>
      <c r="N26052" s="7"/>
    </row>
    <row r="26053" spans="4:14" s="1" customFormat="1">
      <c r="D26053" s="32"/>
      <c r="G26053" s="32"/>
      <c r="I26053" s="7"/>
      <c r="J26053" s="7"/>
      <c r="K26053" s="7"/>
      <c r="N26053" s="7"/>
    </row>
    <row r="26054" spans="4:14" s="1" customFormat="1">
      <c r="D26054" s="32"/>
      <c r="G26054" s="32"/>
      <c r="I26054" s="7"/>
      <c r="J26054" s="7"/>
      <c r="K26054" s="7"/>
      <c r="N26054" s="7"/>
    </row>
    <row r="26055" spans="4:14" s="1" customFormat="1">
      <c r="D26055" s="32"/>
      <c r="G26055" s="32"/>
      <c r="I26055" s="7"/>
      <c r="J26055" s="7"/>
      <c r="K26055" s="7"/>
      <c r="N26055" s="7"/>
    </row>
    <row r="26056" spans="4:14" s="1" customFormat="1">
      <c r="D26056" s="32"/>
      <c r="G26056" s="32"/>
      <c r="I26056" s="7"/>
      <c r="J26056" s="7"/>
      <c r="K26056" s="7"/>
      <c r="N26056" s="7"/>
    </row>
    <row r="26057" spans="4:14" s="1" customFormat="1">
      <c r="D26057" s="32"/>
      <c r="G26057" s="32"/>
      <c r="I26057" s="7"/>
      <c r="J26057" s="7"/>
      <c r="K26057" s="7"/>
      <c r="N26057" s="7"/>
    </row>
    <row r="26058" spans="4:14" s="1" customFormat="1">
      <c r="D26058" s="32"/>
      <c r="G26058" s="32"/>
      <c r="I26058" s="7"/>
      <c r="J26058" s="7"/>
      <c r="K26058" s="7"/>
      <c r="N26058" s="7"/>
    </row>
    <row r="26059" spans="4:14" s="1" customFormat="1">
      <c r="D26059" s="32"/>
      <c r="G26059" s="32"/>
      <c r="I26059" s="7"/>
      <c r="J26059" s="7"/>
      <c r="K26059" s="7"/>
      <c r="N26059" s="7"/>
    </row>
    <row r="26060" spans="4:14" s="1" customFormat="1">
      <c r="D26060" s="32"/>
      <c r="G26060" s="32"/>
      <c r="I26060" s="7"/>
      <c r="J26060" s="7"/>
      <c r="K26060" s="7"/>
      <c r="N26060" s="7"/>
    </row>
    <row r="26061" spans="4:14" s="1" customFormat="1">
      <c r="D26061" s="32"/>
      <c r="G26061" s="32"/>
      <c r="I26061" s="7"/>
      <c r="J26061" s="7"/>
      <c r="K26061" s="7"/>
      <c r="N26061" s="7"/>
    </row>
    <row r="26062" spans="4:14" s="1" customFormat="1">
      <c r="D26062" s="32"/>
      <c r="G26062" s="32"/>
      <c r="I26062" s="7"/>
      <c r="J26062" s="7"/>
      <c r="K26062" s="7"/>
      <c r="N26062" s="7"/>
    </row>
    <row r="26063" spans="4:14" s="1" customFormat="1">
      <c r="D26063" s="32"/>
      <c r="G26063" s="32"/>
      <c r="I26063" s="7"/>
      <c r="J26063" s="7"/>
      <c r="K26063" s="7"/>
      <c r="N26063" s="7"/>
    </row>
    <row r="26064" spans="4:14" s="1" customFormat="1">
      <c r="D26064" s="32"/>
      <c r="G26064" s="32"/>
      <c r="I26064" s="7"/>
      <c r="J26064" s="7"/>
      <c r="K26064" s="7"/>
      <c r="N26064" s="7"/>
    </row>
    <row r="26065" spans="4:14" s="1" customFormat="1">
      <c r="D26065" s="32"/>
      <c r="G26065" s="32"/>
      <c r="I26065" s="7"/>
      <c r="J26065" s="7"/>
      <c r="K26065" s="7"/>
      <c r="N26065" s="7"/>
    </row>
    <row r="26066" spans="4:14" s="1" customFormat="1">
      <c r="D26066" s="32"/>
      <c r="G26066" s="32"/>
      <c r="I26066" s="7"/>
      <c r="J26066" s="7"/>
      <c r="K26066" s="7"/>
      <c r="N26066" s="7"/>
    </row>
    <row r="26067" spans="4:14" s="1" customFormat="1">
      <c r="D26067" s="32"/>
      <c r="G26067" s="32"/>
      <c r="I26067" s="7"/>
      <c r="J26067" s="7"/>
      <c r="K26067" s="7"/>
      <c r="N26067" s="7"/>
    </row>
    <row r="26068" spans="4:14" s="1" customFormat="1">
      <c r="D26068" s="32"/>
      <c r="G26068" s="32"/>
      <c r="I26068" s="7"/>
      <c r="J26068" s="7"/>
      <c r="K26068" s="7"/>
      <c r="N26068" s="7"/>
    </row>
    <row r="26069" spans="4:14" s="1" customFormat="1">
      <c r="D26069" s="32"/>
      <c r="G26069" s="32"/>
      <c r="I26069" s="7"/>
      <c r="J26069" s="7"/>
      <c r="K26069" s="7"/>
      <c r="N26069" s="7"/>
    </row>
    <row r="26070" spans="4:14" s="1" customFormat="1">
      <c r="D26070" s="32"/>
      <c r="G26070" s="32"/>
      <c r="I26070" s="7"/>
      <c r="J26070" s="7"/>
      <c r="K26070" s="7"/>
      <c r="N26070" s="7"/>
    </row>
    <row r="26071" spans="4:14" s="1" customFormat="1">
      <c r="D26071" s="32"/>
      <c r="G26071" s="32"/>
      <c r="I26071" s="7"/>
      <c r="J26071" s="7"/>
      <c r="K26071" s="7"/>
      <c r="N26071" s="7"/>
    </row>
    <row r="26072" spans="4:14" s="1" customFormat="1">
      <c r="D26072" s="32"/>
      <c r="G26072" s="32"/>
      <c r="I26072" s="7"/>
      <c r="J26072" s="7"/>
      <c r="K26072" s="7"/>
      <c r="N26072" s="7"/>
    </row>
    <row r="26073" spans="4:14" s="1" customFormat="1">
      <c r="D26073" s="32"/>
      <c r="G26073" s="32"/>
      <c r="I26073" s="7"/>
      <c r="J26073" s="7"/>
      <c r="K26073" s="7"/>
      <c r="N26073" s="7"/>
    </row>
    <row r="26074" spans="4:14" s="1" customFormat="1">
      <c r="D26074" s="32"/>
      <c r="G26074" s="32"/>
      <c r="I26074" s="7"/>
      <c r="J26074" s="7"/>
      <c r="K26074" s="7"/>
      <c r="N26074" s="7"/>
    </row>
    <row r="26075" spans="4:14" s="1" customFormat="1">
      <c r="D26075" s="32"/>
      <c r="G26075" s="32"/>
      <c r="I26075" s="7"/>
      <c r="J26075" s="7"/>
      <c r="K26075" s="7"/>
      <c r="N26075" s="7"/>
    </row>
    <row r="26076" spans="4:14" s="1" customFormat="1">
      <c r="D26076" s="32"/>
      <c r="G26076" s="32"/>
      <c r="I26076" s="7"/>
      <c r="J26076" s="7"/>
      <c r="K26076" s="7"/>
      <c r="N26076" s="7"/>
    </row>
    <row r="26077" spans="4:14" s="1" customFormat="1">
      <c r="D26077" s="32"/>
      <c r="G26077" s="32"/>
      <c r="I26077" s="7"/>
      <c r="J26077" s="7"/>
      <c r="K26077" s="7"/>
      <c r="N26077" s="7"/>
    </row>
    <row r="26078" spans="4:14" s="1" customFormat="1">
      <c r="D26078" s="32"/>
      <c r="G26078" s="32"/>
      <c r="I26078" s="7"/>
      <c r="J26078" s="7"/>
      <c r="K26078" s="7"/>
      <c r="N26078" s="7"/>
    </row>
    <row r="26079" spans="4:14" s="1" customFormat="1">
      <c r="D26079" s="32"/>
      <c r="G26079" s="32"/>
      <c r="I26079" s="7"/>
      <c r="J26079" s="7"/>
      <c r="K26079" s="7"/>
      <c r="N26079" s="7"/>
    </row>
    <row r="26080" spans="4:14" s="1" customFormat="1">
      <c r="D26080" s="32"/>
      <c r="G26080" s="32"/>
      <c r="I26080" s="7"/>
      <c r="J26080" s="7"/>
      <c r="K26080" s="7"/>
      <c r="N26080" s="7"/>
    </row>
    <row r="26081" spans="4:14" s="1" customFormat="1">
      <c r="D26081" s="32"/>
      <c r="G26081" s="32"/>
      <c r="I26081" s="7"/>
      <c r="J26081" s="7"/>
      <c r="K26081" s="7"/>
      <c r="N26081" s="7"/>
    </row>
    <row r="26082" spans="4:14" s="1" customFormat="1">
      <c r="D26082" s="32"/>
      <c r="G26082" s="32"/>
      <c r="I26082" s="7"/>
      <c r="J26082" s="7"/>
      <c r="K26082" s="7"/>
      <c r="N26082" s="7"/>
    </row>
    <row r="26083" spans="4:14" s="1" customFormat="1">
      <c r="D26083" s="32"/>
      <c r="G26083" s="32"/>
      <c r="I26083" s="7"/>
      <c r="J26083" s="7"/>
      <c r="K26083" s="7"/>
      <c r="N26083" s="7"/>
    </row>
    <row r="26084" spans="4:14" s="1" customFormat="1">
      <c r="D26084" s="32"/>
      <c r="G26084" s="32"/>
      <c r="I26084" s="7"/>
      <c r="J26084" s="7"/>
      <c r="K26084" s="7"/>
      <c r="N26084" s="7"/>
    </row>
    <row r="26085" spans="4:14" s="1" customFormat="1">
      <c r="D26085" s="32"/>
      <c r="G26085" s="32"/>
      <c r="I26085" s="7"/>
      <c r="J26085" s="7"/>
      <c r="K26085" s="7"/>
      <c r="N26085" s="7"/>
    </row>
    <row r="26086" spans="4:14" s="1" customFormat="1">
      <c r="D26086" s="32"/>
      <c r="G26086" s="32"/>
      <c r="I26086" s="7"/>
      <c r="J26086" s="7"/>
      <c r="K26086" s="7"/>
      <c r="N26086" s="7"/>
    </row>
    <row r="26087" spans="4:14" s="1" customFormat="1">
      <c r="D26087" s="32"/>
      <c r="G26087" s="32"/>
      <c r="I26087" s="7"/>
      <c r="J26087" s="7"/>
      <c r="K26087" s="7"/>
      <c r="N26087" s="7"/>
    </row>
    <row r="26088" spans="4:14" s="1" customFormat="1">
      <c r="D26088" s="32"/>
      <c r="G26088" s="32"/>
      <c r="I26088" s="7"/>
      <c r="J26088" s="7"/>
      <c r="K26088" s="7"/>
      <c r="N26088" s="7"/>
    </row>
    <row r="26089" spans="4:14" s="1" customFormat="1">
      <c r="D26089" s="32"/>
      <c r="G26089" s="32"/>
      <c r="I26089" s="7"/>
      <c r="J26089" s="7"/>
      <c r="K26089" s="7"/>
      <c r="N26089" s="7"/>
    </row>
    <row r="26090" spans="4:14" s="1" customFormat="1">
      <c r="D26090" s="32"/>
      <c r="G26090" s="32"/>
      <c r="I26090" s="7"/>
      <c r="J26090" s="7"/>
      <c r="K26090" s="7"/>
      <c r="N26090" s="7"/>
    </row>
    <row r="26091" spans="4:14" s="1" customFormat="1">
      <c r="D26091" s="32"/>
      <c r="G26091" s="32"/>
      <c r="I26091" s="7"/>
      <c r="J26091" s="7"/>
      <c r="K26091" s="7"/>
      <c r="N26091" s="7"/>
    </row>
    <row r="26092" spans="4:14" s="1" customFormat="1">
      <c r="D26092" s="32"/>
      <c r="G26092" s="32"/>
      <c r="I26092" s="7"/>
      <c r="J26092" s="7"/>
      <c r="K26092" s="7"/>
      <c r="N26092" s="7"/>
    </row>
    <row r="26093" spans="4:14" s="1" customFormat="1">
      <c r="D26093" s="32"/>
      <c r="G26093" s="32"/>
      <c r="I26093" s="7"/>
      <c r="J26093" s="7"/>
      <c r="K26093" s="7"/>
      <c r="N26093" s="7"/>
    </row>
    <row r="26094" spans="4:14" s="1" customFormat="1">
      <c r="D26094" s="32"/>
      <c r="G26094" s="32"/>
      <c r="I26094" s="7"/>
      <c r="J26094" s="7"/>
      <c r="K26094" s="7"/>
      <c r="N26094" s="7"/>
    </row>
    <row r="26095" spans="4:14" s="1" customFormat="1">
      <c r="D26095" s="32"/>
      <c r="G26095" s="32"/>
      <c r="I26095" s="7"/>
      <c r="J26095" s="7"/>
      <c r="K26095" s="7"/>
      <c r="N26095" s="7"/>
    </row>
    <row r="26096" spans="4:14" s="1" customFormat="1">
      <c r="D26096" s="32"/>
      <c r="G26096" s="32"/>
      <c r="I26096" s="7"/>
      <c r="J26096" s="7"/>
      <c r="K26096" s="7"/>
      <c r="N26096" s="7"/>
    </row>
    <row r="26097" spans="4:14" s="1" customFormat="1">
      <c r="D26097" s="32"/>
      <c r="G26097" s="32"/>
      <c r="I26097" s="7"/>
      <c r="J26097" s="7"/>
      <c r="K26097" s="7"/>
      <c r="N26097" s="7"/>
    </row>
    <row r="26098" spans="4:14" s="1" customFormat="1">
      <c r="D26098" s="32"/>
      <c r="G26098" s="32"/>
      <c r="I26098" s="7"/>
      <c r="J26098" s="7"/>
      <c r="K26098" s="7"/>
      <c r="N26098" s="7"/>
    </row>
    <row r="26099" spans="4:14" s="1" customFormat="1">
      <c r="D26099" s="32"/>
      <c r="G26099" s="32"/>
      <c r="I26099" s="7"/>
      <c r="J26099" s="7"/>
      <c r="K26099" s="7"/>
      <c r="N26099" s="7"/>
    </row>
    <row r="26100" spans="4:14" s="1" customFormat="1">
      <c r="D26100" s="32"/>
      <c r="G26100" s="32"/>
      <c r="I26100" s="7"/>
      <c r="J26100" s="7"/>
      <c r="K26100" s="7"/>
      <c r="N26100" s="7"/>
    </row>
    <row r="26101" spans="4:14" s="1" customFormat="1">
      <c r="D26101" s="32"/>
      <c r="G26101" s="32"/>
      <c r="I26101" s="7"/>
      <c r="J26101" s="7"/>
      <c r="K26101" s="7"/>
      <c r="N26101" s="7"/>
    </row>
    <row r="26102" spans="4:14" s="1" customFormat="1">
      <c r="D26102" s="32"/>
      <c r="G26102" s="32"/>
      <c r="I26102" s="7"/>
      <c r="J26102" s="7"/>
      <c r="K26102" s="7"/>
      <c r="N26102" s="7"/>
    </row>
    <row r="26103" spans="4:14" s="1" customFormat="1">
      <c r="D26103" s="32"/>
      <c r="G26103" s="32"/>
      <c r="I26103" s="7"/>
      <c r="J26103" s="7"/>
      <c r="K26103" s="7"/>
      <c r="N26103" s="7"/>
    </row>
    <row r="26104" spans="4:14" s="1" customFormat="1">
      <c r="D26104" s="32"/>
      <c r="G26104" s="32"/>
      <c r="I26104" s="7"/>
      <c r="J26104" s="7"/>
      <c r="K26104" s="7"/>
      <c r="N26104" s="7"/>
    </row>
    <row r="26105" spans="4:14" s="1" customFormat="1">
      <c r="D26105" s="32"/>
      <c r="G26105" s="32"/>
      <c r="I26105" s="7"/>
      <c r="J26105" s="7"/>
      <c r="K26105" s="7"/>
      <c r="N26105" s="7"/>
    </row>
    <row r="26106" spans="4:14" s="1" customFormat="1">
      <c r="D26106" s="32"/>
      <c r="G26106" s="32"/>
      <c r="I26106" s="7"/>
      <c r="J26106" s="7"/>
      <c r="K26106" s="7"/>
      <c r="N26106" s="7"/>
    </row>
    <row r="26107" spans="4:14" s="1" customFormat="1">
      <c r="D26107" s="32"/>
      <c r="G26107" s="32"/>
      <c r="I26107" s="7"/>
      <c r="J26107" s="7"/>
      <c r="K26107" s="7"/>
      <c r="N26107" s="7"/>
    </row>
    <row r="26108" spans="4:14" s="1" customFormat="1">
      <c r="D26108" s="32"/>
      <c r="G26108" s="32"/>
      <c r="I26108" s="7"/>
      <c r="J26108" s="7"/>
      <c r="K26108" s="7"/>
      <c r="N26108" s="7"/>
    </row>
    <row r="26109" spans="4:14" s="1" customFormat="1">
      <c r="D26109" s="32"/>
      <c r="G26109" s="32"/>
      <c r="I26109" s="7"/>
      <c r="J26109" s="7"/>
      <c r="K26109" s="7"/>
      <c r="N26109" s="7"/>
    </row>
    <row r="26110" spans="4:14" s="1" customFormat="1">
      <c r="D26110" s="32"/>
      <c r="G26110" s="32"/>
      <c r="I26110" s="7"/>
      <c r="J26110" s="7"/>
      <c r="K26110" s="7"/>
      <c r="N26110" s="7"/>
    </row>
    <row r="26111" spans="4:14" s="1" customFormat="1">
      <c r="D26111" s="32"/>
      <c r="G26111" s="32"/>
      <c r="I26111" s="7"/>
      <c r="J26111" s="7"/>
      <c r="K26111" s="7"/>
      <c r="N26111" s="7"/>
    </row>
    <row r="26112" spans="4:14" s="1" customFormat="1">
      <c r="D26112" s="32"/>
      <c r="G26112" s="32"/>
      <c r="I26112" s="7"/>
      <c r="J26112" s="7"/>
      <c r="K26112" s="7"/>
      <c r="N26112" s="7"/>
    </row>
    <row r="26113" spans="4:14" s="1" customFormat="1">
      <c r="D26113" s="32"/>
      <c r="G26113" s="32"/>
      <c r="I26113" s="7"/>
      <c r="J26113" s="7"/>
      <c r="K26113" s="7"/>
      <c r="N26113" s="7"/>
    </row>
    <row r="26114" spans="4:14" s="1" customFormat="1">
      <c r="D26114" s="32"/>
      <c r="G26114" s="32"/>
      <c r="I26114" s="7"/>
      <c r="J26114" s="7"/>
      <c r="K26114" s="7"/>
      <c r="N26114" s="7"/>
    </row>
    <row r="26115" spans="4:14" s="1" customFormat="1">
      <c r="D26115" s="32"/>
      <c r="G26115" s="32"/>
      <c r="I26115" s="7"/>
      <c r="J26115" s="7"/>
      <c r="K26115" s="7"/>
      <c r="N26115" s="7"/>
    </row>
    <row r="26116" spans="4:14" s="1" customFormat="1">
      <c r="D26116" s="32"/>
      <c r="G26116" s="32"/>
      <c r="I26116" s="7"/>
      <c r="J26116" s="7"/>
      <c r="K26116" s="7"/>
      <c r="N26116" s="7"/>
    </row>
    <row r="26117" spans="4:14" s="1" customFormat="1">
      <c r="D26117" s="32"/>
      <c r="G26117" s="32"/>
      <c r="I26117" s="7"/>
      <c r="J26117" s="7"/>
      <c r="K26117" s="7"/>
      <c r="N26117" s="7"/>
    </row>
    <row r="26118" spans="4:14" s="1" customFormat="1">
      <c r="D26118" s="32"/>
      <c r="G26118" s="32"/>
      <c r="I26118" s="7"/>
      <c r="J26118" s="7"/>
      <c r="K26118" s="7"/>
      <c r="N26118" s="7"/>
    </row>
    <row r="26119" spans="4:14" s="1" customFormat="1">
      <c r="D26119" s="32"/>
      <c r="G26119" s="32"/>
      <c r="I26119" s="7"/>
      <c r="J26119" s="7"/>
      <c r="K26119" s="7"/>
      <c r="N26119" s="7"/>
    </row>
    <row r="26120" spans="4:14" s="1" customFormat="1">
      <c r="D26120" s="32"/>
      <c r="G26120" s="32"/>
      <c r="I26120" s="7"/>
      <c r="J26120" s="7"/>
      <c r="K26120" s="7"/>
      <c r="N26120" s="7"/>
    </row>
    <row r="26121" spans="4:14" s="1" customFormat="1">
      <c r="D26121" s="32"/>
      <c r="G26121" s="32"/>
      <c r="I26121" s="7"/>
      <c r="J26121" s="7"/>
      <c r="K26121" s="7"/>
      <c r="N26121" s="7"/>
    </row>
    <row r="26122" spans="4:14" s="1" customFormat="1">
      <c r="D26122" s="32"/>
      <c r="G26122" s="32"/>
      <c r="I26122" s="7"/>
      <c r="J26122" s="7"/>
      <c r="K26122" s="7"/>
      <c r="N26122" s="7"/>
    </row>
    <row r="26123" spans="4:14" s="1" customFormat="1">
      <c r="D26123" s="32"/>
      <c r="G26123" s="32"/>
      <c r="I26123" s="7"/>
      <c r="J26123" s="7"/>
      <c r="K26123" s="7"/>
      <c r="N26123" s="7"/>
    </row>
    <row r="26124" spans="4:14" s="1" customFormat="1">
      <c r="D26124" s="32"/>
      <c r="G26124" s="32"/>
      <c r="I26124" s="7"/>
      <c r="J26124" s="7"/>
      <c r="K26124" s="7"/>
      <c r="N26124" s="7"/>
    </row>
    <row r="26125" spans="4:14" s="1" customFormat="1">
      <c r="D26125" s="32"/>
      <c r="G26125" s="32"/>
      <c r="I26125" s="7"/>
      <c r="J26125" s="7"/>
      <c r="K26125" s="7"/>
      <c r="N26125" s="7"/>
    </row>
    <row r="26126" spans="4:14" s="1" customFormat="1">
      <c r="D26126" s="32"/>
      <c r="G26126" s="32"/>
      <c r="I26126" s="7"/>
      <c r="J26126" s="7"/>
      <c r="K26126" s="7"/>
      <c r="N26126" s="7"/>
    </row>
    <row r="26127" spans="4:14" s="1" customFormat="1">
      <c r="D26127" s="32"/>
      <c r="G26127" s="32"/>
      <c r="I26127" s="7"/>
      <c r="J26127" s="7"/>
      <c r="K26127" s="7"/>
      <c r="N26127" s="7"/>
    </row>
    <row r="26128" spans="4:14" s="1" customFormat="1">
      <c r="D26128" s="32"/>
      <c r="G26128" s="32"/>
      <c r="I26128" s="7"/>
      <c r="J26128" s="7"/>
      <c r="K26128" s="7"/>
      <c r="N26128" s="7"/>
    </row>
    <row r="26129" spans="4:14" s="1" customFormat="1">
      <c r="D26129" s="32"/>
      <c r="G26129" s="32"/>
      <c r="I26129" s="7"/>
      <c r="J26129" s="7"/>
      <c r="K26129" s="7"/>
      <c r="N26129" s="7"/>
    </row>
    <row r="26130" spans="4:14" s="1" customFormat="1">
      <c r="D26130" s="32"/>
      <c r="G26130" s="32"/>
      <c r="I26130" s="7"/>
      <c r="J26130" s="7"/>
      <c r="K26130" s="7"/>
      <c r="N26130" s="7"/>
    </row>
    <row r="26131" spans="4:14" s="1" customFormat="1">
      <c r="D26131" s="32"/>
      <c r="G26131" s="32"/>
      <c r="I26131" s="7"/>
      <c r="J26131" s="7"/>
      <c r="K26131" s="7"/>
      <c r="N26131" s="7"/>
    </row>
    <row r="26132" spans="4:14" s="1" customFormat="1">
      <c r="D26132" s="32"/>
      <c r="G26132" s="32"/>
      <c r="I26132" s="7"/>
      <c r="J26132" s="7"/>
      <c r="K26132" s="7"/>
      <c r="N26132" s="7"/>
    </row>
    <row r="26133" spans="4:14" s="1" customFormat="1">
      <c r="D26133" s="32"/>
      <c r="G26133" s="32"/>
      <c r="I26133" s="7"/>
      <c r="J26133" s="7"/>
      <c r="K26133" s="7"/>
      <c r="N26133" s="7"/>
    </row>
    <row r="26134" spans="4:14" s="1" customFormat="1">
      <c r="D26134" s="32"/>
      <c r="G26134" s="32"/>
      <c r="I26134" s="7"/>
      <c r="J26134" s="7"/>
      <c r="K26134" s="7"/>
      <c r="N26134" s="7"/>
    </row>
    <row r="26135" spans="4:14" s="1" customFormat="1">
      <c r="D26135" s="32"/>
      <c r="G26135" s="32"/>
      <c r="I26135" s="7"/>
      <c r="J26135" s="7"/>
      <c r="K26135" s="7"/>
      <c r="N26135" s="7"/>
    </row>
    <row r="26136" spans="4:14" s="1" customFormat="1">
      <c r="D26136" s="32"/>
      <c r="G26136" s="32"/>
      <c r="I26136" s="7"/>
      <c r="J26136" s="7"/>
      <c r="K26136" s="7"/>
      <c r="N26136" s="7"/>
    </row>
    <row r="26137" spans="4:14" s="1" customFormat="1">
      <c r="D26137" s="32"/>
      <c r="G26137" s="32"/>
      <c r="I26137" s="7"/>
      <c r="J26137" s="7"/>
      <c r="K26137" s="7"/>
      <c r="N26137" s="7"/>
    </row>
    <row r="26138" spans="4:14" s="1" customFormat="1">
      <c r="D26138" s="32"/>
      <c r="G26138" s="32"/>
      <c r="I26138" s="7"/>
      <c r="J26138" s="7"/>
      <c r="K26138" s="7"/>
      <c r="N26138" s="7"/>
    </row>
    <row r="26139" spans="4:14" s="1" customFormat="1">
      <c r="D26139" s="32"/>
      <c r="G26139" s="32"/>
      <c r="I26139" s="7"/>
      <c r="J26139" s="7"/>
      <c r="K26139" s="7"/>
      <c r="N26139" s="7"/>
    </row>
    <row r="26140" spans="4:14" s="1" customFormat="1">
      <c r="D26140" s="32"/>
      <c r="G26140" s="32"/>
      <c r="I26140" s="7"/>
      <c r="J26140" s="7"/>
      <c r="K26140" s="7"/>
      <c r="N26140" s="7"/>
    </row>
    <row r="26141" spans="4:14" s="1" customFormat="1">
      <c r="D26141" s="32"/>
      <c r="G26141" s="32"/>
      <c r="I26141" s="7"/>
      <c r="J26141" s="7"/>
      <c r="K26141" s="7"/>
      <c r="N26141" s="7"/>
    </row>
    <row r="26142" spans="4:14" s="1" customFormat="1">
      <c r="D26142" s="32"/>
      <c r="G26142" s="32"/>
      <c r="I26142" s="7"/>
      <c r="J26142" s="7"/>
      <c r="K26142" s="7"/>
      <c r="N26142" s="7"/>
    </row>
    <row r="26143" spans="4:14" s="1" customFormat="1">
      <c r="D26143" s="32"/>
      <c r="G26143" s="32"/>
      <c r="I26143" s="7"/>
      <c r="J26143" s="7"/>
      <c r="K26143" s="7"/>
      <c r="N26143" s="7"/>
    </row>
    <row r="26144" spans="4:14" s="1" customFormat="1">
      <c r="D26144" s="32"/>
      <c r="G26144" s="32"/>
      <c r="I26144" s="7"/>
      <c r="J26144" s="7"/>
      <c r="K26144" s="7"/>
      <c r="N26144" s="7"/>
    </row>
    <row r="26145" spans="4:14" s="1" customFormat="1">
      <c r="D26145" s="32"/>
      <c r="G26145" s="32"/>
      <c r="I26145" s="7"/>
      <c r="J26145" s="7"/>
      <c r="K26145" s="7"/>
      <c r="N26145" s="7"/>
    </row>
    <row r="26146" spans="4:14" s="1" customFormat="1">
      <c r="D26146" s="32"/>
      <c r="G26146" s="32"/>
      <c r="I26146" s="7"/>
      <c r="J26146" s="7"/>
      <c r="K26146" s="7"/>
      <c r="N26146" s="7"/>
    </row>
    <row r="26147" spans="4:14" s="1" customFormat="1">
      <c r="D26147" s="32"/>
      <c r="G26147" s="32"/>
      <c r="I26147" s="7"/>
      <c r="J26147" s="7"/>
      <c r="K26147" s="7"/>
      <c r="N26147" s="7"/>
    </row>
    <row r="26148" spans="4:14" s="1" customFormat="1">
      <c r="D26148" s="32"/>
      <c r="G26148" s="32"/>
      <c r="I26148" s="7"/>
      <c r="J26148" s="7"/>
      <c r="K26148" s="7"/>
      <c r="N26148" s="7"/>
    </row>
    <row r="26149" spans="4:14" s="1" customFormat="1">
      <c r="D26149" s="32"/>
      <c r="G26149" s="32"/>
      <c r="I26149" s="7"/>
      <c r="J26149" s="7"/>
      <c r="K26149" s="7"/>
      <c r="N26149" s="7"/>
    </row>
    <row r="26150" spans="4:14" s="1" customFormat="1">
      <c r="D26150" s="32"/>
      <c r="G26150" s="32"/>
      <c r="I26150" s="7"/>
      <c r="J26150" s="7"/>
      <c r="K26150" s="7"/>
      <c r="N26150" s="7"/>
    </row>
    <row r="26151" spans="4:14" s="1" customFormat="1">
      <c r="D26151" s="32"/>
      <c r="G26151" s="32"/>
      <c r="I26151" s="7"/>
      <c r="J26151" s="7"/>
      <c r="K26151" s="7"/>
      <c r="N26151" s="7"/>
    </row>
    <row r="26152" spans="4:14" s="1" customFormat="1">
      <c r="D26152" s="32"/>
      <c r="G26152" s="32"/>
      <c r="I26152" s="7"/>
      <c r="J26152" s="7"/>
      <c r="K26152" s="7"/>
      <c r="N26152" s="7"/>
    </row>
    <row r="26153" spans="4:14" s="1" customFormat="1">
      <c r="D26153" s="32"/>
      <c r="G26153" s="32"/>
      <c r="I26153" s="7"/>
      <c r="J26153" s="7"/>
      <c r="K26153" s="7"/>
      <c r="N26153" s="7"/>
    </row>
    <row r="26154" spans="4:14" s="1" customFormat="1">
      <c r="D26154" s="32"/>
      <c r="G26154" s="32"/>
      <c r="I26154" s="7"/>
      <c r="J26154" s="7"/>
      <c r="K26154" s="7"/>
      <c r="N26154" s="7"/>
    </row>
    <row r="26155" spans="4:14" s="1" customFormat="1">
      <c r="D26155" s="32"/>
      <c r="G26155" s="32"/>
      <c r="I26155" s="7"/>
      <c r="J26155" s="7"/>
      <c r="K26155" s="7"/>
      <c r="N26155" s="7"/>
    </row>
    <row r="26156" spans="4:14" s="1" customFormat="1">
      <c r="D26156" s="32"/>
      <c r="G26156" s="32"/>
      <c r="I26156" s="7"/>
      <c r="J26156" s="7"/>
      <c r="K26156" s="7"/>
      <c r="N26156" s="7"/>
    </row>
    <row r="26157" spans="4:14" s="1" customFormat="1">
      <c r="D26157" s="32"/>
      <c r="G26157" s="32"/>
      <c r="I26157" s="7"/>
      <c r="J26157" s="7"/>
      <c r="K26157" s="7"/>
      <c r="N26157" s="7"/>
    </row>
    <row r="26158" spans="4:14" s="1" customFormat="1">
      <c r="D26158" s="32"/>
      <c r="G26158" s="32"/>
      <c r="I26158" s="7"/>
      <c r="J26158" s="7"/>
      <c r="K26158" s="7"/>
      <c r="N26158" s="7"/>
    </row>
    <row r="26159" spans="4:14" s="1" customFormat="1">
      <c r="D26159" s="32"/>
      <c r="G26159" s="32"/>
      <c r="I26159" s="7"/>
      <c r="J26159" s="7"/>
      <c r="K26159" s="7"/>
      <c r="N26159" s="7"/>
    </row>
    <row r="26160" spans="4:14" s="1" customFormat="1">
      <c r="D26160" s="32"/>
      <c r="G26160" s="32"/>
      <c r="I26160" s="7"/>
      <c r="J26160" s="7"/>
      <c r="K26160" s="7"/>
      <c r="N26160" s="7"/>
    </row>
    <row r="26161" spans="4:14" s="1" customFormat="1">
      <c r="D26161" s="32"/>
      <c r="G26161" s="32"/>
      <c r="I26161" s="7"/>
      <c r="J26161" s="7"/>
      <c r="K26161" s="7"/>
      <c r="N26161" s="7"/>
    </row>
    <row r="26162" spans="4:14" s="1" customFormat="1">
      <c r="D26162" s="32"/>
      <c r="G26162" s="32"/>
      <c r="I26162" s="7"/>
      <c r="J26162" s="7"/>
      <c r="K26162" s="7"/>
      <c r="N26162" s="7"/>
    </row>
    <row r="26163" spans="4:14" s="1" customFormat="1">
      <c r="D26163" s="32"/>
      <c r="G26163" s="32"/>
      <c r="I26163" s="7"/>
      <c r="J26163" s="7"/>
      <c r="K26163" s="7"/>
      <c r="N26163" s="7"/>
    </row>
    <row r="26164" spans="4:14" s="1" customFormat="1">
      <c r="D26164" s="32"/>
      <c r="G26164" s="32"/>
      <c r="I26164" s="7"/>
      <c r="J26164" s="7"/>
      <c r="K26164" s="7"/>
      <c r="N26164" s="7"/>
    </row>
    <row r="26165" spans="4:14" s="1" customFormat="1">
      <c r="D26165" s="32"/>
      <c r="G26165" s="32"/>
      <c r="I26165" s="7"/>
      <c r="J26165" s="7"/>
      <c r="K26165" s="7"/>
      <c r="N26165" s="7"/>
    </row>
    <row r="26166" spans="4:14" s="1" customFormat="1">
      <c r="D26166" s="32"/>
      <c r="G26166" s="32"/>
      <c r="I26166" s="7"/>
      <c r="J26166" s="7"/>
      <c r="K26166" s="7"/>
      <c r="N26166" s="7"/>
    </row>
    <row r="26167" spans="4:14" s="1" customFormat="1">
      <c r="D26167" s="32"/>
      <c r="G26167" s="32"/>
      <c r="I26167" s="7"/>
      <c r="J26167" s="7"/>
      <c r="K26167" s="7"/>
      <c r="N26167" s="7"/>
    </row>
    <row r="26168" spans="4:14" s="1" customFormat="1">
      <c r="D26168" s="32"/>
      <c r="G26168" s="32"/>
      <c r="I26168" s="7"/>
      <c r="J26168" s="7"/>
      <c r="K26168" s="7"/>
      <c r="N26168" s="7"/>
    </row>
    <row r="26169" spans="4:14" s="1" customFormat="1">
      <c r="D26169" s="32"/>
      <c r="G26169" s="32"/>
      <c r="I26169" s="7"/>
      <c r="J26169" s="7"/>
      <c r="K26169" s="7"/>
      <c r="N26169" s="7"/>
    </row>
    <row r="26170" spans="4:14" s="1" customFormat="1">
      <c r="D26170" s="32"/>
      <c r="G26170" s="32"/>
      <c r="I26170" s="7"/>
      <c r="J26170" s="7"/>
      <c r="K26170" s="7"/>
      <c r="N26170" s="7"/>
    </row>
    <row r="26171" spans="4:14" s="1" customFormat="1">
      <c r="D26171" s="32"/>
      <c r="G26171" s="32"/>
      <c r="I26171" s="7"/>
      <c r="J26171" s="7"/>
      <c r="K26171" s="7"/>
      <c r="N26171" s="7"/>
    </row>
    <row r="26172" spans="4:14" s="1" customFormat="1">
      <c r="D26172" s="32"/>
      <c r="G26172" s="32"/>
      <c r="I26172" s="7"/>
      <c r="J26172" s="7"/>
      <c r="K26172" s="7"/>
      <c r="N26172" s="7"/>
    </row>
    <row r="26173" spans="4:14" s="1" customFormat="1">
      <c r="D26173" s="32"/>
      <c r="G26173" s="32"/>
      <c r="I26173" s="7"/>
      <c r="J26173" s="7"/>
      <c r="K26173" s="7"/>
      <c r="N26173" s="7"/>
    </row>
    <row r="26174" spans="4:14" s="1" customFormat="1">
      <c r="D26174" s="32"/>
      <c r="G26174" s="32"/>
      <c r="I26174" s="7"/>
      <c r="J26174" s="7"/>
      <c r="K26174" s="7"/>
      <c r="N26174" s="7"/>
    </row>
    <row r="26175" spans="4:14" s="1" customFormat="1">
      <c r="D26175" s="32"/>
      <c r="G26175" s="32"/>
      <c r="I26175" s="7"/>
      <c r="J26175" s="7"/>
      <c r="K26175" s="7"/>
      <c r="N26175" s="7"/>
    </row>
    <row r="26176" spans="4:14" s="1" customFormat="1">
      <c r="D26176" s="32"/>
      <c r="G26176" s="32"/>
      <c r="I26176" s="7"/>
      <c r="J26176" s="7"/>
      <c r="K26176" s="7"/>
      <c r="N26176" s="7"/>
    </row>
    <row r="26177" spans="4:14" s="1" customFormat="1">
      <c r="D26177" s="32"/>
      <c r="G26177" s="32"/>
      <c r="I26177" s="7"/>
      <c r="J26177" s="7"/>
      <c r="K26177" s="7"/>
      <c r="N26177" s="7"/>
    </row>
    <row r="26178" spans="4:14" s="1" customFormat="1">
      <c r="D26178" s="32"/>
      <c r="G26178" s="32"/>
      <c r="I26178" s="7"/>
      <c r="J26178" s="7"/>
      <c r="K26178" s="7"/>
      <c r="N26178" s="7"/>
    </row>
    <row r="26179" spans="4:14" s="1" customFormat="1">
      <c r="D26179" s="32"/>
      <c r="G26179" s="32"/>
      <c r="I26179" s="7"/>
      <c r="J26179" s="7"/>
      <c r="K26179" s="7"/>
      <c r="N26179" s="7"/>
    </row>
    <row r="26180" spans="4:14" s="1" customFormat="1">
      <c r="D26180" s="32"/>
      <c r="G26180" s="32"/>
      <c r="I26180" s="7"/>
      <c r="J26180" s="7"/>
      <c r="K26180" s="7"/>
      <c r="N26180" s="7"/>
    </row>
    <row r="26181" spans="4:14" s="1" customFormat="1">
      <c r="D26181" s="32"/>
      <c r="G26181" s="32"/>
      <c r="I26181" s="7"/>
      <c r="J26181" s="7"/>
      <c r="K26181" s="7"/>
      <c r="N26181" s="7"/>
    </row>
    <row r="26182" spans="4:14" s="1" customFormat="1">
      <c r="D26182" s="32"/>
      <c r="G26182" s="32"/>
      <c r="I26182" s="7"/>
      <c r="J26182" s="7"/>
      <c r="K26182" s="7"/>
      <c r="N26182" s="7"/>
    </row>
    <row r="26183" spans="4:14" s="1" customFormat="1">
      <c r="D26183" s="32"/>
      <c r="G26183" s="32"/>
      <c r="I26183" s="7"/>
      <c r="J26183" s="7"/>
      <c r="K26183" s="7"/>
      <c r="N26183" s="7"/>
    </row>
    <row r="26184" spans="4:14" s="1" customFormat="1">
      <c r="D26184" s="32"/>
      <c r="G26184" s="32"/>
      <c r="I26184" s="7"/>
      <c r="J26184" s="7"/>
      <c r="K26184" s="7"/>
      <c r="N26184" s="7"/>
    </row>
    <row r="26185" spans="4:14" s="1" customFormat="1">
      <c r="D26185" s="32"/>
      <c r="G26185" s="32"/>
      <c r="I26185" s="7"/>
      <c r="J26185" s="7"/>
      <c r="K26185" s="7"/>
      <c r="N26185" s="7"/>
    </row>
    <row r="26186" spans="4:14" s="1" customFormat="1">
      <c r="D26186" s="32"/>
      <c r="G26186" s="32"/>
      <c r="I26186" s="7"/>
      <c r="J26186" s="7"/>
      <c r="K26186" s="7"/>
      <c r="N26186" s="7"/>
    </row>
    <row r="26187" spans="4:14" s="1" customFormat="1">
      <c r="D26187" s="32"/>
      <c r="G26187" s="32"/>
      <c r="I26187" s="7"/>
      <c r="J26187" s="7"/>
      <c r="K26187" s="7"/>
      <c r="N26187" s="7"/>
    </row>
    <row r="26188" spans="4:14" s="1" customFormat="1">
      <c r="D26188" s="32"/>
      <c r="G26188" s="32"/>
      <c r="I26188" s="7"/>
      <c r="J26188" s="7"/>
      <c r="K26188" s="7"/>
      <c r="N26188" s="7"/>
    </row>
    <row r="26189" spans="4:14" s="1" customFormat="1">
      <c r="D26189" s="32"/>
      <c r="G26189" s="32"/>
      <c r="I26189" s="7"/>
      <c r="J26189" s="7"/>
      <c r="K26189" s="7"/>
      <c r="N26189" s="7"/>
    </row>
    <row r="26190" spans="4:14" s="1" customFormat="1">
      <c r="D26190" s="32"/>
      <c r="G26190" s="32"/>
      <c r="I26190" s="7"/>
      <c r="J26190" s="7"/>
      <c r="K26190" s="7"/>
      <c r="N26190" s="7"/>
    </row>
    <row r="26191" spans="4:14" s="1" customFormat="1">
      <c r="D26191" s="32"/>
      <c r="G26191" s="32"/>
      <c r="I26191" s="7"/>
      <c r="J26191" s="7"/>
      <c r="K26191" s="7"/>
      <c r="N26191" s="7"/>
    </row>
    <row r="26192" spans="4:14" s="1" customFormat="1">
      <c r="D26192" s="32"/>
      <c r="G26192" s="32"/>
      <c r="I26192" s="7"/>
      <c r="J26192" s="7"/>
      <c r="K26192" s="7"/>
      <c r="N26192" s="7"/>
    </row>
    <row r="26193" spans="4:14" s="1" customFormat="1">
      <c r="D26193" s="32"/>
      <c r="G26193" s="32"/>
      <c r="I26193" s="7"/>
      <c r="J26193" s="7"/>
      <c r="K26193" s="7"/>
      <c r="N26193" s="7"/>
    </row>
    <row r="26194" spans="4:14" s="1" customFormat="1">
      <c r="D26194" s="32"/>
      <c r="G26194" s="32"/>
      <c r="I26194" s="7"/>
      <c r="J26194" s="7"/>
      <c r="K26194" s="7"/>
      <c r="N26194" s="7"/>
    </row>
    <row r="26195" spans="4:14" s="1" customFormat="1">
      <c r="D26195" s="32"/>
      <c r="G26195" s="32"/>
      <c r="I26195" s="7"/>
      <c r="J26195" s="7"/>
      <c r="K26195" s="7"/>
      <c r="N26195" s="7"/>
    </row>
    <row r="26196" spans="4:14" s="1" customFormat="1">
      <c r="D26196" s="32"/>
      <c r="G26196" s="32"/>
      <c r="I26196" s="7"/>
      <c r="J26196" s="7"/>
      <c r="K26196" s="7"/>
      <c r="N26196" s="7"/>
    </row>
    <row r="26197" spans="4:14" s="1" customFormat="1">
      <c r="D26197" s="32"/>
      <c r="G26197" s="32"/>
      <c r="I26197" s="7"/>
      <c r="J26197" s="7"/>
      <c r="K26197" s="7"/>
      <c r="N26197" s="7"/>
    </row>
    <row r="26198" spans="4:14" s="1" customFormat="1">
      <c r="D26198" s="32"/>
      <c r="G26198" s="32"/>
      <c r="I26198" s="7"/>
      <c r="J26198" s="7"/>
      <c r="K26198" s="7"/>
      <c r="N26198" s="7"/>
    </row>
    <row r="26199" spans="4:14" s="1" customFormat="1">
      <c r="D26199" s="32"/>
      <c r="G26199" s="32"/>
      <c r="I26199" s="7"/>
      <c r="J26199" s="7"/>
      <c r="K26199" s="7"/>
      <c r="N26199" s="7"/>
    </row>
    <row r="26200" spans="4:14" s="1" customFormat="1">
      <c r="D26200" s="32"/>
      <c r="G26200" s="32"/>
      <c r="I26200" s="7"/>
      <c r="J26200" s="7"/>
      <c r="K26200" s="7"/>
      <c r="N26200" s="7"/>
    </row>
    <row r="26201" spans="4:14" s="1" customFormat="1">
      <c r="D26201" s="32"/>
      <c r="G26201" s="32"/>
      <c r="I26201" s="7"/>
      <c r="J26201" s="7"/>
      <c r="K26201" s="7"/>
      <c r="N26201" s="7"/>
    </row>
    <row r="26202" spans="4:14" s="1" customFormat="1">
      <c r="D26202" s="32"/>
      <c r="G26202" s="32"/>
      <c r="I26202" s="7"/>
      <c r="J26202" s="7"/>
      <c r="K26202" s="7"/>
      <c r="N26202" s="7"/>
    </row>
    <row r="26203" spans="4:14" s="1" customFormat="1">
      <c r="D26203" s="32"/>
      <c r="G26203" s="32"/>
      <c r="I26203" s="7"/>
      <c r="J26203" s="7"/>
      <c r="K26203" s="7"/>
      <c r="N26203" s="7"/>
    </row>
    <row r="26204" spans="4:14" s="1" customFormat="1">
      <c r="D26204" s="32"/>
      <c r="G26204" s="32"/>
      <c r="I26204" s="7"/>
      <c r="J26204" s="7"/>
      <c r="K26204" s="7"/>
      <c r="N26204" s="7"/>
    </row>
    <row r="26205" spans="4:14" s="1" customFormat="1">
      <c r="D26205" s="32"/>
      <c r="G26205" s="32"/>
      <c r="I26205" s="7"/>
      <c r="J26205" s="7"/>
      <c r="K26205" s="7"/>
      <c r="N26205" s="7"/>
    </row>
    <row r="26206" spans="4:14" s="1" customFormat="1">
      <c r="D26206" s="32"/>
      <c r="G26206" s="32"/>
      <c r="I26206" s="7"/>
      <c r="J26206" s="7"/>
      <c r="K26206" s="7"/>
      <c r="N26206" s="7"/>
    </row>
    <row r="26207" spans="4:14" s="1" customFormat="1">
      <c r="D26207" s="32"/>
      <c r="G26207" s="32"/>
      <c r="I26207" s="7"/>
      <c r="J26207" s="7"/>
      <c r="K26207" s="7"/>
      <c r="N26207" s="7"/>
    </row>
    <row r="26208" spans="4:14" s="1" customFormat="1">
      <c r="D26208" s="32"/>
      <c r="G26208" s="32"/>
      <c r="I26208" s="7"/>
      <c r="J26208" s="7"/>
      <c r="K26208" s="7"/>
      <c r="N26208" s="7"/>
    </row>
    <row r="26209" spans="4:14" s="1" customFormat="1">
      <c r="D26209" s="32"/>
      <c r="G26209" s="32"/>
      <c r="I26209" s="7"/>
      <c r="J26209" s="7"/>
      <c r="K26209" s="7"/>
      <c r="N26209" s="7"/>
    </row>
    <row r="26210" spans="4:14" s="1" customFormat="1">
      <c r="D26210" s="32"/>
      <c r="G26210" s="32"/>
      <c r="I26210" s="7"/>
      <c r="J26210" s="7"/>
      <c r="K26210" s="7"/>
      <c r="N26210" s="7"/>
    </row>
    <row r="26211" spans="4:14" s="1" customFormat="1">
      <c r="D26211" s="32"/>
      <c r="G26211" s="32"/>
      <c r="I26211" s="7"/>
      <c r="J26211" s="7"/>
      <c r="K26211" s="7"/>
      <c r="N26211" s="7"/>
    </row>
    <row r="26212" spans="4:14" s="1" customFormat="1">
      <c r="D26212" s="32"/>
      <c r="G26212" s="32"/>
      <c r="I26212" s="7"/>
      <c r="J26212" s="7"/>
      <c r="K26212" s="7"/>
      <c r="N26212" s="7"/>
    </row>
    <row r="26213" spans="4:14" s="1" customFormat="1">
      <c r="D26213" s="32"/>
      <c r="G26213" s="32"/>
      <c r="I26213" s="7"/>
      <c r="J26213" s="7"/>
      <c r="K26213" s="7"/>
      <c r="N26213" s="7"/>
    </row>
    <row r="26214" spans="4:14" s="1" customFormat="1">
      <c r="D26214" s="32"/>
      <c r="G26214" s="32"/>
      <c r="I26214" s="7"/>
      <c r="J26214" s="7"/>
      <c r="K26214" s="7"/>
      <c r="N26214" s="7"/>
    </row>
    <row r="26215" spans="4:14" s="1" customFormat="1">
      <c r="D26215" s="32"/>
      <c r="G26215" s="32"/>
      <c r="I26215" s="7"/>
      <c r="J26215" s="7"/>
      <c r="K26215" s="7"/>
      <c r="N26215" s="7"/>
    </row>
    <row r="26216" spans="4:14" s="1" customFormat="1">
      <c r="D26216" s="32"/>
      <c r="G26216" s="32"/>
      <c r="I26216" s="7"/>
      <c r="J26216" s="7"/>
      <c r="K26216" s="7"/>
      <c r="N26216" s="7"/>
    </row>
    <row r="26217" spans="4:14" s="1" customFormat="1">
      <c r="D26217" s="32"/>
      <c r="G26217" s="32"/>
      <c r="I26217" s="7"/>
      <c r="J26217" s="7"/>
      <c r="K26217" s="7"/>
      <c r="N26217" s="7"/>
    </row>
    <row r="26218" spans="4:14" s="1" customFormat="1">
      <c r="D26218" s="32"/>
      <c r="G26218" s="32"/>
      <c r="I26218" s="7"/>
      <c r="J26218" s="7"/>
      <c r="K26218" s="7"/>
      <c r="N26218" s="7"/>
    </row>
    <row r="26219" spans="4:14" s="1" customFormat="1">
      <c r="D26219" s="32"/>
      <c r="G26219" s="32"/>
      <c r="I26219" s="7"/>
      <c r="J26219" s="7"/>
      <c r="K26219" s="7"/>
      <c r="N26219" s="7"/>
    </row>
    <row r="26220" spans="4:14" s="1" customFormat="1">
      <c r="D26220" s="32"/>
      <c r="G26220" s="32"/>
      <c r="I26220" s="7"/>
      <c r="J26220" s="7"/>
      <c r="K26220" s="7"/>
      <c r="N26220" s="7"/>
    </row>
    <row r="26221" spans="4:14" s="1" customFormat="1">
      <c r="D26221" s="32"/>
      <c r="G26221" s="32"/>
      <c r="I26221" s="7"/>
      <c r="J26221" s="7"/>
      <c r="K26221" s="7"/>
      <c r="N26221" s="7"/>
    </row>
    <row r="26222" spans="4:14" s="1" customFormat="1">
      <c r="D26222" s="32"/>
      <c r="G26222" s="32"/>
      <c r="I26222" s="7"/>
      <c r="J26222" s="7"/>
      <c r="K26222" s="7"/>
      <c r="N26222" s="7"/>
    </row>
    <row r="26223" spans="4:14" s="1" customFormat="1">
      <c r="D26223" s="32"/>
      <c r="G26223" s="32"/>
      <c r="I26223" s="7"/>
      <c r="J26223" s="7"/>
      <c r="K26223" s="7"/>
      <c r="N26223" s="7"/>
    </row>
    <row r="26224" spans="4:14" s="1" customFormat="1">
      <c r="D26224" s="32"/>
      <c r="G26224" s="32"/>
      <c r="I26224" s="7"/>
      <c r="J26224" s="7"/>
      <c r="K26224" s="7"/>
      <c r="N26224" s="7"/>
    </row>
    <row r="26225" spans="4:14" s="1" customFormat="1">
      <c r="D26225" s="32"/>
      <c r="G26225" s="32"/>
      <c r="I26225" s="7"/>
      <c r="J26225" s="7"/>
      <c r="K26225" s="7"/>
      <c r="N26225" s="7"/>
    </row>
    <row r="26226" spans="4:14" s="1" customFormat="1">
      <c r="D26226" s="32"/>
      <c r="G26226" s="32"/>
      <c r="I26226" s="7"/>
      <c r="J26226" s="7"/>
      <c r="K26226" s="7"/>
      <c r="N26226" s="7"/>
    </row>
    <row r="26227" spans="4:14" s="1" customFormat="1">
      <c r="D26227" s="32"/>
      <c r="G26227" s="32"/>
      <c r="I26227" s="7"/>
      <c r="J26227" s="7"/>
      <c r="K26227" s="7"/>
      <c r="N26227" s="7"/>
    </row>
    <row r="26228" spans="4:14" s="1" customFormat="1">
      <c r="D26228" s="32"/>
      <c r="G26228" s="32"/>
      <c r="I26228" s="7"/>
      <c r="J26228" s="7"/>
      <c r="K26228" s="7"/>
      <c r="N26228" s="7"/>
    </row>
    <row r="26229" spans="4:14" s="1" customFormat="1">
      <c r="D26229" s="32"/>
      <c r="G26229" s="32"/>
      <c r="I26229" s="7"/>
      <c r="J26229" s="7"/>
      <c r="K26229" s="7"/>
      <c r="N26229" s="7"/>
    </row>
    <row r="26230" spans="4:14" s="1" customFormat="1">
      <c r="D26230" s="32"/>
      <c r="G26230" s="32"/>
      <c r="I26230" s="7"/>
      <c r="J26230" s="7"/>
      <c r="K26230" s="7"/>
      <c r="N26230" s="7"/>
    </row>
    <row r="26231" spans="4:14" s="1" customFormat="1">
      <c r="D26231" s="32"/>
      <c r="G26231" s="32"/>
      <c r="I26231" s="7"/>
      <c r="J26231" s="7"/>
      <c r="K26231" s="7"/>
      <c r="N26231" s="7"/>
    </row>
    <row r="26232" spans="4:14" s="1" customFormat="1">
      <c r="D26232" s="32"/>
      <c r="G26232" s="32"/>
      <c r="I26232" s="7"/>
      <c r="J26232" s="7"/>
      <c r="K26232" s="7"/>
      <c r="N26232" s="7"/>
    </row>
    <row r="26233" spans="4:14" s="1" customFormat="1">
      <c r="D26233" s="32"/>
      <c r="G26233" s="32"/>
      <c r="I26233" s="7"/>
      <c r="J26233" s="7"/>
      <c r="K26233" s="7"/>
      <c r="N26233" s="7"/>
    </row>
    <row r="26234" spans="4:14" s="1" customFormat="1">
      <c r="D26234" s="32"/>
      <c r="G26234" s="32"/>
      <c r="I26234" s="7"/>
      <c r="J26234" s="7"/>
      <c r="K26234" s="7"/>
      <c r="N26234" s="7"/>
    </row>
    <row r="26235" spans="4:14" s="1" customFormat="1">
      <c r="D26235" s="32"/>
      <c r="G26235" s="32"/>
      <c r="I26235" s="7"/>
      <c r="J26235" s="7"/>
      <c r="K26235" s="7"/>
      <c r="N26235" s="7"/>
    </row>
    <row r="26236" spans="4:14" s="1" customFormat="1">
      <c r="D26236" s="32"/>
      <c r="G26236" s="32"/>
      <c r="I26236" s="7"/>
      <c r="J26236" s="7"/>
      <c r="K26236" s="7"/>
      <c r="N26236" s="7"/>
    </row>
    <row r="26237" spans="4:14" s="1" customFormat="1">
      <c r="D26237" s="32"/>
      <c r="G26237" s="32"/>
      <c r="I26237" s="7"/>
      <c r="J26237" s="7"/>
      <c r="K26237" s="7"/>
      <c r="N26237" s="7"/>
    </row>
    <row r="26238" spans="4:14" s="1" customFormat="1">
      <c r="D26238" s="32"/>
      <c r="G26238" s="32"/>
      <c r="I26238" s="7"/>
      <c r="J26238" s="7"/>
      <c r="K26238" s="7"/>
      <c r="N26238" s="7"/>
    </row>
    <row r="26239" spans="4:14" s="1" customFormat="1">
      <c r="D26239" s="32"/>
      <c r="G26239" s="32"/>
      <c r="I26239" s="7"/>
      <c r="J26239" s="7"/>
      <c r="K26239" s="7"/>
      <c r="N26239" s="7"/>
    </row>
    <row r="26240" spans="4:14" s="1" customFormat="1">
      <c r="D26240" s="32"/>
      <c r="G26240" s="32"/>
      <c r="I26240" s="7"/>
      <c r="J26240" s="7"/>
      <c r="K26240" s="7"/>
      <c r="N26240" s="7"/>
    </row>
    <row r="26241" spans="4:14" s="1" customFormat="1">
      <c r="D26241" s="32"/>
      <c r="G26241" s="32"/>
      <c r="I26241" s="7"/>
      <c r="J26241" s="7"/>
      <c r="K26241" s="7"/>
      <c r="N26241" s="7"/>
    </row>
    <row r="26242" spans="4:14" s="1" customFormat="1">
      <c r="D26242" s="32"/>
      <c r="G26242" s="32"/>
      <c r="I26242" s="7"/>
      <c r="J26242" s="7"/>
      <c r="K26242" s="7"/>
      <c r="N26242" s="7"/>
    </row>
    <row r="26243" spans="4:14" s="1" customFormat="1">
      <c r="D26243" s="32"/>
      <c r="G26243" s="32"/>
      <c r="I26243" s="7"/>
      <c r="J26243" s="7"/>
      <c r="K26243" s="7"/>
      <c r="N26243" s="7"/>
    </row>
    <row r="26244" spans="4:14" s="1" customFormat="1">
      <c r="D26244" s="32"/>
      <c r="G26244" s="32"/>
      <c r="I26244" s="7"/>
      <c r="J26244" s="7"/>
      <c r="K26244" s="7"/>
      <c r="N26244" s="7"/>
    </row>
    <row r="26245" spans="4:14" s="1" customFormat="1">
      <c r="D26245" s="32"/>
      <c r="G26245" s="32"/>
      <c r="I26245" s="7"/>
      <c r="J26245" s="7"/>
      <c r="K26245" s="7"/>
      <c r="N26245" s="7"/>
    </row>
    <row r="26246" spans="4:14" s="1" customFormat="1">
      <c r="D26246" s="32"/>
      <c r="G26246" s="32"/>
      <c r="I26246" s="7"/>
      <c r="J26246" s="7"/>
      <c r="K26246" s="7"/>
      <c r="N26246" s="7"/>
    </row>
    <row r="26247" spans="4:14" s="1" customFormat="1">
      <c r="D26247" s="32"/>
      <c r="G26247" s="32"/>
      <c r="I26247" s="7"/>
      <c r="J26247" s="7"/>
      <c r="K26247" s="7"/>
      <c r="N26247" s="7"/>
    </row>
    <row r="26248" spans="4:14" s="1" customFormat="1">
      <c r="D26248" s="32"/>
      <c r="G26248" s="32"/>
      <c r="I26248" s="7"/>
      <c r="J26248" s="7"/>
      <c r="K26248" s="7"/>
      <c r="N26248" s="7"/>
    </row>
    <row r="26249" spans="4:14" s="1" customFormat="1">
      <c r="D26249" s="32"/>
      <c r="G26249" s="32"/>
      <c r="I26249" s="7"/>
      <c r="J26249" s="7"/>
      <c r="K26249" s="7"/>
      <c r="N26249" s="7"/>
    </row>
    <row r="26250" spans="4:14" s="1" customFormat="1">
      <c r="D26250" s="32"/>
      <c r="G26250" s="32"/>
      <c r="I26250" s="7"/>
      <c r="J26250" s="7"/>
      <c r="K26250" s="7"/>
      <c r="N26250" s="7"/>
    </row>
    <row r="26251" spans="4:14" s="1" customFormat="1">
      <c r="D26251" s="32"/>
      <c r="G26251" s="32"/>
      <c r="I26251" s="7"/>
      <c r="J26251" s="7"/>
      <c r="K26251" s="7"/>
      <c r="N26251" s="7"/>
    </row>
    <row r="26252" spans="4:14" s="1" customFormat="1">
      <c r="D26252" s="32"/>
      <c r="G26252" s="32"/>
      <c r="I26252" s="7"/>
      <c r="J26252" s="7"/>
      <c r="K26252" s="7"/>
      <c r="N26252" s="7"/>
    </row>
    <row r="26253" spans="4:14" s="1" customFormat="1">
      <c r="D26253" s="32"/>
      <c r="G26253" s="32"/>
      <c r="I26253" s="7"/>
      <c r="J26253" s="7"/>
      <c r="K26253" s="7"/>
      <c r="N26253" s="7"/>
    </row>
    <row r="26254" spans="4:14" s="1" customFormat="1">
      <c r="D26254" s="32"/>
      <c r="G26254" s="32"/>
      <c r="I26254" s="7"/>
      <c r="J26254" s="7"/>
      <c r="K26254" s="7"/>
      <c r="N26254" s="7"/>
    </row>
    <row r="26255" spans="4:14" s="1" customFormat="1">
      <c r="D26255" s="32"/>
      <c r="G26255" s="32"/>
      <c r="I26255" s="7"/>
      <c r="J26255" s="7"/>
      <c r="K26255" s="7"/>
      <c r="N26255" s="7"/>
    </row>
    <row r="26256" spans="4:14" s="1" customFormat="1">
      <c r="D26256" s="32"/>
      <c r="G26256" s="32"/>
      <c r="I26256" s="7"/>
      <c r="J26256" s="7"/>
      <c r="K26256" s="7"/>
      <c r="N26256" s="7"/>
    </row>
    <row r="26257" spans="4:14" s="1" customFormat="1">
      <c r="D26257" s="32"/>
      <c r="G26257" s="32"/>
      <c r="I26257" s="7"/>
      <c r="J26257" s="7"/>
      <c r="K26257" s="7"/>
      <c r="N26257" s="7"/>
    </row>
    <row r="26258" spans="4:14" s="1" customFormat="1">
      <c r="D26258" s="32"/>
      <c r="G26258" s="32"/>
      <c r="I26258" s="7"/>
      <c r="J26258" s="7"/>
      <c r="K26258" s="7"/>
      <c r="N26258" s="7"/>
    </row>
    <row r="26259" spans="4:14" s="1" customFormat="1">
      <c r="D26259" s="32"/>
      <c r="G26259" s="32"/>
      <c r="I26259" s="7"/>
      <c r="J26259" s="7"/>
      <c r="K26259" s="7"/>
      <c r="N26259" s="7"/>
    </row>
    <row r="26260" spans="4:14" s="1" customFormat="1">
      <c r="D26260" s="32"/>
      <c r="G26260" s="32"/>
      <c r="I26260" s="7"/>
      <c r="J26260" s="7"/>
      <c r="K26260" s="7"/>
      <c r="N26260" s="7"/>
    </row>
    <row r="26261" spans="4:14" s="1" customFormat="1">
      <c r="D26261" s="32"/>
      <c r="G26261" s="32"/>
      <c r="I26261" s="7"/>
      <c r="J26261" s="7"/>
      <c r="K26261" s="7"/>
      <c r="N26261" s="7"/>
    </row>
    <row r="26262" spans="4:14" s="1" customFormat="1">
      <c r="D26262" s="32"/>
      <c r="G26262" s="32"/>
      <c r="I26262" s="7"/>
      <c r="J26262" s="7"/>
      <c r="K26262" s="7"/>
      <c r="N26262" s="7"/>
    </row>
    <row r="26263" spans="4:14" s="1" customFormat="1">
      <c r="D26263" s="32"/>
      <c r="G26263" s="32"/>
      <c r="I26263" s="7"/>
      <c r="J26263" s="7"/>
      <c r="K26263" s="7"/>
      <c r="N26263" s="7"/>
    </row>
    <row r="26264" spans="4:14" s="1" customFormat="1">
      <c r="D26264" s="32"/>
      <c r="G26264" s="32"/>
      <c r="I26264" s="7"/>
      <c r="J26264" s="7"/>
      <c r="K26264" s="7"/>
      <c r="N26264" s="7"/>
    </row>
    <row r="26265" spans="4:14" s="1" customFormat="1">
      <c r="D26265" s="32"/>
      <c r="G26265" s="32"/>
      <c r="I26265" s="7"/>
      <c r="J26265" s="7"/>
      <c r="K26265" s="7"/>
      <c r="N26265" s="7"/>
    </row>
    <row r="26266" spans="4:14" s="1" customFormat="1">
      <c r="D26266" s="32"/>
      <c r="G26266" s="32"/>
      <c r="I26266" s="7"/>
      <c r="J26266" s="7"/>
      <c r="K26266" s="7"/>
      <c r="N26266" s="7"/>
    </row>
    <row r="26267" spans="4:14" s="1" customFormat="1">
      <c r="D26267" s="32"/>
      <c r="G26267" s="32"/>
      <c r="I26267" s="7"/>
      <c r="J26267" s="7"/>
      <c r="K26267" s="7"/>
      <c r="N26267" s="7"/>
    </row>
    <row r="26268" spans="4:14" s="1" customFormat="1">
      <c r="D26268" s="32"/>
      <c r="G26268" s="32"/>
      <c r="I26268" s="7"/>
      <c r="J26268" s="7"/>
      <c r="K26268" s="7"/>
      <c r="N26268" s="7"/>
    </row>
    <row r="26269" spans="4:14" s="1" customFormat="1">
      <c r="D26269" s="32"/>
      <c r="G26269" s="32"/>
      <c r="I26269" s="7"/>
      <c r="J26269" s="7"/>
      <c r="K26269" s="7"/>
      <c r="N26269" s="7"/>
    </row>
    <row r="26270" spans="4:14" s="1" customFormat="1">
      <c r="D26270" s="32"/>
      <c r="G26270" s="32"/>
      <c r="I26270" s="7"/>
      <c r="J26270" s="7"/>
      <c r="K26270" s="7"/>
      <c r="N26270" s="7"/>
    </row>
    <row r="26271" spans="4:14" s="1" customFormat="1">
      <c r="D26271" s="32"/>
      <c r="G26271" s="32"/>
      <c r="I26271" s="7"/>
      <c r="J26271" s="7"/>
      <c r="K26271" s="7"/>
      <c r="N26271" s="7"/>
    </row>
    <row r="26272" spans="4:14" s="1" customFormat="1">
      <c r="D26272" s="32"/>
      <c r="G26272" s="32"/>
      <c r="I26272" s="7"/>
      <c r="J26272" s="7"/>
      <c r="K26272" s="7"/>
      <c r="N26272" s="7"/>
    </row>
    <row r="26273" spans="4:14" s="1" customFormat="1">
      <c r="D26273" s="32"/>
      <c r="G26273" s="32"/>
      <c r="I26273" s="7"/>
      <c r="J26273" s="7"/>
      <c r="K26273" s="7"/>
      <c r="N26273" s="7"/>
    </row>
    <row r="26274" spans="4:14" s="1" customFormat="1">
      <c r="D26274" s="32"/>
      <c r="G26274" s="32"/>
      <c r="I26274" s="7"/>
      <c r="J26274" s="7"/>
      <c r="K26274" s="7"/>
      <c r="N26274" s="7"/>
    </row>
    <row r="26275" spans="4:14" s="1" customFormat="1">
      <c r="D26275" s="32"/>
      <c r="G26275" s="32"/>
      <c r="I26275" s="7"/>
      <c r="J26275" s="7"/>
      <c r="K26275" s="7"/>
      <c r="N26275" s="7"/>
    </row>
    <row r="26276" spans="4:14" s="1" customFormat="1">
      <c r="D26276" s="32"/>
      <c r="G26276" s="32"/>
      <c r="I26276" s="7"/>
      <c r="J26276" s="7"/>
      <c r="K26276" s="7"/>
      <c r="N26276" s="7"/>
    </row>
    <row r="26277" spans="4:14" s="1" customFormat="1">
      <c r="D26277" s="32"/>
      <c r="G26277" s="32"/>
      <c r="I26277" s="7"/>
      <c r="J26277" s="7"/>
      <c r="K26277" s="7"/>
      <c r="N26277" s="7"/>
    </row>
    <row r="26278" spans="4:14" s="1" customFormat="1">
      <c r="D26278" s="32"/>
      <c r="G26278" s="32"/>
      <c r="I26278" s="7"/>
      <c r="J26278" s="7"/>
      <c r="K26278" s="7"/>
      <c r="N26278" s="7"/>
    </row>
    <row r="26279" spans="4:14" s="1" customFormat="1">
      <c r="D26279" s="32"/>
      <c r="G26279" s="32"/>
      <c r="I26279" s="7"/>
      <c r="J26279" s="7"/>
      <c r="K26279" s="7"/>
      <c r="N26279" s="7"/>
    </row>
    <row r="26280" spans="4:14" s="1" customFormat="1">
      <c r="D26280" s="32"/>
      <c r="G26280" s="32"/>
      <c r="I26280" s="7"/>
      <c r="J26280" s="7"/>
      <c r="K26280" s="7"/>
      <c r="N26280" s="7"/>
    </row>
    <row r="26281" spans="4:14" s="1" customFormat="1">
      <c r="D26281" s="32"/>
      <c r="G26281" s="32"/>
      <c r="I26281" s="7"/>
      <c r="J26281" s="7"/>
      <c r="K26281" s="7"/>
      <c r="N26281" s="7"/>
    </row>
    <row r="26282" spans="4:14" s="1" customFormat="1">
      <c r="D26282" s="32"/>
      <c r="G26282" s="32"/>
      <c r="I26282" s="7"/>
      <c r="J26282" s="7"/>
      <c r="K26282" s="7"/>
      <c r="N26282" s="7"/>
    </row>
    <row r="26283" spans="4:14" s="1" customFormat="1">
      <c r="D26283" s="32"/>
      <c r="G26283" s="32"/>
      <c r="I26283" s="7"/>
      <c r="J26283" s="7"/>
      <c r="K26283" s="7"/>
      <c r="N26283" s="7"/>
    </row>
    <row r="26284" spans="4:14" s="1" customFormat="1">
      <c r="D26284" s="32"/>
      <c r="G26284" s="32"/>
      <c r="I26284" s="7"/>
      <c r="J26284" s="7"/>
      <c r="K26284" s="7"/>
      <c r="N26284" s="7"/>
    </row>
    <row r="26285" spans="4:14" s="1" customFormat="1">
      <c r="D26285" s="32"/>
      <c r="G26285" s="32"/>
      <c r="I26285" s="7"/>
      <c r="J26285" s="7"/>
      <c r="K26285" s="7"/>
      <c r="N26285" s="7"/>
    </row>
    <row r="26286" spans="4:14" s="1" customFormat="1">
      <c r="D26286" s="32"/>
      <c r="G26286" s="32"/>
      <c r="I26286" s="7"/>
      <c r="J26286" s="7"/>
      <c r="K26286" s="7"/>
      <c r="N26286" s="7"/>
    </row>
    <row r="26287" spans="4:14" s="1" customFormat="1">
      <c r="D26287" s="32"/>
      <c r="G26287" s="32"/>
      <c r="I26287" s="7"/>
      <c r="J26287" s="7"/>
      <c r="K26287" s="7"/>
      <c r="N26287" s="7"/>
    </row>
    <row r="26288" spans="4:14" s="1" customFormat="1">
      <c r="D26288" s="32"/>
      <c r="G26288" s="32"/>
      <c r="I26288" s="7"/>
      <c r="J26288" s="7"/>
      <c r="K26288" s="7"/>
      <c r="N26288" s="7"/>
    </row>
    <row r="26289" spans="4:14" s="1" customFormat="1">
      <c r="D26289" s="32"/>
      <c r="G26289" s="32"/>
      <c r="I26289" s="7"/>
      <c r="J26289" s="7"/>
      <c r="K26289" s="7"/>
      <c r="N26289" s="7"/>
    </row>
    <row r="26290" spans="4:14" s="1" customFormat="1">
      <c r="D26290" s="32"/>
      <c r="G26290" s="32"/>
      <c r="I26290" s="7"/>
      <c r="J26290" s="7"/>
      <c r="K26290" s="7"/>
      <c r="N26290" s="7"/>
    </row>
    <row r="26291" spans="4:14" s="1" customFormat="1">
      <c r="D26291" s="32"/>
      <c r="G26291" s="32"/>
      <c r="I26291" s="7"/>
      <c r="J26291" s="7"/>
      <c r="K26291" s="7"/>
      <c r="N26291" s="7"/>
    </row>
    <row r="26292" spans="4:14" s="1" customFormat="1">
      <c r="D26292" s="32"/>
      <c r="G26292" s="32"/>
      <c r="I26292" s="7"/>
      <c r="J26292" s="7"/>
      <c r="K26292" s="7"/>
      <c r="N26292" s="7"/>
    </row>
    <row r="26293" spans="4:14" s="1" customFormat="1">
      <c r="D26293" s="32"/>
      <c r="G26293" s="32"/>
      <c r="I26293" s="7"/>
      <c r="J26293" s="7"/>
      <c r="K26293" s="7"/>
      <c r="N26293" s="7"/>
    </row>
    <row r="26294" spans="4:14" s="1" customFormat="1">
      <c r="D26294" s="32"/>
      <c r="G26294" s="32"/>
      <c r="I26294" s="7"/>
      <c r="J26294" s="7"/>
      <c r="K26294" s="7"/>
      <c r="N26294" s="7"/>
    </row>
    <row r="26295" spans="4:14" s="1" customFormat="1">
      <c r="D26295" s="32"/>
      <c r="G26295" s="32"/>
      <c r="I26295" s="7"/>
      <c r="J26295" s="7"/>
      <c r="K26295" s="7"/>
      <c r="N26295" s="7"/>
    </row>
    <row r="26296" spans="4:14" s="1" customFormat="1">
      <c r="D26296" s="32"/>
      <c r="G26296" s="32"/>
      <c r="I26296" s="7"/>
      <c r="J26296" s="7"/>
      <c r="K26296" s="7"/>
      <c r="N26296" s="7"/>
    </row>
    <row r="26297" spans="4:14" s="1" customFormat="1">
      <c r="D26297" s="32"/>
      <c r="G26297" s="32"/>
      <c r="I26297" s="7"/>
      <c r="J26297" s="7"/>
      <c r="K26297" s="7"/>
      <c r="N26297" s="7"/>
    </row>
    <row r="26298" spans="4:14" s="1" customFormat="1">
      <c r="D26298" s="32"/>
      <c r="G26298" s="32"/>
      <c r="I26298" s="7"/>
      <c r="J26298" s="7"/>
      <c r="K26298" s="7"/>
      <c r="N26298" s="7"/>
    </row>
    <row r="26299" spans="4:14" s="1" customFormat="1">
      <c r="D26299" s="32"/>
      <c r="G26299" s="32"/>
      <c r="I26299" s="7"/>
      <c r="J26299" s="7"/>
      <c r="K26299" s="7"/>
      <c r="N26299" s="7"/>
    </row>
    <row r="26300" spans="4:14" s="1" customFormat="1">
      <c r="D26300" s="32"/>
      <c r="G26300" s="32"/>
      <c r="I26300" s="7"/>
      <c r="J26300" s="7"/>
      <c r="K26300" s="7"/>
      <c r="N26300" s="7"/>
    </row>
    <row r="26301" spans="4:14" s="1" customFormat="1">
      <c r="D26301" s="32"/>
      <c r="G26301" s="32"/>
      <c r="I26301" s="7"/>
      <c r="J26301" s="7"/>
      <c r="K26301" s="7"/>
      <c r="N26301" s="7"/>
    </row>
    <row r="26302" spans="4:14" s="1" customFormat="1">
      <c r="D26302" s="32"/>
      <c r="G26302" s="32"/>
      <c r="I26302" s="7"/>
      <c r="J26302" s="7"/>
      <c r="K26302" s="7"/>
      <c r="N26302" s="7"/>
    </row>
    <row r="26303" spans="4:14" s="1" customFormat="1">
      <c r="D26303" s="32"/>
      <c r="G26303" s="32"/>
      <c r="I26303" s="7"/>
      <c r="J26303" s="7"/>
      <c r="K26303" s="7"/>
      <c r="N26303" s="7"/>
    </row>
    <row r="26304" spans="4:14" s="1" customFormat="1">
      <c r="D26304" s="32"/>
      <c r="G26304" s="32"/>
      <c r="I26304" s="7"/>
      <c r="J26304" s="7"/>
      <c r="K26304" s="7"/>
      <c r="N26304" s="7"/>
    </row>
    <row r="26305" spans="4:14" s="1" customFormat="1">
      <c r="D26305" s="32"/>
      <c r="G26305" s="32"/>
      <c r="I26305" s="7"/>
      <c r="J26305" s="7"/>
      <c r="K26305" s="7"/>
      <c r="N26305" s="7"/>
    </row>
    <row r="26306" spans="4:14" s="1" customFormat="1">
      <c r="D26306" s="32"/>
      <c r="G26306" s="32"/>
      <c r="I26306" s="7"/>
      <c r="J26306" s="7"/>
      <c r="K26306" s="7"/>
      <c r="N26306" s="7"/>
    </row>
    <row r="26307" spans="4:14" s="1" customFormat="1">
      <c r="D26307" s="32"/>
      <c r="G26307" s="32"/>
      <c r="I26307" s="7"/>
      <c r="J26307" s="7"/>
      <c r="K26307" s="7"/>
      <c r="N26307" s="7"/>
    </row>
    <row r="26308" spans="4:14" s="1" customFormat="1">
      <c r="D26308" s="32"/>
      <c r="G26308" s="32"/>
      <c r="I26308" s="7"/>
      <c r="J26308" s="7"/>
      <c r="K26308" s="7"/>
      <c r="N26308" s="7"/>
    </row>
    <row r="26309" spans="4:14" s="1" customFormat="1">
      <c r="D26309" s="32"/>
      <c r="G26309" s="32"/>
      <c r="I26309" s="7"/>
      <c r="J26309" s="7"/>
      <c r="K26309" s="7"/>
      <c r="N26309" s="7"/>
    </row>
    <row r="26310" spans="4:14" s="1" customFormat="1">
      <c r="D26310" s="32"/>
      <c r="G26310" s="32"/>
      <c r="I26310" s="7"/>
      <c r="J26310" s="7"/>
      <c r="K26310" s="7"/>
      <c r="N26310" s="7"/>
    </row>
    <row r="26311" spans="4:14" s="1" customFormat="1">
      <c r="D26311" s="32"/>
      <c r="G26311" s="32"/>
      <c r="I26311" s="7"/>
      <c r="J26311" s="7"/>
      <c r="K26311" s="7"/>
      <c r="N26311" s="7"/>
    </row>
    <row r="26312" spans="4:14" s="1" customFormat="1">
      <c r="D26312" s="32"/>
      <c r="G26312" s="32"/>
      <c r="I26312" s="7"/>
      <c r="J26312" s="7"/>
      <c r="K26312" s="7"/>
      <c r="N26312" s="7"/>
    </row>
    <row r="26313" spans="4:14" s="1" customFormat="1">
      <c r="D26313" s="32"/>
      <c r="G26313" s="32"/>
      <c r="I26313" s="7"/>
      <c r="J26313" s="7"/>
      <c r="K26313" s="7"/>
      <c r="N26313" s="7"/>
    </row>
    <row r="26314" spans="4:14" s="1" customFormat="1">
      <c r="D26314" s="32"/>
      <c r="G26314" s="32"/>
      <c r="I26314" s="7"/>
      <c r="J26314" s="7"/>
      <c r="K26314" s="7"/>
      <c r="N26314" s="7"/>
    </row>
    <row r="26315" spans="4:14" s="1" customFormat="1">
      <c r="D26315" s="32"/>
      <c r="G26315" s="32"/>
      <c r="I26315" s="7"/>
      <c r="J26315" s="7"/>
      <c r="K26315" s="7"/>
      <c r="N26315" s="7"/>
    </row>
    <row r="26316" spans="4:14" s="1" customFormat="1">
      <c r="D26316" s="32"/>
      <c r="G26316" s="32"/>
      <c r="I26316" s="7"/>
      <c r="J26316" s="7"/>
      <c r="K26316" s="7"/>
      <c r="N26316" s="7"/>
    </row>
    <row r="26317" spans="4:14" s="1" customFormat="1">
      <c r="D26317" s="32"/>
      <c r="G26317" s="32"/>
      <c r="I26317" s="7"/>
      <c r="J26317" s="7"/>
      <c r="K26317" s="7"/>
      <c r="N26317" s="7"/>
    </row>
    <row r="26318" spans="4:14" s="1" customFormat="1">
      <c r="D26318" s="32"/>
      <c r="G26318" s="32"/>
      <c r="I26318" s="7"/>
      <c r="J26318" s="7"/>
      <c r="K26318" s="7"/>
      <c r="N26318" s="7"/>
    </row>
    <row r="26319" spans="4:14" s="1" customFormat="1">
      <c r="D26319" s="32"/>
      <c r="G26319" s="32"/>
      <c r="I26319" s="7"/>
      <c r="J26319" s="7"/>
      <c r="K26319" s="7"/>
      <c r="N26319" s="7"/>
    </row>
    <row r="26320" spans="4:14" s="1" customFormat="1">
      <c r="D26320" s="32"/>
      <c r="G26320" s="32"/>
      <c r="I26320" s="7"/>
      <c r="J26320" s="7"/>
      <c r="K26320" s="7"/>
      <c r="N26320" s="7"/>
    </row>
    <row r="26321" spans="4:14" s="1" customFormat="1">
      <c r="D26321" s="32"/>
      <c r="G26321" s="32"/>
      <c r="I26321" s="7"/>
      <c r="J26321" s="7"/>
      <c r="K26321" s="7"/>
      <c r="N26321" s="7"/>
    </row>
    <row r="26322" spans="4:14" s="1" customFormat="1">
      <c r="D26322" s="32"/>
      <c r="G26322" s="32"/>
      <c r="I26322" s="7"/>
      <c r="J26322" s="7"/>
      <c r="K26322" s="7"/>
      <c r="N26322" s="7"/>
    </row>
    <row r="26323" spans="4:14" s="1" customFormat="1">
      <c r="D26323" s="32"/>
      <c r="G26323" s="32"/>
      <c r="I26323" s="7"/>
      <c r="J26323" s="7"/>
      <c r="K26323" s="7"/>
      <c r="N26323" s="7"/>
    </row>
    <row r="26324" spans="4:14" s="1" customFormat="1">
      <c r="D26324" s="32"/>
      <c r="G26324" s="32"/>
      <c r="I26324" s="7"/>
      <c r="J26324" s="7"/>
      <c r="K26324" s="7"/>
      <c r="N26324" s="7"/>
    </row>
    <row r="26325" spans="4:14" s="1" customFormat="1">
      <c r="D26325" s="32"/>
      <c r="G26325" s="32"/>
      <c r="I26325" s="7"/>
      <c r="J26325" s="7"/>
      <c r="K26325" s="7"/>
      <c r="N26325" s="7"/>
    </row>
    <row r="26326" spans="4:14" s="1" customFormat="1">
      <c r="D26326" s="32"/>
      <c r="G26326" s="32"/>
      <c r="I26326" s="7"/>
      <c r="J26326" s="7"/>
      <c r="K26326" s="7"/>
      <c r="N26326" s="7"/>
    </row>
    <row r="26327" spans="4:14" s="1" customFormat="1">
      <c r="D26327" s="32"/>
      <c r="G26327" s="32"/>
      <c r="I26327" s="7"/>
      <c r="J26327" s="7"/>
      <c r="K26327" s="7"/>
      <c r="N26327" s="7"/>
    </row>
    <row r="26328" spans="4:14" s="1" customFormat="1">
      <c r="D26328" s="32"/>
      <c r="G26328" s="32"/>
      <c r="I26328" s="7"/>
      <c r="J26328" s="7"/>
      <c r="K26328" s="7"/>
      <c r="N26328" s="7"/>
    </row>
    <row r="26329" spans="4:14" s="1" customFormat="1">
      <c r="D26329" s="32"/>
      <c r="G26329" s="32"/>
      <c r="I26329" s="7"/>
      <c r="J26329" s="7"/>
      <c r="K26329" s="7"/>
      <c r="N26329" s="7"/>
    </row>
    <row r="26330" spans="4:14" s="1" customFormat="1">
      <c r="D26330" s="32"/>
      <c r="G26330" s="32"/>
      <c r="I26330" s="7"/>
      <c r="J26330" s="7"/>
      <c r="K26330" s="7"/>
      <c r="N26330" s="7"/>
    </row>
    <row r="26331" spans="4:14" s="1" customFormat="1">
      <c r="D26331" s="32"/>
      <c r="G26331" s="32"/>
      <c r="I26331" s="7"/>
      <c r="J26331" s="7"/>
      <c r="K26331" s="7"/>
      <c r="N26331" s="7"/>
    </row>
    <row r="26332" spans="4:14" s="1" customFormat="1">
      <c r="D26332" s="32"/>
      <c r="G26332" s="32"/>
      <c r="I26332" s="7"/>
      <c r="J26332" s="7"/>
      <c r="K26332" s="7"/>
      <c r="N26332" s="7"/>
    </row>
    <row r="26333" spans="4:14" s="1" customFormat="1">
      <c r="D26333" s="32"/>
      <c r="G26333" s="32"/>
      <c r="I26333" s="7"/>
      <c r="J26333" s="7"/>
      <c r="K26333" s="7"/>
      <c r="N26333" s="7"/>
    </row>
    <row r="26334" spans="4:14" s="1" customFormat="1">
      <c r="D26334" s="32"/>
      <c r="G26334" s="32"/>
      <c r="I26334" s="7"/>
      <c r="J26334" s="7"/>
      <c r="K26334" s="7"/>
      <c r="N26334" s="7"/>
    </row>
    <row r="26335" spans="4:14" s="1" customFormat="1">
      <c r="D26335" s="32"/>
      <c r="G26335" s="32"/>
      <c r="I26335" s="7"/>
      <c r="J26335" s="7"/>
      <c r="K26335" s="7"/>
      <c r="N26335" s="7"/>
    </row>
    <row r="26336" spans="4:14" s="1" customFormat="1">
      <c r="D26336" s="32"/>
      <c r="G26336" s="32"/>
      <c r="I26336" s="7"/>
      <c r="J26336" s="7"/>
      <c r="K26336" s="7"/>
      <c r="N26336" s="7"/>
    </row>
    <row r="26337" spans="4:14" s="1" customFormat="1">
      <c r="D26337" s="32"/>
      <c r="G26337" s="32"/>
      <c r="I26337" s="7"/>
      <c r="J26337" s="7"/>
      <c r="K26337" s="7"/>
      <c r="N26337" s="7"/>
    </row>
    <row r="26338" spans="4:14" s="1" customFormat="1">
      <c r="D26338" s="32"/>
      <c r="G26338" s="32"/>
      <c r="I26338" s="7"/>
      <c r="J26338" s="7"/>
      <c r="K26338" s="7"/>
      <c r="N26338" s="7"/>
    </row>
    <row r="26339" spans="4:14" s="1" customFormat="1">
      <c r="D26339" s="32"/>
      <c r="G26339" s="32"/>
      <c r="I26339" s="7"/>
      <c r="J26339" s="7"/>
      <c r="K26339" s="7"/>
      <c r="N26339" s="7"/>
    </row>
    <row r="26340" spans="4:14" s="1" customFormat="1">
      <c r="D26340" s="32"/>
      <c r="G26340" s="32"/>
      <c r="I26340" s="7"/>
      <c r="J26340" s="7"/>
      <c r="K26340" s="7"/>
      <c r="N26340" s="7"/>
    </row>
    <row r="26341" spans="4:14" s="1" customFormat="1">
      <c r="D26341" s="32"/>
      <c r="G26341" s="32"/>
      <c r="I26341" s="7"/>
      <c r="J26341" s="7"/>
      <c r="K26341" s="7"/>
      <c r="N26341" s="7"/>
    </row>
    <row r="26342" spans="4:14" s="1" customFormat="1">
      <c r="D26342" s="32"/>
      <c r="G26342" s="32"/>
      <c r="I26342" s="7"/>
      <c r="J26342" s="7"/>
      <c r="K26342" s="7"/>
      <c r="N26342" s="7"/>
    </row>
    <row r="26343" spans="4:14" s="1" customFormat="1">
      <c r="D26343" s="32"/>
      <c r="G26343" s="32"/>
      <c r="I26343" s="7"/>
      <c r="J26343" s="7"/>
      <c r="K26343" s="7"/>
      <c r="N26343" s="7"/>
    </row>
    <row r="26344" spans="4:14" s="1" customFormat="1">
      <c r="D26344" s="32"/>
      <c r="G26344" s="32"/>
      <c r="I26344" s="7"/>
      <c r="J26344" s="7"/>
      <c r="K26344" s="7"/>
      <c r="N26344" s="7"/>
    </row>
    <row r="26345" spans="4:14" s="1" customFormat="1">
      <c r="D26345" s="32"/>
      <c r="G26345" s="32"/>
      <c r="I26345" s="7"/>
      <c r="J26345" s="7"/>
      <c r="K26345" s="7"/>
      <c r="N26345" s="7"/>
    </row>
    <row r="26346" spans="4:14" s="1" customFormat="1">
      <c r="D26346" s="32"/>
      <c r="G26346" s="32"/>
      <c r="I26346" s="7"/>
      <c r="J26346" s="7"/>
      <c r="K26346" s="7"/>
      <c r="N26346" s="7"/>
    </row>
    <row r="26347" spans="4:14" s="1" customFormat="1">
      <c r="D26347" s="32"/>
      <c r="G26347" s="32"/>
      <c r="I26347" s="7"/>
      <c r="J26347" s="7"/>
      <c r="K26347" s="7"/>
      <c r="N26347" s="7"/>
    </row>
    <row r="26348" spans="4:14" s="1" customFormat="1">
      <c r="D26348" s="32"/>
      <c r="G26348" s="32"/>
      <c r="I26348" s="7"/>
      <c r="J26348" s="7"/>
      <c r="K26348" s="7"/>
      <c r="N26348" s="7"/>
    </row>
    <row r="26349" spans="4:14" s="1" customFormat="1">
      <c r="D26349" s="32"/>
      <c r="G26349" s="32"/>
      <c r="I26349" s="7"/>
      <c r="J26349" s="7"/>
      <c r="K26349" s="7"/>
      <c r="N26349" s="7"/>
    </row>
    <row r="26350" spans="4:14" s="1" customFormat="1">
      <c r="D26350" s="32"/>
      <c r="G26350" s="32"/>
      <c r="I26350" s="7"/>
      <c r="J26350" s="7"/>
      <c r="K26350" s="7"/>
      <c r="N26350" s="7"/>
    </row>
    <row r="26351" spans="4:14" s="1" customFormat="1">
      <c r="D26351" s="32"/>
      <c r="G26351" s="32"/>
      <c r="I26351" s="7"/>
      <c r="J26351" s="7"/>
      <c r="K26351" s="7"/>
      <c r="N26351" s="7"/>
    </row>
    <row r="26352" spans="4:14" s="1" customFormat="1">
      <c r="D26352" s="32"/>
      <c r="G26352" s="32"/>
      <c r="I26352" s="7"/>
      <c r="J26352" s="7"/>
      <c r="K26352" s="7"/>
      <c r="N26352" s="7"/>
    </row>
    <row r="26353" spans="4:14" s="1" customFormat="1">
      <c r="D26353" s="32"/>
      <c r="G26353" s="32"/>
      <c r="I26353" s="7"/>
      <c r="J26353" s="7"/>
      <c r="K26353" s="7"/>
      <c r="N26353" s="7"/>
    </row>
    <row r="26354" spans="4:14" s="1" customFormat="1">
      <c r="D26354" s="32"/>
      <c r="G26354" s="32"/>
      <c r="I26354" s="7"/>
      <c r="J26354" s="7"/>
      <c r="K26354" s="7"/>
      <c r="N26354" s="7"/>
    </row>
    <row r="26355" spans="4:14" s="1" customFormat="1">
      <c r="D26355" s="32"/>
      <c r="G26355" s="32"/>
      <c r="I26355" s="7"/>
      <c r="J26355" s="7"/>
      <c r="K26355" s="7"/>
      <c r="N26355" s="7"/>
    </row>
    <row r="26356" spans="4:14" s="1" customFormat="1">
      <c r="D26356" s="32"/>
      <c r="G26356" s="32"/>
      <c r="I26356" s="7"/>
      <c r="J26356" s="7"/>
      <c r="K26356" s="7"/>
      <c r="N26356" s="7"/>
    </row>
    <row r="26357" spans="4:14" s="1" customFormat="1">
      <c r="D26357" s="32"/>
      <c r="G26357" s="32"/>
      <c r="I26357" s="7"/>
      <c r="J26357" s="7"/>
      <c r="K26357" s="7"/>
      <c r="N26357" s="7"/>
    </row>
    <row r="26358" spans="4:14" s="1" customFormat="1">
      <c r="D26358" s="32"/>
      <c r="G26358" s="32"/>
      <c r="I26358" s="7"/>
      <c r="J26358" s="7"/>
      <c r="K26358" s="7"/>
      <c r="N26358" s="7"/>
    </row>
    <row r="26359" spans="4:14" s="1" customFormat="1">
      <c r="D26359" s="32"/>
      <c r="G26359" s="32"/>
      <c r="I26359" s="7"/>
      <c r="J26359" s="7"/>
      <c r="K26359" s="7"/>
      <c r="N26359" s="7"/>
    </row>
    <row r="26360" spans="4:14" s="1" customFormat="1">
      <c r="D26360" s="32"/>
      <c r="G26360" s="32"/>
      <c r="I26360" s="7"/>
      <c r="J26360" s="7"/>
      <c r="K26360" s="7"/>
      <c r="N26360" s="7"/>
    </row>
    <row r="26361" spans="4:14" s="1" customFormat="1">
      <c r="D26361" s="32"/>
      <c r="G26361" s="32"/>
      <c r="I26361" s="7"/>
      <c r="J26361" s="7"/>
      <c r="K26361" s="7"/>
      <c r="N26361" s="7"/>
    </row>
    <row r="26362" spans="4:14" s="1" customFormat="1">
      <c r="D26362" s="32"/>
      <c r="G26362" s="32"/>
      <c r="I26362" s="7"/>
      <c r="J26362" s="7"/>
      <c r="K26362" s="7"/>
      <c r="N26362" s="7"/>
    </row>
    <row r="26363" spans="4:14" s="1" customFormat="1">
      <c r="D26363" s="32"/>
      <c r="G26363" s="32"/>
      <c r="I26363" s="7"/>
      <c r="J26363" s="7"/>
      <c r="K26363" s="7"/>
      <c r="N26363" s="7"/>
    </row>
    <row r="26364" spans="4:14" s="1" customFormat="1">
      <c r="D26364" s="32"/>
      <c r="G26364" s="32"/>
      <c r="I26364" s="7"/>
      <c r="J26364" s="7"/>
      <c r="K26364" s="7"/>
      <c r="N26364" s="7"/>
    </row>
    <row r="26365" spans="4:14" s="1" customFormat="1">
      <c r="D26365" s="32"/>
      <c r="G26365" s="32"/>
      <c r="I26365" s="7"/>
      <c r="J26365" s="7"/>
      <c r="K26365" s="7"/>
      <c r="N26365" s="7"/>
    </row>
    <row r="26366" spans="4:14" s="1" customFormat="1">
      <c r="D26366" s="32"/>
      <c r="G26366" s="32"/>
      <c r="I26366" s="7"/>
      <c r="J26366" s="7"/>
      <c r="K26366" s="7"/>
      <c r="N26366" s="7"/>
    </row>
    <row r="26367" spans="4:14" s="1" customFormat="1">
      <c r="D26367" s="32"/>
      <c r="G26367" s="32"/>
      <c r="I26367" s="7"/>
      <c r="J26367" s="7"/>
      <c r="K26367" s="7"/>
      <c r="N26367" s="7"/>
    </row>
    <row r="26368" spans="4:14" s="1" customFormat="1">
      <c r="D26368" s="32"/>
      <c r="G26368" s="32"/>
      <c r="I26368" s="7"/>
      <c r="J26368" s="7"/>
      <c r="K26368" s="7"/>
      <c r="N26368" s="7"/>
    </row>
    <row r="26369" spans="4:14" s="1" customFormat="1">
      <c r="D26369" s="32"/>
      <c r="G26369" s="32"/>
      <c r="I26369" s="7"/>
      <c r="J26369" s="7"/>
      <c r="K26369" s="7"/>
      <c r="N26369" s="7"/>
    </row>
    <row r="26370" spans="4:14" s="1" customFormat="1">
      <c r="D26370" s="32"/>
      <c r="G26370" s="32"/>
      <c r="I26370" s="7"/>
      <c r="J26370" s="7"/>
      <c r="K26370" s="7"/>
      <c r="N26370" s="7"/>
    </row>
    <row r="26371" spans="4:14" s="1" customFormat="1">
      <c r="D26371" s="32"/>
      <c r="G26371" s="32"/>
      <c r="I26371" s="7"/>
      <c r="J26371" s="7"/>
      <c r="K26371" s="7"/>
      <c r="N26371" s="7"/>
    </row>
    <row r="26372" spans="4:14" s="1" customFormat="1">
      <c r="D26372" s="32"/>
      <c r="G26372" s="32"/>
      <c r="I26372" s="7"/>
      <c r="J26372" s="7"/>
      <c r="K26372" s="7"/>
      <c r="N26372" s="7"/>
    </row>
    <row r="26373" spans="4:14" s="1" customFormat="1">
      <c r="D26373" s="32"/>
      <c r="G26373" s="32"/>
      <c r="I26373" s="7"/>
      <c r="J26373" s="7"/>
      <c r="K26373" s="7"/>
      <c r="N26373" s="7"/>
    </row>
    <row r="26374" spans="4:14" s="1" customFormat="1">
      <c r="D26374" s="32"/>
      <c r="G26374" s="32"/>
      <c r="I26374" s="7"/>
      <c r="J26374" s="7"/>
      <c r="K26374" s="7"/>
      <c r="N26374" s="7"/>
    </row>
    <row r="26375" spans="4:14" s="1" customFormat="1">
      <c r="D26375" s="32"/>
      <c r="G26375" s="32"/>
      <c r="I26375" s="7"/>
      <c r="J26375" s="7"/>
      <c r="K26375" s="7"/>
      <c r="N26375" s="7"/>
    </row>
    <row r="26376" spans="4:14" s="1" customFormat="1">
      <c r="D26376" s="32"/>
      <c r="G26376" s="32"/>
      <c r="I26376" s="7"/>
      <c r="J26376" s="7"/>
      <c r="K26376" s="7"/>
      <c r="N26376" s="7"/>
    </row>
    <row r="26377" spans="4:14" s="1" customFormat="1">
      <c r="D26377" s="32"/>
      <c r="G26377" s="32"/>
      <c r="I26377" s="7"/>
      <c r="J26377" s="7"/>
      <c r="K26377" s="7"/>
      <c r="N26377" s="7"/>
    </row>
    <row r="26378" spans="4:14" s="1" customFormat="1">
      <c r="D26378" s="32"/>
      <c r="G26378" s="32"/>
      <c r="I26378" s="7"/>
      <c r="J26378" s="7"/>
      <c r="K26378" s="7"/>
      <c r="N26378" s="7"/>
    </row>
    <row r="26379" spans="4:14" s="1" customFormat="1">
      <c r="D26379" s="32"/>
      <c r="G26379" s="32"/>
      <c r="I26379" s="7"/>
      <c r="J26379" s="7"/>
      <c r="K26379" s="7"/>
      <c r="N26379" s="7"/>
    </row>
    <row r="26380" spans="4:14" s="1" customFormat="1">
      <c r="D26380" s="32"/>
      <c r="G26380" s="32"/>
      <c r="I26380" s="7"/>
      <c r="J26380" s="7"/>
      <c r="K26380" s="7"/>
      <c r="N26380" s="7"/>
    </row>
    <row r="26381" spans="4:14" s="1" customFormat="1">
      <c r="D26381" s="32"/>
      <c r="G26381" s="32"/>
      <c r="I26381" s="7"/>
      <c r="J26381" s="7"/>
      <c r="K26381" s="7"/>
      <c r="N26381" s="7"/>
    </row>
    <row r="26382" spans="4:14" s="1" customFormat="1">
      <c r="D26382" s="32"/>
      <c r="G26382" s="32"/>
      <c r="I26382" s="7"/>
      <c r="J26382" s="7"/>
      <c r="K26382" s="7"/>
      <c r="N26382" s="7"/>
    </row>
    <row r="26383" spans="4:14" s="1" customFormat="1">
      <c r="D26383" s="32"/>
      <c r="G26383" s="32"/>
      <c r="I26383" s="7"/>
      <c r="J26383" s="7"/>
      <c r="K26383" s="7"/>
      <c r="N26383" s="7"/>
    </row>
    <row r="26384" spans="4:14" s="1" customFormat="1">
      <c r="D26384" s="32"/>
      <c r="G26384" s="32"/>
      <c r="I26384" s="7"/>
      <c r="J26384" s="7"/>
      <c r="K26384" s="7"/>
      <c r="N26384" s="7"/>
    </row>
    <row r="26385" spans="4:14" s="1" customFormat="1">
      <c r="D26385" s="32"/>
      <c r="G26385" s="32"/>
      <c r="I26385" s="7"/>
      <c r="J26385" s="7"/>
      <c r="K26385" s="7"/>
      <c r="N26385" s="7"/>
    </row>
    <row r="26386" spans="4:14" s="1" customFormat="1">
      <c r="D26386" s="32"/>
      <c r="G26386" s="32"/>
      <c r="I26386" s="7"/>
      <c r="J26386" s="7"/>
      <c r="K26386" s="7"/>
      <c r="N26386" s="7"/>
    </row>
    <row r="26387" spans="4:14" s="1" customFormat="1">
      <c r="D26387" s="32"/>
      <c r="G26387" s="32"/>
      <c r="I26387" s="7"/>
      <c r="J26387" s="7"/>
      <c r="K26387" s="7"/>
      <c r="N26387" s="7"/>
    </row>
    <row r="26388" spans="4:14" s="1" customFormat="1">
      <c r="D26388" s="32"/>
      <c r="G26388" s="32"/>
      <c r="I26388" s="7"/>
      <c r="J26388" s="7"/>
      <c r="K26388" s="7"/>
      <c r="N26388" s="7"/>
    </row>
    <row r="26389" spans="4:14" s="1" customFormat="1">
      <c r="D26389" s="32"/>
      <c r="G26389" s="32"/>
      <c r="I26389" s="7"/>
      <c r="J26389" s="7"/>
      <c r="K26389" s="7"/>
      <c r="N26389" s="7"/>
    </row>
    <row r="26390" spans="4:14" s="1" customFormat="1">
      <c r="D26390" s="32"/>
      <c r="G26390" s="32"/>
      <c r="I26390" s="7"/>
      <c r="J26390" s="7"/>
      <c r="K26390" s="7"/>
      <c r="N26390" s="7"/>
    </row>
    <row r="26391" spans="4:14" s="1" customFormat="1">
      <c r="D26391" s="32"/>
      <c r="G26391" s="32"/>
      <c r="I26391" s="7"/>
      <c r="J26391" s="7"/>
      <c r="K26391" s="7"/>
      <c r="N26391" s="7"/>
    </row>
    <row r="26392" spans="4:14" s="1" customFormat="1">
      <c r="D26392" s="32"/>
      <c r="G26392" s="32"/>
      <c r="I26392" s="7"/>
      <c r="J26392" s="7"/>
      <c r="K26392" s="7"/>
      <c r="N26392" s="7"/>
    </row>
    <row r="26393" spans="4:14" s="1" customFormat="1">
      <c r="D26393" s="32"/>
      <c r="G26393" s="32"/>
      <c r="I26393" s="7"/>
      <c r="J26393" s="7"/>
      <c r="K26393" s="7"/>
      <c r="N26393" s="7"/>
    </row>
    <row r="26394" spans="4:14" s="1" customFormat="1">
      <c r="D26394" s="32"/>
      <c r="G26394" s="32"/>
      <c r="I26394" s="7"/>
      <c r="J26394" s="7"/>
      <c r="K26394" s="7"/>
      <c r="N26394" s="7"/>
    </row>
    <row r="26395" spans="4:14" s="1" customFormat="1">
      <c r="D26395" s="32"/>
      <c r="G26395" s="32"/>
      <c r="I26395" s="7"/>
      <c r="J26395" s="7"/>
      <c r="K26395" s="7"/>
      <c r="N26395" s="7"/>
    </row>
    <row r="26396" spans="4:14" s="1" customFormat="1">
      <c r="D26396" s="32"/>
      <c r="G26396" s="32"/>
      <c r="I26396" s="7"/>
      <c r="J26396" s="7"/>
      <c r="K26396" s="7"/>
      <c r="N26396" s="7"/>
    </row>
    <row r="26397" spans="4:14" s="1" customFormat="1">
      <c r="D26397" s="32"/>
      <c r="G26397" s="32"/>
      <c r="I26397" s="7"/>
      <c r="J26397" s="7"/>
      <c r="K26397" s="7"/>
      <c r="N26397" s="7"/>
    </row>
    <row r="26398" spans="4:14" s="1" customFormat="1">
      <c r="D26398" s="32"/>
      <c r="G26398" s="32"/>
      <c r="I26398" s="7"/>
      <c r="J26398" s="7"/>
      <c r="K26398" s="7"/>
      <c r="N26398" s="7"/>
    </row>
    <row r="26399" spans="4:14" s="1" customFormat="1">
      <c r="D26399" s="32"/>
      <c r="G26399" s="32"/>
      <c r="I26399" s="7"/>
      <c r="J26399" s="7"/>
      <c r="K26399" s="7"/>
      <c r="N26399" s="7"/>
    </row>
    <row r="26400" spans="4:14" s="1" customFormat="1">
      <c r="D26400" s="32"/>
      <c r="G26400" s="32"/>
      <c r="I26400" s="7"/>
      <c r="J26400" s="7"/>
      <c r="K26400" s="7"/>
      <c r="N26400" s="7"/>
    </row>
    <row r="26401" spans="4:14" s="1" customFormat="1">
      <c r="D26401" s="32"/>
      <c r="G26401" s="32"/>
      <c r="I26401" s="7"/>
      <c r="J26401" s="7"/>
      <c r="K26401" s="7"/>
      <c r="N26401" s="7"/>
    </row>
    <row r="26402" spans="4:14" s="1" customFormat="1">
      <c r="D26402" s="32"/>
      <c r="G26402" s="32"/>
      <c r="I26402" s="7"/>
      <c r="J26402" s="7"/>
      <c r="K26402" s="7"/>
      <c r="N26402" s="7"/>
    </row>
    <row r="26403" spans="4:14" s="1" customFormat="1">
      <c r="D26403" s="32"/>
      <c r="G26403" s="32"/>
      <c r="I26403" s="7"/>
      <c r="J26403" s="7"/>
      <c r="K26403" s="7"/>
      <c r="N26403" s="7"/>
    </row>
    <row r="26404" spans="4:14" s="1" customFormat="1">
      <c r="D26404" s="32"/>
      <c r="G26404" s="32"/>
      <c r="I26404" s="7"/>
      <c r="J26404" s="7"/>
      <c r="K26404" s="7"/>
      <c r="N26404" s="7"/>
    </row>
    <row r="26405" spans="4:14" s="1" customFormat="1">
      <c r="D26405" s="32"/>
      <c r="G26405" s="32"/>
      <c r="I26405" s="7"/>
      <c r="J26405" s="7"/>
      <c r="K26405" s="7"/>
      <c r="N26405" s="7"/>
    </row>
    <row r="26406" spans="4:14" s="1" customFormat="1">
      <c r="D26406" s="32"/>
      <c r="G26406" s="32"/>
      <c r="I26406" s="7"/>
      <c r="J26406" s="7"/>
      <c r="K26406" s="7"/>
      <c r="N26406" s="7"/>
    </row>
    <row r="26407" spans="4:14" s="1" customFormat="1">
      <c r="D26407" s="32"/>
      <c r="G26407" s="32"/>
      <c r="I26407" s="7"/>
      <c r="J26407" s="7"/>
      <c r="K26407" s="7"/>
      <c r="N26407" s="7"/>
    </row>
    <row r="26408" spans="4:14" s="1" customFormat="1">
      <c r="D26408" s="32"/>
      <c r="G26408" s="32"/>
      <c r="I26408" s="7"/>
      <c r="J26408" s="7"/>
      <c r="K26408" s="7"/>
      <c r="N26408" s="7"/>
    </row>
    <row r="26409" spans="4:14" s="1" customFormat="1">
      <c r="D26409" s="32"/>
      <c r="G26409" s="32"/>
      <c r="I26409" s="7"/>
      <c r="J26409" s="7"/>
      <c r="K26409" s="7"/>
      <c r="N26409" s="7"/>
    </row>
    <row r="26410" spans="4:14" s="1" customFormat="1">
      <c r="D26410" s="32"/>
      <c r="G26410" s="32"/>
      <c r="I26410" s="7"/>
      <c r="J26410" s="7"/>
      <c r="K26410" s="7"/>
      <c r="N26410" s="7"/>
    </row>
    <row r="26411" spans="4:14" s="1" customFormat="1">
      <c r="D26411" s="32"/>
      <c r="G26411" s="32"/>
      <c r="I26411" s="7"/>
      <c r="J26411" s="7"/>
      <c r="K26411" s="7"/>
      <c r="N26411" s="7"/>
    </row>
    <row r="26412" spans="4:14" s="1" customFormat="1">
      <c r="D26412" s="32"/>
      <c r="G26412" s="32"/>
      <c r="I26412" s="7"/>
      <c r="J26412" s="7"/>
      <c r="K26412" s="7"/>
      <c r="N26412" s="7"/>
    </row>
    <row r="26413" spans="4:14" s="1" customFormat="1">
      <c r="D26413" s="32"/>
      <c r="G26413" s="32"/>
      <c r="I26413" s="7"/>
      <c r="J26413" s="7"/>
      <c r="K26413" s="7"/>
      <c r="N26413" s="7"/>
    </row>
    <row r="26414" spans="4:14" s="1" customFormat="1">
      <c r="D26414" s="32"/>
      <c r="G26414" s="32"/>
      <c r="I26414" s="7"/>
      <c r="J26414" s="7"/>
      <c r="K26414" s="7"/>
      <c r="N26414" s="7"/>
    </row>
    <row r="26415" spans="4:14" s="1" customFormat="1">
      <c r="D26415" s="32"/>
      <c r="G26415" s="32"/>
      <c r="I26415" s="7"/>
      <c r="J26415" s="7"/>
      <c r="K26415" s="7"/>
      <c r="N26415" s="7"/>
    </row>
    <row r="26416" spans="4:14" s="1" customFormat="1">
      <c r="D26416" s="32"/>
      <c r="G26416" s="32"/>
      <c r="I26416" s="7"/>
      <c r="J26416" s="7"/>
      <c r="K26416" s="7"/>
      <c r="N26416" s="7"/>
    </row>
    <row r="26417" spans="4:14" s="1" customFormat="1">
      <c r="D26417" s="32"/>
      <c r="G26417" s="32"/>
      <c r="I26417" s="7"/>
      <c r="J26417" s="7"/>
      <c r="K26417" s="7"/>
      <c r="N26417" s="7"/>
    </row>
    <row r="26418" spans="4:14" s="1" customFormat="1">
      <c r="D26418" s="32"/>
      <c r="G26418" s="32"/>
      <c r="I26418" s="7"/>
      <c r="J26418" s="7"/>
      <c r="K26418" s="7"/>
      <c r="N26418" s="7"/>
    </row>
    <row r="26419" spans="4:14" s="1" customFormat="1">
      <c r="D26419" s="32"/>
      <c r="G26419" s="32"/>
      <c r="I26419" s="7"/>
      <c r="J26419" s="7"/>
      <c r="K26419" s="7"/>
      <c r="N26419" s="7"/>
    </row>
    <row r="26420" spans="4:14" s="1" customFormat="1">
      <c r="D26420" s="32"/>
      <c r="G26420" s="32"/>
      <c r="I26420" s="7"/>
      <c r="J26420" s="7"/>
      <c r="K26420" s="7"/>
      <c r="N26420" s="7"/>
    </row>
    <row r="26421" spans="4:14" s="1" customFormat="1">
      <c r="D26421" s="32"/>
      <c r="G26421" s="32"/>
      <c r="I26421" s="7"/>
      <c r="J26421" s="7"/>
      <c r="K26421" s="7"/>
      <c r="N26421" s="7"/>
    </row>
    <row r="26422" spans="4:14" s="1" customFormat="1">
      <c r="D26422" s="32"/>
      <c r="G26422" s="32"/>
      <c r="I26422" s="7"/>
      <c r="J26422" s="7"/>
      <c r="K26422" s="7"/>
      <c r="N26422" s="7"/>
    </row>
    <row r="26423" spans="4:14" s="1" customFormat="1">
      <c r="D26423" s="32"/>
      <c r="G26423" s="32"/>
      <c r="I26423" s="7"/>
      <c r="J26423" s="7"/>
      <c r="K26423" s="7"/>
      <c r="N26423" s="7"/>
    </row>
    <row r="26424" spans="4:14" s="1" customFormat="1">
      <c r="D26424" s="32"/>
      <c r="G26424" s="32"/>
      <c r="I26424" s="7"/>
      <c r="J26424" s="7"/>
      <c r="K26424" s="7"/>
      <c r="N26424" s="7"/>
    </row>
    <row r="26425" spans="4:14" s="1" customFormat="1">
      <c r="D26425" s="32"/>
      <c r="G26425" s="32"/>
      <c r="I26425" s="7"/>
      <c r="J26425" s="7"/>
      <c r="K26425" s="7"/>
      <c r="N26425" s="7"/>
    </row>
    <row r="26426" spans="4:14" s="1" customFormat="1">
      <c r="D26426" s="32"/>
      <c r="G26426" s="32"/>
      <c r="I26426" s="7"/>
      <c r="J26426" s="7"/>
      <c r="K26426" s="7"/>
      <c r="N26426" s="7"/>
    </row>
    <row r="26427" spans="4:14" s="1" customFormat="1">
      <c r="D26427" s="32"/>
      <c r="G26427" s="32"/>
      <c r="I26427" s="7"/>
      <c r="J26427" s="7"/>
      <c r="K26427" s="7"/>
      <c r="N26427" s="7"/>
    </row>
    <row r="26428" spans="4:14" s="1" customFormat="1">
      <c r="D26428" s="32"/>
      <c r="G26428" s="32"/>
      <c r="I26428" s="7"/>
      <c r="J26428" s="7"/>
      <c r="K26428" s="7"/>
      <c r="N26428" s="7"/>
    </row>
    <row r="26429" spans="4:14" s="1" customFormat="1">
      <c r="D26429" s="32"/>
      <c r="G26429" s="32"/>
      <c r="I26429" s="7"/>
      <c r="J26429" s="7"/>
      <c r="K26429" s="7"/>
      <c r="N26429" s="7"/>
    </row>
    <row r="26430" spans="4:14" s="1" customFormat="1">
      <c r="D26430" s="32"/>
      <c r="G26430" s="32"/>
      <c r="I26430" s="7"/>
      <c r="J26430" s="7"/>
      <c r="K26430" s="7"/>
      <c r="N26430" s="7"/>
    </row>
    <row r="26431" spans="4:14" s="1" customFormat="1">
      <c r="D26431" s="32"/>
      <c r="G26431" s="32"/>
      <c r="I26431" s="7"/>
      <c r="J26431" s="7"/>
      <c r="K26431" s="7"/>
      <c r="N26431" s="7"/>
    </row>
    <row r="26432" spans="4:14" s="1" customFormat="1">
      <c r="D26432" s="32"/>
      <c r="G26432" s="32"/>
      <c r="I26432" s="7"/>
      <c r="J26432" s="7"/>
      <c r="K26432" s="7"/>
      <c r="N26432" s="7"/>
    </row>
    <row r="26433" spans="4:14" s="1" customFormat="1">
      <c r="D26433" s="32"/>
      <c r="G26433" s="32"/>
      <c r="I26433" s="7"/>
      <c r="J26433" s="7"/>
      <c r="K26433" s="7"/>
      <c r="N26433" s="7"/>
    </row>
    <row r="26434" spans="4:14" s="1" customFormat="1">
      <c r="D26434" s="32"/>
      <c r="G26434" s="32"/>
      <c r="I26434" s="7"/>
      <c r="J26434" s="7"/>
      <c r="K26434" s="7"/>
      <c r="N26434" s="7"/>
    </row>
    <row r="26435" spans="4:14" s="1" customFormat="1">
      <c r="D26435" s="32"/>
      <c r="G26435" s="32"/>
      <c r="I26435" s="7"/>
      <c r="J26435" s="7"/>
      <c r="K26435" s="7"/>
      <c r="N26435" s="7"/>
    </row>
    <row r="26436" spans="4:14" s="1" customFormat="1">
      <c r="D26436" s="32"/>
      <c r="G26436" s="32"/>
      <c r="I26436" s="7"/>
      <c r="J26436" s="7"/>
      <c r="K26436" s="7"/>
      <c r="N26436" s="7"/>
    </row>
    <row r="26437" spans="4:14" s="1" customFormat="1">
      <c r="D26437" s="32"/>
      <c r="G26437" s="32"/>
      <c r="I26437" s="7"/>
      <c r="J26437" s="7"/>
      <c r="K26437" s="7"/>
      <c r="N26437" s="7"/>
    </row>
    <row r="26438" spans="4:14" s="1" customFormat="1">
      <c r="D26438" s="32"/>
      <c r="G26438" s="32"/>
      <c r="I26438" s="7"/>
      <c r="J26438" s="7"/>
      <c r="K26438" s="7"/>
      <c r="N26438" s="7"/>
    </row>
    <row r="26439" spans="4:14" s="1" customFormat="1">
      <c r="D26439" s="32"/>
      <c r="G26439" s="32"/>
      <c r="I26439" s="7"/>
      <c r="J26439" s="7"/>
      <c r="K26439" s="7"/>
      <c r="N26439" s="7"/>
    </row>
    <row r="26440" spans="4:14" s="1" customFormat="1">
      <c r="D26440" s="32"/>
      <c r="G26440" s="32"/>
      <c r="I26440" s="7"/>
      <c r="J26440" s="7"/>
      <c r="K26440" s="7"/>
      <c r="N26440" s="7"/>
    </row>
    <row r="26441" spans="4:14" s="1" customFormat="1">
      <c r="D26441" s="32"/>
      <c r="G26441" s="32"/>
      <c r="I26441" s="7"/>
      <c r="J26441" s="7"/>
      <c r="K26441" s="7"/>
      <c r="N26441" s="7"/>
    </row>
    <row r="26442" spans="4:14" s="1" customFormat="1">
      <c r="D26442" s="32"/>
      <c r="G26442" s="32"/>
      <c r="I26442" s="7"/>
      <c r="J26442" s="7"/>
      <c r="K26442" s="7"/>
      <c r="N26442" s="7"/>
    </row>
    <row r="26443" spans="4:14" s="1" customFormat="1">
      <c r="D26443" s="32"/>
      <c r="G26443" s="32"/>
      <c r="I26443" s="7"/>
      <c r="J26443" s="7"/>
      <c r="K26443" s="7"/>
      <c r="N26443" s="7"/>
    </row>
    <row r="26444" spans="4:14" s="1" customFormat="1">
      <c r="D26444" s="32"/>
      <c r="G26444" s="32"/>
      <c r="I26444" s="7"/>
      <c r="J26444" s="7"/>
      <c r="K26444" s="7"/>
      <c r="N26444" s="7"/>
    </row>
    <row r="26445" spans="4:14" s="1" customFormat="1">
      <c r="D26445" s="32"/>
      <c r="G26445" s="32"/>
      <c r="I26445" s="7"/>
      <c r="J26445" s="7"/>
      <c r="K26445" s="7"/>
      <c r="N26445" s="7"/>
    </row>
    <row r="26446" spans="4:14" s="1" customFormat="1">
      <c r="D26446" s="32"/>
      <c r="G26446" s="32"/>
      <c r="I26446" s="7"/>
      <c r="J26446" s="7"/>
      <c r="K26446" s="7"/>
      <c r="N26446" s="7"/>
    </row>
    <row r="26447" spans="4:14" s="1" customFormat="1">
      <c r="D26447" s="32"/>
      <c r="G26447" s="32"/>
      <c r="I26447" s="7"/>
      <c r="J26447" s="7"/>
      <c r="K26447" s="7"/>
      <c r="N26447" s="7"/>
    </row>
    <row r="26448" spans="4:14" s="1" customFormat="1">
      <c r="D26448" s="32"/>
      <c r="G26448" s="32"/>
      <c r="I26448" s="7"/>
      <c r="J26448" s="7"/>
      <c r="K26448" s="7"/>
      <c r="N26448" s="7"/>
    </row>
    <row r="26449" spans="4:14" s="1" customFormat="1">
      <c r="D26449" s="32"/>
      <c r="G26449" s="32"/>
      <c r="I26449" s="7"/>
      <c r="J26449" s="7"/>
      <c r="K26449" s="7"/>
      <c r="N26449" s="7"/>
    </row>
    <row r="26450" spans="4:14" s="1" customFormat="1">
      <c r="D26450" s="32"/>
      <c r="G26450" s="32"/>
      <c r="I26450" s="7"/>
      <c r="J26450" s="7"/>
      <c r="K26450" s="7"/>
      <c r="N26450" s="7"/>
    </row>
    <row r="26451" spans="4:14" s="1" customFormat="1">
      <c r="D26451" s="32"/>
      <c r="G26451" s="32"/>
      <c r="I26451" s="7"/>
      <c r="J26451" s="7"/>
      <c r="K26451" s="7"/>
      <c r="N26451" s="7"/>
    </row>
    <row r="26452" spans="4:14" s="1" customFormat="1">
      <c r="D26452" s="32"/>
      <c r="G26452" s="32"/>
      <c r="I26452" s="7"/>
      <c r="J26452" s="7"/>
      <c r="K26452" s="7"/>
      <c r="N26452" s="7"/>
    </row>
    <row r="26453" spans="4:14" s="1" customFormat="1">
      <c r="D26453" s="32"/>
      <c r="G26453" s="32"/>
      <c r="I26453" s="7"/>
      <c r="J26453" s="7"/>
      <c r="K26453" s="7"/>
      <c r="N26453" s="7"/>
    </row>
    <row r="26454" spans="4:14" s="1" customFormat="1">
      <c r="D26454" s="32"/>
      <c r="G26454" s="32"/>
      <c r="I26454" s="7"/>
      <c r="J26454" s="7"/>
      <c r="K26454" s="7"/>
      <c r="N26454" s="7"/>
    </row>
    <row r="26455" spans="4:14" s="1" customFormat="1">
      <c r="D26455" s="32"/>
      <c r="G26455" s="32"/>
      <c r="I26455" s="7"/>
      <c r="J26455" s="7"/>
      <c r="K26455" s="7"/>
      <c r="N26455" s="7"/>
    </row>
    <row r="26456" spans="4:14" s="1" customFormat="1">
      <c r="D26456" s="32"/>
      <c r="G26456" s="32"/>
      <c r="I26456" s="7"/>
      <c r="J26456" s="7"/>
      <c r="K26456" s="7"/>
      <c r="N26456" s="7"/>
    </row>
    <row r="26457" spans="4:14" s="1" customFormat="1">
      <c r="D26457" s="32"/>
      <c r="G26457" s="32"/>
      <c r="I26457" s="7"/>
      <c r="J26457" s="7"/>
      <c r="K26457" s="7"/>
      <c r="N26457" s="7"/>
    </row>
    <row r="26458" spans="4:14" s="1" customFormat="1">
      <c r="D26458" s="32"/>
      <c r="G26458" s="32"/>
      <c r="I26458" s="7"/>
      <c r="J26458" s="7"/>
      <c r="K26458" s="7"/>
      <c r="N26458" s="7"/>
    </row>
    <row r="26459" spans="4:14" s="1" customFormat="1">
      <c r="D26459" s="32"/>
      <c r="G26459" s="32"/>
      <c r="I26459" s="7"/>
      <c r="J26459" s="7"/>
      <c r="K26459" s="7"/>
      <c r="N26459" s="7"/>
    </row>
    <row r="26460" spans="4:14" s="1" customFormat="1">
      <c r="D26460" s="32"/>
      <c r="G26460" s="32"/>
      <c r="I26460" s="7"/>
      <c r="J26460" s="7"/>
      <c r="K26460" s="7"/>
      <c r="N26460" s="7"/>
    </row>
    <row r="26461" spans="4:14" s="1" customFormat="1">
      <c r="D26461" s="32"/>
      <c r="G26461" s="32"/>
      <c r="I26461" s="7"/>
      <c r="J26461" s="7"/>
      <c r="K26461" s="7"/>
      <c r="N26461" s="7"/>
    </row>
    <row r="26462" spans="4:14" s="1" customFormat="1">
      <c r="D26462" s="32"/>
      <c r="G26462" s="32"/>
      <c r="I26462" s="7"/>
      <c r="J26462" s="7"/>
      <c r="K26462" s="7"/>
      <c r="N26462" s="7"/>
    </row>
    <row r="26463" spans="4:14" s="1" customFormat="1">
      <c r="D26463" s="32"/>
      <c r="G26463" s="32"/>
      <c r="I26463" s="7"/>
      <c r="J26463" s="7"/>
      <c r="K26463" s="7"/>
      <c r="N26463" s="7"/>
    </row>
    <row r="26464" spans="4:14" s="1" customFormat="1">
      <c r="D26464" s="32"/>
      <c r="G26464" s="32"/>
      <c r="I26464" s="7"/>
      <c r="J26464" s="7"/>
      <c r="K26464" s="7"/>
      <c r="N26464" s="7"/>
    </row>
    <row r="26465" spans="4:14" s="1" customFormat="1">
      <c r="D26465" s="32"/>
      <c r="G26465" s="32"/>
      <c r="I26465" s="7"/>
      <c r="J26465" s="7"/>
      <c r="K26465" s="7"/>
      <c r="N26465" s="7"/>
    </row>
    <row r="26466" spans="4:14" s="1" customFormat="1">
      <c r="D26466" s="32"/>
      <c r="G26466" s="32"/>
      <c r="I26466" s="7"/>
      <c r="J26466" s="7"/>
      <c r="K26466" s="7"/>
      <c r="N26466" s="7"/>
    </row>
    <row r="26467" spans="4:14" s="1" customFormat="1">
      <c r="D26467" s="32"/>
      <c r="G26467" s="32"/>
      <c r="I26467" s="7"/>
      <c r="J26467" s="7"/>
      <c r="K26467" s="7"/>
      <c r="N26467" s="7"/>
    </row>
    <row r="26468" spans="4:14" s="1" customFormat="1">
      <c r="D26468" s="32"/>
      <c r="G26468" s="32"/>
      <c r="I26468" s="7"/>
      <c r="J26468" s="7"/>
      <c r="K26468" s="7"/>
      <c r="N26468" s="7"/>
    </row>
    <row r="26469" spans="4:14" s="1" customFormat="1">
      <c r="D26469" s="32"/>
      <c r="G26469" s="32"/>
      <c r="I26469" s="7"/>
      <c r="J26469" s="7"/>
      <c r="K26469" s="7"/>
      <c r="N26469" s="7"/>
    </row>
    <row r="26470" spans="4:14" s="1" customFormat="1">
      <c r="D26470" s="32"/>
      <c r="G26470" s="32"/>
      <c r="I26470" s="7"/>
      <c r="J26470" s="7"/>
      <c r="K26470" s="7"/>
      <c r="N26470" s="7"/>
    </row>
    <row r="26471" spans="4:14" s="1" customFormat="1">
      <c r="D26471" s="32"/>
      <c r="G26471" s="32"/>
      <c r="I26471" s="7"/>
      <c r="J26471" s="7"/>
      <c r="K26471" s="7"/>
      <c r="N26471" s="7"/>
    </row>
    <row r="26472" spans="4:14" s="1" customFormat="1">
      <c r="D26472" s="32"/>
      <c r="G26472" s="32"/>
      <c r="I26472" s="7"/>
      <c r="J26472" s="7"/>
      <c r="K26472" s="7"/>
      <c r="N26472" s="7"/>
    </row>
    <row r="26473" spans="4:14" s="1" customFormat="1">
      <c r="D26473" s="32"/>
      <c r="G26473" s="32"/>
      <c r="I26473" s="7"/>
      <c r="J26473" s="7"/>
      <c r="K26473" s="7"/>
      <c r="N26473" s="7"/>
    </row>
    <row r="26474" spans="4:14" s="1" customFormat="1">
      <c r="D26474" s="32"/>
      <c r="G26474" s="32"/>
      <c r="I26474" s="7"/>
      <c r="J26474" s="7"/>
      <c r="K26474" s="7"/>
      <c r="N26474" s="7"/>
    </row>
    <row r="26475" spans="4:14" s="1" customFormat="1">
      <c r="D26475" s="32"/>
      <c r="G26475" s="32"/>
      <c r="I26475" s="7"/>
      <c r="J26475" s="7"/>
      <c r="K26475" s="7"/>
      <c r="N26475" s="7"/>
    </row>
    <row r="26476" spans="4:14" s="1" customFormat="1">
      <c r="D26476" s="32"/>
      <c r="G26476" s="32"/>
      <c r="I26476" s="7"/>
      <c r="J26476" s="7"/>
      <c r="K26476" s="7"/>
      <c r="N26476" s="7"/>
    </row>
    <row r="26477" spans="4:14" s="1" customFormat="1">
      <c r="D26477" s="32"/>
      <c r="G26477" s="32"/>
      <c r="I26477" s="7"/>
      <c r="J26477" s="7"/>
      <c r="K26477" s="7"/>
      <c r="N26477" s="7"/>
    </row>
    <row r="26478" spans="4:14" s="1" customFormat="1">
      <c r="D26478" s="32"/>
      <c r="G26478" s="32"/>
      <c r="I26478" s="7"/>
      <c r="J26478" s="7"/>
      <c r="K26478" s="7"/>
      <c r="N26478" s="7"/>
    </row>
    <row r="26479" spans="4:14" s="1" customFormat="1">
      <c r="D26479" s="32"/>
      <c r="G26479" s="32"/>
      <c r="I26479" s="7"/>
      <c r="J26479" s="7"/>
      <c r="K26479" s="7"/>
      <c r="N26479" s="7"/>
    </row>
    <row r="26480" spans="4:14" s="1" customFormat="1">
      <c r="D26480" s="32"/>
      <c r="G26480" s="32"/>
      <c r="I26480" s="7"/>
      <c r="J26480" s="7"/>
      <c r="K26480" s="7"/>
      <c r="N26480" s="7"/>
    </row>
    <row r="26481" spans="4:14" s="1" customFormat="1">
      <c r="D26481" s="32"/>
      <c r="G26481" s="32"/>
      <c r="I26481" s="7"/>
      <c r="J26481" s="7"/>
      <c r="K26481" s="7"/>
      <c r="N26481" s="7"/>
    </row>
    <row r="26482" spans="4:14" s="1" customFormat="1">
      <c r="D26482" s="32"/>
      <c r="G26482" s="32"/>
      <c r="I26482" s="7"/>
      <c r="J26482" s="7"/>
      <c r="K26482" s="7"/>
      <c r="N26482" s="7"/>
    </row>
    <row r="26483" spans="4:14" s="1" customFormat="1">
      <c r="D26483" s="32"/>
      <c r="G26483" s="32"/>
      <c r="I26483" s="7"/>
      <c r="J26483" s="7"/>
      <c r="K26483" s="7"/>
      <c r="N26483" s="7"/>
    </row>
    <row r="26484" spans="4:14" s="1" customFormat="1">
      <c r="D26484" s="32"/>
      <c r="G26484" s="32"/>
      <c r="I26484" s="7"/>
      <c r="J26484" s="7"/>
      <c r="K26484" s="7"/>
      <c r="N26484" s="7"/>
    </row>
    <row r="26485" spans="4:14" s="1" customFormat="1">
      <c r="D26485" s="32"/>
      <c r="G26485" s="32"/>
      <c r="I26485" s="7"/>
      <c r="J26485" s="7"/>
      <c r="K26485" s="7"/>
      <c r="N26485" s="7"/>
    </row>
    <row r="26486" spans="4:14" s="1" customFormat="1">
      <c r="D26486" s="32"/>
      <c r="G26486" s="32"/>
      <c r="I26486" s="7"/>
      <c r="J26486" s="7"/>
      <c r="K26486" s="7"/>
      <c r="N26486" s="7"/>
    </row>
    <row r="26487" spans="4:14" s="1" customFormat="1">
      <c r="D26487" s="32"/>
      <c r="G26487" s="32"/>
      <c r="I26487" s="7"/>
      <c r="J26487" s="7"/>
      <c r="K26487" s="7"/>
      <c r="N26487" s="7"/>
    </row>
    <row r="26488" spans="4:14" s="1" customFormat="1">
      <c r="D26488" s="32"/>
      <c r="G26488" s="32"/>
      <c r="I26488" s="7"/>
      <c r="J26488" s="7"/>
      <c r="K26488" s="7"/>
      <c r="N26488" s="7"/>
    </row>
    <row r="26489" spans="4:14" s="1" customFormat="1">
      <c r="D26489" s="32"/>
      <c r="G26489" s="32"/>
      <c r="I26489" s="7"/>
      <c r="J26489" s="7"/>
      <c r="K26489" s="7"/>
      <c r="N26489" s="7"/>
    </row>
    <row r="26490" spans="4:14" s="1" customFormat="1">
      <c r="D26490" s="32"/>
      <c r="G26490" s="32"/>
      <c r="I26490" s="7"/>
      <c r="J26490" s="7"/>
      <c r="K26490" s="7"/>
      <c r="N26490" s="7"/>
    </row>
    <row r="26491" spans="4:14" s="1" customFormat="1">
      <c r="D26491" s="32"/>
      <c r="G26491" s="32"/>
      <c r="I26491" s="7"/>
      <c r="J26491" s="7"/>
      <c r="K26491" s="7"/>
      <c r="N26491" s="7"/>
    </row>
    <row r="26492" spans="4:14" s="1" customFormat="1">
      <c r="D26492" s="32"/>
      <c r="G26492" s="32"/>
      <c r="I26492" s="7"/>
      <c r="J26492" s="7"/>
      <c r="K26492" s="7"/>
      <c r="N26492" s="7"/>
    </row>
    <row r="26493" spans="4:14" s="1" customFormat="1">
      <c r="D26493" s="32"/>
      <c r="G26493" s="32"/>
      <c r="I26493" s="7"/>
      <c r="J26493" s="7"/>
      <c r="K26493" s="7"/>
      <c r="N26493" s="7"/>
    </row>
    <row r="26494" spans="4:14" s="1" customFormat="1">
      <c r="D26494" s="32"/>
      <c r="G26494" s="32"/>
      <c r="I26494" s="7"/>
      <c r="J26494" s="7"/>
      <c r="K26494" s="7"/>
      <c r="N26494" s="7"/>
    </row>
    <row r="26495" spans="4:14" s="1" customFormat="1">
      <c r="D26495" s="32"/>
      <c r="G26495" s="32"/>
      <c r="I26495" s="7"/>
      <c r="J26495" s="7"/>
      <c r="K26495" s="7"/>
      <c r="N26495" s="7"/>
    </row>
    <row r="26496" spans="4:14" s="1" customFormat="1">
      <c r="D26496" s="32"/>
      <c r="G26496" s="32"/>
      <c r="I26496" s="7"/>
      <c r="J26496" s="7"/>
      <c r="K26496" s="7"/>
      <c r="N26496" s="7"/>
    </row>
    <row r="26497" spans="4:14" s="1" customFormat="1">
      <c r="D26497" s="32"/>
      <c r="G26497" s="32"/>
      <c r="I26497" s="7"/>
      <c r="J26497" s="7"/>
      <c r="K26497" s="7"/>
      <c r="N26497" s="7"/>
    </row>
    <row r="26498" spans="4:14" s="1" customFormat="1">
      <c r="D26498" s="32"/>
      <c r="G26498" s="32"/>
      <c r="I26498" s="7"/>
      <c r="J26498" s="7"/>
      <c r="K26498" s="7"/>
      <c r="N26498" s="7"/>
    </row>
    <row r="26499" spans="4:14" s="1" customFormat="1">
      <c r="D26499" s="32"/>
      <c r="G26499" s="32"/>
      <c r="I26499" s="7"/>
      <c r="J26499" s="7"/>
      <c r="K26499" s="7"/>
      <c r="N26499" s="7"/>
    </row>
    <row r="26500" spans="4:14" s="1" customFormat="1">
      <c r="D26500" s="32"/>
      <c r="G26500" s="32"/>
      <c r="I26500" s="7"/>
      <c r="J26500" s="7"/>
      <c r="K26500" s="7"/>
      <c r="N26500" s="7"/>
    </row>
    <row r="26501" spans="4:14" s="1" customFormat="1">
      <c r="D26501" s="32"/>
      <c r="G26501" s="32"/>
      <c r="I26501" s="7"/>
      <c r="J26501" s="7"/>
      <c r="K26501" s="7"/>
      <c r="N26501" s="7"/>
    </row>
    <row r="26502" spans="4:14" s="1" customFormat="1">
      <c r="D26502" s="32"/>
      <c r="G26502" s="32"/>
      <c r="I26502" s="7"/>
      <c r="J26502" s="7"/>
      <c r="K26502" s="7"/>
      <c r="N26502" s="7"/>
    </row>
    <row r="26503" spans="4:14" s="1" customFormat="1">
      <c r="D26503" s="32"/>
      <c r="G26503" s="32"/>
      <c r="I26503" s="7"/>
      <c r="J26503" s="7"/>
      <c r="K26503" s="7"/>
      <c r="N26503" s="7"/>
    </row>
    <row r="26504" spans="4:14" s="1" customFormat="1">
      <c r="D26504" s="32"/>
      <c r="G26504" s="32"/>
      <c r="I26504" s="7"/>
      <c r="J26504" s="7"/>
      <c r="K26504" s="7"/>
      <c r="N26504" s="7"/>
    </row>
    <row r="26505" spans="4:14" s="1" customFormat="1">
      <c r="D26505" s="32"/>
      <c r="G26505" s="32"/>
      <c r="I26505" s="7"/>
      <c r="J26505" s="7"/>
      <c r="K26505" s="7"/>
      <c r="N26505" s="7"/>
    </row>
    <row r="26506" spans="4:14" s="1" customFormat="1">
      <c r="D26506" s="32"/>
      <c r="G26506" s="32"/>
      <c r="I26506" s="7"/>
      <c r="J26506" s="7"/>
      <c r="K26506" s="7"/>
      <c r="N26506" s="7"/>
    </row>
    <row r="26507" spans="4:14" s="1" customFormat="1">
      <c r="D26507" s="32"/>
      <c r="G26507" s="32"/>
      <c r="I26507" s="7"/>
      <c r="J26507" s="7"/>
      <c r="K26507" s="7"/>
      <c r="N26507" s="7"/>
    </row>
    <row r="26508" spans="4:14" s="1" customFormat="1">
      <c r="D26508" s="32"/>
      <c r="G26508" s="32"/>
      <c r="I26508" s="7"/>
      <c r="J26508" s="7"/>
      <c r="K26508" s="7"/>
      <c r="N26508" s="7"/>
    </row>
    <row r="26509" spans="4:14" s="1" customFormat="1">
      <c r="D26509" s="32"/>
      <c r="G26509" s="32"/>
      <c r="I26509" s="7"/>
      <c r="J26509" s="7"/>
      <c r="K26509" s="7"/>
      <c r="N26509" s="7"/>
    </row>
    <row r="26510" spans="4:14" s="1" customFormat="1">
      <c r="D26510" s="32"/>
      <c r="G26510" s="32"/>
      <c r="I26510" s="7"/>
      <c r="J26510" s="7"/>
      <c r="K26510" s="7"/>
      <c r="N26510" s="7"/>
    </row>
    <row r="26511" spans="4:14" s="1" customFormat="1">
      <c r="D26511" s="32"/>
      <c r="G26511" s="32"/>
      <c r="I26511" s="7"/>
      <c r="J26511" s="7"/>
      <c r="K26511" s="7"/>
      <c r="N26511" s="7"/>
    </row>
    <row r="26512" spans="4:14" s="1" customFormat="1">
      <c r="D26512" s="32"/>
      <c r="G26512" s="32"/>
      <c r="I26512" s="7"/>
      <c r="J26512" s="7"/>
      <c r="K26512" s="7"/>
      <c r="N26512" s="7"/>
    </row>
    <row r="26513" spans="4:14" s="1" customFormat="1">
      <c r="D26513" s="32"/>
      <c r="G26513" s="32"/>
      <c r="I26513" s="7"/>
      <c r="J26513" s="7"/>
      <c r="K26513" s="7"/>
      <c r="N26513" s="7"/>
    </row>
    <row r="26514" spans="4:14" s="1" customFormat="1">
      <c r="D26514" s="32"/>
      <c r="G26514" s="32"/>
      <c r="I26514" s="7"/>
      <c r="J26514" s="7"/>
      <c r="K26514" s="7"/>
      <c r="N26514" s="7"/>
    </row>
    <row r="26515" spans="4:14" s="1" customFormat="1">
      <c r="D26515" s="32"/>
      <c r="G26515" s="32"/>
      <c r="I26515" s="7"/>
      <c r="J26515" s="7"/>
      <c r="K26515" s="7"/>
      <c r="N26515" s="7"/>
    </row>
    <row r="26516" spans="4:14" s="1" customFormat="1">
      <c r="D26516" s="32"/>
      <c r="G26516" s="32"/>
      <c r="I26516" s="7"/>
      <c r="J26516" s="7"/>
      <c r="K26516" s="7"/>
      <c r="N26516" s="7"/>
    </row>
    <row r="26517" spans="4:14" s="1" customFormat="1">
      <c r="D26517" s="32"/>
      <c r="G26517" s="32"/>
      <c r="I26517" s="7"/>
      <c r="J26517" s="7"/>
      <c r="K26517" s="7"/>
      <c r="N26517" s="7"/>
    </row>
    <row r="26518" spans="4:14" s="1" customFormat="1">
      <c r="D26518" s="32"/>
      <c r="G26518" s="32"/>
      <c r="I26518" s="7"/>
      <c r="J26518" s="7"/>
      <c r="K26518" s="7"/>
      <c r="N26518" s="7"/>
    </row>
    <row r="26519" spans="4:14" s="1" customFormat="1">
      <c r="D26519" s="32"/>
      <c r="G26519" s="32"/>
      <c r="I26519" s="7"/>
      <c r="J26519" s="7"/>
      <c r="K26519" s="7"/>
      <c r="N26519" s="7"/>
    </row>
    <row r="26520" spans="4:14" s="1" customFormat="1">
      <c r="D26520" s="32"/>
      <c r="G26520" s="32"/>
      <c r="I26520" s="7"/>
      <c r="J26520" s="7"/>
      <c r="K26520" s="7"/>
      <c r="N26520" s="7"/>
    </row>
    <row r="26521" spans="4:14" s="1" customFormat="1">
      <c r="D26521" s="32"/>
      <c r="G26521" s="32"/>
      <c r="I26521" s="7"/>
      <c r="J26521" s="7"/>
      <c r="K26521" s="7"/>
      <c r="N26521" s="7"/>
    </row>
    <row r="26522" spans="4:14" s="1" customFormat="1">
      <c r="D26522" s="32"/>
      <c r="G26522" s="32"/>
      <c r="I26522" s="7"/>
      <c r="J26522" s="7"/>
      <c r="K26522" s="7"/>
      <c r="N26522" s="7"/>
    </row>
    <row r="26523" spans="4:14" s="1" customFormat="1">
      <c r="D26523" s="32"/>
      <c r="G26523" s="32"/>
      <c r="I26523" s="7"/>
      <c r="J26523" s="7"/>
      <c r="K26523" s="7"/>
      <c r="N26523" s="7"/>
    </row>
    <row r="26524" spans="4:14" s="1" customFormat="1">
      <c r="D26524" s="32"/>
      <c r="G26524" s="32"/>
      <c r="I26524" s="7"/>
      <c r="J26524" s="7"/>
      <c r="K26524" s="7"/>
      <c r="N26524" s="7"/>
    </row>
    <row r="26525" spans="4:14" s="1" customFormat="1">
      <c r="D26525" s="32"/>
      <c r="G26525" s="32"/>
      <c r="I26525" s="7"/>
      <c r="J26525" s="7"/>
      <c r="K26525" s="7"/>
      <c r="N26525" s="7"/>
    </row>
    <row r="26526" spans="4:14" s="1" customFormat="1">
      <c r="D26526" s="32"/>
      <c r="G26526" s="32"/>
      <c r="I26526" s="7"/>
      <c r="J26526" s="7"/>
      <c r="K26526" s="7"/>
      <c r="N26526" s="7"/>
    </row>
    <row r="26527" spans="4:14" s="1" customFormat="1">
      <c r="D26527" s="32"/>
      <c r="G26527" s="32"/>
      <c r="I26527" s="7"/>
      <c r="J26527" s="7"/>
      <c r="K26527" s="7"/>
      <c r="N26527" s="7"/>
    </row>
    <row r="26528" spans="4:14" s="1" customFormat="1">
      <c r="D26528" s="32"/>
      <c r="G26528" s="32"/>
      <c r="I26528" s="7"/>
      <c r="J26528" s="7"/>
      <c r="K26528" s="7"/>
      <c r="N26528" s="7"/>
    </row>
    <row r="26529" spans="4:14" s="1" customFormat="1">
      <c r="D26529" s="32"/>
      <c r="G26529" s="32"/>
      <c r="I26529" s="7"/>
      <c r="J26529" s="7"/>
      <c r="K26529" s="7"/>
      <c r="N26529" s="7"/>
    </row>
    <row r="26530" spans="4:14" s="1" customFormat="1">
      <c r="D26530" s="32"/>
      <c r="G26530" s="32"/>
      <c r="I26530" s="7"/>
      <c r="J26530" s="7"/>
      <c r="K26530" s="7"/>
      <c r="N26530" s="7"/>
    </row>
    <row r="26531" spans="4:14" s="1" customFormat="1">
      <c r="D26531" s="32"/>
      <c r="G26531" s="32"/>
      <c r="I26531" s="7"/>
      <c r="J26531" s="7"/>
      <c r="K26531" s="7"/>
      <c r="N26531" s="7"/>
    </row>
    <row r="26532" spans="4:14" s="1" customFormat="1">
      <c r="D26532" s="32"/>
      <c r="G26532" s="32"/>
      <c r="I26532" s="7"/>
      <c r="J26532" s="7"/>
      <c r="K26532" s="7"/>
      <c r="N26532" s="7"/>
    </row>
    <row r="26533" spans="4:14" s="1" customFormat="1">
      <c r="D26533" s="32"/>
      <c r="G26533" s="32"/>
      <c r="I26533" s="7"/>
      <c r="J26533" s="7"/>
      <c r="K26533" s="7"/>
      <c r="N26533" s="7"/>
    </row>
    <row r="26534" spans="4:14" s="1" customFormat="1">
      <c r="D26534" s="32"/>
      <c r="G26534" s="32"/>
      <c r="I26534" s="7"/>
      <c r="J26534" s="7"/>
      <c r="K26534" s="7"/>
      <c r="N26534" s="7"/>
    </row>
    <row r="26535" spans="4:14" s="1" customFormat="1">
      <c r="D26535" s="32"/>
      <c r="G26535" s="32"/>
      <c r="I26535" s="7"/>
      <c r="J26535" s="7"/>
      <c r="K26535" s="7"/>
      <c r="N26535" s="7"/>
    </row>
    <row r="26536" spans="4:14" s="1" customFormat="1">
      <c r="D26536" s="32"/>
      <c r="G26536" s="32"/>
      <c r="I26536" s="7"/>
      <c r="J26536" s="7"/>
      <c r="K26536" s="7"/>
      <c r="N26536" s="7"/>
    </row>
    <row r="26537" spans="4:14" s="1" customFormat="1">
      <c r="D26537" s="32"/>
      <c r="G26537" s="32"/>
      <c r="I26537" s="7"/>
      <c r="J26537" s="7"/>
      <c r="K26537" s="7"/>
      <c r="N26537" s="7"/>
    </row>
    <row r="26538" spans="4:14" s="1" customFormat="1">
      <c r="D26538" s="32"/>
      <c r="G26538" s="32"/>
      <c r="I26538" s="7"/>
      <c r="J26538" s="7"/>
      <c r="K26538" s="7"/>
      <c r="N26538" s="7"/>
    </row>
    <row r="26539" spans="4:14" s="1" customFormat="1">
      <c r="D26539" s="32"/>
      <c r="G26539" s="32"/>
      <c r="I26539" s="7"/>
      <c r="J26539" s="7"/>
      <c r="K26539" s="7"/>
      <c r="N26539" s="7"/>
    </row>
    <row r="26540" spans="4:14" s="1" customFormat="1">
      <c r="D26540" s="32"/>
      <c r="G26540" s="32"/>
      <c r="I26540" s="7"/>
      <c r="J26540" s="7"/>
      <c r="K26540" s="7"/>
      <c r="N26540" s="7"/>
    </row>
    <row r="26541" spans="4:14" s="1" customFormat="1">
      <c r="D26541" s="32"/>
      <c r="G26541" s="32"/>
      <c r="I26541" s="7"/>
      <c r="J26541" s="7"/>
      <c r="K26541" s="7"/>
      <c r="N26541" s="7"/>
    </row>
    <row r="26542" spans="4:14" s="1" customFormat="1">
      <c r="D26542" s="32"/>
      <c r="G26542" s="32"/>
      <c r="I26542" s="7"/>
      <c r="J26542" s="7"/>
      <c r="K26542" s="7"/>
      <c r="N26542" s="7"/>
    </row>
    <row r="26543" spans="4:14" s="1" customFormat="1">
      <c r="D26543" s="32"/>
      <c r="G26543" s="32"/>
      <c r="I26543" s="7"/>
      <c r="J26543" s="7"/>
      <c r="K26543" s="7"/>
      <c r="N26543" s="7"/>
    </row>
    <row r="26544" spans="4:14" s="1" customFormat="1">
      <c r="D26544" s="32"/>
      <c r="G26544" s="32"/>
      <c r="I26544" s="7"/>
      <c r="J26544" s="7"/>
      <c r="K26544" s="7"/>
      <c r="N26544" s="7"/>
    </row>
    <row r="26545" spans="4:14" s="1" customFormat="1">
      <c r="D26545" s="32"/>
      <c r="G26545" s="32"/>
      <c r="I26545" s="7"/>
      <c r="J26545" s="7"/>
      <c r="K26545" s="7"/>
      <c r="N26545" s="7"/>
    </row>
    <row r="26546" spans="4:14" s="1" customFormat="1">
      <c r="D26546" s="32"/>
      <c r="G26546" s="32"/>
      <c r="I26546" s="7"/>
      <c r="J26546" s="7"/>
      <c r="K26546" s="7"/>
      <c r="N26546" s="7"/>
    </row>
    <row r="26547" spans="4:14" s="1" customFormat="1">
      <c r="D26547" s="32"/>
      <c r="G26547" s="32"/>
      <c r="I26547" s="7"/>
      <c r="J26547" s="7"/>
      <c r="K26547" s="7"/>
      <c r="N26547" s="7"/>
    </row>
    <row r="26548" spans="4:14" s="1" customFormat="1">
      <c r="D26548" s="32"/>
      <c r="G26548" s="32"/>
      <c r="I26548" s="7"/>
      <c r="J26548" s="7"/>
      <c r="K26548" s="7"/>
      <c r="N26548" s="7"/>
    </row>
    <row r="26549" spans="4:14" s="1" customFormat="1">
      <c r="D26549" s="32"/>
      <c r="G26549" s="32"/>
      <c r="I26549" s="7"/>
      <c r="J26549" s="7"/>
      <c r="K26549" s="7"/>
      <c r="N26549" s="7"/>
    </row>
    <row r="26550" spans="4:14" s="1" customFormat="1">
      <c r="D26550" s="32"/>
      <c r="G26550" s="32"/>
      <c r="I26550" s="7"/>
      <c r="J26550" s="7"/>
      <c r="K26550" s="7"/>
      <c r="N26550" s="7"/>
    </row>
    <row r="26551" spans="4:14" s="1" customFormat="1">
      <c r="D26551" s="32"/>
      <c r="G26551" s="32"/>
      <c r="I26551" s="7"/>
      <c r="J26551" s="7"/>
      <c r="K26551" s="7"/>
      <c r="N26551" s="7"/>
    </row>
    <row r="26552" spans="4:14" s="1" customFormat="1">
      <c r="D26552" s="32"/>
      <c r="G26552" s="32"/>
      <c r="I26552" s="7"/>
      <c r="J26552" s="7"/>
      <c r="K26552" s="7"/>
      <c r="N26552" s="7"/>
    </row>
    <row r="26553" spans="4:14" s="1" customFormat="1">
      <c r="D26553" s="32"/>
      <c r="G26553" s="32"/>
      <c r="I26553" s="7"/>
      <c r="J26553" s="7"/>
      <c r="K26553" s="7"/>
      <c r="N26553" s="7"/>
    </row>
    <row r="26554" spans="4:14" s="1" customFormat="1">
      <c r="D26554" s="32"/>
      <c r="G26554" s="32"/>
      <c r="I26554" s="7"/>
      <c r="J26554" s="7"/>
      <c r="K26554" s="7"/>
      <c r="N26554" s="7"/>
    </row>
    <row r="26555" spans="4:14" s="1" customFormat="1">
      <c r="D26555" s="32"/>
      <c r="G26555" s="32"/>
      <c r="I26555" s="7"/>
      <c r="J26555" s="7"/>
      <c r="K26555" s="7"/>
      <c r="N26555" s="7"/>
    </row>
    <row r="26556" spans="4:14" s="1" customFormat="1">
      <c r="D26556" s="32"/>
      <c r="G26556" s="32"/>
      <c r="I26556" s="7"/>
      <c r="J26556" s="7"/>
      <c r="K26556" s="7"/>
      <c r="N26556" s="7"/>
    </row>
    <row r="26557" spans="4:14" s="1" customFormat="1">
      <c r="D26557" s="32"/>
      <c r="G26557" s="32"/>
      <c r="I26557" s="7"/>
      <c r="J26557" s="7"/>
      <c r="K26557" s="7"/>
      <c r="N26557" s="7"/>
    </row>
    <row r="26558" spans="4:14" s="1" customFormat="1">
      <c r="D26558" s="32"/>
      <c r="G26558" s="32"/>
      <c r="I26558" s="7"/>
      <c r="J26558" s="7"/>
      <c r="K26558" s="7"/>
      <c r="N26558" s="7"/>
    </row>
    <row r="26559" spans="4:14" s="1" customFormat="1">
      <c r="D26559" s="32"/>
      <c r="G26559" s="32"/>
      <c r="I26559" s="7"/>
      <c r="J26559" s="7"/>
      <c r="K26559" s="7"/>
      <c r="N26559" s="7"/>
    </row>
    <row r="26560" spans="4:14" s="1" customFormat="1">
      <c r="D26560" s="32"/>
      <c r="G26560" s="32"/>
      <c r="I26560" s="7"/>
      <c r="J26560" s="7"/>
      <c r="K26560" s="7"/>
      <c r="N26560" s="7"/>
    </row>
    <row r="26561" spans="4:14" s="1" customFormat="1">
      <c r="D26561" s="32"/>
      <c r="G26561" s="32"/>
      <c r="I26561" s="7"/>
      <c r="J26561" s="7"/>
      <c r="K26561" s="7"/>
      <c r="N26561" s="7"/>
    </row>
    <row r="26562" spans="4:14" s="1" customFormat="1">
      <c r="D26562" s="32"/>
      <c r="G26562" s="32"/>
      <c r="I26562" s="7"/>
      <c r="J26562" s="7"/>
      <c r="K26562" s="7"/>
      <c r="N26562" s="7"/>
    </row>
    <row r="26563" spans="4:14" s="1" customFormat="1">
      <c r="D26563" s="32"/>
      <c r="G26563" s="32"/>
      <c r="I26563" s="7"/>
      <c r="J26563" s="7"/>
      <c r="K26563" s="7"/>
      <c r="N26563" s="7"/>
    </row>
    <row r="26564" spans="4:14" s="1" customFormat="1">
      <c r="D26564" s="32"/>
      <c r="G26564" s="32"/>
      <c r="I26564" s="7"/>
      <c r="J26564" s="7"/>
      <c r="K26564" s="7"/>
      <c r="N26564" s="7"/>
    </row>
    <row r="26565" spans="4:14" s="1" customFormat="1">
      <c r="D26565" s="32"/>
      <c r="G26565" s="32"/>
      <c r="I26565" s="7"/>
      <c r="J26565" s="7"/>
      <c r="K26565" s="7"/>
      <c r="N26565" s="7"/>
    </row>
    <row r="26566" spans="4:14" s="1" customFormat="1">
      <c r="D26566" s="32"/>
      <c r="G26566" s="32"/>
      <c r="I26566" s="7"/>
      <c r="J26566" s="7"/>
      <c r="K26566" s="7"/>
      <c r="N26566" s="7"/>
    </row>
    <row r="26567" spans="4:14" s="1" customFormat="1">
      <c r="D26567" s="32"/>
      <c r="G26567" s="32"/>
      <c r="I26567" s="7"/>
      <c r="J26567" s="7"/>
      <c r="K26567" s="7"/>
      <c r="N26567" s="7"/>
    </row>
    <row r="26568" spans="4:14" s="1" customFormat="1">
      <c r="D26568" s="32"/>
      <c r="G26568" s="32"/>
      <c r="I26568" s="7"/>
      <c r="J26568" s="7"/>
      <c r="K26568" s="7"/>
      <c r="N26568" s="7"/>
    </row>
    <row r="26569" spans="4:14" s="1" customFormat="1">
      <c r="D26569" s="32"/>
      <c r="G26569" s="32"/>
      <c r="I26569" s="7"/>
      <c r="J26569" s="7"/>
      <c r="K26569" s="7"/>
      <c r="N26569" s="7"/>
    </row>
    <row r="26570" spans="4:14" s="1" customFormat="1">
      <c r="D26570" s="32"/>
      <c r="G26570" s="32"/>
      <c r="I26570" s="7"/>
      <c r="J26570" s="7"/>
      <c r="K26570" s="7"/>
      <c r="N26570" s="7"/>
    </row>
    <row r="26571" spans="4:14" s="1" customFormat="1">
      <c r="D26571" s="32"/>
      <c r="G26571" s="32"/>
      <c r="I26571" s="7"/>
      <c r="J26571" s="7"/>
      <c r="K26571" s="7"/>
      <c r="N26571" s="7"/>
    </row>
    <row r="26572" spans="4:14" s="1" customFormat="1">
      <c r="D26572" s="32"/>
      <c r="G26572" s="32"/>
      <c r="I26572" s="7"/>
      <c r="J26572" s="7"/>
      <c r="K26572" s="7"/>
      <c r="N26572" s="7"/>
    </row>
    <row r="26573" spans="4:14" s="1" customFormat="1">
      <c r="D26573" s="32"/>
      <c r="G26573" s="32"/>
      <c r="I26573" s="7"/>
      <c r="J26573" s="7"/>
      <c r="K26573" s="7"/>
      <c r="N26573" s="7"/>
    </row>
    <row r="26574" spans="4:14" s="1" customFormat="1">
      <c r="D26574" s="32"/>
      <c r="G26574" s="32"/>
      <c r="I26574" s="7"/>
      <c r="J26574" s="7"/>
      <c r="K26574" s="7"/>
      <c r="N26574" s="7"/>
    </row>
    <row r="26575" spans="4:14" s="1" customFormat="1">
      <c r="D26575" s="32"/>
      <c r="G26575" s="32"/>
      <c r="I26575" s="7"/>
      <c r="J26575" s="7"/>
      <c r="K26575" s="7"/>
      <c r="N26575" s="7"/>
    </row>
    <row r="26576" spans="4:14" s="1" customFormat="1">
      <c r="D26576" s="32"/>
      <c r="G26576" s="32"/>
      <c r="I26576" s="7"/>
      <c r="J26576" s="7"/>
      <c r="K26576" s="7"/>
      <c r="N26576" s="7"/>
    </row>
    <row r="26577" spans="4:14" s="1" customFormat="1">
      <c r="D26577" s="32"/>
      <c r="G26577" s="32"/>
      <c r="I26577" s="7"/>
      <c r="J26577" s="7"/>
      <c r="K26577" s="7"/>
      <c r="N26577" s="7"/>
    </row>
    <row r="26578" spans="4:14" s="1" customFormat="1">
      <c r="D26578" s="32"/>
      <c r="G26578" s="32"/>
      <c r="I26578" s="7"/>
      <c r="J26578" s="7"/>
      <c r="K26578" s="7"/>
      <c r="N26578" s="7"/>
    </row>
    <row r="26579" spans="4:14" s="1" customFormat="1">
      <c r="D26579" s="32"/>
      <c r="G26579" s="32"/>
      <c r="I26579" s="7"/>
      <c r="J26579" s="7"/>
      <c r="K26579" s="7"/>
      <c r="N26579" s="7"/>
    </row>
    <row r="26580" spans="4:14" s="1" customFormat="1">
      <c r="D26580" s="32"/>
      <c r="G26580" s="32"/>
      <c r="I26580" s="7"/>
      <c r="J26580" s="7"/>
      <c r="K26580" s="7"/>
      <c r="N26580" s="7"/>
    </row>
    <row r="26581" spans="4:14" s="1" customFormat="1">
      <c r="D26581" s="32"/>
      <c r="G26581" s="32"/>
      <c r="I26581" s="7"/>
      <c r="J26581" s="7"/>
      <c r="K26581" s="7"/>
      <c r="N26581" s="7"/>
    </row>
    <row r="26582" spans="4:14" s="1" customFormat="1">
      <c r="D26582" s="32"/>
      <c r="G26582" s="32"/>
      <c r="I26582" s="7"/>
      <c r="J26582" s="7"/>
      <c r="K26582" s="7"/>
      <c r="N26582" s="7"/>
    </row>
    <row r="26583" spans="4:14" s="1" customFormat="1">
      <c r="D26583" s="32"/>
      <c r="G26583" s="32"/>
      <c r="I26583" s="7"/>
      <c r="J26583" s="7"/>
      <c r="K26583" s="7"/>
      <c r="N26583" s="7"/>
    </row>
    <row r="26584" spans="4:14" s="1" customFormat="1">
      <c r="D26584" s="32"/>
      <c r="G26584" s="32"/>
      <c r="I26584" s="7"/>
      <c r="J26584" s="7"/>
      <c r="K26584" s="7"/>
      <c r="N26584" s="7"/>
    </row>
    <row r="26585" spans="4:14" s="1" customFormat="1">
      <c r="D26585" s="32"/>
      <c r="G26585" s="32"/>
      <c r="I26585" s="7"/>
      <c r="J26585" s="7"/>
      <c r="K26585" s="7"/>
      <c r="N26585" s="7"/>
    </row>
    <row r="26586" spans="4:14" s="1" customFormat="1">
      <c r="D26586" s="32"/>
      <c r="G26586" s="32"/>
      <c r="I26586" s="7"/>
      <c r="J26586" s="7"/>
      <c r="K26586" s="7"/>
      <c r="N26586" s="7"/>
    </row>
    <row r="26587" spans="4:14" s="1" customFormat="1">
      <c r="D26587" s="32"/>
      <c r="G26587" s="32"/>
      <c r="I26587" s="7"/>
      <c r="J26587" s="7"/>
      <c r="K26587" s="7"/>
      <c r="N26587" s="7"/>
    </row>
    <row r="26588" spans="4:14" s="1" customFormat="1">
      <c r="D26588" s="32"/>
      <c r="G26588" s="32"/>
      <c r="I26588" s="7"/>
      <c r="J26588" s="7"/>
      <c r="K26588" s="7"/>
      <c r="N26588" s="7"/>
    </row>
    <row r="26589" spans="4:14" s="1" customFormat="1">
      <c r="D26589" s="32"/>
      <c r="G26589" s="32"/>
      <c r="I26589" s="7"/>
      <c r="J26589" s="7"/>
      <c r="K26589" s="7"/>
      <c r="N26589" s="7"/>
    </row>
    <row r="26590" spans="4:14" s="1" customFormat="1">
      <c r="D26590" s="32"/>
      <c r="G26590" s="32"/>
      <c r="I26590" s="7"/>
      <c r="J26590" s="7"/>
      <c r="K26590" s="7"/>
      <c r="N26590" s="7"/>
    </row>
    <row r="26591" spans="4:14" s="1" customFormat="1">
      <c r="D26591" s="32"/>
      <c r="G26591" s="32"/>
      <c r="I26591" s="7"/>
      <c r="J26591" s="7"/>
      <c r="K26591" s="7"/>
      <c r="N26591" s="7"/>
    </row>
    <row r="26592" spans="4:14" s="1" customFormat="1">
      <c r="D26592" s="32"/>
      <c r="G26592" s="32"/>
      <c r="I26592" s="7"/>
      <c r="J26592" s="7"/>
      <c r="K26592" s="7"/>
      <c r="N26592" s="7"/>
    </row>
    <row r="26593" spans="4:14" s="1" customFormat="1">
      <c r="D26593" s="32"/>
      <c r="G26593" s="32"/>
      <c r="I26593" s="7"/>
      <c r="J26593" s="7"/>
      <c r="K26593" s="7"/>
      <c r="N26593" s="7"/>
    </row>
    <row r="26594" spans="4:14" s="1" customFormat="1">
      <c r="D26594" s="32"/>
      <c r="G26594" s="32"/>
      <c r="I26594" s="7"/>
      <c r="J26594" s="7"/>
      <c r="K26594" s="7"/>
      <c r="N26594" s="7"/>
    </row>
    <row r="26595" spans="4:14" s="1" customFormat="1">
      <c r="D26595" s="32"/>
      <c r="G26595" s="32"/>
      <c r="I26595" s="7"/>
      <c r="J26595" s="7"/>
      <c r="K26595" s="7"/>
      <c r="N26595" s="7"/>
    </row>
    <row r="26596" spans="4:14" s="1" customFormat="1">
      <c r="D26596" s="32"/>
      <c r="G26596" s="32"/>
      <c r="I26596" s="7"/>
      <c r="J26596" s="7"/>
      <c r="K26596" s="7"/>
      <c r="N26596" s="7"/>
    </row>
    <row r="26597" spans="4:14" s="1" customFormat="1">
      <c r="D26597" s="32"/>
      <c r="G26597" s="32"/>
      <c r="I26597" s="7"/>
      <c r="J26597" s="7"/>
      <c r="K26597" s="7"/>
      <c r="N26597" s="7"/>
    </row>
    <row r="26598" spans="4:14" s="1" customFormat="1">
      <c r="D26598" s="32"/>
      <c r="G26598" s="32"/>
      <c r="I26598" s="7"/>
      <c r="J26598" s="7"/>
      <c r="K26598" s="7"/>
      <c r="N26598" s="7"/>
    </row>
    <row r="26599" spans="4:14" s="1" customFormat="1">
      <c r="D26599" s="32"/>
      <c r="G26599" s="32"/>
      <c r="I26599" s="7"/>
      <c r="J26599" s="7"/>
      <c r="K26599" s="7"/>
      <c r="N26599" s="7"/>
    </row>
    <row r="26600" spans="4:14" s="1" customFormat="1">
      <c r="D26600" s="32"/>
      <c r="G26600" s="32"/>
      <c r="I26600" s="7"/>
      <c r="J26600" s="7"/>
      <c r="K26600" s="7"/>
      <c r="N26600" s="7"/>
    </row>
    <row r="26601" spans="4:14" s="1" customFormat="1">
      <c r="D26601" s="32"/>
      <c r="G26601" s="32"/>
      <c r="I26601" s="7"/>
      <c r="J26601" s="7"/>
      <c r="K26601" s="7"/>
      <c r="N26601" s="7"/>
    </row>
    <row r="26602" spans="4:14" s="1" customFormat="1">
      <c r="D26602" s="32"/>
      <c r="G26602" s="32"/>
      <c r="I26602" s="7"/>
      <c r="J26602" s="7"/>
      <c r="K26602" s="7"/>
      <c r="N26602" s="7"/>
    </row>
    <row r="26603" spans="4:14" s="1" customFormat="1">
      <c r="D26603" s="32"/>
      <c r="G26603" s="32"/>
      <c r="I26603" s="7"/>
      <c r="J26603" s="7"/>
      <c r="K26603" s="7"/>
      <c r="N26603" s="7"/>
    </row>
    <row r="26604" spans="4:14" s="1" customFormat="1">
      <c r="D26604" s="32"/>
      <c r="G26604" s="32"/>
      <c r="I26604" s="7"/>
      <c r="J26604" s="7"/>
      <c r="K26604" s="7"/>
      <c r="N26604" s="7"/>
    </row>
    <row r="26605" spans="4:14" s="1" customFormat="1">
      <c r="D26605" s="32"/>
      <c r="G26605" s="32"/>
      <c r="I26605" s="7"/>
      <c r="J26605" s="7"/>
      <c r="K26605" s="7"/>
      <c r="N26605" s="7"/>
    </row>
    <row r="26606" spans="4:14" s="1" customFormat="1">
      <c r="D26606" s="32"/>
      <c r="G26606" s="32"/>
      <c r="I26606" s="7"/>
      <c r="J26606" s="7"/>
      <c r="K26606" s="7"/>
      <c r="N26606" s="7"/>
    </row>
    <row r="26607" spans="4:14" s="1" customFormat="1">
      <c r="D26607" s="32"/>
      <c r="G26607" s="32"/>
      <c r="I26607" s="7"/>
      <c r="J26607" s="7"/>
      <c r="K26607" s="7"/>
      <c r="N26607" s="7"/>
    </row>
    <row r="26608" spans="4:14" s="1" customFormat="1">
      <c r="D26608" s="32"/>
      <c r="G26608" s="32"/>
      <c r="I26608" s="7"/>
      <c r="J26608" s="7"/>
      <c r="K26608" s="7"/>
      <c r="N26608" s="7"/>
    </row>
    <row r="26609" spans="4:14" s="1" customFormat="1">
      <c r="D26609" s="32"/>
      <c r="G26609" s="32"/>
      <c r="I26609" s="7"/>
      <c r="J26609" s="7"/>
      <c r="K26609" s="7"/>
      <c r="N26609" s="7"/>
    </row>
    <row r="26610" spans="4:14" s="1" customFormat="1">
      <c r="D26610" s="32"/>
      <c r="G26610" s="32"/>
      <c r="I26610" s="7"/>
      <c r="J26610" s="7"/>
      <c r="K26610" s="7"/>
      <c r="N26610" s="7"/>
    </row>
    <row r="26611" spans="4:14" s="1" customFormat="1">
      <c r="D26611" s="32"/>
      <c r="G26611" s="32"/>
      <c r="I26611" s="7"/>
      <c r="J26611" s="7"/>
      <c r="K26611" s="7"/>
      <c r="N26611" s="7"/>
    </row>
    <row r="26612" spans="4:14" s="1" customFormat="1">
      <c r="D26612" s="32"/>
      <c r="G26612" s="32"/>
      <c r="I26612" s="7"/>
      <c r="J26612" s="7"/>
      <c r="K26612" s="7"/>
      <c r="N26612" s="7"/>
    </row>
    <row r="26613" spans="4:14" s="1" customFormat="1">
      <c r="D26613" s="32"/>
      <c r="G26613" s="32"/>
      <c r="I26613" s="7"/>
      <c r="J26613" s="7"/>
      <c r="K26613" s="7"/>
      <c r="N26613" s="7"/>
    </row>
    <row r="26614" spans="4:14" s="1" customFormat="1">
      <c r="D26614" s="32"/>
      <c r="G26614" s="32"/>
      <c r="I26614" s="7"/>
      <c r="J26614" s="7"/>
      <c r="K26614" s="7"/>
      <c r="N26614" s="7"/>
    </row>
    <row r="26615" spans="4:14" s="1" customFormat="1">
      <c r="D26615" s="32"/>
      <c r="G26615" s="32"/>
      <c r="I26615" s="7"/>
      <c r="J26615" s="7"/>
      <c r="K26615" s="7"/>
      <c r="N26615" s="7"/>
    </row>
    <row r="26616" spans="4:14" s="1" customFormat="1">
      <c r="D26616" s="32"/>
      <c r="G26616" s="32"/>
      <c r="I26616" s="7"/>
      <c r="J26616" s="7"/>
      <c r="K26616" s="7"/>
      <c r="N26616" s="7"/>
    </row>
    <row r="26617" spans="4:14" s="1" customFormat="1">
      <c r="D26617" s="32"/>
      <c r="G26617" s="32"/>
      <c r="I26617" s="7"/>
      <c r="J26617" s="7"/>
      <c r="K26617" s="7"/>
      <c r="N26617" s="7"/>
    </row>
    <row r="26618" spans="4:14" s="1" customFormat="1">
      <c r="D26618" s="32"/>
      <c r="G26618" s="32"/>
      <c r="I26618" s="7"/>
      <c r="J26618" s="7"/>
      <c r="K26618" s="7"/>
      <c r="N26618" s="7"/>
    </row>
    <row r="26619" spans="4:14" s="1" customFormat="1">
      <c r="D26619" s="32"/>
      <c r="G26619" s="32"/>
      <c r="I26619" s="7"/>
      <c r="J26619" s="7"/>
      <c r="K26619" s="7"/>
      <c r="N26619" s="7"/>
    </row>
    <row r="26620" spans="4:14" s="1" customFormat="1">
      <c r="D26620" s="32"/>
      <c r="G26620" s="32"/>
      <c r="I26620" s="7"/>
      <c r="J26620" s="7"/>
      <c r="K26620" s="7"/>
      <c r="N26620" s="7"/>
    </row>
    <row r="26621" spans="4:14" s="1" customFormat="1">
      <c r="D26621" s="32"/>
      <c r="G26621" s="32"/>
      <c r="I26621" s="7"/>
      <c r="J26621" s="7"/>
      <c r="K26621" s="7"/>
      <c r="N26621" s="7"/>
    </row>
    <row r="26622" spans="4:14" s="1" customFormat="1">
      <c r="D26622" s="32"/>
      <c r="G26622" s="32"/>
      <c r="I26622" s="7"/>
      <c r="J26622" s="7"/>
      <c r="K26622" s="7"/>
      <c r="N26622" s="7"/>
    </row>
    <row r="26623" spans="4:14" s="1" customFormat="1">
      <c r="D26623" s="32"/>
      <c r="G26623" s="32"/>
      <c r="I26623" s="7"/>
      <c r="J26623" s="7"/>
      <c r="K26623" s="7"/>
      <c r="N26623" s="7"/>
    </row>
    <row r="26624" spans="4:14" s="1" customFormat="1">
      <c r="D26624" s="32"/>
      <c r="G26624" s="32"/>
      <c r="I26624" s="7"/>
      <c r="J26624" s="7"/>
      <c r="K26624" s="7"/>
      <c r="N26624" s="7"/>
    </row>
    <row r="26625" spans="4:14" s="1" customFormat="1">
      <c r="D26625" s="32"/>
      <c r="G26625" s="32"/>
      <c r="I26625" s="7"/>
      <c r="J26625" s="7"/>
      <c r="K26625" s="7"/>
      <c r="N26625" s="7"/>
    </row>
    <row r="26626" spans="4:14" s="1" customFormat="1">
      <c r="D26626" s="32"/>
      <c r="G26626" s="32"/>
      <c r="I26626" s="7"/>
      <c r="J26626" s="7"/>
      <c r="K26626" s="7"/>
      <c r="N26626" s="7"/>
    </row>
    <row r="26627" spans="4:14" s="1" customFormat="1">
      <c r="D26627" s="32"/>
      <c r="G26627" s="32"/>
      <c r="I26627" s="7"/>
      <c r="J26627" s="7"/>
      <c r="K26627" s="7"/>
      <c r="N26627" s="7"/>
    </row>
    <row r="26628" spans="4:14" s="1" customFormat="1">
      <c r="D26628" s="32"/>
      <c r="G26628" s="32"/>
      <c r="I26628" s="7"/>
      <c r="J26628" s="7"/>
      <c r="K26628" s="7"/>
      <c r="N26628" s="7"/>
    </row>
    <row r="26629" spans="4:14" s="1" customFormat="1">
      <c r="D26629" s="32"/>
      <c r="G26629" s="32"/>
      <c r="I26629" s="7"/>
      <c r="J26629" s="7"/>
      <c r="K26629" s="7"/>
      <c r="N26629" s="7"/>
    </row>
    <row r="26630" spans="4:14" s="1" customFormat="1">
      <c r="D26630" s="32"/>
      <c r="G26630" s="32"/>
      <c r="I26630" s="7"/>
      <c r="J26630" s="7"/>
      <c r="K26630" s="7"/>
      <c r="N26630" s="7"/>
    </row>
    <row r="26631" spans="4:14" s="1" customFormat="1">
      <c r="D26631" s="32"/>
      <c r="G26631" s="32"/>
      <c r="I26631" s="7"/>
      <c r="J26631" s="7"/>
      <c r="K26631" s="7"/>
      <c r="N26631" s="7"/>
    </row>
    <row r="26632" spans="4:14" s="1" customFormat="1">
      <c r="D26632" s="32"/>
      <c r="G26632" s="32"/>
      <c r="I26632" s="7"/>
      <c r="J26632" s="7"/>
      <c r="K26632" s="7"/>
      <c r="N26632" s="7"/>
    </row>
    <row r="26633" spans="4:14" s="1" customFormat="1">
      <c r="D26633" s="32"/>
      <c r="G26633" s="32"/>
      <c r="I26633" s="7"/>
      <c r="J26633" s="7"/>
      <c r="K26633" s="7"/>
      <c r="N26633" s="7"/>
    </row>
    <row r="26634" spans="4:14" s="1" customFormat="1">
      <c r="D26634" s="32"/>
      <c r="G26634" s="32"/>
      <c r="I26634" s="7"/>
      <c r="J26634" s="7"/>
      <c r="K26634" s="7"/>
      <c r="N26634" s="7"/>
    </row>
    <row r="26635" spans="4:14" s="1" customFormat="1">
      <c r="D26635" s="32"/>
      <c r="G26635" s="32"/>
      <c r="I26635" s="7"/>
      <c r="J26635" s="7"/>
      <c r="K26635" s="7"/>
      <c r="N26635" s="7"/>
    </row>
    <row r="26636" spans="4:14" s="1" customFormat="1">
      <c r="D26636" s="32"/>
      <c r="G26636" s="32"/>
      <c r="I26636" s="7"/>
      <c r="J26636" s="7"/>
      <c r="K26636" s="7"/>
      <c r="N26636" s="7"/>
    </row>
    <row r="26637" spans="4:14" s="1" customFormat="1">
      <c r="D26637" s="32"/>
      <c r="G26637" s="32"/>
      <c r="I26637" s="7"/>
      <c r="J26637" s="7"/>
      <c r="K26637" s="7"/>
      <c r="N26637" s="7"/>
    </row>
    <row r="26638" spans="4:14" s="1" customFormat="1">
      <c r="D26638" s="32"/>
      <c r="G26638" s="32"/>
      <c r="I26638" s="7"/>
      <c r="J26638" s="7"/>
      <c r="K26638" s="7"/>
      <c r="N26638" s="7"/>
    </row>
    <row r="26639" spans="4:14" s="1" customFormat="1">
      <c r="D26639" s="32"/>
      <c r="G26639" s="32"/>
      <c r="I26639" s="7"/>
      <c r="J26639" s="7"/>
      <c r="K26639" s="7"/>
      <c r="N26639" s="7"/>
    </row>
    <row r="26640" spans="4:14" s="1" customFormat="1">
      <c r="D26640" s="32"/>
      <c r="G26640" s="32"/>
      <c r="I26640" s="7"/>
      <c r="J26640" s="7"/>
      <c r="K26640" s="7"/>
      <c r="N26640" s="7"/>
    </row>
    <row r="26641" spans="4:14" s="1" customFormat="1">
      <c r="D26641" s="32"/>
      <c r="G26641" s="32"/>
      <c r="I26641" s="7"/>
      <c r="J26641" s="7"/>
      <c r="K26641" s="7"/>
      <c r="N26641" s="7"/>
    </row>
    <row r="26642" spans="4:14" s="1" customFormat="1">
      <c r="D26642" s="32"/>
      <c r="G26642" s="32"/>
      <c r="I26642" s="7"/>
      <c r="J26642" s="7"/>
      <c r="K26642" s="7"/>
      <c r="N26642" s="7"/>
    </row>
    <row r="26643" spans="4:14" s="1" customFormat="1">
      <c r="D26643" s="32"/>
      <c r="G26643" s="32"/>
      <c r="I26643" s="7"/>
      <c r="J26643" s="7"/>
      <c r="K26643" s="7"/>
      <c r="N26643" s="7"/>
    </row>
    <row r="26644" spans="4:14" s="1" customFormat="1">
      <c r="D26644" s="32"/>
      <c r="G26644" s="32"/>
      <c r="I26644" s="7"/>
      <c r="J26644" s="7"/>
      <c r="K26644" s="7"/>
      <c r="N26644" s="7"/>
    </row>
    <row r="26645" spans="4:14" s="1" customFormat="1">
      <c r="D26645" s="32"/>
      <c r="G26645" s="32"/>
      <c r="I26645" s="7"/>
      <c r="J26645" s="7"/>
      <c r="K26645" s="7"/>
      <c r="N26645" s="7"/>
    </row>
    <row r="26646" spans="4:14" s="1" customFormat="1">
      <c r="D26646" s="32"/>
      <c r="G26646" s="32"/>
      <c r="I26646" s="7"/>
      <c r="J26646" s="7"/>
      <c r="K26646" s="7"/>
      <c r="N26646" s="7"/>
    </row>
    <row r="26647" spans="4:14" s="1" customFormat="1">
      <c r="D26647" s="32"/>
      <c r="G26647" s="32"/>
      <c r="I26647" s="7"/>
      <c r="J26647" s="7"/>
      <c r="K26647" s="7"/>
      <c r="N26647" s="7"/>
    </row>
    <row r="26648" spans="4:14" s="1" customFormat="1">
      <c r="D26648" s="32"/>
      <c r="G26648" s="32"/>
      <c r="I26648" s="7"/>
      <c r="J26648" s="7"/>
      <c r="K26648" s="7"/>
      <c r="N26648" s="7"/>
    </row>
    <row r="26649" spans="4:14" s="1" customFormat="1">
      <c r="D26649" s="32"/>
      <c r="G26649" s="32"/>
      <c r="I26649" s="7"/>
      <c r="J26649" s="7"/>
      <c r="K26649" s="7"/>
      <c r="N26649" s="7"/>
    </row>
    <row r="26650" spans="4:14" s="1" customFormat="1">
      <c r="D26650" s="32"/>
      <c r="G26650" s="32"/>
      <c r="I26650" s="7"/>
      <c r="J26650" s="7"/>
      <c r="K26650" s="7"/>
      <c r="N26650" s="7"/>
    </row>
    <row r="26651" spans="4:14" s="1" customFormat="1">
      <c r="D26651" s="32"/>
      <c r="G26651" s="32"/>
      <c r="I26651" s="7"/>
      <c r="J26651" s="7"/>
      <c r="K26651" s="7"/>
      <c r="N26651" s="7"/>
    </row>
    <row r="26652" spans="4:14" s="1" customFormat="1">
      <c r="D26652" s="32"/>
      <c r="G26652" s="32"/>
      <c r="I26652" s="7"/>
      <c r="J26652" s="7"/>
      <c r="K26652" s="7"/>
      <c r="N26652" s="7"/>
    </row>
    <row r="26653" spans="4:14" s="1" customFormat="1">
      <c r="D26653" s="32"/>
      <c r="G26653" s="32"/>
      <c r="I26653" s="7"/>
      <c r="J26653" s="7"/>
      <c r="K26653" s="7"/>
      <c r="N26653" s="7"/>
    </row>
    <row r="26654" spans="4:14" s="1" customFormat="1">
      <c r="D26654" s="32"/>
      <c r="G26654" s="32"/>
      <c r="I26654" s="7"/>
      <c r="J26654" s="7"/>
      <c r="K26654" s="7"/>
      <c r="N26654" s="7"/>
    </row>
    <row r="26655" spans="4:14" s="1" customFormat="1">
      <c r="D26655" s="32"/>
      <c r="G26655" s="32"/>
      <c r="I26655" s="7"/>
      <c r="J26655" s="7"/>
      <c r="K26655" s="7"/>
      <c r="N26655" s="7"/>
    </row>
    <row r="26656" spans="4:14" s="1" customFormat="1">
      <c r="D26656" s="32"/>
      <c r="G26656" s="32"/>
      <c r="I26656" s="7"/>
      <c r="J26656" s="7"/>
      <c r="K26656" s="7"/>
      <c r="N26656" s="7"/>
    </row>
    <row r="26657" spans="4:14" s="1" customFormat="1">
      <c r="D26657" s="32"/>
      <c r="G26657" s="32"/>
      <c r="I26657" s="7"/>
      <c r="J26657" s="7"/>
      <c r="K26657" s="7"/>
      <c r="N26657" s="7"/>
    </row>
    <row r="26658" spans="4:14" s="1" customFormat="1">
      <c r="D26658" s="32"/>
      <c r="G26658" s="32"/>
      <c r="I26658" s="7"/>
      <c r="J26658" s="7"/>
      <c r="K26658" s="7"/>
      <c r="N26658" s="7"/>
    </row>
    <row r="26659" spans="4:14" s="1" customFormat="1">
      <c r="D26659" s="32"/>
      <c r="G26659" s="32"/>
      <c r="I26659" s="7"/>
      <c r="J26659" s="7"/>
      <c r="K26659" s="7"/>
      <c r="N26659" s="7"/>
    </row>
    <row r="26660" spans="4:14" s="1" customFormat="1">
      <c r="D26660" s="32"/>
      <c r="G26660" s="32"/>
      <c r="I26660" s="7"/>
      <c r="J26660" s="7"/>
      <c r="K26660" s="7"/>
      <c r="N26660" s="7"/>
    </row>
    <row r="26661" spans="4:14" s="1" customFormat="1">
      <c r="D26661" s="32"/>
      <c r="G26661" s="32"/>
      <c r="I26661" s="7"/>
      <c r="J26661" s="7"/>
      <c r="K26661" s="7"/>
      <c r="N26661" s="7"/>
    </row>
    <row r="26662" spans="4:14" s="1" customFormat="1">
      <c r="D26662" s="32"/>
      <c r="G26662" s="32"/>
      <c r="I26662" s="7"/>
      <c r="J26662" s="7"/>
      <c r="K26662" s="7"/>
      <c r="N26662" s="7"/>
    </row>
    <row r="26663" spans="4:14" s="1" customFormat="1">
      <c r="D26663" s="32"/>
      <c r="G26663" s="32"/>
      <c r="I26663" s="7"/>
      <c r="J26663" s="7"/>
      <c r="K26663" s="7"/>
      <c r="N26663" s="7"/>
    </row>
    <row r="26664" spans="4:14" s="1" customFormat="1">
      <c r="D26664" s="32"/>
      <c r="G26664" s="32"/>
      <c r="I26664" s="7"/>
      <c r="J26664" s="7"/>
      <c r="K26664" s="7"/>
      <c r="N26664" s="7"/>
    </row>
    <row r="26665" spans="4:14" s="1" customFormat="1">
      <c r="D26665" s="32"/>
      <c r="G26665" s="32"/>
      <c r="I26665" s="7"/>
      <c r="J26665" s="7"/>
      <c r="K26665" s="7"/>
      <c r="N26665" s="7"/>
    </row>
    <row r="26666" spans="4:14" s="1" customFormat="1">
      <c r="D26666" s="32"/>
      <c r="G26666" s="32"/>
      <c r="I26666" s="7"/>
      <c r="J26666" s="7"/>
      <c r="K26666" s="7"/>
      <c r="N26666" s="7"/>
    </row>
    <row r="26667" spans="4:14" s="1" customFormat="1">
      <c r="D26667" s="32"/>
      <c r="G26667" s="32"/>
      <c r="I26667" s="7"/>
      <c r="J26667" s="7"/>
      <c r="K26667" s="7"/>
      <c r="N26667" s="7"/>
    </row>
    <row r="26668" spans="4:14" s="1" customFormat="1">
      <c r="D26668" s="32"/>
      <c r="G26668" s="32"/>
      <c r="I26668" s="7"/>
      <c r="J26668" s="7"/>
      <c r="K26668" s="7"/>
      <c r="N26668" s="7"/>
    </row>
    <row r="26669" spans="4:14" s="1" customFormat="1">
      <c r="D26669" s="32"/>
      <c r="G26669" s="32"/>
      <c r="I26669" s="7"/>
      <c r="J26669" s="7"/>
      <c r="K26669" s="7"/>
      <c r="N26669" s="7"/>
    </row>
    <row r="26670" spans="4:14" s="1" customFormat="1">
      <c r="D26670" s="32"/>
      <c r="G26670" s="32"/>
      <c r="I26670" s="7"/>
      <c r="J26670" s="7"/>
      <c r="K26670" s="7"/>
      <c r="N26670" s="7"/>
    </row>
    <row r="26671" spans="4:14" s="1" customFormat="1">
      <c r="D26671" s="32"/>
      <c r="G26671" s="32"/>
      <c r="I26671" s="7"/>
      <c r="J26671" s="7"/>
      <c r="K26671" s="7"/>
      <c r="N26671" s="7"/>
    </row>
    <row r="26672" spans="4:14" s="1" customFormat="1">
      <c r="D26672" s="32"/>
      <c r="G26672" s="32"/>
      <c r="I26672" s="7"/>
      <c r="J26672" s="7"/>
      <c r="K26672" s="7"/>
      <c r="N26672" s="7"/>
    </row>
    <row r="26673" spans="4:14" s="1" customFormat="1">
      <c r="D26673" s="32"/>
      <c r="G26673" s="32"/>
      <c r="I26673" s="7"/>
      <c r="J26673" s="7"/>
      <c r="K26673" s="7"/>
      <c r="N26673" s="7"/>
    </row>
    <row r="26674" spans="4:14" s="1" customFormat="1">
      <c r="D26674" s="32"/>
      <c r="G26674" s="32"/>
      <c r="I26674" s="7"/>
      <c r="J26674" s="7"/>
      <c r="K26674" s="7"/>
      <c r="N26674" s="7"/>
    </row>
    <row r="26675" spans="4:14" s="1" customFormat="1">
      <c r="D26675" s="32"/>
      <c r="G26675" s="32"/>
      <c r="I26675" s="7"/>
      <c r="J26675" s="7"/>
      <c r="K26675" s="7"/>
      <c r="N26675" s="7"/>
    </row>
    <row r="26676" spans="4:14" s="1" customFormat="1">
      <c r="D26676" s="32"/>
      <c r="G26676" s="32"/>
      <c r="I26676" s="7"/>
      <c r="J26676" s="7"/>
      <c r="K26676" s="7"/>
      <c r="N26676" s="7"/>
    </row>
    <row r="26677" spans="4:14" s="1" customFormat="1">
      <c r="D26677" s="32"/>
      <c r="G26677" s="32"/>
      <c r="I26677" s="7"/>
      <c r="J26677" s="7"/>
      <c r="K26677" s="7"/>
      <c r="N26677" s="7"/>
    </row>
    <row r="26678" spans="4:14" s="1" customFormat="1">
      <c r="D26678" s="32"/>
      <c r="G26678" s="32"/>
      <c r="I26678" s="7"/>
      <c r="J26678" s="7"/>
      <c r="K26678" s="7"/>
      <c r="N26678" s="7"/>
    </row>
    <row r="26679" spans="4:14" s="1" customFormat="1">
      <c r="D26679" s="32"/>
      <c r="G26679" s="32"/>
      <c r="I26679" s="7"/>
      <c r="J26679" s="7"/>
      <c r="K26679" s="7"/>
      <c r="N26679" s="7"/>
    </row>
    <row r="26680" spans="4:14" s="1" customFormat="1">
      <c r="D26680" s="32"/>
      <c r="G26680" s="32"/>
      <c r="I26680" s="7"/>
      <c r="J26680" s="7"/>
      <c r="K26680" s="7"/>
      <c r="N26680" s="7"/>
    </row>
    <row r="26681" spans="4:14" s="1" customFormat="1">
      <c r="D26681" s="32"/>
      <c r="G26681" s="32"/>
      <c r="I26681" s="7"/>
      <c r="J26681" s="7"/>
      <c r="K26681" s="7"/>
      <c r="N26681" s="7"/>
    </row>
    <row r="26682" spans="4:14" s="1" customFormat="1">
      <c r="D26682" s="32"/>
      <c r="G26682" s="32"/>
      <c r="I26682" s="7"/>
      <c r="J26682" s="7"/>
      <c r="K26682" s="7"/>
      <c r="N26682" s="7"/>
    </row>
    <row r="26683" spans="4:14" s="1" customFormat="1">
      <c r="D26683" s="32"/>
      <c r="G26683" s="32"/>
      <c r="I26683" s="7"/>
      <c r="J26683" s="7"/>
      <c r="K26683" s="7"/>
      <c r="N26683" s="7"/>
    </row>
    <row r="26684" spans="4:14" s="1" customFormat="1">
      <c r="D26684" s="32"/>
      <c r="G26684" s="32"/>
      <c r="I26684" s="7"/>
      <c r="J26684" s="7"/>
      <c r="K26684" s="7"/>
      <c r="N26684" s="7"/>
    </row>
    <row r="26685" spans="4:14" s="1" customFormat="1">
      <c r="D26685" s="32"/>
      <c r="G26685" s="32"/>
      <c r="I26685" s="7"/>
      <c r="J26685" s="7"/>
      <c r="K26685" s="7"/>
      <c r="N26685" s="7"/>
    </row>
    <row r="26686" spans="4:14" s="1" customFormat="1">
      <c r="D26686" s="32"/>
      <c r="G26686" s="32"/>
      <c r="I26686" s="7"/>
      <c r="J26686" s="7"/>
      <c r="K26686" s="7"/>
      <c r="N26686" s="7"/>
    </row>
    <row r="26687" spans="4:14" s="1" customFormat="1">
      <c r="D26687" s="32"/>
      <c r="G26687" s="32"/>
      <c r="I26687" s="7"/>
      <c r="J26687" s="7"/>
      <c r="K26687" s="7"/>
      <c r="N26687" s="7"/>
    </row>
    <row r="26688" spans="4:14" s="1" customFormat="1">
      <c r="D26688" s="32"/>
      <c r="G26688" s="32"/>
      <c r="I26688" s="7"/>
      <c r="J26688" s="7"/>
      <c r="K26688" s="7"/>
      <c r="N26688" s="7"/>
    </row>
    <row r="26689" spans="4:14" s="1" customFormat="1">
      <c r="D26689" s="32"/>
      <c r="G26689" s="32"/>
      <c r="I26689" s="7"/>
      <c r="J26689" s="7"/>
      <c r="K26689" s="7"/>
      <c r="N26689" s="7"/>
    </row>
    <row r="26690" spans="4:14" s="1" customFormat="1">
      <c r="D26690" s="32"/>
      <c r="G26690" s="32"/>
      <c r="I26690" s="7"/>
      <c r="J26690" s="7"/>
      <c r="K26690" s="7"/>
      <c r="N26690" s="7"/>
    </row>
    <row r="26691" spans="4:14" s="1" customFormat="1">
      <c r="D26691" s="32"/>
      <c r="G26691" s="32"/>
      <c r="I26691" s="7"/>
      <c r="J26691" s="7"/>
      <c r="K26691" s="7"/>
      <c r="N26691" s="7"/>
    </row>
    <row r="26692" spans="4:14" s="1" customFormat="1">
      <c r="D26692" s="32"/>
      <c r="G26692" s="32"/>
      <c r="I26692" s="7"/>
      <c r="J26692" s="7"/>
      <c r="K26692" s="7"/>
      <c r="N26692" s="7"/>
    </row>
    <row r="26693" spans="4:14" s="1" customFormat="1">
      <c r="D26693" s="32"/>
      <c r="G26693" s="32"/>
      <c r="I26693" s="7"/>
      <c r="J26693" s="7"/>
      <c r="K26693" s="7"/>
      <c r="N26693" s="7"/>
    </row>
    <row r="26694" spans="4:14" s="1" customFormat="1">
      <c r="D26694" s="32"/>
      <c r="G26694" s="32"/>
      <c r="I26694" s="7"/>
      <c r="J26694" s="7"/>
      <c r="K26694" s="7"/>
      <c r="N26694" s="7"/>
    </row>
    <row r="26695" spans="4:14" s="1" customFormat="1">
      <c r="D26695" s="32"/>
      <c r="G26695" s="32"/>
      <c r="I26695" s="7"/>
      <c r="J26695" s="7"/>
      <c r="K26695" s="7"/>
      <c r="N26695" s="7"/>
    </row>
    <row r="26696" spans="4:14" s="1" customFormat="1">
      <c r="D26696" s="32"/>
      <c r="G26696" s="32"/>
      <c r="I26696" s="7"/>
      <c r="J26696" s="7"/>
      <c r="K26696" s="7"/>
      <c r="N26696" s="7"/>
    </row>
    <row r="26697" spans="4:14" s="1" customFormat="1">
      <c r="D26697" s="32"/>
      <c r="G26697" s="32"/>
      <c r="I26697" s="7"/>
      <c r="J26697" s="7"/>
      <c r="K26697" s="7"/>
      <c r="N26697" s="7"/>
    </row>
    <row r="26698" spans="4:14" s="1" customFormat="1">
      <c r="D26698" s="32"/>
      <c r="G26698" s="32"/>
      <c r="I26698" s="7"/>
      <c r="J26698" s="7"/>
      <c r="K26698" s="7"/>
      <c r="N26698" s="7"/>
    </row>
    <row r="26699" spans="4:14" s="1" customFormat="1">
      <c r="D26699" s="32"/>
      <c r="G26699" s="32"/>
      <c r="I26699" s="7"/>
      <c r="J26699" s="7"/>
      <c r="K26699" s="7"/>
      <c r="N26699" s="7"/>
    </row>
    <row r="26700" spans="4:14" s="1" customFormat="1">
      <c r="D26700" s="32"/>
      <c r="G26700" s="32"/>
      <c r="I26700" s="7"/>
      <c r="J26700" s="7"/>
      <c r="K26700" s="7"/>
      <c r="N26700" s="7"/>
    </row>
    <row r="26701" spans="4:14" s="1" customFormat="1">
      <c r="D26701" s="32"/>
      <c r="G26701" s="32"/>
      <c r="I26701" s="7"/>
      <c r="J26701" s="7"/>
      <c r="K26701" s="7"/>
      <c r="N26701" s="7"/>
    </row>
    <row r="26702" spans="4:14" s="1" customFormat="1">
      <c r="D26702" s="32"/>
      <c r="G26702" s="32"/>
      <c r="I26702" s="7"/>
      <c r="J26702" s="7"/>
      <c r="K26702" s="7"/>
      <c r="N26702" s="7"/>
    </row>
    <row r="26703" spans="4:14" s="1" customFormat="1">
      <c r="D26703" s="32"/>
      <c r="G26703" s="32"/>
      <c r="I26703" s="7"/>
      <c r="J26703" s="7"/>
      <c r="K26703" s="7"/>
      <c r="N26703" s="7"/>
    </row>
    <row r="26704" spans="4:14" s="1" customFormat="1">
      <c r="D26704" s="32"/>
      <c r="G26704" s="32"/>
      <c r="I26704" s="7"/>
      <c r="J26704" s="7"/>
      <c r="K26704" s="7"/>
      <c r="N26704" s="7"/>
    </row>
    <row r="26705" spans="4:14" s="1" customFormat="1">
      <c r="D26705" s="32"/>
      <c r="G26705" s="32"/>
      <c r="I26705" s="7"/>
      <c r="J26705" s="7"/>
      <c r="K26705" s="7"/>
      <c r="N26705" s="7"/>
    </row>
    <row r="26706" spans="4:14" s="1" customFormat="1">
      <c r="D26706" s="32"/>
      <c r="G26706" s="32"/>
      <c r="I26706" s="7"/>
      <c r="J26706" s="7"/>
      <c r="K26706" s="7"/>
      <c r="N26706" s="7"/>
    </row>
    <row r="26707" spans="4:14" s="1" customFormat="1">
      <c r="D26707" s="32"/>
      <c r="G26707" s="32"/>
      <c r="I26707" s="7"/>
      <c r="J26707" s="7"/>
      <c r="K26707" s="7"/>
      <c r="N26707" s="7"/>
    </row>
    <row r="26708" spans="4:14" s="1" customFormat="1">
      <c r="D26708" s="32"/>
      <c r="G26708" s="32"/>
      <c r="I26708" s="7"/>
      <c r="J26708" s="7"/>
      <c r="K26708" s="7"/>
      <c r="N26708" s="7"/>
    </row>
    <row r="26709" spans="4:14" s="1" customFormat="1">
      <c r="D26709" s="32"/>
      <c r="G26709" s="32"/>
      <c r="I26709" s="7"/>
      <c r="J26709" s="7"/>
      <c r="K26709" s="7"/>
      <c r="N26709" s="7"/>
    </row>
    <row r="26710" spans="4:14" s="1" customFormat="1">
      <c r="D26710" s="32"/>
      <c r="G26710" s="32"/>
      <c r="I26710" s="7"/>
      <c r="J26710" s="7"/>
      <c r="K26710" s="7"/>
      <c r="N26710" s="7"/>
    </row>
    <row r="26711" spans="4:14" s="1" customFormat="1">
      <c r="D26711" s="32"/>
      <c r="G26711" s="32"/>
      <c r="I26711" s="7"/>
      <c r="J26711" s="7"/>
      <c r="K26711" s="7"/>
      <c r="N26711" s="7"/>
    </row>
    <row r="26712" spans="4:14" s="1" customFormat="1">
      <c r="D26712" s="32"/>
      <c r="G26712" s="32"/>
      <c r="I26712" s="7"/>
      <c r="J26712" s="7"/>
      <c r="K26712" s="7"/>
      <c r="N26712" s="7"/>
    </row>
    <row r="26713" spans="4:14" s="1" customFormat="1">
      <c r="D26713" s="32"/>
      <c r="G26713" s="32"/>
      <c r="I26713" s="7"/>
      <c r="J26713" s="7"/>
      <c r="K26713" s="7"/>
      <c r="N26713" s="7"/>
    </row>
    <row r="26714" spans="4:14" s="1" customFormat="1">
      <c r="D26714" s="32"/>
      <c r="G26714" s="32"/>
      <c r="I26714" s="7"/>
      <c r="J26714" s="7"/>
      <c r="K26714" s="7"/>
      <c r="N26714" s="7"/>
    </row>
    <row r="26715" spans="4:14" s="1" customFormat="1">
      <c r="D26715" s="32"/>
      <c r="G26715" s="32"/>
      <c r="I26715" s="7"/>
      <c r="J26715" s="7"/>
      <c r="K26715" s="7"/>
      <c r="N26715" s="7"/>
    </row>
    <row r="26716" spans="4:14" s="1" customFormat="1">
      <c r="D26716" s="32"/>
      <c r="G26716" s="32"/>
      <c r="I26716" s="7"/>
      <c r="J26716" s="7"/>
      <c r="K26716" s="7"/>
      <c r="N26716" s="7"/>
    </row>
    <row r="26717" spans="4:14" s="1" customFormat="1">
      <c r="D26717" s="32"/>
      <c r="G26717" s="32"/>
      <c r="I26717" s="7"/>
      <c r="J26717" s="7"/>
      <c r="K26717" s="7"/>
      <c r="N26717" s="7"/>
    </row>
    <row r="26718" spans="4:14" s="1" customFormat="1">
      <c r="D26718" s="32"/>
      <c r="G26718" s="32"/>
      <c r="I26718" s="7"/>
      <c r="J26718" s="7"/>
      <c r="K26718" s="7"/>
      <c r="N26718" s="7"/>
    </row>
    <row r="26719" spans="4:14" s="1" customFormat="1">
      <c r="D26719" s="32"/>
      <c r="G26719" s="32"/>
      <c r="I26719" s="7"/>
      <c r="J26719" s="7"/>
      <c r="K26719" s="7"/>
      <c r="N26719" s="7"/>
    </row>
    <row r="26720" spans="4:14" s="1" customFormat="1">
      <c r="D26720" s="32"/>
      <c r="G26720" s="32"/>
      <c r="I26720" s="7"/>
      <c r="J26720" s="7"/>
      <c r="K26720" s="7"/>
      <c r="N26720" s="7"/>
    </row>
    <row r="26721" spans="4:14" s="1" customFormat="1">
      <c r="D26721" s="32"/>
      <c r="G26721" s="32"/>
      <c r="I26721" s="7"/>
      <c r="J26721" s="7"/>
      <c r="K26721" s="7"/>
      <c r="N26721" s="7"/>
    </row>
    <row r="26722" spans="4:14" s="1" customFormat="1">
      <c r="D26722" s="32"/>
      <c r="G26722" s="32"/>
      <c r="I26722" s="7"/>
      <c r="J26722" s="7"/>
      <c r="K26722" s="7"/>
      <c r="N26722" s="7"/>
    </row>
    <row r="26723" spans="4:14" s="1" customFormat="1">
      <c r="D26723" s="32"/>
      <c r="G26723" s="32"/>
      <c r="I26723" s="7"/>
      <c r="J26723" s="7"/>
      <c r="K26723" s="7"/>
      <c r="N26723" s="7"/>
    </row>
    <row r="26724" spans="4:14" s="1" customFormat="1">
      <c r="D26724" s="32"/>
      <c r="G26724" s="32"/>
      <c r="I26724" s="7"/>
      <c r="J26724" s="7"/>
      <c r="K26724" s="7"/>
      <c r="N26724" s="7"/>
    </row>
    <row r="26725" spans="4:14" s="1" customFormat="1">
      <c r="D26725" s="32"/>
      <c r="G26725" s="32"/>
      <c r="I26725" s="7"/>
      <c r="J26725" s="7"/>
      <c r="K26725" s="7"/>
      <c r="N26725" s="7"/>
    </row>
    <row r="26726" spans="4:14" s="1" customFormat="1">
      <c r="D26726" s="32"/>
      <c r="G26726" s="32"/>
      <c r="I26726" s="7"/>
      <c r="J26726" s="7"/>
      <c r="K26726" s="7"/>
      <c r="N26726" s="7"/>
    </row>
    <row r="26727" spans="4:14" s="1" customFormat="1">
      <c r="D26727" s="32"/>
      <c r="G26727" s="32"/>
      <c r="I26727" s="7"/>
      <c r="J26727" s="7"/>
      <c r="K26727" s="7"/>
      <c r="N26727" s="7"/>
    </row>
    <row r="26728" spans="4:14" s="1" customFormat="1">
      <c r="D26728" s="32"/>
      <c r="G26728" s="32"/>
      <c r="I26728" s="7"/>
      <c r="J26728" s="7"/>
      <c r="K26728" s="7"/>
      <c r="N26728" s="7"/>
    </row>
    <row r="26729" spans="4:14" s="1" customFormat="1">
      <c r="D26729" s="32"/>
      <c r="G26729" s="32"/>
      <c r="I26729" s="7"/>
      <c r="J26729" s="7"/>
      <c r="K26729" s="7"/>
      <c r="N26729" s="7"/>
    </row>
    <row r="26730" spans="4:14" s="1" customFormat="1">
      <c r="D26730" s="32"/>
      <c r="G26730" s="32"/>
      <c r="I26730" s="7"/>
      <c r="J26730" s="7"/>
      <c r="K26730" s="7"/>
      <c r="N26730" s="7"/>
    </row>
    <row r="26731" spans="4:14" s="1" customFormat="1">
      <c r="D26731" s="32"/>
      <c r="G26731" s="32"/>
      <c r="I26731" s="7"/>
      <c r="J26731" s="7"/>
      <c r="K26731" s="7"/>
      <c r="N26731" s="7"/>
    </row>
    <row r="26732" spans="4:14" s="1" customFormat="1">
      <c r="D26732" s="32"/>
      <c r="G26732" s="32"/>
      <c r="I26732" s="7"/>
      <c r="J26732" s="7"/>
      <c r="K26732" s="7"/>
      <c r="N26732" s="7"/>
    </row>
    <row r="26733" spans="4:14" s="1" customFormat="1">
      <c r="D26733" s="32"/>
      <c r="G26733" s="32"/>
      <c r="I26733" s="7"/>
      <c r="J26733" s="7"/>
      <c r="K26733" s="7"/>
      <c r="N26733" s="7"/>
    </row>
    <row r="26734" spans="4:14" s="1" customFormat="1">
      <c r="D26734" s="32"/>
      <c r="G26734" s="32"/>
      <c r="I26734" s="7"/>
      <c r="J26734" s="7"/>
      <c r="K26734" s="7"/>
      <c r="N26734" s="7"/>
    </row>
    <row r="26735" spans="4:14" s="1" customFormat="1">
      <c r="D26735" s="32"/>
      <c r="G26735" s="32"/>
      <c r="I26735" s="7"/>
      <c r="J26735" s="7"/>
      <c r="K26735" s="7"/>
      <c r="N26735" s="7"/>
    </row>
    <row r="26736" spans="4:14" s="1" customFormat="1">
      <c r="D26736" s="32"/>
      <c r="G26736" s="32"/>
      <c r="I26736" s="7"/>
      <c r="J26736" s="7"/>
      <c r="K26736" s="7"/>
      <c r="N26736" s="7"/>
    </row>
    <row r="26737" spans="4:14" s="1" customFormat="1">
      <c r="D26737" s="32"/>
      <c r="G26737" s="32"/>
      <c r="I26737" s="7"/>
      <c r="J26737" s="7"/>
      <c r="K26737" s="7"/>
      <c r="N26737" s="7"/>
    </row>
    <row r="26738" spans="4:14" s="1" customFormat="1">
      <c r="D26738" s="32"/>
      <c r="G26738" s="32"/>
      <c r="I26738" s="7"/>
      <c r="J26738" s="7"/>
      <c r="K26738" s="7"/>
      <c r="N26738" s="7"/>
    </row>
    <row r="26739" spans="4:14" s="1" customFormat="1">
      <c r="D26739" s="32"/>
      <c r="G26739" s="32"/>
      <c r="I26739" s="7"/>
      <c r="J26739" s="7"/>
      <c r="K26739" s="7"/>
      <c r="N26739" s="7"/>
    </row>
    <row r="26740" spans="4:14" s="1" customFormat="1">
      <c r="D26740" s="32"/>
      <c r="G26740" s="32"/>
      <c r="I26740" s="7"/>
      <c r="J26740" s="7"/>
      <c r="K26740" s="7"/>
      <c r="N26740" s="7"/>
    </row>
    <row r="26741" spans="4:14" s="1" customFormat="1">
      <c r="D26741" s="32"/>
      <c r="G26741" s="32"/>
      <c r="I26741" s="7"/>
      <c r="J26741" s="7"/>
      <c r="K26741" s="7"/>
      <c r="N26741" s="7"/>
    </row>
    <row r="26742" spans="4:14" s="1" customFormat="1">
      <c r="D26742" s="32"/>
      <c r="G26742" s="32"/>
      <c r="I26742" s="7"/>
      <c r="J26742" s="7"/>
      <c r="K26742" s="7"/>
      <c r="N26742" s="7"/>
    </row>
    <row r="26743" spans="4:14" s="1" customFormat="1">
      <c r="D26743" s="32"/>
      <c r="G26743" s="32"/>
      <c r="I26743" s="7"/>
      <c r="J26743" s="7"/>
      <c r="K26743" s="7"/>
      <c r="N26743" s="7"/>
    </row>
    <row r="26744" spans="4:14" s="1" customFormat="1">
      <c r="D26744" s="32"/>
      <c r="G26744" s="32"/>
      <c r="I26744" s="7"/>
      <c r="J26744" s="7"/>
      <c r="K26744" s="7"/>
      <c r="N26744" s="7"/>
    </row>
    <row r="26745" spans="4:14" s="1" customFormat="1">
      <c r="D26745" s="32"/>
      <c r="G26745" s="32"/>
      <c r="I26745" s="7"/>
      <c r="J26745" s="7"/>
      <c r="K26745" s="7"/>
      <c r="N26745" s="7"/>
    </row>
    <row r="26746" spans="4:14" s="1" customFormat="1">
      <c r="D26746" s="32"/>
      <c r="G26746" s="32"/>
      <c r="I26746" s="7"/>
      <c r="J26746" s="7"/>
      <c r="K26746" s="7"/>
      <c r="N26746" s="7"/>
    </row>
    <row r="26747" spans="4:14" s="1" customFormat="1">
      <c r="D26747" s="32"/>
      <c r="G26747" s="32"/>
      <c r="I26747" s="7"/>
      <c r="J26747" s="7"/>
      <c r="K26747" s="7"/>
      <c r="N26747" s="7"/>
    </row>
    <row r="26748" spans="4:14" s="1" customFormat="1">
      <c r="D26748" s="32"/>
      <c r="G26748" s="32"/>
      <c r="I26748" s="7"/>
      <c r="J26748" s="7"/>
      <c r="K26748" s="7"/>
      <c r="N26748" s="7"/>
    </row>
    <row r="26749" spans="4:14" s="1" customFormat="1">
      <c r="D26749" s="32"/>
      <c r="G26749" s="32"/>
      <c r="I26749" s="7"/>
      <c r="J26749" s="7"/>
      <c r="K26749" s="7"/>
      <c r="N26749" s="7"/>
    </row>
    <row r="26750" spans="4:14" s="1" customFormat="1">
      <c r="D26750" s="32"/>
      <c r="G26750" s="32"/>
      <c r="I26750" s="7"/>
      <c r="J26750" s="7"/>
      <c r="K26750" s="7"/>
      <c r="N26750" s="7"/>
    </row>
    <row r="26751" spans="4:14" s="1" customFormat="1">
      <c r="D26751" s="32"/>
      <c r="G26751" s="32"/>
      <c r="I26751" s="7"/>
      <c r="J26751" s="7"/>
      <c r="K26751" s="7"/>
      <c r="N26751" s="7"/>
    </row>
    <row r="26752" spans="4:14" s="1" customFormat="1">
      <c r="D26752" s="32"/>
      <c r="G26752" s="32"/>
      <c r="I26752" s="7"/>
      <c r="J26752" s="7"/>
      <c r="K26752" s="7"/>
      <c r="N26752" s="7"/>
    </row>
    <row r="26753" spans="4:14" s="1" customFormat="1">
      <c r="D26753" s="32"/>
      <c r="G26753" s="32"/>
      <c r="I26753" s="7"/>
      <c r="J26753" s="7"/>
      <c r="K26753" s="7"/>
      <c r="N26753" s="7"/>
    </row>
    <row r="26754" spans="4:14" s="1" customFormat="1">
      <c r="D26754" s="32"/>
      <c r="G26754" s="32"/>
      <c r="I26754" s="7"/>
      <c r="J26754" s="7"/>
      <c r="K26754" s="7"/>
      <c r="N26754" s="7"/>
    </row>
    <row r="26755" spans="4:14" s="1" customFormat="1">
      <c r="D26755" s="32"/>
      <c r="G26755" s="32"/>
      <c r="I26755" s="7"/>
      <c r="J26755" s="7"/>
      <c r="K26755" s="7"/>
      <c r="N26755" s="7"/>
    </row>
    <row r="26756" spans="4:14" s="1" customFormat="1">
      <c r="D26756" s="32"/>
      <c r="G26756" s="32"/>
      <c r="I26756" s="7"/>
      <c r="J26756" s="7"/>
      <c r="K26756" s="7"/>
      <c r="N26756" s="7"/>
    </row>
    <row r="26757" spans="4:14" s="1" customFormat="1">
      <c r="D26757" s="32"/>
      <c r="G26757" s="32"/>
      <c r="I26757" s="7"/>
      <c r="J26757" s="7"/>
      <c r="K26757" s="7"/>
      <c r="N26757" s="7"/>
    </row>
    <row r="26758" spans="4:14" s="1" customFormat="1">
      <c r="D26758" s="32"/>
      <c r="G26758" s="32"/>
      <c r="I26758" s="7"/>
      <c r="J26758" s="7"/>
      <c r="K26758" s="7"/>
      <c r="N26758" s="7"/>
    </row>
    <row r="26759" spans="4:14" s="1" customFormat="1">
      <c r="D26759" s="32"/>
      <c r="G26759" s="32"/>
      <c r="I26759" s="7"/>
      <c r="J26759" s="7"/>
      <c r="K26759" s="7"/>
      <c r="N26759" s="7"/>
    </row>
    <row r="26760" spans="4:14" s="1" customFormat="1">
      <c r="D26760" s="32"/>
      <c r="G26760" s="32"/>
      <c r="I26760" s="7"/>
      <c r="J26760" s="7"/>
      <c r="K26760" s="7"/>
      <c r="N26760" s="7"/>
    </row>
    <row r="26761" spans="4:14" s="1" customFormat="1">
      <c r="D26761" s="32"/>
      <c r="G26761" s="32"/>
      <c r="I26761" s="7"/>
      <c r="J26761" s="7"/>
      <c r="K26761" s="7"/>
      <c r="N26761" s="7"/>
    </row>
    <row r="26762" spans="4:14" s="1" customFormat="1">
      <c r="D26762" s="32"/>
      <c r="G26762" s="32"/>
      <c r="I26762" s="7"/>
      <c r="J26762" s="7"/>
      <c r="K26762" s="7"/>
      <c r="N26762" s="7"/>
    </row>
    <row r="26763" spans="4:14" s="1" customFormat="1">
      <c r="D26763" s="32"/>
      <c r="G26763" s="32"/>
      <c r="I26763" s="7"/>
      <c r="J26763" s="7"/>
      <c r="K26763" s="7"/>
      <c r="N26763" s="7"/>
    </row>
    <row r="26764" spans="4:14" s="1" customFormat="1">
      <c r="D26764" s="32"/>
      <c r="G26764" s="32"/>
      <c r="I26764" s="7"/>
      <c r="J26764" s="7"/>
      <c r="K26764" s="7"/>
      <c r="N26764" s="7"/>
    </row>
    <row r="26765" spans="4:14" s="1" customFormat="1">
      <c r="D26765" s="32"/>
      <c r="G26765" s="32"/>
      <c r="I26765" s="7"/>
      <c r="J26765" s="7"/>
      <c r="K26765" s="7"/>
      <c r="N26765" s="7"/>
    </row>
    <row r="26766" spans="4:14" s="1" customFormat="1">
      <c r="D26766" s="32"/>
      <c r="G26766" s="32"/>
      <c r="I26766" s="7"/>
      <c r="J26766" s="7"/>
      <c r="K26766" s="7"/>
      <c r="N26766" s="7"/>
    </row>
    <row r="26767" spans="4:14" s="1" customFormat="1">
      <c r="D26767" s="32"/>
      <c r="G26767" s="32"/>
      <c r="I26767" s="7"/>
      <c r="J26767" s="7"/>
      <c r="K26767" s="7"/>
      <c r="N26767" s="7"/>
    </row>
    <row r="26768" spans="4:14" s="1" customFormat="1">
      <c r="D26768" s="32"/>
      <c r="G26768" s="32"/>
      <c r="I26768" s="7"/>
      <c r="J26768" s="7"/>
      <c r="K26768" s="7"/>
      <c r="N26768" s="7"/>
    </row>
    <row r="26769" spans="4:14" s="1" customFormat="1">
      <c r="D26769" s="32"/>
      <c r="G26769" s="32"/>
      <c r="I26769" s="7"/>
      <c r="J26769" s="7"/>
      <c r="K26769" s="7"/>
      <c r="N26769" s="7"/>
    </row>
    <row r="26770" spans="4:14" s="1" customFormat="1">
      <c r="D26770" s="32"/>
      <c r="G26770" s="32"/>
      <c r="I26770" s="7"/>
      <c r="J26770" s="7"/>
      <c r="K26770" s="7"/>
      <c r="N26770" s="7"/>
    </row>
    <row r="26771" spans="4:14" s="1" customFormat="1">
      <c r="D26771" s="32"/>
      <c r="G26771" s="32"/>
      <c r="I26771" s="7"/>
      <c r="J26771" s="7"/>
      <c r="K26771" s="7"/>
      <c r="N26771" s="7"/>
    </row>
    <row r="26772" spans="4:14" s="1" customFormat="1">
      <c r="D26772" s="32"/>
      <c r="G26772" s="32"/>
      <c r="I26772" s="7"/>
      <c r="J26772" s="7"/>
      <c r="K26772" s="7"/>
      <c r="N26772" s="7"/>
    </row>
    <row r="26773" spans="4:14" s="1" customFormat="1">
      <c r="D26773" s="32"/>
      <c r="G26773" s="32"/>
      <c r="I26773" s="7"/>
      <c r="J26773" s="7"/>
      <c r="K26773" s="7"/>
      <c r="N26773" s="7"/>
    </row>
    <row r="26774" spans="4:14" s="1" customFormat="1">
      <c r="D26774" s="32"/>
      <c r="G26774" s="32"/>
      <c r="I26774" s="7"/>
      <c r="J26774" s="7"/>
      <c r="K26774" s="7"/>
      <c r="N26774" s="7"/>
    </row>
    <row r="26775" spans="4:14" s="1" customFormat="1">
      <c r="D26775" s="32"/>
      <c r="G26775" s="32"/>
      <c r="I26775" s="7"/>
      <c r="J26775" s="7"/>
      <c r="K26775" s="7"/>
      <c r="N26775" s="7"/>
    </row>
    <row r="26776" spans="4:14" s="1" customFormat="1">
      <c r="D26776" s="32"/>
      <c r="G26776" s="32"/>
      <c r="I26776" s="7"/>
      <c r="J26776" s="7"/>
      <c r="K26776" s="7"/>
      <c r="N26776" s="7"/>
    </row>
    <row r="26777" spans="4:14" s="1" customFormat="1">
      <c r="D26777" s="32"/>
      <c r="G26777" s="32"/>
      <c r="I26777" s="7"/>
      <c r="J26777" s="7"/>
      <c r="K26777" s="7"/>
      <c r="N26777" s="7"/>
    </row>
    <row r="26778" spans="4:14" s="1" customFormat="1">
      <c r="D26778" s="32"/>
      <c r="G26778" s="32"/>
      <c r="I26778" s="7"/>
      <c r="J26778" s="7"/>
      <c r="K26778" s="7"/>
      <c r="N26778" s="7"/>
    </row>
    <row r="26779" spans="4:14" s="1" customFormat="1">
      <c r="D26779" s="32"/>
      <c r="G26779" s="32"/>
      <c r="I26779" s="7"/>
      <c r="J26779" s="7"/>
      <c r="K26779" s="7"/>
      <c r="N26779" s="7"/>
    </row>
    <row r="26780" spans="4:14" s="1" customFormat="1">
      <c r="D26780" s="32"/>
      <c r="G26780" s="32"/>
      <c r="I26780" s="7"/>
      <c r="J26780" s="7"/>
      <c r="K26780" s="7"/>
      <c r="N26780" s="7"/>
    </row>
    <row r="26781" spans="4:14" s="1" customFormat="1">
      <c r="D26781" s="32"/>
      <c r="G26781" s="32"/>
      <c r="I26781" s="7"/>
      <c r="J26781" s="7"/>
      <c r="K26781" s="7"/>
      <c r="N26781" s="7"/>
    </row>
    <row r="26782" spans="4:14" s="1" customFormat="1">
      <c r="D26782" s="32"/>
      <c r="G26782" s="32"/>
      <c r="I26782" s="7"/>
      <c r="J26782" s="7"/>
      <c r="K26782" s="7"/>
      <c r="N26782" s="7"/>
    </row>
    <row r="26783" spans="4:14" s="1" customFormat="1">
      <c r="D26783" s="32"/>
      <c r="G26783" s="32"/>
      <c r="I26783" s="7"/>
      <c r="J26783" s="7"/>
      <c r="K26783" s="7"/>
      <c r="N26783" s="7"/>
    </row>
    <row r="26784" spans="4:14" s="1" customFormat="1">
      <c r="D26784" s="32"/>
      <c r="G26784" s="32"/>
      <c r="I26784" s="7"/>
      <c r="J26784" s="7"/>
      <c r="K26784" s="7"/>
      <c r="N26784" s="7"/>
    </row>
    <row r="26785" spans="4:14" s="1" customFormat="1">
      <c r="D26785" s="32"/>
      <c r="G26785" s="32"/>
      <c r="I26785" s="7"/>
      <c r="J26785" s="7"/>
      <c r="K26785" s="7"/>
      <c r="N26785" s="7"/>
    </row>
    <row r="26786" spans="4:14" s="1" customFormat="1">
      <c r="D26786" s="32"/>
      <c r="G26786" s="32"/>
      <c r="I26786" s="7"/>
      <c r="J26786" s="7"/>
      <c r="K26786" s="7"/>
      <c r="N26786" s="7"/>
    </row>
    <row r="26787" spans="4:14" s="1" customFormat="1">
      <c r="D26787" s="32"/>
      <c r="G26787" s="32"/>
      <c r="I26787" s="7"/>
      <c r="J26787" s="7"/>
      <c r="K26787" s="7"/>
      <c r="N26787" s="7"/>
    </row>
    <row r="26788" spans="4:14" s="1" customFormat="1">
      <c r="D26788" s="32"/>
      <c r="G26788" s="32"/>
      <c r="I26788" s="7"/>
      <c r="J26788" s="7"/>
      <c r="K26788" s="7"/>
      <c r="N26788" s="7"/>
    </row>
    <row r="26789" spans="4:14" s="1" customFormat="1">
      <c r="D26789" s="32"/>
      <c r="G26789" s="32"/>
      <c r="I26789" s="7"/>
      <c r="J26789" s="7"/>
      <c r="K26789" s="7"/>
      <c r="N26789" s="7"/>
    </row>
    <row r="26790" spans="4:14" s="1" customFormat="1">
      <c r="D26790" s="32"/>
      <c r="G26790" s="32"/>
      <c r="I26790" s="7"/>
      <c r="J26790" s="7"/>
      <c r="K26790" s="7"/>
      <c r="N26790" s="7"/>
    </row>
    <row r="26791" spans="4:14" s="1" customFormat="1">
      <c r="D26791" s="32"/>
      <c r="G26791" s="32"/>
      <c r="I26791" s="7"/>
      <c r="J26791" s="7"/>
      <c r="K26791" s="7"/>
      <c r="N26791" s="7"/>
    </row>
    <row r="26792" spans="4:14" s="1" customFormat="1">
      <c r="D26792" s="32"/>
      <c r="G26792" s="32"/>
      <c r="I26792" s="7"/>
      <c r="J26792" s="7"/>
      <c r="K26792" s="7"/>
      <c r="N26792" s="7"/>
    </row>
    <row r="26793" spans="4:14" s="1" customFormat="1">
      <c r="D26793" s="32"/>
      <c r="G26793" s="32"/>
      <c r="I26793" s="7"/>
      <c r="J26793" s="7"/>
      <c r="K26793" s="7"/>
      <c r="N26793" s="7"/>
    </row>
    <row r="26794" spans="4:14" s="1" customFormat="1">
      <c r="D26794" s="32"/>
      <c r="G26794" s="32"/>
      <c r="I26794" s="7"/>
      <c r="J26794" s="7"/>
      <c r="K26794" s="7"/>
      <c r="N26794" s="7"/>
    </row>
    <row r="26795" spans="4:14" s="1" customFormat="1">
      <c r="D26795" s="32"/>
      <c r="G26795" s="32"/>
      <c r="I26795" s="7"/>
      <c r="J26795" s="7"/>
      <c r="K26795" s="7"/>
      <c r="N26795" s="7"/>
    </row>
    <row r="26796" spans="4:14" s="1" customFormat="1">
      <c r="D26796" s="32"/>
      <c r="G26796" s="32"/>
      <c r="I26796" s="7"/>
      <c r="J26796" s="7"/>
      <c r="K26796" s="7"/>
      <c r="N26796" s="7"/>
    </row>
    <row r="26797" spans="4:14" s="1" customFormat="1">
      <c r="D26797" s="32"/>
      <c r="G26797" s="32"/>
      <c r="I26797" s="7"/>
      <c r="J26797" s="7"/>
      <c r="K26797" s="7"/>
      <c r="N26797" s="7"/>
    </row>
    <row r="26798" spans="4:14" s="1" customFormat="1">
      <c r="D26798" s="32"/>
      <c r="G26798" s="32"/>
      <c r="I26798" s="7"/>
      <c r="J26798" s="7"/>
      <c r="K26798" s="7"/>
      <c r="N26798" s="7"/>
    </row>
    <row r="26799" spans="4:14" s="1" customFormat="1">
      <c r="D26799" s="32"/>
      <c r="G26799" s="32"/>
      <c r="I26799" s="7"/>
      <c r="J26799" s="7"/>
      <c r="K26799" s="7"/>
      <c r="N26799" s="7"/>
    </row>
    <row r="26800" spans="4:14" s="1" customFormat="1">
      <c r="D26800" s="32"/>
      <c r="G26800" s="32"/>
      <c r="I26800" s="7"/>
      <c r="J26800" s="7"/>
      <c r="K26800" s="7"/>
      <c r="N26800" s="7"/>
    </row>
    <row r="26801" spans="4:14" s="1" customFormat="1">
      <c r="D26801" s="32"/>
      <c r="G26801" s="32"/>
      <c r="I26801" s="7"/>
      <c r="J26801" s="7"/>
      <c r="K26801" s="7"/>
      <c r="N26801" s="7"/>
    </row>
    <row r="26802" spans="4:14" s="1" customFormat="1">
      <c r="D26802" s="32"/>
      <c r="G26802" s="32"/>
      <c r="I26802" s="7"/>
      <c r="J26802" s="7"/>
      <c r="K26802" s="7"/>
      <c r="N26802" s="7"/>
    </row>
    <row r="26803" spans="4:14" s="1" customFormat="1">
      <c r="D26803" s="32"/>
      <c r="G26803" s="32"/>
      <c r="I26803" s="7"/>
      <c r="J26803" s="7"/>
      <c r="K26803" s="7"/>
      <c r="N26803" s="7"/>
    </row>
    <row r="26804" spans="4:14" s="1" customFormat="1">
      <c r="D26804" s="32"/>
      <c r="G26804" s="32"/>
      <c r="I26804" s="7"/>
      <c r="J26804" s="7"/>
      <c r="K26804" s="7"/>
      <c r="N26804" s="7"/>
    </row>
    <row r="26805" spans="4:14" s="1" customFormat="1">
      <c r="D26805" s="32"/>
      <c r="G26805" s="32"/>
      <c r="I26805" s="7"/>
      <c r="J26805" s="7"/>
      <c r="K26805" s="7"/>
      <c r="N26805" s="7"/>
    </row>
    <row r="26806" spans="4:14" s="1" customFormat="1">
      <c r="D26806" s="32"/>
      <c r="G26806" s="32"/>
      <c r="I26806" s="7"/>
      <c r="J26806" s="7"/>
      <c r="K26806" s="7"/>
      <c r="N26806" s="7"/>
    </row>
    <row r="26807" spans="4:14" s="1" customFormat="1">
      <c r="D26807" s="32"/>
      <c r="G26807" s="32"/>
      <c r="I26807" s="7"/>
      <c r="J26807" s="7"/>
      <c r="K26807" s="7"/>
      <c r="N26807" s="7"/>
    </row>
    <row r="26808" spans="4:14" s="1" customFormat="1">
      <c r="D26808" s="32"/>
      <c r="G26808" s="32"/>
      <c r="I26808" s="7"/>
      <c r="J26808" s="7"/>
      <c r="K26808" s="7"/>
      <c r="N26808" s="7"/>
    </row>
    <row r="26809" spans="4:14" s="1" customFormat="1">
      <c r="D26809" s="32"/>
      <c r="G26809" s="32"/>
      <c r="I26809" s="7"/>
      <c r="J26809" s="7"/>
      <c r="K26809" s="7"/>
      <c r="N26809" s="7"/>
    </row>
    <row r="26810" spans="4:14" s="1" customFormat="1">
      <c r="D26810" s="32"/>
      <c r="G26810" s="32"/>
      <c r="I26810" s="7"/>
      <c r="J26810" s="7"/>
      <c r="K26810" s="7"/>
      <c r="N26810" s="7"/>
    </row>
    <row r="26811" spans="4:14" s="1" customFormat="1">
      <c r="D26811" s="32"/>
      <c r="G26811" s="32"/>
      <c r="I26811" s="7"/>
      <c r="J26811" s="7"/>
      <c r="K26811" s="7"/>
      <c r="N26811" s="7"/>
    </row>
    <row r="26812" spans="4:14" s="1" customFormat="1">
      <c r="D26812" s="32"/>
      <c r="G26812" s="32"/>
      <c r="I26812" s="7"/>
      <c r="J26812" s="7"/>
      <c r="K26812" s="7"/>
      <c r="N26812" s="7"/>
    </row>
    <row r="26813" spans="4:14" s="1" customFormat="1">
      <c r="D26813" s="32"/>
      <c r="G26813" s="32"/>
      <c r="I26813" s="7"/>
      <c r="J26813" s="7"/>
      <c r="K26813" s="7"/>
      <c r="N26813" s="7"/>
    </row>
    <row r="26814" spans="4:14" s="1" customFormat="1">
      <c r="D26814" s="32"/>
      <c r="G26814" s="32"/>
      <c r="I26814" s="7"/>
      <c r="J26814" s="7"/>
      <c r="K26814" s="7"/>
      <c r="N26814" s="7"/>
    </row>
    <row r="26815" spans="4:14" s="1" customFormat="1">
      <c r="D26815" s="32"/>
      <c r="G26815" s="32"/>
      <c r="I26815" s="7"/>
      <c r="J26815" s="7"/>
      <c r="K26815" s="7"/>
      <c r="N26815" s="7"/>
    </row>
    <row r="26816" spans="4:14" s="1" customFormat="1">
      <c r="D26816" s="32"/>
      <c r="G26816" s="32"/>
      <c r="I26816" s="7"/>
      <c r="J26816" s="7"/>
      <c r="K26816" s="7"/>
      <c r="N26816" s="7"/>
    </row>
    <row r="26817" spans="4:14" s="1" customFormat="1">
      <c r="D26817" s="32"/>
      <c r="G26817" s="32"/>
      <c r="I26817" s="7"/>
      <c r="J26817" s="7"/>
      <c r="K26817" s="7"/>
      <c r="N26817" s="7"/>
    </row>
    <row r="26818" spans="4:14" s="1" customFormat="1">
      <c r="D26818" s="32"/>
      <c r="G26818" s="32"/>
      <c r="I26818" s="7"/>
      <c r="J26818" s="7"/>
      <c r="K26818" s="7"/>
      <c r="N26818" s="7"/>
    </row>
    <row r="26819" spans="4:14" s="1" customFormat="1">
      <c r="D26819" s="32"/>
      <c r="G26819" s="32"/>
      <c r="I26819" s="7"/>
      <c r="J26819" s="7"/>
      <c r="K26819" s="7"/>
      <c r="N26819" s="7"/>
    </row>
    <row r="26820" spans="4:14" s="1" customFormat="1">
      <c r="D26820" s="32"/>
      <c r="G26820" s="32"/>
      <c r="I26820" s="7"/>
      <c r="J26820" s="7"/>
      <c r="K26820" s="7"/>
      <c r="N26820" s="7"/>
    </row>
    <row r="26821" spans="4:14" s="1" customFormat="1">
      <c r="D26821" s="32"/>
      <c r="G26821" s="32"/>
      <c r="I26821" s="7"/>
      <c r="J26821" s="7"/>
      <c r="K26821" s="7"/>
      <c r="N26821" s="7"/>
    </row>
    <row r="26822" spans="4:14" s="1" customFormat="1">
      <c r="D26822" s="32"/>
      <c r="G26822" s="32"/>
      <c r="I26822" s="7"/>
      <c r="J26822" s="7"/>
      <c r="K26822" s="7"/>
      <c r="N26822" s="7"/>
    </row>
    <row r="26823" spans="4:14" s="1" customFormat="1">
      <c r="D26823" s="32"/>
      <c r="G26823" s="32"/>
      <c r="I26823" s="7"/>
      <c r="J26823" s="7"/>
      <c r="K26823" s="7"/>
      <c r="N26823" s="7"/>
    </row>
    <row r="26824" spans="4:14" s="1" customFormat="1">
      <c r="D26824" s="32"/>
      <c r="G26824" s="32"/>
      <c r="I26824" s="7"/>
      <c r="J26824" s="7"/>
      <c r="K26824" s="7"/>
      <c r="N26824" s="7"/>
    </row>
    <row r="26825" spans="4:14" s="1" customFormat="1">
      <c r="D26825" s="32"/>
      <c r="G26825" s="32"/>
      <c r="I26825" s="7"/>
      <c r="J26825" s="7"/>
      <c r="K26825" s="7"/>
      <c r="N26825" s="7"/>
    </row>
    <row r="26826" spans="4:14" s="1" customFormat="1">
      <c r="D26826" s="32"/>
      <c r="G26826" s="32"/>
      <c r="I26826" s="7"/>
      <c r="J26826" s="7"/>
      <c r="K26826" s="7"/>
      <c r="N26826" s="7"/>
    </row>
    <row r="26827" spans="4:14" s="1" customFormat="1">
      <c r="D26827" s="32"/>
      <c r="G26827" s="32"/>
      <c r="I26827" s="7"/>
      <c r="J26827" s="7"/>
      <c r="K26827" s="7"/>
      <c r="N26827" s="7"/>
    </row>
    <row r="26828" spans="4:14" s="1" customFormat="1">
      <c r="D26828" s="32"/>
      <c r="G26828" s="32"/>
      <c r="I26828" s="7"/>
      <c r="J26828" s="7"/>
      <c r="K26828" s="7"/>
      <c r="N26828" s="7"/>
    </row>
    <row r="26829" spans="4:14" s="1" customFormat="1">
      <c r="D26829" s="32"/>
      <c r="G26829" s="32"/>
      <c r="I26829" s="7"/>
      <c r="J26829" s="7"/>
      <c r="K26829" s="7"/>
      <c r="N26829" s="7"/>
    </row>
    <row r="26830" spans="4:14" s="1" customFormat="1">
      <c r="D26830" s="32"/>
      <c r="G26830" s="32"/>
      <c r="I26830" s="7"/>
      <c r="J26830" s="7"/>
      <c r="K26830" s="7"/>
      <c r="N26830" s="7"/>
    </row>
    <row r="26831" spans="4:14" s="1" customFormat="1">
      <c r="D26831" s="32"/>
      <c r="G26831" s="32"/>
      <c r="I26831" s="7"/>
      <c r="J26831" s="7"/>
      <c r="K26831" s="7"/>
      <c r="N26831" s="7"/>
    </row>
    <row r="26832" spans="4:14" s="1" customFormat="1">
      <c r="D26832" s="32"/>
      <c r="G26832" s="32"/>
      <c r="I26832" s="7"/>
      <c r="J26832" s="7"/>
      <c r="K26832" s="7"/>
      <c r="N26832" s="7"/>
    </row>
    <row r="26833" spans="4:14" s="1" customFormat="1">
      <c r="D26833" s="32"/>
      <c r="G26833" s="32"/>
      <c r="I26833" s="7"/>
      <c r="J26833" s="7"/>
      <c r="K26833" s="7"/>
      <c r="N26833" s="7"/>
    </row>
    <row r="26834" spans="4:14" s="1" customFormat="1">
      <c r="D26834" s="32"/>
      <c r="G26834" s="32"/>
      <c r="I26834" s="7"/>
      <c r="J26834" s="7"/>
      <c r="K26834" s="7"/>
      <c r="N26834" s="7"/>
    </row>
    <row r="26835" spans="4:14" s="1" customFormat="1">
      <c r="D26835" s="32"/>
      <c r="G26835" s="32"/>
      <c r="I26835" s="7"/>
      <c r="J26835" s="7"/>
      <c r="K26835" s="7"/>
      <c r="N26835" s="7"/>
    </row>
    <row r="26836" spans="4:14" s="1" customFormat="1">
      <c r="D26836" s="32"/>
      <c r="G26836" s="32"/>
      <c r="I26836" s="7"/>
      <c r="J26836" s="7"/>
      <c r="K26836" s="7"/>
      <c r="N26836" s="7"/>
    </row>
    <row r="26837" spans="4:14" s="1" customFormat="1">
      <c r="D26837" s="32"/>
      <c r="G26837" s="32"/>
      <c r="I26837" s="7"/>
      <c r="J26837" s="7"/>
      <c r="K26837" s="7"/>
      <c r="N26837" s="7"/>
    </row>
    <row r="26838" spans="4:14" s="1" customFormat="1">
      <c r="D26838" s="32"/>
      <c r="G26838" s="32"/>
      <c r="I26838" s="7"/>
      <c r="J26838" s="7"/>
      <c r="K26838" s="7"/>
      <c r="N26838" s="7"/>
    </row>
    <row r="26839" spans="4:14" s="1" customFormat="1">
      <c r="D26839" s="32"/>
      <c r="G26839" s="32"/>
      <c r="I26839" s="7"/>
      <c r="J26839" s="7"/>
      <c r="K26839" s="7"/>
      <c r="N26839" s="7"/>
    </row>
    <row r="26840" spans="4:14" s="1" customFormat="1">
      <c r="D26840" s="32"/>
      <c r="G26840" s="32"/>
      <c r="I26840" s="7"/>
      <c r="J26840" s="7"/>
      <c r="K26840" s="7"/>
      <c r="N26840" s="7"/>
    </row>
    <row r="26841" spans="4:14" s="1" customFormat="1">
      <c r="D26841" s="32"/>
      <c r="G26841" s="32"/>
      <c r="I26841" s="7"/>
      <c r="J26841" s="7"/>
      <c r="K26841" s="7"/>
      <c r="N26841" s="7"/>
    </row>
    <row r="26842" spans="4:14" s="1" customFormat="1">
      <c r="D26842" s="32"/>
      <c r="G26842" s="32"/>
      <c r="I26842" s="7"/>
      <c r="J26842" s="7"/>
      <c r="K26842" s="7"/>
      <c r="N26842" s="7"/>
    </row>
    <row r="26843" spans="4:14" s="1" customFormat="1">
      <c r="D26843" s="32"/>
      <c r="G26843" s="32"/>
      <c r="I26843" s="7"/>
      <c r="J26843" s="7"/>
      <c r="K26843" s="7"/>
      <c r="N26843" s="7"/>
    </row>
    <row r="26844" spans="4:14" s="1" customFormat="1">
      <c r="D26844" s="32"/>
      <c r="G26844" s="32"/>
      <c r="I26844" s="7"/>
      <c r="J26844" s="7"/>
      <c r="K26844" s="7"/>
      <c r="N26844" s="7"/>
    </row>
    <row r="26845" spans="4:14" s="1" customFormat="1">
      <c r="D26845" s="32"/>
      <c r="G26845" s="32"/>
      <c r="I26845" s="7"/>
      <c r="J26845" s="7"/>
      <c r="K26845" s="7"/>
      <c r="N26845" s="7"/>
    </row>
    <row r="26846" spans="4:14" s="1" customFormat="1">
      <c r="D26846" s="32"/>
      <c r="G26846" s="32"/>
      <c r="I26846" s="7"/>
      <c r="J26846" s="7"/>
      <c r="K26846" s="7"/>
      <c r="N26846" s="7"/>
    </row>
    <row r="26847" spans="4:14" s="1" customFormat="1">
      <c r="D26847" s="32"/>
      <c r="G26847" s="32"/>
      <c r="I26847" s="7"/>
      <c r="J26847" s="7"/>
      <c r="K26847" s="7"/>
      <c r="N26847" s="7"/>
    </row>
    <row r="26848" spans="4:14" s="1" customFormat="1">
      <c r="D26848" s="32"/>
      <c r="G26848" s="32"/>
      <c r="I26848" s="7"/>
      <c r="J26848" s="7"/>
      <c r="K26848" s="7"/>
      <c r="N26848" s="7"/>
    </row>
    <row r="26849" spans="4:14" s="1" customFormat="1">
      <c r="D26849" s="32"/>
      <c r="G26849" s="32"/>
      <c r="I26849" s="7"/>
      <c r="J26849" s="7"/>
      <c r="K26849" s="7"/>
      <c r="N26849" s="7"/>
    </row>
    <row r="26850" spans="4:14" s="1" customFormat="1">
      <c r="D26850" s="32"/>
      <c r="G26850" s="32"/>
      <c r="I26850" s="7"/>
      <c r="J26850" s="7"/>
      <c r="K26850" s="7"/>
      <c r="N26850" s="7"/>
    </row>
    <row r="26851" spans="4:14" s="1" customFormat="1">
      <c r="D26851" s="32"/>
      <c r="G26851" s="32"/>
      <c r="I26851" s="7"/>
      <c r="J26851" s="7"/>
      <c r="K26851" s="7"/>
      <c r="N26851" s="7"/>
    </row>
    <row r="26852" spans="4:14" s="1" customFormat="1">
      <c r="D26852" s="32"/>
      <c r="G26852" s="32"/>
      <c r="I26852" s="7"/>
      <c r="J26852" s="7"/>
      <c r="K26852" s="7"/>
      <c r="N26852" s="7"/>
    </row>
    <row r="26853" spans="4:14" s="1" customFormat="1">
      <c r="D26853" s="32"/>
      <c r="G26853" s="32"/>
      <c r="I26853" s="7"/>
      <c r="J26853" s="7"/>
      <c r="K26853" s="7"/>
      <c r="N26853" s="7"/>
    </row>
    <row r="26854" spans="4:14" s="1" customFormat="1">
      <c r="D26854" s="32"/>
      <c r="G26854" s="32"/>
      <c r="I26854" s="7"/>
      <c r="J26854" s="7"/>
      <c r="K26854" s="7"/>
      <c r="N26854" s="7"/>
    </row>
    <row r="26855" spans="4:14" s="1" customFormat="1">
      <c r="D26855" s="32"/>
      <c r="G26855" s="32"/>
      <c r="I26855" s="7"/>
      <c r="J26855" s="7"/>
      <c r="K26855" s="7"/>
      <c r="N26855" s="7"/>
    </row>
    <row r="26856" spans="4:14" s="1" customFormat="1">
      <c r="D26856" s="32"/>
      <c r="G26856" s="32"/>
      <c r="I26856" s="7"/>
      <c r="J26856" s="7"/>
      <c r="K26856" s="7"/>
      <c r="N26856" s="7"/>
    </row>
    <row r="26857" spans="4:14" s="1" customFormat="1">
      <c r="D26857" s="32"/>
      <c r="G26857" s="32"/>
      <c r="I26857" s="7"/>
      <c r="J26857" s="7"/>
      <c r="K26857" s="7"/>
      <c r="N26857" s="7"/>
    </row>
    <row r="26858" spans="4:14" s="1" customFormat="1">
      <c r="D26858" s="32"/>
      <c r="G26858" s="32"/>
      <c r="I26858" s="7"/>
      <c r="J26858" s="7"/>
      <c r="K26858" s="7"/>
      <c r="N26858" s="7"/>
    </row>
    <row r="26859" spans="4:14" s="1" customFormat="1">
      <c r="D26859" s="32"/>
      <c r="G26859" s="32"/>
      <c r="I26859" s="7"/>
      <c r="J26859" s="7"/>
      <c r="K26859" s="7"/>
      <c r="N26859" s="7"/>
    </row>
    <row r="26860" spans="4:14" s="1" customFormat="1">
      <c r="D26860" s="32"/>
      <c r="G26860" s="32"/>
      <c r="I26860" s="7"/>
      <c r="J26860" s="7"/>
      <c r="K26860" s="7"/>
      <c r="N26860" s="7"/>
    </row>
    <row r="26861" spans="4:14" s="1" customFormat="1">
      <c r="D26861" s="32"/>
      <c r="G26861" s="32"/>
      <c r="I26861" s="7"/>
      <c r="J26861" s="7"/>
      <c r="K26861" s="7"/>
      <c r="N26861" s="7"/>
    </row>
    <row r="26862" spans="4:14" s="1" customFormat="1">
      <c r="D26862" s="32"/>
      <c r="G26862" s="32"/>
      <c r="I26862" s="7"/>
      <c r="J26862" s="7"/>
      <c r="K26862" s="7"/>
      <c r="N26862" s="7"/>
    </row>
    <row r="26863" spans="4:14" s="1" customFormat="1">
      <c r="D26863" s="32"/>
      <c r="G26863" s="32"/>
      <c r="I26863" s="7"/>
      <c r="J26863" s="7"/>
      <c r="K26863" s="7"/>
      <c r="N26863" s="7"/>
    </row>
    <row r="26864" spans="4:14" s="1" customFormat="1">
      <c r="D26864" s="32"/>
      <c r="G26864" s="32"/>
      <c r="I26864" s="7"/>
      <c r="J26864" s="7"/>
      <c r="K26864" s="7"/>
      <c r="N26864" s="7"/>
    </row>
    <row r="26865" spans="4:14" s="1" customFormat="1">
      <c r="D26865" s="32"/>
      <c r="G26865" s="32"/>
      <c r="I26865" s="7"/>
      <c r="J26865" s="7"/>
      <c r="K26865" s="7"/>
      <c r="N26865" s="7"/>
    </row>
    <row r="26866" spans="4:14" s="1" customFormat="1">
      <c r="D26866" s="32"/>
      <c r="G26866" s="32"/>
      <c r="I26866" s="7"/>
      <c r="J26866" s="7"/>
      <c r="K26866" s="7"/>
      <c r="N26866" s="7"/>
    </row>
    <row r="26867" spans="4:14" s="1" customFormat="1">
      <c r="D26867" s="32"/>
      <c r="G26867" s="32"/>
      <c r="I26867" s="7"/>
      <c r="J26867" s="7"/>
      <c r="K26867" s="7"/>
      <c r="N26867" s="7"/>
    </row>
    <row r="26868" spans="4:14" s="1" customFormat="1">
      <c r="D26868" s="32"/>
      <c r="G26868" s="32"/>
      <c r="I26868" s="7"/>
      <c r="J26868" s="7"/>
      <c r="K26868" s="7"/>
      <c r="N26868" s="7"/>
    </row>
    <row r="26869" spans="4:14" s="1" customFormat="1">
      <c r="D26869" s="32"/>
      <c r="G26869" s="32"/>
      <c r="I26869" s="7"/>
      <c r="J26869" s="7"/>
      <c r="K26869" s="7"/>
      <c r="N26869" s="7"/>
    </row>
    <row r="26870" spans="4:14" s="1" customFormat="1">
      <c r="D26870" s="32"/>
      <c r="G26870" s="32"/>
      <c r="I26870" s="7"/>
      <c r="J26870" s="7"/>
      <c r="K26870" s="7"/>
      <c r="N26870" s="7"/>
    </row>
    <row r="26871" spans="4:14" s="1" customFormat="1">
      <c r="D26871" s="32"/>
      <c r="G26871" s="32"/>
      <c r="I26871" s="7"/>
      <c r="J26871" s="7"/>
      <c r="K26871" s="7"/>
      <c r="N26871" s="7"/>
    </row>
    <row r="26872" spans="4:14" s="1" customFormat="1">
      <c r="D26872" s="32"/>
      <c r="G26872" s="32"/>
      <c r="I26872" s="7"/>
      <c r="J26872" s="7"/>
      <c r="K26872" s="7"/>
      <c r="N26872" s="7"/>
    </row>
    <row r="26873" spans="4:14" s="1" customFormat="1">
      <c r="D26873" s="32"/>
      <c r="G26873" s="32"/>
      <c r="I26873" s="7"/>
      <c r="J26873" s="7"/>
      <c r="K26873" s="7"/>
      <c r="N26873" s="7"/>
    </row>
    <row r="26874" spans="4:14" s="1" customFormat="1">
      <c r="D26874" s="32"/>
      <c r="G26874" s="32"/>
      <c r="I26874" s="7"/>
      <c r="J26874" s="7"/>
      <c r="K26874" s="7"/>
      <c r="N26874" s="7"/>
    </row>
    <row r="26875" spans="4:14" s="1" customFormat="1">
      <c r="D26875" s="32"/>
      <c r="G26875" s="32"/>
      <c r="I26875" s="7"/>
      <c r="J26875" s="7"/>
      <c r="K26875" s="7"/>
      <c r="N26875" s="7"/>
    </row>
    <row r="26876" spans="4:14" s="1" customFormat="1">
      <c r="D26876" s="32"/>
      <c r="G26876" s="32"/>
      <c r="I26876" s="7"/>
      <c r="J26876" s="7"/>
      <c r="K26876" s="7"/>
      <c r="N26876" s="7"/>
    </row>
    <row r="26877" spans="4:14" s="1" customFormat="1">
      <c r="D26877" s="32"/>
      <c r="G26877" s="32"/>
      <c r="I26877" s="7"/>
      <c r="J26877" s="7"/>
      <c r="K26877" s="7"/>
      <c r="N26877" s="7"/>
    </row>
    <row r="26878" spans="4:14" s="1" customFormat="1">
      <c r="D26878" s="32"/>
      <c r="G26878" s="32"/>
      <c r="I26878" s="7"/>
      <c r="J26878" s="7"/>
      <c r="K26878" s="7"/>
      <c r="N26878" s="7"/>
    </row>
    <row r="26879" spans="4:14" s="1" customFormat="1">
      <c r="D26879" s="32"/>
      <c r="G26879" s="32"/>
      <c r="I26879" s="7"/>
      <c r="J26879" s="7"/>
      <c r="K26879" s="7"/>
      <c r="N26879" s="7"/>
    </row>
    <row r="26880" spans="4:14" s="1" customFormat="1">
      <c r="D26880" s="32"/>
      <c r="G26880" s="32"/>
      <c r="I26880" s="7"/>
      <c r="J26880" s="7"/>
      <c r="K26880" s="7"/>
      <c r="N26880" s="7"/>
    </row>
    <row r="26881" spans="4:14" s="1" customFormat="1">
      <c r="D26881" s="32"/>
      <c r="G26881" s="32"/>
      <c r="I26881" s="7"/>
      <c r="J26881" s="7"/>
      <c r="K26881" s="7"/>
      <c r="N26881" s="7"/>
    </row>
    <row r="26882" spans="4:14" s="1" customFormat="1">
      <c r="D26882" s="32"/>
      <c r="G26882" s="32"/>
      <c r="I26882" s="7"/>
      <c r="J26882" s="7"/>
      <c r="K26882" s="7"/>
      <c r="N26882" s="7"/>
    </row>
    <row r="26883" spans="4:14" s="1" customFormat="1">
      <c r="D26883" s="32"/>
      <c r="G26883" s="32"/>
      <c r="I26883" s="7"/>
      <c r="J26883" s="7"/>
      <c r="K26883" s="7"/>
      <c r="N26883" s="7"/>
    </row>
    <row r="26884" spans="4:14" s="1" customFormat="1">
      <c r="D26884" s="32"/>
      <c r="G26884" s="32"/>
      <c r="I26884" s="7"/>
      <c r="J26884" s="7"/>
      <c r="K26884" s="7"/>
      <c r="N26884" s="7"/>
    </row>
    <row r="26885" spans="4:14" s="1" customFormat="1">
      <c r="D26885" s="32"/>
      <c r="G26885" s="32"/>
      <c r="I26885" s="7"/>
      <c r="J26885" s="7"/>
      <c r="K26885" s="7"/>
      <c r="N26885" s="7"/>
    </row>
    <row r="26886" spans="4:14" s="1" customFormat="1">
      <c r="D26886" s="32"/>
      <c r="G26886" s="32"/>
      <c r="I26886" s="7"/>
      <c r="J26886" s="7"/>
      <c r="K26886" s="7"/>
      <c r="N26886" s="7"/>
    </row>
    <row r="26887" spans="4:14" s="1" customFormat="1">
      <c r="D26887" s="32"/>
      <c r="G26887" s="32"/>
      <c r="I26887" s="7"/>
      <c r="J26887" s="7"/>
      <c r="K26887" s="7"/>
      <c r="N26887" s="7"/>
    </row>
    <row r="26888" spans="4:14" s="1" customFormat="1">
      <c r="D26888" s="32"/>
      <c r="G26888" s="32"/>
      <c r="I26888" s="7"/>
      <c r="J26888" s="7"/>
      <c r="K26888" s="7"/>
      <c r="N26888" s="7"/>
    </row>
    <row r="26889" spans="4:14" s="1" customFormat="1">
      <c r="D26889" s="32"/>
      <c r="G26889" s="32"/>
      <c r="I26889" s="7"/>
      <c r="J26889" s="7"/>
      <c r="K26889" s="7"/>
      <c r="N26889" s="7"/>
    </row>
    <row r="26890" spans="4:14" s="1" customFormat="1">
      <c r="D26890" s="32"/>
      <c r="G26890" s="32"/>
      <c r="I26890" s="7"/>
      <c r="J26890" s="7"/>
      <c r="K26890" s="7"/>
      <c r="N26890" s="7"/>
    </row>
    <row r="26891" spans="4:14" s="1" customFormat="1">
      <c r="D26891" s="32"/>
      <c r="G26891" s="32"/>
      <c r="I26891" s="7"/>
      <c r="J26891" s="7"/>
      <c r="K26891" s="7"/>
      <c r="N26891" s="7"/>
    </row>
    <row r="26892" spans="4:14" s="1" customFormat="1">
      <c r="D26892" s="32"/>
      <c r="G26892" s="32"/>
      <c r="I26892" s="7"/>
      <c r="J26892" s="7"/>
      <c r="K26892" s="7"/>
      <c r="N26892" s="7"/>
    </row>
    <row r="26893" spans="4:14" s="1" customFormat="1">
      <c r="D26893" s="32"/>
      <c r="G26893" s="32"/>
      <c r="I26893" s="7"/>
      <c r="J26893" s="7"/>
      <c r="K26893" s="7"/>
      <c r="N26893" s="7"/>
    </row>
    <row r="26894" spans="4:14" s="1" customFormat="1">
      <c r="D26894" s="32"/>
      <c r="G26894" s="32"/>
      <c r="I26894" s="7"/>
      <c r="J26894" s="7"/>
      <c r="K26894" s="7"/>
      <c r="N26894" s="7"/>
    </row>
    <row r="26895" spans="4:14" s="1" customFormat="1">
      <c r="D26895" s="32"/>
      <c r="G26895" s="32"/>
      <c r="I26895" s="7"/>
      <c r="J26895" s="7"/>
      <c r="K26895" s="7"/>
      <c r="N26895" s="7"/>
    </row>
    <row r="26896" spans="4:14" s="1" customFormat="1">
      <c r="D26896" s="32"/>
      <c r="G26896" s="32"/>
      <c r="I26896" s="7"/>
      <c r="J26896" s="7"/>
      <c r="K26896" s="7"/>
      <c r="N26896" s="7"/>
    </row>
    <row r="26897" spans="4:14" s="1" customFormat="1">
      <c r="D26897" s="32"/>
      <c r="G26897" s="32"/>
      <c r="I26897" s="7"/>
      <c r="J26897" s="7"/>
      <c r="K26897" s="7"/>
      <c r="N26897" s="7"/>
    </row>
    <row r="26898" spans="4:14" s="1" customFormat="1">
      <c r="D26898" s="32"/>
      <c r="G26898" s="32"/>
      <c r="I26898" s="7"/>
      <c r="J26898" s="7"/>
      <c r="K26898" s="7"/>
      <c r="N26898" s="7"/>
    </row>
    <row r="26899" spans="4:14" s="1" customFormat="1">
      <c r="D26899" s="32"/>
      <c r="G26899" s="32"/>
      <c r="I26899" s="7"/>
      <c r="J26899" s="7"/>
      <c r="K26899" s="7"/>
      <c r="N26899" s="7"/>
    </row>
    <row r="26900" spans="4:14" s="1" customFormat="1">
      <c r="D26900" s="32"/>
      <c r="G26900" s="32"/>
      <c r="I26900" s="7"/>
      <c r="J26900" s="7"/>
      <c r="K26900" s="7"/>
      <c r="N26900" s="7"/>
    </row>
    <row r="26901" spans="4:14" s="1" customFormat="1">
      <c r="D26901" s="32"/>
      <c r="G26901" s="32"/>
      <c r="I26901" s="7"/>
      <c r="J26901" s="7"/>
      <c r="K26901" s="7"/>
      <c r="N26901" s="7"/>
    </row>
    <row r="26902" spans="4:14" s="1" customFormat="1">
      <c r="D26902" s="32"/>
      <c r="G26902" s="32"/>
      <c r="I26902" s="7"/>
      <c r="J26902" s="7"/>
      <c r="K26902" s="7"/>
      <c r="N26902" s="7"/>
    </row>
    <row r="26903" spans="4:14" s="1" customFormat="1">
      <c r="D26903" s="32"/>
      <c r="G26903" s="32"/>
      <c r="I26903" s="7"/>
      <c r="J26903" s="7"/>
      <c r="K26903" s="7"/>
      <c r="N26903" s="7"/>
    </row>
    <row r="26904" spans="4:14" s="1" customFormat="1">
      <c r="D26904" s="32"/>
      <c r="G26904" s="32"/>
      <c r="I26904" s="7"/>
      <c r="J26904" s="7"/>
      <c r="K26904" s="7"/>
      <c r="N26904" s="7"/>
    </row>
    <row r="26905" spans="4:14" s="1" customFormat="1">
      <c r="D26905" s="32"/>
      <c r="G26905" s="32"/>
      <c r="I26905" s="7"/>
      <c r="J26905" s="7"/>
      <c r="K26905" s="7"/>
      <c r="N26905" s="7"/>
    </row>
    <row r="26906" spans="4:14" s="1" customFormat="1">
      <c r="D26906" s="32"/>
      <c r="G26906" s="32"/>
      <c r="I26906" s="7"/>
      <c r="J26906" s="7"/>
      <c r="K26906" s="7"/>
      <c r="N26906" s="7"/>
    </row>
    <row r="26907" spans="4:14" s="1" customFormat="1">
      <c r="D26907" s="32"/>
      <c r="G26907" s="32"/>
      <c r="I26907" s="7"/>
      <c r="J26907" s="7"/>
      <c r="K26907" s="7"/>
      <c r="N26907" s="7"/>
    </row>
    <row r="26908" spans="4:14" s="1" customFormat="1">
      <c r="D26908" s="32"/>
      <c r="G26908" s="32"/>
      <c r="I26908" s="7"/>
      <c r="J26908" s="7"/>
      <c r="K26908" s="7"/>
      <c r="N26908" s="7"/>
    </row>
    <row r="26909" spans="4:14" s="1" customFormat="1">
      <c r="D26909" s="32"/>
      <c r="G26909" s="32"/>
      <c r="I26909" s="7"/>
      <c r="J26909" s="7"/>
      <c r="K26909" s="7"/>
      <c r="N26909" s="7"/>
    </row>
    <row r="26910" spans="4:14" s="1" customFormat="1">
      <c r="D26910" s="32"/>
      <c r="G26910" s="32"/>
      <c r="I26910" s="7"/>
      <c r="J26910" s="7"/>
      <c r="K26910" s="7"/>
      <c r="N26910" s="7"/>
    </row>
    <row r="26911" spans="4:14" s="1" customFormat="1">
      <c r="D26911" s="32"/>
      <c r="G26911" s="32"/>
      <c r="I26911" s="7"/>
      <c r="J26911" s="7"/>
      <c r="K26911" s="7"/>
      <c r="N26911" s="7"/>
    </row>
    <row r="26912" spans="4:14" s="1" customFormat="1">
      <c r="D26912" s="32"/>
      <c r="G26912" s="32"/>
      <c r="I26912" s="7"/>
      <c r="J26912" s="7"/>
      <c r="K26912" s="7"/>
      <c r="N26912" s="7"/>
    </row>
    <row r="26913" spans="4:14" s="1" customFormat="1">
      <c r="D26913" s="32"/>
      <c r="G26913" s="32"/>
      <c r="I26913" s="7"/>
      <c r="J26913" s="7"/>
      <c r="K26913" s="7"/>
      <c r="N26913" s="7"/>
    </row>
    <row r="26914" spans="4:14" s="1" customFormat="1">
      <c r="D26914" s="32"/>
      <c r="G26914" s="32"/>
      <c r="I26914" s="7"/>
      <c r="J26914" s="7"/>
      <c r="K26914" s="7"/>
      <c r="N26914" s="7"/>
    </row>
    <row r="26915" spans="4:14" s="1" customFormat="1">
      <c r="D26915" s="32"/>
      <c r="G26915" s="32"/>
      <c r="I26915" s="7"/>
      <c r="J26915" s="7"/>
      <c r="K26915" s="7"/>
      <c r="N26915" s="7"/>
    </row>
    <row r="26916" spans="4:14" s="1" customFormat="1">
      <c r="D26916" s="32"/>
      <c r="G26916" s="32"/>
      <c r="I26916" s="7"/>
      <c r="J26916" s="7"/>
      <c r="K26916" s="7"/>
      <c r="N26916" s="7"/>
    </row>
    <row r="26917" spans="4:14" s="1" customFormat="1">
      <c r="D26917" s="32"/>
      <c r="G26917" s="32"/>
      <c r="I26917" s="7"/>
      <c r="J26917" s="7"/>
      <c r="K26917" s="7"/>
      <c r="N26917" s="7"/>
    </row>
    <row r="26918" spans="4:14" s="1" customFormat="1">
      <c r="D26918" s="32"/>
      <c r="G26918" s="32"/>
      <c r="I26918" s="7"/>
      <c r="J26918" s="7"/>
      <c r="K26918" s="7"/>
      <c r="N26918" s="7"/>
    </row>
    <row r="26919" spans="4:14" s="1" customFormat="1">
      <c r="D26919" s="32"/>
      <c r="G26919" s="32"/>
      <c r="I26919" s="7"/>
      <c r="J26919" s="7"/>
      <c r="K26919" s="7"/>
      <c r="N26919" s="7"/>
    </row>
    <row r="26920" spans="4:14" s="1" customFormat="1">
      <c r="D26920" s="32"/>
      <c r="G26920" s="32"/>
      <c r="I26920" s="7"/>
      <c r="J26920" s="7"/>
      <c r="K26920" s="7"/>
      <c r="N26920" s="7"/>
    </row>
    <row r="26921" spans="4:14" s="1" customFormat="1">
      <c r="D26921" s="32"/>
      <c r="G26921" s="32"/>
      <c r="I26921" s="7"/>
      <c r="J26921" s="7"/>
      <c r="K26921" s="7"/>
      <c r="N26921" s="7"/>
    </row>
    <row r="26922" spans="4:14" s="1" customFormat="1">
      <c r="D26922" s="32"/>
      <c r="G26922" s="32"/>
      <c r="I26922" s="7"/>
      <c r="J26922" s="7"/>
      <c r="K26922" s="7"/>
      <c r="N26922" s="7"/>
    </row>
    <row r="26923" spans="4:14" s="1" customFormat="1">
      <c r="D26923" s="32"/>
      <c r="G26923" s="32"/>
      <c r="I26923" s="7"/>
      <c r="J26923" s="7"/>
      <c r="K26923" s="7"/>
      <c r="N26923" s="7"/>
    </row>
    <row r="26924" spans="4:14" s="1" customFormat="1">
      <c r="D26924" s="32"/>
      <c r="G26924" s="32"/>
      <c r="I26924" s="7"/>
      <c r="J26924" s="7"/>
      <c r="K26924" s="7"/>
      <c r="N26924" s="7"/>
    </row>
    <row r="26925" spans="4:14" s="1" customFormat="1">
      <c r="D26925" s="32"/>
      <c r="G26925" s="32"/>
      <c r="I26925" s="7"/>
      <c r="J26925" s="7"/>
      <c r="K26925" s="7"/>
      <c r="N26925" s="7"/>
    </row>
    <row r="26926" spans="4:14" s="1" customFormat="1">
      <c r="D26926" s="32"/>
      <c r="G26926" s="32"/>
      <c r="I26926" s="7"/>
      <c r="J26926" s="7"/>
      <c r="K26926" s="7"/>
      <c r="N26926" s="7"/>
    </row>
    <row r="26927" spans="4:14" s="1" customFormat="1">
      <c r="D26927" s="32"/>
      <c r="G26927" s="32"/>
      <c r="I26927" s="7"/>
      <c r="J26927" s="7"/>
      <c r="K26927" s="7"/>
      <c r="N26927" s="7"/>
    </row>
    <row r="26928" spans="4:14" s="1" customFormat="1">
      <c r="D26928" s="32"/>
      <c r="G26928" s="32"/>
      <c r="I26928" s="7"/>
      <c r="J26928" s="7"/>
      <c r="K26928" s="7"/>
      <c r="N26928" s="7"/>
    </row>
    <row r="26929" spans="4:14" s="1" customFormat="1">
      <c r="D26929" s="32"/>
      <c r="G26929" s="32"/>
      <c r="I26929" s="7"/>
      <c r="J26929" s="7"/>
      <c r="K26929" s="7"/>
      <c r="N26929" s="7"/>
    </row>
    <row r="26930" spans="4:14" s="1" customFormat="1">
      <c r="D26930" s="32"/>
      <c r="G26930" s="32"/>
      <c r="I26930" s="7"/>
      <c r="J26930" s="7"/>
      <c r="K26930" s="7"/>
      <c r="N26930" s="7"/>
    </row>
    <row r="26931" spans="4:14" s="1" customFormat="1">
      <c r="D26931" s="32"/>
      <c r="G26931" s="32"/>
      <c r="I26931" s="7"/>
      <c r="J26931" s="7"/>
      <c r="K26931" s="7"/>
      <c r="N26931" s="7"/>
    </row>
    <row r="26932" spans="4:14" s="1" customFormat="1">
      <c r="D26932" s="32"/>
      <c r="G26932" s="32"/>
      <c r="I26932" s="7"/>
      <c r="J26932" s="7"/>
      <c r="K26932" s="7"/>
      <c r="N26932" s="7"/>
    </row>
    <row r="26933" spans="4:14" s="1" customFormat="1">
      <c r="D26933" s="32"/>
      <c r="G26933" s="32"/>
      <c r="I26933" s="7"/>
      <c r="J26933" s="7"/>
      <c r="K26933" s="7"/>
      <c r="N26933" s="7"/>
    </row>
    <row r="26934" spans="4:14" s="1" customFormat="1">
      <c r="D26934" s="32"/>
      <c r="G26934" s="32"/>
      <c r="I26934" s="7"/>
      <c r="J26934" s="7"/>
      <c r="K26934" s="7"/>
      <c r="N26934" s="7"/>
    </row>
    <row r="26935" spans="4:14" s="1" customFormat="1">
      <c r="D26935" s="32"/>
      <c r="G26935" s="32"/>
      <c r="I26935" s="7"/>
      <c r="J26935" s="7"/>
      <c r="K26935" s="7"/>
      <c r="N26935" s="7"/>
    </row>
    <row r="26936" spans="4:14" s="1" customFormat="1">
      <c r="D26936" s="32"/>
      <c r="G26936" s="32"/>
      <c r="I26936" s="7"/>
      <c r="J26936" s="7"/>
      <c r="K26936" s="7"/>
      <c r="N26936" s="7"/>
    </row>
    <row r="26937" spans="4:14" s="1" customFormat="1">
      <c r="D26937" s="32"/>
      <c r="G26937" s="32"/>
      <c r="I26937" s="7"/>
      <c r="J26937" s="7"/>
      <c r="K26937" s="7"/>
      <c r="N26937" s="7"/>
    </row>
    <row r="26938" spans="4:14" s="1" customFormat="1">
      <c r="D26938" s="32"/>
      <c r="G26938" s="32"/>
      <c r="I26938" s="7"/>
      <c r="J26938" s="7"/>
      <c r="K26938" s="7"/>
      <c r="N26938" s="7"/>
    </row>
    <row r="26939" spans="4:14" s="1" customFormat="1">
      <c r="D26939" s="32"/>
      <c r="G26939" s="32"/>
      <c r="I26939" s="7"/>
      <c r="J26939" s="7"/>
      <c r="K26939" s="7"/>
      <c r="N26939" s="7"/>
    </row>
    <row r="26940" spans="4:14" s="1" customFormat="1">
      <c r="D26940" s="32"/>
      <c r="G26940" s="32"/>
      <c r="I26940" s="7"/>
      <c r="J26940" s="7"/>
      <c r="K26940" s="7"/>
      <c r="N26940" s="7"/>
    </row>
    <row r="26941" spans="4:14" s="1" customFormat="1">
      <c r="D26941" s="32"/>
      <c r="G26941" s="32"/>
      <c r="I26941" s="7"/>
      <c r="J26941" s="7"/>
      <c r="K26941" s="7"/>
      <c r="N26941" s="7"/>
    </row>
    <row r="26942" spans="4:14" s="1" customFormat="1">
      <c r="D26942" s="32"/>
      <c r="G26942" s="32"/>
      <c r="I26942" s="7"/>
      <c r="J26942" s="7"/>
      <c r="K26942" s="7"/>
      <c r="N26942" s="7"/>
    </row>
    <row r="26943" spans="4:14" s="1" customFormat="1">
      <c r="D26943" s="32"/>
      <c r="G26943" s="32"/>
      <c r="I26943" s="7"/>
      <c r="J26943" s="7"/>
      <c r="K26943" s="7"/>
      <c r="N26943" s="7"/>
    </row>
    <row r="26944" spans="4:14" s="1" customFormat="1">
      <c r="D26944" s="32"/>
      <c r="G26944" s="32"/>
      <c r="I26944" s="7"/>
      <c r="J26944" s="7"/>
      <c r="K26944" s="7"/>
      <c r="N26944" s="7"/>
    </row>
    <row r="26945" spans="4:14" s="1" customFormat="1">
      <c r="D26945" s="32"/>
      <c r="G26945" s="32"/>
      <c r="I26945" s="7"/>
      <c r="J26945" s="7"/>
      <c r="K26945" s="7"/>
      <c r="N26945" s="7"/>
    </row>
    <row r="26946" spans="4:14" s="1" customFormat="1">
      <c r="D26946" s="32"/>
      <c r="G26946" s="32"/>
      <c r="I26946" s="7"/>
      <c r="J26946" s="7"/>
      <c r="K26946" s="7"/>
      <c r="N26946" s="7"/>
    </row>
    <row r="26947" spans="4:14" s="1" customFormat="1">
      <c r="D26947" s="32"/>
      <c r="G26947" s="32"/>
      <c r="I26947" s="7"/>
      <c r="J26947" s="7"/>
      <c r="K26947" s="7"/>
      <c r="N26947" s="7"/>
    </row>
    <row r="26948" spans="4:14" s="1" customFormat="1">
      <c r="D26948" s="32"/>
      <c r="G26948" s="32"/>
      <c r="I26948" s="7"/>
      <c r="J26948" s="7"/>
      <c r="K26948" s="7"/>
      <c r="N26948" s="7"/>
    </row>
    <row r="26949" spans="4:14" s="1" customFormat="1">
      <c r="D26949" s="32"/>
      <c r="G26949" s="32"/>
      <c r="I26949" s="7"/>
      <c r="J26949" s="7"/>
      <c r="K26949" s="7"/>
      <c r="N26949" s="7"/>
    </row>
    <row r="26950" spans="4:14" s="1" customFormat="1">
      <c r="D26950" s="32"/>
      <c r="G26950" s="32"/>
      <c r="I26950" s="7"/>
      <c r="J26950" s="7"/>
      <c r="K26950" s="7"/>
      <c r="N26950" s="7"/>
    </row>
    <row r="26951" spans="4:14" s="1" customFormat="1">
      <c r="D26951" s="32"/>
      <c r="G26951" s="32"/>
      <c r="I26951" s="7"/>
      <c r="J26951" s="7"/>
      <c r="K26951" s="7"/>
      <c r="N26951" s="7"/>
    </row>
    <row r="26952" spans="4:14" s="1" customFormat="1">
      <c r="D26952" s="32"/>
      <c r="G26952" s="32"/>
      <c r="I26952" s="7"/>
      <c r="J26952" s="7"/>
      <c r="K26952" s="7"/>
      <c r="N26952" s="7"/>
    </row>
    <row r="26953" spans="4:14" s="1" customFormat="1">
      <c r="D26953" s="32"/>
      <c r="G26953" s="32"/>
      <c r="I26953" s="7"/>
      <c r="J26953" s="7"/>
      <c r="K26953" s="7"/>
      <c r="N26953" s="7"/>
    </row>
    <row r="26954" spans="4:14" s="1" customFormat="1">
      <c r="D26954" s="32"/>
      <c r="G26954" s="32"/>
      <c r="I26954" s="7"/>
      <c r="J26954" s="7"/>
      <c r="K26954" s="7"/>
      <c r="N26954" s="7"/>
    </row>
    <row r="26955" spans="4:14" s="1" customFormat="1">
      <c r="D26955" s="32"/>
      <c r="G26955" s="32"/>
      <c r="I26955" s="7"/>
      <c r="J26955" s="7"/>
      <c r="K26955" s="7"/>
      <c r="N26955" s="7"/>
    </row>
    <row r="26956" spans="4:14" s="1" customFormat="1">
      <c r="D26956" s="32"/>
      <c r="G26956" s="32"/>
      <c r="I26956" s="7"/>
      <c r="J26956" s="7"/>
      <c r="K26956" s="7"/>
      <c r="N26956" s="7"/>
    </row>
    <row r="26957" spans="4:14" s="1" customFormat="1">
      <c r="D26957" s="32"/>
      <c r="G26957" s="32"/>
      <c r="I26957" s="7"/>
      <c r="J26957" s="7"/>
      <c r="K26957" s="7"/>
      <c r="N26957" s="7"/>
    </row>
    <row r="26958" spans="4:14" s="1" customFormat="1">
      <c r="D26958" s="32"/>
      <c r="G26958" s="32"/>
      <c r="I26958" s="7"/>
      <c r="J26958" s="7"/>
      <c r="K26958" s="7"/>
      <c r="N26958" s="7"/>
    </row>
    <row r="26959" spans="4:14" s="1" customFormat="1">
      <c r="D26959" s="32"/>
      <c r="G26959" s="32"/>
      <c r="I26959" s="7"/>
      <c r="J26959" s="7"/>
      <c r="K26959" s="7"/>
      <c r="N26959" s="7"/>
    </row>
    <row r="26960" spans="4:14" s="1" customFormat="1">
      <c r="D26960" s="32"/>
      <c r="G26960" s="32"/>
      <c r="I26960" s="7"/>
      <c r="J26960" s="7"/>
      <c r="K26960" s="7"/>
      <c r="N26960" s="7"/>
    </row>
    <row r="26961" spans="4:14" s="1" customFormat="1">
      <c r="D26961" s="32"/>
      <c r="G26961" s="32"/>
      <c r="I26961" s="7"/>
      <c r="J26961" s="7"/>
      <c r="K26961" s="7"/>
      <c r="N26961" s="7"/>
    </row>
    <row r="26962" spans="4:14" s="1" customFormat="1">
      <c r="D26962" s="32"/>
      <c r="G26962" s="32"/>
      <c r="I26962" s="7"/>
      <c r="J26962" s="7"/>
      <c r="K26962" s="7"/>
      <c r="N26962" s="7"/>
    </row>
    <row r="26963" spans="4:14" s="1" customFormat="1">
      <c r="D26963" s="32"/>
      <c r="G26963" s="32"/>
      <c r="I26963" s="7"/>
      <c r="J26963" s="7"/>
      <c r="K26963" s="7"/>
      <c r="N26963" s="7"/>
    </row>
    <row r="26964" spans="4:14" s="1" customFormat="1">
      <c r="D26964" s="32"/>
      <c r="G26964" s="32"/>
      <c r="I26964" s="7"/>
      <c r="J26964" s="7"/>
      <c r="K26964" s="7"/>
      <c r="N26964" s="7"/>
    </row>
    <row r="26965" spans="4:14" s="1" customFormat="1">
      <c r="D26965" s="32"/>
      <c r="G26965" s="32"/>
      <c r="I26965" s="7"/>
      <c r="J26965" s="7"/>
      <c r="K26965" s="7"/>
      <c r="N26965" s="7"/>
    </row>
    <row r="26966" spans="4:14" s="1" customFormat="1">
      <c r="D26966" s="32"/>
      <c r="G26966" s="32"/>
      <c r="I26966" s="7"/>
      <c r="J26966" s="7"/>
      <c r="K26966" s="7"/>
      <c r="N26966" s="7"/>
    </row>
    <row r="26967" spans="4:14" s="1" customFormat="1">
      <c r="D26967" s="32"/>
      <c r="G26967" s="32"/>
      <c r="I26967" s="7"/>
      <c r="J26967" s="7"/>
      <c r="K26967" s="7"/>
      <c r="N26967" s="7"/>
    </row>
    <row r="26968" spans="4:14" s="1" customFormat="1">
      <c r="D26968" s="32"/>
      <c r="G26968" s="32"/>
      <c r="I26968" s="7"/>
      <c r="J26968" s="7"/>
      <c r="K26968" s="7"/>
      <c r="N26968" s="7"/>
    </row>
    <row r="26969" spans="4:14" s="1" customFormat="1">
      <c r="D26969" s="32"/>
      <c r="G26969" s="32"/>
      <c r="I26969" s="7"/>
      <c r="J26969" s="7"/>
      <c r="K26969" s="7"/>
      <c r="N26969" s="7"/>
    </row>
    <row r="26970" spans="4:14" s="1" customFormat="1">
      <c r="D26970" s="32"/>
      <c r="G26970" s="32"/>
      <c r="I26970" s="7"/>
      <c r="J26970" s="7"/>
      <c r="K26970" s="7"/>
      <c r="N26970" s="7"/>
    </row>
    <row r="26971" spans="4:14" s="1" customFormat="1">
      <c r="D26971" s="32"/>
      <c r="G26971" s="32"/>
      <c r="I26971" s="7"/>
      <c r="J26971" s="7"/>
      <c r="K26971" s="7"/>
      <c r="N26971" s="7"/>
    </row>
    <row r="26972" spans="4:14" s="1" customFormat="1">
      <c r="D26972" s="32"/>
      <c r="G26972" s="32"/>
      <c r="I26972" s="7"/>
      <c r="J26972" s="7"/>
      <c r="K26972" s="7"/>
      <c r="N26972" s="7"/>
    </row>
    <row r="26973" spans="4:14" s="1" customFormat="1">
      <c r="D26973" s="32"/>
      <c r="G26973" s="32"/>
      <c r="I26973" s="7"/>
      <c r="J26973" s="7"/>
      <c r="K26973" s="7"/>
      <c r="N26973" s="7"/>
    </row>
    <row r="26974" spans="4:14" s="1" customFormat="1">
      <c r="D26974" s="32"/>
      <c r="G26974" s="32"/>
      <c r="I26974" s="7"/>
      <c r="J26974" s="7"/>
      <c r="K26974" s="7"/>
      <c r="N26974" s="7"/>
    </row>
    <row r="26975" spans="4:14" s="1" customFormat="1">
      <c r="D26975" s="32"/>
      <c r="G26975" s="32"/>
      <c r="I26975" s="7"/>
      <c r="J26975" s="7"/>
      <c r="K26975" s="7"/>
      <c r="N26975" s="7"/>
    </row>
    <row r="26976" spans="4:14" s="1" customFormat="1">
      <c r="D26976" s="32"/>
      <c r="G26976" s="32"/>
      <c r="I26976" s="7"/>
      <c r="J26976" s="7"/>
      <c r="K26976" s="7"/>
      <c r="N26976" s="7"/>
    </row>
    <row r="26977" spans="4:14" s="1" customFormat="1">
      <c r="D26977" s="32"/>
      <c r="G26977" s="32"/>
      <c r="I26977" s="7"/>
      <c r="J26977" s="7"/>
      <c r="K26977" s="7"/>
      <c r="N26977" s="7"/>
    </row>
    <row r="26978" spans="4:14" s="1" customFormat="1">
      <c r="D26978" s="32"/>
      <c r="G26978" s="32"/>
      <c r="I26978" s="7"/>
      <c r="J26978" s="7"/>
      <c r="K26978" s="7"/>
      <c r="N26978" s="7"/>
    </row>
    <row r="26979" spans="4:14" s="1" customFormat="1">
      <c r="D26979" s="32"/>
      <c r="G26979" s="32"/>
      <c r="I26979" s="7"/>
      <c r="J26979" s="7"/>
      <c r="K26979" s="7"/>
      <c r="N26979" s="7"/>
    </row>
    <row r="26980" spans="4:14" s="1" customFormat="1">
      <c r="D26980" s="32"/>
      <c r="G26980" s="32"/>
      <c r="I26980" s="7"/>
      <c r="J26980" s="7"/>
      <c r="K26980" s="7"/>
      <c r="N26980" s="7"/>
    </row>
    <row r="26981" spans="4:14" s="1" customFormat="1">
      <c r="D26981" s="32"/>
      <c r="G26981" s="32"/>
      <c r="I26981" s="7"/>
      <c r="J26981" s="7"/>
      <c r="K26981" s="7"/>
      <c r="N26981" s="7"/>
    </row>
    <row r="26982" spans="4:14" s="1" customFormat="1">
      <c r="D26982" s="32"/>
      <c r="G26982" s="32"/>
      <c r="I26982" s="7"/>
      <c r="J26982" s="7"/>
      <c r="K26982" s="7"/>
      <c r="N26982" s="7"/>
    </row>
    <row r="26983" spans="4:14" s="1" customFormat="1">
      <c r="D26983" s="32"/>
      <c r="G26983" s="32"/>
      <c r="I26983" s="7"/>
      <c r="J26983" s="7"/>
      <c r="K26983" s="7"/>
      <c r="N26983" s="7"/>
    </row>
    <row r="26984" spans="4:14" s="1" customFormat="1">
      <c r="D26984" s="32"/>
      <c r="G26984" s="32"/>
      <c r="I26984" s="7"/>
      <c r="J26984" s="7"/>
      <c r="K26984" s="7"/>
      <c r="N26984" s="7"/>
    </row>
    <row r="26985" spans="4:14" s="1" customFormat="1">
      <c r="D26985" s="32"/>
      <c r="G26985" s="32"/>
      <c r="I26985" s="7"/>
      <c r="J26985" s="7"/>
      <c r="K26985" s="7"/>
      <c r="N26985" s="7"/>
    </row>
    <row r="26986" spans="4:14" s="1" customFormat="1">
      <c r="D26986" s="32"/>
      <c r="G26986" s="32"/>
      <c r="I26986" s="7"/>
      <c r="J26986" s="7"/>
      <c r="K26986" s="7"/>
      <c r="N26986" s="7"/>
    </row>
    <row r="26987" spans="4:14" s="1" customFormat="1">
      <c r="D26987" s="32"/>
      <c r="G26987" s="32"/>
      <c r="I26987" s="7"/>
      <c r="J26987" s="7"/>
      <c r="K26987" s="7"/>
      <c r="N26987" s="7"/>
    </row>
    <row r="26988" spans="4:14" s="1" customFormat="1">
      <c r="D26988" s="32"/>
      <c r="G26988" s="32"/>
      <c r="I26988" s="7"/>
      <c r="J26988" s="7"/>
      <c r="K26988" s="7"/>
      <c r="N26988" s="7"/>
    </row>
    <row r="26989" spans="4:14" s="1" customFormat="1">
      <c r="D26989" s="32"/>
      <c r="G26989" s="32"/>
      <c r="I26989" s="7"/>
      <c r="J26989" s="7"/>
      <c r="K26989" s="7"/>
      <c r="N26989" s="7"/>
    </row>
    <row r="26990" spans="4:14" s="1" customFormat="1">
      <c r="D26990" s="32"/>
      <c r="G26990" s="32"/>
      <c r="I26990" s="7"/>
      <c r="J26990" s="7"/>
      <c r="K26990" s="7"/>
      <c r="N26990" s="7"/>
    </row>
    <row r="26991" spans="4:14" s="1" customFormat="1">
      <c r="D26991" s="32"/>
      <c r="G26991" s="32"/>
      <c r="I26991" s="7"/>
      <c r="J26991" s="7"/>
      <c r="K26991" s="7"/>
      <c r="N26991" s="7"/>
    </row>
    <row r="26992" spans="4:14" s="1" customFormat="1">
      <c r="D26992" s="32"/>
      <c r="G26992" s="32"/>
      <c r="I26992" s="7"/>
      <c r="J26992" s="7"/>
      <c r="K26992" s="7"/>
      <c r="N26992" s="7"/>
    </row>
    <row r="26993" spans="4:14" s="1" customFormat="1">
      <c r="D26993" s="32"/>
      <c r="G26993" s="32"/>
      <c r="I26993" s="7"/>
      <c r="J26993" s="7"/>
      <c r="K26993" s="7"/>
      <c r="N26993" s="7"/>
    </row>
    <row r="26994" spans="4:14" s="1" customFormat="1">
      <c r="D26994" s="32"/>
      <c r="G26994" s="32"/>
      <c r="I26994" s="7"/>
      <c r="J26994" s="7"/>
      <c r="K26994" s="7"/>
      <c r="N26994" s="7"/>
    </row>
    <row r="26995" spans="4:14" s="1" customFormat="1">
      <c r="D26995" s="32"/>
      <c r="G26995" s="32"/>
      <c r="I26995" s="7"/>
      <c r="J26995" s="7"/>
      <c r="K26995" s="7"/>
      <c r="N26995" s="7"/>
    </row>
    <row r="26996" spans="4:14" s="1" customFormat="1">
      <c r="D26996" s="32"/>
      <c r="G26996" s="32"/>
      <c r="I26996" s="7"/>
      <c r="J26996" s="7"/>
      <c r="K26996" s="7"/>
      <c r="N26996" s="7"/>
    </row>
    <row r="26997" spans="4:14" s="1" customFormat="1">
      <c r="D26997" s="32"/>
      <c r="G26997" s="32"/>
      <c r="I26997" s="7"/>
      <c r="J26997" s="7"/>
      <c r="K26997" s="7"/>
      <c r="N26997" s="7"/>
    </row>
    <row r="26998" spans="4:14" s="1" customFormat="1">
      <c r="D26998" s="32"/>
      <c r="G26998" s="32"/>
      <c r="I26998" s="7"/>
      <c r="J26998" s="7"/>
      <c r="K26998" s="7"/>
      <c r="N26998" s="7"/>
    </row>
    <row r="26999" spans="4:14" s="1" customFormat="1">
      <c r="D26999" s="32"/>
      <c r="G26999" s="32"/>
      <c r="I26999" s="7"/>
      <c r="J26999" s="7"/>
      <c r="K26999" s="7"/>
      <c r="N26999" s="7"/>
    </row>
    <row r="27000" spans="4:14" s="1" customFormat="1">
      <c r="D27000" s="32"/>
      <c r="G27000" s="32"/>
      <c r="I27000" s="7"/>
      <c r="J27000" s="7"/>
      <c r="K27000" s="7"/>
      <c r="N27000" s="7"/>
    </row>
    <row r="27001" spans="4:14" s="1" customFormat="1">
      <c r="D27001" s="32"/>
      <c r="G27001" s="32"/>
      <c r="I27001" s="7"/>
      <c r="J27001" s="7"/>
      <c r="K27001" s="7"/>
      <c r="N27001" s="7"/>
    </row>
    <row r="27002" spans="4:14" s="1" customFormat="1">
      <c r="D27002" s="32"/>
      <c r="G27002" s="32"/>
      <c r="I27002" s="7"/>
      <c r="J27002" s="7"/>
      <c r="K27002" s="7"/>
      <c r="N27002" s="7"/>
    </row>
    <row r="27003" spans="4:14" s="1" customFormat="1">
      <c r="D27003" s="32"/>
      <c r="G27003" s="32"/>
      <c r="I27003" s="7"/>
      <c r="J27003" s="7"/>
      <c r="K27003" s="7"/>
      <c r="N27003" s="7"/>
    </row>
    <row r="27004" spans="4:14" s="1" customFormat="1">
      <c r="D27004" s="32"/>
      <c r="G27004" s="32"/>
      <c r="I27004" s="7"/>
      <c r="J27004" s="7"/>
      <c r="K27004" s="7"/>
      <c r="N27004" s="7"/>
    </row>
    <row r="27005" spans="4:14" s="1" customFormat="1">
      <c r="D27005" s="32"/>
      <c r="G27005" s="32"/>
      <c r="I27005" s="7"/>
      <c r="J27005" s="7"/>
      <c r="K27005" s="7"/>
      <c r="N27005" s="7"/>
    </row>
    <row r="27006" spans="4:14" s="1" customFormat="1">
      <c r="D27006" s="32"/>
      <c r="G27006" s="32"/>
      <c r="I27006" s="7"/>
      <c r="J27006" s="7"/>
      <c r="K27006" s="7"/>
      <c r="N27006" s="7"/>
    </row>
    <row r="27007" spans="4:14" s="1" customFormat="1">
      <c r="D27007" s="32"/>
      <c r="G27007" s="32"/>
      <c r="I27007" s="7"/>
      <c r="J27007" s="7"/>
      <c r="K27007" s="7"/>
      <c r="N27007" s="7"/>
    </row>
    <row r="27008" spans="4:14" s="1" customFormat="1">
      <c r="D27008" s="32"/>
      <c r="G27008" s="32"/>
      <c r="I27008" s="7"/>
      <c r="J27008" s="7"/>
      <c r="K27008" s="7"/>
      <c r="N27008" s="7"/>
    </row>
    <row r="27009" spans="4:14" s="1" customFormat="1">
      <c r="D27009" s="32"/>
      <c r="G27009" s="32"/>
      <c r="I27009" s="7"/>
      <c r="J27009" s="7"/>
      <c r="K27009" s="7"/>
      <c r="N27009" s="7"/>
    </row>
    <row r="27010" spans="4:14" s="1" customFormat="1">
      <c r="D27010" s="32"/>
      <c r="G27010" s="32"/>
      <c r="I27010" s="7"/>
      <c r="J27010" s="7"/>
      <c r="K27010" s="7"/>
      <c r="N27010" s="7"/>
    </row>
    <row r="27011" spans="4:14" s="1" customFormat="1">
      <c r="D27011" s="32"/>
      <c r="G27011" s="32"/>
      <c r="I27011" s="7"/>
      <c r="J27011" s="7"/>
      <c r="K27011" s="7"/>
      <c r="N27011" s="7"/>
    </row>
    <row r="27012" spans="4:14" s="1" customFormat="1">
      <c r="D27012" s="32"/>
      <c r="G27012" s="32"/>
      <c r="I27012" s="7"/>
      <c r="J27012" s="7"/>
      <c r="K27012" s="7"/>
      <c r="N27012" s="7"/>
    </row>
    <row r="27013" spans="4:14" s="1" customFormat="1">
      <c r="D27013" s="32"/>
      <c r="G27013" s="32"/>
      <c r="I27013" s="7"/>
      <c r="J27013" s="7"/>
      <c r="K27013" s="7"/>
      <c r="N27013" s="7"/>
    </row>
    <row r="27014" spans="4:14" s="1" customFormat="1">
      <c r="D27014" s="32"/>
      <c r="G27014" s="32"/>
      <c r="I27014" s="7"/>
      <c r="J27014" s="7"/>
      <c r="K27014" s="7"/>
      <c r="N27014" s="7"/>
    </row>
    <row r="27015" spans="4:14" s="1" customFormat="1">
      <c r="D27015" s="32"/>
      <c r="G27015" s="32"/>
      <c r="I27015" s="7"/>
      <c r="J27015" s="7"/>
      <c r="K27015" s="7"/>
      <c r="N27015" s="7"/>
    </row>
    <row r="27016" spans="4:14" s="1" customFormat="1">
      <c r="D27016" s="32"/>
      <c r="G27016" s="32"/>
      <c r="I27016" s="7"/>
      <c r="J27016" s="7"/>
      <c r="K27016" s="7"/>
      <c r="N27016" s="7"/>
    </row>
    <row r="27017" spans="4:14" s="1" customFormat="1">
      <c r="D27017" s="32"/>
      <c r="G27017" s="32"/>
      <c r="I27017" s="7"/>
      <c r="J27017" s="7"/>
      <c r="K27017" s="7"/>
      <c r="N27017" s="7"/>
    </row>
    <row r="27018" spans="4:14" s="1" customFormat="1">
      <c r="D27018" s="32"/>
      <c r="G27018" s="32"/>
      <c r="I27018" s="7"/>
      <c r="J27018" s="7"/>
      <c r="K27018" s="7"/>
      <c r="N27018" s="7"/>
    </row>
    <row r="27019" spans="4:14" s="1" customFormat="1">
      <c r="D27019" s="32"/>
      <c r="G27019" s="32"/>
      <c r="I27019" s="7"/>
      <c r="J27019" s="7"/>
      <c r="K27019" s="7"/>
      <c r="N27019" s="7"/>
    </row>
    <row r="27020" spans="4:14" s="1" customFormat="1">
      <c r="D27020" s="32"/>
      <c r="G27020" s="32"/>
      <c r="I27020" s="7"/>
      <c r="J27020" s="7"/>
      <c r="K27020" s="7"/>
      <c r="N27020" s="7"/>
    </row>
    <row r="27021" spans="4:14" s="1" customFormat="1">
      <c r="D27021" s="32"/>
      <c r="G27021" s="32"/>
      <c r="I27021" s="7"/>
      <c r="J27021" s="7"/>
      <c r="K27021" s="7"/>
      <c r="N27021" s="7"/>
    </row>
    <row r="27022" spans="4:14" s="1" customFormat="1">
      <c r="D27022" s="32"/>
      <c r="G27022" s="32"/>
      <c r="I27022" s="7"/>
      <c r="J27022" s="7"/>
      <c r="K27022" s="7"/>
      <c r="N27022" s="7"/>
    </row>
    <row r="27023" spans="4:14" s="1" customFormat="1">
      <c r="D27023" s="32"/>
      <c r="G27023" s="32"/>
      <c r="I27023" s="7"/>
      <c r="J27023" s="7"/>
      <c r="K27023" s="7"/>
      <c r="N27023" s="7"/>
    </row>
    <row r="27024" spans="4:14" s="1" customFormat="1">
      <c r="D27024" s="32"/>
      <c r="G27024" s="32"/>
      <c r="I27024" s="7"/>
      <c r="J27024" s="7"/>
      <c r="K27024" s="7"/>
      <c r="N27024" s="7"/>
    </row>
    <row r="27025" spans="4:14" s="1" customFormat="1">
      <c r="D27025" s="32"/>
      <c r="G27025" s="32"/>
      <c r="I27025" s="7"/>
      <c r="J27025" s="7"/>
      <c r="K27025" s="7"/>
      <c r="N27025" s="7"/>
    </row>
    <row r="27026" spans="4:14" s="1" customFormat="1">
      <c r="D27026" s="32"/>
      <c r="G27026" s="32"/>
      <c r="I27026" s="7"/>
      <c r="J27026" s="7"/>
      <c r="K27026" s="7"/>
      <c r="N27026" s="7"/>
    </row>
    <row r="27027" spans="4:14" s="1" customFormat="1">
      <c r="D27027" s="32"/>
      <c r="G27027" s="32"/>
      <c r="I27027" s="7"/>
      <c r="J27027" s="7"/>
      <c r="K27027" s="7"/>
      <c r="N27027" s="7"/>
    </row>
    <row r="27028" spans="4:14" s="1" customFormat="1">
      <c r="D27028" s="32"/>
      <c r="G27028" s="32"/>
      <c r="I27028" s="7"/>
      <c r="J27028" s="7"/>
      <c r="K27028" s="7"/>
      <c r="N27028" s="7"/>
    </row>
    <row r="27029" spans="4:14" s="1" customFormat="1">
      <c r="D27029" s="32"/>
      <c r="G27029" s="32"/>
      <c r="I27029" s="7"/>
      <c r="J27029" s="7"/>
      <c r="K27029" s="7"/>
      <c r="N27029" s="7"/>
    </row>
    <row r="27030" spans="4:14" s="1" customFormat="1">
      <c r="D27030" s="32"/>
      <c r="G27030" s="32"/>
      <c r="I27030" s="7"/>
      <c r="J27030" s="7"/>
      <c r="K27030" s="7"/>
      <c r="N27030" s="7"/>
    </row>
    <row r="27031" spans="4:14" s="1" customFormat="1">
      <c r="D27031" s="32"/>
      <c r="G27031" s="32"/>
      <c r="I27031" s="7"/>
      <c r="J27031" s="7"/>
      <c r="K27031" s="7"/>
      <c r="N27031" s="7"/>
    </row>
    <row r="27032" spans="4:14" s="1" customFormat="1">
      <c r="D27032" s="32"/>
      <c r="G27032" s="32"/>
      <c r="I27032" s="7"/>
      <c r="J27032" s="7"/>
      <c r="K27032" s="7"/>
      <c r="N27032" s="7"/>
    </row>
    <row r="27033" spans="4:14" s="1" customFormat="1">
      <c r="D27033" s="32"/>
      <c r="G27033" s="32"/>
      <c r="I27033" s="7"/>
      <c r="J27033" s="7"/>
      <c r="K27033" s="7"/>
      <c r="N27033" s="7"/>
    </row>
    <row r="27034" spans="4:14" s="1" customFormat="1">
      <c r="D27034" s="32"/>
      <c r="G27034" s="32"/>
      <c r="I27034" s="7"/>
      <c r="J27034" s="7"/>
      <c r="K27034" s="7"/>
      <c r="N27034" s="7"/>
    </row>
    <row r="27035" spans="4:14" s="1" customFormat="1">
      <c r="D27035" s="32"/>
      <c r="G27035" s="32"/>
      <c r="I27035" s="7"/>
      <c r="J27035" s="7"/>
      <c r="K27035" s="7"/>
      <c r="N27035" s="7"/>
    </row>
    <row r="27036" spans="4:14" s="1" customFormat="1">
      <c r="D27036" s="32"/>
      <c r="G27036" s="32"/>
      <c r="I27036" s="7"/>
      <c r="J27036" s="7"/>
      <c r="K27036" s="7"/>
      <c r="N27036" s="7"/>
    </row>
    <row r="27037" spans="4:14" s="1" customFormat="1">
      <c r="D27037" s="32"/>
      <c r="G27037" s="32"/>
      <c r="I27037" s="7"/>
      <c r="J27037" s="7"/>
      <c r="K27037" s="7"/>
      <c r="N27037" s="7"/>
    </row>
    <row r="27038" spans="4:14" s="1" customFormat="1">
      <c r="D27038" s="32"/>
      <c r="G27038" s="32"/>
      <c r="I27038" s="7"/>
      <c r="J27038" s="7"/>
      <c r="K27038" s="7"/>
      <c r="N27038" s="7"/>
    </row>
    <row r="27039" spans="4:14" s="1" customFormat="1">
      <c r="D27039" s="32"/>
      <c r="G27039" s="32"/>
      <c r="I27039" s="7"/>
      <c r="J27039" s="7"/>
      <c r="K27039" s="7"/>
      <c r="N27039" s="7"/>
    </row>
    <row r="27040" spans="4:14" s="1" customFormat="1">
      <c r="D27040" s="32"/>
      <c r="G27040" s="32"/>
      <c r="I27040" s="7"/>
      <c r="J27040" s="7"/>
      <c r="K27040" s="7"/>
      <c r="N27040" s="7"/>
    </row>
    <row r="27041" spans="4:14" s="1" customFormat="1">
      <c r="D27041" s="32"/>
      <c r="G27041" s="32"/>
      <c r="I27041" s="7"/>
      <c r="J27041" s="7"/>
      <c r="K27041" s="7"/>
      <c r="N27041" s="7"/>
    </row>
    <row r="27042" spans="4:14" s="1" customFormat="1">
      <c r="D27042" s="32"/>
      <c r="G27042" s="32"/>
      <c r="I27042" s="7"/>
      <c r="J27042" s="7"/>
      <c r="K27042" s="7"/>
      <c r="N27042" s="7"/>
    </row>
    <row r="27043" spans="4:14" s="1" customFormat="1">
      <c r="D27043" s="32"/>
      <c r="G27043" s="32"/>
      <c r="I27043" s="7"/>
      <c r="J27043" s="7"/>
      <c r="K27043" s="7"/>
      <c r="N27043" s="7"/>
    </row>
    <row r="27044" spans="4:14" s="1" customFormat="1">
      <c r="D27044" s="32"/>
      <c r="G27044" s="32"/>
      <c r="I27044" s="7"/>
      <c r="J27044" s="7"/>
      <c r="K27044" s="7"/>
      <c r="N27044" s="7"/>
    </row>
    <row r="27045" spans="4:14" s="1" customFormat="1">
      <c r="D27045" s="32"/>
      <c r="G27045" s="32"/>
      <c r="I27045" s="7"/>
      <c r="J27045" s="7"/>
      <c r="K27045" s="7"/>
      <c r="N27045" s="7"/>
    </row>
    <row r="27046" spans="4:14" s="1" customFormat="1">
      <c r="D27046" s="32"/>
      <c r="G27046" s="32"/>
      <c r="I27046" s="7"/>
      <c r="J27046" s="7"/>
      <c r="K27046" s="7"/>
      <c r="N27046" s="7"/>
    </row>
    <row r="27047" spans="4:14" s="1" customFormat="1">
      <c r="D27047" s="32"/>
      <c r="G27047" s="32"/>
      <c r="I27047" s="7"/>
      <c r="J27047" s="7"/>
      <c r="K27047" s="7"/>
      <c r="N27047" s="7"/>
    </row>
    <row r="27048" spans="4:14" s="1" customFormat="1">
      <c r="D27048" s="32"/>
      <c r="G27048" s="32"/>
      <c r="I27048" s="7"/>
      <c r="J27048" s="7"/>
      <c r="K27048" s="7"/>
      <c r="N27048" s="7"/>
    </row>
    <row r="27049" spans="4:14" s="1" customFormat="1">
      <c r="D27049" s="32"/>
      <c r="G27049" s="32"/>
      <c r="I27049" s="7"/>
      <c r="J27049" s="7"/>
      <c r="K27049" s="7"/>
      <c r="N27049" s="7"/>
    </row>
    <row r="27050" spans="4:14" s="1" customFormat="1">
      <c r="D27050" s="32"/>
      <c r="G27050" s="32"/>
      <c r="I27050" s="7"/>
      <c r="J27050" s="7"/>
      <c r="K27050" s="7"/>
      <c r="N27050" s="7"/>
    </row>
    <row r="27051" spans="4:14" s="1" customFormat="1">
      <c r="D27051" s="32"/>
      <c r="G27051" s="32"/>
      <c r="I27051" s="7"/>
      <c r="J27051" s="7"/>
      <c r="K27051" s="7"/>
      <c r="N27051" s="7"/>
    </row>
    <row r="27052" spans="4:14" s="1" customFormat="1">
      <c r="D27052" s="32"/>
      <c r="G27052" s="32"/>
      <c r="I27052" s="7"/>
      <c r="J27052" s="7"/>
      <c r="K27052" s="7"/>
      <c r="N27052" s="7"/>
    </row>
    <row r="27053" spans="4:14" s="1" customFormat="1">
      <c r="D27053" s="32"/>
      <c r="G27053" s="32"/>
      <c r="I27053" s="7"/>
      <c r="J27053" s="7"/>
      <c r="K27053" s="7"/>
      <c r="N27053" s="7"/>
    </row>
    <row r="27054" spans="4:14" s="1" customFormat="1">
      <c r="D27054" s="32"/>
      <c r="G27054" s="32"/>
      <c r="I27054" s="7"/>
      <c r="J27054" s="7"/>
      <c r="K27054" s="7"/>
      <c r="N27054" s="7"/>
    </row>
    <row r="27055" spans="4:14" s="1" customFormat="1">
      <c r="D27055" s="32"/>
      <c r="G27055" s="32"/>
      <c r="I27055" s="7"/>
      <c r="J27055" s="7"/>
      <c r="K27055" s="7"/>
      <c r="N27055" s="7"/>
    </row>
    <row r="27056" spans="4:14" s="1" customFormat="1">
      <c r="D27056" s="32"/>
      <c r="G27056" s="32"/>
      <c r="I27056" s="7"/>
      <c r="J27056" s="7"/>
      <c r="K27056" s="7"/>
      <c r="N27056" s="7"/>
    </row>
    <row r="27057" spans="4:14" s="1" customFormat="1">
      <c r="D27057" s="32"/>
      <c r="G27057" s="32"/>
      <c r="I27057" s="7"/>
      <c r="J27057" s="7"/>
      <c r="K27057" s="7"/>
      <c r="N27057" s="7"/>
    </row>
    <row r="27058" spans="4:14" s="1" customFormat="1">
      <c r="D27058" s="32"/>
      <c r="G27058" s="32"/>
      <c r="I27058" s="7"/>
      <c r="J27058" s="7"/>
      <c r="K27058" s="7"/>
      <c r="N27058" s="7"/>
    </row>
    <row r="27059" spans="4:14" s="1" customFormat="1">
      <c r="D27059" s="32"/>
      <c r="G27059" s="32"/>
      <c r="I27059" s="7"/>
      <c r="J27059" s="7"/>
      <c r="K27059" s="7"/>
      <c r="N27059" s="7"/>
    </row>
    <row r="27060" spans="4:14" s="1" customFormat="1">
      <c r="D27060" s="32"/>
      <c r="G27060" s="32"/>
      <c r="I27060" s="7"/>
      <c r="J27060" s="7"/>
      <c r="K27060" s="7"/>
      <c r="N27060" s="7"/>
    </row>
    <row r="27061" spans="4:14" s="1" customFormat="1">
      <c r="D27061" s="32"/>
      <c r="G27061" s="32"/>
      <c r="I27061" s="7"/>
      <c r="J27061" s="7"/>
      <c r="K27061" s="7"/>
      <c r="N27061" s="7"/>
    </row>
    <row r="27062" spans="4:14" s="1" customFormat="1">
      <c r="D27062" s="32"/>
      <c r="G27062" s="32"/>
      <c r="I27062" s="7"/>
      <c r="J27062" s="7"/>
      <c r="K27062" s="7"/>
      <c r="N27062" s="7"/>
    </row>
    <row r="27063" spans="4:14" s="1" customFormat="1">
      <c r="D27063" s="32"/>
      <c r="G27063" s="32"/>
      <c r="I27063" s="7"/>
      <c r="J27063" s="7"/>
      <c r="K27063" s="7"/>
      <c r="N27063" s="7"/>
    </row>
    <row r="27064" spans="4:14" s="1" customFormat="1">
      <c r="D27064" s="32"/>
      <c r="G27064" s="32"/>
      <c r="I27064" s="7"/>
      <c r="J27064" s="7"/>
      <c r="K27064" s="7"/>
      <c r="N27064" s="7"/>
    </row>
    <row r="27065" spans="4:14" s="1" customFormat="1">
      <c r="D27065" s="32"/>
      <c r="G27065" s="32"/>
      <c r="I27065" s="7"/>
      <c r="J27065" s="7"/>
      <c r="K27065" s="7"/>
      <c r="N27065" s="7"/>
    </row>
    <row r="27066" spans="4:14" s="1" customFormat="1">
      <c r="D27066" s="32"/>
      <c r="G27066" s="32"/>
      <c r="I27066" s="7"/>
      <c r="J27066" s="7"/>
      <c r="K27066" s="7"/>
      <c r="N27066" s="7"/>
    </row>
    <row r="27067" spans="4:14" s="1" customFormat="1">
      <c r="D27067" s="32"/>
      <c r="G27067" s="32"/>
      <c r="I27067" s="7"/>
      <c r="J27067" s="7"/>
      <c r="K27067" s="7"/>
      <c r="N27067" s="7"/>
    </row>
    <row r="27068" spans="4:14" s="1" customFormat="1">
      <c r="D27068" s="32"/>
      <c r="G27068" s="32"/>
      <c r="I27068" s="7"/>
      <c r="J27068" s="7"/>
      <c r="K27068" s="7"/>
      <c r="N27068" s="7"/>
    </row>
    <row r="27069" spans="4:14" s="1" customFormat="1">
      <c r="D27069" s="32"/>
      <c r="G27069" s="32"/>
      <c r="I27069" s="7"/>
      <c r="J27069" s="7"/>
      <c r="K27069" s="7"/>
      <c r="N27069" s="7"/>
    </row>
    <row r="27070" spans="4:14" s="1" customFormat="1">
      <c r="D27070" s="32"/>
      <c r="G27070" s="32"/>
      <c r="I27070" s="7"/>
      <c r="J27070" s="7"/>
      <c r="K27070" s="7"/>
      <c r="N27070" s="7"/>
    </row>
    <row r="27071" spans="4:14" s="1" customFormat="1">
      <c r="D27071" s="32"/>
      <c r="G27071" s="32"/>
      <c r="I27071" s="7"/>
      <c r="J27071" s="7"/>
      <c r="K27071" s="7"/>
      <c r="N27071" s="7"/>
    </row>
    <row r="27072" spans="4:14" s="1" customFormat="1">
      <c r="D27072" s="32"/>
      <c r="G27072" s="32"/>
      <c r="I27072" s="7"/>
      <c r="J27072" s="7"/>
      <c r="K27072" s="7"/>
      <c r="N27072" s="7"/>
    </row>
    <row r="27073" spans="4:14" s="1" customFormat="1">
      <c r="D27073" s="32"/>
      <c r="G27073" s="32"/>
      <c r="I27073" s="7"/>
      <c r="J27073" s="7"/>
      <c r="K27073" s="7"/>
      <c r="N27073" s="7"/>
    </row>
    <row r="27074" spans="4:14" s="1" customFormat="1">
      <c r="D27074" s="32"/>
      <c r="G27074" s="32"/>
      <c r="I27074" s="7"/>
      <c r="J27074" s="7"/>
      <c r="K27074" s="7"/>
      <c r="N27074" s="7"/>
    </row>
    <row r="27075" spans="4:14" s="1" customFormat="1">
      <c r="D27075" s="32"/>
      <c r="G27075" s="32"/>
      <c r="I27075" s="7"/>
      <c r="J27075" s="7"/>
      <c r="K27075" s="7"/>
      <c r="N27075" s="7"/>
    </row>
    <row r="27076" spans="4:14" s="1" customFormat="1">
      <c r="D27076" s="32"/>
      <c r="G27076" s="32"/>
      <c r="I27076" s="7"/>
      <c r="J27076" s="7"/>
      <c r="K27076" s="7"/>
      <c r="N27076" s="7"/>
    </row>
    <row r="27077" spans="4:14" s="1" customFormat="1">
      <c r="D27077" s="32"/>
      <c r="G27077" s="32"/>
      <c r="I27077" s="7"/>
      <c r="J27077" s="7"/>
      <c r="K27077" s="7"/>
      <c r="N27077" s="7"/>
    </row>
    <row r="27078" spans="4:14" s="1" customFormat="1">
      <c r="D27078" s="32"/>
      <c r="G27078" s="32"/>
      <c r="I27078" s="7"/>
      <c r="J27078" s="7"/>
      <c r="K27078" s="7"/>
      <c r="N27078" s="7"/>
    </row>
    <row r="27079" spans="4:14" s="1" customFormat="1">
      <c r="D27079" s="32"/>
      <c r="G27079" s="32"/>
      <c r="I27079" s="7"/>
      <c r="J27079" s="7"/>
      <c r="K27079" s="7"/>
      <c r="N27079" s="7"/>
    </row>
    <row r="27080" spans="4:14" s="1" customFormat="1">
      <c r="D27080" s="32"/>
      <c r="G27080" s="32"/>
      <c r="I27080" s="7"/>
      <c r="J27080" s="7"/>
      <c r="K27080" s="7"/>
      <c r="N27080" s="7"/>
    </row>
    <row r="27081" spans="4:14" s="1" customFormat="1">
      <c r="D27081" s="32"/>
      <c r="G27081" s="32"/>
      <c r="I27081" s="7"/>
      <c r="J27081" s="7"/>
      <c r="K27081" s="7"/>
      <c r="N27081" s="7"/>
    </row>
    <row r="27082" spans="4:14" s="1" customFormat="1">
      <c r="D27082" s="32"/>
      <c r="G27082" s="32"/>
      <c r="I27082" s="7"/>
      <c r="J27082" s="7"/>
      <c r="K27082" s="7"/>
      <c r="N27082" s="7"/>
    </row>
    <row r="27083" spans="4:14" s="1" customFormat="1">
      <c r="D27083" s="32"/>
      <c r="G27083" s="32"/>
      <c r="I27083" s="7"/>
      <c r="J27083" s="7"/>
      <c r="K27083" s="7"/>
      <c r="N27083" s="7"/>
    </row>
    <row r="27084" spans="4:14" s="1" customFormat="1">
      <c r="D27084" s="32"/>
      <c r="G27084" s="32"/>
      <c r="I27084" s="7"/>
      <c r="J27084" s="7"/>
      <c r="K27084" s="7"/>
      <c r="N27084" s="7"/>
    </row>
    <row r="27085" spans="4:14" s="1" customFormat="1">
      <c r="D27085" s="32"/>
      <c r="G27085" s="32"/>
      <c r="I27085" s="7"/>
      <c r="J27085" s="7"/>
      <c r="K27085" s="7"/>
      <c r="N27085" s="7"/>
    </row>
    <row r="27086" spans="4:14" s="1" customFormat="1">
      <c r="D27086" s="32"/>
      <c r="G27086" s="32"/>
      <c r="I27086" s="7"/>
      <c r="J27086" s="7"/>
      <c r="K27086" s="7"/>
      <c r="N27086" s="7"/>
    </row>
    <row r="27087" spans="4:14" s="1" customFormat="1">
      <c r="D27087" s="32"/>
      <c r="G27087" s="32"/>
      <c r="I27087" s="7"/>
      <c r="J27087" s="7"/>
      <c r="K27087" s="7"/>
      <c r="N27087" s="7"/>
    </row>
    <row r="27088" spans="4:14" s="1" customFormat="1">
      <c r="D27088" s="32"/>
      <c r="G27088" s="32"/>
      <c r="I27088" s="7"/>
      <c r="J27088" s="7"/>
      <c r="K27088" s="7"/>
      <c r="N27088" s="7"/>
    </row>
    <row r="27089" spans="4:14" s="1" customFormat="1">
      <c r="D27089" s="32"/>
      <c r="G27089" s="32"/>
      <c r="I27089" s="7"/>
      <c r="J27089" s="7"/>
      <c r="K27089" s="7"/>
      <c r="N27089" s="7"/>
    </row>
    <row r="27090" spans="4:14" s="1" customFormat="1">
      <c r="D27090" s="32"/>
      <c r="G27090" s="32"/>
      <c r="I27090" s="7"/>
      <c r="J27090" s="7"/>
      <c r="K27090" s="7"/>
      <c r="N27090" s="7"/>
    </row>
    <row r="27091" spans="4:14" s="1" customFormat="1">
      <c r="D27091" s="32"/>
      <c r="G27091" s="32"/>
      <c r="I27091" s="7"/>
      <c r="J27091" s="7"/>
      <c r="K27091" s="7"/>
      <c r="N27091" s="7"/>
    </row>
    <row r="27092" spans="4:14" s="1" customFormat="1">
      <c r="D27092" s="32"/>
      <c r="G27092" s="32"/>
      <c r="I27092" s="7"/>
      <c r="J27092" s="7"/>
      <c r="K27092" s="7"/>
      <c r="N27092" s="7"/>
    </row>
    <row r="27093" spans="4:14" s="1" customFormat="1">
      <c r="D27093" s="32"/>
      <c r="G27093" s="32"/>
      <c r="I27093" s="7"/>
      <c r="J27093" s="7"/>
      <c r="K27093" s="7"/>
      <c r="N27093" s="7"/>
    </row>
    <row r="27094" spans="4:14" s="1" customFormat="1">
      <c r="D27094" s="32"/>
      <c r="G27094" s="32"/>
      <c r="I27094" s="7"/>
      <c r="J27094" s="7"/>
      <c r="K27094" s="7"/>
      <c r="N27094" s="7"/>
    </row>
    <row r="27095" spans="4:14" s="1" customFormat="1">
      <c r="D27095" s="32"/>
      <c r="G27095" s="32"/>
      <c r="I27095" s="7"/>
      <c r="J27095" s="7"/>
      <c r="K27095" s="7"/>
      <c r="N27095" s="7"/>
    </row>
    <row r="27096" spans="4:14" s="1" customFormat="1">
      <c r="D27096" s="32"/>
      <c r="G27096" s="32"/>
      <c r="I27096" s="7"/>
      <c r="J27096" s="7"/>
      <c r="K27096" s="7"/>
      <c r="N27096" s="7"/>
    </row>
    <row r="27097" spans="4:14" s="1" customFormat="1">
      <c r="D27097" s="32"/>
      <c r="G27097" s="32"/>
      <c r="I27097" s="7"/>
      <c r="J27097" s="7"/>
      <c r="K27097" s="7"/>
      <c r="N27097" s="7"/>
    </row>
    <row r="27098" spans="4:14" s="1" customFormat="1">
      <c r="D27098" s="32"/>
      <c r="G27098" s="32"/>
      <c r="I27098" s="7"/>
      <c r="J27098" s="7"/>
      <c r="K27098" s="7"/>
      <c r="N27098" s="7"/>
    </row>
    <row r="27099" spans="4:14" s="1" customFormat="1">
      <c r="D27099" s="32"/>
      <c r="G27099" s="32"/>
      <c r="I27099" s="7"/>
      <c r="J27099" s="7"/>
      <c r="K27099" s="7"/>
      <c r="N27099" s="7"/>
    </row>
    <row r="27100" spans="4:14" s="1" customFormat="1">
      <c r="D27100" s="32"/>
      <c r="G27100" s="32"/>
      <c r="I27100" s="7"/>
      <c r="J27100" s="7"/>
      <c r="K27100" s="7"/>
      <c r="N27100" s="7"/>
    </row>
    <row r="27101" spans="4:14" s="1" customFormat="1">
      <c r="D27101" s="32"/>
      <c r="G27101" s="32"/>
      <c r="I27101" s="7"/>
      <c r="J27101" s="7"/>
      <c r="K27101" s="7"/>
      <c r="N27101" s="7"/>
    </row>
    <row r="27102" spans="4:14" s="1" customFormat="1">
      <c r="D27102" s="32"/>
      <c r="G27102" s="32"/>
      <c r="I27102" s="7"/>
      <c r="J27102" s="7"/>
      <c r="K27102" s="7"/>
      <c r="N27102" s="7"/>
    </row>
    <row r="27103" spans="4:14" s="1" customFormat="1">
      <c r="D27103" s="32"/>
      <c r="G27103" s="32"/>
      <c r="I27103" s="7"/>
      <c r="J27103" s="7"/>
      <c r="K27103" s="7"/>
      <c r="N27103" s="7"/>
    </row>
    <row r="27104" spans="4:14" s="1" customFormat="1">
      <c r="D27104" s="32"/>
      <c r="G27104" s="32"/>
      <c r="I27104" s="7"/>
      <c r="J27104" s="7"/>
      <c r="K27104" s="7"/>
      <c r="N27104" s="7"/>
    </row>
    <row r="27105" spans="4:14" s="1" customFormat="1">
      <c r="D27105" s="32"/>
      <c r="G27105" s="32"/>
      <c r="I27105" s="7"/>
      <c r="J27105" s="7"/>
      <c r="K27105" s="7"/>
      <c r="N27105" s="7"/>
    </row>
    <row r="27106" spans="4:14" s="1" customFormat="1">
      <c r="D27106" s="32"/>
      <c r="G27106" s="32"/>
      <c r="I27106" s="7"/>
      <c r="J27106" s="7"/>
      <c r="K27106" s="7"/>
      <c r="N27106" s="7"/>
    </row>
    <row r="27107" spans="4:14" s="1" customFormat="1">
      <c r="D27107" s="32"/>
      <c r="G27107" s="32"/>
      <c r="I27107" s="7"/>
      <c r="J27107" s="7"/>
      <c r="K27107" s="7"/>
      <c r="N27107" s="7"/>
    </row>
    <row r="27108" spans="4:14" s="1" customFormat="1">
      <c r="D27108" s="32"/>
      <c r="G27108" s="32"/>
      <c r="I27108" s="7"/>
      <c r="J27108" s="7"/>
      <c r="K27108" s="7"/>
      <c r="N27108" s="7"/>
    </row>
    <row r="27109" spans="4:14" s="1" customFormat="1">
      <c r="D27109" s="32"/>
      <c r="G27109" s="32"/>
      <c r="I27109" s="7"/>
      <c r="J27109" s="7"/>
      <c r="K27109" s="7"/>
      <c r="N27109" s="7"/>
    </row>
    <row r="27110" spans="4:14" s="1" customFormat="1">
      <c r="D27110" s="32"/>
      <c r="G27110" s="32"/>
      <c r="I27110" s="7"/>
      <c r="J27110" s="7"/>
      <c r="K27110" s="7"/>
      <c r="N27110" s="7"/>
    </row>
    <row r="27111" spans="4:14" s="1" customFormat="1">
      <c r="D27111" s="32"/>
      <c r="G27111" s="32"/>
      <c r="I27111" s="7"/>
      <c r="J27111" s="7"/>
      <c r="K27111" s="7"/>
      <c r="N27111" s="7"/>
    </row>
    <row r="27112" spans="4:14" s="1" customFormat="1">
      <c r="D27112" s="32"/>
      <c r="G27112" s="32"/>
      <c r="I27112" s="7"/>
      <c r="J27112" s="7"/>
      <c r="K27112" s="7"/>
      <c r="N27112" s="7"/>
    </row>
    <row r="27113" spans="4:14" s="1" customFormat="1">
      <c r="D27113" s="32"/>
      <c r="G27113" s="32"/>
      <c r="I27113" s="7"/>
      <c r="J27113" s="7"/>
      <c r="K27113" s="7"/>
      <c r="N27113" s="7"/>
    </row>
    <row r="27114" spans="4:14" s="1" customFormat="1">
      <c r="D27114" s="32"/>
      <c r="G27114" s="32"/>
      <c r="I27114" s="7"/>
      <c r="J27114" s="7"/>
      <c r="K27114" s="7"/>
      <c r="N27114" s="7"/>
    </row>
    <row r="27115" spans="4:14" s="1" customFormat="1">
      <c r="D27115" s="32"/>
      <c r="G27115" s="32"/>
      <c r="I27115" s="7"/>
      <c r="J27115" s="7"/>
      <c r="K27115" s="7"/>
      <c r="N27115" s="7"/>
    </row>
    <row r="27116" spans="4:14" s="1" customFormat="1">
      <c r="D27116" s="32"/>
      <c r="G27116" s="32"/>
      <c r="I27116" s="7"/>
      <c r="J27116" s="7"/>
      <c r="K27116" s="7"/>
      <c r="N27116" s="7"/>
    </row>
    <row r="27117" spans="4:14" s="1" customFormat="1">
      <c r="D27117" s="32"/>
      <c r="G27117" s="32"/>
      <c r="I27117" s="7"/>
      <c r="J27117" s="7"/>
      <c r="K27117" s="7"/>
      <c r="N27117" s="7"/>
    </row>
    <row r="27118" spans="4:14" s="1" customFormat="1">
      <c r="D27118" s="32"/>
      <c r="G27118" s="32"/>
      <c r="I27118" s="7"/>
      <c r="J27118" s="7"/>
      <c r="K27118" s="7"/>
      <c r="N27118" s="7"/>
    </row>
    <row r="27119" spans="4:14" s="1" customFormat="1">
      <c r="D27119" s="32"/>
      <c r="G27119" s="32"/>
      <c r="I27119" s="7"/>
      <c r="J27119" s="7"/>
      <c r="K27119" s="7"/>
      <c r="N27119" s="7"/>
    </row>
    <row r="27120" spans="4:14" s="1" customFormat="1">
      <c r="D27120" s="32"/>
      <c r="G27120" s="32"/>
      <c r="I27120" s="7"/>
      <c r="J27120" s="7"/>
      <c r="K27120" s="7"/>
      <c r="N27120" s="7"/>
    </row>
    <row r="27121" spans="4:14" s="1" customFormat="1">
      <c r="D27121" s="32"/>
      <c r="G27121" s="32"/>
      <c r="I27121" s="7"/>
      <c r="J27121" s="7"/>
      <c r="K27121" s="7"/>
      <c r="N27121" s="7"/>
    </row>
    <row r="27122" spans="4:14" s="1" customFormat="1">
      <c r="D27122" s="32"/>
      <c r="G27122" s="32"/>
      <c r="I27122" s="7"/>
      <c r="J27122" s="7"/>
      <c r="K27122" s="7"/>
      <c r="N27122" s="7"/>
    </row>
    <row r="27123" spans="4:14" s="1" customFormat="1">
      <c r="D27123" s="32"/>
      <c r="G27123" s="32"/>
      <c r="I27123" s="7"/>
      <c r="J27123" s="7"/>
      <c r="K27123" s="7"/>
      <c r="N27123" s="7"/>
    </row>
    <row r="27124" spans="4:14" s="1" customFormat="1">
      <c r="D27124" s="32"/>
      <c r="G27124" s="32"/>
      <c r="I27124" s="7"/>
      <c r="J27124" s="7"/>
      <c r="K27124" s="7"/>
      <c r="N27124" s="7"/>
    </row>
    <row r="27125" spans="4:14" s="1" customFormat="1">
      <c r="D27125" s="32"/>
      <c r="G27125" s="32"/>
      <c r="I27125" s="7"/>
      <c r="J27125" s="7"/>
      <c r="K27125" s="7"/>
      <c r="N27125" s="7"/>
    </row>
    <row r="27126" spans="4:14" s="1" customFormat="1">
      <c r="D27126" s="32"/>
      <c r="G27126" s="32"/>
      <c r="I27126" s="7"/>
      <c r="J27126" s="7"/>
      <c r="K27126" s="7"/>
      <c r="N27126" s="7"/>
    </row>
    <row r="27127" spans="4:14" s="1" customFormat="1">
      <c r="D27127" s="32"/>
      <c r="G27127" s="32"/>
      <c r="I27127" s="7"/>
      <c r="J27127" s="7"/>
      <c r="K27127" s="7"/>
      <c r="N27127" s="7"/>
    </row>
    <row r="27128" spans="4:14" s="1" customFormat="1">
      <c r="D27128" s="32"/>
      <c r="G27128" s="32"/>
      <c r="I27128" s="7"/>
      <c r="J27128" s="7"/>
      <c r="K27128" s="7"/>
      <c r="N27128" s="7"/>
    </row>
    <row r="27129" spans="4:14" s="1" customFormat="1">
      <c r="D27129" s="32"/>
      <c r="G27129" s="32"/>
      <c r="I27129" s="7"/>
      <c r="J27129" s="7"/>
      <c r="K27129" s="7"/>
      <c r="N27129" s="7"/>
    </row>
    <row r="27130" spans="4:14" s="1" customFormat="1">
      <c r="D27130" s="32"/>
      <c r="G27130" s="32"/>
      <c r="I27130" s="7"/>
      <c r="J27130" s="7"/>
      <c r="K27130" s="7"/>
      <c r="N27130" s="7"/>
    </row>
    <row r="27131" spans="4:14" s="1" customFormat="1">
      <c r="D27131" s="32"/>
      <c r="G27131" s="32"/>
      <c r="I27131" s="7"/>
      <c r="J27131" s="7"/>
      <c r="K27131" s="7"/>
      <c r="N27131" s="7"/>
    </row>
    <row r="27132" spans="4:14" s="1" customFormat="1">
      <c r="D27132" s="32"/>
      <c r="G27132" s="32"/>
      <c r="I27132" s="7"/>
      <c r="J27132" s="7"/>
      <c r="K27132" s="7"/>
      <c r="N27132" s="7"/>
    </row>
    <row r="27133" spans="4:14" s="1" customFormat="1">
      <c r="D27133" s="32"/>
      <c r="G27133" s="32"/>
      <c r="I27133" s="7"/>
      <c r="J27133" s="7"/>
      <c r="K27133" s="7"/>
      <c r="N27133" s="7"/>
    </row>
    <row r="27134" spans="4:14" s="1" customFormat="1">
      <c r="D27134" s="32"/>
      <c r="G27134" s="32"/>
      <c r="I27134" s="7"/>
      <c r="J27134" s="7"/>
      <c r="K27134" s="7"/>
      <c r="N27134" s="7"/>
    </row>
    <row r="27135" spans="4:14" s="1" customFormat="1">
      <c r="D27135" s="32"/>
      <c r="G27135" s="32"/>
      <c r="I27135" s="7"/>
      <c r="J27135" s="7"/>
      <c r="K27135" s="7"/>
      <c r="N27135" s="7"/>
    </row>
    <row r="27136" spans="4:14" s="1" customFormat="1">
      <c r="D27136" s="32"/>
      <c r="G27136" s="32"/>
      <c r="I27136" s="7"/>
      <c r="J27136" s="7"/>
      <c r="K27136" s="7"/>
      <c r="N27136" s="7"/>
    </row>
    <row r="27137" spans="4:14" s="1" customFormat="1">
      <c r="D27137" s="32"/>
      <c r="G27137" s="32"/>
      <c r="I27137" s="7"/>
      <c r="J27137" s="7"/>
      <c r="K27137" s="7"/>
      <c r="N27137" s="7"/>
    </row>
    <row r="27138" spans="4:14" s="1" customFormat="1">
      <c r="D27138" s="32"/>
      <c r="G27138" s="32"/>
      <c r="I27138" s="7"/>
      <c r="J27138" s="7"/>
      <c r="K27138" s="7"/>
      <c r="N27138" s="7"/>
    </row>
    <row r="27139" spans="4:14" s="1" customFormat="1">
      <c r="D27139" s="32"/>
      <c r="G27139" s="32"/>
      <c r="I27139" s="7"/>
      <c r="J27139" s="7"/>
      <c r="K27139" s="7"/>
      <c r="N27139" s="7"/>
    </row>
    <row r="27140" spans="4:14" s="1" customFormat="1">
      <c r="D27140" s="32"/>
      <c r="G27140" s="32"/>
      <c r="I27140" s="7"/>
      <c r="J27140" s="7"/>
      <c r="K27140" s="7"/>
      <c r="N27140" s="7"/>
    </row>
    <row r="27141" spans="4:14" s="1" customFormat="1">
      <c r="D27141" s="32"/>
      <c r="G27141" s="32"/>
      <c r="I27141" s="7"/>
      <c r="J27141" s="7"/>
      <c r="K27141" s="7"/>
      <c r="N27141" s="7"/>
    </row>
    <row r="27142" spans="4:14" s="1" customFormat="1">
      <c r="D27142" s="32"/>
      <c r="G27142" s="32"/>
      <c r="I27142" s="7"/>
      <c r="J27142" s="7"/>
      <c r="K27142" s="7"/>
      <c r="N27142" s="7"/>
    </row>
    <row r="27143" spans="4:14" s="1" customFormat="1">
      <c r="D27143" s="32"/>
      <c r="G27143" s="32"/>
      <c r="I27143" s="7"/>
      <c r="J27143" s="7"/>
      <c r="K27143" s="7"/>
      <c r="N27143" s="7"/>
    </row>
    <row r="27144" spans="4:14" s="1" customFormat="1">
      <c r="D27144" s="32"/>
      <c r="G27144" s="32"/>
      <c r="I27144" s="7"/>
      <c r="J27144" s="7"/>
      <c r="K27144" s="7"/>
      <c r="N27144" s="7"/>
    </row>
    <row r="27145" spans="4:14" s="1" customFormat="1">
      <c r="D27145" s="32"/>
      <c r="G27145" s="32"/>
      <c r="I27145" s="7"/>
      <c r="J27145" s="7"/>
      <c r="K27145" s="7"/>
      <c r="N27145" s="7"/>
    </row>
    <row r="27146" spans="4:14" s="1" customFormat="1">
      <c r="D27146" s="32"/>
      <c r="G27146" s="32"/>
      <c r="I27146" s="7"/>
      <c r="J27146" s="7"/>
      <c r="K27146" s="7"/>
      <c r="N27146" s="7"/>
    </row>
    <row r="27147" spans="4:14" s="1" customFormat="1">
      <c r="D27147" s="32"/>
      <c r="G27147" s="32"/>
      <c r="I27147" s="7"/>
      <c r="J27147" s="7"/>
      <c r="K27147" s="7"/>
      <c r="N27147" s="7"/>
    </row>
    <row r="27148" spans="4:14" s="1" customFormat="1">
      <c r="D27148" s="32"/>
      <c r="G27148" s="32"/>
      <c r="I27148" s="7"/>
      <c r="J27148" s="7"/>
      <c r="K27148" s="7"/>
      <c r="N27148" s="7"/>
    </row>
    <row r="27149" spans="4:14" s="1" customFormat="1">
      <c r="D27149" s="32"/>
      <c r="G27149" s="32"/>
      <c r="I27149" s="7"/>
      <c r="J27149" s="7"/>
      <c r="K27149" s="7"/>
      <c r="N27149" s="7"/>
    </row>
    <row r="27150" spans="4:14" s="1" customFormat="1">
      <c r="D27150" s="32"/>
      <c r="G27150" s="32"/>
      <c r="I27150" s="7"/>
      <c r="J27150" s="7"/>
      <c r="K27150" s="7"/>
      <c r="N27150" s="7"/>
    </row>
    <row r="27151" spans="4:14" s="1" customFormat="1">
      <c r="D27151" s="32"/>
      <c r="G27151" s="32"/>
      <c r="I27151" s="7"/>
      <c r="J27151" s="7"/>
      <c r="K27151" s="7"/>
      <c r="N27151" s="7"/>
    </row>
    <row r="27152" spans="4:14" s="1" customFormat="1">
      <c r="D27152" s="32"/>
      <c r="G27152" s="32"/>
      <c r="I27152" s="7"/>
      <c r="J27152" s="7"/>
      <c r="K27152" s="7"/>
      <c r="N27152" s="7"/>
    </row>
    <row r="27153" spans="4:14" s="1" customFormat="1">
      <c r="D27153" s="32"/>
      <c r="G27153" s="32"/>
      <c r="I27153" s="7"/>
      <c r="J27153" s="7"/>
      <c r="K27153" s="7"/>
      <c r="N27153" s="7"/>
    </row>
    <row r="27154" spans="4:14" s="1" customFormat="1">
      <c r="D27154" s="32"/>
      <c r="G27154" s="32"/>
      <c r="I27154" s="7"/>
      <c r="J27154" s="7"/>
      <c r="K27154" s="7"/>
      <c r="N27154" s="7"/>
    </row>
    <row r="27155" spans="4:14" s="1" customFormat="1">
      <c r="D27155" s="32"/>
      <c r="G27155" s="32"/>
      <c r="I27155" s="7"/>
      <c r="J27155" s="7"/>
      <c r="K27155" s="7"/>
      <c r="N27155" s="7"/>
    </row>
    <row r="27156" spans="4:14" s="1" customFormat="1">
      <c r="D27156" s="32"/>
      <c r="G27156" s="32"/>
      <c r="I27156" s="7"/>
      <c r="J27156" s="7"/>
      <c r="K27156" s="7"/>
      <c r="N27156" s="7"/>
    </row>
    <row r="27157" spans="4:14" s="1" customFormat="1">
      <c r="D27157" s="32"/>
      <c r="G27157" s="32"/>
      <c r="I27157" s="7"/>
      <c r="J27157" s="7"/>
      <c r="K27157" s="7"/>
      <c r="N27157" s="7"/>
    </row>
    <row r="27158" spans="4:14" s="1" customFormat="1">
      <c r="D27158" s="32"/>
      <c r="G27158" s="32"/>
      <c r="I27158" s="7"/>
      <c r="J27158" s="7"/>
      <c r="K27158" s="7"/>
      <c r="N27158" s="7"/>
    </row>
    <row r="27159" spans="4:14" s="1" customFormat="1">
      <c r="D27159" s="32"/>
      <c r="G27159" s="32"/>
      <c r="I27159" s="7"/>
      <c r="J27159" s="7"/>
      <c r="K27159" s="7"/>
      <c r="N27159" s="7"/>
    </row>
    <row r="27160" spans="4:14" s="1" customFormat="1">
      <c r="D27160" s="32"/>
      <c r="G27160" s="32"/>
      <c r="I27160" s="7"/>
      <c r="J27160" s="7"/>
      <c r="K27160" s="7"/>
      <c r="N27160" s="7"/>
    </row>
    <row r="27161" spans="4:14" s="1" customFormat="1">
      <c r="D27161" s="32"/>
      <c r="G27161" s="32"/>
      <c r="I27161" s="7"/>
      <c r="J27161" s="7"/>
      <c r="K27161" s="7"/>
      <c r="N27161" s="7"/>
    </row>
    <row r="27162" spans="4:14" s="1" customFormat="1">
      <c r="D27162" s="32"/>
      <c r="G27162" s="32"/>
      <c r="I27162" s="7"/>
      <c r="J27162" s="7"/>
      <c r="K27162" s="7"/>
      <c r="N27162" s="7"/>
    </row>
    <row r="27163" spans="4:14" s="1" customFormat="1">
      <c r="D27163" s="32"/>
      <c r="G27163" s="32"/>
      <c r="I27163" s="7"/>
      <c r="J27163" s="7"/>
      <c r="K27163" s="7"/>
      <c r="N27163" s="7"/>
    </row>
    <row r="27164" spans="4:14" s="1" customFormat="1">
      <c r="D27164" s="32"/>
      <c r="G27164" s="32"/>
      <c r="I27164" s="7"/>
      <c r="J27164" s="7"/>
      <c r="K27164" s="7"/>
      <c r="N27164" s="7"/>
    </row>
    <row r="27165" spans="4:14" s="1" customFormat="1">
      <c r="D27165" s="32"/>
      <c r="G27165" s="32"/>
      <c r="I27165" s="7"/>
      <c r="J27165" s="7"/>
      <c r="K27165" s="7"/>
      <c r="N27165" s="7"/>
    </row>
    <row r="27166" spans="4:14" s="1" customFormat="1">
      <c r="D27166" s="32"/>
      <c r="G27166" s="32"/>
      <c r="I27166" s="7"/>
      <c r="J27166" s="7"/>
      <c r="K27166" s="7"/>
      <c r="N27166" s="7"/>
    </row>
    <row r="27167" spans="4:14" s="1" customFormat="1">
      <c r="D27167" s="32"/>
      <c r="G27167" s="32"/>
      <c r="I27167" s="7"/>
      <c r="J27167" s="7"/>
      <c r="K27167" s="7"/>
      <c r="N27167" s="7"/>
    </row>
    <row r="27168" spans="4:14" s="1" customFormat="1">
      <c r="D27168" s="32"/>
      <c r="G27168" s="32"/>
      <c r="I27168" s="7"/>
      <c r="J27168" s="7"/>
      <c r="K27168" s="7"/>
      <c r="N27168" s="7"/>
    </row>
    <row r="27169" spans="4:14" s="1" customFormat="1">
      <c r="D27169" s="32"/>
      <c r="G27169" s="32"/>
      <c r="I27169" s="7"/>
      <c r="J27169" s="7"/>
      <c r="K27169" s="7"/>
      <c r="N27169" s="7"/>
    </row>
    <row r="27170" spans="4:14" s="1" customFormat="1">
      <c r="D27170" s="32"/>
      <c r="G27170" s="32"/>
      <c r="I27170" s="7"/>
      <c r="J27170" s="7"/>
      <c r="K27170" s="7"/>
      <c r="N27170" s="7"/>
    </row>
    <row r="27171" spans="4:14" s="1" customFormat="1">
      <c r="D27171" s="32"/>
      <c r="G27171" s="32"/>
      <c r="I27171" s="7"/>
      <c r="J27171" s="7"/>
      <c r="K27171" s="7"/>
      <c r="N27171" s="7"/>
    </row>
    <row r="27172" spans="4:14" s="1" customFormat="1">
      <c r="D27172" s="32"/>
      <c r="G27172" s="32"/>
      <c r="I27172" s="7"/>
      <c r="J27172" s="7"/>
      <c r="K27172" s="7"/>
      <c r="N27172" s="7"/>
    </row>
    <row r="27173" spans="4:14" s="1" customFormat="1">
      <c r="D27173" s="32"/>
      <c r="G27173" s="32"/>
      <c r="I27173" s="7"/>
      <c r="J27173" s="7"/>
      <c r="K27173" s="7"/>
      <c r="N27173" s="7"/>
    </row>
    <row r="27174" spans="4:14" s="1" customFormat="1">
      <c r="D27174" s="32"/>
      <c r="G27174" s="32"/>
      <c r="I27174" s="7"/>
      <c r="J27174" s="7"/>
      <c r="K27174" s="7"/>
      <c r="N27174" s="7"/>
    </row>
    <row r="27175" spans="4:14" s="1" customFormat="1">
      <c r="D27175" s="32"/>
      <c r="G27175" s="32"/>
      <c r="I27175" s="7"/>
      <c r="J27175" s="7"/>
      <c r="K27175" s="7"/>
      <c r="N27175" s="7"/>
    </row>
    <row r="27176" spans="4:14" s="1" customFormat="1">
      <c r="D27176" s="32"/>
      <c r="G27176" s="32"/>
      <c r="I27176" s="7"/>
      <c r="J27176" s="7"/>
      <c r="K27176" s="7"/>
      <c r="N27176" s="7"/>
    </row>
    <row r="27177" spans="4:14" s="1" customFormat="1">
      <c r="D27177" s="32"/>
      <c r="G27177" s="32"/>
      <c r="I27177" s="7"/>
      <c r="J27177" s="7"/>
      <c r="K27177" s="7"/>
      <c r="N27177" s="7"/>
    </row>
    <row r="27178" spans="4:14" s="1" customFormat="1">
      <c r="D27178" s="32"/>
      <c r="G27178" s="32"/>
      <c r="I27178" s="7"/>
      <c r="J27178" s="7"/>
      <c r="K27178" s="7"/>
      <c r="N27178" s="7"/>
    </row>
    <row r="27179" spans="4:14" s="1" customFormat="1">
      <c r="D27179" s="32"/>
      <c r="G27179" s="32"/>
      <c r="I27179" s="7"/>
      <c r="J27179" s="7"/>
      <c r="K27179" s="7"/>
      <c r="N27179" s="7"/>
    </row>
    <row r="27180" spans="4:14" s="1" customFormat="1">
      <c r="D27180" s="32"/>
      <c r="G27180" s="32"/>
      <c r="I27180" s="7"/>
      <c r="J27180" s="7"/>
      <c r="K27180" s="7"/>
      <c r="N27180" s="7"/>
    </row>
    <row r="27181" spans="4:14" s="1" customFormat="1">
      <c r="D27181" s="32"/>
      <c r="G27181" s="32"/>
      <c r="I27181" s="7"/>
      <c r="J27181" s="7"/>
      <c r="K27181" s="7"/>
      <c r="N27181" s="7"/>
    </row>
    <row r="27182" spans="4:14" s="1" customFormat="1">
      <c r="D27182" s="32"/>
      <c r="G27182" s="32"/>
      <c r="I27182" s="7"/>
      <c r="J27182" s="7"/>
      <c r="K27182" s="7"/>
      <c r="N27182" s="7"/>
    </row>
    <row r="27183" spans="4:14" s="1" customFormat="1">
      <c r="D27183" s="32"/>
      <c r="G27183" s="32"/>
      <c r="I27183" s="7"/>
      <c r="J27183" s="7"/>
      <c r="K27183" s="7"/>
      <c r="N27183" s="7"/>
    </row>
    <row r="27184" spans="4:14" s="1" customFormat="1">
      <c r="D27184" s="32"/>
      <c r="G27184" s="32"/>
      <c r="I27184" s="7"/>
      <c r="J27184" s="7"/>
      <c r="K27184" s="7"/>
      <c r="N27184" s="7"/>
    </row>
    <row r="27185" spans="4:14" s="1" customFormat="1">
      <c r="D27185" s="32"/>
      <c r="G27185" s="32"/>
      <c r="I27185" s="7"/>
      <c r="J27185" s="7"/>
      <c r="K27185" s="7"/>
      <c r="N27185" s="7"/>
    </row>
    <row r="27186" spans="4:14" s="1" customFormat="1">
      <c r="D27186" s="32"/>
      <c r="G27186" s="32"/>
      <c r="I27186" s="7"/>
      <c r="J27186" s="7"/>
      <c r="K27186" s="7"/>
      <c r="N27186" s="7"/>
    </row>
    <row r="27187" spans="4:14" s="1" customFormat="1">
      <c r="D27187" s="32"/>
      <c r="G27187" s="32"/>
      <c r="I27187" s="7"/>
      <c r="J27187" s="7"/>
      <c r="K27187" s="7"/>
      <c r="N27187" s="7"/>
    </row>
    <row r="27188" spans="4:14" s="1" customFormat="1">
      <c r="D27188" s="32"/>
      <c r="G27188" s="32"/>
      <c r="I27188" s="7"/>
      <c r="J27188" s="7"/>
      <c r="K27188" s="7"/>
      <c r="N27188" s="7"/>
    </row>
    <row r="27189" spans="4:14" s="1" customFormat="1">
      <c r="D27189" s="32"/>
      <c r="G27189" s="32"/>
      <c r="I27189" s="7"/>
      <c r="J27189" s="7"/>
      <c r="K27189" s="7"/>
      <c r="N27189" s="7"/>
    </row>
    <row r="27190" spans="4:14" s="1" customFormat="1">
      <c r="D27190" s="32"/>
      <c r="G27190" s="32"/>
      <c r="I27190" s="7"/>
      <c r="J27190" s="7"/>
      <c r="K27190" s="7"/>
      <c r="N27190" s="7"/>
    </row>
    <row r="27191" spans="4:14" s="1" customFormat="1">
      <c r="D27191" s="32"/>
      <c r="G27191" s="32"/>
      <c r="I27191" s="7"/>
      <c r="J27191" s="7"/>
      <c r="K27191" s="7"/>
      <c r="N27191" s="7"/>
    </row>
    <row r="27192" spans="4:14" s="1" customFormat="1">
      <c r="D27192" s="32"/>
      <c r="G27192" s="32"/>
      <c r="I27192" s="7"/>
      <c r="J27192" s="7"/>
      <c r="K27192" s="7"/>
      <c r="N27192" s="7"/>
    </row>
    <row r="27193" spans="4:14" s="1" customFormat="1">
      <c r="D27193" s="32"/>
      <c r="G27193" s="32"/>
      <c r="I27193" s="7"/>
      <c r="J27193" s="7"/>
      <c r="K27193" s="7"/>
      <c r="N27193" s="7"/>
    </row>
    <row r="27194" spans="4:14" s="1" customFormat="1">
      <c r="D27194" s="32"/>
      <c r="G27194" s="32"/>
      <c r="I27194" s="7"/>
      <c r="J27194" s="7"/>
      <c r="K27194" s="7"/>
      <c r="N27194" s="7"/>
    </row>
    <row r="27195" spans="4:14" s="1" customFormat="1">
      <c r="D27195" s="32"/>
      <c r="G27195" s="32"/>
      <c r="I27195" s="7"/>
      <c r="J27195" s="7"/>
      <c r="K27195" s="7"/>
      <c r="N27195" s="7"/>
    </row>
    <row r="27196" spans="4:14" s="1" customFormat="1">
      <c r="D27196" s="32"/>
      <c r="G27196" s="32"/>
      <c r="I27196" s="7"/>
      <c r="J27196" s="7"/>
      <c r="K27196" s="7"/>
      <c r="N27196" s="7"/>
    </row>
    <row r="27197" spans="4:14" s="1" customFormat="1">
      <c r="D27197" s="32"/>
      <c r="G27197" s="32"/>
      <c r="I27197" s="7"/>
      <c r="J27197" s="7"/>
      <c r="K27197" s="7"/>
      <c r="N27197" s="7"/>
    </row>
    <row r="27198" spans="4:14" s="1" customFormat="1">
      <c r="D27198" s="32"/>
      <c r="G27198" s="32"/>
      <c r="I27198" s="7"/>
      <c r="J27198" s="7"/>
      <c r="K27198" s="7"/>
      <c r="N27198" s="7"/>
    </row>
    <row r="27199" spans="4:14" s="1" customFormat="1">
      <c r="D27199" s="32"/>
      <c r="G27199" s="32"/>
      <c r="I27199" s="7"/>
      <c r="J27199" s="7"/>
      <c r="K27199" s="7"/>
      <c r="N27199" s="7"/>
    </row>
    <row r="27200" spans="4:14" s="1" customFormat="1">
      <c r="D27200" s="32"/>
      <c r="G27200" s="32"/>
      <c r="I27200" s="7"/>
      <c r="J27200" s="7"/>
      <c r="K27200" s="7"/>
      <c r="N27200" s="7"/>
    </row>
    <row r="27201" spans="4:14" s="1" customFormat="1">
      <c r="D27201" s="32"/>
      <c r="G27201" s="32"/>
      <c r="I27201" s="7"/>
      <c r="J27201" s="7"/>
      <c r="K27201" s="7"/>
      <c r="N27201" s="7"/>
    </row>
    <row r="27202" spans="4:14" s="1" customFormat="1">
      <c r="D27202" s="32"/>
      <c r="G27202" s="32"/>
      <c r="I27202" s="7"/>
      <c r="J27202" s="7"/>
      <c r="K27202" s="7"/>
      <c r="N27202" s="7"/>
    </row>
    <row r="27203" spans="4:14" s="1" customFormat="1">
      <c r="D27203" s="32"/>
      <c r="G27203" s="32"/>
      <c r="I27203" s="7"/>
      <c r="J27203" s="7"/>
      <c r="K27203" s="7"/>
      <c r="N27203" s="7"/>
    </row>
    <row r="27204" spans="4:14" s="1" customFormat="1">
      <c r="D27204" s="32"/>
      <c r="G27204" s="32"/>
      <c r="I27204" s="7"/>
      <c r="J27204" s="7"/>
      <c r="K27204" s="7"/>
      <c r="N27204" s="7"/>
    </row>
    <row r="27205" spans="4:14" s="1" customFormat="1">
      <c r="D27205" s="32"/>
      <c r="G27205" s="32"/>
      <c r="I27205" s="7"/>
      <c r="J27205" s="7"/>
      <c r="K27205" s="7"/>
      <c r="N27205" s="7"/>
    </row>
    <row r="27206" spans="4:14" s="1" customFormat="1">
      <c r="D27206" s="32"/>
      <c r="G27206" s="32"/>
      <c r="I27206" s="7"/>
      <c r="J27206" s="7"/>
      <c r="K27206" s="7"/>
      <c r="N27206" s="7"/>
    </row>
    <row r="27207" spans="4:14" s="1" customFormat="1">
      <c r="D27207" s="32"/>
      <c r="G27207" s="32"/>
      <c r="I27207" s="7"/>
      <c r="J27207" s="7"/>
      <c r="K27207" s="7"/>
      <c r="N27207" s="7"/>
    </row>
    <row r="27208" spans="4:14" s="1" customFormat="1">
      <c r="D27208" s="32"/>
      <c r="G27208" s="32"/>
      <c r="I27208" s="7"/>
      <c r="J27208" s="7"/>
      <c r="K27208" s="7"/>
      <c r="N27208" s="7"/>
    </row>
    <row r="27209" spans="4:14" s="1" customFormat="1">
      <c r="D27209" s="32"/>
      <c r="G27209" s="32"/>
      <c r="I27209" s="7"/>
      <c r="J27209" s="7"/>
      <c r="K27209" s="7"/>
      <c r="N27209" s="7"/>
    </row>
    <row r="27210" spans="4:14" s="1" customFormat="1">
      <c r="D27210" s="32"/>
      <c r="G27210" s="32"/>
      <c r="I27210" s="7"/>
      <c r="J27210" s="7"/>
      <c r="K27210" s="7"/>
      <c r="N27210" s="7"/>
    </row>
    <row r="27211" spans="4:14" s="1" customFormat="1">
      <c r="D27211" s="32"/>
      <c r="G27211" s="32"/>
      <c r="I27211" s="7"/>
      <c r="J27211" s="7"/>
      <c r="K27211" s="7"/>
      <c r="N27211" s="7"/>
    </row>
    <row r="27212" spans="4:14" s="1" customFormat="1">
      <c r="D27212" s="32"/>
      <c r="G27212" s="32"/>
      <c r="I27212" s="7"/>
      <c r="J27212" s="7"/>
      <c r="K27212" s="7"/>
      <c r="N27212" s="7"/>
    </row>
    <row r="27213" spans="4:14" s="1" customFormat="1">
      <c r="D27213" s="32"/>
      <c r="G27213" s="32"/>
      <c r="I27213" s="7"/>
      <c r="J27213" s="7"/>
      <c r="K27213" s="7"/>
      <c r="N27213" s="7"/>
    </row>
    <row r="27214" spans="4:14" s="1" customFormat="1">
      <c r="D27214" s="32"/>
      <c r="G27214" s="32"/>
      <c r="I27214" s="7"/>
      <c r="J27214" s="7"/>
      <c r="K27214" s="7"/>
      <c r="N27214" s="7"/>
    </row>
    <row r="27215" spans="4:14" s="1" customFormat="1">
      <c r="D27215" s="32"/>
      <c r="G27215" s="32"/>
      <c r="I27215" s="7"/>
      <c r="J27215" s="7"/>
      <c r="K27215" s="7"/>
      <c r="N27215" s="7"/>
    </row>
    <row r="27216" spans="4:14" s="1" customFormat="1">
      <c r="D27216" s="32"/>
      <c r="G27216" s="32"/>
      <c r="I27216" s="7"/>
      <c r="J27216" s="7"/>
      <c r="K27216" s="7"/>
      <c r="N27216" s="7"/>
    </row>
    <row r="27217" spans="4:14" s="1" customFormat="1">
      <c r="D27217" s="32"/>
      <c r="G27217" s="32"/>
      <c r="I27217" s="7"/>
      <c r="J27217" s="7"/>
      <c r="K27217" s="7"/>
      <c r="N27217" s="7"/>
    </row>
    <row r="27218" spans="4:14" s="1" customFormat="1">
      <c r="D27218" s="32"/>
      <c r="G27218" s="32"/>
      <c r="I27218" s="7"/>
      <c r="J27218" s="7"/>
      <c r="K27218" s="7"/>
      <c r="N27218" s="7"/>
    </row>
    <row r="27219" spans="4:14" s="1" customFormat="1">
      <c r="D27219" s="32"/>
      <c r="G27219" s="32"/>
      <c r="I27219" s="7"/>
      <c r="J27219" s="7"/>
      <c r="K27219" s="7"/>
      <c r="N27219" s="7"/>
    </row>
    <row r="27220" spans="4:14" s="1" customFormat="1">
      <c r="D27220" s="32"/>
      <c r="G27220" s="32"/>
      <c r="I27220" s="7"/>
      <c r="J27220" s="7"/>
      <c r="K27220" s="7"/>
      <c r="N27220" s="7"/>
    </row>
    <row r="27221" spans="4:14" s="1" customFormat="1">
      <c r="D27221" s="32"/>
      <c r="G27221" s="32"/>
      <c r="I27221" s="7"/>
      <c r="J27221" s="7"/>
      <c r="K27221" s="7"/>
      <c r="N27221" s="7"/>
    </row>
    <row r="27222" spans="4:14" s="1" customFormat="1">
      <c r="D27222" s="32"/>
      <c r="G27222" s="32"/>
      <c r="I27222" s="7"/>
      <c r="J27222" s="7"/>
      <c r="K27222" s="7"/>
      <c r="N27222" s="7"/>
    </row>
    <row r="27223" spans="4:14" s="1" customFormat="1">
      <c r="D27223" s="32"/>
      <c r="G27223" s="32"/>
      <c r="I27223" s="7"/>
      <c r="J27223" s="7"/>
      <c r="K27223" s="7"/>
      <c r="N27223" s="7"/>
    </row>
    <row r="27224" spans="4:14" s="1" customFormat="1">
      <c r="D27224" s="32"/>
      <c r="G27224" s="32"/>
      <c r="I27224" s="7"/>
      <c r="J27224" s="7"/>
      <c r="K27224" s="7"/>
      <c r="N27224" s="7"/>
    </row>
    <row r="27225" spans="4:14" s="1" customFormat="1">
      <c r="D27225" s="32"/>
      <c r="G27225" s="32"/>
      <c r="I27225" s="7"/>
      <c r="J27225" s="7"/>
      <c r="K27225" s="7"/>
      <c r="N27225" s="7"/>
    </row>
    <row r="27226" spans="4:14" s="1" customFormat="1">
      <c r="D27226" s="32"/>
      <c r="G27226" s="32"/>
      <c r="I27226" s="7"/>
      <c r="J27226" s="7"/>
      <c r="K27226" s="7"/>
      <c r="N27226" s="7"/>
    </row>
    <row r="27227" spans="4:14" s="1" customFormat="1">
      <c r="D27227" s="32"/>
      <c r="G27227" s="32"/>
      <c r="I27227" s="7"/>
      <c r="J27227" s="7"/>
      <c r="K27227" s="7"/>
      <c r="N27227" s="7"/>
    </row>
    <row r="27228" spans="4:14" s="1" customFormat="1">
      <c r="D27228" s="32"/>
      <c r="G27228" s="32"/>
      <c r="I27228" s="7"/>
      <c r="J27228" s="7"/>
      <c r="K27228" s="7"/>
      <c r="N27228" s="7"/>
    </row>
    <row r="27229" spans="4:14" s="1" customFormat="1">
      <c r="D27229" s="32"/>
      <c r="G27229" s="32"/>
      <c r="I27229" s="7"/>
      <c r="J27229" s="7"/>
      <c r="K27229" s="7"/>
      <c r="N27229" s="7"/>
    </row>
    <row r="27230" spans="4:14" s="1" customFormat="1">
      <c r="D27230" s="32"/>
      <c r="G27230" s="32"/>
      <c r="I27230" s="7"/>
      <c r="J27230" s="7"/>
      <c r="K27230" s="7"/>
      <c r="N27230" s="7"/>
    </row>
    <row r="27231" spans="4:14" s="1" customFormat="1">
      <c r="D27231" s="32"/>
      <c r="G27231" s="32"/>
      <c r="I27231" s="7"/>
      <c r="J27231" s="7"/>
      <c r="K27231" s="7"/>
      <c r="N27231" s="7"/>
    </row>
    <row r="27232" spans="4:14" s="1" customFormat="1">
      <c r="D27232" s="32"/>
      <c r="G27232" s="32"/>
      <c r="I27232" s="7"/>
      <c r="J27232" s="7"/>
      <c r="K27232" s="7"/>
      <c r="N27232" s="7"/>
    </row>
    <row r="27233" spans="4:14" s="1" customFormat="1">
      <c r="D27233" s="32"/>
      <c r="G27233" s="32"/>
      <c r="I27233" s="7"/>
      <c r="J27233" s="7"/>
      <c r="K27233" s="7"/>
      <c r="N27233" s="7"/>
    </row>
    <row r="27234" spans="4:14" s="1" customFormat="1">
      <c r="D27234" s="32"/>
      <c r="G27234" s="32"/>
      <c r="I27234" s="7"/>
      <c r="J27234" s="7"/>
      <c r="K27234" s="7"/>
      <c r="N27234" s="7"/>
    </row>
    <row r="27235" spans="4:14" s="1" customFormat="1">
      <c r="D27235" s="32"/>
      <c r="G27235" s="32"/>
      <c r="I27235" s="7"/>
      <c r="J27235" s="7"/>
      <c r="K27235" s="7"/>
      <c r="N27235" s="7"/>
    </row>
    <row r="27236" spans="4:14" s="1" customFormat="1">
      <c r="D27236" s="32"/>
      <c r="G27236" s="32"/>
      <c r="I27236" s="7"/>
      <c r="J27236" s="7"/>
      <c r="K27236" s="7"/>
      <c r="N27236" s="7"/>
    </row>
    <row r="27237" spans="4:14" s="1" customFormat="1">
      <c r="D27237" s="32"/>
      <c r="G27237" s="32"/>
      <c r="I27237" s="7"/>
      <c r="J27237" s="7"/>
      <c r="K27237" s="7"/>
      <c r="N27237" s="7"/>
    </row>
    <row r="27238" spans="4:14" s="1" customFormat="1">
      <c r="D27238" s="32"/>
      <c r="G27238" s="32"/>
      <c r="I27238" s="7"/>
      <c r="J27238" s="7"/>
      <c r="K27238" s="7"/>
      <c r="N27238" s="7"/>
    </row>
    <row r="27239" spans="4:14" s="1" customFormat="1">
      <c r="D27239" s="32"/>
      <c r="G27239" s="32"/>
      <c r="I27239" s="7"/>
      <c r="J27239" s="7"/>
      <c r="K27239" s="7"/>
      <c r="N27239" s="7"/>
    </row>
    <row r="27240" spans="4:14" s="1" customFormat="1">
      <c r="D27240" s="32"/>
      <c r="G27240" s="32"/>
      <c r="I27240" s="7"/>
      <c r="J27240" s="7"/>
      <c r="K27240" s="7"/>
      <c r="N27240" s="7"/>
    </row>
    <row r="27241" spans="4:14" s="1" customFormat="1">
      <c r="D27241" s="32"/>
      <c r="G27241" s="32"/>
      <c r="I27241" s="7"/>
      <c r="J27241" s="7"/>
      <c r="K27241" s="7"/>
      <c r="N27241" s="7"/>
    </row>
    <row r="27242" spans="4:14" s="1" customFormat="1">
      <c r="D27242" s="32"/>
      <c r="G27242" s="32"/>
      <c r="I27242" s="7"/>
      <c r="J27242" s="7"/>
      <c r="K27242" s="7"/>
      <c r="N27242" s="7"/>
    </row>
    <row r="27243" spans="4:14" s="1" customFormat="1">
      <c r="D27243" s="32"/>
      <c r="G27243" s="32"/>
      <c r="I27243" s="7"/>
      <c r="J27243" s="7"/>
      <c r="K27243" s="7"/>
      <c r="N27243" s="7"/>
    </row>
    <row r="27244" spans="4:14" s="1" customFormat="1">
      <c r="D27244" s="32"/>
      <c r="G27244" s="32"/>
      <c r="I27244" s="7"/>
      <c r="J27244" s="7"/>
      <c r="K27244" s="7"/>
      <c r="N27244" s="7"/>
    </row>
    <row r="27245" spans="4:14" s="1" customFormat="1">
      <c r="D27245" s="32"/>
      <c r="G27245" s="32"/>
      <c r="I27245" s="7"/>
      <c r="J27245" s="7"/>
      <c r="K27245" s="7"/>
      <c r="N27245" s="7"/>
    </row>
    <row r="27246" spans="4:14" s="1" customFormat="1">
      <c r="D27246" s="32"/>
      <c r="G27246" s="32"/>
      <c r="I27246" s="7"/>
      <c r="J27246" s="7"/>
      <c r="K27246" s="7"/>
      <c r="N27246" s="7"/>
    </row>
    <row r="27247" spans="4:14" s="1" customFormat="1">
      <c r="D27247" s="32"/>
      <c r="G27247" s="32"/>
      <c r="I27247" s="7"/>
      <c r="J27247" s="7"/>
      <c r="K27247" s="7"/>
      <c r="N27247" s="7"/>
    </row>
    <row r="27248" spans="4:14" s="1" customFormat="1">
      <c r="D27248" s="32"/>
      <c r="G27248" s="32"/>
      <c r="I27248" s="7"/>
      <c r="J27248" s="7"/>
      <c r="K27248" s="7"/>
      <c r="N27248" s="7"/>
    </row>
    <row r="27249" spans="4:14" s="1" customFormat="1">
      <c r="D27249" s="32"/>
      <c r="G27249" s="32"/>
      <c r="I27249" s="7"/>
      <c r="J27249" s="7"/>
      <c r="K27249" s="7"/>
      <c r="N27249" s="7"/>
    </row>
    <row r="27250" spans="4:14" s="1" customFormat="1">
      <c r="D27250" s="32"/>
      <c r="G27250" s="32"/>
      <c r="I27250" s="7"/>
      <c r="J27250" s="7"/>
      <c r="K27250" s="7"/>
      <c r="N27250" s="7"/>
    </row>
    <row r="27251" spans="4:14" s="1" customFormat="1">
      <c r="D27251" s="32"/>
      <c r="G27251" s="32"/>
      <c r="I27251" s="7"/>
      <c r="J27251" s="7"/>
      <c r="K27251" s="7"/>
      <c r="N27251" s="7"/>
    </row>
    <row r="27252" spans="4:14" s="1" customFormat="1">
      <c r="D27252" s="32"/>
      <c r="G27252" s="32"/>
      <c r="I27252" s="7"/>
      <c r="J27252" s="7"/>
      <c r="K27252" s="7"/>
      <c r="N27252" s="7"/>
    </row>
    <row r="27253" spans="4:14" s="1" customFormat="1">
      <c r="D27253" s="32"/>
      <c r="G27253" s="32"/>
      <c r="I27253" s="7"/>
      <c r="J27253" s="7"/>
      <c r="K27253" s="7"/>
      <c r="N27253" s="7"/>
    </row>
    <row r="27254" spans="4:14" s="1" customFormat="1">
      <c r="D27254" s="32"/>
      <c r="G27254" s="32"/>
      <c r="I27254" s="7"/>
      <c r="J27254" s="7"/>
      <c r="K27254" s="7"/>
      <c r="N27254" s="7"/>
    </row>
    <row r="27255" spans="4:14" s="1" customFormat="1">
      <c r="D27255" s="32"/>
      <c r="G27255" s="32"/>
      <c r="I27255" s="7"/>
      <c r="J27255" s="7"/>
      <c r="K27255" s="7"/>
      <c r="N27255" s="7"/>
    </row>
    <row r="27256" spans="4:14" s="1" customFormat="1">
      <c r="D27256" s="32"/>
      <c r="G27256" s="32"/>
      <c r="I27256" s="7"/>
      <c r="J27256" s="7"/>
      <c r="K27256" s="7"/>
      <c r="N27256" s="7"/>
    </row>
    <row r="27257" spans="4:14" s="1" customFormat="1">
      <c r="D27257" s="32"/>
      <c r="G27257" s="32"/>
      <c r="I27257" s="7"/>
      <c r="J27257" s="7"/>
      <c r="K27257" s="7"/>
      <c r="N27257" s="7"/>
    </row>
    <row r="27258" spans="4:14" s="1" customFormat="1">
      <c r="D27258" s="32"/>
      <c r="G27258" s="32"/>
      <c r="I27258" s="7"/>
      <c r="J27258" s="7"/>
      <c r="K27258" s="7"/>
      <c r="N27258" s="7"/>
    </row>
    <row r="27259" spans="4:14" s="1" customFormat="1">
      <c r="D27259" s="32"/>
      <c r="G27259" s="32"/>
      <c r="I27259" s="7"/>
      <c r="J27259" s="7"/>
      <c r="K27259" s="7"/>
      <c r="N27259" s="7"/>
    </row>
    <row r="27260" spans="4:14" s="1" customFormat="1">
      <c r="D27260" s="32"/>
      <c r="G27260" s="32"/>
      <c r="I27260" s="7"/>
      <c r="J27260" s="7"/>
      <c r="K27260" s="7"/>
      <c r="N27260" s="7"/>
    </row>
    <row r="27261" spans="4:14" s="1" customFormat="1">
      <c r="D27261" s="32"/>
      <c r="G27261" s="32"/>
      <c r="I27261" s="7"/>
      <c r="J27261" s="7"/>
      <c r="K27261" s="7"/>
      <c r="N27261" s="7"/>
    </row>
    <row r="27262" spans="4:14" s="1" customFormat="1">
      <c r="D27262" s="32"/>
      <c r="G27262" s="32"/>
      <c r="I27262" s="7"/>
      <c r="J27262" s="7"/>
      <c r="K27262" s="7"/>
      <c r="N27262" s="7"/>
    </row>
    <row r="27263" spans="4:14" s="1" customFormat="1">
      <c r="D27263" s="32"/>
      <c r="G27263" s="32"/>
      <c r="I27263" s="7"/>
      <c r="J27263" s="7"/>
      <c r="K27263" s="7"/>
      <c r="N27263" s="7"/>
    </row>
    <row r="27264" spans="4:14" s="1" customFormat="1">
      <c r="D27264" s="32"/>
      <c r="G27264" s="32"/>
      <c r="I27264" s="7"/>
      <c r="J27264" s="7"/>
      <c r="K27264" s="7"/>
      <c r="N27264" s="7"/>
    </row>
    <row r="27265" spans="4:14" s="1" customFormat="1">
      <c r="D27265" s="32"/>
      <c r="G27265" s="32"/>
      <c r="I27265" s="7"/>
      <c r="J27265" s="7"/>
      <c r="K27265" s="7"/>
      <c r="N27265" s="7"/>
    </row>
    <row r="27266" spans="4:14" s="1" customFormat="1">
      <c r="D27266" s="32"/>
      <c r="G27266" s="32"/>
      <c r="I27266" s="7"/>
      <c r="J27266" s="7"/>
      <c r="K27266" s="7"/>
      <c r="N27266" s="7"/>
    </row>
    <row r="27267" spans="4:14" s="1" customFormat="1">
      <c r="D27267" s="32"/>
      <c r="G27267" s="32"/>
      <c r="I27267" s="7"/>
      <c r="J27267" s="7"/>
      <c r="K27267" s="7"/>
      <c r="N27267" s="7"/>
    </row>
    <row r="27268" spans="4:14" s="1" customFormat="1">
      <c r="D27268" s="32"/>
      <c r="G27268" s="32"/>
      <c r="I27268" s="7"/>
      <c r="J27268" s="7"/>
      <c r="K27268" s="7"/>
      <c r="N27268" s="7"/>
    </row>
    <row r="27269" spans="4:14" s="1" customFormat="1">
      <c r="D27269" s="32"/>
      <c r="G27269" s="32"/>
      <c r="I27269" s="7"/>
      <c r="J27269" s="7"/>
      <c r="K27269" s="7"/>
      <c r="N27269" s="7"/>
    </row>
    <row r="27270" spans="4:14" s="1" customFormat="1">
      <c r="D27270" s="32"/>
      <c r="G27270" s="32"/>
      <c r="I27270" s="7"/>
      <c r="J27270" s="7"/>
      <c r="K27270" s="7"/>
      <c r="N27270" s="7"/>
    </row>
    <row r="27271" spans="4:14" s="1" customFormat="1">
      <c r="D27271" s="32"/>
      <c r="G27271" s="32"/>
      <c r="I27271" s="7"/>
      <c r="J27271" s="7"/>
      <c r="K27271" s="7"/>
      <c r="N27271" s="7"/>
    </row>
    <row r="27272" spans="4:14" s="1" customFormat="1">
      <c r="D27272" s="32"/>
      <c r="G27272" s="32"/>
      <c r="I27272" s="7"/>
      <c r="J27272" s="7"/>
      <c r="K27272" s="7"/>
      <c r="N27272" s="7"/>
    </row>
    <row r="27273" spans="4:14" s="1" customFormat="1">
      <c r="D27273" s="32"/>
      <c r="G27273" s="32"/>
      <c r="I27273" s="7"/>
      <c r="J27273" s="7"/>
      <c r="K27273" s="7"/>
      <c r="N27273" s="7"/>
    </row>
    <row r="27274" spans="4:14" s="1" customFormat="1">
      <c r="D27274" s="32"/>
      <c r="G27274" s="32"/>
      <c r="I27274" s="7"/>
      <c r="J27274" s="7"/>
      <c r="K27274" s="7"/>
      <c r="N27274" s="7"/>
    </row>
    <row r="27275" spans="4:14" s="1" customFormat="1">
      <c r="D27275" s="32"/>
      <c r="G27275" s="32"/>
      <c r="I27275" s="7"/>
      <c r="J27275" s="7"/>
      <c r="K27275" s="7"/>
      <c r="N27275" s="7"/>
    </row>
    <row r="27276" spans="4:14" s="1" customFormat="1">
      <c r="D27276" s="32"/>
      <c r="G27276" s="32"/>
      <c r="I27276" s="7"/>
      <c r="J27276" s="7"/>
      <c r="K27276" s="7"/>
      <c r="N27276" s="7"/>
    </row>
    <row r="27277" spans="4:14" s="1" customFormat="1">
      <c r="D27277" s="32"/>
      <c r="G27277" s="32"/>
      <c r="I27277" s="7"/>
      <c r="J27277" s="7"/>
      <c r="K27277" s="7"/>
      <c r="N27277" s="7"/>
    </row>
    <row r="27278" spans="4:14" s="1" customFormat="1">
      <c r="D27278" s="32"/>
      <c r="G27278" s="32"/>
      <c r="I27278" s="7"/>
      <c r="J27278" s="7"/>
      <c r="K27278" s="7"/>
      <c r="N27278" s="7"/>
    </row>
    <row r="27279" spans="4:14" s="1" customFormat="1">
      <c r="D27279" s="32"/>
      <c r="G27279" s="32"/>
      <c r="I27279" s="7"/>
      <c r="J27279" s="7"/>
      <c r="K27279" s="7"/>
      <c r="N27279" s="7"/>
    </row>
    <row r="27280" spans="4:14" s="1" customFormat="1">
      <c r="D27280" s="32"/>
      <c r="G27280" s="32"/>
      <c r="I27280" s="7"/>
      <c r="J27280" s="7"/>
      <c r="K27280" s="7"/>
      <c r="N27280" s="7"/>
    </row>
    <row r="27281" spans="4:14" s="1" customFormat="1">
      <c r="D27281" s="32"/>
      <c r="G27281" s="32"/>
      <c r="I27281" s="7"/>
      <c r="J27281" s="7"/>
      <c r="K27281" s="7"/>
      <c r="N27281" s="7"/>
    </row>
    <row r="27282" spans="4:14" s="1" customFormat="1">
      <c r="D27282" s="32"/>
      <c r="G27282" s="32"/>
      <c r="I27282" s="7"/>
      <c r="J27282" s="7"/>
      <c r="K27282" s="7"/>
      <c r="N27282" s="7"/>
    </row>
    <row r="27283" spans="4:14" s="1" customFormat="1">
      <c r="D27283" s="32"/>
      <c r="G27283" s="32"/>
      <c r="I27283" s="7"/>
      <c r="J27283" s="7"/>
      <c r="K27283" s="7"/>
      <c r="N27283" s="7"/>
    </row>
    <row r="27284" spans="4:14" s="1" customFormat="1">
      <c r="D27284" s="32"/>
      <c r="G27284" s="32"/>
      <c r="I27284" s="7"/>
      <c r="J27284" s="7"/>
      <c r="K27284" s="7"/>
      <c r="N27284" s="7"/>
    </row>
    <row r="27285" spans="4:14" s="1" customFormat="1">
      <c r="D27285" s="32"/>
      <c r="G27285" s="32"/>
      <c r="I27285" s="7"/>
      <c r="J27285" s="7"/>
      <c r="K27285" s="7"/>
      <c r="N27285" s="7"/>
    </row>
    <row r="27286" spans="4:14" s="1" customFormat="1">
      <c r="D27286" s="32"/>
      <c r="G27286" s="32"/>
      <c r="I27286" s="7"/>
      <c r="J27286" s="7"/>
      <c r="K27286" s="7"/>
      <c r="N27286" s="7"/>
    </row>
    <row r="27287" spans="4:14" s="1" customFormat="1">
      <c r="D27287" s="32"/>
      <c r="G27287" s="32"/>
      <c r="I27287" s="7"/>
      <c r="J27287" s="7"/>
      <c r="K27287" s="7"/>
      <c r="N27287" s="7"/>
    </row>
    <row r="27288" spans="4:14" s="1" customFormat="1">
      <c r="D27288" s="32"/>
      <c r="G27288" s="32"/>
      <c r="I27288" s="7"/>
      <c r="J27288" s="7"/>
      <c r="K27288" s="7"/>
      <c r="N27288" s="7"/>
    </row>
    <row r="27289" spans="4:14" s="1" customFormat="1">
      <c r="D27289" s="32"/>
      <c r="G27289" s="32"/>
      <c r="I27289" s="7"/>
      <c r="J27289" s="7"/>
      <c r="K27289" s="7"/>
      <c r="N27289" s="7"/>
    </row>
    <row r="27290" spans="4:14" s="1" customFormat="1">
      <c r="D27290" s="32"/>
      <c r="G27290" s="32"/>
      <c r="I27290" s="7"/>
      <c r="J27290" s="7"/>
      <c r="K27290" s="7"/>
      <c r="N27290" s="7"/>
    </row>
    <row r="27291" spans="4:14" s="1" customFormat="1">
      <c r="D27291" s="32"/>
      <c r="G27291" s="32"/>
      <c r="I27291" s="7"/>
      <c r="J27291" s="7"/>
      <c r="K27291" s="7"/>
      <c r="N27291" s="7"/>
    </row>
    <row r="27292" spans="4:14" s="1" customFormat="1">
      <c r="D27292" s="32"/>
      <c r="G27292" s="32"/>
      <c r="I27292" s="7"/>
      <c r="J27292" s="7"/>
      <c r="K27292" s="7"/>
      <c r="N27292" s="7"/>
    </row>
    <row r="27293" spans="4:14" s="1" customFormat="1">
      <c r="D27293" s="32"/>
      <c r="G27293" s="32"/>
      <c r="I27293" s="7"/>
      <c r="J27293" s="7"/>
      <c r="K27293" s="7"/>
      <c r="N27293" s="7"/>
    </row>
    <row r="27294" spans="4:14" s="1" customFormat="1">
      <c r="D27294" s="32"/>
      <c r="G27294" s="32"/>
      <c r="I27294" s="7"/>
      <c r="J27294" s="7"/>
      <c r="K27294" s="7"/>
      <c r="N27294" s="7"/>
    </row>
    <row r="27295" spans="4:14" s="1" customFormat="1">
      <c r="D27295" s="32"/>
      <c r="G27295" s="32"/>
      <c r="I27295" s="7"/>
      <c r="J27295" s="7"/>
      <c r="K27295" s="7"/>
      <c r="N27295" s="7"/>
    </row>
    <row r="27296" spans="4:14" s="1" customFormat="1">
      <c r="D27296" s="32"/>
      <c r="G27296" s="32"/>
      <c r="I27296" s="7"/>
      <c r="J27296" s="7"/>
      <c r="K27296" s="7"/>
      <c r="N27296" s="7"/>
    </row>
    <row r="27297" spans="4:14" s="1" customFormat="1">
      <c r="D27297" s="32"/>
      <c r="G27297" s="32"/>
      <c r="I27297" s="7"/>
      <c r="J27297" s="7"/>
      <c r="K27297" s="7"/>
      <c r="N27297" s="7"/>
    </row>
    <row r="27298" spans="4:14" s="1" customFormat="1">
      <c r="D27298" s="32"/>
      <c r="G27298" s="32"/>
      <c r="I27298" s="7"/>
      <c r="J27298" s="7"/>
      <c r="K27298" s="7"/>
      <c r="N27298" s="7"/>
    </row>
    <row r="27299" spans="4:14" s="1" customFormat="1">
      <c r="D27299" s="32"/>
      <c r="G27299" s="32"/>
      <c r="I27299" s="7"/>
      <c r="J27299" s="7"/>
      <c r="K27299" s="7"/>
      <c r="N27299" s="7"/>
    </row>
    <row r="27300" spans="4:14" s="1" customFormat="1">
      <c r="D27300" s="32"/>
      <c r="G27300" s="32"/>
      <c r="I27300" s="7"/>
      <c r="J27300" s="7"/>
      <c r="K27300" s="7"/>
      <c r="N27300" s="7"/>
    </row>
    <row r="27301" spans="4:14" s="1" customFormat="1">
      <c r="D27301" s="32"/>
      <c r="G27301" s="32"/>
      <c r="I27301" s="7"/>
      <c r="J27301" s="7"/>
      <c r="K27301" s="7"/>
      <c r="N27301" s="7"/>
    </row>
    <row r="27302" spans="4:14" s="1" customFormat="1">
      <c r="D27302" s="32"/>
      <c r="G27302" s="32"/>
      <c r="I27302" s="7"/>
      <c r="J27302" s="7"/>
      <c r="K27302" s="7"/>
      <c r="N27302" s="7"/>
    </row>
    <row r="27303" spans="4:14" s="1" customFormat="1">
      <c r="D27303" s="32"/>
      <c r="G27303" s="32"/>
      <c r="I27303" s="7"/>
      <c r="J27303" s="7"/>
      <c r="K27303" s="7"/>
      <c r="N27303" s="7"/>
    </row>
    <row r="27304" spans="4:14" s="1" customFormat="1">
      <c r="D27304" s="32"/>
      <c r="G27304" s="32"/>
      <c r="I27304" s="7"/>
      <c r="J27304" s="7"/>
      <c r="K27304" s="7"/>
      <c r="N27304" s="7"/>
    </row>
    <row r="27305" spans="4:14" s="1" customFormat="1">
      <c r="D27305" s="32"/>
      <c r="G27305" s="32"/>
      <c r="I27305" s="7"/>
      <c r="J27305" s="7"/>
      <c r="K27305" s="7"/>
      <c r="N27305" s="7"/>
    </row>
    <row r="27306" spans="4:14" s="1" customFormat="1">
      <c r="D27306" s="32"/>
      <c r="G27306" s="32"/>
      <c r="I27306" s="7"/>
      <c r="J27306" s="7"/>
      <c r="K27306" s="7"/>
      <c r="N27306" s="7"/>
    </row>
    <row r="27307" spans="4:14" s="1" customFormat="1">
      <c r="D27307" s="32"/>
      <c r="G27307" s="32"/>
      <c r="I27307" s="7"/>
      <c r="J27307" s="7"/>
      <c r="K27307" s="7"/>
      <c r="N27307" s="7"/>
    </row>
    <row r="27308" spans="4:14" s="1" customFormat="1">
      <c r="D27308" s="32"/>
      <c r="G27308" s="32"/>
      <c r="I27308" s="7"/>
      <c r="J27308" s="7"/>
      <c r="K27308" s="7"/>
      <c r="N27308" s="7"/>
    </row>
    <row r="27309" spans="4:14" s="1" customFormat="1">
      <c r="D27309" s="32"/>
      <c r="G27309" s="32"/>
      <c r="I27309" s="7"/>
      <c r="J27309" s="7"/>
      <c r="K27309" s="7"/>
      <c r="N27309" s="7"/>
    </row>
    <row r="27310" spans="4:14" s="1" customFormat="1">
      <c r="D27310" s="32"/>
      <c r="G27310" s="32"/>
      <c r="I27310" s="7"/>
      <c r="J27310" s="7"/>
      <c r="K27310" s="7"/>
      <c r="N27310" s="7"/>
    </row>
    <row r="27311" spans="4:14" s="1" customFormat="1">
      <c r="D27311" s="32"/>
      <c r="G27311" s="32"/>
      <c r="I27311" s="7"/>
      <c r="J27311" s="7"/>
      <c r="K27311" s="7"/>
      <c r="N27311" s="7"/>
    </row>
    <row r="27312" spans="4:14" s="1" customFormat="1">
      <c r="D27312" s="32"/>
      <c r="G27312" s="32"/>
      <c r="I27312" s="7"/>
      <c r="J27312" s="7"/>
      <c r="K27312" s="7"/>
      <c r="N27312" s="7"/>
    </row>
    <row r="27313" spans="4:14" s="1" customFormat="1">
      <c r="D27313" s="32"/>
      <c r="G27313" s="32"/>
      <c r="I27313" s="7"/>
      <c r="J27313" s="7"/>
      <c r="K27313" s="7"/>
      <c r="N27313" s="7"/>
    </row>
    <row r="27314" spans="4:14" s="1" customFormat="1">
      <c r="D27314" s="32"/>
      <c r="G27314" s="32"/>
      <c r="I27314" s="7"/>
      <c r="J27314" s="7"/>
      <c r="K27314" s="7"/>
      <c r="N27314" s="7"/>
    </row>
    <row r="27315" spans="4:14" s="1" customFormat="1">
      <c r="D27315" s="32"/>
      <c r="G27315" s="32"/>
      <c r="I27315" s="7"/>
      <c r="J27315" s="7"/>
      <c r="K27315" s="7"/>
      <c r="N27315" s="7"/>
    </row>
    <row r="27316" spans="4:14" s="1" customFormat="1">
      <c r="D27316" s="32"/>
      <c r="G27316" s="32"/>
      <c r="I27316" s="7"/>
      <c r="J27316" s="7"/>
      <c r="K27316" s="7"/>
      <c r="N27316" s="7"/>
    </row>
    <row r="27317" spans="4:14" s="1" customFormat="1">
      <c r="D27317" s="32"/>
      <c r="G27317" s="32"/>
      <c r="I27317" s="7"/>
      <c r="J27317" s="7"/>
      <c r="K27317" s="7"/>
      <c r="N27317" s="7"/>
    </row>
    <row r="27318" spans="4:14" s="1" customFormat="1">
      <c r="D27318" s="32"/>
      <c r="G27318" s="32"/>
      <c r="I27318" s="7"/>
      <c r="J27318" s="7"/>
      <c r="K27318" s="7"/>
      <c r="N27318" s="7"/>
    </row>
    <row r="27319" spans="4:14" s="1" customFormat="1">
      <c r="D27319" s="32"/>
      <c r="G27319" s="32"/>
      <c r="I27319" s="7"/>
      <c r="J27319" s="7"/>
      <c r="K27319" s="7"/>
      <c r="N27319" s="7"/>
    </row>
    <row r="27320" spans="4:14" s="1" customFormat="1">
      <c r="D27320" s="32"/>
      <c r="G27320" s="32"/>
      <c r="I27320" s="7"/>
      <c r="J27320" s="7"/>
      <c r="K27320" s="7"/>
      <c r="N27320" s="7"/>
    </row>
    <row r="27321" spans="4:14" s="1" customFormat="1">
      <c r="D27321" s="32"/>
      <c r="G27321" s="32"/>
      <c r="I27321" s="7"/>
      <c r="J27321" s="7"/>
      <c r="K27321" s="7"/>
      <c r="N27321" s="7"/>
    </row>
    <row r="27322" spans="4:14" s="1" customFormat="1">
      <c r="D27322" s="32"/>
      <c r="G27322" s="32"/>
      <c r="I27322" s="7"/>
      <c r="J27322" s="7"/>
      <c r="K27322" s="7"/>
      <c r="N27322" s="7"/>
    </row>
    <row r="27323" spans="4:14" s="1" customFormat="1">
      <c r="D27323" s="32"/>
      <c r="G27323" s="32"/>
      <c r="I27323" s="7"/>
      <c r="J27323" s="7"/>
      <c r="K27323" s="7"/>
      <c r="N27323" s="7"/>
    </row>
    <row r="27324" spans="4:14" s="1" customFormat="1">
      <c r="D27324" s="32"/>
      <c r="G27324" s="32"/>
      <c r="I27324" s="7"/>
      <c r="J27324" s="7"/>
      <c r="K27324" s="7"/>
      <c r="N27324" s="7"/>
    </row>
    <row r="27325" spans="4:14" s="1" customFormat="1">
      <c r="D27325" s="32"/>
      <c r="G27325" s="32"/>
      <c r="I27325" s="7"/>
      <c r="J27325" s="7"/>
      <c r="K27325" s="7"/>
      <c r="N27325" s="7"/>
    </row>
    <row r="27326" spans="4:14" s="1" customFormat="1">
      <c r="D27326" s="32"/>
      <c r="G27326" s="32"/>
      <c r="I27326" s="7"/>
      <c r="J27326" s="7"/>
      <c r="K27326" s="7"/>
      <c r="N27326" s="7"/>
    </row>
    <row r="27327" spans="4:14" s="1" customFormat="1">
      <c r="D27327" s="32"/>
      <c r="G27327" s="32"/>
      <c r="I27327" s="7"/>
      <c r="J27327" s="7"/>
      <c r="K27327" s="7"/>
      <c r="N27327" s="7"/>
    </row>
    <row r="27328" spans="4:14" s="1" customFormat="1">
      <c r="D27328" s="32"/>
      <c r="G27328" s="32"/>
      <c r="I27328" s="7"/>
      <c r="J27328" s="7"/>
      <c r="K27328" s="7"/>
      <c r="N27328" s="7"/>
    </row>
    <row r="27329" spans="4:14" s="1" customFormat="1">
      <c r="D27329" s="32"/>
      <c r="G27329" s="32"/>
      <c r="I27329" s="7"/>
      <c r="J27329" s="7"/>
      <c r="K27329" s="7"/>
      <c r="N27329" s="7"/>
    </row>
    <row r="27330" spans="4:14" s="1" customFormat="1">
      <c r="D27330" s="32"/>
      <c r="G27330" s="32"/>
      <c r="I27330" s="7"/>
      <c r="J27330" s="7"/>
      <c r="K27330" s="7"/>
      <c r="N27330" s="7"/>
    </row>
    <row r="27331" spans="4:14" s="1" customFormat="1">
      <c r="D27331" s="32"/>
      <c r="G27331" s="32"/>
      <c r="I27331" s="7"/>
      <c r="J27331" s="7"/>
      <c r="K27331" s="7"/>
      <c r="N27331" s="7"/>
    </row>
    <row r="27332" spans="4:14" s="1" customFormat="1">
      <c r="D27332" s="32"/>
      <c r="G27332" s="32"/>
      <c r="I27332" s="7"/>
      <c r="J27332" s="7"/>
      <c r="K27332" s="7"/>
      <c r="N27332" s="7"/>
    </row>
    <row r="27333" spans="4:14" s="1" customFormat="1">
      <c r="D27333" s="32"/>
      <c r="G27333" s="32"/>
      <c r="I27333" s="7"/>
      <c r="J27333" s="7"/>
      <c r="K27333" s="7"/>
      <c r="N27333" s="7"/>
    </row>
    <row r="27334" spans="4:14" s="1" customFormat="1">
      <c r="D27334" s="32"/>
      <c r="G27334" s="32"/>
      <c r="I27334" s="7"/>
      <c r="J27334" s="7"/>
      <c r="K27334" s="7"/>
      <c r="N27334" s="7"/>
    </row>
    <row r="27335" spans="4:14" s="1" customFormat="1">
      <c r="D27335" s="32"/>
      <c r="G27335" s="32"/>
      <c r="I27335" s="7"/>
      <c r="J27335" s="7"/>
      <c r="K27335" s="7"/>
      <c r="N27335" s="7"/>
    </row>
    <row r="27336" spans="4:14" s="1" customFormat="1">
      <c r="D27336" s="32"/>
      <c r="G27336" s="32"/>
      <c r="I27336" s="7"/>
      <c r="J27336" s="7"/>
      <c r="K27336" s="7"/>
      <c r="N27336" s="7"/>
    </row>
    <row r="27337" spans="4:14" s="1" customFormat="1">
      <c r="D27337" s="32"/>
      <c r="G27337" s="32"/>
      <c r="I27337" s="7"/>
      <c r="J27337" s="7"/>
      <c r="K27337" s="7"/>
      <c r="N27337" s="7"/>
    </row>
    <row r="27338" spans="4:14" s="1" customFormat="1">
      <c r="D27338" s="32"/>
      <c r="G27338" s="32"/>
      <c r="I27338" s="7"/>
      <c r="J27338" s="7"/>
      <c r="K27338" s="7"/>
      <c r="N27338" s="7"/>
    </row>
    <row r="27339" spans="4:14" s="1" customFormat="1">
      <c r="D27339" s="32"/>
      <c r="G27339" s="32"/>
      <c r="I27339" s="7"/>
      <c r="J27339" s="7"/>
      <c r="K27339" s="7"/>
      <c r="N27339" s="7"/>
    </row>
    <row r="27340" spans="4:14" s="1" customFormat="1">
      <c r="D27340" s="32"/>
      <c r="G27340" s="32"/>
      <c r="I27340" s="7"/>
      <c r="J27340" s="7"/>
      <c r="K27340" s="7"/>
      <c r="N27340" s="7"/>
    </row>
    <row r="27341" spans="4:14" s="1" customFormat="1">
      <c r="D27341" s="32"/>
      <c r="G27341" s="32"/>
      <c r="I27341" s="7"/>
      <c r="J27341" s="7"/>
      <c r="K27341" s="7"/>
      <c r="N27341" s="7"/>
    </row>
    <row r="27342" spans="4:14" s="1" customFormat="1">
      <c r="D27342" s="32"/>
      <c r="G27342" s="32"/>
      <c r="I27342" s="7"/>
      <c r="J27342" s="7"/>
      <c r="K27342" s="7"/>
      <c r="N27342" s="7"/>
    </row>
    <row r="27343" spans="4:14" s="1" customFormat="1">
      <c r="D27343" s="32"/>
      <c r="G27343" s="32"/>
      <c r="I27343" s="7"/>
      <c r="J27343" s="7"/>
      <c r="K27343" s="7"/>
      <c r="N27343" s="7"/>
    </row>
    <row r="27344" spans="4:14" s="1" customFormat="1">
      <c r="D27344" s="32"/>
      <c r="G27344" s="32"/>
      <c r="I27344" s="7"/>
      <c r="J27344" s="7"/>
      <c r="K27344" s="7"/>
      <c r="N27344" s="7"/>
    </row>
    <row r="27345" spans="4:14" s="1" customFormat="1">
      <c r="D27345" s="32"/>
      <c r="G27345" s="32"/>
      <c r="I27345" s="7"/>
      <c r="J27345" s="7"/>
      <c r="K27345" s="7"/>
      <c r="N27345" s="7"/>
    </row>
    <row r="27346" spans="4:14" s="1" customFormat="1">
      <c r="D27346" s="32"/>
      <c r="G27346" s="32"/>
      <c r="I27346" s="7"/>
      <c r="J27346" s="7"/>
      <c r="K27346" s="7"/>
      <c r="N27346" s="7"/>
    </row>
    <row r="27347" spans="4:14" s="1" customFormat="1">
      <c r="D27347" s="32"/>
      <c r="G27347" s="32"/>
      <c r="I27347" s="7"/>
      <c r="J27347" s="7"/>
      <c r="K27347" s="7"/>
      <c r="N27347" s="7"/>
    </row>
    <row r="27348" spans="4:14" s="1" customFormat="1">
      <c r="D27348" s="32"/>
      <c r="G27348" s="32"/>
      <c r="I27348" s="7"/>
      <c r="J27348" s="7"/>
      <c r="K27348" s="7"/>
      <c r="N27348" s="7"/>
    </row>
    <row r="27349" spans="4:14" s="1" customFormat="1">
      <c r="D27349" s="32"/>
      <c r="G27349" s="32"/>
      <c r="I27349" s="7"/>
      <c r="J27349" s="7"/>
      <c r="K27349" s="7"/>
      <c r="N27349" s="7"/>
    </row>
    <row r="27350" spans="4:14" s="1" customFormat="1">
      <c r="D27350" s="32"/>
      <c r="G27350" s="32"/>
      <c r="I27350" s="7"/>
      <c r="J27350" s="7"/>
      <c r="K27350" s="7"/>
      <c r="N27350" s="7"/>
    </row>
    <row r="27351" spans="4:14" s="1" customFormat="1">
      <c r="D27351" s="32"/>
      <c r="G27351" s="32"/>
      <c r="I27351" s="7"/>
      <c r="J27351" s="7"/>
      <c r="K27351" s="7"/>
      <c r="N27351" s="7"/>
    </row>
    <row r="27352" spans="4:14" s="1" customFormat="1">
      <c r="D27352" s="32"/>
      <c r="G27352" s="32"/>
      <c r="I27352" s="7"/>
      <c r="J27352" s="7"/>
      <c r="K27352" s="7"/>
      <c r="N27352" s="7"/>
    </row>
    <row r="27353" spans="4:14" s="1" customFormat="1">
      <c r="D27353" s="32"/>
      <c r="G27353" s="32"/>
      <c r="I27353" s="7"/>
      <c r="J27353" s="7"/>
      <c r="K27353" s="7"/>
      <c r="N27353" s="7"/>
    </row>
    <row r="27354" spans="4:14" s="1" customFormat="1">
      <c r="D27354" s="32"/>
      <c r="G27354" s="32"/>
      <c r="I27354" s="7"/>
      <c r="J27354" s="7"/>
      <c r="K27354" s="7"/>
      <c r="N27354" s="7"/>
    </row>
    <row r="27355" spans="4:14" s="1" customFormat="1">
      <c r="D27355" s="32"/>
      <c r="G27355" s="32"/>
      <c r="I27355" s="7"/>
      <c r="J27355" s="7"/>
      <c r="K27355" s="7"/>
      <c r="N27355" s="7"/>
    </row>
    <row r="27356" spans="4:14" s="1" customFormat="1">
      <c r="D27356" s="32"/>
      <c r="G27356" s="32"/>
      <c r="I27356" s="7"/>
      <c r="J27356" s="7"/>
      <c r="K27356" s="7"/>
      <c r="N27356" s="7"/>
    </row>
    <row r="27357" spans="4:14" s="1" customFormat="1">
      <c r="D27357" s="32"/>
      <c r="G27357" s="32"/>
      <c r="I27357" s="7"/>
      <c r="J27357" s="7"/>
      <c r="K27357" s="7"/>
      <c r="N27357" s="7"/>
    </row>
    <row r="27358" spans="4:14" s="1" customFormat="1">
      <c r="D27358" s="32"/>
      <c r="G27358" s="32"/>
      <c r="I27358" s="7"/>
      <c r="J27358" s="7"/>
      <c r="K27358" s="7"/>
      <c r="N27358" s="7"/>
    </row>
    <row r="27359" spans="4:14" s="1" customFormat="1">
      <c r="D27359" s="32"/>
      <c r="G27359" s="32"/>
      <c r="I27359" s="7"/>
      <c r="J27359" s="7"/>
      <c r="K27359" s="7"/>
      <c r="N27359" s="7"/>
    </row>
    <row r="27360" spans="4:14" s="1" customFormat="1">
      <c r="D27360" s="32"/>
      <c r="G27360" s="32"/>
      <c r="I27360" s="7"/>
      <c r="J27360" s="7"/>
      <c r="K27360" s="7"/>
      <c r="N27360" s="7"/>
    </row>
    <row r="27361" spans="4:14" s="1" customFormat="1">
      <c r="D27361" s="32"/>
      <c r="G27361" s="32"/>
      <c r="I27361" s="7"/>
      <c r="J27361" s="7"/>
      <c r="K27361" s="7"/>
      <c r="N27361" s="7"/>
    </row>
    <row r="27362" spans="4:14" s="1" customFormat="1">
      <c r="D27362" s="32"/>
      <c r="G27362" s="32"/>
      <c r="I27362" s="7"/>
      <c r="J27362" s="7"/>
      <c r="K27362" s="7"/>
      <c r="N27362" s="7"/>
    </row>
    <row r="27363" spans="4:14" s="1" customFormat="1">
      <c r="D27363" s="32"/>
      <c r="G27363" s="32"/>
      <c r="I27363" s="7"/>
      <c r="J27363" s="7"/>
      <c r="K27363" s="7"/>
      <c r="N27363" s="7"/>
    </row>
    <row r="27364" spans="4:14" s="1" customFormat="1">
      <c r="D27364" s="32"/>
      <c r="G27364" s="32"/>
      <c r="I27364" s="7"/>
      <c r="J27364" s="7"/>
      <c r="K27364" s="7"/>
      <c r="N27364" s="7"/>
    </row>
    <row r="27365" spans="4:14" s="1" customFormat="1">
      <c r="D27365" s="32"/>
      <c r="G27365" s="32"/>
      <c r="I27365" s="7"/>
      <c r="J27365" s="7"/>
      <c r="K27365" s="7"/>
      <c r="N27365" s="7"/>
    </row>
    <row r="27366" spans="4:14" s="1" customFormat="1">
      <c r="D27366" s="32"/>
      <c r="G27366" s="32"/>
      <c r="I27366" s="7"/>
      <c r="J27366" s="7"/>
      <c r="K27366" s="7"/>
      <c r="N27366" s="7"/>
    </row>
    <row r="27367" spans="4:14" s="1" customFormat="1">
      <c r="D27367" s="32"/>
      <c r="G27367" s="32"/>
      <c r="I27367" s="7"/>
      <c r="J27367" s="7"/>
      <c r="K27367" s="7"/>
      <c r="N27367" s="7"/>
    </row>
    <row r="27368" spans="4:14" s="1" customFormat="1">
      <c r="D27368" s="32"/>
      <c r="G27368" s="32"/>
      <c r="I27368" s="7"/>
      <c r="J27368" s="7"/>
      <c r="K27368" s="7"/>
      <c r="N27368" s="7"/>
    </row>
    <row r="27369" spans="4:14" s="1" customFormat="1">
      <c r="D27369" s="32"/>
      <c r="G27369" s="32"/>
      <c r="I27369" s="7"/>
      <c r="J27369" s="7"/>
      <c r="K27369" s="7"/>
      <c r="N27369" s="7"/>
    </row>
    <row r="27370" spans="4:14" s="1" customFormat="1">
      <c r="D27370" s="32"/>
      <c r="G27370" s="32"/>
      <c r="I27370" s="7"/>
      <c r="J27370" s="7"/>
      <c r="K27370" s="7"/>
      <c r="N27370" s="7"/>
    </row>
    <row r="27371" spans="4:14" s="1" customFormat="1">
      <c r="D27371" s="32"/>
      <c r="G27371" s="32"/>
      <c r="I27371" s="7"/>
      <c r="J27371" s="7"/>
      <c r="K27371" s="7"/>
      <c r="N27371" s="7"/>
    </row>
    <row r="27372" spans="4:14" s="1" customFormat="1">
      <c r="D27372" s="32"/>
      <c r="G27372" s="32"/>
      <c r="I27372" s="7"/>
      <c r="J27372" s="7"/>
      <c r="K27372" s="7"/>
      <c r="N27372" s="7"/>
    </row>
    <row r="27373" spans="4:14" s="1" customFormat="1">
      <c r="D27373" s="32"/>
      <c r="G27373" s="32"/>
      <c r="I27373" s="7"/>
      <c r="J27373" s="7"/>
      <c r="K27373" s="7"/>
      <c r="N27373" s="7"/>
    </row>
    <row r="27374" spans="4:14" s="1" customFormat="1">
      <c r="D27374" s="32"/>
      <c r="G27374" s="32"/>
      <c r="I27374" s="7"/>
      <c r="J27374" s="7"/>
      <c r="K27374" s="7"/>
      <c r="N27374" s="7"/>
    </row>
    <row r="27375" spans="4:14" s="1" customFormat="1">
      <c r="D27375" s="32"/>
      <c r="G27375" s="32"/>
      <c r="I27375" s="7"/>
      <c r="J27375" s="7"/>
      <c r="K27375" s="7"/>
      <c r="N27375" s="7"/>
    </row>
    <row r="27376" spans="4:14" s="1" customFormat="1">
      <c r="D27376" s="32"/>
      <c r="G27376" s="32"/>
      <c r="I27376" s="7"/>
      <c r="J27376" s="7"/>
      <c r="K27376" s="7"/>
      <c r="N27376" s="7"/>
    </row>
    <row r="27377" spans="4:14" s="1" customFormat="1">
      <c r="D27377" s="32"/>
      <c r="G27377" s="32"/>
      <c r="I27377" s="7"/>
      <c r="J27377" s="7"/>
      <c r="K27377" s="7"/>
      <c r="N27377" s="7"/>
    </row>
    <row r="27378" spans="4:14" s="1" customFormat="1">
      <c r="D27378" s="32"/>
      <c r="G27378" s="32"/>
      <c r="I27378" s="7"/>
      <c r="J27378" s="7"/>
      <c r="K27378" s="7"/>
      <c r="N27378" s="7"/>
    </row>
    <row r="27379" spans="4:14" s="1" customFormat="1">
      <c r="D27379" s="32"/>
      <c r="G27379" s="32"/>
      <c r="I27379" s="7"/>
      <c r="J27379" s="7"/>
      <c r="K27379" s="7"/>
      <c r="N27379" s="7"/>
    </row>
    <row r="27380" spans="4:14" s="1" customFormat="1">
      <c r="D27380" s="32"/>
      <c r="G27380" s="32"/>
      <c r="I27380" s="7"/>
      <c r="J27380" s="7"/>
      <c r="K27380" s="7"/>
      <c r="N27380" s="7"/>
    </row>
    <row r="27381" spans="4:14" s="1" customFormat="1">
      <c r="D27381" s="32"/>
      <c r="G27381" s="32"/>
      <c r="I27381" s="7"/>
      <c r="J27381" s="7"/>
      <c r="K27381" s="7"/>
      <c r="N27381" s="7"/>
    </row>
    <row r="27382" spans="4:14" s="1" customFormat="1">
      <c r="D27382" s="32"/>
      <c r="G27382" s="32"/>
      <c r="I27382" s="7"/>
      <c r="J27382" s="7"/>
      <c r="K27382" s="7"/>
      <c r="N27382" s="7"/>
    </row>
    <row r="27383" spans="4:14" s="1" customFormat="1">
      <c r="D27383" s="32"/>
      <c r="G27383" s="32"/>
      <c r="I27383" s="7"/>
      <c r="J27383" s="7"/>
      <c r="K27383" s="7"/>
      <c r="N27383" s="7"/>
    </row>
    <row r="27384" spans="4:14" s="1" customFormat="1">
      <c r="D27384" s="32"/>
      <c r="G27384" s="32"/>
      <c r="I27384" s="7"/>
      <c r="J27384" s="7"/>
      <c r="K27384" s="7"/>
      <c r="N27384" s="7"/>
    </row>
    <row r="27385" spans="4:14" s="1" customFormat="1">
      <c r="D27385" s="32"/>
      <c r="G27385" s="32"/>
      <c r="I27385" s="7"/>
      <c r="J27385" s="7"/>
      <c r="K27385" s="7"/>
      <c r="N27385" s="7"/>
    </row>
    <row r="27386" spans="4:14" s="1" customFormat="1">
      <c r="D27386" s="32"/>
      <c r="G27386" s="32"/>
      <c r="I27386" s="7"/>
      <c r="J27386" s="7"/>
      <c r="K27386" s="7"/>
      <c r="N27386" s="7"/>
    </row>
    <row r="27387" spans="4:14" s="1" customFormat="1">
      <c r="D27387" s="32"/>
      <c r="G27387" s="32"/>
      <c r="I27387" s="7"/>
      <c r="J27387" s="7"/>
      <c r="K27387" s="7"/>
      <c r="N27387" s="7"/>
    </row>
    <row r="27388" spans="4:14" s="1" customFormat="1">
      <c r="D27388" s="32"/>
      <c r="G27388" s="32"/>
      <c r="I27388" s="7"/>
      <c r="J27388" s="7"/>
      <c r="K27388" s="7"/>
      <c r="N27388" s="7"/>
    </row>
    <row r="27389" spans="4:14" s="1" customFormat="1">
      <c r="D27389" s="32"/>
      <c r="G27389" s="32"/>
      <c r="I27389" s="7"/>
      <c r="J27389" s="7"/>
      <c r="K27389" s="7"/>
      <c r="N27389" s="7"/>
    </row>
    <row r="27390" spans="4:14" s="1" customFormat="1">
      <c r="D27390" s="32"/>
      <c r="G27390" s="32"/>
      <c r="I27390" s="7"/>
      <c r="J27390" s="7"/>
      <c r="K27390" s="7"/>
      <c r="N27390" s="7"/>
    </row>
    <row r="27391" spans="4:14" s="1" customFormat="1">
      <c r="D27391" s="32"/>
      <c r="G27391" s="32"/>
      <c r="I27391" s="7"/>
      <c r="J27391" s="7"/>
      <c r="K27391" s="7"/>
      <c r="N27391" s="7"/>
    </row>
    <row r="27392" spans="4:14" s="1" customFormat="1">
      <c r="D27392" s="32"/>
      <c r="G27392" s="32"/>
      <c r="I27392" s="7"/>
      <c r="J27392" s="7"/>
      <c r="K27392" s="7"/>
      <c r="N27392" s="7"/>
    </row>
    <row r="27393" spans="4:14" s="1" customFormat="1">
      <c r="D27393" s="32"/>
      <c r="G27393" s="32"/>
      <c r="I27393" s="7"/>
      <c r="J27393" s="7"/>
      <c r="K27393" s="7"/>
      <c r="N27393" s="7"/>
    </row>
    <row r="27394" spans="4:14" s="1" customFormat="1">
      <c r="D27394" s="32"/>
      <c r="G27394" s="32"/>
      <c r="I27394" s="7"/>
      <c r="J27394" s="7"/>
      <c r="K27394" s="7"/>
      <c r="N27394" s="7"/>
    </row>
    <row r="27395" spans="4:14" s="1" customFormat="1">
      <c r="D27395" s="32"/>
      <c r="G27395" s="32"/>
      <c r="I27395" s="7"/>
      <c r="J27395" s="7"/>
      <c r="K27395" s="7"/>
      <c r="N27395" s="7"/>
    </row>
    <row r="27396" spans="4:14" s="1" customFormat="1">
      <c r="D27396" s="32"/>
      <c r="G27396" s="32"/>
      <c r="I27396" s="7"/>
      <c r="J27396" s="7"/>
      <c r="K27396" s="7"/>
      <c r="N27396" s="7"/>
    </row>
    <row r="27397" spans="4:14" s="1" customFormat="1">
      <c r="D27397" s="32"/>
      <c r="G27397" s="32"/>
      <c r="I27397" s="7"/>
      <c r="J27397" s="7"/>
      <c r="K27397" s="7"/>
      <c r="N27397" s="7"/>
    </row>
    <row r="27398" spans="4:14" s="1" customFormat="1">
      <c r="D27398" s="32"/>
      <c r="G27398" s="32"/>
      <c r="I27398" s="7"/>
      <c r="J27398" s="7"/>
      <c r="K27398" s="7"/>
      <c r="N27398" s="7"/>
    </row>
    <row r="27399" spans="4:14" s="1" customFormat="1">
      <c r="D27399" s="32"/>
      <c r="G27399" s="32"/>
      <c r="I27399" s="7"/>
      <c r="J27399" s="7"/>
      <c r="K27399" s="7"/>
      <c r="N27399" s="7"/>
    </row>
    <row r="27400" spans="4:14" s="1" customFormat="1">
      <c r="D27400" s="32"/>
      <c r="G27400" s="32"/>
      <c r="I27400" s="7"/>
      <c r="J27400" s="7"/>
      <c r="K27400" s="7"/>
      <c r="N27400" s="7"/>
    </row>
    <row r="27401" spans="4:14" s="1" customFormat="1">
      <c r="D27401" s="32"/>
      <c r="G27401" s="32"/>
      <c r="I27401" s="7"/>
      <c r="J27401" s="7"/>
      <c r="K27401" s="7"/>
      <c r="N27401" s="7"/>
    </row>
    <row r="27402" spans="4:14" s="1" customFormat="1">
      <c r="D27402" s="32"/>
      <c r="G27402" s="32"/>
      <c r="I27402" s="7"/>
      <c r="J27402" s="7"/>
      <c r="K27402" s="7"/>
      <c r="N27402" s="7"/>
    </row>
    <row r="27403" spans="4:14" s="1" customFormat="1">
      <c r="D27403" s="32"/>
      <c r="G27403" s="32"/>
      <c r="I27403" s="7"/>
      <c r="J27403" s="7"/>
      <c r="K27403" s="7"/>
      <c r="N27403" s="7"/>
    </row>
    <row r="27404" spans="4:14" s="1" customFormat="1">
      <c r="D27404" s="32"/>
      <c r="G27404" s="32"/>
      <c r="I27404" s="7"/>
      <c r="J27404" s="7"/>
      <c r="K27404" s="7"/>
      <c r="N27404" s="7"/>
    </row>
    <row r="27405" spans="4:14" s="1" customFormat="1">
      <c r="D27405" s="32"/>
      <c r="G27405" s="32"/>
      <c r="I27405" s="7"/>
      <c r="J27405" s="7"/>
      <c r="K27405" s="7"/>
      <c r="N27405" s="7"/>
    </row>
    <row r="27406" spans="4:14" s="1" customFormat="1">
      <c r="D27406" s="32"/>
      <c r="G27406" s="32"/>
      <c r="I27406" s="7"/>
      <c r="J27406" s="7"/>
      <c r="K27406" s="7"/>
      <c r="N27406" s="7"/>
    </row>
    <row r="27407" spans="4:14" s="1" customFormat="1">
      <c r="D27407" s="32"/>
      <c r="G27407" s="32"/>
      <c r="I27407" s="7"/>
      <c r="J27407" s="7"/>
      <c r="K27407" s="7"/>
      <c r="N27407" s="7"/>
    </row>
    <row r="27408" spans="4:14" s="1" customFormat="1">
      <c r="D27408" s="32"/>
      <c r="G27408" s="32"/>
      <c r="I27408" s="7"/>
      <c r="J27408" s="7"/>
      <c r="K27408" s="7"/>
      <c r="N27408" s="7"/>
    </row>
    <row r="27409" spans="4:14" s="1" customFormat="1">
      <c r="D27409" s="32"/>
      <c r="G27409" s="32"/>
      <c r="I27409" s="7"/>
      <c r="J27409" s="7"/>
      <c r="K27409" s="7"/>
      <c r="N27409" s="7"/>
    </row>
    <row r="27410" spans="4:14" s="1" customFormat="1">
      <c r="D27410" s="32"/>
      <c r="G27410" s="32"/>
      <c r="I27410" s="7"/>
      <c r="J27410" s="7"/>
      <c r="K27410" s="7"/>
      <c r="N27410" s="7"/>
    </row>
    <row r="27411" spans="4:14" s="1" customFormat="1">
      <c r="D27411" s="32"/>
      <c r="G27411" s="32"/>
      <c r="I27411" s="7"/>
      <c r="J27411" s="7"/>
      <c r="K27411" s="7"/>
      <c r="N27411" s="7"/>
    </row>
    <row r="27412" spans="4:14" s="1" customFormat="1">
      <c r="D27412" s="32"/>
      <c r="G27412" s="32"/>
      <c r="I27412" s="7"/>
      <c r="J27412" s="7"/>
      <c r="K27412" s="7"/>
      <c r="N27412" s="7"/>
    </row>
    <row r="27413" spans="4:14" s="1" customFormat="1">
      <c r="D27413" s="32"/>
      <c r="G27413" s="32"/>
      <c r="I27413" s="7"/>
      <c r="J27413" s="7"/>
      <c r="K27413" s="7"/>
      <c r="N27413" s="7"/>
    </row>
    <row r="27414" spans="4:14" s="1" customFormat="1">
      <c r="D27414" s="32"/>
      <c r="G27414" s="32"/>
      <c r="I27414" s="7"/>
      <c r="J27414" s="7"/>
      <c r="K27414" s="7"/>
      <c r="N27414" s="7"/>
    </row>
    <row r="27415" spans="4:14" s="1" customFormat="1">
      <c r="D27415" s="32"/>
      <c r="G27415" s="32"/>
      <c r="I27415" s="7"/>
      <c r="J27415" s="7"/>
      <c r="K27415" s="7"/>
      <c r="N27415" s="7"/>
    </row>
    <row r="27416" spans="4:14" s="1" customFormat="1">
      <c r="D27416" s="32"/>
      <c r="G27416" s="32"/>
      <c r="I27416" s="7"/>
      <c r="J27416" s="7"/>
      <c r="K27416" s="7"/>
      <c r="N27416" s="7"/>
    </row>
    <row r="27417" spans="4:14" s="1" customFormat="1">
      <c r="D27417" s="32"/>
      <c r="G27417" s="32"/>
      <c r="I27417" s="7"/>
      <c r="J27417" s="7"/>
      <c r="K27417" s="7"/>
      <c r="N27417" s="7"/>
    </row>
    <row r="27418" spans="4:14" s="1" customFormat="1">
      <c r="D27418" s="32"/>
      <c r="G27418" s="32"/>
      <c r="I27418" s="7"/>
      <c r="J27418" s="7"/>
      <c r="K27418" s="7"/>
      <c r="N27418" s="7"/>
    </row>
    <row r="27419" spans="4:14" s="1" customFormat="1">
      <c r="D27419" s="32"/>
      <c r="G27419" s="32"/>
      <c r="I27419" s="7"/>
      <c r="J27419" s="7"/>
      <c r="K27419" s="7"/>
      <c r="N27419" s="7"/>
    </row>
    <row r="27420" spans="4:14" s="1" customFormat="1">
      <c r="D27420" s="32"/>
      <c r="G27420" s="32"/>
      <c r="I27420" s="7"/>
      <c r="J27420" s="7"/>
      <c r="K27420" s="7"/>
      <c r="N27420" s="7"/>
    </row>
    <row r="27421" spans="4:14" s="1" customFormat="1">
      <c r="D27421" s="32"/>
      <c r="G27421" s="32"/>
      <c r="I27421" s="7"/>
      <c r="J27421" s="7"/>
      <c r="K27421" s="7"/>
      <c r="N27421" s="7"/>
    </row>
    <row r="27422" spans="4:14" s="1" customFormat="1">
      <c r="D27422" s="32"/>
      <c r="G27422" s="32"/>
      <c r="I27422" s="7"/>
      <c r="J27422" s="7"/>
      <c r="K27422" s="7"/>
      <c r="N27422" s="7"/>
    </row>
    <row r="27423" spans="4:14" s="1" customFormat="1">
      <c r="D27423" s="32"/>
      <c r="G27423" s="32"/>
      <c r="I27423" s="7"/>
      <c r="J27423" s="7"/>
      <c r="K27423" s="7"/>
      <c r="N27423" s="7"/>
    </row>
    <row r="27424" spans="4:14" s="1" customFormat="1">
      <c r="D27424" s="32"/>
      <c r="G27424" s="32"/>
      <c r="I27424" s="7"/>
      <c r="J27424" s="7"/>
      <c r="K27424" s="7"/>
      <c r="N27424" s="7"/>
    </row>
    <row r="27425" spans="4:14" s="1" customFormat="1">
      <c r="D27425" s="32"/>
      <c r="G27425" s="32"/>
      <c r="I27425" s="7"/>
      <c r="J27425" s="7"/>
      <c r="K27425" s="7"/>
      <c r="N27425" s="7"/>
    </row>
    <row r="27426" spans="4:14" s="1" customFormat="1">
      <c r="D27426" s="32"/>
      <c r="G27426" s="32"/>
      <c r="I27426" s="7"/>
      <c r="J27426" s="7"/>
      <c r="K27426" s="7"/>
      <c r="N27426" s="7"/>
    </row>
    <row r="27427" spans="4:14" s="1" customFormat="1">
      <c r="D27427" s="32"/>
      <c r="G27427" s="32"/>
      <c r="I27427" s="7"/>
      <c r="J27427" s="7"/>
      <c r="K27427" s="7"/>
      <c r="N27427" s="7"/>
    </row>
    <row r="27428" spans="4:14" s="1" customFormat="1">
      <c r="D27428" s="32"/>
      <c r="G27428" s="32"/>
      <c r="I27428" s="7"/>
      <c r="J27428" s="7"/>
      <c r="K27428" s="7"/>
      <c r="N27428" s="7"/>
    </row>
    <row r="27429" spans="4:14" s="1" customFormat="1">
      <c r="D27429" s="32"/>
      <c r="G27429" s="32"/>
      <c r="I27429" s="7"/>
      <c r="J27429" s="7"/>
      <c r="K27429" s="7"/>
      <c r="N27429" s="7"/>
    </row>
    <row r="27430" spans="4:14" s="1" customFormat="1">
      <c r="D27430" s="32"/>
      <c r="G27430" s="32"/>
      <c r="I27430" s="7"/>
      <c r="J27430" s="7"/>
      <c r="K27430" s="7"/>
      <c r="N27430" s="7"/>
    </row>
    <row r="27431" spans="4:14" s="1" customFormat="1">
      <c r="D27431" s="32"/>
      <c r="G27431" s="32"/>
      <c r="I27431" s="7"/>
      <c r="J27431" s="7"/>
      <c r="K27431" s="7"/>
      <c r="N27431" s="7"/>
    </row>
    <row r="27432" spans="4:14" s="1" customFormat="1">
      <c r="D27432" s="32"/>
      <c r="G27432" s="32"/>
      <c r="I27432" s="7"/>
      <c r="J27432" s="7"/>
      <c r="K27432" s="7"/>
      <c r="N27432" s="7"/>
    </row>
    <row r="27433" spans="4:14" s="1" customFormat="1">
      <c r="D27433" s="32"/>
      <c r="G27433" s="32"/>
      <c r="I27433" s="7"/>
      <c r="J27433" s="7"/>
      <c r="K27433" s="7"/>
      <c r="N27433" s="7"/>
    </row>
    <row r="27434" spans="4:14" s="1" customFormat="1">
      <c r="D27434" s="32"/>
      <c r="G27434" s="32"/>
      <c r="I27434" s="7"/>
      <c r="J27434" s="7"/>
      <c r="K27434" s="7"/>
      <c r="N27434" s="7"/>
    </row>
    <row r="27435" spans="4:14" s="1" customFormat="1">
      <c r="D27435" s="32"/>
      <c r="G27435" s="32"/>
      <c r="I27435" s="7"/>
      <c r="J27435" s="7"/>
      <c r="K27435" s="7"/>
      <c r="N27435" s="7"/>
    </row>
    <row r="27436" spans="4:14" s="1" customFormat="1">
      <c r="D27436" s="32"/>
      <c r="G27436" s="32"/>
      <c r="I27436" s="7"/>
      <c r="J27436" s="7"/>
      <c r="K27436" s="7"/>
      <c r="N27436" s="7"/>
    </row>
    <row r="27437" spans="4:14" s="1" customFormat="1">
      <c r="D27437" s="32"/>
      <c r="G27437" s="32"/>
      <c r="I27437" s="7"/>
      <c r="J27437" s="7"/>
      <c r="K27437" s="7"/>
      <c r="N27437" s="7"/>
    </row>
    <row r="27438" spans="4:14" s="1" customFormat="1">
      <c r="D27438" s="32"/>
      <c r="G27438" s="32"/>
      <c r="I27438" s="7"/>
      <c r="J27438" s="7"/>
      <c r="K27438" s="7"/>
      <c r="N27438" s="7"/>
    </row>
    <row r="27439" spans="4:14" s="1" customFormat="1">
      <c r="D27439" s="32"/>
      <c r="G27439" s="32"/>
      <c r="I27439" s="7"/>
      <c r="J27439" s="7"/>
      <c r="K27439" s="7"/>
      <c r="N27439" s="7"/>
    </row>
    <row r="27440" spans="4:14" s="1" customFormat="1">
      <c r="D27440" s="32"/>
      <c r="G27440" s="32"/>
      <c r="I27440" s="7"/>
      <c r="J27440" s="7"/>
      <c r="K27440" s="7"/>
      <c r="N27440" s="7"/>
    </row>
    <row r="27441" spans="4:14" s="1" customFormat="1">
      <c r="D27441" s="32"/>
      <c r="G27441" s="32"/>
      <c r="I27441" s="7"/>
      <c r="J27441" s="7"/>
      <c r="K27441" s="7"/>
      <c r="N27441" s="7"/>
    </row>
    <row r="27442" spans="4:14" s="1" customFormat="1">
      <c r="D27442" s="32"/>
      <c r="G27442" s="32"/>
      <c r="I27442" s="7"/>
      <c r="J27442" s="7"/>
      <c r="K27442" s="7"/>
      <c r="N27442" s="7"/>
    </row>
    <row r="27443" spans="4:14" s="1" customFormat="1">
      <c r="D27443" s="32"/>
      <c r="G27443" s="32"/>
      <c r="I27443" s="7"/>
      <c r="J27443" s="7"/>
      <c r="K27443" s="7"/>
      <c r="N27443" s="7"/>
    </row>
    <row r="27444" spans="4:14" s="1" customFormat="1">
      <c r="D27444" s="32"/>
      <c r="G27444" s="32"/>
      <c r="I27444" s="7"/>
      <c r="J27444" s="7"/>
      <c r="K27444" s="7"/>
      <c r="N27444" s="7"/>
    </row>
    <row r="27445" spans="4:14" s="1" customFormat="1">
      <c r="D27445" s="32"/>
      <c r="G27445" s="32"/>
      <c r="I27445" s="7"/>
      <c r="J27445" s="7"/>
      <c r="K27445" s="7"/>
      <c r="N27445" s="7"/>
    </row>
    <row r="27446" spans="4:14" s="1" customFormat="1">
      <c r="D27446" s="32"/>
      <c r="G27446" s="32"/>
      <c r="I27446" s="7"/>
      <c r="J27446" s="7"/>
      <c r="K27446" s="7"/>
      <c r="N27446" s="7"/>
    </row>
    <row r="27447" spans="4:14" s="1" customFormat="1">
      <c r="D27447" s="32"/>
      <c r="G27447" s="32"/>
      <c r="I27447" s="7"/>
      <c r="J27447" s="7"/>
      <c r="K27447" s="7"/>
      <c r="N27447" s="7"/>
    </row>
    <row r="27448" spans="4:14" s="1" customFormat="1">
      <c r="D27448" s="32"/>
      <c r="G27448" s="32"/>
      <c r="I27448" s="7"/>
      <c r="J27448" s="7"/>
      <c r="K27448" s="7"/>
      <c r="N27448" s="7"/>
    </row>
    <row r="27449" spans="4:14" s="1" customFormat="1">
      <c r="D27449" s="32"/>
      <c r="G27449" s="32"/>
      <c r="I27449" s="7"/>
      <c r="J27449" s="7"/>
      <c r="K27449" s="7"/>
      <c r="N27449" s="7"/>
    </row>
    <row r="27450" spans="4:14" s="1" customFormat="1">
      <c r="D27450" s="32"/>
      <c r="G27450" s="32"/>
      <c r="I27450" s="7"/>
      <c r="J27450" s="7"/>
      <c r="K27450" s="7"/>
      <c r="N27450" s="7"/>
    </row>
    <row r="27451" spans="4:14" s="1" customFormat="1">
      <c r="D27451" s="32"/>
      <c r="G27451" s="32"/>
      <c r="I27451" s="7"/>
      <c r="J27451" s="7"/>
      <c r="K27451" s="7"/>
      <c r="N27451" s="7"/>
    </row>
    <row r="27452" spans="4:14" s="1" customFormat="1">
      <c r="D27452" s="32"/>
      <c r="G27452" s="32"/>
      <c r="I27452" s="7"/>
      <c r="J27452" s="7"/>
      <c r="K27452" s="7"/>
      <c r="N27452" s="7"/>
    </row>
    <row r="27453" spans="4:14" s="1" customFormat="1">
      <c r="D27453" s="32"/>
      <c r="G27453" s="32"/>
      <c r="I27453" s="7"/>
      <c r="J27453" s="7"/>
      <c r="K27453" s="7"/>
      <c r="N27453" s="7"/>
    </row>
    <row r="27454" spans="4:14" s="1" customFormat="1">
      <c r="D27454" s="32"/>
      <c r="G27454" s="32"/>
      <c r="I27454" s="7"/>
      <c r="J27454" s="7"/>
      <c r="K27454" s="7"/>
      <c r="N27454" s="7"/>
    </row>
    <row r="27455" spans="4:14" s="1" customFormat="1">
      <c r="D27455" s="32"/>
      <c r="G27455" s="32"/>
      <c r="I27455" s="7"/>
      <c r="J27455" s="7"/>
      <c r="K27455" s="7"/>
      <c r="N27455" s="7"/>
    </row>
    <row r="27456" spans="4:14" s="1" customFormat="1">
      <c r="D27456" s="32"/>
      <c r="G27456" s="32"/>
      <c r="I27456" s="7"/>
      <c r="J27456" s="7"/>
      <c r="K27456" s="7"/>
      <c r="N27456" s="7"/>
    </row>
    <row r="27457" spans="4:14" s="1" customFormat="1">
      <c r="D27457" s="32"/>
      <c r="G27457" s="32"/>
      <c r="I27457" s="7"/>
      <c r="J27457" s="7"/>
      <c r="K27457" s="7"/>
      <c r="N27457" s="7"/>
    </row>
    <row r="27458" spans="4:14" s="1" customFormat="1">
      <c r="D27458" s="32"/>
      <c r="G27458" s="32"/>
      <c r="I27458" s="7"/>
      <c r="J27458" s="7"/>
      <c r="K27458" s="7"/>
      <c r="N27458" s="7"/>
    </row>
    <row r="27459" spans="4:14" s="1" customFormat="1">
      <c r="D27459" s="32"/>
      <c r="G27459" s="32"/>
      <c r="I27459" s="7"/>
      <c r="J27459" s="7"/>
      <c r="K27459" s="7"/>
      <c r="N27459" s="7"/>
    </row>
    <row r="27460" spans="4:14" s="1" customFormat="1">
      <c r="D27460" s="32"/>
      <c r="G27460" s="32"/>
      <c r="I27460" s="7"/>
      <c r="J27460" s="7"/>
      <c r="K27460" s="7"/>
      <c r="N27460" s="7"/>
    </row>
    <row r="27461" spans="4:14" s="1" customFormat="1">
      <c r="D27461" s="32"/>
      <c r="G27461" s="32"/>
      <c r="I27461" s="7"/>
      <c r="J27461" s="7"/>
      <c r="K27461" s="7"/>
      <c r="N27461" s="7"/>
    </row>
    <row r="27462" spans="4:14" s="1" customFormat="1">
      <c r="D27462" s="32"/>
      <c r="G27462" s="32"/>
      <c r="I27462" s="7"/>
      <c r="J27462" s="7"/>
      <c r="K27462" s="7"/>
      <c r="N27462" s="7"/>
    </row>
    <row r="27463" spans="4:14" s="1" customFormat="1">
      <c r="D27463" s="32"/>
      <c r="G27463" s="32"/>
      <c r="I27463" s="7"/>
      <c r="J27463" s="7"/>
      <c r="K27463" s="7"/>
      <c r="N27463" s="7"/>
    </row>
    <row r="27464" spans="4:14" s="1" customFormat="1">
      <c r="D27464" s="32"/>
      <c r="G27464" s="32"/>
      <c r="I27464" s="7"/>
      <c r="J27464" s="7"/>
      <c r="K27464" s="7"/>
      <c r="N27464" s="7"/>
    </row>
    <row r="27465" spans="4:14" s="1" customFormat="1">
      <c r="D27465" s="32"/>
      <c r="G27465" s="32"/>
      <c r="I27465" s="7"/>
      <c r="J27465" s="7"/>
      <c r="K27465" s="7"/>
      <c r="N27465" s="7"/>
    </row>
    <row r="27466" spans="4:14" s="1" customFormat="1">
      <c r="D27466" s="32"/>
      <c r="G27466" s="32"/>
      <c r="I27466" s="7"/>
      <c r="J27466" s="7"/>
      <c r="K27466" s="7"/>
      <c r="N27466" s="7"/>
    </row>
    <row r="27467" spans="4:14" s="1" customFormat="1">
      <c r="D27467" s="32"/>
      <c r="G27467" s="32"/>
      <c r="I27467" s="7"/>
      <c r="J27467" s="7"/>
      <c r="K27467" s="7"/>
      <c r="N27467" s="7"/>
    </row>
    <row r="27468" spans="4:14" s="1" customFormat="1">
      <c r="D27468" s="32"/>
      <c r="G27468" s="32"/>
      <c r="I27468" s="7"/>
      <c r="J27468" s="7"/>
      <c r="K27468" s="7"/>
      <c r="N27468" s="7"/>
    </row>
    <row r="27469" spans="4:14" s="1" customFormat="1">
      <c r="D27469" s="32"/>
      <c r="G27469" s="32"/>
      <c r="I27469" s="7"/>
      <c r="J27469" s="7"/>
      <c r="K27469" s="7"/>
      <c r="N27469" s="7"/>
    </row>
    <row r="27470" spans="4:14" s="1" customFormat="1">
      <c r="D27470" s="32"/>
      <c r="G27470" s="32"/>
      <c r="I27470" s="7"/>
      <c r="J27470" s="7"/>
      <c r="K27470" s="7"/>
      <c r="N27470" s="7"/>
    </row>
    <row r="27471" spans="4:14" s="1" customFormat="1">
      <c r="D27471" s="32"/>
      <c r="G27471" s="32"/>
      <c r="I27471" s="7"/>
      <c r="J27471" s="7"/>
      <c r="K27471" s="7"/>
      <c r="N27471" s="7"/>
    </row>
    <row r="27472" spans="4:14" s="1" customFormat="1">
      <c r="D27472" s="32"/>
      <c r="G27472" s="32"/>
      <c r="I27472" s="7"/>
      <c r="J27472" s="7"/>
      <c r="K27472" s="7"/>
      <c r="N27472" s="7"/>
    </row>
    <row r="27473" spans="4:14" s="1" customFormat="1">
      <c r="D27473" s="32"/>
      <c r="G27473" s="32"/>
      <c r="I27473" s="7"/>
      <c r="J27473" s="7"/>
      <c r="K27473" s="7"/>
      <c r="N27473" s="7"/>
    </row>
    <row r="27474" spans="4:14" s="1" customFormat="1">
      <c r="D27474" s="32"/>
      <c r="G27474" s="32"/>
      <c r="I27474" s="7"/>
      <c r="J27474" s="7"/>
      <c r="K27474" s="7"/>
      <c r="N27474" s="7"/>
    </row>
    <row r="27475" spans="4:14" s="1" customFormat="1">
      <c r="D27475" s="32"/>
      <c r="G27475" s="32"/>
      <c r="I27475" s="7"/>
      <c r="J27475" s="7"/>
      <c r="K27475" s="7"/>
      <c r="N27475" s="7"/>
    </row>
    <row r="27476" spans="4:14" s="1" customFormat="1">
      <c r="D27476" s="32"/>
      <c r="G27476" s="32"/>
      <c r="I27476" s="7"/>
      <c r="J27476" s="7"/>
      <c r="K27476" s="7"/>
      <c r="N27476" s="7"/>
    </row>
    <row r="27477" spans="4:14" s="1" customFormat="1">
      <c r="D27477" s="32"/>
      <c r="G27477" s="32"/>
      <c r="I27477" s="7"/>
      <c r="J27477" s="7"/>
      <c r="K27477" s="7"/>
      <c r="N27477" s="7"/>
    </row>
    <row r="27478" spans="4:14" s="1" customFormat="1">
      <c r="D27478" s="32"/>
      <c r="G27478" s="32"/>
      <c r="I27478" s="7"/>
      <c r="J27478" s="7"/>
      <c r="K27478" s="7"/>
      <c r="N27478" s="7"/>
    </row>
    <row r="27479" spans="4:14" s="1" customFormat="1">
      <c r="D27479" s="32"/>
      <c r="G27479" s="32"/>
      <c r="I27479" s="7"/>
      <c r="J27479" s="7"/>
      <c r="K27479" s="7"/>
      <c r="N27479" s="7"/>
    </row>
    <row r="27480" spans="4:14" s="1" customFormat="1">
      <c r="D27480" s="32"/>
      <c r="G27480" s="32"/>
      <c r="I27480" s="7"/>
      <c r="J27480" s="7"/>
      <c r="K27480" s="7"/>
      <c r="N27480" s="7"/>
    </row>
    <row r="27481" spans="4:14" s="1" customFormat="1">
      <c r="D27481" s="32"/>
      <c r="G27481" s="32"/>
      <c r="I27481" s="7"/>
      <c r="J27481" s="7"/>
      <c r="K27481" s="7"/>
      <c r="N27481" s="7"/>
    </row>
    <row r="27482" spans="4:14" s="1" customFormat="1">
      <c r="D27482" s="32"/>
      <c r="G27482" s="32"/>
      <c r="I27482" s="7"/>
      <c r="J27482" s="7"/>
      <c r="K27482" s="7"/>
      <c r="N27482" s="7"/>
    </row>
    <row r="27483" spans="4:14" s="1" customFormat="1">
      <c r="D27483" s="32"/>
      <c r="G27483" s="32"/>
      <c r="I27483" s="7"/>
      <c r="J27483" s="7"/>
      <c r="K27483" s="7"/>
      <c r="N27483" s="7"/>
    </row>
    <row r="27484" spans="4:14" s="1" customFormat="1">
      <c r="D27484" s="32"/>
      <c r="G27484" s="32"/>
      <c r="I27484" s="7"/>
      <c r="J27484" s="7"/>
      <c r="K27484" s="7"/>
      <c r="N27484" s="7"/>
    </row>
    <row r="27485" spans="4:14" s="1" customFormat="1">
      <c r="D27485" s="32"/>
      <c r="G27485" s="32"/>
      <c r="I27485" s="7"/>
      <c r="J27485" s="7"/>
      <c r="K27485" s="7"/>
      <c r="N27485" s="7"/>
    </row>
    <row r="27486" spans="4:14" s="1" customFormat="1">
      <c r="D27486" s="32"/>
      <c r="G27486" s="32"/>
      <c r="I27486" s="7"/>
      <c r="J27486" s="7"/>
      <c r="K27486" s="7"/>
      <c r="N27486" s="7"/>
    </row>
    <row r="27487" spans="4:14" s="1" customFormat="1">
      <c r="D27487" s="32"/>
      <c r="G27487" s="32"/>
      <c r="I27487" s="7"/>
      <c r="J27487" s="7"/>
      <c r="K27487" s="7"/>
      <c r="N27487" s="7"/>
    </row>
    <row r="27488" spans="4:14" s="1" customFormat="1">
      <c r="D27488" s="32"/>
      <c r="G27488" s="32"/>
      <c r="I27488" s="7"/>
      <c r="J27488" s="7"/>
      <c r="K27488" s="7"/>
      <c r="N27488" s="7"/>
    </row>
    <row r="27489" spans="4:14" s="1" customFormat="1">
      <c r="D27489" s="32"/>
      <c r="G27489" s="32"/>
      <c r="I27489" s="7"/>
      <c r="J27489" s="7"/>
      <c r="K27489" s="7"/>
      <c r="N27489" s="7"/>
    </row>
    <row r="27490" spans="4:14" s="1" customFormat="1">
      <c r="D27490" s="32"/>
      <c r="G27490" s="32"/>
      <c r="I27490" s="7"/>
      <c r="J27490" s="7"/>
      <c r="K27490" s="7"/>
      <c r="N27490" s="7"/>
    </row>
    <row r="27491" spans="4:14" s="1" customFormat="1">
      <c r="D27491" s="32"/>
      <c r="G27491" s="32"/>
      <c r="I27491" s="7"/>
      <c r="J27491" s="7"/>
      <c r="K27491" s="7"/>
      <c r="N27491" s="7"/>
    </row>
    <row r="27492" spans="4:14" s="1" customFormat="1">
      <c r="D27492" s="32"/>
      <c r="G27492" s="32"/>
      <c r="I27492" s="7"/>
      <c r="J27492" s="7"/>
      <c r="K27492" s="7"/>
      <c r="N27492" s="7"/>
    </row>
    <row r="27493" spans="4:14" s="1" customFormat="1">
      <c r="D27493" s="32"/>
      <c r="G27493" s="32"/>
      <c r="I27493" s="7"/>
      <c r="J27493" s="7"/>
      <c r="K27493" s="7"/>
      <c r="N27493" s="7"/>
    </row>
    <row r="27494" spans="4:14" s="1" customFormat="1">
      <c r="D27494" s="32"/>
      <c r="G27494" s="32"/>
      <c r="I27494" s="7"/>
      <c r="J27494" s="7"/>
      <c r="K27494" s="7"/>
      <c r="N27494" s="7"/>
    </row>
    <row r="27495" spans="4:14" s="1" customFormat="1">
      <c r="D27495" s="32"/>
      <c r="G27495" s="32"/>
      <c r="I27495" s="7"/>
      <c r="J27495" s="7"/>
      <c r="K27495" s="7"/>
      <c r="N27495" s="7"/>
    </row>
    <row r="27496" spans="4:14" s="1" customFormat="1">
      <c r="D27496" s="32"/>
      <c r="G27496" s="32"/>
      <c r="I27496" s="7"/>
      <c r="J27496" s="7"/>
      <c r="K27496" s="7"/>
      <c r="N27496" s="7"/>
    </row>
    <row r="27497" spans="4:14" s="1" customFormat="1">
      <c r="D27497" s="32"/>
      <c r="G27497" s="32"/>
      <c r="I27497" s="7"/>
      <c r="J27497" s="7"/>
      <c r="K27497" s="7"/>
      <c r="N27497" s="7"/>
    </row>
    <row r="27498" spans="4:14" s="1" customFormat="1">
      <c r="D27498" s="32"/>
      <c r="G27498" s="32"/>
      <c r="I27498" s="7"/>
      <c r="J27498" s="7"/>
      <c r="K27498" s="7"/>
      <c r="N27498" s="7"/>
    </row>
    <row r="27499" spans="4:14" s="1" customFormat="1">
      <c r="D27499" s="32"/>
      <c r="G27499" s="32"/>
      <c r="I27499" s="7"/>
      <c r="J27499" s="7"/>
      <c r="K27499" s="7"/>
      <c r="N27499" s="7"/>
    </row>
    <row r="27500" spans="4:14" s="1" customFormat="1">
      <c r="D27500" s="32"/>
      <c r="G27500" s="32"/>
      <c r="I27500" s="7"/>
      <c r="J27500" s="7"/>
      <c r="K27500" s="7"/>
      <c r="N27500" s="7"/>
    </row>
    <row r="27501" spans="4:14" s="1" customFormat="1">
      <c r="D27501" s="32"/>
      <c r="G27501" s="32"/>
      <c r="I27501" s="7"/>
      <c r="J27501" s="7"/>
      <c r="K27501" s="7"/>
      <c r="N27501" s="7"/>
    </row>
    <row r="27502" spans="4:14" s="1" customFormat="1">
      <c r="D27502" s="32"/>
      <c r="G27502" s="32"/>
      <c r="I27502" s="7"/>
      <c r="J27502" s="7"/>
      <c r="K27502" s="7"/>
      <c r="N27502" s="7"/>
    </row>
    <row r="27503" spans="4:14" s="1" customFormat="1">
      <c r="D27503" s="32"/>
      <c r="G27503" s="32"/>
      <c r="I27503" s="7"/>
      <c r="J27503" s="7"/>
      <c r="K27503" s="7"/>
      <c r="N27503" s="7"/>
    </row>
    <row r="27504" spans="4:14" s="1" customFormat="1">
      <c r="D27504" s="32"/>
      <c r="G27504" s="32"/>
      <c r="I27504" s="7"/>
      <c r="J27504" s="7"/>
      <c r="K27504" s="7"/>
      <c r="N27504" s="7"/>
    </row>
    <row r="27505" spans="4:14" s="1" customFormat="1">
      <c r="D27505" s="32"/>
      <c r="G27505" s="32"/>
      <c r="I27505" s="7"/>
      <c r="J27505" s="7"/>
      <c r="K27505" s="7"/>
      <c r="N27505" s="7"/>
    </row>
    <row r="27506" spans="4:14" s="1" customFormat="1">
      <c r="D27506" s="32"/>
      <c r="G27506" s="32"/>
      <c r="I27506" s="7"/>
      <c r="J27506" s="7"/>
      <c r="K27506" s="7"/>
      <c r="N27506" s="7"/>
    </row>
    <row r="27507" spans="4:14" s="1" customFormat="1">
      <c r="D27507" s="32"/>
      <c r="G27507" s="32"/>
      <c r="I27507" s="7"/>
      <c r="J27507" s="7"/>
      <c r="K27507" s="7"/>
      <c r="N27507" s="7"/>
    </row>
    <row r="27508" spans="4:14" s="1" customFormat="1">
      <c r="D27508" s="32"/>
      <c r="G27508" s="32"/>
      <c r="I27508" s="7"/>
      <c r="J27508" s="7"/>
      <c r="K27508" s="7"/>
      <c r="N27508" s="7"/>
    </row>
    <row r="27509" spans="4:14" s="1" customFormat="1">
      <c r="D27509" s="32"/>
      <c r="G27509" s="32"/>
      <c r="I27509" s="7"/>
      <c r="J27509" s="7"/>
      <c r="K27509" s="7"/>
      <c r="N27509" s="7"/>
    </row>
    <row r="27510" spans="4:14" s="1" customFormat="1">
      <c r="D27510" s="32"/>
      <c r="G27510" s="32"/>
      <c r="I27510" s="7"/>
      <c r="J27510" s="7"/>
      <c r="K27510" s="7"/>
      <c r="N27510" s="7"/>
    </row>
    <row r="27511" spans="4:14" s="1" customFormat="1">
      <c r="D27511" s="32"/>
      <c r="G27511" s="32"/>
      <c r="I27511" s="7"/>
      <c r="J27511" s="7"/>
      <c r="K27511" s="7"/>
      <c r="N27511" s="7"/>
    </row>
    <row r="27512" spans="4:14" s="1" customFormat="1">
      <c r="D27512" s="32"/>
      <c r="G27512" s="32"/>
      <c r="I27512" s="7"/>
      <c r="J27512" s="7"/>
      <c r="K27512" s="7"/>
      <c r="N27512" s="7"/>
    </row>
    <row r="27513" spans="4:14" s="1" customFormat="1">
      <c r="D27513" s="32"/>
      <c r="G27513" s="32"/>
      <c r="I27513" s="7"/>
      <c r="J27513" s="7"/>
      <c r="K27513" s="7"/>
      <c r="N27513" s="7"/>
    </row>
    <row r="27514" spans="4:14" s="1" customFormat="1">
      <c r="D27514" s="32"/>
      <c r="G27514" s="32"/>
      <c r="I27514" s="7"/>
      <c r="J27514" s="7"/>
      <c r="K27514" s="7"/>
      <c r="N27514" s="7"/>
    </row>
    <row r="27515" spans="4:14" s="1" customFormat="1">
      <c r="D27515" s="32"/>
      <c r="G27515" s="32"/>
      <c r="I27515" s="7"/>
      <c r="J27515" s="7"/>
      <c r="K27515" s="7"/>
      <c r="N27515" s="7"/>
    </row>
    <row r="27516" spans="4:14" s="1" customFormat="1">
      <c r="D27516" s="32"/>
      <c r="G27516" s="32"/>
      <c r="I27516" s="7"/>
      <c r="J27516" s="7"/>
      <c r="K27516" s="7"/>
      <c r="N27516" s="7"/>
    </row>
    <row r="27517" spans="4:14" s="1" customFormat="1">
      <c r="D27517" s="32"/>
      <c r="G27517" s="32"/>
      <c r="I27517" s="7"/>
      <c r="J27517" s="7"/>
      <c r="K27517" s="7"/>
      <c r="N27517" s="7"/>
    </row>
    <row r="27518" spans="4:14" s="1" customFormat="1">
      <c r="D27518" s="32"/>
      <c r="G27518" s="32"/>
      <c r="I27518" s="7"/>
      <c r="J27518" s="7"/>
      <c r="K27518" s="7"/>
      <c r="N27518" s="7"/>
    </row>
    <row r="27519" spans="4:14" s="1" customFormat="1">
      <c r="D27519" s="32"/>
      <c r="G27519" s="32"/>
      <c r="I27519" s="7"/>
      <c r="J27519" s="7"/>
      <c r="K27519" s="7"/>
      <c r="N27519" s="7"/>
    </row>
    <row r="27520" spans="4:14" s="1" customFormat="1">
      <c r="D27520" s="32"/>
      <c r="G27520" s="32"/>
      <c r="I27520" s="7"/>
      <c r="J27520" s="7"/>
      <c r="K27520" s="7"/>
      <c r="N27520" s="7"/>
    </row>
    <row r="27521" spans="4:14" s="1" customFormat="1">
      <c r="D27521" s="32"/>
      <c r="G27521" s="32"/>
      <c r="I27521" s="7"/>
      <c r="J27521" s="7"/>
      <c r="K27521" s="7"/>
      <c r="N27521" s="7"/>
    </row>
    <row r="27522" spans="4:14" s="1" customFormat="1">
      <c r="D27522" s="32"/>
      <c r="G27522" s="32"/>
      <c r="I27522" s="7"/>
      <c r="J27522" s="7"/>
      <c r="K27522" s="7"/>
      <c r="N27522" s="7"/>
    </row>
    <row r="27523" spans="4:14" s="1" customFormat="1">
      <c r="D27523" s="32"/>
      <c r="G27523" s="32"/>
      <c r="I27523" s="7"/>
      <c r="J27523" s="7"/>
      <c r="K27523" s="7"/>
      <c r="N27523" s="7"/>
    </row>
    <row r="27524" spans="4:14" s="1" customFormat="1">
      <c r="D27524" s="32"/>
      <c r="G27524" s="32"/>
      <c r="I27524" s="7"/>
      <c r="J27524" s="7"/>
      <c r="K27524" s="7"/>
      <c r="N27524" s="7"/>
    </row>
    <row r="27525" spans="4:14" s="1" customFormat="1">
      <c r="D27525" s="32"/>
      <c r="G27525" s="32"/>
      <c r="I27525" s="7"/>
      <c r="J27525" s="7"/>
      <c r="K27525" s="7"/>
      <c r="N27525" s="7"/>
    </row>
    <row r="27526" spans="4:14" s="1" customFormat="1">
      <c r="D27526" s="32"/>
      <c r="G27526" s="32"/>
      <c r="I27526" s="7"/>
      <c r="J27526" s="7"/>
      <c r="K27526" s="7"/>
      <c r="N27526" s="7"/>
    </row>
    <row r="27527" spans="4:14" s="1" customFormat="1">
      <c r="D27527" s="32"/>
      <c r="G27527" s="32"/>
      <c r="I27527" s="7"/>
      <c r="J27527" s="7"/>
      <c r="K27527" s="7"/>
      <c r="N27527" s="7"/>
    </row>
    <row r="27528" spans="4:14" s="1" customFormat="1">
      <c r="D27528" s="32"/>
      <c r="G27528" s="32"/>
      <c r="I27528" s="7"/>
      <c r="J27528" s="7"/>
      <c r="K27528" s="7"/>
      <c r="N27528" s="7"/>
    </row>
    <row r="27529" spans="4:14" s="1" customFormat="1">
      <c r="D27529" s="32"/>
      <c r="G27529" s="32"/>
      <c r="I27529" s="7"/>
      <c r="J27529" s="7"/>
      <c r="K27529" s="7"/>
      <c r="N27529" s="7"/>
    </row>
    <row r="27530" spans="4:14" s="1" customFormat="1">
      <c r="D27530" s="32"/>
      <c r="G27530" s="32"/>
      <c r="I27530" s="7"/>
      <c r="J27530" s="7"/>
      <c r="K27530" s="7"/>
      <c r="N27530" s="7"/>
    </row>
    <row r="27531" spans="4:14" s="1" customFormat="1">
      <c r="D27531" s="32"/>
      <c r="G27531" s="32"/>
      <c r="I27531" s="7"/>
      <c r="J27531" s="7"/>
      <c r="K27531" s="7"/>
      <c r="N27531" s="7"/>
    </row>
    <row r="27532" spans="4:14" s="1" customFormat="1">
      <c r="D27532" s="32"/>
      <c r="G27532" s="32"/>
      <c r="I27532" s="7"/>
      <c r="J27532" s="7"/>
      <c r="K27532" s="7"/>
      <c r="N27532" s="7"/>
    </row>
    <row r="27533" spans="4:14" s="1" customFormat="1">
      <c r="D27533" s="32"/>
      <c r="G27533" s="32"/>
      <c r="I27533" s="7"/>
      <c r="J27533" s="7"/>
      <c r="K27533" s="7"/>
      <c r="N27533" s="7"/>
    </row>
    <row r="27534" spans="4:14" s="1" customFormat="1">
      <c r="D27534" s="32"/>
      <c r="G27534" s="32"/>
      <c r="I27534" s="7"/>
      <c r="J27534" s="7"/>
      <c r="K27534" s="7"/>
      <c r="N27534" s="7"/>
    </row>
    <row r="27535" spans="4:14" s="1" customFormat="1">
      <c r="D27535" s="32"/>
      <c r="G27535" s="32"/>
      <c r="I27535" s="7"/>
      <c r="J27535" s="7"/>
      <c r="K27535" s="7"/>
      <c r="N27535" s="7"/>
    </row>
    <row r="27536" spans="4:14" s="1" customFormat="1">
      <c r="D27536" s="32"/>
      <c r="G27536" s="32"/>
      <c r="I27536" s="7"/>
      <c r="J27536" s="7"/>
      <c r="K27536" s="7"/>
      <c r="N27536" s="7"/>
    </row>
    <row r="27537" spans="4:14" s="1" customFormat="1">
      <c r="D27537" s="32"/>
      <c r="G27537" s="32"/>
      <c r="I27537" s="7"/>
      <c r="J27537" s="7"/>
      <c r="K27537" s="7"/>
      <c r="N27537" s="7"/>
    </row>
    <row r="27538" spans="4:14" s="1" customFormat="1">
      <c r="D27538" s="32"/>
      <c r="G27538" s="32"/>
      <c r="I27538" s="7"/>
      <c r="J27538" s="7"/>
      <c r="K27538" s="7"/>
      <c r="N27538" s="7"/>
    </row>
    <row r="27539" spans="4:14" s="1" customFormat="1">
      <c r="D27539" s="32"/>
      <c r="G27539" s="32"/>
      <c r="I27539" s="7"/>
      <c r="J27539" s="7"/>
      <c r="K27539" s="7"/>
      <c r="N27539" s="7"/>
    </row>
    <row r="27540" spans="4:14" s="1" customFormat="1">
      <c r="D27540" s="32"/>
      <c r="G27540" s="32"/>
      <c r="I27540" s="7"/>
      <c r="J27540" s="7"/>
      <c r="K27540" s="7"/>
      <c r="N27540" s="7"/>
    </row>
    <row r="27541" spans="4:14" s="1" customFormat="1">
      <c r="D27541" s="32"/>
      <c r="G27541" s="32"/>
      <c r="I27541" s="7"/>
      <c r="J27541" s="7"/>
      <c r="K27541" s="7"/>
      <c r="N27541" s="7"/>
    </row>
    <row r="27542" spans="4:14" s="1" customFormat="1">
      <c r="D27542" s="32"/>
      <c r="G27542" s="32"/>
      <c r="I27542" s="7"/>
      <c r="J27542" s="7"/>
      <c r="K27542" s="7"/>
      <c r="N27542" s="7"/>
    </row>
    <row r="27543" spans="4:14" s="1" customFormat="1">
      <c r="D27543" s="32"/>
      <c r="G27543" s="32"/>
      <c r="I27543" s="7"/>
      <c r="J27543" s="7"/>
      <c r="K27543" s="7"/>
      <c r="N27543" s="7"/>
    </row>
    <row r="27544" spans="4:14" s="1" customFormat="1">
      <c r="D27544" s="32"/>
      <c r="G27544" s="32"/>
      <c r="I27544" s="7"/>
      <c r="J27544" s="7"/>
      <c r="K27544" s="7"/>
      <c r="N27544" s="7"/>
    </row>
    <row r="27545" spans="4:14" s="1" customFormat="1">
      <c r="D27545" s="32"/>
      <c r="G27545" s="32"/>
      <c r="I27545" s="7"/>
      <c r="J27545" s="7"/>
      <c r="K27545" s="7"/>
      <c r="N27545" s="7"/>
    </row>
    <row r="27546" spans="4:14" s="1" customFormat="1">
      <c r="D27546" s="32"/>
      <c r="G27546" s="32"/>
      <c r="I27546" s="7"/>
      <c r="J27546" s="7"/>
      <c r="K27546" s="7"/>
      <c r="N27546" s="7"/>
    </row>
    <row r="27547" spans="4:14" s="1" customFormat="1">
      <c r="D27547" s="32"/>
      <c r="G27547" s="32"/>
      <c r="I27547" s="7"/>
      <c r="J27547" s="7"/>
      <c r="K27547" s="7"/>
      <c r="N27547" s="7"/>
    </row>
    <row r="27548" spans="4:14" s="1" customFormat="1">
      <c r="D27548" s="32"/>
      <c r="G27548" s="32"/>
      <c r="I27548" s="7"/>
      <c r="J27548" s="7"/>
      <c r="K27548" s="7"/>
      <c r="N27548" s="7"/>
    </row>
    <row r="27549" spans="4:14" s="1" customFormat="1">
      <c r="D27549" s="32"/>
      <c r="G27549" s="32"/>
      <c r="I27549" s="7"/>
      <c r="J27549" s="7"/>
      <c r="K27549" s="7"/>
      <c r="N27549" s="7"/>
    </row>
    <row r="27550" spans="4:14" s="1" customFormat="1">
      <c r="D27550" s="32"/>
      <c r="G27550" s="32"/>
      <c r="I27550" s="7"/>
      <c r="J27550" s="7"/>
      <c r="K27550" s="7"/>
      <c r="N27550" s="7"/>
    </row>
    <row r="27551" spans="4:14" s="1" customFormat="1">
      <c r="D27551" s="32"/>
      <c r="G27551" s="32"/>
      <c r="I27551" s="7"/>
      <c r="J27551" s="7"/>
      <c r="K27551" s="7"/>
      <c r="N27551" s="7"/>
    </row>
    <row r="27552" spans="4:14" s="1" customFormat="1">
      <c r="D27552" s="32"/>
      <c r="G27552" s="32"/>
      <c r="I27552" s="7"/>
      <c r="J27552" s="7"/>
      <c r="K27552" s="7"/>
      <c r="N27552" s="7"/>
    </row>
    <row r="27553" spans="4:14" s="1" customFormat="1">
      <c r="D27553" s="32"/>
      <c r="G27553" s="32"/>
      <c r="I27553" s="7"/>
      <c r="J27553" s="7"/>
      <c r="K27553" s="7"/>
      <c r="N27553" s="7"/>
    </row>
    <row r="27554" spans="4:14" s="1" customFormat="1">
      <c r="D27554" s="32"/>
      <c r="G27554" s="32"/>
      <c r="I27554" s="7"/>
      <c r="J27554" s="7"/>
      <c r="K27554" s="7"/>
      <c r="N27554" s="7"/>
    </row>
    <row r="27555" spans="4:14" s="1" customFormat="1">
      <c r="D27555" s="32"/>
      <c r="G27555" s="32"/>
      <c r="I27555" s="7"/>
      <c r="J27555" s="7"/>
      <c r="K27555" s="7"/>
      <c r="N27555" s="7"/>
    </row>
    <row r="27556" spans="4:14" s="1" customFormat="1">
      <c r="D27556" s="32"/>
      <c r="G27556" s="32"/>
      <c r="I27556" s="7"/>
      <c r="J27556" s="7"/>
      <c r="K27556" s="7"/>
      <c r="N27556" s="7"/>
    </row>
    <row r="27557" spans="4:14" s="1" customFormat="1">
      <c r="D27557" s="32"/>
      <c r="G27557" s="32"/>
      <c r="I27557" s="7"/>
      <c r="J27557" s="7"/>
      <c r="K27557" s="7"/>
      <c r="N27557" s="7"/>
    </row>
    <row r="27558" spans="4:14" s="1" customFormat="1">
      <c r="D27558" s="32"/>
      <c r="G27558" s="32"/>
      <c r="I27558" s="7"/>
      <c r="J27558" s="7"/>
      <c r="K27558" s="7"/>
      <c r="N27558" s="7"/>
    </row>
    <row r="27559" spans="4:14" s="1" customFormat="1">
      <c r="D27559" s="32"/>
      <c r="G27559" s="32"/>
      <c r="I27559" s="7"/>
      <c r="J27559" s="7"/>
      <c r="K27559" s="7"/>
      <c r="N27559" s="7"/>
    </row>
    <row r="27560" spans="4:14" s="1" customFormat="1">
      <c r="D27560" s="32"/>
      <c r="G27560" s="32"/>
      <c r="I27560" s="7"/>
      <c r="J27560" s="7"/>
      <c r="K27560" s="7"/>
      <c r="N27560" s="7"/>
    </row>
    <row r="27561" spans="4:14" s="1" customFormat="1">
      <c r="D27561" s="32"/>
      <c r="G27561" s="32"/>
      <c r="I27561" s="7"/>
      <c r="J27561" s="7"/>
      <c r="K27561" s="7"/>
      <c r="N27561" s="7"/>
    </row>
    <row r="27562" spans="4:14" s="1" customFormat="1">
      <c r="D27562" s="32"/>
      <c r="G27562" s="32"/>
      <c r="I27562" s="7"/>
      <c r="J27562" s="7"/>
      <c r="K27562" s="7"/>
      <c r="N27562" s="7"/>
    </row>
    <row r="27563" spans="4:14" s="1" customFormat="1">
      <c r="D27563" s="32"/>
      <c r="G27563" s="32"/>
      <c r="I27563" s="7"/>
      <c r="J27563" s="7"/>
      <c r="K27563" s="7"/>
      <c r="N27563" s="7"/>
    </row>
    <row r="27564" spans="4:14" s="1" customFormat="1">
      <c r="D27564" s="32"/>
      <c r="G27564" s="32"/>
      <c r="I27564" s="7"/>
      <c r="J27564" s="7"/>
      <c r="K27564" s="7"/>
      <c r="N27564" s="7"/>
    </row>
    <row r="27565" spans="4:14" s="1" customFormat="1">
      <c r="D27565" s="32"/>
      <c r="G27565" s="32"/>
      <c r="I27565" s="7"/>
      <c r="J27565" s="7"/>
      <c r="K27565" s="7"/>
      <c r="N27565" s="7"/>
    </row>
    <row r="27566" spans="4:14" s="1" customFormat="1">
      <c r="D27566" s="32"/>
      <c r="G27566" s="32"/>
      <c r="I27566" s="7"/>
      <c r="J27566" s="7"/>
      <c r="K27566" s="7"/>
      <c r="N27566" s="7"/>
    </row>
    <row r="27567" spans="4:14" s="1" customFormat="1">
      <c r="D27567" s="32"/>
      <c r="G27567" s="32"/>
      <c r="I27567" s="7"/>
      <c r="J27567" s="7"/>
      <c r="K27567" s="7"/>
      <c r="N27567" s="7"/>
    </row>
    <row r="27568" spans="4:14" s="1" customFormat="1">
      <c r="D27568" s="32"/>
      <c r="G27568" s="32"/>
      <c r="I27568" s="7"/>
      <c r="J27568" s="7"/>
      <c r="K27568" s="7"/>
      <c r="N27568" s="7"/>
    </row>
    <row r="27569" spans="4:14" s="1" customFormat="1">
      <c r="D27569" s="32"/>
      <c r="G27569" s="32"/>
      <c r="I27569" s="7"/>
      <c r="J27569" s="7"/>
      <c r="K27569" s="7"/>
      <c r="N27569" s="7"/>
    </row>
    <row r="27570" spans="4:14" s="1" customFormat="1">
      <c r="D27570" s="32"/>
      <c r="G27570" s="32"/>
      <c r="I27570" s="7"/>
      <c r="J27570" s="7"/>
      <c r="K27570" s="7"/>
      <c r="N27570" s="7"/>
    </row>
    <row r="27571" spans="4:14" s="1" customFormat="1">
      <c r="D27571" s="32"/>
      <c r="G27571" s="32"/>
      <c r="I27571" s="7"/>
      <c r="J27571" s="7"/>
      <c r="K27571" s="7"/>
      <c r="N27571" s="7"/>
    </row>
    <row r="27572" spans="4:14" s="1" customFormat="1">
      <c r="D27572" s="32"/>
      <c r="G27572" s="32"/>
      <c r="I27572" s="7"/>
      <c r="J27572" s="7"/>
      <c r="K27572" s="7"/>
      <c r="N27572" s="7"/>
    </row>
    <row r="27573" spans="4:14" s="1" customFormat="1">
      <c r="D27573" s="32"/>
      <c r="G27573" s="32"/>
      <c r="I27573" s="7"/>
      <c r="J27573" s="7"/>
      <c r="K27573" s="7"/>
      <c r="N27573" s="7"/>
    </row>
    <row r="27574" spans="4:14" s="1" customFormat="1">
      <c r="D27574" s="32"/>
      <c r="G27574" s="32"/>
      <c r="I27574" s="7"/>
      <c r="J27574" s="7"/>
      <c r="K27574" s="7"/>
      <c r="N27574" s="7"/>
    </row>
    <row r="27575" spans="4:14" s="1" customFormat="1">
      <c r="D27575" s="32"/>
      <c r="G27575" s="32"/>
      <c r="I27575" s="7"/>
      <c r="J27575" s="7"/>
      <c r="K27575" s="7"/>
      <c r="N27575" s="7"/>
    </row>
    <row r="27576" spans="4:14" s="1" customFormat="1">
      <c r="D27576" s="32"/>
      <c r="G27576" s="32"/>
      <c r="I27576" s="7"/>
      <c r="J27576" s="7"/>
      <c r="K27576" s="7"/>
      <c r="N27576" s="7"/>
    </row>
    <row r="27577" spans="4:14" s="1" customFormat="1">
      <c r="D27577" s="32"/>
      <c r="G27577" s="32"/>
      <c r="I27577" s="7"/>
      <c r="J27577" s="7"/>
      <c r="K27577" s="7"/>
      <c r="N27577" s="7"/>
    </row>
    <row r="27578" spans="4:14" s="1" customFormat="1">
      <c r="D27578" s="32"/>
      <c r="G27578" s="32"/>
      <c r="I27578" s="7"/>
      <c r="J27578" s="7"/>
      <c r="K27578" s="7"/>
      <c r="N27578" s="7"/>
    </row>
    <row r="27579" spans="4:14" s="1" customFormat="1">
      <c r="D27579" s="32"/>
      <c r="G27579" s="32"/>
      <c r="I27579" s="7"/>
      <c r="J27579" s="7"/>
      <c r="K27579" s="7"/>
      <c r="N27579" s="7"/>
    </row>
    <row r="27580" spans="4:14" s="1" customFormat="1">
      <c r="D27580" s="32"/>
      <c r="G27580" s="32"/>
      <c r="I27580" s="7"/>
      <c r="J27580" s="7"/>
      <c r="K27580" s="7"/>
      <c r="N27580" s="7"/>
    </row>
    <row r="27581" spans="4:14" s="1" customFormat="1">
      <c r="D27581" s="32"/>
      <c r="G27581" s="32"/>
      <c r="I27581" s="7"/>
      <c r="J27581" s="7"/>
      <c r="K27581" s="7"/>
      <c r="N27581" s="7"/>
    </row>
    <row r="27582" spans="4:14" s="1" customFormat="1">
      <c r="D27582" s="32"/>
      <c r="G27582" s="32"/>
      <c r="I27582" s="7"/>
      <c r="J27582" s="7"/>
      <c r="K27582" s="7"/>
      <c r="N27582" s="7"/>
    </row>
    <row r="27583" spans="4:14" s="1" customFormat="1">
      <c r="D27583" s="32"/>
      <c r="G27583" s="32"/>
      <c r="I27583" s="7"/>
      <c r="J27583" s="7"/>
      <c r="K27583" s="7"/>
      <c r="N27583" s="7"/>
    </row>
    <row r="27584" spans="4:14" s="1" customFormat="1">
      <c r="D27584" s="32"/>
      <c r="G27584" s="32"/>
      <c r="I27584" s="7"/>
      <c r="J27584" s="7"/>
      <c r="K27584" s="7"/>
      <c r="N27584" s="7"/>
    </row>
    <row r="27585" spans="4:14" s="1" customFormat="1">
      <c r="D27585" s="32"/>
      <c r="G27585" s="32"/>
      <c r="I27585" s="7"/>
      <c r="J27585" s="7"/>
      <c r="K27585" s="7"/>
      <c r="N27585" s="7"/>
    </row>
    <row r="27586" spans="4:14" s="1" customFormat="1">
      <c r="D27586" s="32"/>
      <c r="G27586" s="32"/>
      <c r="I27586" s="7"/>
      <c r="J27586" s="7"/>
      <c r="K27586" s="7"/>
      <c r="N27586" s="7"/>
    </row>
    <row r="27587" spans="4:14" s="1" customFormat="1">
      <c r="D27587" s="32"/>
      <c r="G27587" s="32"/>
      <c r="I27587" s="7"/>
      <c r="J27587" s="7"/>
      <c r="K27587" s="7"/>
      <c r="N27587" s="7"/>
    </row>
    <row r="27588" spans="4:14" s="1" customFormat="1">
      <c r="D27588" s="32"/>
      <c r="G27588" s="32"/>
      <c r="I27588" s="7"/>
      <c r="J27588" s="7"/>
      <c r="K27588" s="7"/>
      <c r="N27588" s="7"/>
    </row>
    <row r="27589" spans="4:14" s="1" customFormat="1">
      <c r="D27589" s="32"/>
      <c r="G27589" s="32"/>
      <c r="I27589" s="7"/>
      <c r="J27589" s="7"/>
      <c r="K27589" s="7"/>
      <c r="N27589" s="7"/>
    </row>
    <row r="27590" spans="4:14" s="1" customFormat="1">
      <c r="D27590" s="32"/>
      <c r="G27590" s="32"/>
      <c r="I27590" s="7"/>
      <c r="J27590" s="7"/>
      <c r="K27590" s="7"/>
      <c r="N27590" s="7"/>
    </row>
    <row r="27591" spans="4:14" s="1" customFormat="1">
      <c r="D27591" s="32"/>
      <c r="G27591" s="32"/>
      <c r="I27591" s="7"/>
      <c r="J27591" s="7"/>
      <c r="K27591" s="7"/>
      <c r="N27591" s="7"/>
    </row>
    <row r="27592" spans="4:14" s="1" customFormat="1">
      <c r="D27592" s="32"/>
      <c r="G27592" s="32"/>
      <c r="I27592" s="7"/>
      <c r="J27592" s="7"/>
      <c r="K27592" s="7"/>
      <c r="N27592" s="7"/>
    </row>
    <row r="27593" spans="4:14" s="1" customFormat="1">
      <c r="D27593" s="32"/>
      <c r="G27593" s="32"/>
      <c r="I27593" s="7"/>
      <c r="J27593" s="7"/>
      <c r="K27593" s="7"/>
      <c r="N27593" s="7"/>
    </row>
    <row r="27594" spans="4:14" s="1" customFormat="1">
      <c r="D27594" s="32"/>
      <c r="G27594" s="32"/>
      <c r="I27594" s="7"/>
      <c r="J27594" s="7"/>
      <c r="K27594" s="7"/>
      <c r="N27594" s="7"/>
    </row>
    <row r="27595" spans="4:14" s="1" customFormat="1">
      <c r="D27595" s="32"/>
      <c r="G27595" s="32"/>
      <c r="I27595" s="7"/>
      <c r="J27595" s="7"/>
      <c r="K27595" s="7"/>
      <c r="N27595" s="7"/>
    </row>
    <row r="27596" spans="4:14" s="1" customFormat="1">
      <c r="D27596" s="32"/>
      <c r="G27596" s="32"/>
      <c r="I27596" s="7"/>
      <c r="J27596" s="7"/>
      <c r="K27596" s="7"/>
      <c r="N27596" s="7"/>
    </row>
    <row r="27597" spans="4:14" s="1" customFormat="1">
      <c r="D27597" s="32"/>
      <c r="G27597" s="32"/>
      <c r="I27597" s="7"/>
      <c r="J27597" s="7"/>
      <c r="K27597" s="7"/>
      <c r="N27597" s="7"/>
    </row>
    <row r="27598" spans="4:14" s="1" customFormat="1">
      <c r="D27598" s="32"/>
      <c r="G27598" s="32"/>
      <c r="I27598" s="7"/>
      <c r="J27598" s="7"/>
      <c r="K27598" s="7"/>
      <c r="N27598" s="7"/>
    </row>
    <row r="27599" spans="4:14" s="1" customFormat="1">
      <c r="D27599" s="32"/>
      <c r="G27599" s="32"/>
      <c r="I27599" s="7"/>
      <c r="J27599" s="7"/>
      <c r="K27599" s="7"/>
      <c r="N27599" s="7"/>
    </row>
    <row r="27600" spans="4:14" s="1" customFormat="1">
      <c r="D27600" s="32"/>
      <c r="G27600" s="32"/>
      <c r="I27600" s="7"/>
      <c r="J27600" s="7"/>
      <c r="K27600" s="7"/>
      <c r="N27600" s="7"/>
    </row>
    <row r="27601" spans="4:14" s="1" customFormat="1">
      <c r="D27601" s="32"/>
      <c r="G27601" s="32"/>
      <c r="I27601" s="7"/>
      <c r="J27601" s="7"/>
      <c r="K27601" s="7"/>
      <c r="N27601" s="7"/>
    </row>
    <row r="27602" spans="4:14" s="1" customFormat="1">
      <c r="D27602" s="32"/>
      <c r="G27602" s="32"/>
      <c r="I27602" s="7"/>
      <c r="J27602" s="7"/>
      <c r="K27602" s="7"/>
      <c r="N27602" s="7"/>
    </row>
    <row r="27603" spans="4:14" s="1" customFormat="1">
      <c r="D27603" s="32"/>
      <c r="G27603" s="32"/>
      <c r="I27603" s="7"/>
      <c r="J27603" s="7"/>
      <c r="K27603" s="7"/>
      <c r="N27603" s="7"/>
    </row>
    <row r="27604" spans="4:14" s="1" customFormat="1">
      <c r="D27604" s="32"/>
      <c r="G27604" s="32"/>
      <c r="I27604" s="7"/>
      <c r="J27604" s="7"/>
      <c r="K27604" s="7"/>
      <c r="N27604" s="7"/>
    </row>
    <row r="27605" spans="4:14" s="1" customFormat="1">
      <c r="D27605" s="32"/>
      <c r="G27605" s="32"/>
      <c r="I27605" s="7"/>
      <c r="J27605" s="7"/>
      <c r="K27605" s="7"/>
      <c r="N27605" s="7"/>
    </row>
    <row r="27606" spans="4:14" s="1" customFormat="1">
      <c r="D27606" s="32"/>
      <c r="G27606" s="32"/>
      <c r="I27606" s="7"/>
      <c r="J27606" s="7"/>
      <c r="K27606" s="7"/>
      <c r="N27606" s="7"/>
    </row>
    <row r="27607" spans="4:14" s="1" customFormat="1">
      <c r="D27607" s="32"/>
      <c r="G27607" s="32"/>
      <c r="I27607" s="7"/>
      <c r="J27607" s="7"/>
      <c r="K27607" s="7"/>
      <c r="N27607" s="7"/>
    </row>
    <row r="27608" spans="4:14" s="1" customFormat="1">
      <c r="D27608" s="32"/>
      <c r="G27608" s="32"/>
      <c r="I27608" s="7"/>
      <c r="J27608" s="7"/>
      <c r="K27608" s="7"/>
      <c r="N27608" s="7"/>
    </row>
    <row r="27609" spans="4:14" s="1" customFormat="1">
      <c r="D27609" s="32"/>
      <c r="G27609" s="32"/>
      <c r="I27609" s="7"/>
      <c r="J27609" s="7"/>
      <c r="K27609" s="7"/>
      <c r="N27609" s="7"/>
    </row>
    <row r="27610" spans="4:14" s="1" customFormat="1">
      <c r="D27610" s="32"/>
      <c r="G27610" s="32"/>
      <c r="I27610" s="7"/>
      <c r="J27610" s="7"/>
      <c r="K27610" s="7"/>
      <c r="N27610" s="7"/>
    </row>
    <row r="27611" spans="4:14" s="1" customFormat="1">
      <c r="D27611" s="32"/>
      <c r="G27611" s="32"/>
      <c r="I27611" s="7"/>
      <c r="J27611" s="7"/>
      <c r="K27611" s="7"/>
      <c r="N27611" s="7"/>
    </row>
    <row r="27612" spans="4:14" s="1" customFormat="1">
      <c r="D27612" s="32"/>
      <c r="G27612" s="32"/>
      <c r="I27612" s="7"/>
      <c r="J27612" s="7"/>
      <c r="K27612" s="7"/>
      <c r="N27612" s="7"/>
    </row>
    <row r="27613" spans="4:14" s="1" customFormat="1">
      <c r="D27613" s="32"/>
      <c r="G27613" s="32"/>
      <c r="I27613" s="7"/>
      <c r="J27613" s="7"/>
      <c r="K27613" s="7"/>
      <c r="N27613" s="7"/>
    </row>
    <row r="27614" spans="4:14" s="1" customFormat="1">
      <c r="D27614" s="32"/>
      <c r="G27614" s="32"/>
      <c r="I27614" s="7"/>
      <c r="J27614" s="7"/>
      <c r="K27614" s="7"/>
      <c r="N27614" s="7"/>
    </row>
    <row r="27615" spans="4:14" s="1" customFormat="1">
      <c r="D27615" s="32"/>
      <c r="G27615" s="32"/>
      <c r="I27615" s="7"/>
      <c r="J27615" s="7"/>
      <c r="K27615" s="7"/>
      <c r="N27615" s="7"/>
    </row>
    <row r="27616" spans="4:14" s="1" customFormat="1">
      <c r="D27616" s="32"/>
      <c r="G27616" s="32"/>
      <c r="I27616" s="7"/>
      <c r="J27616" s="7"/>
      <c r="K27616" s="7"/>
      <c r="N27616" s="7"/>
    </row>
    <row r="27617" spans="4:14" s="1" customFormat="1">
      <c r="D27617" s="32"/>
      <c r="G27617" s="32"/>
      <c r="I27617" s="7"/>
      <c r="J27617" s="7"/>
      <c r="K27617" s="7"/>
      <c r="N27617" s="7"/>
    </row>
    <row r="27618" spans="4:14" s="1" customFormat="1">
      <c r="D27618" s="32"/>
      <c r="G27618" s="32"/>
      <c r="I27618" s="7"/>
      <c r="J27618" s="7"/>
      <c r="K27618" s="7"/>
      <c r="N27618" s="7"/>
    </row>
    <row r="27619" spans="4:14" s="1" customFormat="1">
      <c r="D27619" s="32"/>
      <c r="G27619" s="32"/>
      <c r="I27619" s="7"/>
      <c r="J27619" s="7"/>
      <c r="K27619" s="7"/>
      <c r="N27619" s="7"/>
    </row>
    <row r="27620" spans="4:14" s="1" customFormat="1">
      <c r="D27620" s="32"/>
      <c r="G27620" s="32"/>
      <c r="I27620" s="7"/>
      <c r="J27620" s="7"/>
      <c r="K27620" s="7"/>
      <c r="N27620" s="7"/>
    </row>
    <row r="27621" spans="4:14" s="1" customFormat="1">
      <c r="D27621" s="32"/>
      <c r="G27621" s="32"/>
      <c r="I27621" s="7"/>
      <c r="J27621" s="7"/>
      <c r="K27621" s="7"/>
      <c r="N27621" s="7"/>
    </row>
    <row r="27622" spans="4:14" s="1" customFormat="1">
      <c r="D27622" s="32"/>
      <c r="G27622" s="32"/>
      <c r="I27622" s="7"/>
      <c r="J27622" s="7"/>
      <c r="K27622" s="7"/>
      <c r="N27622" s="7"/>
    </row>
    <row r="27623" spans="4:14" s="1" customFormat="1">
      <c r="D27623" s="32"/>
      <c r="G27623" s="32"/>
      <c r="I27623" s="7"/>
      <c r="J27623" s="7"/>
      <c r="K27623" s="7"/>
      <c r="N27623" s="7"/>
    </row>
    <row r="27624" spans="4:14" s="1" customFormat="1">
      <c r="D27624" s="32"/>
      <c r="G27624" s="32"/>
      <c r="I27624" s="7"/>
      <c r="J27624" s="7"/>
      <c r="K27624" s="7"/>
      <c r="N27624" s="7"/>
    </row>
    <row r="27625" spans="4:14" s="1" customFormat="1">
      <c r="D27625" s="32"/>
      <c r="G27625" s="32"/>
      <c r="I27625" s="7"/>
      <c r="J27625" s="7"/>
      <c r="K27625" s="7"/>
      <c r="N27625" s="7"/>
    </row>
    <row r="27626" spans="4:14" s="1" customFormat="1">
      <c r="D27626" s="32"/>
      <c r="G27626" s="32"/>
      <c r="I27626" s="7"/>
      <c r="J27626" s="7"/>
      <c r="K27626" s="7"/>
      <c r="N27626" s="7"/>
    </row>
    <row r="27627" spans="4:14" s="1" customFormat="1">
      <c r="D27627" s="32"/>
      <c r="G27627" s="32"/>
      <c r="I27627" s="7"/>
      <c r="J27627" s="7"/>
      <c r="K27627" s="7"/>
      <c r="N27627" s="7"/>
    </row>
    <row r="27628" spans="4:14" s="1" customFormat="1">
      <c r="D27628" s="32"/>
      <c r="G27628" s="32"/>
      <c r="I27628" s="7"/>
      <c r="J27628" s="7"/>
      <c r="K27628" s="7"/>
      <c r="N27628" s="7"/>
    </row>
    <row r="27629" spans="4:14" s="1" customFormat="1">
      <c r="D27629" s="32"/>
      <c r="G27629" s="32"/>
      <c r="I27629" s="7"/>
      <c r="J27629" s="7"/>
      <c r="K27629" s="7"/>
      <c r="N27629" s="7"/>
    </row>
    <row r="27630" spans="4:14" s="1" customFormat="1">
      <c r="D27630" s="32"/>
      <c r="G27630" s="32"/>
      <c r="I27630" s="7"/>
      <c r="J27630" s="7"/>
      <c r="K27630" s="7"/>
      <c r="N27630" s="7"/>
    </row>
    <row r="27631" spans="4:14" s="1" customFormat="1">
      <c r="D27631" s="32"/>
      <c r="G27631" s="32"/>
      <c r="I27631" s="7"/>
      <c r="J27631" s="7"/>
      <c r="K27631" s="7"/>
      <c r="N27631" s="7"/>
    </row>
    <row r="27632" spans="4:14" s="1" customFormat="1">
      <c r="D27632" s="32"/>
      <c r="G27632" s="32"/>
      <c r="I27632" s="7"/>
      <c r="J27632" s="7"/>
      <c r="K27632" s="7"/>
      <c r="N27632" s="7"/>
    </row>
    <row r="27633" spans="4:14" s="1" customFormat="1">
      <c r="D27633" s="32"/>
      <c r="G27633" s="32"/>
      <c r="I27633" s="7"/>
      <c r="J27633" s="7"/>
      <c r="K27633" s="7"/>
      <c r="N27633" s="7"/>
    </row>
    <row r="27634" spans="4:14" s="1" customFormat="1">
      <c r="D27634" s="32"/>
      <c r="G27634" s="32"/>
      <c r="I27634" s="7"/>
      <c r="J27634" s="7"/>
      <c r="K27634" s="7"/>
      <c r="N27634" s="7"/>
    </row>
    <row r="27635" spans="4:14" s="1" customFormat="1">
      <c r="D27635" s="32"/>
      <c r="G27635" s="32"/>
      <c r="I27635" s="7"/>
      <c r="J27635" s="7"/>
      <c r="K27635" s="7"/>
      <c r="N27635" s="7"/>
    </row>
    <row r="27636" spans="4:14" s="1" customFormat="1">
      <c r="D27636" s="32"/>
      <c r="G27636" s="32"/>
      <c r="I27636" s="7"/>
      <c r="J27636" s="7"/>
      <c r="K27636" s="7"/>
      <c r="N27636" s="7"/>
    </row>
    <row r="27637" spans="4:14" s="1" customFormat="1">
      <c r="D27637" s="32"/>
      <c r="G27637" s="32"/>
      <c r="I27637" s="7"/>
      <c r="J27637" s="7"/>
      <c r="K27637" s="7"/>
      <c r="N27637" s="7"/>
    </row>
    <row r="27638" spans="4:14" s="1" customFormat="1">
      <c r="D27638" s="32"/>
      <c r="G27638" s="32"/>
      <c r="I27638" s="7"/>
      <c r="J27638" s="7"/>
      <c r="K27638" s="7"/>
      <c r="N27638" s="7"/>
    </row>
    <row r="27639" spans="4:14" s="1" customFormat="1">
      <c r="D27639" s="32"/>
      <c r="G27639" s="32"/>
      <c r="I27639" s="7"/>
      <c r="J27639" s="7"/>
      <c r="K27639" s="7"/>
      <c r="N27639" s="7"/>
    </row>
    <row r="27640" spans="4:14" s="1" customFormat="1">
      <c r="D27640" s="32"/>
      <c r="G27640" s="32"/>
      <c r="I27640" s="7"/>
      <c r="J27640" s="7"/>
      <c r="K27640" s="7"/>
      <c r="N27640" s="7"/>
    </row>
    <row r="27641" spans="4:14" s="1" customFormat="1">
      <c r="D27641" s="32"/>
      <c r="G27641" s="32"/>
      <c r="I27641" s="7"/>
      <c r="J27641" s="7"/>
      <c r="K27641" s="7"/>
      <c r="N27641" s="7"/>
    </row>
    <row r="27642" spans="4:14" s="1" customFormat="1">
      <c r="D27642" s="32"/>
      <c r="G27642" s="32"/>
      <c r="I27642" s="7"/>
      <c r="J27642" s="7"/>
      <c r="K27642" s="7"/>
      <c r="N27642" s="7"/>
    </row>
    <row r="27643" spans="4:14" s="1" customFormat="1">
      <c r="D27643" s="32"/>
      <c r="G27643" s="32"/>
      <c r="I27643" s="7"/>
      <c r="J27643" s="7"/>
      <c r="K27643" s="7"/>
      <c r="N27643" s="7"/>
    </row>
    <row r="27644" spans="4:14" s="1" customFormat="1">
      <c r="D27644" s="32"/>
      <c r="G27644" s="32"/>
      <c r="I27644" s="7"/>
      <c r="J27644" s="7"/>
      <c r="K27644" s="7"/>
      <c r="N27644" s="7"/>
    </row>
    <row r="27645" spans="4:14" s="1" customFormat="1">
      <c r="D27645" s="32"/>
      <c r="G27645" s="32"/>
      <c r="I27645" s="7"/>
      <c r="J27645" s="7"/>
      <c r="K27645" s="7"/>
      <c r="N27645" s="7"/>
    </row>
    <row r="27646" spans="4:14" s="1" customFormat="1">
      <c r="D27646" s="32"/>
      <c r="G27646" s="32"/>
      <c r="I27646" s="7"/>
      <c r="J27646" s="7"/>
      <c r="K27646" s="7"/>
      <c r="N27646" s="7"/>
    </row>
    <row r="27647" spans="4:14" s="1" customFormat="1">
      <c r="D27647" s="32"/>
      <c r="G27647" s="32"/>
      <c r="I27647" s="7"/>
      <c r="J27647" s="7"/>
      <c r="K27647" s="7"/>
      <c r="N27647" s="7"/>
    </row>
    <row r="27648" spans="4:14" s="1" customFormat="1">
      <c r="D27648" s="32"/>
      <c r="G27648" s="32"/>
      <c r="I27648" s="7"/>
      <c r="J27648" s="7"/>
      <c r="K27648" s="7"/>
      <c r="N27648" s="7"/>
    </row>
    <row r="27649" spans="4:14" s="1" customFormat="1">
      <c r="D27649" s="32"/>
      <c r="G27649" s="32"/>
      <c r="I27649" s="7"/>
      <c r="J27649" s="7"/>
      <c r="K27649" s="7"/>
      <c r="N27649" s="7"/>
    </row>
    <row r="27650" spans="4:14" s="1" customFormat="1">
      <c r="D27650" s="32"/>
      <c r="G27650" s="32"/>
      <c r="I27650" s="7"/>
      <c r="J27650" s="7"/>
      <c r="K27650" s="7"/>
      <c r="N27650" s="7"/>
    </row>
    <row r="27651" spans="4:14" s="1" customFormat="1">
      <c r="D27651" s="32"/>
      <c r="G27651" s="32"/>
      <c r="I27651" s="7"/>
      <c r="J27651" s="7"/>
      <c r="K27651" s="7"/>
      <c r="N27651" s="7"/>
    </row>
    <row r="27652" spans="4:14" s="1" customFormat="1">
      <c r="D27652" s="32"/>
      <c r="G27652" s="32"/>
      <c r="I27652" s="7"/>
      <c r="J27652" s="7"/>
      <c r="K27652" s="7"/>
      <c r="N27652" s="7"/>
    </row>
    <row r="27653" spans="4:14" s="1" customFormat="1">
      <c r="D27653" s="32"/>
      <c r="G27653" s="32"/>
      <c r="I27653" s="7"/>
      <c r="J27653" s="7"/>
      <c r="K27653" s="7"/>
      <c r="N27653" s="7"/>
    </row>
    <row r="27654" spans="4:14" s="1" customFormat="1">
      <c r="D27654" s="32"/>
      <c r="G27654" s="32"/>
      <c r="I27654" s="7"/>
      <c r="J27654" s="7"/>
      <c r="K27654" s="7"/>
      <c r="N27654" s="7"/>
    </row>
    <row r="27655" spans="4:14" s="1" customFormat="1">
      <c r="D27655" s="32"/>
      <c r="G27655" s="32"/>
      <c r="I27655" s="7"/>
      <c r="J27655" s="7"/>
      <c r="K27655" s="7"/>
      <c r="N27655" s="7"/>
    </row>
    <row r="27656" spans="4:14" s="1" customFormat="1">
      <c r="D27656" s="32"/>
      <c r="G27656" s="32"/>
      <c r="I27656" s="7"/>
      <c r="J27656" s="7"/>
      <c r="K27656" s="7"/>
      <c r="N27656" s="7"/>
    </row>
    <row r="27657" spans="4:14" s="1" customFormat="1">
      <c r="D27657" s="32"/>
      <c r="G27657" s="32"/>
      <c r="I27657" s="7"/>
      <c r="J27657" s="7"/>
      <c r="K27657" s="7"/>
      <c r="N27657" s="7"/>
    </row>
    <row r="27658" spans="4:14" s="1" customFormat="1">
      <c r="D27658" s="32"/>
      <c r="G27658" s="32"/>
      <c r="I27658" s="7"/>
      <c r="J27658" s="7"/>
      <c r="K27658" s="7"/>
      <c r="N27658" s="7"/>
    </row>
    <row r="27659" spans="4:14" s="1" customFormat="1">
      <c r="D27659" s="32"/>
      <c r="G27659" s="32"/>
      <c r="I27659" s="7"/>
      <c r="J27659" s="7"/>
      <c r="K27659" s="7"/>
      <c r="N27659" s="7"/>
    </row>
    <row r="27660" spans="4:14" s="1" customFormat="1">
      <c r="D27660" s="32"/>
      <c r="G27660" s="32"/>
      <c r="I27660" s="7"/>
      <c r="J27660" s="7"/>
      <c r="K27660" s="7"/>
      <c r="N27660" s="7"/>
    </row>
    <row r="27661" spans="4:14" s="1" customFormat="1">
      <c r="D27661" s="32"/>
      <c r="G27661" s="32"/>
      <c r="I27661" s="7"/>
      <c r="J27661" s="7"/>
      <c r="K27661" s="7"/>
      <c r="N27661" s="7"/>
    </row>
    <row r="27662" spans="4:14" s="1" customFormat="1">
      <c r="D27662" s="32"/>
      <c r="G27662" s="32"/>
      <c r="I27662" s="7"/>
      <c r="J27662" s="7"/>
      <c r="K27662" s="7"/>
      <c r="N27662" s="7"/>
    </row>
    <row r="27663" spans="4:14" s="1" customFormat="1">
      <c r="D27663" s="32"/>
      <c r="G27663" s="32"/>
      <c r="I27663" s="7"/>
      <c r="J27663" s="7"/>
      <c r="K27663" s="7"/>
      <c r="N27663" s="7"/>
    </row>
    <row r="27664" spans="4:14" s="1" customFormat="1">
      <c r="D27664" s="32"/>
      <c r="G27664" s="32"/>
      <c r="I27664" s="7"/>
      <c r="J27664" s="7"/>
      <c r="K27664" s="7"/>
      <c r="N27664" s="7"/>
    </row>
    <row r="27665" spans="4:14" s="1" customFormat="1">
      <c r="D27665" s="32"/>
      <c r="G27665" s="32"/>
      <c r="I27665" s="7"/>
      <c r="J27665" s="7"/>
      <c r="K27665" s="7"/>
      <c r="N27665" s="7"/>
    </row>
    <row r="27666" spans="4:14" s="1" customFormat="1">
      <c r="D27666" s="32"/>
      <c r="G27666" s="32"/>
      <c r="I27666" s="7"/>
      <c r="J27666" s="7"/>
      <c r="K27666" s="7"/>
      <c r="N27666" s="7"/>
    </row>
    <row r="27667" spans="4:14" s="1" customFormat="1">
      <c r="D27667" s="32"/>
      <c r="G27667" s="32"/>
      <c r="I27667" s="7"/>
      <c r="J27667" s="7"/>
      <c r="K27667" s="7"/>
      <c r="N27667" s="7"/>
    </row>
    <row r="27668" spans="4:14" s="1" customFormat="1">
      <c r="D27668" s="32"/>
      <c r="G27668" s="32"/>
      <c r="I27668" s="7"/>
      <c r="J27668" s="7"/>
      <c r="K27668" s="7"/>
      <c r="N27668" s="7"/>
    </row>
    <row r="27669" spans="4:14" s="1" customFormat="1">
      <c r="D27669" s="32"/>
      <c r="G27669" s="32"/>
      <c r="I27669" s="7"/>
      <c r="J27669" s="7"/>
      <c r="K27669" s="7"/>
      <c r="N27669" s="7"/>
    </row>
    <row r="27670" spans="4:14" s="1" customFormat="1">
      <c r="D27670" s="32"/>
      <c r="G27670" s="32"/>
      <c r="I27670" s="7"/>
      <c r="J27670" s="7"/>
      <c r="K27670" s="7"/>
      <c r="N27670" s="7"/>
    </row>
    <row r="27671" spans="4:14" s="1" customFormat="1">
      <c r="D27671" s="32"/>
      <c r="G27671" s="32"/>
      <c r="I27671" s="7"/>
      <c r="J27671" s="7"/>
      <c r="K27671" s="7"/>
      <c r="N27671" s="7"/>
    </row>
    <row r="27672" spans="4:14" s="1" customFormat="1">
      <c r="D27672" s="32"/>
      <c r="G27672" s="32"/>
      <c r="I27672" s="7"/>
      <c r="J27672" s="7"/>
      <c r="K27672" s="7"/>
      <c r="N27672" s="7"/>
    </row>
    <row r="27673" spans="4:14" s="1" customFormat="1">
      <c r="D27673" s="32"/>
      <c r="G27673" s="32"/>
      <c r="I27673" s="7"/>
      <c r="J27673" s="7"/>
      <c r="K27673" s="7"/>
      <c r="N27673" s="7"/>
    </row>
    <row r="27674" spans="4:14" s="1" customFormat="1">
      <c r="D27674" s="32"/>
      <c r="G27674" s="32"/>
      <c r="I27674" s="7"/>
      <c r="J27674" s="7"/>
      <c r="K27674" s="7"/>
      <c r="N27674" s="7"/>
    </row>
    <row r="27675" spans="4:14" s="1" customFormat="1">
      <c r="D27675" s="32"/>
      <c r="G27675" s="32"/>
      <c r="I27675" s="7"/>
      <c r="J27675" s="7"/>
      <c r="K27675" s="7"/>
      <c r="N27675" s="7"/>
    </row>
    <row r="27676" spans="4:14" s="1" customFormat="1">
      <c r="D27676" s="32"/>
      <c r="G27676" s="32"/>
      <c r="I27676" s="7"/>
      <c r="J27676" s="7"/>
      <c r="K27676" s="7"/>
      <c r="N27676" s="7"/>
    </row>
    <row r="27677" spans="4:14" s="1" customFormat="1">
      <c r="D27677" s="32"/>
      <c r="G27677" s="32"/>
      <c r="I27677" s="7"/>
      <c r="J27677" s="7"/>
      <c r="K27677" s="7"/>
      <c r="N27677" s="7"/>
    </row>
    <row r="27678" spans="4:14" s="1" customFormat="1">
      <c r="D27678" s="32"/>
      <c r="G27678" s="32"/>
      <c r="I27678" s="7"/>
      <c r="J27678" s="7"/>
      <c r="K27678" s="7"/>
      <c r="N27678" s="7"/>
    </row>
    <row r="27679" spans="4:14" s="1" customFormat="1">
      <c r="D27679" s="32"/>
      <c r="G27679" s="32"/>
      <c r="I27679" s="7"/>
      <c r="J27679" s="7"/>
      <c r="K27679" s="7"/>
      <c r="N27679" s="7"/>
    </row>
    <row r="27680" spans="4:14" s="1" customFormat="1">
      <c r="D27680" s="32"/>
      <c r="G27680" s="32"/>
      <c r="I27680" s="7"/>
      <c r="J27680" s="7"/>
      <c r="K27680" s="7"/>
      <c r="N27680" s="7"/>
    </row>
    <row r="27681" spans="4:14" s="1" customFormat="1">
      <c r="D27681" s="32"/>
      <c r="G27681" s="32"/>
      <c r="I27681" s="7"/>
      <c r="J27681" s="7"/>
      <c r="K27681" s="7"/>
      <c r="N27681" s="7"/>
    </row>
    <row r="27682" spans="4:14" s="1" customFormat="1">
      <c r="D27682" s="32"/>
      <c r="G27682" s="32"/>
      <c r="I27682" s="7"/>
      <c r="J27682" s="7"/>
      <c r="K27682" s="7"/>
      <c r="N27682" s="7"/>
    </row>
    <row r="27683" spans="4:14" s="1" customFormat="1">
      <c r="D27683" s="32"/>
      <c r="G27683" s="32"/>
      <c r="I27683" s="7"/>
      <c r="J27683" s="7"/>
      <c r="K27683" s="7"/>
      <c r="N27683" s="7"/>
    </row>
    <row r="27684" spans="4:14" s="1" customFormat="1">
      <c r="D27684" s="32"/>
      <c r="G27684" s="32"/>
      <c r="I27684" s="7"/>
      <c r="J27684" s="7"/>
      <c r="K27684" s="7"/>
      <c r="N27684" s="7"/>
    </row>
    <row r="27685" spans="4:14" s="1" customFormat="1">
      <c r="D27685" s="32"/>
      <c r="G27685" s="32"/>
      <c r="I27685" s="7"/>
      <c r="J27685" s="7"/>
      <c r="K27685" s="7"/>
      <c r="N27685" s="7"/>
    </row>
    <row r="27686" spans="4:14" s="1" customFormat="1">
      <c r="D27686" s="32"/>
      <c r="G27686" s="32"/>
      <c r="I27686" s="7"/>
      <c r="J27686" s="7"/>
      <c r="K27686" s="7"/>
      <c r="N27686" s="7"/>
    </row>
    <row r="27687" spans="4:14" s="1" customFormat="1">
      <c r="D27687" s="32"/>
      <c r="G27687" s="32"/>
      <c r="I27687" s="7"/>
      <c r="J27687" s="7"/>
      <c r="K27687" s="7"/>
      <c r="N27687" s="7"/>
    </row>
    <row r="27688" spans="4:14" s="1" customFormat="1">
      <c r="D27688" s="32"/>
      <c r="G27688" s="32"/>
      <c r="I27688" s="7"/>
      <c r="J27688" s="7"/>
      <c r="K27688" s="7"/>
      <c r="N27688" s="7"/>
    </row>
    <row r="27689" spans="4:14" s="1" customFormat="1">
      <c r="D27689" s="32"/>
      <c r="G27689" s="32"/>
      <c r="I27689" s="7"/>
      <c r="J27689" s="7"/>
      <c r="K27689" s="7"/>
      <c r="N27689" s="7"/>
    </row>
    <row r="27690" spans="4:14" s="1" customFormat="1">
      <c r="D27690" s="32"/>
      <c r="G27690" s="32"/>
      <c r="I27690" s="7"/>
      <c r="J27690" s="7"/>
      <c r="K27690" s="7"/>
      <c r="N27690" s="7"/>
    </row>
    <row r="27691" spans="4:14" s="1" customFormat="1">
      <c r="D27691" s="32"/>
      <c r="G27691" s="32"/>
      <c r="I27691" s="7"/>
      <c r="J27691" s="7"/>
      <c r="K27691" s="7"/>
      <c r="N27691" s="7"/>
    </row>
    <row r="27692" spans="4:14" s="1" customFormat="1">
      <c r="D27692" s="32"/>
      <c r="G27692" s="32"/>
      <c r="I27692" s="7"/>
      <c r="J27692" s="7"/>
      <c r="K27692" s="7"/>
      <c r="N27692" s="7"/>
    </row>
    <row r="27693" spans="4:14" s="1" customFormat="1">
      <c r="D27693" s="32"/>
      <c r="G27693" s="32"/>
      <c r="I27693" s="7"/>
      <c r="J27693" s="7"/>
      <c r="K27693" s="7"/>
      <c r="N27693" s="7"/>
    </row>
    <row r="27694" spans="4:14" s="1" customFormat="1">
      <c r="D27694" s="32"/>
      <c r="G27694" s="32"/>
      <c r="I27694" s="7"/>
      <c r="J27694" s="7"/>
      <c r="K27694" s="7"/>
      <c r="N27694" s="7"/>
    </row>
    <row r="27695" spans="4:14" s="1" customFormat="1">
      <c r="D27695" s="32"/>
      <c r="G27695" s="32"/>
      <c r="I27695" s="7"/>
      <c r="J27695" s="7"/>
      <c r="K27695" s="7"/>
      <c r="N27695" s="7"/>
    </row>
    <row r="27696" spans="4:14" s="1" customFormat="1">
      <c r="D27696" s="32"/>
      <c r="G27696" s="32"/>
      <c r="I27696" s="7"/>
      <c r="J27696" s="7"/>
      <c r="K27696" s="7"/>
      <c r="N27696" s="7"/>
    </row>
    <row r="27697" spans="4:14" s="1" customFormat="1">
      <c r="D27697" s="32"/>
      <c r="G27697" s="32"/>
      <c r="I27697" s="7"/>
      <c r="J27697" s="7"/>
      <c r="K27697" s="7"/>
      <c r="N27697" s="7"/>
    </row>
    <row r="27698" spans="4:14" s="1" customFormat="1">
      <c r="D27698" s="32"/>
      <c r="G27698" s="32"/>
      <c r="I27698" s="7"/>
      <c r="J27698" s="7"/>
      <c r="K27698" s="7"/>
      <c r="N27698" s="7"/>
    </row>
    <row r="27699" spans="4:14" s="1" customFormat="1">
      <c r="D27699" s="32"/>
      <c r="G27699" s="32"/>
      <c r="I27699" s="7"/>
      <c r="J27699" s="7"/>
      <c r="K27699" s="7"/>
      <c r="N27699" s="7"/>
    </row>
    <row r="27700" spans="4:14" s="1" customFormat="1">
      <c r="D27700" s="32"/>
      <c r="G27700" s="32"/>
      <c r="I27700" s="7"/>
      <c r="J27700" s="7"/>
      <c r="K27700" s="7"/>
      <c r="N27700" s="7"/>
    </row>
    <row r="27701" spans="4:14" s="1" customFormat="1">
      <c r="D27701" s="32"/>
      <c r="G27701" s="32"/>
      <c r="I27701" s="7"/>
      <c r="J27701" s="7"/>
      <c r="K27701" s="7"/>
      <c r="N27701" s="7"/>
    </row>
    <row r="27702" spans="4:14" s="1" customFormat="1">
      <c r="D27702" s="32"/>
      <c r="G27702" s="32"/>
      <c r="I27702" s="7"/>
      <c r="J27702" s="7"/>
      <c r="K27702" s="7"/>
      <c r="N27702" s="7"/>
    </row>
    <row r="27703" spans="4:14" s="1" customFormat="1">
      <c r="D27703" s="32"/>
      <c r="G27703" s="32"/>
      <c r="I27703" s="7"/>
      <c r="J27703" s="7"/>
      <c r="K27703" s="7"/>
      <c r="N27703" s="7"/>
    </row>
    <row r="27704" spans="4:14" s="1" customFormat="1">
      <c r="D27704" s="32"/>
      <c r="G27704" s="32"/>
      <c r="I27704" s="7"/>
      <c r="J27704" s="7"/>
      <c r="K27704" s="7"/>
      <c r="N27704" s="7"/>
    </row>
    <row r="27705" spans="4:14" s="1" customFormat="1">
      <c r="D27705" s="32"/>
      <c r="G27705" s="32"/>
      <c r="I27705" s="7"/>
      <c r="J27705" s="7"/>
      <c r="K27705" s="7"/>
      <c r="N27705" s="7"/>
    </row>
    <row r="27706" spans="4:14" s="1" customFormat="1">
      <c r="D27706" s="32"/>
      <c r="G27706" s="32"/>
      <c r="I27706" s="7"/>
      <c r="J27706" s="7"/>
      <c r="K27706" s="7"/>
      <c r="N27706" s="7"/>
    </row>
    <row r="27707" spans="4:14" s="1" customFormat="1">
      <c r="D27707" s="32"/>
      <c r="G27707" s="32"/>
      <c r="I27707" s="7"/>
      <c r="J27707" s="7"/>
      <c r="K27707" s="7"/>
      <c r="N27707" s="7"/>
    </row>
    <row r="27708" spans="4:14" s="1" customFormat="1">
      <c r="D27708" s="32"/>
      <c r="G27708" s="32"/>
      <c r="I27708" s="7"/>
      <c r="J27708" s="7"/>
      <c r="K27708" s="7"/>
      <c r="N27708" s="7"/>
    </row>
    <row r="27709" spans="4:14" s="1" customFormat="1">
      <c r="D27709" s="32"/>
      <c r="G27709" s="32"/>
      <c r="I27709" s="7"/>
      <c r="J27709" s="7"/>
      <c r="K27709" s="7"/>
      <c r="N27709" s="7"/>
    </row>
    <row r="27710" spans="4:14" s="1" customFormat="1">
      <c r="D27710" s="32"/>
      <c r="G27710" s="32"/>
      <c r="I27710" s="7"/>
      <c r="J27710" s="7"/>
      <c r="K27710" s="7"/>
      <c r="N27710" s="7"/>
    </row>
    <row r="27711" spans="4:14" s="1" customFormat="1">
      <c r="D27711" s="32"/>
      <c r="G27711" s="32"/>
      <c r="I27711" s="7"/>
      <c r="J27711" s="7"/>
      <c r="K27711" s="7"/>
      <c r="N27711" s="7"/>
    </row>
    <row r="27712" spans="4:14" s="1" customFormat="1">
      <c r="D27712" s="32"/>
      <c r="G27712" s="32"/>
      <c r="I27712" s="7"/>
      <c r="J27712" s="7"/>
      <c r="K27712" s="7"/>
      <c r="N27712" s="7"/>
    </row>
    <row r="27713" spans="4:14" s="1" customFormat="1">
      <c r="D27713" s="32"/>
      <c r="G27713" s="32"/>
      <c r="I27713" s="7"/>
      <c r="J27713" s="7"/>
      <c r="K27713" s="7"/>
      <c r="N27713" s="7"/>
    </row>
    <row r="27714" spans="4:14" s="1" customFormat="1">
      <c r="D27714" s="32"/>
      <c r="G27714" s="32"/>
      <c r="I27714" s="7"/>
      <c r="J27714" s="7"/>
      <c r="K27714" s="7"/>
      <c r="N27714" s="7"/>
    </row>
    <row r="27715" spans="4:14" s="1" customFormat="1">
      <c r="D27715" s="32"/>
      <c r="G27715" s="32"/>
      <c r="I27715" s="7"/>
      <c r="J27715" s="7"/>
      <c r="K27715" s="7"/>
      <c r="N27715" s="7"/>
    </row>
    <row r="27716" spans="4:14" s="1" customFormat="1">
      <c r="D27716" s="32"/>
      <c r="G27716" s="32"/>
      <c r="I27716" s="7"/>
      <c r="J27716" s="7"/>
      <c r="K27716" s="7"/>
      <c r="N27716" s="7"/>
    </row>
    <row r="27717" spans="4:14" s="1" customFormat="1">
      <c r="D27717" s="32"/>
      <c r="G27717" s="32"/>
      <c r="I27717" s="7"/>
      <c r="J27717" s="7"/>
      <c r="K27717" s="7"/>
      <c r="N27717" s="7"/>
    </row>
    <row r="27718" spans="4:14" s="1" customFormat="1">
      <c r="D27718" s="32"/>
      <c r="G27718" s="32"/>
      <c r="I27718" s="7"/>
      <c r="J27718" s="7"/>
      <c r="K27718" s="7"/>
      <c r="N27718" s="7"/>
    </row>
    <row r="27719" spans="4:14" s="1" customFormat="1">
      <c r="D27719" s="32"/>
      <c r="G27719" s="32"/>
      <c r="I27719" s="7"/>
      <c r="J27719" s="7"/>
      <c r="K27719" s="7"/>
      <c r="N27719" s="7"/>
    </row>
    <row r="27720" spans="4:14" s="1" customFormat="1">
      <c r="D27720" s="32"/>
      <c r="G27720" s="32"/>
      <c r="I27720" s="7"/>
      <c r="J27720" s="7"/>
      <c r="K27720" s="7"/>
      <c r="N27720" s="7"/>
    </row>
    <row r="27721" spans="4:14" s="1" customFormat="1">
      <c r="D27721" s="32"/>
      <c r="G27721" s="32"/>
      <c r="I27721" s="7"/>
      <c r="J27721" s="7"/>
      <c r="K27721" s="7"/>
      <c r="N27721" s="7"/>
    </row>
    <row r="27722" spans="4:14" s="1" customFormat="1">
      <c r="D27722" s="32"/>
      <c r="G27722" s="32"/>
      <c r="I27722" s="7"/>
      <c r="J27722" s="7"/>
      <c r="K27722" s="7"/>
      <c r="N27722" s="7"/>
    </row>
    <row r="27723" spans="4:14" s="1" customFormat="1">
      <c r="D27723" s="32"/>
      <c r="G27723" s="32"/>
      <c r="I27723" s="7"/>
      <c r="J27723" s="7"/>
      <c r="K27723" s="7"/>
      <c r="N27723" s="7"/>
    </row>
    <row r="27724" spans="4:14" s="1" customFormat="1">
      <c r="D27724" s="32"/>
      <c r="G27724" s="32"/>
      <c r="I27724" s="7"/>
      <c r="J27724" s="7"/>
      <c r="K27724" s="7"/>
      <c r="N27724" s="7"/>
    </row>
    <row r="27725" spans="4:14" s="1" customFormat="1">
      <c r="D27725" s="32"/>
      <c r="G27725" s="32"/>
      <c r="I27725" s="7"/>
      <c r="J27725" s="7"/>
      <c r="K27725" s="7"/>
      <c r="N27725" s="7"/>
    </row>
    <row r="27726" spans="4:14" s="1" customFormat="1">
      <c r="D27726" s="32"/>
      <c r="G27726" s="32"/>
      <c r="I27726" s="7"/>
      <c r="J27726" s="7"/>
      <c r="K27726" s="7"/>
      <c r="N27726" s="7"/>
    </row>
    <row r="27727" spans="4:14" s="1" customFormat="1">
      <c r="D27727" s="32"/>
      <c r="G27727" s="32"/>
      <c r="I27727" s="7"/>
      <c r="J27727" s="7"/>
      <c r="K27727" s="7"/>
      <c r="N27727" s="7"/>
    </row>
    <row r="27728" spans="4:14" s="1" customFormat="1">
      <c r="D27728" s="32"/>
      <c r="G27728" s="32"/>
      <c r="I27728" s="7"/>
      <c r="J27728" s="7"/>
      <c r="K27728" s="7"/>
      <c r="N27728" s="7"/>
    </row>
    <row r="27729" spans="4:14" s="1" customFormat="1">
      <c r="D27729" s="32"/>
      <c r="G27729" s="32"/>
      <c r="I27729" s="7"/>
      <c r="J27729" s="7"/>
      <c r="K27729" s="7"/>
      <c r="N27729" s="7"/>
    </row>
    <row r="27730" spans="4:14" s="1" customFormat="1">
      <c r="D27730" s="32"/>
      <c r="G27730" s="32"/>
      <c r="I27730" s="7"/>
      <c r="J27730" s="7"/>
      <c r="K27730" s="7"/>
      <c r="N27730" s="7"/>
    </row>
    <row r="27731" spans="4:14" s="1" customFormat="1">
      <c r="D27731" s="32"/>
      <c r="G27731" s="32"/>
      <c r="I27731" s="7"/>
      <c r="J27731" s="7"/>
      <c r="K27731" s="7"/>
      <c r="N27731" s="7"/>
    </row>
    <row r="27732" spans="4:14" s="1" customFormat="1">
      <c r="D27732" s="32"/>
      <c r="G27732" s="32"/>
      <c r="I27732" s="7"/>
      <c r="J27732" s="7"/>
      <c r="K27732" s="7"/>
      <c r="N27732" s="7"/>
    </row>
    <row r="27733" spans="4:14" s="1" customFormat="1">
      <c r="D27733" s="32"/>
      <c r="G27733" s="32"/>
      <c r="I27733" s="7"/>
      <c r="J27733" s="7"/>
      <c r="K27733" s="7"/>
      <c r="N27733" s="7"/>
    </row>
    <row r="27734" spans="4:14" s="1" customFormat="1">
      <c r="D27734" s="32"/>
      <c r="G27734" s="32"/>
      <c r="I27734" s="7"/>
      <c r="J27734" s="7"/>
      <c r="K27734" s="7"/>
      <c r="N27734" s="7"/>
    </row>
    <row r="27735" spans="4:14" s="1" customFormat="1">
      <c r="D27735" s="32"/>
      <c r="G27735" s="32"/>
      <c r="I27735" s="7"/>
      <c r="J27735" s="7"/>
      <c r="K27735" s="7"/>
      <c r="N27735" s="7"/>
    </row>
    <row r="27736" spans="4:14" s="1" customFormat="1">
      <c r="D27736" s="32"/>
      <c r="G27736" s="32"/>
      <c r="I27736" s="7"/>
      <c r="J27736" s="7"/>
      <c r="K27736" s="7"/>
      <c r="N27736" s="7"/>
    </row>
    <row r="27737" spans="4:14" s="1" customFormat="1">
      <c r="D27737" s="32"/>
      <c r="G27737" s="32"/>
      <c r="I27737" s="7"/>
      <c r="J27737" s="7"/>
      <c r="K27737" s="7"/>
      <c r="N27737" s="7"/>
    </row>
    <row r="27738" spans="4:14" s="1" customFormat="1">
      <c r="D27738" s="32"/>
      <c r="G27738" s="32"/>
      <c r="I27738" s="7"/>
      <c r="J27738" s="7"/>
      <c r="K27738" s="7"/>
      <c r="N27738" s="7"/>
    </row>
    <row r="27739" spans="4:14" s="1" customFormat="1">
      <c r="D27739" s="32"/>
      <c r="G27739" s="32"/>
      <c r="I27739" s="7"/>
      <c r="J27739" s="7"/>
      <c r="K27739" s="7"/>
      <c r="N27739" s="7"/>
    </row>
    <row r="27740" spans="4:14" s="1" customFormat="1">
      <c r="D27740" s="32"/>
      <c r="G27740" s="32"/>
      <c r="I27740" s="7"/>
      <c r="J27740" s="7"/>
      <c r="K27740" s="7"/>
      <c r="N27740" s="7"/>
    </row>
    <row r="27741" spans="4:14" s="1" customFormat="1">
      <c r="D27741" s="32"/>
      <c r="G27741" s="32"/>
      <c r="I27741" s="7"/>
      <c r="J27741" s="7"/>
      <c r="K27741" s="7"/>
      <c r="N27741" s="7"/>
    </row>
    <row r="27742" spans="4:14" s="1" customFormat="1">
      <c r="D27742" s="32"/>
      <c r="G27742" s="32"/>
      <c r="I27742" s="7"/>
      <c r="J27742" s="7"/>
      <c r="K27742" s="7"/>
      <c r="N27742" s="7"/>
    </row>
    <row r="27743" spans="4:14" s="1" customFormat="1">
      <c r="D27743" s="32"/>
      <c r="G27743" s="32"/>
      <c r="I27743" s="7"/>
      <c r="J27743" s="7"/>
      <c r="K27743" s="7"/>
      <c r="N27743" s="7"/>
    </row>
    <row r="27744" spans="4:14" s="1" customFormat="1">
      <c r="D27744" s="32"/>
      <c r="G27744" s="32"/>
      <c r="I27744" s="7"/>
      <c r="J27744" s="7"/>
      <c r="K27744" s="7"/>
      <c r="N27744" s="7"/>
    </row>
    <row r="27745" spans="4:14" s="1" customFormat="1">
      <c r="D27745" s="32"/>
      <c r="G27745" s="32"/>
      <c r="I27745" s="7"/>
      <c r="J27745" s="7"/>
      <c r="K27745" s="7"/>
      <c r="N27745" s="7"/>
    </row>
    <row r="27746" spans="4:14" s="1" customFormat="1">
      <c r="D27746" s="32"/>
      <c r="G27746" s="32"/>
      <c r="I27746" s="7"/>
      <c r="J27746" s="7"/>
      <c r="K27746" s="7"/>
      <c r="N27746" s="7"/>
    </row>
    <row r="27747" spans="4:14" s="1" customFormat="1">
      <c r="D27747" s="32"/>
      <c r="G27747" s="32"/>
      <c r="I27747" s="7"/>
      <c r="J27747" s="7"/>
      <c r="K27747" s="7"/>
      <c r="N27747" s="7"/>
    </row>
    <row r="27748" spans="4:14" s="1" customFormat="1">
      <c r="D27748" s="32"/>
      <c r="G27748" s="32"/>
      <c r="I27748" s="7"/>
      <c r="J27748" s="7"/>
      <c r="K27748" s="7"/>
      <c r="N27748" s="7"/>
    </row>
    <row r="27749" spans="4:14" s="1" customFormat="1">
      <c r="D27749" s="32"/>
      <c r="G27749" s="32"/>
      <c r="I27749" s="7"/>
      <c r="J27749" s="7"/>
      <c r="K27749" s="7"/>
      <c r="N27749" s="7"/>
    </row>
    <row r="27750" spans="4:14" s="1" customFormat="1">
      <c r="D27750" s="32"/>
      <c r="G27750" s="32"/>
      <c r="I27750" s="7"/>
      <c r="J27750" s="7"/>
      <c r="K27750" s="7"/>
      <c r="N27750" s="7"/>
    </row>
    <row r="27751" spans="4:14" s="1" customFormat="1">
      <c r="D27751" s="32"/>
      <c r="G27751" s="32"/>
      <c r="I27751" s="7"/>
      <c r="J27751" s="7"/>
      <c r="K27751" s="7"/>
      <c r="N27751" s="7"/>
    </row>
    <row r="27752" spans="4:14" s="1" customFormat="1">
      <c r="D27752" s="32"/>
      <c r="G27752" s="32"/>
      <c r="I27752" s="7"/>
      <c r="J27752" s="7"/>
      <c r="K27752" s="7"/>
      <c r="N27752" s="7"/>
    </row>
    <row r="27753" spans="4:14" s="1" customFormat="1">
      <c r="D27753" s="32"/>
      <c r="G27753" s="32"/>
      <c r="I27753" s="7"/>
      <c r="J27753" s="7"/>
      <c r="K27753" s="7"/>
      <c r="N27753" s="7"/>
    </row>
    <row r="27754" spans="4:14" s="1" customFormat="1">
      <c r="D27754" s="32"/>
      <c r="G27754" s="32"/>
      <c r="I27754" s="7"/>
      <c r="J27754" s="7"/>
      <c r="K27754" s="7"/>
      <c r="N27754" s="7"/>
    </row>
    <row r="27755" spans="4:14" s="1" customFormat="1">
      <c r="D27755" s="32"/>
      <c r="G27755" s="32"/>
      <c r="I27755" s="7"/>
      <c r="J27755" s="7"/>
      <c r="K27755" s="7"/>
      <c r="N27755" s="7"/>
    </row>
    <row r="27756" spans="4:14" s="1" customFormat="1">
      <c r="D27756" s="32"/>
      <c r="G27756" s="32"/>
      <c r="I27756" s="7"/>
      <c r="J27756" s="7"/>
      <c r="K27756" s="7"/>
      <c r="N27756" s="7"/>
    </row>
    <row r="27757" spans="4:14" s="1" customFormat="1">
      <c r="D27757" s="32"/>
      <c r="G27757" s="32"/>
      <c r="I27757" s="7"/>
      <c r="J27757" s="7"/>
      <c r="K27757" s="7"/>
      <c r="N27757" s="7"/>
    </row>
    <row r="27758" spans="4:14" s="1" customFormat="1">
      <c r="D27758" s="32"/>
      <c r="G27758" s="32"/>
      <c r="I27758" s="7"/>
      <c r="J27758" s="7"/>
      <c r="K27758" s="7"/>
      <c r="N27758" s="7"/>
    </row>
    <row r="27759" spans="4:14" s="1" customFormat="1">
      <c r="D27759" s="32"/>
      <c r="G27759" s="32"/>
      <c r="I27759" s="7"/>
      <c r="J27759" s="7"/>
      <c r="K27759" s="7"/>
      <c r="N27759" s="7"/>
    </row>
    <row r="27760" spans="4:14" s="1" customFormat="1">
      <c r="D27760" s="32"/>
      <c r="G27760" s="32"/>
      <c r="I27760" s="7"/>
      <c r="J27760" s="7"/>
      <c r="K27760" s="7"/>
      <c r="N27760" s="7"/>
    </row>
    <row r="27761" spans="4:14" s="1" customFormat="1">
      <c r="D27761" s="32"/>
      <c r="G27761" s="32"/>
      <c r="I27761" s="7"/>
      <c r="J27761" s="7"/>
      <c r="K27761" s="7"/>
      <c r="N27761" s="7"/>
    </row>
    <row r="27762" spans="4:14" s="1" customFormat="1">
      <c r="D27762" s="32"/>
      <c r="G27762" s="32"/>
      <c r="I27762" s="7"/>
      <c r="J27762" s="7"/>
      <c r="K27762" s="7"/>
      <c r="N27762" s="7"/>
    </row>
    <row r="27763" spans="4:14" s="1" customFormat="1">
      <c r="D27763" s="32"/>
      <c r="G27763" s="32"/>
      <c r="I27763" s="7"/>
      <c r="J27763" s="7"/>
      <c r="K27763" s="7"/>
      <c r="N27763" s="7"/>
    </row>
    <row r="27764" spans="4:14" s="1" customFormat="1">
      <c r="D27764" s="32"/>
      <c r="G27764" s="32"/>
      <c r="I27764" s="7"/>
      <c r="J27764" s="7"/>
      <c r="K27764" s="7"/>
      <c r="N27764" s="7"/>
    </row>
    <row r="27765" spans="4:14" s="1" customFormat="1">
      <c r="D27765" s="32"/>
      <c r="G27765" s="32"/>
      <c r="I27765" s="7"/>
      <c r="J27765" s="7"/>
      <c r="K27765" s="7"/>
      <c r="N27765" s="7"/>
    </row>
    <row r="27766" spans="4:14" s="1" customFormat="1">
      <c r="D27766" s="32"/>
      <c r="G27766" s="32"/>
      <c r="I27766" s="7"/>
      <c r="J27766" s="7"/>
      <c r="K27766" s="7"/>
      <c r="N27766" s="7"/>
    </row>
    <row r="27767" spans="4:14" s="1" customFormat="1">
      <c r="D27767" s="32"/>
      <c r="G27767" s="32"/>
      <c r="I27767" s="7"/>
      <c r="J27767" s="7"/>
      <c r="K27767" s="7"/>
      <c r="N27767" s="7"/>
    </row>
    <row r="27768" spans="4:14" s="1" customFormat="1">
      <c r="D27768" s="32"/>
      <c r="G27768" s="32"/>
      <c r="I27768" s="7"/>
      <c r="J27768" s="7"/>
      <c r="K27768" s="7"/>
      <c r="N27768" s="7"/>
    </row>
    <row r="27769" spans="4:14" s="1" customFormat="1">
      <c r="D27769" s="32"/>
      <c r="G27769" s="32"/>
      <c r="I27769" s="7"/>
      <c r="J27769" s="7"/>
      <c r="K27769" s="7"/>
      <c r="N27769" s="7"/>
    </row>
    <row r="27770" spans="4:14" s="1" customFormat="1">
      <c r="D27770" s="32"/>
      <c r="G27770" s="32"/>
      <c r="I27770" s="7"/>
      <c r="J27770" s="7"/>
      <c r="K27770" s="7"/>
      <c r="N27770" s="7"/>
    </row>
    <row r="27771" spans="4:14" s="1" customFormat="1">
      <c r="D27771" s="32"/>
      <c r="G27771" s="32"/>
      <c r="I27771" s="7"/>
      <c r="J27771" s="7"/>
      <c r="K27771" s="7"/>
      <c r="N27771" s="7"/>
    </row>
    <row r="27772" spans="4:14" s="1" customFormat="1">
      <c r="D27772" s="32"/>
      <c r="G27772" s="32"/>
      <c r="I27772" s="7"/>
      <c r="J27772" s="7"/>
      <c r="K27772" s="7"/>
      <c r="N27772" s="7"/>
    </row>
    <row r="27773" spans="4:14" s="1" customFormat="1">
      <c r="D27773" s="32"/>
      <c r="G27773" s="32"/>
      <c r="I27773" s="7"/>
      <c r="J27773" s="7"/>
      <c r="K27773" s="7"/>
      <c r="N27773" s="7"/>
    </row>
    <row r="27774" spans="4:14" s="1" customFormat="1">
      <c r="D27774" s="32"/>
      <c r="G27774" s="32"/>
      <c r="I27774" s="7"/>
      <c r="J27774" s="7"/>
      <c r="K27774" s="7"/>
      <c r="N27774" s="7"/>
    </row>
    <row r="27775" spans="4:14" s="1" customFormat="1">
      <c r="D27775" s="32"/>
      <c r="G27775" s="32"/>
      <c r="I27775" s="7"/>
      <c r="J27775" s="7"/>
      <c r="K27775" s="7"/>
      <c r="N27775" s="7"/>
    </row>
    <row r="27776" spans="4:14" s="1" customFormat="1">
      <c r="D27776" s="32"/>
      <c r="G27776" s="32"/>
      <c r="I27776" s="7"/>
      <c r="J27776" s="7"/>
      <c r="K27776" s="7"/>
      <c r="N27776" s="7"/>
    </row>
    <row r="27777" spans="4:14" s="1" customFormat="1">
      <c r="D27777" s="32"/>
      <c r="G27777" s="32"/>
      <c r="I27777" s="7"/>
      <c r="J27777" s="7"/>
      <c r="K27777" s="7"/>
      <c r="N27777" s="7"/>
    </row>
    <row r="27778" spans="4:14" s="1" customFormat="1">
      <c r="D27778" s="32"/>
      <c r="G27778" s="32"/>
      <c r="I27778" s="7"/>
      <c r="J27778" s="7"/>
      <c r="K27778" s="7"/>
      <c r="N27778" s="7"/>
    </row>
    <row r="27779" spans="4:14" s="1" customFormat="1">
      <c r="D27779" s="32"/>
      <c r="G27779" s="32"/>
      <c r="I27779" s="7"/>
      <c r="J27779" s="7"/>
      <c r="K27779" s="7"/>
      <c r="N27779" s="7"/>
    </row>
    <row r="27780" spans="4:14" s="1" customFormat="1">
      <c r="D27780" s="32"/>
      <c r="G27780" s="32"/>
      <c r="I27780" s="7"/>
      <c r="J27780" s="7"/>
      <c r="K27780" s="7"/>
      <c r="N27780" s="7"/>
    </row>
    <row r="27781" spans="4:14" s="1" customFormat="1">
      <c r="D27781" s="32"/>
      <c r="G27781" s="32"/>
      <c r="I27781" s="7"/>
      <c r="J27781" s="7"/>
      <c r="K27781" s="7"/>
      <c r="N27781" s="7"/>
    </row>
    <row r="27782" spans="4:14" s="1" customFormat="1">
      <c r="D27782" s="32"/>
      <c r="G27782" s="32"/>
      <c r="I27782" s="7"/>
      <c r="J27782" s="7"/>
      <c r="K27782" s="7"/>
      <c r="N27782" s="7"/>
    </row>
    <row r="27783" spans="4:14" s="1" customFormat="1">
      <c r="D27783" s="32"/>
      <c r="G27783" s="32"/>
      <c r="I27783" s="7"/>
      <c r="J27783" s="7"/>
      <c r="K27783" s="7"/>
      <c r="N27783" s="7"/>
    </row>
    <row r="27784" spans="4:14" s="1" customFormat="1">
      <c r="D27784" s="32"/>
      <c r="G27784" s="32"/>
      <c r="I27784" s="7"/>
      <c r="J27784" s="7"/>
      <c r="K27784" s="7"/>
      <c r="N27784" s="7"/>
    </row>
    <row r="27785" spans="4:14" s="1" customFormat="1">
      <c r="D27785" s="32"/>
      <c r="G27785" s="32"/>
      <c r="I27785" s="7"/>
      <c r="J27785" s="7"/>
      <c r="K27785" s="7"/>
      <c r="N27785" s="7"/>
    </row>
    <row r="27786" spans="4:14" s="1" customFormat="1">
      <c r="D27786" s="32"/>
      <c r="G27786" s="32"/>
      <c r="I27786" s="7"/>
      <c r="J27786" s="7"/>
      <c r="K27786" s="7"/>
      <c r="N27786" s="7"/>
    </row>
    <row r="27787" spans="4:14" s="1" customFormat="1">
      <c r="D27787" s="32"/>
      <c r="G27787" s="32"/>
      <c r="I27787" s="7"/>
      <c r="J27787" s="7"/>
      <c r="K27787" s="7"/>
      <c r="N27787" s="7"/>
    </row>
    <row r="27788" spans="4:14" s="1" customFormat="1">
      <c r="D27788" s="32"/>
      <c r="G27788" s="32"/>
      <c r="I27788" s="7"/>
      <c r="J27788" s="7"/>
      <c r="K27788" s="7"/>
      <c r="N27788" s="7"/>
    </row>
    <row r="27789" spans="4:14" s="1" customFormat="1">
      <c r="D27789" s="32"/>
      <c r="G27789" s="32"/>
      <c r="I27789" s="7"/>
      <c r="J27789" s="7"/>
      <c r="K27789" s="7"/>
      <c r="N27789" s="7"/>
    </row>
    <row r="27790" spans="4:14" s="1" customFormat="1">
      <c r="D27790" s="32"/>
      <c r="G27790" s="32"/>
      <c r="I27790" s="7"/>
      <c r="J27790" s="7"/>
      <c r="K27790" s="7"/>
      <c r="N27790" s="7"/>
    </row>
    <row r="27791" spans="4:14" s="1" customFormat="1">
      <c r="D27791" s="32"/>
      <c r="G27791" s="32"/>
      <c r="I27791" s="7"/>
      <c r="J27791" s="7"/>
      <c r="K27791" s="7"/>
      <c r="N27791" s="7"/>
    </row>
    <row r="27792" spans="4:14" s="1" customFormat="1">
      <c r="D27792" s="32"/>
      <c r="G27792" s="32"/>
      <c r="I27792" s="7"/>
      <c r="J27792" s="7"/>
      <c r="K27792" s="7"/>
      <c r="N27792" s="7"/>
    </row>
    <row r="27793" spans="4:14" s="1" customFormat="1">
      <c r="D27793" s="32"/>
      <c r="G27793" s="32"/>
      <c r="I27793" s="7"/>
      <c r="J27793" s="7"/>
      <c r="K27793" s="7"/>
      <c r="N27793" s="7"/>
    </row>
    <row r="27794" spans="4:14" s="1" customFormat="1">
      <c r="D27794" s="32"/>
      <c r="G27794" s="32"/>
      <c r="I27794" s="7"/>
      <c r="J27794" s="7"/>
      <c r="K27794" s="7"/>
      <c r="N27794" s="7"/>
    </row>
    <row r="27795" spans="4:14" s="1" customFormat="1">
      <c r="D27795" s="32"/>
      <c r="G27795" s="32"/>
      <c r="I27795" s="7"/>
      <c r="J27795" s="7"/>
      <c r="K27795" s="7"/>
      <c r="N27795" s="7"/>
    </row>
    <row r="27796" spans="4:14" s="1" customFormat="1">
      <c r="D27796" s="32"/>
      <c r="G27796" s="32"/>
      <c r="I27796" s="7"/>
      <c r="J27796" s="7"/>
      <c r="K27796" s="7"/>
      <c r="N27796" s="7"/>
    </row>
    <row r="27797" spans="4:14" s="1" customFormat="1">
      <c r="D27797" s="32"/>
      <c r="G27797" s="32"/>
      <c r="I27797" s="7"/>
      <c r="J27797" s="7"/>
      <c r="K27797" s="7"/>
      <c r="N27797" s="7"/>
    </row>
    <row r="27798" spans="4:14" s="1" customFormat="1">
      <c r="D27798" s="32"/>
      <c r="G27798" s="32"/>
      <c r="I27798" s="7"/>
      <c r="J27798" s="7"/>
      <c r="K27798" s="7"/>
      <c r="N27798" s="7"/>
    </row>
    <row r="27799" spans="4:14" s="1" customFormat="1">
      <c r="D27799" s="32"/>
      <c r="G27799" s="32"/>
      <c r="I27799" s="7"/>
      <c r="J27799" s="7"/>
      <c r="K27799" s="7"/>
      <c r="N27799" s="7"/>
    </row>
    <row r="27800" spans="4:14" s="1" customFormat="1">
      <c r="D27800" s="32"/>
      <c r="G27800" s="32"/>
      <c r="I27800" s="7"/>
      <c r="J27800" s="7"/>
      <c r="K27800" s="7"/>
      <c r="N27800" s="7"/>
    </row>
    <row r="27801" spans="4:14" s="1" customFormat="1">
      <c r="D27801" s="32"/>
      <c r="G27801" s="32"/>
      <c r="I27801" s="7"/>
      <c r="J27801" s="7"/>
      <c r="K27801" s="7"/>
      <c r="N27801" s="7"/>
    </row>
    <row r="27802" spans="4:14" s="1" customFormat="1">
      <c r="D27802" s="32"/>
      <c r="G27802" s="32"/>
      <c r="I27802" s="7"/>
      <c r="J27802" s="7"/>
      <c r="K27802" s="7"/>
      <c r="N27802" s="7"/>
    </row>
    <row r="27803" spans="4:14" s="1" customFormat="1">
      <c r="D27803" s="32"/>
      <c r="G27803" s="32"/>
      <c r="I27803" s="7"/>
      <c r="J27803" s="7"/>
      <c r="K27803" s="7"/>
      <c r="N27803" s="7"/>
    </row>
    <row r="27804" spans="4:14" s="1" customFormat="1">
      <c r="D27804" s="32"/>
      <c r="G27804" s="32"/>
      <c r="I27804" s="7"/>
      <c r="J27804" s="7"/>
      <c r="K27804" s="7"/>
      <c r="N27804" s="7"/>
    </row>
    <row r="27805" spans="4:14" s="1" customFormat="1">
      <c r="D27805" s="32"/>
      <c r="G27805" s="32"/>
      <c r="I27805" s="7"/>
      <c r="J27805" s="7"/>
      <c r="K27805" s="7"/>
      <c r="N27805" s="7"/>
    </row>
    <row r="27806" spans="4:14" s="1" customFormat="1">
      <c r="D27806" s="32"/>
      <c r="G27806" s="32"/>
      <c r="I27806" s="7"/>
      <c r="J27806" s="7"/>
      <c r="K27806" s="7"/>
      <c r="N27806" s="7"/>
    </row>
    <row r="27807" spans="4:14" s="1" customFormat="1">
      <c r="D27807" s="32"/>
      <c r="G27807" s="32"/>
      <c r="I27807" s="7"/>
      <c r="J27807" s="7"/>
      <c r="K27807" s="7"/>
      <c r="N27807" s="7"/>
    </row>
    <row r="27808" spans="4:14" s="1" customFormat="1">
      <c r="D27808" s="32"/>
      <c r="G27808" s="32"/>
      <c r="I27808" s="7"/>
      <c r="J27808" s="7"/>
      <c r="K27808" s="7"/>
      <c r="N27808" s="7"/>
    </row>
    <row r="27809" spans="4:14" s="1" customFormat="1">
      <c r="D27809" s="32"/>
      <c r="G27809" s="32"/>
      <c r="I27809" s="7"/>
      <c r="J27809" s="7"/>
      <c r="K27809" s="7"/>
      <c r="N27809" s="7"/>
    </row>
    <row r="27810" spans="4:14" s="1" customFormat="1">
      <c r="D27810" s="32"/>
      <c r="G27810" s="32"/>
      <c r="I27810" s="7"/>
      <c r="J27810" s="7"/>
      <c r="K27810" s="7"/>
      <c r="N27810" s="7"/>
    </row>
    <row r="27811" spans="4:14" s="1" customFormat="1">
      <c r="D27811" s="32"/>
      <c r="G27811" s="32"/>
      <c r="I27811" s="7"/>
      <c r="J27811" s="7"/>
      <c r="K27811" s="7"/>
      <c r="N27811" s="7"/>
    </row>
    <row r="27812" spans="4:14" s="1" customFormat="1">
      <c r="D27812" s="32"/>
      <c r="G27812" s="32"/>
      <c r="I27812" s="7"/>
      <c r="J27812" s="7"/>
      <c r="K27812" s="7"/>
      <c r="N27812" s="7"/>
    </row>
    <row r="27813" spans="4:14" s="1" customFormat="1">
      <c r="D27813" s="32"/>
      <c r="G27813" s="32"/>
      <c r="I27813" s="7"/>
      <c r="J27813" s="7"/>
      <c r="K27813" s="7"/>
      <c r="N27813" s="7"/>
    </row>
    <row r="27814" spans="4:14" s="1" customFormat="1">
      <c r="D27814" s="32"/>
      <c r="G27814" s="32"/>
      <c r="I27814" s="7"/>
      <c r="J27814" s="7"/>
      <c r="K27814" s="7"/>
      <c r="N27814" s="7"/>
    </row>
    <row r="27815" spans="4:14" s="1" customFormat="1">
      <c r="D27815" s="32"/>
      <c r="G27815" s="32"/>
      <c r="I27815" s="7"/>
      <c r="J27815" s="7"/>
      <c r="K27815" s="7"/>
      <c r="N27815" s="7"/>
    </row>
    <row r="27816" spans="4:14" s="1" customFormat="1">
      <c r="D27816" s="32"/>
      <c r="G27816" s="32"/>
      <c r="I27816" s="7"/>
      <c r="J27816" s="7"/>
      <c r="K27816" s="7"/>
      <c r="N27816" s="7"/>
    </row>
    <row r="27817" spans="4:14" s="1" customFormat="1">
      <c r="D27817" s="32"/>
      <c r="G27817" s="32"/>
      <c r="I27817" s="7"/>
      <c r="J27817" s="7"/>
      <c r="K27817" s="7"/>
      <c r="N27817" s="7"/>
    </row>
    <row r="27818" spans="4:14" s="1" customFormat="1">
      <c r="D27818" s="32"/>
      <c r="G27818" s="32"/>
      <c r="I27818" s="7"/>
      <c r="J27818" s="7"/>
      <c r="K27818" s="7"/>
      <c r="N27818" s="7"/>
    </row>
    <row r="27819" spans="4:14" s="1" customFormat="1">
      <c r="D27819" s="32"/>
      <c r="G27819" s="32"/>
      <c r="I27819" s="7"/>
      <c r="J27819" s="7"/>
      <c r="K27819" s="7"/>
      <c r="N27819" s="7"/>
    </row>
    <row r="27820" spans="4:14" s="1" customFormat="1">
      <c r="D27820" s="32"/>
      <c r="G27820" s="32"/>
      <c r="I27820" s="7"/>
      <c r="J27820" s="7"/>
      <c r="K27820" s="7"/>
      <c r="N27820" s="7"/>
    </row>
    <row r="27821" spans="4:14" s="1" customFormat="1">
      <c r="D27821" s="32"/>
      <c r="G27821" s="32"/>
      <c r="I27821" s="7"/>
      <c r="J27821" s="7"/>
      <c r="K27821" s="7"/>
      <c r="N27821" s="7"/>
    </row>
    <row r="27822" spans="4:14" s="1" customFormat="1">
      <c r="D27822" s="32"/>
      <c r="G27822" s="32"/>
      <c r="I27822" s="7"/>
      <c r="J27822" s="7"/>
      <c r="K27822" s="7"/>
      <c r="N27822" s="7"/>
    </row>
    <row r="27823" spans="4:14" s="1" customFormat="1">
      <c r="D27823" s="32"/>
      <c r="G27823" s="32"/>
      <c r="I27823" s="7"/>
      <c r="J27823" s="7"/>
      <c r="K27823" s="7"/>
      <c r="N27823" s="7"/>
    </row>
    <row r="27824" spans="4:14" s="1" customFormat="1">
      <c r="D27824" s="32"/>
      <c r="G27824" s="32"/>
      <c r="I27824" s="7"/>
      <c r="J27824" s="7"/>
      <c r="K27824" s="7"/>
      <c r="N27824" s="7"/>
    </row>
    <row r="27825" spans="4:14" s="1" customFormat="1">
      <c r="D27825" s="32"/>
      <c r="G27825" s="32"/>
      <c r="I27825" s="7"/>
      <c r="J27825" s="7"/>
      <c r="K27825" s="7"/>
      <c r="N27825" s="7"/>
    </row>
    <row r="27826" spans="4:14" s="1" customFormat="1">
      <c r="D27826" s="32"/>
      <c r="G27826" s="32"/>
      <c r="I27826" s="7"/>
      <c r="J27826" s="7"/>
      <c r="K27826" s="7"/>
      <c r="N27826" s="7"/>
    </row>
    <row r="27827" spans="4:14" s="1" customFormat="1">
      <c r="D27827" s="32"/>
      <c r="G27827" s="32"/>
      <c r="I27827" s="7"/>
      <c r="J27827" s="7"/>
      <c r="K27827" s="7"/>
      <c r="N27827" s="7"/>
    </row>
    <row r="27828" spans="4:14" s="1" customFormat="1">
      <c r="D27828" s="32"/>
      <c r="G27828" s="32"/>
      <c r="I27828" s="7"/>
      <c r="J27828" s="7"/>
      <c r="K27828" s="7"/>
      <c r="N27828" s="7"/>
    </row>
    <row r="27829" spans="4:14" s="1" customFormat="1">
      <c r="D27829" s="32"/>
      <c r="G27829" s="32"/>
      <c r="I27829" s="7"/>
      <c r="J27829" s="7"/>
      <c r="K27829" s="7"/>
      <c r="N27829" s="7"/>
    </row>
    <row r="27830" spans="4:14" s="1" customFormat="1">
      <c r="D27830" s="32"/>
      <c r="G27830" s="32"/>
      <c r="I27830" s="7"/>
      <c r="J27830" s="7"/>
      <c r="K27830" s="7"/>
      <c r="N27830" s="7"/>
    </row>
    <row r="27831" spans="4:14" s="1" customFormat="1">
      <c r="D27831" s="32"/>
      <c r="G27831" s="32"/>
      <c r="I27831" s="7"/>
      <c r="J27831" s="7"/>
      <c r="K27831" s="7"/>
      <c r="N27831" s="7"/>
    </row>
    <row r="27832" spans="4:14" s="1" customFormat="1">
      <c r="D27832" s="32"/>
      <c r="G27832" s="32"/>
      <c r="I27832" s="7"/>
      <c r="J27832" s="7"/>
      <c r="K27832" s="7"/>
      <c r="N27832" s="7"/>
    </row>
    <row r="27833" spans="4:14" s="1" customFormat="1">
      <c r="D27833" s="32"/>
      <c r="G27833" s="32"/>
      <c r="I27833" s="7"/>
      <c r="J27833" s="7"/>
      <c r="K27833" s="7"/>
      <c r="N27833" s="7"/>
    </row>
    <row r="27834" spans="4:14" s="1" customFormat="1">
      <c r="D27834" s="32"/>
      <c r="G27834" s="32"/>
      <c r="I27834" s="7"/>
      <c r="J27834" s="7"/>
      <c r="K27834" s="7"/>
      <c r="N27834" s="7"/>
    </row>
    <row r="27835" spans="4:14" s="1" customFormat="1">
      <c r="D27835" s="32"/>
      <c r="G27835" s="32"/>
      <c r="I27835" s="7"/>
      <c r="J27835" s="7"/>
      <c r="K27835" s="7"/>
      <c r="N27835" s="7"/>
    </row>
    <row r="27836" spans="4:14" s="1" customFormat="1">
      <c r="D27836" s="32"/>
      <c r="G27836" s="32"/>
      <c r="I27836" s="7"/>
      <c r="J27836" s="7"/>
      <c r="K27836" s="7"/>
      <c r="N27836" s="7"/>
    </row>
    <row r="27837" spans="4:14" s="1" customFormat="1">
      <c r="D27837" s="32"/>
      <c r="G27837" s="32"/>
      <c r="I27837" s="7"/>
      <c r="J27837" s="7"/>
      <c r="K27837" s="7"/>
      <c r="N27837" s="7"/>
    </row>
    <row r="27838" spans="4:14" s="1" customFormat="1">
      <c r="D27838" s="32"/>
      <c r="G27838" s="32"/>
      <c r="I27838" s="7"/>
      <c r="J27838" s="7"/>
      <c r="K27838" s="7"/>
      <c r="N27838" s="7"/>
    </row>
    <row r="27839" spans="4:14" s="1" customFormat="1">
      <c r="D27839" s="32"/>
      <c r="G27839" s="32"/>
      <c r="I27839" s="7"/>
      <c r="J27839" s="7"/>
      <c r="K27839" s="7"/>
      <c r="N27839" s="7"/>
    </row>
    <row r="27840" spans="4:14" s="1" customFormat="1">
      <c r="D27840" s="32"/>
      <c r="G27840" s="32"/>
      <c r="I27840" s="7"/>
      <c r="J27840" s="7"/>
      <c r="K27840" s="7"/>
      <c r="N27840" s="7"/>
    </row>
    <row r="27841" spans="4:14" s="1" customFormat="1">
      <c r="D27841" s="32"/>
      <c r="G27841" s="32"/>
      <c r="I27841" s="7"/>
      <c r="J27841" s="7"/>
      <c r="K27841" s="7"/>
      <c r="N27841" s="7"/>
    </row>
    <row r="27842" spans="4:14" s="1" customFormat="1">
      <c r="D27842" s="32"/>
      <c r="G27842" s="32"/>
      <c r="I27842" s="7"/>
      <c r="J27842" s="7"/>
      <c r="K27842" s="7"/>
      <c r="N27842" s="7"/>
    </row>
    <row r="27843" spans="4:14" s="1" customFormat="1">
      <c r="D27843" s="32"/>
      <c r="G27843" s="32"/>
      <c r="I27843" s="7"/>
      <c r="J27843" s="7"/>
      <c r="K27843" s="7"/>
      <c r="N27843" s="7"/>
    </row>
    <row r="27844" spans="4:14" s="1" customFormat="1">
      <c r="D27844" s="32"/>
      <c r="G27844" s="32"/>
      <c r="I27844" s="7"/>
      <c r="J27844" s="7"/>
      <c r="K27844" s="7"/>
      <c r="N27844" s="7"/>
    </row>
    <row r="27845" spans="4:14" s="1" customFormat="1">
      <c r="D27845" s="32"/>
      <c r="G27845" s="32"/>
      <c r="I27845" s="7"/>
      <c r="J27845" s="7"/>
      <c r="K27845" s="7"/>
      <c r="N27845" s="7"/>
    </row>
    <row r="27846" spans="4:14" s="1" customFormat="1">
      <c r="D27846" s="32"/>
      <c r="G27846" s="32"/>
      <c r="I27846" s="7"/>
      <c r="J27846" s="7"/>
      <c r="K27846" s="7"/>
      <c r="N27846" s="7"/>
    </row>
    <row r="27847" spans="4:14" s="1" customFormat="1">
      <c r="D27847" s="32"/>
      <c r="G27847" s="32"/>
      <c r="I27847" s="7"/>
      <c r="J27847" s="7"/>
      <c r="K27847" s="7"/>
      <c r="N27847" s="7"/>
    </row>
    <row r="27848" spans="4:14" s="1" customFormat="1">
      <c r="D27848" s="32"/>
      <c r="G27848" s="32"/>
      <c r="I27848" s="7"/>
      <c r="J27848" s="7"/>
      <c r="K27848" s="7"/>
      <c r="N27848" s="7"/>
    </row>
    <row r="27849" spans="4:14" s="1" customFormat="1">
      <c r="D27849" s="32"/>
      <c r="G27849" s="32"/>
      <c r="I27849" s="7"/>
      <c r="J27849" s="7"/>
      <c r="K27849" s="7"/>
      <c r="N27849" s="7"/>
    </row>
    <row r="27850" spans="4:14" s="1" customFormat="1">
      <c r="D27850" s="32"/>
      <c r="G27850" s="32"/>
      <c r="I27850" s="7"/>
      <c r="J27850" s="7"/>
      <c r="K27850" s="7"/>
      <c r="N27850" s="7"/>
    </row>
    <row r="27851" spans="4:14" s="1" customFormat="1">
      <c r="D27851" s="32"/>
      <c r="G27851" s="32"/>
      <c r="I27851" s="7"/>
      <c r="J27851" s="7"/>
      <c r="K27851" s="7"/>
      <c r="N27851" s="7"/>
    </row>
    <row r="27852" spans="4:14" s="1" customFormat="1">
      <c r="D27852" s="32"/>
      <c r="G27852" s="32"/>
      <c r="I27852" s="7"/>
      <c r="J27852" s="7"/>
      <c r="K27852" s="7"/>
      <c r="N27852" s="7"/>
    </row>
    <row r="27853" spans="4:14" s="1" customFormat="1">
      <c r="D27853" s="32"/>
      <c r="G27853" s="32"/>
      <c r="I27853" s="7"/>
      <c r="J27853" s="7"/>
      <c r="K27853" s="7"/>
      <c r="N27853" s="7"/>
    </row>
    <row r="27854" spans="4:14" s="1" customFormat="1">
      <c r="D27854" s="32"/>
      <c r="G27854" s="32"/>
      <c r="I27854" s="7"/>
      <c r="J27854" s="7"/>
      <c r="K27854" s="7"/>
      <c r="N27854" s="7"/>
    </row>
    <row r="27855" spans="4:14" s="1" customFormat="1">
      <c r="D27855" s="32"/>
      <c r="G27855" s="32"/>
      <c r="I27855" s="7"/>
      <c r="J27855" s="7"/>
      <c r="K27855" s="7"/>
      <c r="N27855" s="7"/>
    </row>
    <row r="27856" spans="4:14" s="1" customFormat="1">
      <c r="D27856" s="32"/>
      <c r="G27856" s="32"/>
      <c r="I27856" s="7"/>
      <c r="J27856" s="7"/>
      <c r="K27856" s="7"/>
      <c r="N27856" s="7"/>
    </row>
    <row r="27857" spans="4:14" s="1" customFormat="1">
      <c r="D27857" s="32"/>
      <c r="G27857" s="32"/>
      <c r="I27857" s="7"/>
      <c r="J27857" s="7"/>
      <c r="K27857" s="7"/>
      <c r="N27857" s="7"/>
    </row>
    <row r="27858" spans="4:14" s="1" customFormat="1">
      <c r="D27858" s="32"/>
      <c r="G27858" s="32"/>
      <c r="I27858" s="7"/>
      <c r="J27858" s="7"/>
      <c r="K27858" s="7"/>
      <c r="N27858" s="7"/>
    </row>
    <row r="27859" spans="4:14" s="1" customFormat="1">
      <c r="D27859" s="32"/>
      <c r="G27859" s="32"/>
      <c r="I27859" s="7"/>
      <c r="J27859" s="7"/>
      <c r="K27859" s="7"/>
      <c r="N27859" s="7"/>
    </row>
    <row r="27860" spans="4:14" s="1" customFormat="1">
      <c r="D27860" s="32"/>
      <c r="G27860" s="32"/>
      <c r="I27860" s="7"/>
      <c r="J27860" s="7"/>
      <c r="K27860" s="7"/>
      <c r="N27860" s="7"/>
    </row>
    <row r="27861" spans="4:14" s="1" customFormat="1">
      <c r="D27861" s="32"/>
      <c r="G27861" s="32"/>
      <c r="I27861" s="7"/>
      <c r="J27861" s="7"/>
      <c r="K27861" s="7"/>
      <c r="N27861" s="7"/>
    </row>
    <row r="27862" spans="4:14" s="1" customFormat="1">
      <c r="D27862" s="32"/>
      <c r="G27862" s="32"/>
      <c r="I27862" s="7"/>
      <c r="J27862" s="7"/>
      <c r="K27862" s="7"/>
      <c r="N27862" s="7"/>
    </row>
    <row r="27863" spans="4:14" s="1" customFormat="1">
      <c r="D27863" s="32"/>
      <c r="G27863" s="32"/>
      <c r="I27863" s="7"/>
      <c r="J27863" s="7"/>
      <c r="K27863" s="7"/>
      <c r="N27863" s="7"/>
    </row>
    <row r="27864" spans="4:14" s="1" customFormat="1">
      <c r="D27864" s="32"/>
      <c r="G27864" s="32"/>
      <c r="I27864" s="7"/>
      <c r="J27864" s="7"/>
      <c r="K27864" s="7"/>
      <c r="N27864" s="7"/>
    </row>
    <row r="27865" spans="4:14" s="1" customFormat="1">
      <c r="D27865" s="32"/>
      <c r="G27865" s="32"/>
      <c r="I27865" s="7"/>
      <c r="J27865" s="7"/>
      <c r="K27865" s="7"/>
      <c r="N27865" s="7"/>
    </row>
    <row r="27866" spans="4:14" s="1" customFormat="1">
      <c r="D27866" s="32"/>
      <c r="G27866" s="32"/>
      <c r="I27866" s="7"/>
      <c r="J27866" s="7"/>
      <c r="K27866" s="7"/>
      <c r="N27866" s="7"/>
    </row>
    <row r="27867" spans="4:14" s="1" customFormat="1">
      <c r="D27867" s="32"/>
      <c r="G27867" s="32"/>
      <c r="I27867" s="7"/>
      <c r="J27867" s="7"/>
      <c r="K27867" s="7"/>
      <c r="N27867" s="7"/>
    </row>
    <row r="27868" spans="4:14" s="1" customFormat="1">
      <c r="D27868" s="32"/>
      <c r="G27868" s="32"/>
      <c r="I27868" s="7"/>
      <c r="J27868" s="7"/>
      <c r="K27868" s="7"/>
      <c r="N27868" s="7"/>
    </row>
    <row r="27869" spans="4:14" s="1" customFormat="1">
      <c r="D27869" s="32"/>
      <c r="G27869" s="32"/>
      <c r="I27869" s="7"/>
      <c r="J27869" s="7"/>
      <c r="K27869" s="7"/>
      <c r="N27869" s="7"/>
    </row>
    <row r="27870" spans="4:14" s="1" customFormat="1">
      <c r="D27870" s="32"/>
      <c r="G27870" s="32"/>
      <c r="I27870" s="7"/>
      <c r="J27870" s="7"/>
      <c r="K27870" s="7"/>
      <c r="N27870" s="7"/>
    </row>
    <row r="27871" spans="4:14" s="1" customFormat="1">
      <c r="D27871" s="32"/>
      <c r="G27871" s="32"/>
      <c r="I27871" s="7"/>
      <c r="J27871" s="7"/>
      <c r="K27871" s="7"/>
      <c r="N27871" s="7"/>
    </row>
    <row r="27872" spans="4:14" s="1" customFormat="1">
      <c r="D27872" s="32"/>
      <c r="G27872" s="32"/>
      <c r="I27872" s="7"/>
      <c r="J27872" s="7"/>
      <c r="K27872" s="7"/>
      <c r="N27872" s="7"/>
    </row>
    <row r="27873" spans="4:14" s="1" customFormat="1">
      <c r="D27873" s="32"/>
      <c r="G27873" s="32"/>
      <c r="I27873" s="7"/>
      <c r="J27873" s="7"/>
      <c r="K27873" s="7"/>
      <c r="N27873" s="7"/>
    </row>
    <row r="27874" spans="4:14" s="1" customFormat="1">
      <c r="D27874" s="32"/>
      <c r="G27874" s="32"/>
      <c r="I27874" s="7"/>
      <c r="J27874" s="7"/>
      <c r="K27874" s="7"/>
      <c r="N27874" s="7"/>
    </row>
    <row r="27875" spans="4:14" s="1" customFormat="1">
      <c r="D27875" s="32"/>
      <c r="G27875" s="32"/>
      <c r="I27875" s="7"/>
      <c r="J27875" s="7"/>
      <c r="K27875" s="7"/>
      <c r="N27875" s="7"/>
    </row>
    <row r="27876" spans="4:14" s="1" customFormat="1">
      <c r="D27876" s="32"/>
      <c r="G27876" s="32"/>
      <c r="I27876" s="7"/>
      <c r="J27876" s="7"/>
      <c r="K27876" s="7"/>
      <c r="N27876" s="7"/>
    </row>
    <row r="27877" spans="4:14" s="1" customFormat="1">
      <c r="D27877" s="32"/>
      <c r="G27877" s="32"/>
      <c r="I27877" s="7"/>
      <c r="J27877" s="7"/>
      <c r="K27877" s="7"/>
      <c r="N27877" s="7"/>
    </row>
    <row r="27878" spans="4:14" s="1" customFormat="1">
      <c r="D27878" s="32"/>
      <c r="G27878" s="32"/>
      <c r="I27878" s="7"/>
      <c r="J27878" s="7"/>
      <c r="K27878" s="7"/>
      <c r="N27878" s="7"/>
    </row>
    <row r="27879" spans="4:14" s="1" customFormat="1">
      <c r="D27879" s="32"/>
      <c r="G27879" s="32"/>
      <c r="I27879" s="7"/>
      <c r="J27879" s="7"/>
      <c r="K27879" s="7"/>
      <c r="N27879" s="7"/>
    </row>
    <row r="27880" spans="4:14" s="1" customFormat="1">
      <c r="D27880" s="32"/>
      <c r="G27880" s="32"/>
      <c r="I27880" s="7"/>
      <c r="J27880" s="7"/>
      <c r="K27880" s="7"/>
      <c r="N27880" s="7"/>
    </row>
    <row r="27881" spans="4:14" s="1" customFormat="1">
      <c r="D27881" s="32"/>
      <c r="G27881" s="32"/>
      <c r="I27881" s="7"/>
      <c r="J27881" s="7"/>
      <c r="K27881" s="7"/>
      <c r="N27881" s="7"/>
    </row>
    <row r="27882" spans="4:14" s="1" customFormat="1">
      <c r="D27882" s="32"/>
      <c r="G27882" s="32"/>
      <c r="I27882" s="7"/>
      <c r="J27882" s="7"/>
      <c r="K27882" s="7"/>
      <c r="N27882" s="7"/>
    </row>
    <row r="27883" spans="4:14" s="1" customFormat="1">
      <c r="D27883" s="32"/>
      <c r="G27883" s="32"/>
      <c r="I27883" s="7"/>
      <c r="J27883" s="7"/>
      <c r="K27883" s="7"/>
      <c r="N27883" s="7"/>
    </row>
    <row r="27884" spans="4:14" s="1" customFormat="1">
      <c r="D27884" s="32"/>
      <c r="G27884" s="32"/>
      <c r="I27884" s="7"/>
      <c r="J27884" s="7"/>
      <c r="K27884" s="7"/>
      <c r="N27884" s="7"/>
    </row>
    <row r="27885" spans="4:14" s="1" customFormat="1">
      <c r="D27885" s="32"/>
      <c r="G27885" s="32"/>
      <c r="I27885" s="7"/>
      <c r="J27885" s="7"/>
      <c r="K27885" s="7"/>
      <c r="N27885" s="7"/>
    </row>
    <row r="27886" spans="4:14" s="1" customFormat="1">
      <c r="D27886" s="32"/>
      <c r="G27886" s="32"/>
      <c r="I27886" s="7"/>
      <c r="J27886" s="7"/>
      <c r="K27886" s="7"/>
      <c r="N27886" s="7"/>
    </row>
    <row r="27887" spans="4:14" s="1" customFormat="1">
      <c r="D27887" s="32"/>
      <c r="G27887" s="32"/>
      <c r="I27887" s="7"/>
      <c r="J27887" s="7"/>
      <c r="K27887" s="7"/>
      <c r="N27887" s="7"/>
    </row>
    <row r="27888" spans="4:14" s="1" customFormat="1">
      <c r="D27888" s="32"/>
      <c r="G27888" s="32"/>
      <c r="I27888" s="7"/>
      <c r="J27888" s="7"/>
      <c r="K27888" s="7"/>
      <c r="N27888" s="7"/>
    </row>
    <row r="27889" spans="4:14" s="1" customFormat="1">
      <c r="D27889" s="32"/>
      <c r="G27889" s="32"/>
      <c r="I27889" s="7"/>
      <c r="J27889" s="7"/>
      <c r="K27889" s="7"/>
      <c r="N27889" s="7"/>
    </row>
    <row r="27890" spans="4:14" s="1" customFormat="1">
      <c r="D27890" s="32"/>
      <c r="G27890" s="32"/>
      <c r="I27890" s="7"/>
      <c r="J27890" s="7"/>
      <c r="K27890" s="7"/>
      <c r="N27890" s="7"/>
    </row>
    <row r="27891" spans="4:14" s="1" customFormat="1">
      <c r="D27891" s="32"/>
      <c r="G27891" s="32"/>
      <c r="I27891" s="7"/>
      <c r="J27891" s="7"/>
      <c r="K27891" s="7"/>
      <c r="N27891" s="7"/>
    </row>
    <row r="27892" spans="4:14" s="1" customFormat="1">
      <c r="D27892" s="32"/>
      <c r="G27892" s="32"/>
      <c r="I27892" s="7"/>
      <c r="J27892" s="7"/>
      <c r="K27892" s="7"/>
      <c r="N27892" s="7"/>
    </row>
    <row r="27893" spans="4:14" s="1" customFormat="1">
      <c r="D27893" s="32"/>
      <c r="G27893" s="32"/>
      <c r="I27893" s="7"/>
      <c r="J27893" s="7"/>
      <c r="K27893" s="7"/>
      <c r="N27893" s="7"/>
    </row>
    <row r="27894" spans="4:14" s="1" customFormat="1">
      <c r="D27894" s="32"/>
      <c r="G27894" s="32"/>
      <c r="I27894" s="7"/>
      <c r="J27894" s="7"/>
      <c r="K27894" s="7"/>
      <c r="N27894" s="7"/>
    </row>
    <row r="27895" spans="4:14" s="1" customFormat="1">
      <c r="D27895" s="32"/>
      <c r="G27895" s="32"/>
      <c r="I27895" s="7"/>
      <c r="J27895" s="7"/>
      <c r="K27895" s="7"/>
      <c r="N27895" s="7"/>
    </row>
    <row r="27896" spans="4:14" s="1" customFormat="1">
      <c r="D27896" s="32"/>
      <c r="G27896" s="32"/>
      <c r="I27896" s="7"/>
      <c r="J27896" s="7"/>
      <c r="K27896" s="7"/>
      <c r="N27896" s="7"/>
    </row>
    <row r="27897" spans="4:14" s="1" customFormat="1">
      <c r="D27897" s="32"/>
      <c r="G27897" s="32"/>
      <c r="I27897" s="7"/>
      <c r="J27897" s="7"/>
      <c r="K27897" s="7"/>
      <c r="N27897" s="7"/>
    </row>
    <row r="27898" spans="4:14" s="1" customFormat="1">
      <c r="D27898" s="32"/>
      <c r="G27898" s="32"/>
      <c r="I27898" s="7"/>
      <c r="J27898" s="7"/>
      <c r="K27898" s="7"/>
      <c r="N27898" s="7"/>
    </row>
    <row r="27899" spans="4:14" s="1" customFormat="1">
      <c r="D27899" s="32"/>
      <c r="G27899" s="32"/>
      <c r="I27899" s="7"/>
      <c r="J27899" s="7"/>
      <c r="K27899" s="7"/>
      <c r="N27899" s="7"/>
    </row>
    <row r="27900" spans="4:14" s="1" customFormat="1">
      <c r="D27900" s="32"/>
      <c r="G27900" s="32"/>
      <c r="I27900" s="7"/>
      <c r="J27900" s="7"/>
      <c r="K27900" s="7"/>
      <c r="N27900" s="7"/>
    </row>
    <row r="27901" spans="4:14" s="1" customFormat="1">
      <c r="D27901" s="32"/>
      <c r="G27901" s="32"/>
      <c r="I27901" s="7"/>
      <c r="J27901" s="7"/>
      <c r="K27901" s="7"/>
      <c r="N27901" s="7"/>
    </row>
    <row r="27902" spans="4:14" s="1" customFormat="1">
      <c r="D27902" s="32"/>
      <c r="G27902" s="32"/>
      <c r="I27902" s="7"/>
      <c r="J27902" s="7"/>
      <c r="K27902" s="7"/>
      <c r="N27902" s="7"/>
    </row>
    <row r="27903" spans="4:14" s="1" customFormat="1">
      <c r="D27903" s="32"/>
      <c r="G27903" s="32"/>
      <c r="I27903" s="7"/>
      <c r="J27903" s="7"/>
      <c r="K27903" s="7"/>
      <c r="N27903" s="7"/>
    </row>
    <row r="27904" spans="4:14" s="1" customFormat="1">
      <c r="D27904" s="32"/>
      <c r="G27904" s="32"/>
      <c r="I27904" s="7"/>
      <c r="J27904" s="7"/>
      <c r="K27904" s="7"/>
      <c r="N27904" s="7"/>
    </row>
    <row r="27905" spans="4:14" s="1" customFormat="1">
      <c r="D27905" s="32"/>
      <c r="G27905" s="32"/>
      <c r="I27905" s="7"/>
      <c r="J27905" s="7"/>
      <c r="K27905" s="7"/>
      <c r="N27905" s="7"/>
    </row>
    <row r="27906" spans="4:14" s="1" customFormat="1">
      <c r="D27906" s="32"/>
      <c r="G27906" s="32"/>
      <c r="I27906" s="7"/>
      <c r="J27906" s="7"/>
      <c r="K27906" s="7"/>
      <c r="N27906" s="7"/>
    </row>
    <row r="27907" spans="4:14" s="1" customFormat="1">
      <c r="D27907" s="32"/>
      <c r="G27907" s="32"/>
      <c r="I27907" s="7"/>
      <c r="J27907" s="7"/>
      <c r="K27907" s="7"/>
      <c r="N27907" s="7"/>
    </row>
    <row r="27908" spans="4:14" s="1" customFormat="1">
      <c r="D27908" s="32"/>
      <c r="G27908" s="32"/>
      <c r="I27908" s="7"/>
      <c r="J27908" s="7"/>
      <c r="K27908" s="7"/>
      <c r="N27908" s="7"/>
    </row>
    <row r="27909" spans="4:14" s="1" customFormat="1">
      <c r="D27909" s="32"/>
      <c r="G27909" s="32"/>
      <c r="I27909" s="7"/>
      <c r="J27909" s="7"/>
      <c r="K27909" s="7"/>
      <c r="N27909" s="7"/>
    </row>
    <row r="27910" spans="4:14" s="1" customFormat="1">
      <c r="D27910" s="32"/>
      <c r="G27910" s="32"/>
      <c r="I27910" s="7"/>
      <c r="J27910" s="7"/>
      <c r="K27910" s="7"/>
      <c r="N27910" s="7"/>
    </row>
    <row r="27911" spans="4:14" s="1" customFormat="1">
      <c r="D27911" s="32"/>
      <c r="G27911" s="32"/>
      <c r="I27911" s="7"/>
      <c r="J27911" s="7"/>
      <c r="K27911" s="7"/>
      <c r="N27911" s="7"/>
    </row>
    <row r="27912" spans="4:14" s="1" customFormat="1">
      <c r="D27912" s="32"/>
      <c r="G27912" s="32"/>
      <c r="I27912" s="7"/>
      <c r="J27912" s="7"/>
      <c r="K27912" s="7"/>
      <c r="N27912" s="7"/>
    </row>
    <row r="27913" spans="4:14" s="1" customFormat="1">
      <c r="D27913" s="32"/>
      <c r="G27913" s="32"/>
      <c r="I27913" s="7"/>
      <c r="J27913" s="7"/>
      <c r="K27913" s="7"/>
      <c r="N27913" s="7"/>
    </row>
    <row r="27914" spans="4:14" s="1" customFormat="1">
      <c r="D27914" s="32"/>
      <c r="G27914" s="32"/>
      <c r="I27914" s="7"/>
      <c r="J27914" s="7"/>
      <c r="K27914" s="7"/>
      <c r="N27914" s="7"/>
    </row>
    <row r="27915" spans="4:14" s="1" customFormat="1">
      <c r="D27915" s="32"/>
      <c r="G27915" s="32"/>
      <c r="I27915" s="7"/>
      <c r="J27915" s="7"/>
      <c r="K27915" s="7"/>
      <c r="N27915" s="7"/>
    </row>
    <row r="27916" spans="4:14" s="1" customFormat="1">
      <c r="D27916" s="32"/>
      <c r="G27916" s="32"/>
      <c r="I27916" s="7"/>
      <c r="J27916" s="7"/>
      <c r="K27916" s="7"/>
      <c r="N27916" s="7"/>
    </row>
    <row r="27917" spans="4:14" s="1" customFormat="1">
      <c r="D27917" s="32"/>
      <c r="G27917" s="32"/>
      <c r="I27917" s="7"/>
      <c r="J27917" s="7"/>
      <c r="K27917" s="7"/>
      <c r="N27917" s="7"/>
    </row>
    <row r="27918" spans="4:14" s="1" customFormat="1">
      <c r="D27918" s="32"/>
      <c r="G27918" s="32"/>
      <c r="I27918" s="7"/>
      <c r="J27918" s="7"/>
      <c r="K27918" s="7"/>
      <c r="N27918" s="7"/>
    </row>
    <row r="27919" spans="4:14" s="1" customFormat="1">
      <c r="D27919" s="32"/>
      <c r="G27919" s="32"/>
      <c r="I27919" s="7"/>
      <c r="J27919" s="7"/>
      <c r="K27919" s="7"/>
      <c r="N27919" s="7"/>
    </row>
    <row r="27920" spans="4:14" s="1" customFormat="1">
      <c r="D27920" s="32"/>
      <c r="G27920" s="32"/>
      <c r="I27920" s="7"/>
      <c r="J27920" s="7"/>
      <c r="K27920" s="7"/>
      <c r="N27920" s="7"/>
    </row>
    <row r="27921" spans="4:14" s="1" customFormat="1">
      <c r="D27921" s="32"/>
      <c r="G27921" s="32"/>
      <c r="I27921" s="7"/>
      <c r="J27921" s="7"/>
      <c r="K27921" s="7"/>
      <c r="N27921" s="7"/>
    </row>
    <row r="27922" spans="4:14" s="1" customFormat="1">
      <c r="D27922" s="32"/>
      <c r="G27922" s="32"/>
      <c r="I27922" s="7"/>
      <c r="J27922" s="7"/>
      <c r="K27922" s="7"/>
      <c r="N27922" s="7"/>
    </row>
    <row r="27923" spans="4:14" s="1" customFormat="1">
      <c r="D27923" s="32"/>
      <c r="G27923" s="32"/>
      <c r="I27923" s="7"/>
      <c r="J27923" s="7"/>
      <c r="K27923" s="7"/>
      <c r="N27923" s="7"/>
    </row>
    <row r="27924" spans="4:14" s="1" customFormat="1">
      <c r="D27924" s="32"/>
      <c r="G27924" s="32"/>
      <c r="I27924" s="7"/>
      <c r="J27924" s="7"/>
      <c r="K27924" s="7"/>
      <c r="N27924" s="7"/>
    </row>
    <row r="27925" spans="4:14" s="1" customFormat="1">
      <c r="D27925" s="32"/>
      <c r="G27925" s="32"/>
      <c r="I27925" s="7"/>
      <c r="J27925" s="7"/>
      <c r="K27925" s="7"/>
      <c r="N27925" s="7"/>
    </row>
    <row r="27926" spans="4:14" s="1" customFormat="1">
      <c r="D27926" s="32"/>
      <c r="G27926" s="32"/>
      <c r="I27926" s="7"/>
      <c r="J27926" s="7"/>
      <c r="K27926" s="7"/>
      <c r="N27926" s="7"/>
    </row>
    <row r="27927" spans="4:14" s="1" customFormat="1">
      <c r="D27927" s="32"/>
      <c r="G27927" s="32"/>
      <c r="I27927" s="7"/>
      <c r="J27927" s="7"/>
      <c r="K27927" s="7"/>
      <c r="N27927" s="7"/>
    </row>
    <row r="27928" spans="4:14" s="1" customFormat="1">
      <c r="D27928" s="32"/>
      <c r="G27928" s="32"/>
      <c r="I27928" s="7"/>
      <c r="J27928" s="7"/>
      <c r="K27928" s="7"/>
      <c r="N27928" s="7"/>
    </row>
    <row r="27929" spans="4:14" s="1" customFormat="1">
      <c r="D27929" s="32"/>
      <c r="G27929" s="32"/>
      <c r="I27929" s="7"/>
      <c r="J27929" s="7"/>
      <c r="K27929" s="7"/>
      <c r="N27929" s="7"/>
    </row>
    <row r="27930" spans="4:14" s="1" customFormat="1">
      <c r="D27930" s="32"/>
      <c r="G27930" s="32"/>
      <c r="I27930" s="7"/>
      <c r="J27930" s="7"/>
      <c r="K27930" s="7"/>
      <c r="N27930" s="7"/>
    </row>
    <row r="27931" spans="4:14" s="1" customFormat="1">
      <c r="D27931" s="32"/>
      <c r="G27931" s="32"/>
      <c r="I27931" s="7"/>
      <c r="J27931" s="7"/>
      <c r="K27931" s="7"/>
      <c r="N27931" s="7"/>
    </row>
    <row r="27932" spans="4:14" s="1" customFormat="1">
      <c r="D27932" s="32"/>
      <c r="G27932" s="32"/>
      <c r="I27932" s="7"/>
      <c r="J27932" s="7"/>
      <c r="K27932" s="7"/>
      <c r="N27932" s="7"/>
    </row>
    <row r="27933" spans="4:14" s="1" customFormat="1">
      <c r="D27933" s="32"/>
      <c r="G27933" s="32"/>
      <c r="I27933" s="7"/>
      <c r="J27933" s="7"/>
      <c r="K27933" s="7"/>
      <c r="N27933" s="7"/>
    </row>
    <row r="27934" spans="4:14" s="1" customFormat="1">
      <c r="D27934" s="32"/>
      <c r="G27934" s="32"/>
      <c r="I27934" s="7"/>
      <c r="J27934" s="7"/>
      <c r="K27934" s="7"/>
      <c r="N27934" s="7"/>
    </row>
    <row r="27935" spans="4:14" s="1" customFormat="1">
      <c r="D27935" s="32"/>
      <c r="G27935" s="32"/>
      <c r="I27935" s="7"/>
      <c r="J27935" s="7"/>
      <c r="K27935" s="7"/>
      <c r="N27935" s="7"/>
    </row>
    <row r="27936" spans="4:14" s="1" customFormat="1">
      <c r="D27936" s="32"/>
      <c r="G27936" s="32"/>
      <c r="I27936" s="7"/>
      <c r="J27936" s="7"/>
      <c r="K27936" s="7"/>
      <c r="N27936" s="7"/>
    </row>
    <row r="27937" spans="4:14" s="1" customFormat="1">
      <c r="D27937" s="32"/>
      <c r="G27937" s="32"/>
      <c r="I27937" s="7"/>
      <c r="J27937" s="7"/>
      <c r="K27937" s="7"/>
      <c r="N27937" s="7"/>
    </row>
    <row r="27938" spans="4:14" s="1" customFormat="1">
      <c r="D27938" s="32"/>
      <c r="G27938" s="32"/>
      <c r="I27938" s="7"/>
      <c r="J27938" s="7"/>
      <c r="K27938" s="7"/>
      <c r="N27938" s="7"/>
    </row>
    <row r="27939" spans="4:14" s="1" customFormat="1">
      <c r="D27939" s="32"/>
      <c r="G27939" s="32"/>
      <c r="I27939" s="7"/>
      <c r="J27939" s="7"/>
      <c r="K27939" s="7"/>
      <c r="N27939" s="7"/>
    </row>
    <row r="27940" spans="4:14" s="1" customFormat="1">
      <c r="D27940" s="32"/>
      <c r="G27940" s="32"/>
      <c r="I27940" s="7"/>
      <c r="J27940" s="7"/>
      <c r="K27940" s="7"/>
      <c r="N27940" s="7"/>
    </row>
    <row r="27941" spans="4:14" s="1" customFormat="1">
      <c r="D27941" s="32"/>
      <c r="G27941" s="32"/>
      <c r="I27941" s="7"/>
      <c r="J27941" s="7"/>
      <c r="K27941" s="7"/>
      <c r="N27941" s="7"/>
    </row>
    <row r="27942" spans="4:14" s="1" customFormat="1">
      <c r="D27942" s="32"/>
      <c r="G27942" s="32"/>
      <c r="I27942" s="7"/>
      <c r="J27942" s="7"/>
      <c r="K27942" s="7"/>
      <c r="N27942" s="7"/>
    </row>
    <row r="27943" spans="4:14" s="1" customFormat="1">
      <c r="D27943" s="32"/>
      <c r="G27943" s="32"/>
      <c r="I27943" s="7"/>
      <c r="J27943" s="7"/>
      <c r="K27943" s="7"/>
      <c r="N27943" s="7"/>
    </row>
    <row r="27944" spans="4:14" s="1" customFormat="1">
      <c r="D27944" s="32"/>
      <c r="G27944" s="32"/>
      <c r="I27944" s="7"/>
      <c r="J27944" s="7"/>
      <c r="K27944" s="7"/>
      <c r="N27944" s="7"/>
    </row>
    <row r="27945" spans="4:14" s="1" customFormat="1">
      <c r="D27945" s="32"/>
      <c r="G27945" s="32"/>
      <c r="I27945" s="7"/>
      <c r="J27945" s="7"/>
      <c r="K27945" s="7"/>
      <c r="N27945" s="7"/>
    </row>
    <row r="27946" spans="4:14" s="1" customFormat="1">
      <c r="D27946" s="32"/>
      <c r="G27946" s="32"/>
      <c r="I27946" s="7"/>
      <c r="J27946" s="7"/>
      <c r="K27946" s="7"/>
      <c r="N27946" s="7"/>
    </row>
    <row r="27947" spans="4:14" s="1" customFormat="1">
      <c r="D27947" s="32"/>
      <c r="G27947" s="32"/>
      <c r="I27947" s="7"/>
      <c r="J27947" s="7"/>
      <c r="K27947" s="7"/>
      <c r="N27947" s="7"/>
    </row>
    <row r="27948" spans="4:14" s="1" customFormat="1">
      <c r="D27948" s="32"/>
      <c r="G27948" s="32"/>
      <c r="I27948" s="7"/>
      <c r="J27948" s="7"/>
      <c r="K27948" s="7"/>
      <c r="N27948" s="7"/>
    </row>
    <row r="27949" spans="4:14" s="1" customFormat="1">
      <c r="D27949" s="32"/>
      <c r="G27949" s="32"/>
      <c r="I27949" s="7"/>
      <c r="J27949" s="7"/>
      <c r="K27949" s="7"/>
      <c r="N27949" s="7"/>
    </row>
    <row r="27950" spans="4:14" s="1" customFormat="1">
      <c r="D27950" s="32"/>
      <c r="G27950" s="32"/>
      <c r="I27950" s="7"/>
      <c r="J27950" s="7"/>
      <c r="K27950" s="7"/>
      <c r="N27950" s="7"/>
    </row>
    <row r="27951" spans="4:14" s="1" customFormat="1">
      <c r="D27951" s="32"/>
      <c r="G27951" s="32"/>
      <c r="I27951" s="7"/>
      <c r="J27951" s="7"/>
      <c r="K27951" s="7"/>
      <c r="N27951" s="7"/>
    </row>
    <row r="27952" spans="4:14" s="1" customFormat="1">
      <c r="D27952" s="32"/>
      <c r="G27952" s="32"/>
      <c r="I27952" s="7"/>
      <c r="J27952" s="7"/>
      <c r="K27952" s="7"/>
      <c r="N27952" s="7"/>
    </row>
    <row r="27953" spans="4:14" s="1" customFormat="1">
      <c r="D27953" s="32"/>
      <c r="G27953" s="32"/>
      <c r="I27953" s="7"/>
      <c r="J27953" s="7"/>
      <c r="K27953" s="7"/>
      <c r="N27953" s="7"/>
    </row>
    <row r="27954" spans="4:14" s="1" customFormat="1">
      <c r="D27954" s="32"/>
      <c r="G27954" s="32"/>
      <c r="I27954" s="7"/>
      <c r="J27954" s="7"/>
      <c r="K27954" s="7"/>
      <c r="N27954" s="7"/>
    </row>
    <row r="27955" spans="4:14" s="1" customFormat="1">
      <c r="D27955" s="32"/>
      <c r="G27955" s="32"/>
      <c r="I27955" s="7"/>
      <c r="J27955" s="7"/>
      <c r="K27955" s="7"/>
      <c r="N27955" s="7"/>
    </row>
    <row r="27956" spans="4:14" s="1" customFormat="1">
      <c r="D27956" s="32"/>
      <c r="G27956" s="32"/>
      <c r="I27956" s="7"/>
      <c r="J27956" s="7"/>
      <c r="K27956" s="7"/>
      <c r="N27956" s="7"/>
    </row>
    <row r="27957" spans="4:14" s="1" customFormat="1">
      <c r="D27957" s="32"/>
      <c r="G27957" s="32"/>
      <c r="I27957" s="7"/>
      <c r="J27957" s="7"/>
      <c r="K27957" s="7"/>
      <c r="N27957" s="7"/>
    </row>
    <row r="27958" spans="4:14" s="1" customFormat="1">
      <c r="D27958" s="32"/>
      <c r="G27958" s="32"/>
      <c r="I27958" s="7"/>
      <c r="J27958" s="7"/>
      <c r="K27958" s="7"/>
      <c r="N27958" s="7"/>
    </row>
    <row r="27959" spans="4:14" s="1" customFormat="1">
      <c r="D27959" s="32"/>
      <c r="G27959" s="32"/>
      <c r="I27959" s="7"/>
      <c r="J27959" s="7"/>
      <c r="K27959" s="7"/>
      <c r="N27959" s="7"/>
    </row>
    <row r="27960" spans="4:14" s="1" customFormat="1">
      <c r="D27960" s="32"/>
      <c r="G27960" s="32"/>
      <c r="I27960" s="7"/>
      <c r="J27960" s="7"/>
      <c r="K27960" s="7"/>
      <c r="N27960" s="7"/>
    </row>
    <row r="27961" spans="4:14" s="1" customFormat="1">
      <c r="D27961" s="32"/>
      <c r="G27961" s="32"/>
      <c r="I27961" s="7"/>
      <c r="J27961" s="7"/>
      <c r="K27961" s="7"/>
      <c r="N27961" s="7"/>
    </row>
    <row r="27962" spans="4:14" s="1" customFormat="1">
      <c r="D27962" s="32"/>
      <c r="G27962" s="32"/>
      <c r="I27962" s="7"/>
      <c r="J27962" s="7"/>
      <c r="K27962" s="7"/>
      <c r="N27962" s="7"/>
    </row>
    <row r="27963" spans="4:14" s="1" customFormat="1">
      <c r="D27963" s="32"/>
      <c r="G27963" s="32"/>
      <c r="I27963" s="7"/>
      <c r="J27963" s="7"/>
      <c r="K27963" s="7"/>
      <c r="N27963" s="7"/>
    </row>
    <row r="27964" spans="4:14" s="1" customFormat="1">
      <c r="D27964" s="32"/>
      <c r="G27964" s="32"/>
      <c r="I27964" s="7"/>
      <c r="J27964" s="7"/>
      <c r="K27964" s="7"/>
      <c r="N27964" s="7"/>
    </row>
    <row r="27965" spans="4:14" s="1" customFormat="1">
      <c r="D27965" s="32"/>
      <c r="G27965" s="32"/>
      <c r="I27965" s="7"/>
      <c r="J27965" s="7"/>
      <c r="K27965" s="7"/>
      <c r="N27965" s="7"/>
    </row>
    <row r="27966" spans="4:14" s="1" customFormat="1">
      <c r="D27966" s="32"/>
      <c r="G27966" s="32"/>
      <c r="I27966" s="7"/>
      <c r="J27966" s="7"/>
      <c r="K27966" s="7"/>
      <c r="N27966" s="7"/>
    </row>
    <row r="27967" spans="4:14" s="1" customFormat="1">
      <c r="D27967" s="32"/>
      <c r="G27967" s="32"/>
      <c r="I27967" s="7"/>
      <c r="J27967" s="7"/>
      <c r="K27967" s="7"/>
      <c r="N27967" s="7"/>
    </row>
    <row r="27968" spans="4:14" s="1" customFormat="1">
      <c r="D27968" s="32"/>
      <c r="G27968" s="32"/>
      <c r="I27968" s="7"/>
      <c r="J27968" s="7"/>
      <c r="K27968" s="7"/>
      <c r="N27968" s="7"/>
    </row>
    <row r="27969" spans="4:14" s="1" customFormat="1">
      <c r="D27969" s="32"/>
      <c r="G27969" s="32"/>
      <c r="I27969" s="7"/>
      <c r="J27969" s="7"/>
      <c r="K27969" s="7"/>
      <c r="N27969" s="7"/>
    </row>
    <row r="27970" spans="4:14" s="1" customFormat="1">
      <c r="D27970" s="32"/>
      <c r="G27970" s="32"/>
      <c r="I27970" s="7"/>
      <c r="J27970" s="7"/>
      <c r="K27970" s="7"/>
      <c r="N27970" s="7"/>
    </row>
    <row r="27971" spans="4:14" s="1" customFormat="1">
      <c r="D27971" s="32"/>
      <c r="G27971" s="32"/>
      <c r="I27971" s="7"/>
      <c r="J27971" s="7"/>
      <c r="K27971" s="7"/>
      <c r="N27971" s="7"/>
    </row>
    <row r="27972" spans="4:14" s="1" customFormat="1">
      <c r="D27972" s="32"/>
      <c r="G27972" s="32"/>
      <c r="I27972" s="7"/>
      <c r="J27972" s="7"/>
      <c r="K27972" s="7"/>
      <c r="N27972" s="7"/>
    </row>
    <row r="27973" spans="4:14" s="1" customFormat="1">
      <c r="D27973" s="32"/>
      <c r="G27973" s="32"/>
      <c r="I27973" s="7"/>
      <c r="J27973" s="7"/>
      <c r="K27973" s="7"/>
      <c r="N27973" s="7"/>
    </row>
    <row r="27974" spans="4:14" s="1" customFormat="1">
      <c r="D27974" s="32"/>
      <c r="G27974" s="32"/>
      <c r="I27974" s="7"/>
      <c r="J27974" s="7"/>
      <c r="K27974" s="7"/>
      <c r="N27974" s="7"/>
    </row>
    <row r="27975" spans="4:14" s="1" customFormat="1">
      <c r="D27975" s="32"/>
      <c r="G27975" s="32"/>
      <c r="I27975" s="7"/>
      <c r="J27975" s="7"/>
      <c r="K27975" s="7"/>
      <c r="N27975" s="7"/>
    </row>
    <row r="27976" spans="4:14" s="1" customFormat="1">
      <c r="D27976" s="32"/>
      <c r="G27976" s="32"/>
      <c r="I27976" s="7"/>
      <c r="J27976" s="7"/>
      <c r="K27976" s="7"/>
      <c r="N27976" s="7"/>
    </row>
    <row r="27977" spans="4:14" s="1" customFormat="1">
      <c r="D27977" s="32"/>
      <c r="G27977" s="32"/>
      <c r="I27977" s="7"/>
      <c r="J27977" s="7"/>
      <c r="K27977" s="7"/>
      <c r="N27977" s="7"/>
    </row>
    <row r="27978" spans="4:14" s="1" customFormat="1">
      <c r="D27978" s="32"/>
      <c r="G27978" s="32"/>
      <c r="I27978" s="7"/>
      <c r="J27978" s="7"/>
      <c r="K27978" s="7"/>
      <c r="N27978" s="7"/>
    </row>
    <row r="27979" spans="4:14" s="1" customFormat="1">
      <c r="D27979" s="32"/>
      <c r="G27979" s="32"/>
      <c r="I27979" s="7"/>
      <c r="J27979" s="7"/>
      <c r="K27979" s="7"/>
      <c r="N27979" s="7"/>
    </row>
    <row r="27980" spans="4:14" s="1" customFormat="1">
      <c r="D27980" s="32"/>
      <c r="G27980" s="32"/>
      <c r="I27980" s="7"/>
      <c r="J27980" s="7"/>
      <c r="K27980" s="7"/>
      <c r="N27980" s="7"/>
    </row>
    <row r="27981" spans="4:14" s="1" customFormat="1">
      <c r="D27981" s="32"/>
      <c r="G27981" s="32"/>
      <c r="I27981" s="7"/>
      <c r="J27981" s="7"/>
      <c r="K27981" s="7"/>
      <c r="N27981" s="7"/>
    </row>
    <row r="27982" spans="4:14" s="1" customFormat="1">
      <c r="D27982" s="32"/>
      <c r="G27982" s="32"/>
      <c r="I27982" s="7"/>
      <c r="J27982" s="7"/>
      <c r="K27982" s="7"/>
      <c r="N27982" s="7"/>
    </row>
    <row r="27983" spans="4:14" s="1" customFormat="1">
      <c r="D27983" s="32"/>
      <c r="G27983" s="32"/>
      <c r="I27983" s="7"/>
      <c r="J27983" s="7"/>
      <c r="K27983" s="7"/>
      <c r="N27983" s="7"/>
    </row>
    <row r="27984" spans="4:14" s="1" customFormat="1">
      <c r="D27984" s="32"/>
      <c r="G27984" s="32"/>
      <c r="I27984" s="7"/>
      <c r="J27984" s="7"/>
      <c r="K27984" s="7"/>
      <c r="N27984" s="7"/>
    </row>
    <row r="27985" spans="4:14" s="1" customFormat="1">
      <c r="D27985" s="32"/>
      <c r="G27985" s="32"/>
      <c r="I27985" s="7"/>
      <c r="J27985" s="7"/>
      <c r="K27985" s="7"/>
      <c r="N27985" s="7"/>
    </row>
    <row r="27986" spans="4:14" s="1" customFormat="1">
      <c r="D27986" s="32"/>
      <c r="G27986" s="32"/>
      <c r="I27986" s="7"/>
      <c r="J27986" s="7"/>
      <c r="K27986" s="7"/>
      <c r="N27986" s="7"/>
    </row>
    <row r="27987" spans="4:14" s="1" customFormat="1">
      <c r="D27987" s="32"/>
      <c r="G27987" s="32"/>
      <c r="I27987" s="7"/>
      <c r="J27987" s="7"/>
      <c r="K27987" s="7"/>
      <c r="N27987" s="7"/>
    </row>
    <row r="27988" spans="4:14" s="1" customFormat="1">
      <c r="D27988" s="32"/>
      <c r="G27988" s="32"/>
      <c r="I27988" s="7"/>
      <c r="J27988" s="7"/>
      <c r="K27988" s="7"/>
      <c r="N27988" s="7"/>
    </row>
    <row r="27989" spans="4:14" s="1" customFormat="1">
      <c r="D27989" s="32"/>
      <c r="G27989" s="32"/>
      <c r="I27989" s="7"/>
      <c r="J27989" s="7"/>
      <c r="K27989" s="7"/>
      <c r="N27989" s="7"/>
    </row>
    <row r="27990" spans="4:14" s="1" customFormat="1">
      <c r="D27990" s="32"/>
      <c r="G27990" s="32"/>
      <c r="I27990" s="7"/>
      <c r="J27990" s="7"/>
      <c r="K27990" s="7"/>
      <c r="N27990" s="7"/>
    </row>
    <row r="27991" spans="4:14" s="1" customFormat="1">
      <c r="D27991" s="32"/>
      <c r="G27991" s="32"/>
      <c r="I27991" s="7"/>
      <c r="J27991" s="7"/>
      <c r="K27991" s="7"/>
      <c r="N27991" s="7"/>
    </row>
    <row r="27992" spans="4:14" s="1" customFormat="1">
      <c r="D27992" s="32"/>
      <c r="G27992" s="32"/>
      <c r="I27992" s="7"/>
      <c r="J27992" s="7"/>
      <c r="K27992" s="7"/>
      <c r="N27992" s="7"/>
    </row>
    <row r="27993" spans="4:14" s="1" customFormat="1">
      <c r="D27993" s="32"/>
      <c r="G27993" s="32"/>
      <c r="I27993" s="7"/>
      <c r="J27993" s="7"/>
      <c r="K27993" s="7"/>
      <c r="N27993" s="7"/>
    </row>
    <row r="27994" spans="4:14" s="1" customFormat="1">
      <c r="D27994" s="32"/>
      <c r="G27994" s="32"/>
      <c r="I27994" s="7"/>
      <c r="J27994" s="7"/>
      <c r="K27994" s="7"/>
      <c r="N27994" s="7"/>
    </row>
    <row r="27995" spans="4:14" s="1" customFormat="1">
      <c r="D27995" s="32"/>
      <c r="G27995" s="32"/>
      <c r="I27995" s="7"/>
      <c r="J27995" s="7"/>
      <c r="K27995" s="7"/>
      <c r="N27995" s="7"/>
    </row>
    <row r="27996" spans="4:14" s="1" customFormat="1">
      <c r="D27996" s="32"/>
      <c r="G27996" s="32"/>
      <c r="I27996" s="7"/>
      <c r="J27996" s="7"/>
      <c r="K27996" s="7"/>
      <c r="N27996" s="7"/>
    </row>
    <row r="27997" spans="4:14" s="1" customFormat="1">
      <c r="D27997" s="32"/>
      <c r="G27997" s="32"/>
      <c r="I27997" s="7"/>
      <c r="J27997" s="7"/>
      <c r="K27997" s="7"/>
      <c r="N27997" s="7"/>
    </row>
    <row r="27998" spans="4:14" s="1" customFormat="1">
      <c r="D27998" s="32"/>
      <c r="G27998" s="32"/>
      <c r="I27998" s="7"/>
      <c r="J27998" s="7"/>
      <c r="K27998" s="7"/>
      <c r="N27998" s="7"/>
    </row>
    <row r="27999" spans="4:14" s="1" customFormat="1">
      <c r="D27999" s="32"/>
      <c r="G27999" s="32"/>
      <c r="I27999" s="7"/>
      <c r="J27999" s="7"/>
      <c r="K27999" s="7"/>
      <c r="N27999" s="7"/>
    </row>
    <row r="28000" spans="4:14" s="1" customFormat="1">
      <c r="D28000" s="32"/>
      <c r="G28000" s="32"/>
      <c r="I28000" s="7"/>
      <c r="J28000" s="7"/>
      <c r="K28000" s="7"/>
      <c r="N28000" s="7"/>
    </row>
    <row r="28001" spans="4:14" s="1" customFormat="1">
      <c r="D28001" s="32"/>
      <c r="G28001" s="32"/>
      <c r="I28001" s="7"/>
      <c r="J28001" s="7"/>
      <c r="K28001" s="7"/>
      <c r="N28001" s="7"/>
    </row>
    <row r="28002" spans="4:14" s="1" customFormat="1">
      <c r="D28002" s="32"/>
      <c r="G28002" s="32"/>
      <c r="I28002" s="7"/>
      <c r="J28002" s="7"/>
      <c r="K28002" s="7"/>
      <c r="N28002" s="7"/>
    </row>
    <row r="28003" spans="4:14" s="1" customFormat="1">
      <c r="D28003" s="32"/>
      <c r="G28003" s="32"/>
      <c r="I28003" s="7"/>
      <c r="J28003" s="7"/>
      <c r="K28003" s="7"/>
      <c r="N28003" s="7"/>
    </row>
    <row r="28004" spans="4:14" s="1" customFormat="1">
      <c r="D28004" s="32"/>
      <c r="G28004" s="32"/>
      <c r="I28004" s="7"/>
      <c r="J28004" s="7"/>
      <c r="K28004" s="7"/>
      <c r="N28004" s="7"/>
    </row>
    <row r="28005" spans="4:14" s="1" customFormat="1">
      <c r="D28005" s="32"/>
      <c r="G28005" s="32"/>
      <c r="I28005" s="7"/>
      <c r="J28005" s="7"/>
      <c r="K28005" s="7"/>
      <c r="N28005" s="7"/>
    </row>
    <row r="28006" spans="4:14" s="1" customFormat="1">
      <c r="D28006" s="32"/>
      <c r="G28006" s="32"/>
      <c r="I28006" s="7"/>
      <c r="J28006" s="7"/>
      <c r="K28006" s="7"/>
      <c r="N28006" s="7"/>
    </row>
    <row r="28007" spans="4:14" s="1" customFormat="1">
      <c r="D28007" s="32"/>
      <c r="G28007" s="32"/>
      <c r="I28007" s="7"/>
      <c r="J28007" s="7"/>
      <c r="K28007" s="7"/>
      <c r="N28007" s="7"/>
    </row>
    <row r="28008" spans="4:14" s="1" customFormat="1">
      <c r="D28008" s="32"/>
      <c r="G28008" s="32"/>
      <c r="I28008" s="7"/>
      <c r="J28008" s="7"/>
      <c r="K28008" s="7"/>
      <c r="N28008" s="7"/>
    </row>
    <row r="28009" spans="4:14" s="1" customFormat="1">
      <c r="D28009" s="32"/>
      <c r="G28009" s="32"/>
      <c r="I28009" s="7"/>
      <c r="J28009" s="7"/>
      <c r="K28009" s="7"/>
      <c r="N28009" s="7"/>
    </row>
    <row r="28010" spans="4:14" s="1" customFormat="1">
      <c r="D28010" s="32"/>
      <c r="G28010" s="32"/>
      <c r="I28010" s="7"/>
      <c r="J28010" s="7"/>
      <c r="K28010" s="7"/>
      <c r="N28010" s="7"/>
    </row>
    <row r="28011" spans="4:14" s="1" customFormat="1">
      <c r="D28011" s="32"/>
      <c r="G28011" s="32"/>
      <c r="I28011" s="7"/>
      <c r="J28011" s="7"/>
      <c r="K28011" s="7"/>
      <c r="N28011" s="7"/>
    </row>
    <row r="28012" spans="4:14" s="1" customFormat="1">
      <c r="D28012" s="32"/>
      <c r="G28012" s="32"/>
      <c r="I28012" s="7"/>
      <c r="J28012" s="7"/>
      <c r="K28012" s="7"/>
      <c r="N28012" s="7"/>
    </row>
    <row r="28013" spans="4:14" s="1" customFormat="1">
      <c r="D28013" s="32"/>
      <c r="G28013" s="32"/>
      <c r="I28013" s="7"/>
      <c r="J28013" s="7"/>
      <c r="K28013" s="7"/>
      <c r="N28013" s="7"/>
    </row>
    <row r="28014" spans="4:14" s="1" customFormat="1">
      <c r="D28014" s="32"/>
      <c r="G28014" s="32"/>
      <c r="I28014" s="7"/>
      <c r="J28014" s="7"/>
      <c r="K28014" s="7"/>
      <c r="N28014" s="7"/>
    </row>
    <row r="28015" spans="4:14" s="1" customFormat="1">
      <c r="D28015" s="32"/>
      <c r="G28015" s="32"/>
      <c r="I28015" s="7"/>
      <c r="J28015" s="7"/>
      <c r="K28015" s="7"/>
      <c r="N28015" s="7"/>
    </row>
    <row r="28016" spans="4:14" s="1" customFormat="1">
      <c r="D28016" s="32"/>
      <c r="G28016" s="32"/>
      <c r="I28016" s="7"/>
      <c r="J28016" s="7"/>
      <c r="K28016" s="7"/>
      <c r="N28016" s="7"/>
    </row>
    <row r="28017" spans="4:14" s="1" customFormat="1">
      <c r="D28017" s="32"/>
      <c r="G28017" s="32"/>
      <c r="I28017" s="7"/>
      <c r="J28017" s="7"/>
      <c r="K28017" s="7"/>
      <c r="N28017" s="7"/>
    </row>
    <row r="28018" spans="4:14" s="1" customFormat="1">
      <c r="D28018" s="32"/>
      <c r="G28018" s="32"/>
      <c r="I28018" s="7"/>
      <c r="J28018" s="7"/>
      <c r="K28018" s="7"/>
      <c r="N28018" s="7"/>
    </row>
    <row r="28019" spans="4:14" s="1" customFormat="1">
      <c r="D28019" s="32"/>
      <c r="G28019" s="32"/>
      <c r="I28019" s="7"/>
      <c r="J28019" s="7"/>
      <c r="K28019" s="7"/>
      <c r="N28019" s="7"/>
    </row>
    <row r="28020" spans="4:14" s="1" customFormat="1">
      <c r="D28020" s="32"/>
      <c r="G28020" s="32"/>
      <c r="I28020" s="7"/>
      <c r="J28020" s="7"/>
      <c r="K28020" s="7"/>
      <c r="N28020" s="7"/>
    </row>
    <row r="28021" spans="4:14" s="1" customFormat="1">
      <c r="D28021" s="32"/>
      <c r="G28021" s="32"/>
      <c r="I28021" s="7"/>
      <c r="J28021" s="7"/>
      <c r="K28021" s="7"/>
      <c r="N28021" s="7"/>
    </row>
    <row r="28022" spans="4:14" s="1" customFormat="1">
      <c r="D28022" s="32"/>
      <c r="G28022" s="32"/>
      <c r="I28022" s="7"/>
      <c r="J28022" s="7"/>
      <c r="K28022" s="7"/>
      <c r="N28022" s="7"/>
    </row>
    <row r="28023" spans="4:14" s="1" customFormat="1">
      <c r="D28023" s="32"/>
      <c r="G28023" s="32"/>
      <c r="I28023" s="7"/>
      <c r="J28023" s="7"/>
      <c r="K28023" s="7"/>
      <c r="N28023" s="7"/>
    </row>
    <row r="28024" spans="4:14" s="1" customFormat="1">
      <c r="D28024" s="32"/>
      <c r="G28024" s="32"/>
      <c r="I28024" s="7"/>
      <c r="J28024" s="7"/>
      <c r="K28024" s="7"/>
      <c r="N28024" s="7"/>
    </row>
    <row r="28025" spans="4:14" s="1" customFormat="1">
      <c r="D28025" s="32"/>
      <c r="G28025" s="32"/>
      <c r="I28025" s="7"/>
      <c r="J28025" s="7"/>
      <c r="K28025" s="7"/>
      <c r="N28025" s="7"/>
    </row>
    <row r="28026" spans="4:14" s="1" customFormat="1">
      <c r="D28026" s="32"/>
      <c r="G28026" s="32"/>
      <c r="I28026" s="7"/>
      <c r="J28026" s="7"/>
      <c r="K28026" s="7"/>
      <c r="N28026" s="7"/>
    </row>
    <row r="28027" spans="4:14" s="1" customFormat="1">
      <c r="D28027" s="32"/>
      <c r="G28027" s="32"/>
      <c r="I28027" s="7"/>
      <c r="J28027" s="7"/>
      <c r="K28027" s="7"/>
      <c r="N28027" s="7"/>
    </row>
    <row r="28028" spans="4:14" s="1" customFormat="1">
      <c r="D28028" s="32"/>
      <c r="G28028" s="32"/>
      <c r="I28028" s="7"/>
      <c r="J28028" s="7"/>
      <c r="K28028" s="7"/>
      <c r="N28028" s="7"/>
    </row>
    <row r="28029" spans="4:14" s="1" customFormat="1">
      <c r="D28029" s="32"/>
      <c r="G28029" s="32"/>
      <c r="I28029" s="7"/>
      <c r="J28029" s="7"/>
      <c r="K28029" s="7"/>
      <c r="N28029" s="7"/>
    </row>
    <row r="28030" spans="4:14" s="1" customFormat="1">
      <c r="D28030" s="32"/>
      <c r="G28030" s="32"/>
      <c r="I28030" s="7"/>
      <c r="J28030" s="7"/>
      <c r="K28030" s="7"/>
      <c r="N28030" s="7"/>
    </row>
    <row r="28031" spans="4:14" s="1" customFormat="1">
      <c r="D28031" s="32"/>
      <c r="G28031" s="32"/>
      <c r="I28031" s="7"/>
      <c r="J28031" s="7"/>
      <c r="K28031" s="7"/>
      <c r="N28031" s="7"/>
    </row>
    <row r="28032" spans="4:14" s="1" customFormat="1">
      <c r="D28032" s="32"/>
      <c r="G28032" s="32"/>
      <c r="I28032" s="7"/>
      <c r="J28032" s="7"/>
      <c r="K28032" s="7"/>
      <c r="N28032" s="7"/>
    </row>
    <row r="28033" spans="4:14" s="1" customFormat="1">
      <c r="D28033" s="32"/>
      <c r="G28033" s="32"/>
      <c r="I28033" s="7"/>
      <c r="J28033" s="7"/>
      <c r="K28033" s="7"/>
      <c r="N28033" s="7"/>
    </row>
    <row r="28034" spans="4:14" s="1" customFormat="1">
      <c r="D28034" s="32"/>
      <c r="G28034" s="32"/>
      <c r="I28034" s="7"/>
      <c r="J28034" s="7"/>
      <c r="K28034" s="7"/>
      <c r="N28034" s="7"/>
    </row>
    <row r="28035" spans="4:14" s="1" customFormat="1">
      <c r="D28035" s="32"/>
      <c r="G28035" s="32"/>
      <c r="I28035" s="7"/>
      <c r="J28035" s="7"/>
      <c r="K28035" s="7"/>
      <c r="N28035" s="7"/>
    </row>
    <row r="28036" spans="4:14" s="1" customFormat="1">
      <c r="D28036" s="32"/>
      <c r="G28036" s="32"/>
      <c r="I28036" s="7"/>
      <c r="J28036" s="7"/>
      <c r="K28036" s="7"/>
      <c r="N28036" s="7"/>
    </row>
    <row r="28037" spans="4:14" s="1" customFormat="1">
      <c r="D28037" s="32"/>
      <c r="G28037" s="32"/>
      <c r="I28037" s="7"/>
      <c r="J28037" s="7"/>
      <c r="K28037" s="7"/>
      <c r="N28037" s="7"/>
    </row>
    <row r="28038" spans="4:14" s="1" customFormat="1">
      <c r="D28038" s="32"/>
      <c r="G28038" s="32"/>
      <c r="I28038" s="7"/>
      <c r="J28038" s="7"/>
      <c r="K28038" s="7"/>
      <c r="N28038" s="7"/>
    </row>
    <row r="28039" spans="4:14" s="1" customFormat="1">
      <c r="D28039" s="32"/>
      <c r="G28039" s="32"/>
      <c r="I28039" s="7"/>
      <c r="J28039" s="7"/>
      <c r="K28039" s="7"/>
      <c r="N28039" s="7"/>
    </row>
    <row r="28040" spans="4:14" s="1" customFormat="1">
      <c r="D28040" s="32"/>
      <c r="G28040" s="32"/>
      <c r="I28040" s="7"/>
      <c r="J28040" s="7"/>
      <c r="K28040" s="7"/>
      <c r="N28040" s="7"/>
    </row>
    <row r="28041" spans="4:14" s="1" customFormat="1">
      <c r="D28041" s="32"/>
      <c r="G28041" s="32"/>
      <c r="I28041" s="7"/>
      <c r="J28041" s="7"/>
      <c r="K28041" s="7"/>
      <c r="N28041" s="7"/>
    </row>
    <row r="28042" spans="4:14" s="1" customFormat="1">
      <c r="D28042" s="32"/>
      <c r="G28042" s="32"/>
      <c r="I28042" s="7"/>
      <c r="J28042" s="7"/>
      <c r="K28042" s="7"/>
      <c r="N28042" s="7"/>
    </row>
    <row r="28043" spans="4:14" s="1" customFormat="1">
      <c r="D28043" s="32"/>
      <c r="G28043" s="32"/>
      <c r="I28043" s="7"/>
      <c r="J28043" s="7"/>
      <c r="K28043" s="7"/>
      <c r="N28043" s="7"/>
    </row>
    <row r="28044" spans="4:14" s="1" customFormat="1">
      <c r="D28044" s="32"/>
      <c r="G28044" s="32"/>
      <c r="I28044" s="7"/>
      <c r="J28044" s="7"/>
      <c r="K28044" s="7"/>
      <c r="N28044" s="7"/>
    </row>
    <row r="28045" spans="4:14" s="1" customFormat="1">
      <c r="D28045" s="32"/>
      <c r="G28045" s="32"/>
      <c r="I28045" s="7"/>
      <c r="J28045" s="7"/>
      <c r="K28045" s="7"/>
      <c r="N28045" s="7"/>
    </row>
    <row r="28046" spans="4:14" s="1" customFormat="1">
      <c r="D28046" s="32"/>
      <c r="G28046" s="32"/>
      <c r="I28046" s="7"/>
      <c r="J28046" s="7"/>
      <c r="K28046" s="7"/>
      <c r="N28046" s="7"/>
    </row>
    <row r="28047" spans="4:14" s="1" customFormat="1">
      <c r="D28047" s="32"/>
      <c r="G28047" s="32"/>
      <c r="I28047" s="7"/>
      <c r="J28047" s="7"/>
      <c r="K28047" s="7"/>
      <c r="N28047" s="7"/>
    </row>
    <row r="28048" spans="4:14" s="1" customFormat="1">
      <c r="D28048" s="32"/>
      <c r="G28048" s="32"/>
      <c r="I28048" s="7"/>
      <c r="J28048" s="7"/>
      <c r="K28048" s="7"/>
      <c r="N28048" s="7"/>
    </row>
    <row r="28049" spans="4:14" s="1" customFormat="1">
      <c r="D28049" s="32"/>
      <c r="G28049" s="32"/>
      <c r="I28049" s="7"/>
      <c r="J28049" s="7"/>
      <c r="K28049" s="7"/>
      <c r="N28049" s="7"/>
    </row>
    <row r="28050" spans="4:14" s="1" customFormat="1">
      <c r="D28050" s="32"/>
      <c r="G28050" s="32"/>
      <c r="I28050" s="7"/>
      <c r="J28050" s="7"/>
      <c r="K28050" s="7"/>
      <c r="N28050" s="7"/>
    </row>
    <row r="28051" spans="4:14" s="1" customFormat="1">
      <c r="D28051" s="32"/>
      <c r="G28051" s="32"/>
      <c r="I28051" s="7"/>
      <c r="J28051" s="7"/>
      <c r="K28051" s="7"/>
      <c r="N28051" s="7"/>
    </row>
    <row r="28052" spans="4:14" s="1" customFormat="1">
      <c r="D28052" s="32"/>
      <c r="G28052" s="32"/>
      <c r="I28052" s="7"/>
      <c r="J28052" s="7"/>
      <c r="K28052" s="7"/>
      <c r="N28052" s="7"/>
    </row>
    <row r="28053" spans="4:14" s="1" customFormat="1">
      <c r="D28053" s="32"/>
      <c r="G28053" s="32"/>
      <c r="I28053" s="7"/>
      <c r="J28053" s="7"/>
      <c r="K28053" s="7"/>
      <c r="N28053" s="7"/>
    </row>
    <row r="28054" spans="4:14" s="1" customFormat="1">
      <c r="D28054" s="32"/>
      <c r="G28054" s="32"/>
      <c r="I28054" s="7"/>
      <c r="J28054" s="7"/>
      <c r="K28054" s="7"/>
      <c r="N28054" s="7"/>
    </row>
    <row r="28055" spans="4:14" s="1" customFormat="1">
      <c r="D28055" s="32"/>
      <c r="G28055" s="32"/>
      <c r="I28055" s="7"/>
      <c r="J28055" s="7"/>
      <c r="K28055" s="7"/>
      <c r="N28055" s="7"/>
    </row>
    <row r="28056" spans="4:14" s="1" customFormat="1">
      <c r="D28056" s="32"/>
      <c r="G28056" s="32"/>
      <c r="I28056" s="7"/>
      <c r="J28056" s="7"/>
      <c r="K28056" s="7"/>
      <c r="N28056" s="7"/>
    </row>
    <row r="28057" spans="4:14" s="1" customFormat="1">
      <c r="D28057" s="32"/>
      <c r="G28057" s="32"/>
      <c r="I28057" s="7"/>
      <c r="J28057" s="7"/>
      <c r="K28057" s="7"/>
      <c r="N28057" s="7"/>
    </row>
    <row r="28058" spans="4:14" s="1" customFormat="1">
      <c r="D28058" s="32"/>
      <c r="G28058" s="32"/>
      <c r="I28058" s="7"/>
      <c r="J28058" s="7"/>
      <c r="K28058" s="7"/>
      <c r="N28058" s="7"/>
    </row>
    <row r="28059" spans="4:14" s="1" customFormat="1">
      <c r="D28059" s="32"/>
      <c r="G28059" s="32"/>
      <c r="I28059" s="7"/>
      <c r="J28059" s="7"/>
      <c r="K28059" s="7"/>
      <c r="N28059" s="7"/>
    </row>
    <row r="28060" spans="4:14" s="1" customFormat="1">
      <c r="D28060" s="32"/>
      <c r="G28060" s="32"/>
      <c r="I28060" s="7"/>
      <c r="J28060" s="7"/>
      <c r="K28060" s="7"/>
      <c r="N28060" s="7"/>
    </row>
    <row r="28061" spans="4:14" s="1" customFormat="1">
      <c r="D28061" s="32"/>
      <c r="G28061" s="32"/>
      <c r="I28061" s="7"/>
      <c r="J28061" s="7"/>
      <c r="K28061" s="7"/>
      <c r="N28061" s="7"/>
    </row>
    <row r="28062" spans="4:14" s="1" customFormat="1">
      <c r="D28062" s="32"/>
      <c r="G28062" s="32"/>
      <c r="I28062" s="7"/>
      <c r="J28062" s="7"/>
      <c r="K28062" s="7"/>
      <c r="N28062" s="7"/>
    </row>
    <row r="28063" spans="4:14" s="1" customFormat="1">
      <c r="D28063" s="32"/>
      <c r="G28063" s="32"/>
      <c r="I28063" s="7"/>
      <c r="J28063" s="7"/>
      <c r="K28063" s="7"/>
      <c r="N28063" s="7"/>
    </row>
    <row r="28064" spans="4:14" s="1" customFormat="1">
      <c r="D28064" s="32"/>
      <c r="G28064" s="32"/>
      <c r="I28064" s="7"/>
      <c r="J28064" s="7"/>
      <c r="K28064" s="7"/>
      <c r="N28064" s="7"/>
    </row>
    <row r="28065" spans="4:14" s="1" customFormat="1">
      <c r="D28065" s="32"/>
      <c r="G28065" s="32"/>
      <c r="I28065" s="7"/>
      <c r="J28065" s="7"/>
      <c r="K28065" s="7"/>
      <c r="N28065" s="7"/>
    </row>
    <row r="28066" spans="4:14" s="1" customFormat="1">
      <c r="D28066" s="32"/>
      <c r="G28066" s="32"/>
      <c r="I28066" s="7"/>
      <c r="J28066" s="7"/>
      <c r="K28066" s="7"/>
      <c r="N28066" s="7"/>
    </row>
    <row r="28067" spans="4:14" s="1" customFormat="1">
      <c r="D28067" s="32"/>
      <c r="G28067" s="32"/>
      <c r="I28067" s="7"/>
      <c r="J28067" s="7"/>
      <c r="K28067" s="7"/>
      <c r="N28067" s="7"/>
    </row>
    <row r="28068" spans="4:14" s="1" customFormat="1">
      <c r="D28068" s="32"/>
      <c r="G28068" s="32"/>
      <c r="I28068" s="7"/>
      <c r="J28068" s="7"/>
      <c r="K28068" s="7"/>
      <c r="N28068" s="7"/>
    </row>
    <row r="28069" spans="4:14" s="1" customFormat="1">
      <c r="D28069" s="32"/>
      <c r="G28069" s="32"/>
      <c r="I28069" s="7"/>
      <c r="J28069" s="7"/>
      <c r="K28069" s="7"/>
      <c r="N28069" s="7"/>
    </row>
    <row r="28070" spans="4:14" s="1" customFormat="1">
      <c r="D28070" s="32"/>
      <c r="G28070" s="32"/>
      <c r="I28070" s="7"/>
      <c r="J28070" s="7"/>
      <c r="K28070" s="7"/>
      <c r="N28070" s="7"/>
    </row>
    <row r="28071" spans="4:14" s="1" customFormat="1">
      <c r="D28071" s="32"/>
      <c r="G28071" s="32"/>
      <c r="I28071" s="7"/>
      <c r="J28071" s="7"/>
      <c r="K28071" s="7"/>
      <c r="N28071" s="7"/>
    </row>
    <row r="28072" spans="4:14" s="1" customFormat="1">
      <c r="D28072" s="32"/>
      <c r="G28072" s="32"/>
      <c r="I28072" s="7"/>
      <c r="J28072" s="7"/>
      <c r="K28072" s="7"/>
      <c r="N28072" s="7"/>
    </row>
    <row r="28073" spans="4:14" s="1" customFormat="1">
      <c r="D28073" s="32"/>
      <c r="G28073" s="32"/>
      <c r="I28073" s="7"/>
      <c r="J28073" s="7"/>
      <c r="K28073" s="7"/>
      <c r="N28073" s="7"/>
    </row>
    <row r="28074" spans="4:14" s="1" customFormat="1">
      <c r="D28074" s="32"/>
      <c r="G28074" s="32"/>
      <c r="I28074" s="7"/>
      <c r="J28074" s="7"/>
      <c r="K28074" s="7"/>
      <c r="N28074" s="7"/>
    </row>
    <row r="28075" spans="4:14" s="1" customFormat="1">
      <c r="D28075" s="32"/>
      <c r="G28075" s="32"/>
      <c r="I28075" s="7"/>
      <c r="J28075" s="7"/>
      <c r="K28075" s="7"/>
      <c r="N28075" s="7"/>
    </row>
    <row r="28076" spans="4:14" s="1" customFormat="1">
      <c r="D28076" s="32"/>
      <c r="G28076" s="32"/>
      <c r="I28076" s="7"/>
      <c r="J28076" s="7"/>
      <c r="K28076" s="7"/>
      <c r="N28076" s="7"/>
    </row>
    <row r="28077" spans="4:14" s="1" customFormat="1">
      <c r="D28077" s="32"/>
      <c r="G28077" s="32"/>
      <c r="I28077" s="7"/>
      <c r="J28077" s="7"/>
      <c r="K28077" s="7"/>
      <c r="N28077" s="7"/>
    </row>
    <row r="28078" spans="4:14" s="1" customFormat="1">
      <c r="D28078" s="32"/>
      <c r="G28078" s="32"/>
      <c r="I28078" s="7"/>
      <c r="J28078" s="7"/>
      <c r="K28078" s="7"/>
      <c r="N28078" s="7"/>
    </row>
    <row r="28079" spans="4:14" s="1" customFormat="1">
      <c r="D28079" s="32"/>
      <c r="G28079" s="32"/>
      <c r="I28079" s="7"/>
      <c r="J28079" s="7"/>
      <c r="K28079" s="7"/>
      <c r="N28079" s="7"/>
    </row>
    <row r="28080" spans="4:14" s="1" customFormat="1">
      <c r="D28080" s="32"/>
      <c r="G28080" s="32"/>
      <c r="I28080" s="7"/>
      <c r="J28080" s="7"/>
      <c r="K28080" s="7"/>
      <c r="N28080" s="7"/>
    </row>
    <row r="28081" spans="4:14" s="1" customFormat="1">
      <c r="D28081" s="32"/>
      <c r="G28081" s="32"/>
      <c r="I28081" s="7"/>
      <c r="J28081" s="7"/>
      <c r="K28081" s="7"/>
      <c r="N28081" s="7"/>
    </row>
    <row r="28082" spans="4:14" s="1" customFormat="1">
      <c r="D28082" s="32"/>
      <c r="G28082" s="32"/>
      <c r="I28082" s="7"/>
      <c r="J28082" s="7"/>
      <c r="K28082" s="7"/>
      <c r="N28082" s="7"/>
    </row>
    <row r="28083" spans="4:14" s="1" customFormat="1">
      <c r="D28083" s="32"/>
      <c r="G28083" s="32"/>
      <c r="I28083" s="7"/>
      <c r="J28083" s="7"/>
      <c r="K28083" s="7"/>
      <c r="N28083" s="7"/>
    </row>
    <row r="28084" spans="4:14" s="1" customFormat="1">
      <c r="D28084" s="32"/>
      <c r="G28084" s="32"/>
      <c r="I28084" s="7"/>
      <c r="J28084" s="7"/>
      <c r="K28084" s="7"/>
      <c r="N28084" s="7"/>
    </row>
    <row r="28085" spans="4:14" s="1" customFormat="1">
      <c r="D28085" s="32"/>
      <c r="G28085" s="32"/>
      <c r="I28085" s="7"/>
      <c r="J28085" s="7"/>
      <c r="K28085" s="7"/>
      <c r="N28085" s="7"/>
    </row>
    <row r="28086" spans="4:14" s="1" customFormat="1">
      <c r="D28086" s="32"/>
      <c r="G28086" s="32"/>
      <c r="I28086" s="7"/>
      <c r="J28086" s="7"/>
      <c r="K28086" s="7"/>
      <c r="N28086" s="7"/>
    </row>
    <row r="28087" spans="4:14" s="1" customFormat="1">
      <c r="D28087" s="32"/>
      <c r="G28087" s="32"/>
      <c r="I28087" s="7"/>
      <c r="J28087" s="7"/>
      <c r="K28087" s="7"/>
      <c r="N28087" s="7"/>
    </row>
    <row r="28088" spans="4:14" s="1" customFormat="1">
      <c r="D28088" s="32"/>
      <c r="G28088" s="32"/>
      <c r="I28088" s="7"/>
      <c r="J28088" s="7"/>
      <c r="K28088" s="7"/>
      <c r="N28088" s="7"/>
    </row>
    <row r="28089" spans="4:14" s="1" customFormat="1">
      <c r="D28089" s="32"/>
      <c r="G28089" s="32"/>
      <c r="I28089" s="7"/>
      <c r="J28089" s="7"/>
      <c r="K28089" s="7"/>
      <c r="N28089" s="7"/>
    </row>
    <row r="28090" spans="4:14" s="1" customFormat="1">
      <c r="D28090" s="32"/>
      <c r="G28090" s="32"/>
      <c r="I28090" s="7"/>
      <c r="J28090" s="7"/>
      <c r="K28090" s="7"/>
      <c r="N28090" s="7"/>
    </row>
    <row r="28091" spans="4:14" s="1" customFormat="1">
      <c r="D28091" s="32"/>
      <c r="G28091" s="32"/>
      <c r="I28091" s="7"/>
      <c r="J28091" s="7"/>
      <c r="K28091" s="7"/>
      <c r="N28091" s="7"/>
    </row>
    <row r="28092" spans="4:14" s="1" customFormat="1">
      <c r="D28092" s="32"/>
      <c r="G28092" s="32"/>
      <c r="I28092" s="7"/>
      <c r="J28092" s="7"/>
      <c r="K28092" s="7"/>
      <c r="N28092" s="7"/>
    </row>
    <row r="28093" spans="4:14" s="1" customFormat="1">
      <c r="D28093" s="32"/>
      <c r="G28093" s="32"/>
      <c r="I28093" s="7"/>
      <c r="J28093" s="7"/>
      <c r="K28093" s="7"/>
      <c r="N28093" s="7"/>
    </row>
    <row r="28094" spans="4:14" s="1" customFormat="1">
      <c r="D28094" s="32"/>
      <c r="G28094" s="32"/>
      <c r="I28094" s="7"/>
      <c r="J28094" s="7"/>
      <c r="K28094" s="7"/>
      <c r="N28094" s="7"/>
    </row>
    <row r="28095" spans="4:14" s="1" customFormat="1">
      <c r="D28095" s="32"/>
      <c r="G28095" s="32"/>
      <c r="I28095" s="7"/>
      <c r="J28095" s="7"/>
      <c r="K28095" s="7"/>
      <c r="N28095" s="7"/>
    </row>
    <row r="28096" spans="4:14" s="1" customFormat="1">
      <c r="D28096" s="32"/>
      <c r="G28096" s="32"/>
      <c r="I28096" s="7"/>
      <c r="J28096" s="7"/>
      <c r="K28096" s="7"/>
      <c r="N28096" s="7"/>
    </row>
    <row r="28097" spans="4:14" s="1" customFormat="1">
      <c r="D28097" s="32"/>
      <c r="G28097" s="32"/>
      <c r="I28097" s="7"/>
      <c r="J28097" s="7"/>
      <c r="K28097" s="7"/>
      <c r="N28097" s="7"/>
    </row>
    <row r="28098" spans="4:14" s="1" customFormat="1">
      <c r="D28098" s="32"/>
      <c r="G28098" s="32"/>
      <c r="I28098" s="7"/>
      <c r="J28098" s="7"/>
      <c r="K28098" s="7"/>
      <c r="N28098" s="7"/>
    </row>
    <row r="28099" spans="4:14" s="1" customFormat="1">
      <c r="D28099" s="32"/>
      <c r="G28099" s="32"/>
      <c r="I28099" s="7"/>
      <c r="J28099" s="7"/>
      <c r="K28099" s="7"/>
      <c r="N28099" s="7"/>
    </row>
    <row r="28100" spans="4:14" s="1" customFormat="1">
      <c r="D28100" s="32"/>
      <c r="G28100" s="32"/>
      <c r="I28100" s="7"/>
      <c r="J28100" s="7"/>
      <c r="K28100" s="7"/>
      <c r="N28100" s="7"/>
    </row>
    <row r="28101" spans="4:14" s="1" customFormat="1">
      <c r="D28101" s="32"/>
      <c r="G28101" s="32"/>
      <c r="I28101" s="7"/>
      <c r="J28101" s="7"/>
      <c r="K28101" s="7"/>
      <c r="N28101" s="7"/>
    </row>
    <row r="28102" spans="4:14" s="1" customFormat="1">
      <c r="D28102" s="32"/>
      <c r="G28102" s="32"/>
      <c r="I28102" s="7"/>
      <c r="J28102" s="7"/>
      <c r="K28102" s="7"/>
      <c r="N28102" s="7"/>
    </row>
    <row r="28103" spans="4:14" s="1" customFormat="1">
      <c r="D28103" s="32"/>
      <c r="G28103" s="32"/>
      <c r="I28103" s="7"/>
      <c r="J28103" s="7"/>
      <c r="K28103" s="7"/>
      <c r="N28103" s="7"/>
    </row>
    <row r="28104" spans="4:14" s="1" customFormat="1">
      <c r="D28104" s="32"/>
      <c r="G28104" s="32"/>
      <c r="I28104" s="7"/>
      <c r="J28104" s="7"/>
      <c r="K28104" s="7"/>
      <c r="N28104" s="7"/>
    </row>
    <row r="28105" spans="4:14" s="1" customFormat="1">
      <c r="D28105" s="32"/>
      <c r="G28105" s="32"/>
      <c r="I28105" s="7"/>
      <c r="J28105" s="7"/>
      <c r="K28105" s="7"/>
      <c r="N28105" s="7"/>
    </row>
    <row r="28106" spans="4:14" s="1" customFormat="1">
      <c r="D28106" s="32"/>
      <c r="G28106" s="32"/>
      <c r="I28106" s="7"/>
      <c r="J28106" s="7"/>
      <c r="K28106" s="7"/>
      <c r="N28106" s="7"/>
    </row>
    <row r="28107" spans="4:14" s="1" customFormat="1">
      <c r="D28107" s="32"/>
      <c r="G28107" s="32"/>
      <c r="I28107" s="7"/>
      <c r="J28107" s="7"/>
      <c r="K28107" s="7"/>
      <c r="N28107" s="7"/>
    </row>
    <row r="28108" spans="4:14" s="1" customFormat="1">
      <c r="D28108" s="32"/>
      <c r="G28108" s="32"/>
      <c r="I28108" s="7"/>
      <c r="J28108" s="7"/>
      <c r="K28108" s="7"/>
      <c r="N28108" s="7"/>
    </row>
    <row r="28109" spans="4:14" s="1" customFormat="1">
      <c r="D28109" s="32"/>
      <c r="G28109" s="32"/>
      <c r="I28109" s="7"/>
      <c r="J28109" s="7"/>
      <c r="K28109" s="7"/>
      <c r="N28109" s="7"/>
    </row>
    <row r="28110" spans="4:14" s="1" customFormat="1">
      <c r="D28110" s="32"/>
      <c r="G28110" s="32"/>
      <c r="I28110" s="7"/>
      <c r="J28110" s="7"/>
      <c r="K28110" s="7"/>
      <c r="N28110" s="7"/>
    </row>
    <row r="28111" spans="4:14" s="1" customFormat="1">
      <c r="D28111" s="32"/>
      <c r="G28111" s="32"/>
      <c r="I28111" s="7"/>
      <c r="J28111" s="7"/>
      <c r="K28111" s="7"/>
      <c r="N28111" s="7"/>
    </row>
    <row r="28112" spans="4:14" s="1" customFormat="1">
      <c r="D28112" s="32"/>
      <c r="G28112" s="32"/>
      <c r="I28112" s="7"/>
      <c r="J28112" s="7"/>
      <c r="K28112" s="7"/>
      <c r="N28112" s="7"/>
    </row>
    <row r="28113" spans="4:14" s="1" customFormat="1">
      <c r="D28113" s="32"/>
      <c r="G28113" s="32"/>
      <c r="I28113" s="7"/>
      <c r="J28113" s="7"/>
      <c r="K28113" s="7"/>
      <c r="N28113" s="7"/>
    </row>
    <row r="28114" spans="4:14" s="1" customFormat="1">
      <c r="D28114" s="32"/>
      <c r="G28114" s="32"/>
      <c r="I28114" s="7"/>
      <c r="J28114" s="7"/>
      <c r="K28114" s="7"/>
      <c r="N28114" s="7"/>
    </row>
    <row r="28115" spans="4:14" s="1" customFormat="1">
      <c r="D28115" s="32"/>
      <c r="G28115" s="32"/>
      <c r="I28115" s="7"/>
      <c r="J28115" s="7"/>
      <c r="K28115" s="7"/>
      <c r="N28115" s="7"/>
    </row>
    <row r="28116" spans="4:14" s="1" customFormat="1">
      <c r="D28116" s="32"/>
      <c r="G28116" s="32"/>
      <c r="I28116" s="7"/>
      <c r="J28116" s="7"/>
      <c r="K28116" s="7"/>
      <c r="N28116" s="7"/>
    </row>
    <row r="28117" spans="4:14" s="1" customFormat="1">
      <c r="D28117" s="32"/>
      <c r="G28117" s="32"/>
      <c r="I28117" s="7"/>
      <c r="J28117" s="7"/>
      <c r="K28117" s="7"/>
      <c r="N28117" s="7"/>
    </row>
    <row r="28118" spans="4:14" s="1" customFormat="1">
      <c r="D28118" s="32"/>
      <c r="G28118" s="32"/>
      <c r="I28118" s="7"/>
      <c r="J28118" s="7"/>
      <c r="K28118" s="7"/>
      <c r="N28118" s="7"/>
    </row>
    <row r="28119" spans="4:14" s="1" customFormat="1">
      <c r="D28119" s="32"/>
      <c r="G28119" s="32"/>
      <c r="I28119" s="7"/>
      <c r="J28119" s="7"/>
      <c r="K28119" s="7"/>
      <c r="N28119" s="7"/>
    </row>
    <row r="28120" spans="4:14" s="1" customFormat="1">
      <c r="D28120" s="32"/>
      <c r="G28120" s="32"/>
      <c r="I28120" s="7"/>
      <c r="J28120" s="7"/>
      <c r="K28120" s="7"/>
      <c r="N28120" s="7"/>
    </row>
    <row r="28121" spans="4:14" s="1" customFormat="1">
      <c r="D28121" s="32"/>
      <c r="G28121" s="32"/>
      <c r="I28121" s="7"/>
      <c r="J28121" s="7"/>
      <c r="K28121" s="7"/>
      <c r="N28121" s="7"/>
    </row>
    <row r="28122" spans="4:14" s="1" customFormat="1">
      <c r="D28122" s="32"/>
      <c r="G28122" s="32"/>
      <c r="I28122" s="7"/>
      <c r="J28122" s="7"/>
      <c r="K28122" s="7"/>
      <c r="N28122" s="7"/>
    </row>
    <row r="28123" spans="4:14" s="1" customFormat="1">
      <c r="D28123" s="32"/>
      <c r="G28123" s="32"/>
      <c r="I28123" s="7"/>
      <c r="J28123" s="7"/>
      <c r="K28123" s="7"/>
      <c r="N28123" s="7"/>
    </row>
    <row r="28124" spans="4:14" s="1" customFormat="1">
      <c r="D28124" s="32"/>
      <c r="G28124" s="32"/>
      <c r="I28124" s="7"/>
      <c r="J28124" s="7"/>
      <c r="K28124" s="7"/>
      <c r="N28124" s="7"/>
    </row>
    <row r="28125" spans="4:14" s="1" customFormat="1">
      <c r="D28125" s="32"/>
      <c r="G28125" s="32"/>
      <c r="I28125" s="7"/>
      <c r="J28125" s="7"/>
      <c r="K28125" s="7"/>
      <c r="N28125" s="7"/>
    </row>
    <row r="28126" spans="4:14" s="1" customFormat="1">
      <c r="D28126" s="32"/>
      <c r="G28126" s="32"/>
      <c r="I28126" s="7"/>
      <c r="J28126" s="7"/>
      <c r="K28126" s="7"/>
      <c r="N28126" s="7"/>
    </row>
    <row r="28127" spans="4:14" s="1" customFormat="1">
      <c r="D28127" s="32"/>
      <c r="G28127" s="32"/>
      <c r="I28127" s="7"/>
      <c r="J28127" s="7"/>
      <c r="K28127" s="7"/>
      <c r="N28127" s="7"/>
    </row>
    <row r="28128" spans="4:14" s="1" customFormat="1">
      <c r="D28128" s="32"/>
      <c r="G28128" s="32"/>
      <c r="I28128" s="7"/>
      <c r="J28128" s="7"/>
      <c r="K28128" s="7"/>
      <c r="N28128" s="7"/>
    </row>
    <row r="28129" spans="4:14" s="1" customFormat="1">
      <c r="D28129" s="32"/>
      <c r="G28129" s="32"/>
      <c r="I28129" s="7"/>
      <c r="J28129" s="7"/>
      <c r="K28129" s="7"/>
      <c r="N28129" s="7"/>
    </row>
    <row r="28130" spans="4:14" s="1" customFormat="1">
      <c r="D28130" s="32"/>
      <c r="G28130" s="32"/>
      <c r="I28130" s="7"/>
      <c r="J28130" s="7"/>
      <c r="K28130" s="7"/>
      <c r="N28130" s="7"/>
    </row>
    <row r="28131" spans="4:14" s="1" customFormat="1">
      <c r="D28131" s="32"/>
      <c r="G28131" s="32"/>
      <c r="I28131" s="7"/>
      <c r="J28131" s="7"/>
      <c r="K28131" s="7"/>
      <c r="N28131" s="7"/>
    </row>
    <row r="28132" spans="4:14" s="1" customFormat="1">
      <c r="D28132" s="32"/>
      <c r="G28132" s="32"/>
      <c r="I28132" s="7"/>
      <c r="J28132" s="7"/>
      <c r="K28132" s="7"/>
      <c r="N28132" s="7"/>
    </row>
    <row r="28133" spans="4:14" s="1" customFormat="1">
      <c r="D28133" s="32"/>
      <c r="G28133" s="32"/>
      <c r="I28133" s="7"/>
      <c r="J28133" s="7"/>
      <c r="K28133" s="7"/>
      <c r="N28133" s="7"/>
    </row>
    <row r="28134" spans="4:14" s="1" customFormat="1">
      <c r="D28134" s="32"/>
      <c r="G28134" s="32"/>
      <c r="I28134" s="7"/>
      <c r="J28134" s="7"/>
      <c r="K28134" s="7"/>
      <c r="N28134" s="7"/>
    </row>
    <row r="28135" spans="4:14" s="1" customFormat="1">
      <c r="D28135" s="32"/>
      <c r="G28135" s="32"/>
      <c r="I28135" s="7"/>
      <c r="J28135" s="7"/>
      <c r="K28135" s="7"/>
      <c r="N28135" s="7"/>
    </row>
    <row r="28136" spans="4:14" s="1" customFormat="1">
      <c r="D28136" s="32"/>
      <c r="G28136" s="32"/>
      <c r="I28136" s="7"/>
      <c r="J28136" s="7"/>
      <c r="K28136" s="7"/>
      <c r="N28136" s="7"/>
    </row>
    <row r="28137" spans="4:14" s="1" customFormat="1">
      <c r="D28137" s="32"/>
      <c r="G28137" s="32"/>
      <c r="I28137" s="7"/>
      <c r="J28137" s="7"/>
      <c r="K28137" s="7"/>
      <c r="N28137" s="7"/>
    </row>
    <row r="28138" spans="4:14" s="1" customFormat="1">
      <c r="D28138" s="32"/>
      <c r="G28138" s="32"/>
      <c r="I28138" s="7"/>
      <c r="J28138" s="7"/>
      <c r="K28138" s="7"/>
      <c r="N28138" s="7"/>
    </row>
    <row r="28139" spans="4:14" s="1" customFormat="1">
      <c r="D28139" s="32"/>
      <c r="G28139" s="32"/>
      <c r="I28139" s="7"/>
      <c r="J28139" s="7"/>
      <c r="K28139" s="7"/>
      <c r="N28139" s="7"/>
    </row>
    <row r="28140" spans="4:14" s="1" customFormat="1">
      <c r="D28140" s="32"/>
      <c r="G28140" s="32"/>
      <c r="I28140" s="7"/>
      <c r="J28140" s="7"/>
      <c r="K28140" s="7"/>
      <c r="N28140" s="7"/>
    </row>
    <row r="28141" spans="4:14" s="1" customFormat="1">
      <c r="D28141" s="32"/>
      <c r="G28141" s="32"/>
      <c r="I28141" s="7"/>
      <c r="J28141" s="7"/>
      <c r="K28141" s="7"/>
      <c r="N28141" s="7"/>
    </row>
    <row r="28142" spans="4:14" s="1" customFormat="1">
      <c r="D28142" s="32"/>
      <c r="G28142" s="32"/>
      <c r="I28142" s="7"/>
      <c r="J28142" s="7"/>
      <c r="K28142" s="7"/>
      <c r="N28142" s="7"/>
    </row>
    <row r="28143" spans="4:14" s="1" customFormat="1">
      <c r="D28143" s="32"/>
      <c r="G28143" s="32"/>
      <c r="I28143" s="7"/>
      <c r="J28143" s="7"/>
      <c r="K28143" s="7"/>
      <c r="N28143" s="7"/>
    </row>
    <row r="28144" spans="4:14" s="1" customFormat="1">
      <c r="D28144" s="32"/>
      <c r="G28144" s="32"/>
      <c r="I28144" s="7"/>
      <c r="J28144" s="7"/>
      <c r="K28144" s="7"/>
      <c r="N28144" s="7"/>
    </row>
    <row r="28145" spans="4:14" s="1" customFormat="1">
      <c r="D28145" s="32"/>
      <c r="G28145" s="32"/>
      <c r="I28145" s="7"/>
      <c r="J28145" s="7"/>
      <c r="K28145" s="7"/>
      <c r="N28145" s="7"/>
    </row>
    <row r="28146" spans="4:14" s="1" customFormat="1">
      <c r="D28146" s="32"/>
      <c r="G28146" s="32"/>
      <c r="I28146" s="7"/>
      <c r="J28146" s="7"/>
      <c r="K28146" s="7"/>
      <c r="N28146" s="7"/>
    </row>
    <row r="28147" spans="4:14" s="1" customFormat="1">
      <c r="D28147" s="32"/>
      <c r="G28147" s="32"/>
      <c r="I28147" s="7"/>
      <c r="J28147" s="7"/>
      <c r="K28147" s="7"/>
      <c r="N28147" s="7"/>
    </row>
    <row r="28148" spans="4:14" s="1" customFormat="1">
      <c r="D28148" s="32"/>
      <c r="G28148" s="32"/>
      <c r="I28148" s="7"/>
      <c r="J28148" s="7"/>
      <c r="K28148" s="7"/>
      <c r="N28148" s="7"/>
    </row>
    <row r="28149" spans="4:14" s="1" customFormat="1">
      <c r="D28149" s="32"/>
      <c r="G28149" s="32"/>
      <c r="I28149" s="7"/>
      <c r="J28149" s="7"/>
      <c r="K28149" s="7"/>
      <c r="N28149" s="7"/>
    </row>
    <row r="28150" spans="4:14" s="1" customFormat="1">
      <c r="D28150" s="32"/>
      <c r="G28150" s="32"/>
      <c r="I28150" s="7"/>
      <c r="J28150" s="7"/>
      <c r="K28150" s="7"/>
      <c r="N28150" s="7"/>
    </row>
    <row r="28151" spans="4:14" s="1" customFormat="1">
      <c r="D28151" s="32"/>
      <c r="G28151" s="32"/>
      <c r="I28151" s="7"/>
      <c r="J28151" s="7"/>
      <c r="K28151" s="7"/>
      <c r="N28151" s="7"/>
    </row>
    <row r="28152" spans="4:14" s="1" customFormat="1">
      <c r="D28152" s="32"/>
      <c r="G28152" s="32"/>
      <c r="I28152" s="7"/>
      <c r="J28152" s="7"/>
      <c r="K28152" s="7"/>
      <c r="N28152" s="7"/>
    </row>
    <row r="28153" spans="4:14" s="1" customFormat="1">
      <c r="D28153" s="32"/>
      <c r="G28153" s="32"/>
      <c r="I28153" s="7"/>
      <c r="J28153" s="7"/>
      <c r="K28153" s="7"/>
      <c r="N28153" s="7"/>
    </row>
    <row r="28154" spans="4:14" s="1" customFormat="1">
      <c r="D28154" s="32"/>
      <c r="G28154" s="32"/>
      <c r="I28154" s="7"/>
      <c r="J28154" s="7"/>
      <c r="K28154" s="7"/>
      <c r="N28154" s="7"/>
    </row>
    <row r="28155" spans="4:14" s="1" customFormat="1">
      <c r="D28155" s="32"/>
      <c r="G28155" s="32"/>
      <c r="I28155" s="7"/>
      <c r="J28155" s="7"/>
      <c r="K28155" s="7"/>
      <c r="N28155" s="7"/>
    </row>
    <row r="28156" spans="4:14" s="1" customFormat="1">
      <c r="D28156" s="32"/>
      <c r="G28156" s="32"/>
      <c r="I28156" s="7"/>
      <c r="J28156" s="7"/>
      <c r="K28156" s="7"/>
      <c r="N28156" s="7"/>
    </row>
    <row r="28157" spans="4:14" s="1" customFormat="1">
      <c r="D28157" s="32"/>
      <c r="G28157" s="32"/>
      <c r="I28157" s="7"/>
      <c r="J28157" s="7"/>
      <c r="K28157" s="7"/>
      <c r="N28157" s="7"/>
    </row>
    <row r="28158" spans="4:14" s="1" customFormat="1">
      <c r="D28158" s="32"/>
      <c r="G28158" s="32"/>
      <c r="I28158" s="7"/>
      <c r="J28158" s="7"/>
      <c r="K28158" s="7"/>
      <c r="N28158" s="7"/>
    </row>
    <row r="28159" spans="4:14" s="1" customFormat="1">
      <c r="D28159" s="32"/>
      <c r="G28159" s="32"/>
      <c r="I28159" s="7"/>
      <c r="J28159" s="7"/>
      <c r="K28159" s="7"/>
      <c r="N28159" s="7"/>
    </row>
    <row r="28160" spans="4:14" s="1" customFormat="1">
      <c r="D28160" s="32"/>
      <c r="G28160" s="32"/>
      <c r="I28160" s="7"/>
      <c r="J28160" s="7"/>
      <c r="K28160" s="7"/>
      <c r="N28160" s="7"/>
    </row>
    <row r="28161" spans="4:14" s="1" customFormat="1">
      <c r="D28161" s="32"/>
      <c r="G28161" s="32"/>
      <c r="I28161" s="7"/>
      <c r="J28161" s="7"/>
      <c r="K28161" s="7"/>
      <c r="N28161" s="7"/>
    </row>
    <row r="28162" spans="4:14" s="1" customFormat="1">
      <c r="D28162" s="32"/>
      <c r="G28162" s="32"/>
      <c r="I28162" s="7"/>
      <c r="J28162" s="7"/>
      <c r="K28162" s="7"/>
      <c r="N28162" s="7"/>
    </row>
    <row r="28163" spans="4:14" s="1" customFormat="1">
      <c r="D28163" s="32"/>
      <c r="G28163" s="32"/>
      <c r="I28163" s="7"/>
      <c r="J28163" s="7"/>
      <c r="K28163" s="7"/>
      <c r="N28163" s="7"/>
    </row>
    <row r="28164" spans="4:14" s="1" customFormat="1">
      <c r="D28164" s="32"/>
      <c r="G28164" s="32"/>
      <c r="I28164" s="7"/>
      <c r="J28164" s="7"/>
      <c r="K28164" s="7"/>
      <c r="N28164" s="7"/>
    </row>
    <row r="28165" spans="4:14" s="1" customFormat="1">
      <c r="D28165" s="32"/>
      <c r="G28165" s="32"/>
      <c r="I28165" s="7"/>
      <c r="J28165" s="7"/>
      <c r="K28165" s="7"/>
      <c r="N28165" s="7"/>
    </row>
    <row r="28166" spans="4:14" s="1" customFormat="1">
      <c r="D28166" s="32"/>
      <c r="G28166" s="32"/>
      <c r="I28166" s="7"/>
      <c r="J28166" s="7"/>
      <c r="K28166" s="7"/>
      <c r="N28166" s="7"/>
    </row>
    <row r="28167" spans="4:14" s="1" customFormat="1">
      <c r="D28167" s="32"/>
      <c r="G28167" s="32"/>
      <c r="I28167" s="7"/>
      <c r="J28167" s="7"/>
      <c r="K28167" s="7"/>
      <c r="N28167" s="7"/>
    </row>
    <row r="28168" spans="4:14" s="1" customFormat="1">
      <c r="D28168" s="32"/>
      <c r="G28168" s="32"/>
      <c r="I28168" s="7"/>
      <c r="J28168" s="7"/>
      <c r="K28168" s="7"/>
      <c r="N28168" s="7"/>
    </row>
    <row r="28169" spans="4:14" s="1" customFormat="1">
      <c r="D28169" s="32"/>
      <c r="G28169" s="32"/>
      <c r="I28169" s="7"/>
      <c r="J28169" s="7"/>
      <c r="K28169" s="7"/>
      <c r="N28169" s="7"/>
    </row>
    <row r="28170" spans="4:14" s="1" customFormat="1">
      <c r="D28170" s="32"/>
      <c r="G28170" s="32"/>
      <c r="I28170" s="7"/>
      <c r="J28170" s="7"/>
      <c r="K28170" s="7"/>
      <c r="N28170" s="7"/>
    </row>
    <row r="28171" spans="4:14" s="1" customFormat="1">
      <c r="D28171" s="32"/>
      <c r="G28171" s="32"/>
      <c r="I28171" s="7"/>
      <c r="J28171" s="7"/>
      <c r="K28171" s="7"/>
      <c r="N28171" s="7"/>
    </row>
    <row r="28172" spans="4:14" s="1" customFormat="1">
      <c r="D28172" s="32"/>
      <c r="G28172" s="32"/>
      <c r="I28172" s="7"/>
      <c r="J28172" s="7"/>
      <c r="K28172" s="7"/>
      <c r="N28172" s="7"/>
    </row>
    <row r="28173" spans="4:14" s="1" customFormat="1">
      <c r="D28173" s="32"/>
      <c r="G28173" s="32"/>
      <c r="I28173" s="7"/>
      <c r="J28173" s="7"/>
      <c r="K28173" s="7"/>
      <c r="N28173" s="7"/>
    </row>
    <row r="28174" spans="4:14" s="1" customFormat="1">
      <c r="D28174" s="32"/>
      <c r="G28174" s="32"/>
      <c r="I28174" s="7"/>
      <c r="J28174" s="7"/>
      <c r="K28174" s="7"/>
      <c r="N28174" s="7"/>
    </row>
    <row r="28175" spans="4:14" s="1" customFormat="1">
      <c r="D28175" s="32"/>
      <c r="G28175" s="32"/>
      <c r="I28175" s="7"/>
      <c r="J28175" s="7"/>
      <c r="K28175" s="7"/>
      <c r="N28175" s="7"/>
    </row>
    <row r="28176" spans="4:14" s="1" customFormat="1">
      <c r="D28176" s="32"/>
      <c r="G28176" s="32"/>
      <c r="I28176" s="7"/>
      <c r="J28176" s="7"/>
      <c r="K28176" s="7"/>
      <c r="N28176" s="7"/>
    </row>
    <row r="28177" spans="4:14" s="1" customFormat="1">
      <c r="D28177" s="32"/>
      <c r="G28177" s="32"/>
      <c r="I28177" s="7"/>
      <c r="J28177" s="7"/>
      <c r="K28177" s="7"/>
      <c r="N28177" s="7"/>
    </row>
    <row r="28178" spans="4:14" s="1" customFormat="1">
      <c r="D28178" s="32"/>
      <c r="G28178" s="32"/>
      <c r="I28178" s="7"/>
      <c r="J28178" s="7"/>
      <c r="K28178" s="7"/>
      <c r="N28178" s="7"/>
    </row>
    <row r="28179" spans="4:14" s="1" customFormat="1">
      <c r="D28179" s="32"/>
      <c r="G28179" s="32"/>
      <c r="I28179" s="7"/>
      <c r="J28179" s="7"/>
      <c r="K28179" s="7"/>
      <c r="N28179" s="7"/>
    </row>
    <row r="28180" spans="4:14" s="1" customFormat="1">
      <c r="D28180" s="32"/>
      <c r="G28180" s="32"/>
      <c r="I28180" s="7"/>
      <c r="J28180" s="7"/>
      <c r="K28180" s="7"/>
      <c r="N28180" s="7"/>
    </row>
    <row r="28181" spans="4:14" s="1" customFormat="1">
      <c r="D28181" s="32"/>
      <c r="G28181" s="32"/>
      <c r="I28181" s="7"/>
      <c r="J28181" s="7"/>
      <c r="K28181" s="7"/>
      <c r="N28181" s="7"/>
    </row>
    <row r="28182" spans="4:14" s="1" customFormat="1">
      <c r="D28182" s="32"/>
      <c r="G28182" s="32"/>
      <c r="I28182" s="7"/>
      <c r="J28182" s="7"/>
      <c r="K28182" s="7"/>
      <c r="N28182" s="7"/>
    </row>
    <row r="28183" spans="4:14" s="1" customFormat="1">
      <c r="D28183" s="32"/>
      <c r="G28183" s="32"/>
      <c r="I28183" s="7"/>
      <c r="J28183" s="7"/>
      <c r="K28183" s="7"/>
      <c r="N28183" s="7"/>
    </row>
    <row r="28184" spans="4:14" s="1" customFormat="1">
      <c r="D28184" s="32"/>
      <c r="G28184" s="32"/>
      <c r="I28184" s="7"/>
      <c r="J28184" s="7"/>
      <c r="K28184" s="7"/>
      <c r="N28184" s="7"/>
    </row>
    <row r="28185" spans="4:14" s="1" customFormat="1">
      <c r="D28185" s="32"/>
      <c r="G28185" s="32"/>
      <c r="I28185" s="7"/>
      <c r="J28185" s="7"/>
      <c r="K28185" s="7"/>
      <c r="N28185" s="7"/>
    </row>
    <row r="28186" spans="4:14" s="1" customFormat="1">
      <c r="D28186" s="32"/>
      <c r="G28186" s="32"/>
      <c r="I28186" s="7"/>
      <c r="J28186" s="7"/>
      <c r="K28186" s="7"/>
      <c r="N28186" s="7"/>
    </row>
    <row r="28187" spans="4:14" s="1" customFormat="1">
      <c r="D28187" s="32"/>
      <c r="G28187" s="32"/>
      <c r="I28187" s="7"/>
      <c r="J28187" s="7"/>
      <c r="K28187" s="7"/>
      <c r="N28187" s="7"/>
    </row>
    <row r="28188" spans="4:14" s="1" customFormat="1">
      <c r="D28188" s="32"/>
      <c r="G28188" s="32"/>
      <c r="I28188" s="7"/>
      <c r="J28188" s="7"/>
      <c r="K28188" s="7"/>
      <c r="N28188" s="7"/>
    </row>
    <row r="28189" spans="4:14" s="1" customFormat="1">
      <c r="D28189" s="32"/>
      <c r="G28189" s="32"/>
      <c r="I28189" s="7"/>
      <c r="J28189" s="7"/>
      <c r="K28189" s="7"/>
      <c r="N28189" s="7"/>
    </row>
    <row r="28190" spans="4:14" s="1" customFormat="1">
      <c r="D28190" s="32"/>
      <c r="G28190" s="32"/>
      <c r="I28190" s="7"/>
      <c r="J28190" s="7"/>
      <c r="K28190" s="7"/>
      <c r="N28190" s="7"/>
    </row>
    <row r="28191" spans="4:14" s="1" customFormat="1">
      <c r="D28191" s="32"/>
      <c r="G28191" s="32"/>
      <c r="I28191" s="7"/>
      <c r="J28191" s="7"/>
      <c r="K28191" s="7"/>
      <c r="N28191" s="7"/>
    </row>
    <row r="28192" spans="4:14" s="1" customFormat="1">
      <c r="D28192" s="32"/>
      <c r="G28192" s="32"/>
      <c r="I28192" s="7"/>
      <c r="J28192" s="7"/>
      <c r="K28192" s="7"/>
      <c r="N28192" s="7"/>
    </row>
    <row r="28193" spans="4:14" s="1" customFormat="1">
      <c r="D28193" s="32"/>
      <c r="G28193" s="32"/>
      <c r="I28193" s="7"/>
      <c r="J28193" s="7"/>
      <c r="K28193" s="7"/>
      <c r="N28193" s="7"/>
    </row>
    <row r="28194" spans="4:14" s="1" customFormat="1">
      <c r="D28194" s="32"/>
      <c r="G28194" s="32"/>
      <c r="I28194" s="7"/>
      <c r="J28194" s="7"/>
      <c r="K28194" s="7"/>
      <c r="N28194" s="7"/>
    </row>
    <row r="28195" spans="4:14" s="1" customFormat="1">
      <c r="D28195" s="32"/>
      <c r="G28195" s="32"/>
      <c r="I28195" s="7"/>
      <c r="J28195" s="7"/>
      <c r="K28195" s="7"/>
      <c r="N28195" s="7"/>
    </row>
    <row r="28196" spans="4:14" s="1" customFormat="1">
      <c r="D28196" s="32"/>
      <c r="G28196" s="32"/>
      <c r="I28196" s="7"/>
      <c r="J28196" s="7"/>
      <c r="K28196" s="7"/>
      <c r="N28196" s="7"/>
    </row>
    <row r="28197" spans="4:14" s="1" customFormat="1">
      <c r="D28197" s="32"/>
      <c r="G28197" s="32"/>
      <c r="I28197" s="7"/>
      <c r="J28197" s="7"/>
      <c r="K28197" s="7"/>
      <c r="N28197" s="7"/>
    </row>
    <row r="28198" spans="4:14" s="1" customFormat="1">
      <c r="D28198" s="32"/>
      <c r="G28198" s="32"/>
      <c r="I28198" s="7"/>
      <c r="J28198" s="7"/>
      <c r="K28198" s="7"/>
      <c r="N28198" s="7"/>
    </row>
    <row r="28199" spans="4:14" s="1" customFormat="1">
      <c r="D28199" s="32"/>
      <c r="G28199" s="32"/>
      <c r="I28199" s="7"/>
      <c r="J28199" s="7"/>
      <c r="K28199" s="7"/>
      <c r="N28199" s="7"/>
    </row>
    <row r="28200" spans="4:14" s="1" customFormat="1">
      <c r="D28200" s="32"/>
      <c r="G28200" s="32"/>
      <c r="I28200" s="7"/>
      <c r="J28200" s="7"/>
      <c r="K28200" s="7"/>
      <c r="N28200" s="7"/>
    </row>
    <row r="28201" spans="4:14" s="1" customFormat="1">
      <c r="D28201" s="32"/>
      <c r="G28201" s="32"/>
      <c r="I28201" s="7"/>
      <c r="J28201" s="7"/>
      <c r="K28201" s="7"/>
      <c r="N28201" s="7"/>
    </row>
    <row r="28202" spans="4:14" s="1" customFormat="1">
      <c r="D28202" s="32"/>
      <c r="G28202" s="32"/>
      <c r="I28202" s="7"/>
      <c r="J28202" s="7"/>
      <c r="K28202" s="7"/>
      <c r="N28202" s="7"/>
    </row>
    <row r="28203" spans="4:14" s="1" customFormat="1">
      <c r="D28203" s="32"/>
      <c r="G28203" s="32"/>
      <c r="I28203" s="7"/>
      <c r="J28203" s="7"/>
      <c r="K28203" s="7"/>
      <c r="N28203" s="7"/>
    </row>
    <row r="28204" spans="4:14" s="1" customFormat="1">
      <c r="D28204" s="32"/>
      <c r="G28204" s="32"/>
      <c r="I28204" s="7"/>
      <c r="J28204" s="7"/>
      <c r="K28204" s="7"/>
      <c r="N28204" s="7"/>
    </row>
    <row r="28205" spans="4:14" s="1" customFormat="1">
      <c r="D28205" s="32"/>
      <c r="G28205" s="32"/>
      <c r="I28205" s="7"/>
      <c r="J28205" s="7"/>
      <c r="K28205" s="7"/>
      <c r="N28205" s="7"/>
    </row>
    <row r="28206" spans="4:14" s="1" customFormat="1">
      <c r="D28206" s="32"/>
      <c r="G28206" s="32"/>
      <c r="I28206" s="7"/>
      <c r="J28206" s="7"/>
      <c r="K28206" s="7"/>
      <c r="N28206" s="7"/>
    </row>
    <row r="28207" spans="4:14" s="1" customFormat="1">
      <c r="D28207" s="32"/>
      <c r="G28207" s="32"/>
      <c r="I28207" s="7"/>
      <c r="J28207" s="7"/>
      <c r="K28207" s="7"/>
      <c r="N28207" s="7"/>
    </row>
    <row r="28208" spans="4:14" s="1" customFormat="1">
      <c r="D28208" s="32"/>
      <c r="G28208" s="32"/>
      <c r="I28208" s="7"/>
      <c r="J28208" s="7"/>
      <c r="K28208" s="7"/>
      <c r="N28208" s="7"/>
    </row>
    <row r="28209" spans="4:14" s="1" customFormat="1">
      <c r="D28209" s="32"/>
      <c r="G28209" s="32"/>
      <c r="I28209" s="7"/>
      <c r="J28209" s="7"/>
      <c r="K28209" s="7"/>
      <c r="N28209" s="7"/>
    </row>
    <row r="28210" spans="4:14" s="1" customFormat="1">
      <c r="D28210" s="32"/>
      <c r="G28210" s="32"/>
      <c r="I28210" s="7"/>
      <c r="J28210" s="7"/>
      <c r="K28210" s="7"/>
      <c r="N28210" s="7"/>
    </row>
    <row r="28211" spans="4:14" s="1" customFormat="1">
      <c r="D28211" s="32"/>
      <c r="G28211" s="32"/>
      <c r="I28211" s="7"/>
      <c r="J28211" s="7"/>
      <c r="K28211" s="7"/>
      <c r="N28211" s="7"/>
    </row>
    <row r="28212" spans="4:14" s="1" customFormat="1">
      <c r="D28212" s="32"/>
      <c r="G28212" s="32"/>
      <c r="I28212" s="7"/>
      <c r="J28212" s="7"/>
      <c r="K28212" s="7"/>
      <c r="N28212" s="7"/>
    </row>
    <row r="28213" spans="4:14" s="1" customFormat="1">
      <c r="D28213" s="32"/>
      <c r="G28213" s="32"/>
      <c r="I28213" s="7"/>
      <c r="J28213" s="7"/>
      <c r="K28213" s="7"/>
      <c r="N28213" s="7"/>
    </row>
    <row r="28214" spans="4:14" s="1" customFormat="1">
      <c r="D28214" s="32"/>
      <c r="G28214" s="32"/>
      <c r="I28214" s="7"/>
      <c r="J28214" s="7"/>
      <c r="K28214" s="7"/>
      <c r="N28214" s="7"/>
    </row>
    <row r="28215" spans="4:14" s="1" customFormat="1">
      <c r="D28215" s="32"/>
      <c r="G28215" s="32"/>
      <c r="I28215" s="7"/>
      <c r="J28215" s="7"/>
      <c r="K28215" s="7"/>
      <c r="N28215" s="7"/>
    </row>
    <row r="28216" spans="4:14" s="1" customFormat="1">
      <c r="D28216" s="32"/>
      <c r="G28216" s="32"/>
      <c r="I28216" s="7"/>
      <c r="J28216" s="7"/>
      <c r="K28216" s="7"/>
      <c r="N28216" s="7"/>
    </row>
    <row r="28217" spans="4:14" s="1" customFormat="1">
      <c r="D28217" s="32"/>
      <c r="G28217" s="32"/>
      <c r="I28217" s="7"/>
      <c r="J28217" s="7"/>
      <c r="K28217" s="7"/>
      <c r="N28217" s="7"/>
    </row>
    <row r="28218" spans="4:14" s="1" customFormat="1">
      <c r="D28218" s="32"/>
      <c r="G28218" s="32"/>
      <c r="I28218" s="7"/>
      <c r="J28218" s="7"/>
      <c r="K28218" s="7"/>
      <c r="N28218" s="7"/>
    </row>
    <row r="28219" spans="4:14" s="1" customFormat="1">
      <c r="D28219" s="32"/>
      <c r="G28219" s="32"/>
      <c r="I28219" s="7"/>
      <c r="J28219" s="7"/>
      <c r="K28219" s="7"/>
      <c r="N28219" s="7"/>
    </row>
    <row r="28220" spans="4:14" s="1" customFormat="1">
      <c r="D28220" s="32"/>
      <c r="G28220" s="32"/>
      <c r="I28220" s="7"/>
      <c r="J28220" s="7"/>
      <c r="K28220" s="7"/>
      <c r="N28220" s="7"/>
    </row>
    <row r="28221" spans="4:14" s="1" customFormat="1">
      <c r="D28221" s="32"/>
      <c r="G28221" s="32"/>
      <c r="I28221" s="7"/>
      <c r="J28221" s="7"/>
      <c r="K28221" s="7"/>
      <c r="N28221" s="7"/>
    </row>
    <row r="28222" spans="4:14" s="1" customFormat="1">
      <c r="D28222" s="32"/>
      <c r="G28222" s="32"/>
      <c r="I28222" s="7"/>
      <c r="J28222" s="7"/>
      <c r="K28222" s="7"/>
      <c r="N28222" s="7"/>
    </row>
    <row r="28223" spans="4:14" s="1" customFormat="1">
      <c r="D28223" s="32"/>
      <c r="G28223" s="32"/>
      <c r="I28223" s="7"/>
      <c r="J28223" s="7"/>
      <c r="K28223" s="7"/>
      <c r="N28223" s="7"/>
    </row>
    <row r="28224" spans="4:14" s="1" customFormat="1">
      <c r="D28224" s="32"/>
      <c r="G28224" s="32"/>
      <c r="I28224" s="7"/>
      <c r="J28224" s="7"/>
      <c r="K28224" s="7"/>
      <c r="N28224" s="7"/>
    </row>
    <row r="28225" spans="4:14" s="1" customFormat="1">
      <c r="D28225" s="32"/>
      <c r="G28225" s="32"/>
      <c r="I28225" s="7"/>
      <c r="J28225" s="7"/>
      <c r="K28225" s="7"/>
      <c r="N28225" s="7"/>
    </row>
    <row r="28226" spans="4:14" s="1" customFormat="1">
      <c r="D28226" s="32"/>
      <c r="G28226" s="32"/>
      <c r="I28226" s="7"/>
      <c r="J28226" s="7"/>
      <c r="K28226" s="7"/>
      <c r="N28226" s="7"/>
    </row>
    <row r="28227" spans="4:14" s="1" customFormat="1">
      <c r="D28227" s="32"/>
      <c r="G28227" s="32"/>
      <c r="I28227" s="7"/>
      <c r="J28227" s="7"/>
      <c r="K28227" s="7"/>
      <c r="N28227" s="7"/>
    </row>
    <row r="28228" spans="4:14" s="1" customFormat="1">
      <c r="D28228" s="32"/>
      <c r="G28228" s="32"/>
      <c r="I28228" s="7"/>
      <c r="J28228" s="7"/>
      <c r="K28228" s="7"/>
      <c r="N28228" s="7"/>
    </row>
    <row r="28229" spans="4:14" s="1" customFormat="1">
      <c r="D28229" s="32"/>
      <c r="G28229" s="32"/>
      <c r="I28229" s="7"/>
      <c r="J28229" s="7"/>
      <c r="K28229" s="7"/>
      <c r="N28229" s="7"/>
    </row>
    <row r="28230" spans="4:14" s="1" customFormat="1">
      <c r="D28230" s="32"/>
      <c r="G28230" s="32"/>
      <c r="I28230" s="7"/>
      <c r="J28230" s="7"/>
      <c r="K28230" s="7"/>
      <c r="N28230" s="7"/>
    </row>
    <row r="28231" spans="4:14" s="1" customFormat="1">
      <c r="D28231" s="32"/>
      <c r="G28231" s="32"/>
      <c r="I28231" s="7"/>
      <c r="J28231" s="7"/>
      <c r="K28231" s="7"/>
      <c r="N28231" s="7"/>
    </row>
    <row r="28232" spans="4:14" s="1" customFormat="1">
      <c r="D28232" s="32"/>
      <c r="G28232" s="32"/>
      <c r="I28232" s="7"/>
      <c r="J28232" s="7"/>
      <c r="K28232" s="7"/>
      <c r="N28232" s="7"/>
    </row>
    <row r="28233" spans="4:14" s="1" customFormat="1">
      <c r="D28233" s="32"/>
      <c r="G28233" s="32"/>
      <c r="I28233" s="7"/>
      <c r="J28233" s="7"/>
      <c r="K28233" s="7"/>
      <c r="N28233" s="7"/>
    </row>
    <row r="28234" spans="4:14" s="1" customFormat="1">
      <c r="D28234" s="32"/>
      <c r="G28234" s="32"/>
      <c r="I28234" s="7"/>
      <c r="J28234" s="7"/>
      <c r="K28234" s="7"/>
      <c r="N28234" s="7"/>
    </row>
    <row r="28235" spans="4:14" s="1" customFormat="1">
      <c r="D28235" s="32"/>
      <c r="G28235" s="32"/>
      <c r="I28235" s="7"/>
      <c r="J28235" s="7"/>
      <c r="K28235" s="7"/>
      <c r="N28235" s="7"/>
    </row>
    <row r="28236" spans="4:14" s="1" customFormat="1">
      <c r="D28236" s="32"/>
      <c r="G28236" s="32"/>
      <c r="I28236" s="7"/>
      <c r="J28236" s="7"/>
      <c r="K28236" s="7"/>
      <c r="N28236" s="7"/>
    </row>
    <row r="28237" spans="4:14" s="1" customFormat="1">
      <c r="D28237" s="32"/>
      <c r="G28237" s="32"/>
      <c r="I28237" s="7"/>
      <c r="J28237" s="7"/>
      <c r="K28237" s="7"/>
      <c r="N28237" s="7"/>
    </row>
    <row r="28238" spans="4:14" s="1" customFormat="1">
      <c r="D28238" s="32"/>
      <c r="G28238" s="32"/>
      <c r="I28238" s="7"/>
      <c r="J28238" s="7"/>
      <c r="K28238" s="7"/>
      <c r="N28238" s="7"/>
    </row>
    <row r="28239" spans="4:14" s="1" customFormat="1">
      <c r="D28239" s="32"/>
      <c r="G28239" s="32"/>
      <c r="I28239" s="7"/>
      <c r="J28239" s="7"/>
      <c r="K28239" s="7"/>
      <c r="N28239" s="7"/>
    </row>
    <row r="28240" spans="4:14" s="1" customFormat="1">
      <c r="D28240" s="32"/>
      <c r="G28240" s="32"/>
      <c r="I28240" s="7"/>
      <c r="J28240" s="7"/>
      <c r="K28240" s="7"/>
      <c r="N28240" s="7"/>
    </row>
    <row r="28241" spans="4:14" s="1" customFormat="1">
      <c r="D28241" s="32"/>
      <c r="G28241" s="32"/>
      <c r="I28241" s="7"/>
      <c r="J28241" s="7"/>
      <c r="K28241" s="7"/>
      <c r="N28241" s="7"/>
    </row>
    <row r="28242" spans="4:14" s="1" customFormat="1">
      <c r="D28242" s="32"/>
      <c r="G28242" s="32"/>
      <c r="I28242" s="7"/>
      <c r="J28242" s="7"/>
      <c r="K28242" s="7"/>
      <c r="N28242" s="7"/>
    </row>
    <row r="28243" spans="4:14" s="1" customFormat="1">
      <c r="D28243" s="32"/>
      <c r="G28243" s="32"/>
      <c r="I28243" s="7"/>
      <c r="J28243" s="7"/>
      <c r="K28243" s="7"/>
      <c r="N28243" s="7"/>
    </row>
    <row r="28244" spans="4:14" s="1" customFormat="1">
      <c r="D28244" s="32"/>
      <c r="G28244" s="32"/>
      <c r="I28244" s="7"/>
      <c r="J28244" s="7"/>
      <c r="K28244" s="7"/>
      <c r="N28244" s="7"/>
    </row>
    <row r="28245" spans="4:14" s="1" customFormat="1">
      <c r="D28245" s="32"/>
      <c r="G28245" s="32"/>
      <c r="I28245" s="7"/>
      <c r="J28245" s="7"/>
      <c r="K28245" s="7"/>
      <c r="N28245" s="7"/>
    </row>
    <row r="28246" spans="4:14" s="1" customFormat="1">
      <c r="D28246" s="32"/>
      <c r="G28246" s="32"/>
      <c r="I28246" s="7"/>
      <c r="J28246" s="7"/>
      <c r="K28246" s="7"/>
      <c r="N28246" s="7"/>
    </row>
    <row r="28247" spans="4:14" s="1" customFormat="1">
      <c r="D28247" s="32"/>
      <c r="G28247" s="32"/>
      <c r="I28247" s="7"/>
      <c r="J28247" s="7"/>
      <c r="K28247" s="7"/>
      <c r="N28247" s="7"/>
    </row>
    <row r="28248" spans="4:14" s="1" customFormat="1">
      <c r="D28248" s="32"/>
      <c r="G28248" s="32"/>
      <c r="I28248" s="7"/>
      <c r="J28248" s="7"/>
      <c r="K28248" s="7"/>
      <c r="N28248" s="7"/>
    </row>
    <row r="28249" spans="4:14" s="1" customFormat="1">
      <c r="D28249" s="32"/>
      <c r="G28249" s="32"/>
      <c r="I28249" s="7"/>
      <c r="J28249" s="7"/>
      <c r="K28249" s="7"/>
      <c r="N28249" s="7"/>
    </row>
    <row r="28250" spans="4:14" s="1" customFormat="1">
      <c r="D28250" s="32"/>
      <c r="G28250" s="32"/>
      <c r="I28250" s="7"/>
      <c r="J28250" s="7"/>
      <c r="K28250" s="7"/>
      <c r="N28250" s="7"/>
    </row>
    <row r="28251" spans="4:14" s="1" customFormat="1">
      <c r="D28251" s="32"/>
      <c r="G28251" s="32"/>
      <c r="I28251" s="7"/>
      <c r="J28251" s="7"/>
      <c r="K28251" s="7"/>
      <c r="N28251" s="7"/>
    </row>
    <row r="28252" spans="4:14" s="1" customFormat="1">
      <c r="D28252" s="32"/>
      <c r="G28252" s="32"/>
      <c r="I28252" s="7"/>
      <c r="J28252" s="7"/>
      <c r="K28252" s="7"/>
      <c r="N28252" s="7"/>
    </row>
    <row r="28253" spans="4:14" s="1" customFormat="1">
      <c r="D28253" s="32"/>
      <c r="G28253" s="32"/>
      <c r="I28253" s="7"/>
      <c r="J28253" s="7"/>
      <c r="K28253" s="7"/>
      <c r="N28253" s="7"/>
    </row>
    <row r="28254" spans="4:14" s="1" customFormat="1">
      <c r="D28254" s="32"/>
      <c r="G28254" s="32"/>
      <c r="I28254" s="7"/>
      <c r="J28254" s="7"/>
      <c r="K28254" s="7"/>
      <c r="N28254" s="7"/>
    </row>
    <row r="28255" spans="4:14" s="1" customFormat="1">
      <c r="D28255" s="32"/>
      <c r="G28255" s="32"/>
      <c r="I28255" s="7"/>
      <c r="J28255" s="7"/>
      <c r="K28255" s="7"/>
      <c r="N28255" s="7"/>
    </row>
    <row r="28256" spans="4:14" s="1" customFormat="1">
      <c r="D28256" s="32"/>
      <c r="G28256" s="32"/>
      <c r="I28256" s="7"/>
      <c r="J28256" s="7"/>
      <c r="K28256" s="7"/>
      <c r="N28256" s="7"/>
    </row>
    <row r="28257" spans="4:14" s="1" customFormat="1">
      <c r="D28257" s="32"/>
      <c r="G28257" s="32"/>
      <c r="I28257" s="7"/>
      <c r="J28257" s="7"/>
      <c r="K28257" s="7"/>
      <c r="N28257" s="7"/>
    </row>
    <row r="28258" spans="4:14" s="1" customFormat="1">
      <c r="D28258" s="32"/>
      <c r="G28258" s="32"/>
      <c r="I28258" s="7"/>
      <c r="J28258" s="7"/>
      <c r="K28258" s="7"/>
      <c r="N28258" s="7"/>
    </row>
    <row r="28259" spans="4:14" s="1" customFormat="1">
      <c r="D28259" s="32"/>
      <c r="G28259" s="32"/>
      <c r="I28259" s="7"/>
      <c r="J28259" s="7"/>
      <c r="K28259" s="7"/>
      <c r="N28259" s="7"/>
    </row>
    <row r="28260" spans="4:14" s="1" customFormat="1">
      <c r="D28260" s="32"/>
      <c r="G28260" s="32"/>
      <c r="I28260" s="7"/>
      <c r="J28260" s="7"/>
      <c r="K28260" s="7"/>
      <c r="N28260" s="7"/>
    </row>
    <row r="28261" spans="4:14" s="1" customFormat="1">
      <c r="D28261" s="32"/>
      <c r="G28261" s="32"/>
      <c r="I28261" s="7"/>
      <c r="J28261" s="7"/>
      <c r="K28261" s="7"/>
      <c r="N28261" s="7"/>
    </row>
    <row r="28262" spans="4:14" s="1" customFormat="1">
      <c r="D28262" s="32"/>
      <c r="G28262" s="32"/>
      <c r="I28262" s="7"/>
      <c r="J28262" s="7"/>
      <c r="K28262" s="7"/>
      <c r="N28262" s="7"/>
    </row>
    <row r="28263" spans="4:14" s="1" customFormat="1">
      <c r="D28263" s="32"/>
      <c r="G28263" s="32"/>
      <c r="I28263" s="7"/>
      <c r="J28263" s="7"/>
      <c r="K28263" s="7"/>
      <c r="N28263" s="7"/>
    </row>
    <row r="28264" spans="4:14" s="1" customFormat="1">
      <c r="D28264" s="32"/>
      <c r="G28264" s="32"/>
      <c r="I28264" s="7"/>
      <c r="J28264" s="7"/>
      <c r="K28264" s="7"/>
      <c r="N28264" s="7"/>
    </row>
    <row r="28265" spans="4:14" s="1" customFormat="1">
      <c r="D28265" s="32"/>
      <c r="G28265" s="32"/>
      <c r="I28265" s="7"/>
      <c r="J28265" s="7"/>
      <c r="K28265" s="7"/>
      <c r="N28265" s="7"/>
    </row>
    <row r="28266" spans="4:14" s="1" customFormat="1">
      <c r="D28266" s="32"/>
      <c r="G28266" s="32"/>
      <c r="I28266" s="7"/>
      <c r="J28266" s="7"/>
      <c r="K28266" s="7"/>
      <c r="N28266" s="7"/>
    </row>
    <row r="28267" spans="4:14" s="1" customFormat="1">
      <c r="D28267" s="32"/>
      <c r="G28267" s="32"/>
      <c r="I28267" s="7"/>
      <c r="J28267" s="7"/>
      <c r="K28267" s="7"/>
      <c r="N28267" s="7"/>
    </row>
    <row r="28268" spans="4:14" s="1" customFormat="1">
      <c r="D28268" s="32"/>
      <c r="G28268" s="32"/>
      <c r="I28268" s="7"/>
      <c r="J28268" s="7"/>
      <c r="K28268" s="7"/>
      <c r="N28268" s="7"/>
    </row>
    <row r="28269" spans="4:14" s="1" customFormat="1">
      <c r="D28269" s="32"/>
      <c r="G28269" s="32"/>
      <c r="I28269" s="7"/>
      <c r="J28269" s="7"/>
      <c r="K28269" s="7"/>
      <c r="N28269" s="7"/>
    </row>
    <row r="28270" spans="4:14" s="1" customFormat="1">
      <c r="D28270" s="32"/>
      <c r="G28270" s="32"/>
      <c r="I28270" s="7"/>
      <c r="J28270" s="7"/>
      <c r="K28270" s="7"/>
      <c r="N28270" s="7"/>
    </row>
    <row r="28271" spans="4:14" s="1" customFormat="1">
      <c r="D28271" s="32"/>
      <c r="G28271" s="32"/>
      <c r="I28271" s="7"/>
      <c r="J28271" s="7"/>
      <c r="K28271" s="7"/>
      <c r="N28271" s="7"/>
    </row>
    <row r="28272" spans="4:14" s="1" customFormat="1">
      <c r="D28272" s="32"/>
      <c r="G28272" s="32"/>
      <c r="I28272" s="7"/>
      <c r="J28272" s="7"/>
      <c r="K28272" s="7"/>
      <c r="N28272" s="7"/>
    </row>
    <row r="28273" spans="4:14" s="1" customFormat="1">
      <c r="D28273" s="32"/>
      <c r="G28273" s="32"/>
      <c r="I28273" s="7"/>
      <c r="J28273" s="7"/>
      <c r="K28273" s="7"/>
      <c r="N28273" s="7"/>
    </row>
    <row r="28274" spans="4:14" s="1" customFormat="1">
      <c r="D28274" s="32"/>
      <c r="G28274" s="32"/>
      <c r="I28274" s="7"/>
      <c r="J28274" s="7"/>
      <c r="K28274" s="7"/>
      <c r="N28274" s="7"/>
    </row>
    <row r="28275" spans="4:14" s="1" customFormat="1">
      <c r="D28275" s="32"/>
      <c r="G28275" s="32"/>
      <c r="I28275" s="7"/>
      <c r="J28275" s="7"/>
      <c r="K28275" s="7"/>
      <c r="N28275" s="7"/>
    </row>
    <row r="28276" spans="4:14" s="1" customFormat="1">
      <c r="D28276" s="32"/>
      <c r="G28276" s="32"/>
      <c r="I28276" s="7"/>
      <c r="J28276" s="7"/>
      <c r="K28276" s="7"/>
      <c r="N28276" s="7"/>
    </row>
    <row r="28277" spans="4:14" s="1" customFormat="1">
      <c r="D28277" s="32"/>
      <c r="G28277" s="32"/>
      <c r="I28277" s="7"/>
      <c r="J28277" s="7"/>
      <c r="K28277" s="7"/>
      <c r="N28277" s="7"/>
    </row>
    <row r="28278" spans="4:14" s="1" customFormat="1">
      <c r="D28278" s="32"/>
      <c r="G28278" s="32"/>
      <c r="I28278" s="7"/>
      <c r="J28278" s="7"/>
      <c r="K28278" s="7"/>
      <c r="N28278" s="7"/>
    </row>
    <row r="28279" spans="4:14" s="1" customFormat="1">
      <c r="D28279" s="32"/>
      <c r="G28279" s="32"/>
      <c r="I28279" s="7"/>
      <c r="J28279" s="7"/>
      <c r="K28279" s="7"/>
      <c r="N28279" s="7"/>
    </row>
    <row r="28280" spans="4:14" s="1" customFormat="1">
      <c r="D28280" s="32"/>
      <c r="G28280" s="32"/>
      <c r="I28280" s="7"/>
      <c r="J28280" s="7"/>
      <c r="K28280" s="7"/>
      <c r="N28280" s="7"/>
    </row>
    <row r="28281" spans="4:14" s="1" customFormat="1">
      <c r="D28281" s="32"/>
      <c r="G28281" s="32"/>
      <c r="I28281" s="7"/>
      <c r="J28281" s="7"/>
      <c r="K28281" s="7"/>
      <c r="N28281" s="7"/>
    </row>
    <row r="28282" spans="4:14" s="1" customFormat="1">
      <c r="D28282" s="32"/>
      <c r="G28282" s="32"/>
      <c r="I28282" s="7"/>
      <c r="J28282" s="7"/>
      <c r="K28282" s="7"/>
      <c r="N28282" s="7"/>
    </row>
    <row r="28283" spans="4:14" s="1" customFormat="1">
      <c r="D28283" s="32"/>
      <c r="G28283" s="32"/>
      <c r="I28283" s="7"/>
      <c r="J28283" s="7"/>
      <c r="K28283" s="7"/>
      <c r="N28283" s="7"/>
    </row>
    <row r="28284" spans="4:14" s="1" customFormat="1">
      <c r="D28284" s="32"/>
      <c r="G28284" s="32"/>
      <c r="I28284" s="7"/>
      <c r="J28284" s="7"/>
      <c r="K28284" s="7"/>
      <c r="N28284" s="7"/>
    </row>
    <row r="28285" spans="4:14" s="1" customFormat="1">
      <c r="D28285" s="32"/>
      <c r="G28285" s="32"/>
      <c r="I28285" s="7"/>
      <c r="J28285" s="7"/>
      <c r="K28285" s="7"/>
      <c r="N28285" s="7"/>
    </row>
    <row r="28286" spans="4:14" s="1" customFormat="1">
      <c r="D28286" s="32"/>
      <c r="G28286" s="32"/>
      <c r="I28286" s="7"/>
      <c r="J28286" s="7"/>
      <c r="K28286" s="7"/>
      <c r="N28286" s="7"/>
    </row>
    <row r="28287" spans="4:14" s="1" customFormat="1">
      <c r="D28287" s="32"/>
      <c r="G28287" s="32"/>
      <c r="I28287" s="7"/>
      <c r="J28287" s="7"/>
      <c r="K28287" s="7"/>
      <c r="N28287" s="7"/>
    </row>
    <row r="28288" spans="4:14" s="1" customFormat="1">
      <c r="D28288" s="32"/>
      <c r="G28288" s="32"/>
      <c r="I28288" s="7"/>
      <c r="J28288" s="7"/>
      <c r="K28288" s="7"/>
      <c r="N28288" s="7"/>
    </row>
    <row r="28289" spans="4:14" s="1" customFormat="1">
      <c r="D28289" s="32"/>
      <c r="G28289" s="32"/>
      <c r="I28289" s="7"/>
      <c r="J28289" s="7"/>
      <c r="K28289" s="7"/>
      <c r="N28289" s="7"/>
    </row>
    <row r="28290" spans="4:14" s="1" customFormat="1">
      <c r="D28290" s="32"/>
      <c r="G28290" s="32"/>
      <c r="I28290" s="7"/>
      <c r="J28290" s="7"/>
      <c r="K28290" s="7"/>
      <c r="N28290" s="7"/>
    </row>
    <row r="28291" spans="4:14" s="1" customFormat="1">
      <c r="D28291" s="32"/>
      <c r="G28291" s="32"/>
      <c r="I28291" s="7"/>
      <c r="J28291" s="7"/>
      <c r="K28291" s="7"/>
      <c r="N28291" s="7"/>
    </row>
    <row r="28292" spans="4:14" s="1" customFormat="1">
      <c r="D28292" s="32"/>
      <c r="G28292" s="32"/>
      <c r="I28292" s="7"/>
      <c r="J28292" s="7"/>
      <c r="K28292" s="7"/>
      <c r="N28292" s="7"/>
    </row>
    <row r="28293" spans="4:14" s="1" customFormat="1">
      <c r="D28293" s="32"/>
      <c r="G28293" s="32"/>
      <c r="I28293" s="7"/>
      <c r="J28293" s="7"/>
      <c r="K28293" s="7"/>
      <c r="N28293" s="7"/>
    </row>
    <row r="28294" spans="4:14" s="1" customFormat="1">
      <c r="D28294" s="32"/>
      <c r="G28294" s="32"/>
      <c r="I28294" s="7"/>
      <c r="J28294" s="7"/>
      <c r="K28294" s="7"/>
      <c r="N28294" s="7"/>
    </row>
    <row r="28295" spans="4:14" s="1" customFormat="1">
      <c r="D28295" s="32"/>
      <c r="G28295" s="32"/>
      <c r="I28295" s="7"/>
      <c r="J28295" s="7"/>
      <c r="K28295" s="7"/>
      <c r="N28295" s="7"/>
    </row>
    <row r="28296" spans="4:14" s="1" customFormat="1">
      <c r="D28296" s="32"/>
      <c r="G28296" s="32"/>
      <c r="I28296" s="7"/>
      <c r="J28296" s="7"/>
      <c r="K28296" s="7"/>
      <c r="N28296" s="7"/>
    </row>
    <row r="28297" spans="4:14" s="1" customFormat="1">
      <c r="D28297" s="32"/>
      <c r="G28297" s="32"/>
      <c r="I28297" s="7"/>
      <c r="J28297" s="7"/>
      <c r="K28297" s="7"/>
      <c r="N28297" s="7"/>
    </row>
    <row r="28298" spans="4:14" s="1" customFormat="1">
      <c r="D28298" s="32"/>
      <c r="G28298" s="32"/>
      <c r="I28298" s="7"/>
      <c r="J28298" s="7"/>
      <c r="K28298" s="7"/>
      <c r="N28298" s="7"/>
    </row>
    <row r="28299" spans="4:14" s="1" customFormat="1">
      <c r="D28299" s="32"/>
      <c r="G28299" s="32"/>
      <c r="I28299" s="7"/>
      <c r="J28299" s="7"/>
      <c r="K28299" s="7"/>
      <c r="N28299" s="7"/>
    </row>
    <row r="28300" spans="4:14" s="1" customFormat="1">
      <c r="D28300" s="32"/>
      <c r="G28300" s="32"/>
      <c r="I28300" s="7"/>
      <c r="J28300" s="7"/>
      <c r="K28300" s="7"/>
      <c r="N28300" s="7"/>
    </row>
    <row r="28301" spans="4:14" s="1" customFormat="1">
      <c r="D28301" s="32"/>
      <c r="G28301" s="32"/>
      <c r="I28301" s="7"/>
      <c r="J28301" s="7"/>
      <c r="K28301" s="7"/>
      <c r="N28301" s="7"/>
    </row>
    <row r="28302" spans="4:14" s="1" customFormat="1">
      <c r="D28302" s="32"/>
      <c r="G28302" s="32"/>
      <c r="I28302" s="7"/>
      <c r="J28302" s="7"/>
      <c r="K28302" s="7"/>
      <c r="N28302" s="7"/>
    </row>
    <row r="28303" spans="4:14" s="1" customFormat="1">
      <c r="D28303" s="32"/>
      <c r="G28303" s="32"/>
      <c r="I28303" s="7"/>
      <c r="J28303" s="7"/>
      <c r="K28303" s="7"/>
      <c r="N28303" s="7"/>
    </row>
    <row r="28304" spans="4:14" s="1" customFormat="1">
      <c r="D28304" s="32"/>
      <c r="G28304" s="32"/>
      <c r="I28304" s="7"/>
      <c r="J28304" s="7"/>
      <c r="K28304" s="7"/>
      <c r="N28304" s="7"/>
    </row>
    <row r="28305" spans="4:14" s="1" customFormat="1">
      <c r="D28305" s="32"/>
      <c r="G28305" s="32"/>
      <c r="I28305" s="7"/>
      <c r="J28305" s="7"/>
      <c r="K28305" s="7"/>
      <c r="N28305" s="7"/>
    </row>
    <row r="28306" spans="4:14" s="1" customFormat="1">
      <c r="D28306" s="32"/>
      <c r="G28306" s="32"/>
      <c r="I28306" s="7"/>
      <c r="J28306" s="7"/>
      <c r="K28306" s="7"/>
      <c r="N28306" s="7"/>
    </row>
    <row r="28307" spans="4:14" s="1" customFormat="1">
      <c r="D28307" s="32"/>
      <c r="G28307" s="32"/>
      <c r="I28307" s="7"/>
      <c r="J28307" s="7"/>
      <c r="K28307" s="7"/>
      <c r="N28307" s="7"/>
    </row>
    <row r="28308" spans="4:14" s="1" customFormat="1">
      <c r="D28308" s="32"/>
      <c r="G28308" s="32"/>
      <c r="I28308" s="7"/>
      <c r="J28308" s="7"/>
      <c r="K28308" s="7"/>
      <c r="N28308" s="7"/>
    </row>
    <row r="28309" spans="4:14" s="1" customFormat="1">
      <c r="D28309" s="32"/>
      <c r="G28309" s="32"/>
      <c r="I28309" s="7"/>
      <c r="J28309" s="7"/>
      <c r="K28309" s="7"/>
      <c r="N28309" s="7"/>
    </row>
    <row r="28310" spans="4:14" s="1" customFormat="1">
      <c r="D28310" s="32"/>
      <c r="G28310" s="32"/>
      <c r="I28310" s="7"/>
      <c r="J28310" s="7"/>
      <c r="K28310" s="7"/>
      <c r="N28310" s="7"/>
    </row>
    <row r="28311" spans="4:14" s="1" customFormat="1">
      <c r="D28311" s="32"/>
      <c r="G28311" s="32"/>
      <c r="I28311" s="7"/>
      <c r="J28311" s="7"/>
      <c r="K28311" s="7"/>
      <c r="N28311" s="7"/>
    </row>
    <row r="28312" spans="4:14" s="1" customFormat="1">
      <c r="D28312" s="32"/>
      <c r="G28312" s="32"/>
      <c r="I28312" s="7"/>
      <c r="J28312" s="7"/>
      <c r="K28312" s="7"/>
      <c r="N28312" s="7"/>
    </row>
    <row r="28313" spans="4:14" s="1" customFormat="1">
      <c r="D28313" s="32"/>
      <c r="G28313" s="32"/>
      <c r="I28313" s="7"/>
      <c r="J28313" s="7"/>
      <c r="K28313" s="7"/>
      <c r="N28313" s="7"/>
    </row>
    <row r="28314" spans="4:14" s="1" customFormat="1">
      <c r="D28314" s="32"/>
      <c r="G28314" s="32"/>
      <c r="I28314" s="7"/>
      <c r="J28314" s="7"/>
      <c r="K28314" s="7"/>
      <c r="N28314" s="7"/>
    </row>
    <row r="28315" spans="4:14" s="1" customFormat="1">
      <c r="D28315" s="32"/>
      <c r="G28315" s="32"/>
      <c r="I28315" s="7"/>
      <c r="J28315" s="7"/>
      <c r="K28315" s="7"/>
      <c r="N28315" s="7"/>
    </row>
    <row r="28316" spans="4:14" s="1" customFormat="1">
      <c r="D28316" s="32"/>
      <c r="G28316" s="32"/>
      <c r="I28316" s="7"/>
      <c r="J28316" s="7"/>
      <c r="K28316" s="7"/>
      <c r="N28316" s="7"/>
    </row>
    <row r="28317" spans="4:14" s="1" customFormat="1">
      <c r="D28317" s="32"/>
      <c r="G28317" s="32"/>
      <c r="I28317" s="7"/>
      <c r="J28317" s="7"/>
      <c r="K28317" s="7"/>
      <c r="N28317" s="7"/>
    </row>
    <row r="28318" spans="4:14" s="1" customFormat="1">
      <c r="D28318" s="32"/>
      <c r="G28318" s="32"/>
      <c r="I28318" s="7"/>
      <c r="J28318" s="7"/>
      <c r="K28318" s="7"/>
      <c r="N28318" s="7"/>
    </row>
    <row r="28319" spans="4:14" s="1" customFormat="1">
      <c r="D28319" s="32"/>
      <c r="G28319" s="32"/>
      <c r="I28319" s="7"/>
      <c r="J28319" s="7"/>
      <c r="K28319" s="7"/>
      <c r="N28319" s="7"/>
    </row>
    <row r="28320" spans="4:14" s="1" customFormat="1">
      <c r="D28320" s="32"/>
      <c r="G28320" s="32"/>
      <c r="I28320" s="7"/>
      <c r="J28320" s="7"/>
      <c r="K28320" s="7"/>
      <c r="N28320" s="7"/>
    </row>
    <row r="28321" spans="4:14" s="1" customFormat="1">
      <c r="D28321" s="32"/>
      <c r="G28321" s="32"/>
      <c r="I28321" s="7"/>
      <c r="J28321" s="7"/>
      <c r="K28321" s="7"/>
      <c r="N28321" s="7"/>
    </row>
    <row r="28322" spans="4:14" s="1" customFormat="1">
      <c r="D28322" s="32"/>
      <c r="G28322" s="32"/>
      <c r="I28322" s="7"/>
      <c r="J28322" s="7"/>
      <c r="K28322" s="7"/>
      <c r="N28322" s="7"/>
    </row>
    <row r="28323" spans="4:14" s="1" customFormat="1">
      <c r="D28323" s="32"/>
      <c r="G28323" s="32"/>
      <c r="I28323" s="7"/>
      <c r="J28323" s="7"/>
      <c r="K28323" s="7"/>
      <c r="N28323" s="7"/>
    </row>
    <row r="28324" spans="4:14" s="1" customFormat="1">
      <c r="D28324" s="32"/>
      <c r="G28324" s="32"/>
      <c r="I28324" s="7"/>
      <c r="J28324" s="7"/>
      <c r="K28324" s="7"/>
      <c r="N28324" s="7"/>
    </row>
    <row r="28325" spans="4:14" s="1" customFormat="1">
      <c r="D28325" s="32"/>
      <c r="G28325" s="32"/>
      <c r="I28325" s="7"/>
      <c r="J28325" s="7"/>
      <c r="K28325" s="7"/>
      <c r="N28325" s="7"/>
    </row>
    <row r="28326" spans="4:14" s="1" customFormat="1">
      <c r="D28326" s="32"/>
      <c r="G28326" s="32"/>
      <c r="I28326" s="7"/>
      <c r="J28326" s="7"/>
      <c r="K28326" s="7"/>
      <c r="N28326" s="7"/>
    </row>
    <row r="28327" spans="4:14" s="1" customFormat="1">
      <c r="D28327" s="32"/>
      <c r="G28327" s="32"/>
      <c r="I28327" s="7"/>
      <c r="J28327" s="7"/>
      <c r="K28327" s="7"/>
      <c r="N28327" s="7"/>
    </row>
    <row r="28328" spans="4:14" s="1" customFormat="1">
      <c r="D28328" s="32"/>
      <c r="G28328" s="32"/>
      <c r="I28328" s="7"/>
      <c r="J28328" s="7"/>
      <c r="K28328" s="7"/>
      <c r="N28328" s="7"/>
    </row>
    <row r="28329" spans="4:14" s="1" customFormat="1">
      <c r="D28329" s="32"/>
      <c r="G28329" s="32"/>
      <c r="I28329" s="7"/>
      <c r="J28329" s="7"/>
      <c r="K28329" s="7"/>
      <c r="N28329" s="7"/>
    </row>
    <row r="28330" spans="4:14" s="1" customFormat="1">
      <c r="D28330" s="32"/>
      <c r="G28330" s="32"/>
      <c r="I28330" s="7"/>
      <c r="J28330" s="7"/>
      <c r="K28330" s="7"/>
      <c r="N28330" s="7"/>
    </row>
    <row r="28331" spans="4:14" s="1" customFormat="1">
      <c r="D28331" s="32"/>
      <c r="G28331" s="32"/>
      <c r="I28331" s="7"/>
      <c r="J28331" s="7"/>
      <c r="K28331" s="7"/>
      <c r="N28331" s="7"/>
    </row>
    <row r="28332" spans="4:14" s="1" customFormat="1">
      <c r="D28332" s="32"/>
      <c r="G28332" s="32"/>
      <c r="I28332" s="7"/>
      <c r="J28332" s="7"/>
      <c r="K28332" s="7"/>
      <c r="N28332" s="7"/>
    </row>
    <row r="28333" spans="4:14" s="1" customFormat="1">
      <c r="D28333" s="32"/>
      <c r="G28333" s="32"/>
      <c r="I28333" s="7"/>
      <c r="J28333" s="7"/>
      <c r="K28333" s="7"/>
      <c r="N28333" s="7"/>
    </row>
    <row r="28334" spans="4:14" s="1" customFormat="1">
      <c r="D28334" s="32"/>
      <c r="G28334" s="32"/>
      <c r="I28334" s="7"/>
      <c r="J28334" s="7"/>
      <c r="K28334" s="7"/>
      <c r="N28334" s="7"/>
    </row>
    <row r="28335" spans="4:14" s="1" customFormat="1">
      <c r="D28335" s="32"/>
      <c r="G28335" s="32"/>
      <c r="I28335" s="7"/>
      <c r="J28335" s="7"/>
      <c r="K28335" s="7"/>
      <c r="N28335" s="7"/>
    </row>
    <row r="28336" spans="4:14" s="1" customFormat="1">
      <c r="D28336" s="32"/>
      <c r="G28336" s="32"/>
      <c r="I28336" s="7"/>
      <c r="J28336" s="7"/>
      <c r="K28336" s="7"/>
      <c r="N28336" s="7"/>
    </row>
    <row r="28337" spans="4:14" s="1" customFormat="1">
      <c r="D28337" s="32"/>
      <c r="G28337" s="32"/>
      <c r="I28337" s="7"/>
      <c r="J28337" s="7"/>
      <c r="K28337" s="7"/>
      <c r="N28337" s="7"/>
    </row>
    <row r="28338" spans="4:14" s="1" customFormat="1">
      <c r="D28338" s="32"/>
      <c r="G28338" s="32"/>
      <c r="I28338" s="7"/>
      <c r="J28338" s="7"/>
      <c r="K28338" s="7"/>
      <c r="N28338" s="7"/>
    </row>
    <row r="28339" spans="4:14" s="1" customFormat="1">
      <c r="D28339" s="32"/>
      <c r="G28339" s="32"/>
      <c r="I28339" s="7"/>
      <c r="J28339" s="7"/>
      <c r="K28339" s="7"/>
      <c r="N28339" s="7"/>
    </row>
    <row r="28340" spans="4:14" s="1" customFormat="1">
      <c r="D28340" s="32"/>
      <c r="G28340" s="32"/>
      <c r="I28340" s="7"/>
      <c r="J28340" s="7"/>
      <c r="K28340" s="7"/>
      <c r="N28340" s="7"/>
    </row>
    <row r="28341" spans="4:14" s="1" customFormat="1">
      <c r="D28341" s="32"/>
      <c r="G28341" s="32"/>
      <c r="I28341" s="7"/>
      <c r="J28341" s="7"/>
      <c r="K28341" s="7"/>
      <c r="N28341" s="7"/>
    </row>
    <row r="28342" spans="4:14" s="1" customFormat="1">
      <c r="D28342" s="32"/>
      <c r="G28342" s="32"/>
      <c r="I28342" s="7"/>
      <c r="J28342" s="7"/>
      <c r="K28342" s="7"/>
      <c r="N28342" s="7"/>
    </row>
    <row r="28343" spans="4:14" s="1" customFormat="1">
      <c r="D28343" s="32"/>
      <c r="G28343" s="32"/>
      <c r="I28343" s="7"/>
      <c r="J28343" s="7"/>
      <c r="K28343" s="7"/>
      <c r="N28343" s="7"/>
    </row>
    <row r="28344" spans="4:14" s="1" customFormat="1">
      <c r="D28344" s="32"/>
      <c r="G28344" s="32"/>
      <c r="I28344" s="7"/>
      <c r="J28344" s="7"/>
      <c r="K28344" s="7"/>
      <c r="N28344" s="7"/>
    </row>
    <row r="28345" spans="4:14" s="1" customFormat="1">
      <c r="D28345" s="32"/>
      <c r="G28345" s="32"/>
      <c r="I28345" s="7"/>
      <c r="J28345" s="7"/>
      <c r="K28345" s="7"/>
      <c r="N28345" s="7"/>
    </row>
    <row r="28346" spans="4:14" s="1" customFormat="1">
      <c r="D28346" s="32"/>
      <c r="G28346" s="32"/>
      <c r="I28346" s="7"/>
      <c r="J28346" s="7"/>
      <c r="K28346" s="7"/>
      <c r="N28346" s="7"/>
    </row>
    <row r="28347" spans="4:14" s="1" customFormat="1">
      <c r="D28347" s="32"/>
      <c r="G28347" s="32"/>
      <c r="I28347" s="7"/>
      <c r="J28347" s="7"/>
      <c r="K28347" s="7"/>
      <c r="N28347" s="7"/>
    </row>
    <row r="28348" spans="4:14" s="1" customFormat="1">
      <c r="D28348" s="32"/>
      <c r="G28348" s="32"/>
      <c r="I28348" s="7"/>
      <c r="J28348" s="7"/>
      <c r="K28348" s="7"/>
      <c r="N28348" s="7"/>
    </row>
    <row r="28349" spans="4:14" s="1" customFormat="1">
      <c r="D28349" s="32"/>
      <c r="G28349" s="32"/>
      <c r="I28349" s="7"/>
      <c r="J28349" s="7"/>
      <c r="K28349" s="7"/>
      <c r="N28349" s="7"/>
    </row>
    <row r="28350" spans="4:14" s="1" customFormat="1">
      <c r="D28350" s="32"/>
      <c r="G28350" s="32"/>
      <c r="I28350" s="7"/>
      <c r="J28350" s="7"/>
      <c r="K28350" s="7"/>
      <c r="N28350" s="7"/>
    </row>
    <row r="28351" spans="4:14" s="1" customFormat="1">
      <c r="D28351" s="32"/>
      <c r="G28351" s="32"/>
      <c r="I28351" s="7"/>
      <c r="J28351" s="7"/>
      <c r="K28351" s="7"/>
      <c r="N28351" s="7"/>
    </row>
    <row r="28352" spans="4:14" s="1" customFormat="1">
      <c r="D28352" s="32"/>
      <c r="G28352" s="32"/>
      <c r="I28352" s="7"/>
      <c r="J28352" s="7"/>
      <c r="K28352" s="7"/>
      <c r="N28352" s="7"/>
    </row>
    <row r="28353" spans="4:14" s="1" customFormat="1">
      <c r="D28353" s="32"/>
      <c r="G28353" s="32"/>
      <c r="I28353" s="7"/>
      <c r="J28353" s="7"/>
      <c r="K28353" s="7"/>
      <c r="N28353" s="7"/>
    </row>
    <row r="28354" spans="4:14" s="1" customFormat="1">
      <c r="D28354" s="32"/>
      <c r="G28354" s="32"/>
      <c r="I28354" s="7"/>
      <c r="J28354" s="7"/>
      <c r="K28354" s="7"/>
      <c r="N28354" s="7"/>
    </row>
    <row r="28355" spans="4:14" s="1" customFormat="1">
      <c r="D28355" s="32"/>
      <c r="G28355" s="32"/>
      <c r="I28355" s="7"/>
      <c r="J28355" s="7"/>
      <c r="K28355" s="7"/>
      <c r="N28355" s="7"/>
    </row>
    <row r="28356" spans="4:14" s="1" customFormat="1">
      <c r="D28356" s="32"/>
      <c r="G28356" s="32"/>
      <c r="I28356" s="7"/>
      <c r="J28356" s="7"/>
      <c r="K28356" s="7"/>
      <c r="N28356" s="7"/>
    </row>
    <row r="28357" spans="4:14" s="1" customFormat="1">
      <c r="D28357" s="32"/>
      <c r="G28357" s="32"/>
      <c r="I28357" s="7"/>
      <c r="J28357" s="7"/>
      <c r="K28357" s="7"/>
      <c r="N28357" s="7"/>
    </row>
    <row r="28358" spans="4:14" s="1" customFormat="1">
      <c r="D28358" s="32"/>
      <c r="G28358" s="32"/>
      <c r="I28358" s="7"/>
      <c r="J28358" s="7"/>
      <c r="K28358" s="7"/>
      <c r="N28358" s="7"/>
    </row>
    <row r="28359" spans="4:14" s="1" customFormat="1">
      <c r="D28359" s="32"/>
      <c r="G28359" s="32"/>
      <c r="I28359" s="7"/>
      <c r="J28359" s="7"/>
      <c r="K28359" s="7"/>
      <c r="N28359" s="7"/>
    </row>
    <row r="28360" spans="4:14" s="1" customFormat="1">
      <c r="D28360" s="32"/>
      <c r="G28360" s="32"/>
      <c r="I28360" s="7"/>
      <c r="J28360" s="7"/>
      <c r="K28360" s="7"/>
      <c r="N28360" s="7"/>
    </row>
    <row r="28361" spans="4:14" s="1" customFormat="1">
      <c r="D28361" s="32"/>
      <c r="G28361" s="32"/>
      <c r="I28361" s="7"/>
      <c r="J28361" s="7"/>
      <c r="K28361" s="7"/>
      <c r="N28361" s="7"/>
    </row>
    <row r="28362" spans="4:14" s="1" customFormat="1">
      <c r="D28362" s="32"/>
      <c r="G28362" s="32"/>
      <c r="I28362" s="7"/>
      <c r="J28362" s="7"/>
      <c r="K28362" s="7"/>
      <c r="N28362" s="7"/>
    </row>
    <row r="28363" spans="4:14" s="1" customFormat="1">
      <c r="D28363" s="32"/>
      <c r="G28363" s="32"/>
      <c r="I28363" s="7"/>
      <c r="J28363" s="7"/>
      <c r="K28363" s="7"/>
      <c r="N28363" s="7"/>
    </row>
    <row r="28364" spans="4:14" s="1" customFormat="1">
      <c r="D28364" s="32"/>
      <c r="G28364" s="32"/>
      <c r="I28364" s="7"/>
      <c r="J28364" s="7"/>
      <c r="K28364" s="7"/>
      <c r="N28364" s="7"/>
    </row>
    <row r="28365" spans="4:14" s="1" customFormat="1">
      <c r="D28365" s="32"/>
      <c r="G28365" s="32"/>
      <c r="I28365" s="7"/>
      <c r="J28365" s="7"/>
      <c r="K28365" s="7"/>
      <c r="N28365" s="7"/>
    </row>
    <row r="28366" spans="4:14" s="1" customFormat="1">
      <c r="D28366" s="32"/>
      <c r="G28366" s="32"/>
      <c r="I28366" s="7"/>
      <c r="J28366" s="7"/>
      <c r="K28366" s="7"/>
      <c r="N28366" s="7"/>
    </row>
    <row r="28367" spans="4:14" s="1" customFormat="1">
      <c r="D28367" s="32"/>
      <c r="G28367" s="32"/>
      <c r="I28367" s="7"/>
      <c r="J28367" s="7"/>
      <c r="K28367" s="7"/>
      <c r="N28367" s="7"/>
    </row>
    <row r="28368" spans="4:14" s="1" customFormat="1">
      <c r="D28368" s="32"/>
      <c r="G28368" s="32"/>
      <c r="I28368" s="7"/>
      <c r="J28368" s="7"/>
      <c r="K28368" s="7"/>
      <c r="N28368" s="7"/>
    </row>
    <row r="28369" spans="4:14" s="1" customFormat="1">
      <c r="D28369" s="32"/>
      <c r="G28369" s="32"/>
      <c r="I28369" s="7"/>
      <c r="J28369" s="7"/>
      <c r="K28369" s="7"/>
      <c r="N28369" s="7"/>
    </row>
    <row r="28370" spans="4:14" s="1" customFormat="1">
      <c r="D28370" s="32"/>
      <c r="G28370" s="32"/>
      <c r="I28370" s="7"/>
      <c r="J28370" s="7"/>
      <c r="K28370" s="7"/>
      <c r="N28370" s="7"/>
    </row>
    <row r="28371" spans="4:14" s="1" customFormat="1">
      <c r="D28371" s="32"/>
      <c r="G28371" s="32"/>
      <c r="I28371" s="7"/>
      <c r="J28371" s="7"/>
      <c r="K28371" s="7"/>
      <c r="N28371" s="7"/>
    </row>
    <row r="28372" spans="4:14" s="1" customFormat="1">
      <c r="D28372" s="32"/>
      <c r="G28372" s="32"/>
      <c r="I28372" s="7"/>
      <c r="J28372" s="7"/>
      <c r="K28372" s="7"/>
      <c r="N28372" s="7"/>
    </row>
    <row r="28373" spans="4:14" s="1" customFormat="1">
      <c r="D28373" s="32"/>
      <c r="G28373" s="32"/>
      <c r="I28373" s="7"/>
      <c r="J28373" s="7"/>
      <c r="K28373" s="7"/>
      <c r="N28373" s="7"/>
    </row>
    <row r="28374" spans="4:14" s="1" customFormat="1">
      <c r="D28374" s="32"/>
      <c r="G28374" s="32"/>
      <c r="I28374" s="7"/>
      <c r="J28374" s="7"/>
      <c r="K28374" s="7"/>
      <c r="N28374" s="7"/>
    </row>
    <row r="28375" spans="4:14" s="1" customFormat="1">
      <c r="D28375" s="32"/>
      <c r="G28375" s="32"/>
      <c r="I28375" s="7"/>
      <c r="J28375" s="7"/>
      <c r="K28375" s="7"/>
      <c r="N28375" s="7"/>
    </row>
    <row r="28376" spans="4:14" s="1" customFormat="1">
      <c r="D28376" s="32"/>
      <c r="G28376" s="32"/>
      <c r="I28376" s="7"/>
      <c r="J28376" s="7"/>
      <c r="K28376" s="7"/>
      <c r="N28376" s="7"/>
    </row>
    <row r="28377" spans="4:14" s="1" customFormat="1">
      <c r="D28377" s="32"/>
      <c r="G28377" s="32"/>
      <c r="I28377" s="7"/>
      <c r="J28377" s="7"/>
      <c r="K28377" s="7"/>
      <c r="N28377" s="7"/>
    </row>
    <row r="28378" spans="4:14" s="1" customFormat="1">
      <c r="D28378" s="32"/>
      <c r="G28378" s="32"/>
      <c r="I28378" s="7"/>
      <c r="J28378" s="7"/>
      <c r="K28378" s="7"/>
      <c r="N28378" s="7"/>
    </row>
    <row r="28379" spans="4:14" s="1" customFormat="1">
      <c r="D28379" s="32"/>
      <c r="G28379" s="32"/>
      <c r="I28379" s="7"/>
      <c r="J28379" s="7"/>
      <c r="K28379" s="7"/>
      <c r="N28379" s="7"/>
    </row>
    <row r="28380" spans="4:14" s="1" customFormat="1">
      <c r="D28380" s="32"/>
      <c r="G28380" s="32"/>
      <c r="I28380" s="7"/>
      <c r="J28380" s="7"/>
      <c r="K28380" s="7"/>
      <c r="N28380" s="7"/>
    </row>
    <row r="28381" spans="4:14" s="1" customFormat="1">
      <c r="D28381" s="32"/>
      <c r="G28381" s="32"/>
      <c r="I28381" s="7"/>
      <c r="J28381" s="7"/>
      <c r="K28381" s="7"/>
      <c r="N28381" s="7"/>
    </row>
    <row r="28382" spans="4:14" s="1" customFormat="1">
      <c r="D28382" s="32"/>
      <c r="G28382" s="32"/>
      <c r="I28382" s="7"/>
      <c r="J28382" s="7"/>
      <c r="K28382" s="7"/>
      <c r="N28382" s="7"/>
    </row>
    <row r="28383" spans="4:14" s="1" customFormat="1">
      <c r="D28383" s="32"/>
      <c r="G28383" s="32"/>
      <c r="I28383" s="7"/>
      <c r="J28383" s="7"/>
      <c r="K28383" s="7"/>
      <c r="N28383" s="7"/>
    </row>
    <row r="28384" spans="4:14" s="1" customFormat="1">
      <c r="D28384" s="32"/>
      <c r="G28384" s="32"/>
      <c r="I28384" s="7"/>
      <c r="J28384" s="7"/>
      <c r="K28384" s="7"/>
      <c r="N28384" s="7"/>
    </row>
    <row r="28385" spans="4:14" s="1" customFormat="1">
      <c r="D28385" s="32"/>
      <c r="G28385" s="32"/>
      <c r="I28385" s="7"/>
      <c r="J28385" s="7"/>
      <c r="K28385" s="7"/>
      <c r="N28385" s="7"/>
    </row>
    <row r="28386" spans="4:14" s="1" customFormat="1">
      <c r="D28386" s="32"/>
      <c r="G28386" s="32"/>
      <c r="I28386" s="7"/>
      <c r="J28386" s="7"/>
      <c r="K28386" s="7"/>
      <c r="N28386" s="7"/>
    </row>
    <row r="28387" spans="4:14" s="1" customFormat="1">
      <c r="D28387" s="32"/>
      <c r="G28387" s="32"/>
      <c r="I28387" s="7"/>
      <c r="J28387" s="7"/>
      <c r="K28387" s="7"/>
      <c r="N28387" s="7"/>
    </row>
    <row r="28388" spans="4:14" s="1" customFormat="1">
      <c r="D28388" s="32"/>
      <c r="G28388" s="32"/>
      <c r="I28388" s="7"/>
      <c r="J28388" s="7"/>
      <c r="K28388" s="7"/>
      <c r="N28388" s="7"/>
    </row>
    <row r="28389" spans="4:14" s="1" customFormat="1">
      <c r="D28389" s="32"/>
      <c r="G28389" s="32"/>
      <c r="I28389" s="7"/>
      <c r="J28389" s="7"/>
      <c r="K28389" s="7"/>
      <c r="N28389" s="7"/>
    </row>
    <row r="28390" spans="4:14" s="1" customFormat="1">
      <c r="D28390" s="32"/>
      <c r="G28390" s="32"/>
      <c r="I28390" s="7"/>
      <c r="J28390" s="7"/>
      <c r="K28390" s="7"/>
      <c r="N28390" s="7"/>
    </row>
    <row r="28391" spans="4:14" s="1" customFormat="1">
      <c r="D28391" s="32"/>
      <c r="G28391" s="32"/>
      <c r="I28391" s="7"/>
      <c r="J28391" s="7"/>
      <c r="K28391" s="7"/>
      <c r="N28391" s="7"/>
    </row>
    <row r="28392" spans="4:14" s="1" customFormat="1">
      <c r="D28392" s="32"/>
      <c r="G28392" s="32"/>
      <c r="I28392" s="7"/>
      <c r="J28392" s="7"/>
      <c r="K28392" s="7"/>
      <c r="N28392" s="7"/>
    </row>
    <row r="28393" spans="4:14" s="1" customFormat="1">
      <c r="D28393" s="32"/>
      <c r="G28393" s="32"/>
      <c r="I28393" s="7"/>
      <c r="J28393" s="7"/>
      <c r="K28393" s="7"/>
      <c r="N28393" s="7"/>
    </row>
    <row r="28394" spans="4:14" s="1" customFormat="1">
      <c r="D28394" s="32"/>
      <c r="G28394" s="32"/>
      <c r="I28394" s="7"/>
      <c r="J28394" s="7"/>
      <c r="K28394" s="7"/>
      <c r="N28394" s="7"/>
    </row>
    <row r="28395" spans="4:14" s="1" customFormat="1">
      <c r="D28395" s="32"/>
      <c r="G28395" s="32"/>
      <c r="I28395" s="7"/>
      <c r="J28395" s="7"/>
      <c r="K28395" s="7"/>
      <c r="N28395" s="7"/>
    </row>
    <row r="28396" spans="4:14" s="1" customFormat="1">
      <c r="D28396" s="32"/>
      <c r="G28396" s="32"/>
      <c r="I28396" s="7"/>
      <c r="J28396" s="7"/>
      <c r="K28396" s="7"/>
      <c r="N28396" s="7"/>
    </row>
    <row r="28397" spans="4:14" s="1" customFormat="1">
      <c r="D28397" s="32"/>
      <c r="G28397" s="32"/>
      <c r="I28397" s="7"/>
      <c r="J28397" s="7"/>
      <c r="K28397" s="7"/>
      <c r="N28397" s="7"/>
    </row>
    <row r="28398" spans="4:14" s="1" customFormat="1">
      <c r="D28398" s="32"/>
      <c r="G28398" s="32"/>
      <c r="I28398" s="7"/>
      <c r="J28398" s="7"/>
      <c r="K28398" s="7"/>
      <c r="N28398" s="7"/>
    </row>
    <row r="28399" spans="4:14" s="1" customFormat="1">
      <c r="D28399" s="32"/>
      <c r="G28399" s="32"/>
      <c r="I28399" s="7"/>
      <c r="J28399" s="7"/>
      <c r="K28399" s="7"/>
      <c r="N28399" s="7"/>
    </row>
    <row r="28400" spans="4:14" s="1" customFormat="1">
      <c r="D28400" s="32"/>
      <c r="G28400" s="32"/>
      <c r="I28400" s="7"/>
      <c r="J28400" s="7"/>
      <c r="K28400" s="7"/>
      <c r="N28400" s="7"/>
    </row>
    <row r="28401" spans="4:14" s="1" customFormat="1">
      <c r="D28401" s="32"/>
      <c r="G28401" s="32"/>
      <c r="I28401" s="7"/>
      <c r="J28401" s="7"/>
      <c r="K28401" s="7"/>
      <c r="N28401" s="7"/>
    </row>
    <row r="28402" spans="4:14" s="1" customFormat="1">
      <c r="D28402" s="32"/>
      <c r="G28402" s="32"/>
      <c r="I28402" s="7"/>
      <c r="J28402" s="7"/>
      <c r="K28402" s="7"/>
      <c r="N28402" s="7"/>
    </row>
    <row r="28403" spans="4:14" s="1" customFormat="1">
      <c r="D28403" s="32"/>
      <c r="G28403" s="32"/>
      <c r="I28403" s="7"/>
      <c r="J28403" s="7"/>
      <c r="K28403" s="7"/>
      <c r="N28403" s="7"/>
    </row>
    <row r="28404" spans="4:14" s="1" customFormat="1">
      <c r="D28404" s="32"/>
      <c r="G28404" s="32"/>
      <c r="I28404" s="7"/>
      <c r="J28404" s="7"/>
      <c r="K28404" s="7"/>
      <c r="N28404" s="7"/>
    </row>
    <row r="28405" spans="4:14" s="1" customFormat="1">
      <c r="D28405" s="32"/>
      <c r="G28405" s="32"/>
      <c r="I28405" s="7"/>
      <c r="J28405" s="7"/>
      <c r="K28405" s="7"/>
      <c r="N28405" s="7"/>
    </row>
    <row r="28406" spans="4:14" s="1" customFormat="1">
      <c r="D28406" s="32"/>
      <c r="G28406" s="32"/>
      <c r="I28406" s="7"/>
      <c r="J28406" s="7"/>
      <c r="K28406" s="7"/>
      <c r="N28406" s="7"/>
    </row>
    <row r="28407" spans="4:14" s="1" customFormat="1">
      <c r="D28407" s="32"/>
      <c r="G28407" s="32"/>
      <c r="I28407" s="7"/>
      <c r="J28407" s="7"/>
      <c r="K28407" s="7"/>
      <c r="N28407" s="7"/>
    </row>
    <row r="28408" spans="4:14" s="1" customFormat="1">
      <c r="D28408" s="32"/>
      <c r="G28408" s="32"/>
      <c r="I28408" s="7"/>
      <c r="J28408" s="7"/>
      <c r="K28408" s="7"/>
      <c r="N28408" s="7"/>
    </row>
    <row r="28409" spans="4:14" s="1" customFormat="1">
      <c r="D28409" s="32"/>
      <c r="G28409" s="32"/>
      <c r="I28409" s="7"/>
      <c r="J28409" s="7"/>
      <c r="K28409" s="7"/>
      <c r="N28409" s="7"/>
    </row>
    <row r="28410" spans="4:14" s="1" customFormat="1">
      <c r="D28410" s="32"/>
      <c r="G28410" s="32"/>
      <c r="I28410" s="7"/>
      <c r="J28410" s="7"/>
      <c r="K28410" s="7"/>
      <c r="N28410" s="7"/>
    </row>
    <row r="28411" spans="4:14" s="1" customFormat="1">
      <c r="D28411" s="32"/>
      <c r="G28411" s="32"/>
      <c r="I28411" s="7"/>
      <c r="J28411" s="7"/>
      <c r="K28411" s="7"/>
      <c r="N28411" s="7"/>
    </row>
    <row r="28412" spans="4:14" s="1" customFormat="1">
      <c r="D28412" s="32"/>
      <c r="G28412" s="32"/>
      <c r="I28412" s="7"/>
      <c r="J28412" s="7"/>
      <c r="K28412" s="7"/>
      <c r="N28412" s="7"/>
    </row>
    <row r="28413" spans="4:14" s="1" customFormat="1">
      <c r="D28413" s="32"/>
      <c r="G28413" s="32"/>
      <c r="I28413" s="7"/>
      <c r="J28413" s="7"/>
      <c r="K28413" s="7"/>
      <c r="N28413" s="7"/>
    </row>
    <row r="28414" spans="4:14" s="1" customFormat="1">
      <c r="D28414" s="32"/>
      <c r="G28414" s="32"/>
      <c r="I28414" s="7"/>
      <c r="J28414" s="7"/>
      <c r="K28414" s="7"/>
      <c r="N28414" s="7"/>
    </row>
    <row r="28415" spans="4:14" s="1" customFormat="1">
      <c r="D28415" s="32"/>
      <c r="G28415" s="32"/>
      <c r="I28415" s="7"/>
      <c r="J28415" s="7"/>
      <c r="K28415" s="7"/>
      <c r="N28415" s="7"/>
    </row>
    <row r="28416" spans="4:14" s="1" customFormat="1">
      <c r="D28416" s="32"/>
      <c r="G28416" s="32"/>
      <c r="I28416" s="7"/>
      <c r="J28416" s="7"/>
      <c r="K28416" s="7"/>
      <c r="N28416" s="7"/>
    </row>
    <row r="28417" spans="4:14" s="1" customFormat="1">
      <c r="D28417" s="32"/>
      <c r="G28417" s="32"/>
      <c r="I28417" s="7"/>
      <c r="J28417" s="7"/>
      <c r="K28417" s="7"/>
      <c r="N28417" s="7"/>
    </row>
    <row r="28418" spans="4:14" s="1" customFormat="1">
      <c r="D28418" s="32"/>
      <c r="G28418" s="32"/>
      <c r="I28418" s="7"/>
      <c r="J28418" s="7"/>
      <c r="K28418" s="7"/>
      <c r="N28418" s="7"/>
    </row>
    <row r="28419" spans="4:14" s="1" customFormat="1">
      <c r="D28419" s="32"/>
      <c r="G28419" s="32"/>
      <c r="I28419" s="7"/>
      <c r="J28419" s="7"/>
      <c r="K28419" s="7"/>
      <c r="N28419" s="7"/>
    </row>
    <row r="28420" spans="4:14" s="1" customFormat="1">
      <c r="D28420" s="32"/>
      <c r="G28420" s="32"/>
      <c r="I28420" s="7"/>
      <c r="J28420" s="7"/>
      <c r="K28420" s="7"/>
      <c r="N28420" s="7"/>
    </row>
    <row r="28421" spans="4:14" s="1" customFormat="1">
      <c r="D28421" s="32"/>
      <c r="G28421" s="32"/>
      <c r="I28421" s="7"/>
      <c r="J28421" s="7"/>
      <c r="K28421" s="7"/>
      <c r="N28421" s="7"/>
    </row>
    <row r="28422" spans="4:14" s="1" customFormat="1">
      <c r="D28422" s="32"/>
      <c r="G28422" s="32"/>
      <c r="I28422" s="7"/>
      <c r="J28422" s="7"/>
      <c r="K28422" s="7"/>
      <c r="N28422" s="7"/>
    </row>
    <row r="28423" spans="4:14" s="1" customFormat="1">
      <c r="D28423" s="32"/>
      <c r="G28423" s="32"/>
      <c r="I28423" s="7"/>
      <c r="J28423" s="7"/>
      <c r="K28423" s="7"/>
      <c r="N28423" s="7"/>
    </row>
    <row r="28424" spans="4:14" s="1" customFormat="1">
      <c r="D28424" s="32"/>
      <c r="G28424" s="32"/>
      <c r="I28424" s="7"/>
      <c r="J28424" s="7"/>
      <c r="K28424" s="7"/>
      <c r="N28424" s="7"/>
    </row>
    <row r="28425" spans="4:14" s="1" customFormat="1">
      <c r="D28425" s="32"/>
      <c r="G28425" s="32"/>
      <c r="I28425" s="7"/>
      <c r="J28425" s="7"/>
      <c r="K28425" s="7"/>
      <c r="N28425" s="7"/>
    </row>
    <row r="28426" spans="4:14" s="1" customFormat="1">
      <c r="D28426" s="32"/>
      <c r="G28426" s="32"/>
      <c r="I28426" s="7"/>
      <c r="J28426" s="7"/>
      <c r="K28426" s="7"/>
      <c r="N28426" s="7"/>
    </row>
    <row r="28427" spans="4:14" s="1" customFormat="1">
      <c r="D28427" s="32"/>
      <c r="G28427" s="32"/>
      <c r="I28427" s="7"/>
      <c r="J28427" s="7"/>
      <c r="K28427" s="7"/>
      <c r="N28427" s="7"/>
    </row>
    <row r="28428" spans="4:14" s="1" customFormat="1">
      <c r="D28428" s="32"/>
      <c r="G28428" s="32"/>
      <c r="I28428" s="7"/>
      <c r="J28428" s="7"/>
      <c r="K28428" s="7"/>
      <c r="N28428" s="7"/>
    </row>
    <row r="28429" spans="4:14" s="1" customFormat="1">
      <c r="D28429" s="32"/>
      <c r="G28429" s="32"/>
      <c r="I28429" s="7"/>
      <c r="J28429" s="7"/>
      <c r="K28429" s="7"/>
      <c r="N28429" s="7"/>
    </row>
    <row r="28430" spans="4:14" s="1" customFormat="1">
      <c r="D28430" s="32"/>
      <c r="G28430" s="32"/>
      <c r="I28430" s="7"/>
      <c r="J28430" s="7"/>
      <c r="K28430" s="7"/>
      <c r="N28430" s="7"/>
    </row>
    <row r="28431" spans="4:14" s="1" customFormat="1">
      <c r="D28431" s="32"/>
      <c r="G28431" s="32"/>
      <c r="I28431" s="7"/>
      <c r="J28431" s="7"/>
      <c r="K28431" s="7"/>
      <c r="N28431" s="7"/>
    </row>
    <row r="28432" spans="4:14" s="1" customFormat="1">
      <c r="D28432" s="32"/>
      <c r="G28432" s="32"/>
      <c r="I28432" s="7"/>
      <c r="J28432" s="7"/>
      <c r="K28432" s="7"/>
      <c r="N28432" s="7"/>
    </row>
    <row r="28433" spans="4:14" s="1" customFormat="1">
      <c r="D28433" s="32"/>
      <c r="G28433" s="32"/>
      <c r="I28433" s="7"/>
      <c r="J28433" s="7"/>
      <c r="K28433" s="7"/>
      <c r="N28433" s="7"/>
    </row>
    <row r="28434" spans="4:14" s="1" customFormat="1">
      <c r="D28434" s="32"/>
      <c r="G28434" s="32"/>
      <c r="I28434" s="7"/>
      <c r="J28434" s="7"/>
      <c r="K28434" s="7"/>
      <c r="N28434" s="7"/>
    </row>
    <row r="28435" spans="4:14" s="1" customFormat="1">
      <c r="D28435" s="32"/>
      <c r="G28435" s="32"/>
      <c r="I28435" s="7"/>
      <c r="J28435" s="7"/>
      <c r="K28435" s="7"/>
      <c r="N28435" s="7"/>
    </row>
    <row r="28436" spans="4:14" s="1" customFormat="1">
      <c r="D28436" s="32"/>
      <c r="G28436" s="32"/>
      <c r="I28436" s="7"/>
      <c r="J28436" s="7"/>
      <c r="K28436" s="7"/>
      <c r="N28436" s="7"/>
    </row>
    <row r="28437" spans="4:14" s="1" customFormat="1">
      <c r="D28437" s="32"/>
      <c r="G28437" s="32"/>
      <c r="I28437" s="7"/>
      <c r="J28437" s="7"/>
      <c r="K28437" s="7"/>
      <c r="N28437" s="7"/>
    </row>
    <row r="28438" spans="4:14" s="1" customFormat="1">
      <c r="D28438" s="32"/>
      <c r="G28438" s="32"/>
      <c r="I28438" s="7"/>
      <c r="J28438" s="7"/>
      <c r="K28438" s="7"/>
      <c r="N28438" s="7"/>
    </row>
    <row r="28439" spans="4:14" s="1" customFormat="1">
      <c r="D28439" s="32"/>
      <c r="G28439" s="32"/>
      <c r="I28439" s="7"/>
      <c r="J28439" s="7"/>
      <c r="K28439" s="7"/>
      <c r="N28439" s="7"/>
    </row>
    <row r="28440" spans="4:14" s="1" customFormat="1">
      <c r="D28440" s="32"/>
      <c r="G28440" s="32"/>
      <c r="I28440" s="7"/>
      <c r="J28440" s="7"/>
      <c r="K28440" s="7"/>
      <c r="N28440" s="7"/>
    </row>
    <row r="28441" spans="4:14" s="1" customFormat="1">
      <c r="D28441" s="32"/>
      <c r="G28441" s="32"/>
      <c r="I28441" s="7"/>
      <c r="J28441" s="7"/>
      <c r="K28441" s="7"/>
      <c r="N28441" s="7"/>
    </row>
    <row r="28442" spans="4:14" s="1" customFormat="1">
      <c r="D28442" s="32"/>
      <c r="G28442" s="32"/>
      <c r="I28442" s="7"/>
      <c r="J28442" s="7"/>
      <c r="K28442" s="7"/>
      <c r="N28442" s="7"/>
    </row>
    <row r="28443" spans="4:14" s="1" customFormat="1">
      <c r="D28443" s="32"/>
      <c r="G28443" s="32"/>
      <c r="I28443" s="7"/>
      <c r="J28443" s="7"/>
      <c r="K28443" s="7"/>
      <c r="N28443" s="7"/>
    </row>
    <row r="28444" spans="4:14" s="1" customFormat="1">
      <c r="D28444" s="32"/>
      <c r="G28444" s="32"/>
      <c r="I28444" s="7"/>
      <c r="J28444" s="7"/>
      <c r="K28444" s="7"/>
      <c r="N28444" s="7"/>
    </row>
    <row r="28445" spans="4:14" s="1" customFormat="1">
      <c r="D28445" s="32"/>
      <c r="G28445" s="32"/>
      <c r="I28445" s="7"/>
      <c r="J28445" s="7"/>
      <c r="K28445" s="7"/>
      <c r="N28445" s="7"/>
    </row>
    <row r="28446" spans="4:14" s="1" customFormat="1">
      <c r="D28446" s="32"/>
      <c r="G28446" s="32"/>
      <c r="I28446" s="7"/>
      <c r="J28446" s="7"/>
      <c r="K28446" s="7"/>
      <c r="N28446" s="7"/>
    </row>
    <row r="28447" spans="4:14" s="1" customFormat="1">
      <c r="D28447" s="32"/>
      <c r="G28447" s="32"/>
      <c r="I28447" s="7"/>
      <c r="J28447" s="7"/>
      <c r="K28447" s="7"/>
      <c r="N28447" s="7"/>
    </row>
    <row r="28448" spans="4:14" s="1" customFormat="1">
      <c r="D28448" s="32"/>
      <c r="G28448" s="32"/>
      <c r="I28448" s="7"/>
      <c r="J28448" s="7"/>
      <c r="K28448" s="7"/>
      <c r="N28448" s="7"/>
    </row>
    <row r="28449" spans="4:14" s="1" customFormat="1">
      <c r="D28449" s="32"/>
      <c r="G28449" s="32"/>
      <c r="I28449" s="7"/>
      <c r="J28449" s="7"/>
      <c r="K28449" s="7"/>
      <c r="N28449" s="7"/>
    </row>
    <row r="28450" spans="4:14" s="1" customFormat="1">
      <c r="D28450" s="32"/>
      <c r="G28450" s="32"/>
      <c r="I28450" s="7"/>
      <c r="J28450" s="7"/>
      <c r="K28450" s="7"/>
      <c r="N28450" s="7"/>
    </row>
    <row r="28451" spans="4:14" s="1" customFormat="1">
      <c r="D28451" s="32"/>
      <c r="G28451" s="32"/>
      <c r="I28451" s="7"/>
      <c r="J28451" s="7"/>
      <c r="K28451" s="7"/>
      <c r="N28451" s="7"/>
    </row>
    <row r="28452" spans="4:14" s="1" customFormat="1">
      <c r="D28452" s="32"/>
      <c r="G28452" s="32"/>
      <c r="I28452" s="7"/>
      <c r="J28452" s="7"/>
      <c r="K28452" s="7"/>
      <c r="N28452" s="7"/>
    </row>
    <row r="28453" spans="4:14" s="1" customFormat="1">
      <c r="D28453" s="32"/>
      <c r="G28453" s="32"/>
      <c r="I28453" s="7"/>
      <c r="J28453" s="7"/>
      <c r="K28453" s="7"/>
      <c r="N28453" s="7"/>
    </row>
    <row r="28454" spans="4:14" s="1" customFormat="1">
      <c r="D28454" s="32"/>
      <c r="G28454" s="32"/>
      <c r="I28454" s="7"/>
      <c r="J28454" s="7"/>
      <c r="K28454" s="7"/>
      <c r="N28454" s="7"/>
    </row>
    <row r="28455" spans="4:14" s="1" customFormat="1">
      <c r="D28455" s="32"/>
      <c r="G28455" s="32"/>
      <c r="I28455" s="7"/>
      <c r="J28455" s="7"/>
      <c r="K28455" s="7"/>
      <c r="N28455" s="7"/>
    </row>
    <row r="28456" spans="4:14" s="1" customFormat="1">
      <c r="D28456" s="32"/>
      <c r="G28456" s="32"/>
      <c r="I28456" s="7"/>
      <c r="J28456" s="7"/>
      <c r="K28456" s="7"/>
      <c r="N28456" s="7"/>
    </row>
    <row r="28457" spans="4:14" s="1" customFormat="1">
      <c r="D28457" s="32"/>
      <c r="G28457" s="32"/>
      <c r="I28457" s="7"/>
      <c r="J28457" s="7"/>
      <c r="K28457" s="7"/>
      <c r="N28457" s="7"/>
    </row>
    <row r="28458" spans="4:14" s="1" customFormat="1">
      <c r="D28458" s="32"/>
      <c r="G28458" s="32"/>
      <c r="I28458" s="7"/>
      <c r="J28458" s="7"/>
      <c r="K28458" s="7"/>
      <c r="N28458" s="7"/>
    </row>
    <row r="28459" spans="4:14" s="1" customFormat="1">
      <c r="D28459" s="32"/>
      <c r="G28459" s="32"/>
      <c r="I28459" s="7"/>
      <c r="J28459" s="7"/>
      <c r="K28459" s="7"/>
      <c r="N28459" s="7"/>
    </row>
    <row r="28460" spans="4:14" s="1" customFormat="1">
      <c r="D28460" s="32"/>
      <c r="G28460" s="32"/>
      <c r="I28460" s="7"/>
      <c r="J28460" s="7"/>
      <c r="K28460" s="7"/>
      <c r="N28460" s="7"/>
    </row>
    <row r="28461" spans="4:14" s="1" customFormat="1">
      <c r="D28461" s="32"/>
      <c r="G28461" s="32"/>
      <c r="I28461" s="7"/>
      <c r="J28461" s="7"/>
      <c r="K28461" s="7"/>
      <c r="N28461" s="7"/>
    </row>
    <row r="28462" spans="4:14" s="1" customFormat="1">
      <c r="D28462" s="32"/>
      <c r="G28462" s="32"/>
      <c r="I28462" s="7"/>
      <c r="J28462" s="7"/>
      <c r="K28462" s="7"/>
      <c r="N28462" s="7"/>
    </row>
    <row r="28463" spans="4:14" s="1" customFormat="1">
      <c r="D28463" s="32"/>
      <c r="G28463" s="32"/>
      <c r="I28463" s="7"/>
      <c r="J28463" s="7"/>
      <c r="K28463" s="7"/>
      <c r="N28463" s="7"/>
    </row>
    <row r="28464" spans="4:14" s="1" customFormat="1">
      <c r="D28464" s="32"/>
      <c r="G28464" s="32"/>
      <c r="I28464" s="7"/>
      <c r="J28464" s="7"/>
      <c r="K28464" s="7"/>
      <c r="N28464" s="7"/>
    </row>
    <row r="28465" spans="4:14" s="1" customFormat="1">
      <c r="D28465" s="32"/>
      <c r="G28465" s="32"/>
      <c r="I28465" s="7"/>
      <c r="J28465" s="7"/>
      <c r="K28465" s="7"/>
      <c r="N28465" s="7"/>
    </row>
    <row r="28466" spans="4:14" s="1" customFormat="1">
      <c r="D28466" s="32"/>
      <c r="G28466" s="32"/>
      <c r="I28466" s="7"/>
      <c r="J28466" s="7"/>
      <c r="K28466" s="7"/>
      <c r="N28466" s="7"/>
    </row>
    <row r="28467" spans="4:14" s="1" customFormat="1">
      <c r="D28467" s="32"/>
      <c r="G28467" s="32"/>
      <c r="I28467" s="7"/>
      <c r="J28467" s="7"/>
      <c r="K28467" s="7"/>
      <c r="N28467" s="7"/>
    </row>
    <row r="28468" spans="4:14" s="1" customFormat="1">
      <c r="D28468" s="32"/>
      <c r="G28468" s="32"/>
      <c r="I28468" s="7"/>
      <c r="J28468" s="7"/>
      <c r="K28468" s="7"/>
      <c r="N28468" s="7"/>
    </row>
    <row r="28469" spans="4:14" s="1" customFormat="1">
      <c r="D28469" s="32"/>
      <c r="G28469" s="32"/>
      <c r="I28469" s="7"/>
      <c r="J28469" s="7"/>
      <c r="K28469" s="7"/>
      <c r="N28469" s="7"/>
    </row>
    <row r="28470" spans="4:14" s="1" customFormat="1">
      <c r="D28470" s="32"/>
      <c r="G28470" s="32"/>
      <c r="I28470" s="7"/>
      <c r="J28470" s="7"/>
      <c r="K28470" s="7"/>
      <c r="N28470" s="7"/>
    </row>
    <row r="28471" spans="4:14" s="1" customFormat="1">
      <c r="D28471" s="32"/>
      <c r="G28471" s="32"/>
      <c r="I28471" s="7"/>
      <c r="J28471" s="7"/>
      <c r="K28471" s="7"/>
      <c r="N28471" s="7"/>
    </row>
    <row r="28472" spans="4:14" s="1" customFormat="1">
      <c r="D28472" s="32"/>
      <c r="G28472" s="32"/>
      <c r="I28472" s="7"/>
      <c r="J28472" s="7"/>
      <c r="K28472" s="7"/>
      <c r="N28472" s="7"/>
    </row>
    <row r="28473" spans="4:14" s="1" customFormat="1">
      <c r="D28473" s="32"/>
      <c r="G28473" s="32"/>
      <c r="I28473" s="7"/>
      <c r="J28473" s="7"/>
      <c r="K28473" s="7"/>
      <c r="N28473" s="7"/>
    </row>
    <row r="28474" spans="4:14" s="1" customFormat="1">
      <c r="D28474" s="32"/>
      <c r="G28474" s="32"/>
      <c r="I28474" s="7"/>
      <c r="J28474" s="7"/>
      <c r="K28474" s="7"/>
      <c r="N28474" s="7"/>
    </row>
    <row r="28475" spans="4:14" s="1" customFormat="1">
      <c r="D28475" s="32"/>
      <c r="G28475" s="32"/>
      <c r="I28475" s="7"/>
      <c r="J28475" s="7"/>
      <c r="K28475" s="7"/>
      <c r="N28475" s="7"/>
    </row>
    <row r="28476" spans="4:14" s="1" customFormat="1">
      <c r="D28476" s="32"/>
      <c r="G28476" s="32"/>
      <c r="I28476" s="7"/>
      <c r="J28476" s="7"/>
      <c r="K28476" s="7"/>
      <c r="N28476" s="7"/>
    </row>
    <row r="28477" spans="4:14" s="1" customFormat="1">
      <c r="D28477" s="32"/>
      <c r="G28477" s="32"/>
      <c r="I28477" s="7"/>
      <c r="J28477" s="7"/>
      <c r="K28477" s="7"/>
      <c r="N28477" s="7"/>
    </row>
    <row r="28478" spans="4:14" s="1" customFormat="1">
      <c r="D28478" s="32"/>
      <c r="G28478" s="32"/>
      <c r="I28478" s="7"/>
      <c r="J28478" s="7"/>
      <c r="K28478" s="7"/>
      <c r="N28478" s="7"/>
    </row>
    <row r="28479" spans="4:14" s="1" customFormat="1">
      <c r="D28479" s="32"/>
      <c r="G28479" s="32"/>
      <c r="I28479" s="7"/>
      <c r="J28479" s="7"/>
      <c r="K28479" s="7"/>
      <c r="N28479" s="7"/>
    </row>
    <row r="28480" spans="4:14" s="1" customFormat="1">
      <c r="D28480" s="32"/>
      <c r="G28480" s="32"/>
      <c r="I28480" s="7"/>
      <c r="J28480" s="7"/>
      <c r="K28480" s="7"/>
      <c r="N28480" s="7"/>
    </row>
    <row r="28481" spans="4:14" s="1" customFormat="1">
      <c r="D28481" s="32"/>
      <c r="G28481" s="32"/>
      <c r="I28481" s="7"/>
      <c r="J28481" s="7"/>
      <c r="K28481" s="7"/>
      <c r="N28481" s="7"/>
    </row>
    <row r="28482" spans="4:14" s="1" customFormat="1">
      <c r="D28482" s="32"/>
      <c r="G28482" s="32"/>
      <c r="I28482" s="7"/>
      <c r="J28482" s="7"/>
      <c r="K28482" s="7"/>
      <c r="N28482" s="7"/>
    </row>
    <row r="28483" spans="4:14" s="1" customFormat="1">
      <c r="D28483" s="32"/>
      <c r="G28483" s="32"/>
      <c r="I28483" s="7"/>
      <c r="J28483" s="7"/>
      <c r="K28483" s="7"/>
      <c r="N28483" s="7"/>
    </row>
    <row r="28484" spans="4:14" s="1" customFormat="1">
      <c r="D28484" s="32"/>
      <c r="G28484" s="32"/>
      <c r="I28484" s="7"/>
      <c r="J28484" s="7"/>
      <c r="K28484" s="7"/>
      <c r="N28484" s="7"/>
    </row>
    <row r="28485" spans="4:14" s="1" customFormat="1">
      <c r="D28485" s="32"/>
      <c r="G28485" s="32"/>
      <c r="I28485" s="7"/>
      <c r="J28485" s="7"/>
      <c r="K28485" s="7"/>
      <c r="N28485" s="7"/>
    </row>
    <row r="28486" spans="4:14" s="1" customFormat="1">
      <c r="D28486" s="32"/>
      <c r="G28486" s="32"/>
      <c r="I28486" s="7"/>
      <c r="J28486" s="7"/>
      <c r="K28486" s="7"/>
      <c r="N28486" s="7"/>
    </row>
    <row r="28487" spans="4:14" s="1" customFormat="1">
      <c r="D28487" s="32"/>
      <c r="G28487" s="32"/>
      <c r="I28487" s="7"/>
      <c r="J28487" s="7"/>
      <c r="K28487" s="7"/>
      <c r="N28487" s="7"/>
    </row>
    <row r="28488" spans="4:14" s="1" customFormat="1">
      <c r="D28488" s="32"/>
      <c r="G28488" s="32"/>
      <c r="I28488" s="7"/>
      <c r="J28488" s="7"/>
      <c r="K28488" s="7"/>
      <c r="N28488" s="7"/>
    </row>
    <row r="28489" spans="4:14" s="1" customFormat="1">
      <c r="D28489" s="32"/>
      <c r="G28489" s="32"/>
      <c r="I28489" s="7"/>
      <c r="J28489" s="7"/>
      <c r="K28489" s="7"/>
      <c r="N28489" s="7"/>
    </row>
    <row r="28490" spans="4:14" s="1" customFormat="1">
      <c r="D28490" s="32"/>
      <c r="G28490" s="32"/>
      <c r="I28490" s="7"/>
      <c r="J28490" s="7"/>
      <c r="K28490" s="7"/>
      <c r="N28490" s="7"/>
    </row>
    <row r="28491" spans="4:14" s="1" customFormat="1">
      <c r="D28491" s="32"/>
      <c r="G28491" s="32"/>
      <c r="I28491" s="7"/>
      <c r="J28491" s="7"/>
      <c r="K28491" s="7"/>
      <c r="N28491" s="7"/>
    </row>
    <row r="28492" spans="4:14" s="1" customFormat="1">
      <c r="D28492" s="32"/>
      <c r="G28492" s="32"/>
      <c r="I28492" s="7"/>
      <c r="J28492" s="7"/>
      <c r="K28492" s="7"/>
      <c r="N28492" s="7"/>
    </row>
    <row r="28493" spans="4:14" s="1" customFormat="1">
      <c r="D28493" s="32"/>
      <c r="G28493" s="32"/>
      <c r="I28493" s="7"/>
      <c r="J28493" s="7"/>
      <c r="K28493" s="7"/>
      <c r="N28493" s="7"/>
    </row>
    <row r="28494" spans="4:14" s="1" customFormat="1">
      <c r="D28494" s="32"/>
      <c r="G28494" s="32"/>
      <c r="I28494" s="7"/>
      <c r="J28494" s="7"/>
      <c r="K28494" s="7"/>
      <c r="N28494" s="7"/>
    </row>
    <row r="28495" spans="4:14" s="1" customFormat="1">
      <c r="D28495" s="32"/>
      <c r="G28495" s="32"/>
      <c r="I28495" s="7"/>
      <c r="J28495" s="7"/>
      <c r="K28495" s="7"/>
      <c r="N28495" s="7"/>
    </row>
    <row r="28496" spans="4:14" s="1" customFormat="1">
      <c r="D28496" s="32"/>
      <c r="G28496" s="32"/>
      <c r="I28496" s="7"/>
      <c r="J28496" s="7"/>
      <c r="K28496" s="7"/>
      <c r="N28496" s="7"/>
    </row>
    <row r="28497" spans="4:14" s="1" customFormat="1">
      <c r="D28497" s="32"/>
      <c r="G28497" s="32"/>
      <c r="I28497" s="7"/>
      <c r="J28497" s="7"/>
      <c r="K28497" s="7"/>
      <c r="N28497" s="7"/>
    </row>
    <row r="28498" spans="4:14" s="1" customFormat="1">
      <c r="D28498" s="32"/>
      <c r="G28498" s="32"/>
      <c r="I28498" s="7"/>
      <c r="J28498" s="7"/>
      <c r="K28498" s="7"/>
      <c r="N28498" s="7"/>
    </row>
    <row r="28499" spans="4:14" s="1" customFormat="1">
      <c r="D28499" s="32"/>
      <c r="G28499" s="32"/>
      <c r="I28499" s="7"/>
      <c r="J28499" s="7"/>
      <c r="K28499" s="7"/>
      <c r="N28499" s="7"/>
    </row>
    <row r="28500" spans="4:14" s="1" customFormat="1">
      <c r="D28500" s="32"/>
      <c r="G28500" s="32"/>
      <c r="I28500" s="7"/>
      <c r="J28500" s="7"/>
      <c r="K28500" s="7"/>
      <c r="N28500" s="7"/>
    </row>
    <row r="28501" spans="4:14" s="1" customFormat="1">
      <c r="D28501" s="32"/>
      <c r="G28501" s="32"/>
      <c r="I28501" s="7"/>
      <c r="J28501" s="7"/>
      <c r="K28501" s="7"/>
      <c r="N28501" s="7"/>
    </row>
    <row r="28502" spans="4:14" s="1" customFormat="1">
      <c r="D28502" s="32"/>
      <c r="G28502" s="32"/>
      <c r="I28502" s="7"/>
      <c r="J28502" s="7"/>
      <c r="K28502" s="7"/>
      <c r="N28502" s="7"/>
    </row>
    <row r="28503" spans="4:14" s="1" customFormat="1">
      <c r="D28503" s="32"/>
      <c r="G28503" s="32"/>
      <c r="I28503" s="7"/>
      <c r="J28503" s="7"/>
      <c r="K28503" s="7"/>
      <c r="N28503" s="7"/>
    </row>
    <row r="28504" spans="4:14" s="1" customFormat="1">
      <c r="D28504" s="32"/>
      <c r="G28504" s="32"/>
      <c r="I28504" s="7"/>
      <c r="J28504" s="7"/>
      <c r="K28504" s="7"/>
      <c r="N28504" s="7"/>
    </row>
    <row r="28505" spans="4:14" s="1" customFormat="1">
      <c r="D28505" s="32"/>
      <c r="G28505" s="32"/>
      <c r="I28505" s="7"/>
      <c r="J28505" s="7"/>
      <c r="K28505" s="7"/>
      <c r="N28505" s="7"/>
    </row>
    <row r="28506" spans="4:14" s="1" customFormat="1">
      <c r="D28506" s="32"/>
      <c r="G28506" s="32"/>
      <c r="I28506" s="7"/>
      <c r="J28506" s="7"/>
      <c r="K28506" s="7"/>
      <c r="N28506" s="7"/>
    </row>
    <row r="28507" spans="4:14" s="1" customFormat="1">
      <c r="D28507" s="32"/>
      <c r="G28507" s="32"/>
      <c r="I28507" s="7"/>
      <c r="J28507" s="7"/>
      <c r="K28507" s="7"/>
      <c r="N28507" s="7"/>
    </row>
    <row r="28508" spans="4:14" s="1" customFormat="1">
      <c r="D28508" s="32"/>
      <c r="G28508" s="32"/>
      <c r="I28508" s="7"/>
      <c r="J28508" s="7"/>
      <c r="K28508" s="7"/>
      <c r="N28508" s="7"/>
    </row>
    <row r="28509" spans="4:14" s="1" customFormat="1">
      <c r="D28509" s="32"/>
      <c r="G28509" s="32"/>
      <c r="I28509" s="7"/>
      <c r="J28509" s="7"/>
      <c r="K28509" s="7"/>
      <c r="N28509" s="7"/>
    </row>
    <row r="28510" spans="4:14" s="1" customFormat="1">
      <c r="D28510" s="32"/>
      <c r="G28510" s="32"/>
      <c r="I28510" s="7"/>
      <c r="J28510" s="7"/>
      <c r="K28510" s="7"/>
      <c r="N28510" s="7"/>
    </row>
    <row r="28511" spans="4:14" s="1" customFormat="1">
      <c r="D28511" s="32"/>
      <c r="G28511" s="32"/>
      <c r="I28511" s="7"/>
      <c r="J28511" s="7"/>
      <c r="K28511" s="7"/>
      <c r="N28511" s="7"/>
    </row>
    <row r="28512" spans="4:14" s="1" customFormat="1">
      <c r="D28512" s="32"/>
      <c r="G28512" s="32"/>
      <c r="I28512" s="7"/>
      <c r="J28512" s="7"/>
      <c r="K28512" s="7"/>
      <c r="N28512" s="7"/>
    </row>
    <row r="28513" spans="4:14" s="1" customFormat="1">
      <c r="D28513" s="32"/>
      <c r="G28513" s="32"/>
      <c r="I28513" s="7"/>
      <c r="J28513" s="7"/>
      <c r="K28513" s="7"/>
      <c r="N28513" s="7"/>
    </row>
    <row r="28514" spans="4:14" s="1" customFormat="1">
      <c r="D28514" s="32"/>
      <c r="G28514" s="32"/>
      <c r="I28514" s="7"/>
      <c r="J28514" s="7"/>
      <c r="K28514" s="7"/>
      <c r="N28514" s="7"/>
    </row>
    <row r="28515" spans="4:14" s="1" customFormat="1">
      <c r="D28515" s="32"/>
      <c r="G28515" s="32"/>
      <c r="I28515" s="7"/>
      <c r="J28515" s="7"/>
      <c r="K28515" s="7"/>
      <c r="N28515" s="7"/>
    </row>
    <row r="28516" spans="4:14" s="1" customFormat="1">
      <c r="D28516" s="32"/>
      <c r="G28516" s="32"/>
      <c r="I28516" s="7"/>
      <c r="J28516" s="7"/>
      <c r="K28516" s="7"/>
      <c r="N28516" s="7"/>
    </row>
    <row r="28517" spans="4:14" s="1" customFormat="1">
      <c r="D28517" s="32"/>
      <c r="G28517" s="32"/>
      <c r="I28517" s="7"/>
      <c r="J28517" s="7"/>
      <c r="K28517" s="7"/>
      <c r="N28517" s="7"/>
    </row>
    <row r="28518" spans="4:14" s="1" customFormat="1">
      <c r="D28518" s="32"/>
      <c r="G28518" s="32"/>
      <c r="I28518" s="7"/>
      <c r="J28518" s="7"/>
      <c r="K28518" s="7"/>
      <c r="N28518" s="7"/>
    </row>
    <row r="28519" spans="4:14" s="1" customFormat="1">
      <c r="D28519" s="32"/>
      <c r="G28519" s="32"/>
      <c r="I28519" s="7"/>
      <c r="J28519" s="7"/>
      <c r="K28519" s="7"/>
      <c r="N28519" s="7"/>
    </row>
    <row r="28520" spans="4:14" s="1" customFormat="1">
      <c r="D28520" s="32"/>
      <c r="G28520" s="32"/>
      <c r="I28520" s="7"/>
      <c r="J28520" s="7"/>
      <c r="K28520" s="7"/>
      <c r="N28520" s="7"/>
    </row>
    <row r="28521" spans="4:14" s="1" customFormat="1">
      <c r="D28521" s="32"/>
      <c r="G28521" s="32"/>
      <c r="I28521" s="7"/>
      <c r="J28521" s="7"/>
      <c r="K28521" s="7"/>
      <c r="N28521" s="7"/>
    </row>
    <row r="28522" spans="4:14" s="1" customFormat="1">
      <c r="D28522" s="32"/>
      <c r="G28522" s="32"/>
      <c r="I28522" s="7"/>
      <c r="J28522" s="7"/>
      <c r="K28522" s="7"/>
      <c r="N28522" s="7"/>
    </row>
    <row r="28523" spans="4:14" s="1" customFormat="1">
      <c r="D28523" s="32"/>
      <c r="G28523" s="32"/>
      <c r="I28523" s="7"/>
      <c r="J28523" s="7"/>
      <c r="K28523" s="7"/>
      <c r="N28523" s="7"/>
    </row>
    <row r="28524" spans="4:14" s="1" customFormat="1">
      <c r="D28524" s="32"/>
      <c r="G28524" s="32"/>
      <c r="I28524" s="7"/>
      <c r="J28524" s="7"/>
      <c r="K28524" s="7"/>
      <c r="N28524" s="7"/>
    </row>
    <row r="28525" spans="4:14" s="1" customFormat="1">
      <c r="D28525" s="32"/>
      <c r="G28525" s="32"/>
      <c r="I28525" s="7"/>
      <c r="J28525" s="7"/>
      <c r="K28525" s="7"/>
      <c r="N28525" s="7"/>
    </row>
    <row r="28526" spans="4:14" s="1" customFormat="1">
      <c r="D28526" s="32"/>
      <c r="G28526" s="32"/>
      <c r="I28526" s="7"/>
      <c r="J28526" s="7"/>
      <c r="K28526" s="7"/>
      <c r="N28526" s="7"/>
    </row>
    <row r="28527" spans="4:14" s="1" customFormat="1">
      <c r="D28527" s="32"/>
      <c r="G28527" s="32"/>
      <c r="I28527" s="7"/>
      <c r="J28527" s="7"/>
      <c r="K28527" s="7"/>
      <c r="N28527" s="7"/>
    </row>
    <row r="28528" spans="4:14" s="1" customFormat="1">
      <c r="D28528" s="32"/>
      <c r="G28528" s="32"/>
      <c r="I28528" s="7"/>
      <c r="J28528" s="7"/>
      <c r="K28528" s="7"/>
      <c r="N28528" s="7"/>
    </row>
    <row r="28529" spans="4:14" s="1" customFormat="1">
      <c r="D28529" s="32"/>
      <c r="G28529" s="32"/>
      <c r="I28529" s="7"/>
      <c r="J28529" s="7"/>
      <c r="K28529" s="7"/>
      <c r="N28529" s="7"/>
    </row>
    <row r="28530" spans="4:14" s="1" customFormat="1">
      <c r="D28530" s="32"/>
      <c r="G28530" s="32"/>
      <c r="I28530" s="7"/>
      <c r="J28530" s="7"/>
      <c r="K28530" s="7"/>
      <c r="N28530" s="7"/>
    </row>
    <row r="28531" spans="4:14" s="1" customFormat="1">
      <c r="D28531" s="32"/>
      <c r="G28531" s="32"/>
      <c r="I28531" s="7"/>
      <c r="J28531" s="7"/>
      <c r="K28531" s="7"/>
      <c r="N28531" s="7"/>
    </row>
    <row r="28532" spans="4:14" s="1" customFormat="1">
      <c r="D28532" s="32"/>
      <c r="G28532" s="32"/>
      <c r="I28532" s="7"/>
      <c r="J28532" s="7"/>
      <c r="K28532" s="7"/>
      <c r="N28532" s="7"/>
    </row>
    <row r="28533" spans="4:14" s="1" customFormat="1">
      <c r="D28533" s="32"/>
      <c r="G28533" s="32"/>
      <c r="I28533" s="7"/>
      <c r="J28533" s="7"/>
      <c r="K28533" s="7"/>
      <c r="N28533" s="7"/>
    </row>
    <row r="28534" spans="4:14" s="1" customFormat="1">
      <c r="D28534" s="32"/>
      <c r="G28534" s="32"/>
      <c r="I28534" s="7"/>
      <c r="J28534" s="7"/>
      <c r="K28534" s="7"/>
      <c r="N28534" s="7"/>
    </row>
    <row r="28535" spans="4:14" s="1" customFormat="1">
      <c r="D28535" s="32"/>
      <c r="G28535" s="32"/>
      <c r="I28535" s="7"/>
      <c r="J28535" s="7"/>
      <c r="K28535" s="7"/>
      <c r="N28535" s="7"/>
    </row>
    <row r="28536" spans="4:14" s="1" customFormat="1">
      <c r="D28536" s="32"/>
      <c r="G28536" s="32"/>
      <c r="I28536" s="7"/>
      <c r="J28536" s="7"/>
      <c r="K28536" s="7"/>
      <c r="N28536" s="7"/>
    </row>
    <row r="28537" spans="4:14" s="1" customFormat="1">
      <c r="D28537" s="32"/>
      <c r="G28537" s="32"/>
      <c r="I28537" s="7"/>
      <c r="J28537" s="7"/>
      <c r="K28537" s="7"/>
      <c r="N28537" s="7"/>
    </row>
    <row r="28538" spans="4:14" s="1" customFormat="1">
      <c r="D28538" s="32"/>
      <c r="G28538" s="32"/>
      <c r="I28538" s="7"/>
      <c r="J28538" s="7"/>
      <c r="K28538" s="7"/>
      <c r="N28538" s="7"/>
    </row>
    <row r="28539" spans="4:14" s="1" customFormat="1">
      <c r="D28539" s="32"/>
      <c r="G28539" s="32"/>
      <c r="I28539" s="7"/>
      <c r="J28539" s="7"/>
      <c r="K28539" s="7"/>
      <c r="N28539" s="7"/>
    </row>
    <row r="28540" spans="4:14" s="1" customFormat="1">
      <c r="D28540" s="32"/>
      <c r="G28540" s="32"/>
      <c r="I28540" s="7"/>
      <c r="J28540" s="7"/>
      <c r="K28540" s="7"/>
      <c r="N28540" s="7"/>
    </row>
    <row r="28541" spans="4:14" s="1" customFormat="1">
      <c r="D28541" s="32"/>
      <c r="G28541" s="32"/>
      <c r="I28541" s="7"/>
      <c r="J28541" s="7"/>
      <c r="K28541" s="7"/>
      <c r="N28541" s="7"/>
    </row>
    <row r="28542" spans="4:14" s="1" customFormat="1">
      <c r="D28542" s="32"/>
      <c r="G28542" s="32"/>
      <c r="I28542" s="7"/>
      <c r="J28542" s="7"/>
      <c r="K28542" s="7"/>
      <c r="N28542" s="7"/>
    </row>
    <row r="28543" spans="4:14" s="1" customFormat="1">
      <c r="D28543" s="32"/>
      <c r="G28543" s="32"/>
      <c r="I28543" s="7"/>
      <c r="J28543" s="7"/>
      <c r="K28543" s="7"/>
      <c r="N28543" s="7"/>
    </row>
    <row r="28544" spans="4:14" s="1" customFormat="1">
      <c r="D28544" s="32"/>
      <c r="G28544" s="32"/>
      <c r="I28544" s="7"/>
      <c r="J28544" s="7"/>
      <c r="K28544" s="7"/>
      <c r="N28544" s="7"/>
    </row>
    <row r="28545" spans="4:14" s="1" customFormat="1">
      <c r="D28545" s="32"/>
      <c r="G28545" s="32"/>
      <c r="I28545" s="7"/>
      <c r="J28545" s="7"/>
      <c r="K28545" s="7"/>
      <c r="N28545" s="7"/>
    </row>
    <row r="28546" spans="4:14" s="1" customFormat="1">
      <c r="D28546" s="32"/>
      <c r="G28546" s="32"/>
      <c r="I28546" s="7"/>
      <c r="J28546" s="7"/>
      <c r="K28546" s="7"/>
      <c r="N28546" s="7"/>
    </row>
    <row r="28547" spans="4:14" s="1" customFormat="1">
      <c r="D28547" s="32"/>
      <c r="G28547" s="32"/>
      <c r="I28547" s="7"/>
      <c r="J28547" s="7"/>
      <c r="K28547" s="7"/>
      <c r="N28547" s="7"/>
    </row>
    <row r="28548" spans="4:14" s="1" customFormat="1">
      <c r="D28548" s="32"/>
      <c r="G28548" s="32"/>
      <c r="I28548" s="7"/>
      <c r="J28548" s="7"/>
      <c r="K28548" s="7"/>
      <c r="N28548" s="7"/>
    </row>
    <row r="28549" spans="4:14" s="1" customFormat="1">
      <c r="D28549" s="32"/>
      <c r="G28549" s="32"/>
      <c r="I28549" s="7"/>
      <c r="J28549" s="7"/>
      <c r="K28549" s="7"/>
      <c r="N28549" s="7"/>
    </row>
    <row r="28550" spans="4:14" s="1" customFormat="1">
      <c r="D28550" s="32"/>
      <c r="G28550" s="32"/>
      <c r="I28550" s="7"/>
      <c r="J28550" s="7"/>
      <c r="K28550" s="7"/>
      <c r="N28550" s="7"/>
    </row>
    <row r="28551" spans="4:14" s="1" customFormat="1">
      <c r="D28551" s="32"/>
      <c r="G28551" s="32"/>
      <c r="I28551" s="7"/>
      <c r="J28551" s="7"/>
      <c r="K28551" s="7"/>
      <c r="N28551" s="7"/>
    </row>
    <row r="28552" spans="4:14" s="1" customFormat="1">
      <c r="D28552" s="32"/>
      <c r="G28552" s="32"/>
      <c r="I28552" s="7"/>
      <c r="J28552" s="7"/>
      <c r="K28552" s="7"/>
      <c r="N28552" s="7"/>
    </row>
    <row r="28553" spans="4:14" s="1" customFormat="1">
      <c r="D28553" s="32"/>
      <c r="G28553" s="32"/>
      <c r="I28553" s="7"/>
      <c r="J28553" s="7"/>
      <c r="K28553" s="7"/>
      <c r="N28553" s="7"/>
    </row>
    <row r="28554" spans="4:14" s="1" customFormat="1">
      <c r="D28554" s="32"/>
      <c r="G28554" s="32"/>
      <c r="I28554" s="7"/>
      <c r="J28554" s="7"/>
      <c r="K28554" s="7"/>
      <c r="N28554" s="7"/>
    </row>
    <row r="28555" spans="4:14" s="1" customFormat="1">
      <c r="D28555" s="32"/>
      <c r="G28555" s="32"/>
      <c r="I28555" s="7"/>
      <c r="J28555" s="7"/>
      <c r="K28555" s="7"/>
      <c r="N28555" s="7"/>
    </row>
    <row r="28556" spans="4:14" s="1" customFormat="1">
      <c r="D28556" s="32"/>
      <c r="G28556" s="32"/>
      <c r="I28556" s="7"/>
      <c r="J28556" s="7"/>
      <c r="K28556" s="7"/>
      <c r="N28556" s="7"/>
    </row>
    <row r="28557" spans="4:14" s="1" customFormat="1">
      <c r="D28557" s="32"/>
      <c r="G28557" s="32"/>
      <c r="I28557" s="7"/>
      <c r="J28557" s="7"/>
      <c r="K28557" s="7"/>
      <c r="N28557" s="7"/>
    </row>
    <row r="28558" spans="4:14" s="1" customFormat="1">
      <c r="D28558" s="32"/>
      <c r="G28558" s="32"/>
      <c r="I28558" s="7"/>
      <c r="J28558" s="7"/>
      <c r="K28558" s="7"/>
      <c r="N28558" s="7"/>
    </row>
    <row r="28559" spans="4:14" s="1" customFormat="1">
      <c r="D28559" s="32"/>
      <c r="G28559" s="32"/>
      <c r="I28559" s="7"/>
      <c r="J28559" s="7"/>
      <c r="K28559" s="7"/>
      <c r="N28559" s="7"/>
    </row>
    <row r="28560" spans="4:14" s="1" customFormat="1">
      <c r="D28560" s="32"/>
      <c r="G28560" s="32"/>
      <c r="I28560" s="7"/>
      <c r="J28560" s="7"/>
      <c r="K28560" s="7"/>
      <c r="N28560" s="7"/>
    </row>
    <row r="28561" spans="4:14" s="1" customFormat="1">
      <c r="D28561" s="32"/>
      <c r="G28561" s="32"/>
      <c r="I28561" s="7"/>
      <c r="J28561" s="7"/>
      <c r="K28561" s="7"/>
      <c r="N28561" s="7"/>
    </row>
    <row r="28562" spans="4:14" s="1" customFormat="1">
      <c r="D28562" s="32"/>
      <c r="G28562" s="32"/>
      <c r="I28562" s="7"/>
      <c r="J28562" s="7"/>
      <c r="K28562" s="7"/>
      <c r="N28562" s="7"/>
    </row>
    <row r="28563" spans="4:14" s="1" customFormat="1">
      <c r="D28563" s="32"/>
      <c r="G28563" s="32"/>
      <c r="I28563" s="7"/>
      <c r="J28563" s="7"/>
      <c r="K28563" s="7"/>
      <c r="N28563" s="7"/>
    </row>
    <row r="28564" spans="4:14" s="1" customFormat="1">
      <c r="D28564" s="32"/>
      <c r="G28564" s="32"/>
      <c r="I28564" s="7"/>
      <c r="J28564" s="7"/>
      <c r="K28564" s="7"/>
      <c r="N28564" s="7"/>
    </row>
    <row r="28565" spans="4:14" s="1" customFormat="1">
      <c r="D28565" s="32"/>
      <c r="G28565" s="32"/>
      <c r="I28565" s="7"/>
      <c r="J28565" s="7"/>
      <c r="K28565" s="7"/>
      <c r="N28565" s="7"/>
    </row>
    <row r="28566" spans="4:14" s="1" customFormat="1">
      <c r="D28566" s="32"/>
      <c r="G28566" s="32"/>
      <c r="I28566" s="7"/>
      <c r="J28566" s="7"/>
      <c r="K28566" s="7"/>
      <c r="N28566" s="7"/>
    </row>
    <row r="28567" spans="4:14" s="1" customFormat="1">
      <c r="D28567" s="32"/>
      <c r="G28567" s="32"/>
      <c r="I28567" s="7"/>
      <c r="J28567" s="7"/>
      <c r="K28567" s="7"/>
      <c r="N28567" s="7"/>
    </row>
    <row r="28568" spans="4:14" s="1" customFormat="1">
      <c r="D28568" s="32"/>
      <c r="G28568" s="32"/>
      <c r="I28568" s="7"/>
      <c r="J28568" s="7"/>
      <c r="K28568" s="7"/>
      <c r="N28568" s="7"/>
    </row>
    <row r="28569" spans="4:14" s="1" customFormat="1">
      <c r="D28569" s="32"/>
      <c r="G28569" s="32"/>
      <c r="I28569" s="7"/>
      <c r="J28569" s="7"/>
      <c r="K28569" s="7"/>
      <c r="N28569" s="7"/>
    </row>
    <row r="28570" spans="4:14" s="1" customFormat="1">
      <c r="D28570" s="32"/>
      <c r="G28570" s="32"/>
      <c r="I28570" s="7"/>
      <c r="J28570" s="7"/>
      <c r="K28570" s="7"/>
      <c r="N28570" s="7"/>
    </row>
    <row r="28571" spans="4:14" s="1" customFormat="1">
      <c r="D28571" s="32"/>
      <c r="G28571" s="32"/>
      <c r="I28571" s="7"/>
      <c r="J28571" s="7"/>
      <c r="K28571" s="7"/>
      <c r="N28571" s="7"/>
    </row>
    <row r="28572" spans="4:14" s="1" customFormat="1">
      <c r="D28572" s="32"/>
      <c r="G28572" s="32"/>
      <c r="I28572" s="7"/>
      <c r="J28572" s="7"/>
      <c r="K28572" s="7"/>
      <c r="N28572" s="7"/>
    </row>
    <row r="28573" spans="4:14" s="1" customFormat="1">
      <c r="D28573" s="32"/>
      <c r="G28573" s="32"/>
      <c r="I28573" s="7"/>
      <c r="J28573" s="7"/>
      <c r="K28573" s="7"/>
      <c r="N28573" s="7"/>
    </row>
    <row r="28574" spans="4:14" s="1" customFormat="1">
      <c r="D28574" s="32"/>
      <c r="G28574" s="32"/>
      <c r="I28574" s="7"/>
      <c r="J28574" s="7"/>
      <c r="K28574" s="7"/>
      <c r="N28574" s="7"/>
    </row>
    <row r="28575" spans="4:14" s="1" customFormat="1">
      <c r="D28575" s="32"/>
      <c r="G28575" s="32"/>
      <c r="I28575" s="7"/>
      <c r="J28575" s="7"/>
      <c r="K28575" s="7"/>
      <c r="N28575" s="7"/>
    </row>
    <row r="28576" spans="4:14" s="1" customFormat="1">
      <c r="D28576" s="32"/>
      <c r="G28576" s="32"/>
      <c r="I28576" s="7"/>
      <c r="J28576" s="7"/>
      <c r="K28576" s="7"/>
      <c r="N28576" s="7"/>
    </row>
    <row r="28577" spans="4:14" s="1" customFormat="1">
      <c r="D28577" s="32"/>
      <c r="G28577" s="32"/>
      <c r="I28577" s="7"/>
      <c r="J28577" s="7"/>
      <c r="K28577" s="7"/>
      <c r="N28577" s="7"/>
    </row>
    <row r="28578" spans="4:14" s="1" customFormat="1">
      <c r="D28578" s="32"/>
      <c r="G28578" s="32"/>
      <c r="I28578" s="7"/>
      <c r="J28578" s="7"/>
      <c r="K28578" s="7"/>
      <c r="N28578" s="7"/>
    </row>
    <row r="28579" spans="4:14" s="1" customFormat="1">
      <c r="D28579" s="32"/>
      <c r="G28579" s="32"/>
      <c r="I28579" s="7"/>
      <c r="J28579" s="7"/>
      <c r="K28579" s="7"/>
      <c r="N28579" s="7"/>
    </row>
    <row r="28580" spans="4:14" s="1" customFormat="1">
      <c r="D28580" s="32"/>
      <c r="G28580" s="32"/>
      <c r="I28580" s="7"/>
      <c r="J28580" s="7"/>
      <c r="K28580" s="7"/>
      <c r="N28580" s="7"/>
    </row>
    <row r="28581" spans="4:14" s="1" customFormat="1">
      <c r="D28581" s="32"/>
      <c r="G28581" s="32"/>
      <c r="I28581" s="7"/>
      <c r="J28581" s="7"/>
      <c r="K28581" s="7"/>
      <c r="N28581" s="7"/>
    </row>
    <row r="28582" spans="4:14" s="1" customFormat="1">
      <c r="D28582" s="32"/>
      <c r="G28582" s="32"/>
      <c r="I28582" s="7"/>
      <c r="J28582" s="7"/>
      <c r="K28582" s="7"/>
      <c r="N28582" s="7"/>
    </row>
    <row r="28583" spans="4:14" s="1" customFormat="1">
      <c r="D28583" s="32"/>
      <c r="G28583" s="32"/>
      <c r="I28583" s="7"/>
      <c r="J28583" s="7"/>
      <c r="K28583" s="7"/>
      <c r="N28583" s="7"/>
    </row>
    <row r="28584" spans="4:14" s="1" customFormat="1">
      <c r="D28584" s="32"/>
      <c r="G28584" s="32"/>
      <c r="I28584" s="7"/>
      <c r="J28584" s="7"/>
      <c r="K28584" s="7"/>
      <c r="N28584" s="7"/>
    </row>
    <row r="28585" spans="4:14" s="1" customFormat="1">
      <c r="D28585" s="32"/>
      <c r="G28585" s="32"/>
      <c r="I28585" s="7"/>
      <c r="J28585" s="7"/>
      <c r="K28585" s="7"/>
      <c r="N28585" s="7"/>
    </row>
    <row r="28586" spans="4:14" s="1" customFormat="1">
      <c r="D28586" s="32"/>
      <c r="G28586" s="32"/>
      <c r="I28586" s="7"/>
      <c r="J28586" s="7"/>
      <c r="K28586" s="7"/>
      <c r="N28586" s="7"/>
    </row>
    <row r="28587" spans="4:14" s="1" customFormat="1">
      <c r="D28587" s="32"/>
      <c r="G28587" s="32"/>
      <c r="I28587" s="7"/>
      <c r="J28587" s="7"/>
      <c r="K28587" s="7"/>
      <c r="N28587" s="7"/>
    </row>
    <row r="28588" spans="4:14" s="1" customFormat="1">
      <c r="D28588" s="32"/>
      <c r="G28588" s="32"/>
      <c r="I28588" s="7"/>
      <c r="J28588" s="7"/>
      <c r="K28588" s="7"/>
      <c r="N28588" s="7"/>
    </row>
    <row r="28589" spans="4:14" s="1" customFormat="1">
      <c r="D28589" s="32"/>
      <c r="G28589" s="32"/>
      <c r="I28589" s="7"/>
      <c r="J28589" s="7"/>
      <c r="K28589" s="7"/>
      <c r="N28589" s="7"/>
    </row>
    <row r="28590" spans="4:14" s="1" customFormat="1">
      <c r="D28590" s="32"/>
      <c r="G28590" s="32"/>
      <c r="I28590" s="7"/>
      <c r="J28590" s="7"/>
      <c r="K28590" s="7"/>
      <c r="N28590" s="7"/>
    </row>
    <row r="28591" spans="4:14" s="1" customFormat="1">
      <c r="D28591" s="32"/>
      <c r="G28591" s="32"/>
      <c r="I28591" s="7"/>
      <c r="J28591" s="7"/>
      <c r="K28591" s="7"/>
      <c r="N28591" s="7"/>
    </row>
    <row r="28592" spans="4:14" s="1" customFormat="1">
      <c r="D28592" s="32"/>
      <c r="G28592" s="32"/>
      <c r="I28592" s="7"/>
      <c r="J28592" s="7"/>
      <c r="K28592" s="7"/>
      <c r="N28592" s="7"/>
    </row>
    <row r="28593" spans="4:14" s="1" customFormat="1">
      <c r="D28593" s="32"/>
      <c r="G28593" s="32"/>
      <c r="I28593" s="7"/>
      <c r="J28593" s="7"/>
      <c r="K28593" s="7"/>
      <c r="N28593" s="7"/>
    </row>
    <row r="28594" spans="4:14" s="1" customFormat="1">
      <c r="D28594" s="32"/>
      <c r="G28594" s="32"/>
      <c r="I28594" s="7"/>
      <c r="J28594" s="7"/>
      <c r="K28594" s="7"/>
      <c r="N28594" s="7"/>
    </row>
    <row r="28595" spans="4:14" s="1" customFormat="1">
      <c r="D28595" s="32"/>
      <c r="G28595" s="32"/>
      <c r="I28595" s="7"/>
      <c r="J28595" s="7"/>
      <c r="K28595" s="7"/>
      <c r="N28595" s="7"/>
    </row>
    <row r="28596" spans="4:14" s="1" customFormat="1">
      <c r="D28596" s="32"/>
      <c r="G28596" s="32"/>
      <c r="I28596" s="7"/>
      <c r="J28596" s="7"/>
      <c r="K28596" s="7"/>
      <c r="N28596" s="7"/>
    </row>
    <row r="28597" spans="4:14" s="1" customFormat="1">
      <c r="D28597" s="32"/>
      <c r="G28597" s="32"/>
      <c r="I28597" s="7"/>
      <c r="J28597" s="7"/>
      <c r="K28597" s="7"/>
      <c r="N28597" s="7"/>
    </row>
    <row r="28598" spans="4:14" s="1" customFormat="1">
      <c r="D28598" s="32"/>
      <c r="G28598" s="32"/>
      <c r="I28598" s="7"/>
      <c r="J28598" s="7"/>
      <c r="K28598" s="7"/>
      <c r="N28598" s="7"/>
    </row>
    <row r="28599" spans="4:14" s="1" customFormat="1">
      <c r="D28599" s="32"/>
      <c r="G28599" s="32"/>
      <c r="I28599" s="7"/>
      <c r="J28599" s="7"/>
      <c r="K28599" s="7"/>
      <c r="N28599" s="7"/>
    </row>
    <row r="28600" spans="4:14" s="1" customFormat="1">
      <c r="D28600" s="32"/>
      <c r="G28600" s="32"/>
      <c r="I28600" s="7"/>
      <c r="J28600" s="7"/>
      <c r="K28600" s="7"/>
      <c r="N28600" s="7"/>
    </row>
    <row r="28601" spans="4:14" s="1" customFormat="1">
      <c r="D28601" s="32"/>
      <c r="G28601" s="32"/>
      <c r="I28601" s="7"/>
      <c r="J28601" s="7"/>
      <c r="K28601" s="7"/>
      <c r="N28601" s="7"/>
    </row>
    <row r="28602" spans="4:14" s="1" customFormat="1">
      <c r="D28602" s="32"/>
      <c r="G28602" s="32"/>
      <c r="I28602" s="7"/>
      <c r="J28602" s="7"/>
      <c r="K28602" s="7"/>
      <c r="N28602" s="7"/>
    </row>
    <row r="28603" spans="4:14" s="1" customFormat="1">
      <c r="D28603" s="32"/>
      <c r="G28603" s="32"/>
      <c r="I28603" s="7"/>
      <c r="J28603" s="7"/>
      <c r="K28603" s="7"/>
      <c r="N28603" s="7"/>
    </row>
    <row r="28604" spans="4:14" s="1" customFormat="1">
      <c r="D28604" s="32"/>
      <c r="G28604" s="32"/>
      <c r="I28604" s="7"/>
      <c r="J28604" s="7"/>
      <c r="K28604" s="7"/>
      <c r="N28604" s="7"/>
    </row>
    <row r="28605" spans="4:14" s="1" customFormat="1">
      <c r="D28605" s="32"/>
      <c r="G28605" s="32"/>
      <c r="I28605" s="7"/>
      <c r="J28605" s="7"/>
      <c r="K28605" s="7"/>
      <c r="N28605" s="7"/>
    </row>
    <row r="28606" spans="4:14" s="1" customFormat="1">
      <c r="D28606" s="32"/>
      <c r="G28606" s="32"/>
      <c r="I28606" s="7"/>
      <c r="J28606" s="7"/>
      <c r="K28606" s="7"/>
      <c r="N28606" s="7"/>
    </row>
    <row r="28607" spans="4:14" s="1" customFormat="1">
      <c r="D28607" s="32"/>
      <c r="G28607" s="32"/>
      <c r="I28607" s="7"/>
      <c r="J28607" s="7"/>
      <c r="K28607" s="7"/>
      <c r="N28607" s="7"/>
    </row>
    <row r="28608" spans="4:14" s="1" customFormat="1">
      <c r="D28608" s="32"/>
      <c r="G28608" s="32"/>
      <c r="I28608" s="7"/>
      <c r="J28608" s="7"/>
      <c r="K28608" s="7"/>
      <c r="N28608" s="7"/>
    </row>
    <row r="28609" spans="4:14" s="1" customFormat="1">
      <c r="D28609" s="32"/>
      <c r="G28609" s="32"/>
      <c r="I28609" s="7"/>
      <c r="J28609" s="7"/>
      <c r="K28609" s="7"/>
      <c r="N28609" s="7"/>
    </row>
    <row r="28610" spans="4:14" s="1" customFormat="1">
      <c r="D28610" s="32"/>
      <c r="G28610" s="32"/>
      <c r="I28610" s="7"/>
      <c r="J28610" s="7"/>
      <c r="K28610" s="7"/>
      <c r="N28610" s="7"/>
    </row>
    <row r="28611" spans="4:14" s="1" customFormat="1">
      <c r="D28611" s="32"/>
      <c r="G28611" s="32"/>
      <c r="I28611" s="7"/>
      <c r="J28611" s="7"/>
      <c r="K28611" s="7"/>
      <c r="N28611" s="7"/>
    </row>
    <row r="28612" spans="4:14" s="1" customFormat="1">
      <c r="D28612" s="32"/>
      <c r="G28612" s="32"/>
      <c r="I28612" s="7"/>
      <c r="J28612" s="7"/>
      <c r="K28612" s="7"/>
      <c r="N28612" s="7"/>
    </row>
    <row r="28613" spans="4:14" s="1" customFormat="1">
      <c r="D28613" s="32"/>
      <c r="G28613" s="32"/>
      <c r="I28613" s="7"/>
      <c r="J28613" s="7"/>
      <c r="K28613" s="7"/>
      <c r="N28613" s="7"/>
    </row>
    <row r="28614" spans="4:14" s="1" customFormat="1">
      <c r="D28614" s="32"/>
      <c r="G28614" s="32"/>
      <c r="I28614" s="7"/>
      <c r="J28614" s="7"/>
      <c r="K28614" s="7"/>
      <c r="N28614" s="7"/>
    </row>
    <row r="28615" spans="4:14" s="1" customFormat="1">
      <c r="D28615" s="32"/>
      <c r="G28615" s="32"/>
      <c r="I28615" s="7"/>
      <c r="J28615" s="7"/>
      <c r="K28615" s="7"/>
      <c r="N28615" s="7"/>
    </row>
    <row r="28616" spans="4:14" s="1" customFormat="1">
      <c r="D28616" s="32"/>
      <c r="G28616" s="32"/>
      <c r="I28616" s="7"/>
      <c r="J28616" s="7"/>
      <c r="K28616" s="7"/>
      <c r="N28616" s="7"/>
    </row>
    <row r="28617" spans="4:14" s="1" customFormat="1">
      <c r="D28617" s="32"/>
      <c r="G28617" s="32"/>
      <c r="I28617" s="7"/>
      <c r="J28617" s="7"/>
      <c r="K28617" s="7"/>
      <c r="N28617" s="7"/>
    </row>
    <row r="28618" spans="4:14" s="1" customFormat="1">
      <c r="D28618" s="32"/>
      <c r="G28618" s="32"/>
      <c r="I28618" s="7"/>
      <c r="J28618" s="7"/>
      <c r="K28618" s="7"/>
      <c r="N28618" s="7"/>
    </row>
    <row r="28619" spans="4:14" s="1" customFormat="1">
      <c r="D28619" s="32"/>
      <c r="G28619" s="32"/>
      <c r="I28619" s="7"/>
      <c r="J28619" s="7"/>
      <c r="K28619" s="7"/>
      <c r="N28619" s="7"/>
    </row>
    <row r="28620" spans="4:14" s="1" customFormat="1">
      <c r="D28620" s="32"/>
      <c r="G28620" s="32"/>
      <c r="I28620" s="7"/>
      <c r="J28620" s="7"/>
      <c r="K28620" s="7"/>
      <c r="N28620" s="7"/>
    </row>
    <row r="28621" spans="4:14" s="1" customFormat="1">
      <c r="D28621" s="32"/>
      <c r="G28621" s="32"/>
      <c r="I28621" s="7"/>
      <c r="J28621" s="7"/>
      <c r="K28621" s="7"/>
      <c r="N28621" s="7"/>
    </row>
    <row r="28622" spans="4:14" s="1" customFormat="1">
      <c r="D28622" s="32"/>
      <c r="G28622" s="32"/>
      <c r="I28622" s="7"/>
      <c r="J28622" s="7"/>
      <c r="K28622" s="7"/>
      <c r="N28622" s="7"/>
    </row>
    <row r="28623" spans="4:14" s="1" customFormat="1">
      <c r="D28623" s="32"/>
      <c r="G28623" s="32"/>
      <c r="I28623" s="7"/>
      <c r="J28623" s="7"/>
      <c r="K28623" s="7"/>
      <c r="N28623" s="7"/>
    </row>
    <row r="28624" spans="4:14" s="1" customFormat="1">
      <c r="D28624" s="32"/>
      <c r="G28624" s="32"/>
      <c r="I28624" s="7"/>
      <c r="J28624" s="7"/>
      <c r="K28624" s="7"/>
      <c r="N28624" s="7"/>
    </row>
    <row r="28625" spans="4:14" s="1" customFormat="1">
      <c r="D28625" s="32"/>
      <c r="G28625" s="32"/>
      <c r="I28625" s="7"/>
      <c r="J28625" s="7"/>
      <c r="K28625" s="7"/>
      <c r="N28625" s="7"/>
    </row>
    <row r="28626" spans="4:14" s="1" customFormat="1">
      <c r="D28626" s="32"/>
      <c r="G28626" s="32"/>
      <c r="I28626" s="7"/>
      <c r="J28626" s="7"/>
      <c r="K28626" s="7"/>
      <c r="N28626" s="7"/>
    </row>
    <row r="28627" spans="4:14" s="1" customFormat="1">
      <c r="D28627" s="32"/>
      <c r="G28627" s="32"/>
      <c r="I28627" s="7"/>
      <c r="J28627" s="7"/>
      <c r="K28627" s="7"/>
      <c r="N28627" s="7"/>
    </row>
    <row r="28628" spans="4:14" s="1" customFormat="1">
      <c r="D28628" s="32"/>
      <c r="G28628" s="32"/>
      <c r="I28628" s="7"/>
      <c r="J28628" s="7"/>
      <c r="K28628" s="7"/>
      <c r="N28628" s="7"/>
    </row>
    <row r="28629" spans="4:14" s="1" customFormat="1">
      <c r="D28629" s="32"/>
      <c r="G28629" s="32"/>
      <c r="I28629" s="7"/>
      <c r="J28629" s="7"/>
      <c r="K28629" s="7"/>
      <c r="N28629" s="7"/>
    </row>
    <row r="28630" spans="4:14" s="1" customFormat="1">
      <c r="D28630" s="32"/>
      <c r="G28630" s="32"/>
      <c r="I28630" s="7"/>
      <c r="J28630" s="7"/>
      <c r="K28630" s="7"/>
      <c r="N28630" s="7"/>
    </row>
    <row r="28631" spans="4:14" s="1" customFormat="1">
      <c r="D28631" s="32"/>
      <c r="G28631" s="32"/>
      <c r="I28631" s="7"/>
      <c r="J28631" s="7"/>
      <c r="K28631" s="7"/>
      <c r="N28631" s="7"/>
    </row>
    <row r="28632" spans="4:14" s="1" customFormat="1">
      <c r="D28632" s="32"/>
      <c r="G28632" s="32"/>
      <c r="I28632" s="7"/>
      <c r="J28632" s="7"/>
      <c r="K28632" s="7"/>
      <c r="N28632" s="7"/>
    </row>
    <row r="28633" spans="4:14" s="1" customFormat="1">
      <c r="D28633" s="32"/>
      <c r="G28633" s="32"/>
      <c r="I28633" s="7"/>
      <c r="J28633" s="7"/>
      <c r="K28633" s="7"/>
      <c r="N28633" s="7"/>
    </row>
    <row r="28634" spans="4:14" s="1" customFormat="1">
      <c r="D28634" s="32"/>
      <c r="G28634" s="32"/>
      <c r="I28634" s="7"/>
      <c r="J28634" s="7"/>
      <c r="K28634" s="7"/>
      <c r="N28634" s="7"/>
    </row>
    <row r="28635" spans="4:14" s="1" customFormat="1">
      <c r="D28635" s="32"/>
      <c r="G28635" s="32"/>
      <c r="I28635" s="7"/>
      <c r="J28635" s="7"/>
      <c r="K28635" s="7"/>
      <c r="N28635" s="7"/>
    </row>
    <row r="28636" spans="4:14" s="1" customFormat="1">
      <c r="D28636" s="32"/>
      <c r="G28636" s="32"/>
      <c r="I28636" s="7"/>
      <c r="J28636" s="7"/>
      <c r="K28636" s="7"/>
      <c r="N28636" s="7"/>
    </row>
    <row r="28637" spans="4:14" s="1" customFormat="1">
      <c r="D28637" s="32"/>
      <c r="G28637" s="32"/>
      <c r="I28637" s="7"/>
      <c r="J28637" s="7"/>
      <c r="K28637" s="7"/>
      <c r="N28637" s="7"/>
    </row>
    <row r="28638" spans="4:14" s="1" customFormat="1">
      <c r="D28638" s="32"/>
      <c r="G28638" s="32"/>
      <c r="I28638" s="7"/>
      <c r="J28638" s="7"/>
      <c r="K28638" s="7"/>
      <c r="N28638" s="7"/>
    </row>
    <row r="28639" spans="4:14" s="1" customFormat="1">
      <c r="D28639" s="32"/>
      <c r="G28639" s="32"/>
      <c r="I28639" s="7"/>
      <c r="J28639" s="7"/>
      <c r="K28639" s="7"/>
      <c r="N28639" s="7"/>
    </row>
    <row r="28640" spans="4:14" s="1" customFormat="1">
      <c r="D28640" s="32"/>
      <c r="G28640" s="32"/>
      <c r="I28640" s="7"/>
      <c r="J28640" s="7"/>
      <c r="K28640" s="7"/>
      <c r="N28640" s="7"/>
    </row>
    <row r="28641" spans="4:14" s="1" customFormat="1">
      <c r="D28641" s="32"/>
      <c r="G28641" s="32"/>
      <c r="I28641" s="7"/>
      <c r="J28641" s="7"/>
      <c r="K28641" s="7"/>
      <c r="N28641" s="7"/>
    </row>
    <row r="28642" spans="4:14" s="1" customFormat="1">
      <c r="D28642" s="32"/>
      <c r="G28642" s="32"/>
      <c r="I28642" s="7"/>
      <c r="J28642" s="7"/>
      <c r="K28642" s="7"/>
      <c r="N28642" s="7"/>
    </row>
    <row r="28643" spans="4:14" s="1" customFormat="1">
      <c r="D28643" s="32"/>
      <c r="G28643" s="32"/>
      <c r="I28643" s="7"/>
      <c r="J28643" s="7"/>
      <c r="K28643" s="7"/>
      <c r="N28643" s="7"/>
    </row>
    <row r="28644" spans="4:14" s="1" customFormat="1">
      <c r="D28644" s="32"/>
      <c r="G28644" s="32"/>
      <c r="I28644" s="7"/>
      <c r="J28644" s="7"/>
      <c r="K28644" s="7"/>
      <c r="N28644" s="7"/>
    </row>
    <row r="28645" spans="4:14" s="1" customFormat="1">
      <c r="D28645" s="32"/>
      <c r="G28645" s="32"/>
      <c r="I28645" s="7"/>
      <c r="J28645" s="7"/>
      <c r="K28645" s="7"/>
      <c r="N28645" s="7"/>
    </row>
    <row r="28646" spans="4:14" s="1" customFormat="1">
      <c r="D28646" s="32"/>
      <c r="G28646" s="32"/>
      <c r="I28646" s="7"/>
      <c r="J28646" s="7"/>
      <c r="K28646" s="7"/>
      <c r="N28646" s="7"/>
    </row>
    <row r="28647" spans="4:14" s="1" customFormat="1">
      <c r="D28647" s="32"/>
      <c r="G28647" s="32"/>
      <c r="I28647" s="7"/>
      <c r="J28647" s="7"/>
      <c r="K28647" s="7"/>
      <c r="N28647" s="7"/>
    </row>
    <row r="28648" spans="4:14" s="1" customFormat="1">
      <c r="D28648" s="32"/>
      <c r="G28648" s="32"/>
      <c r="I28648" s="7"/>
      <c r="J28648" s="7"/>
      <c r="K28648" s="7"/>
      <c r="N28648" s="7"/>
    </row>
    <row r="28649" spans="4:14" s="1" customFormat="1">
      <c r="D28649" s="32"/>
      <c r="G28649" s="32"/>
      <c r="I28649" s="7"/>
      <c r="J28649" s="7"/>
      <c r="K28649" s="7"/>
      <c r="N28649" s="7"/>
    </row>
    <row r="28650" spans="4:14" s="1" customFormat="1">
      <c r="D28650" s="32"/>
      <c r="G28650" s="32"/>
      <c r="I28650" s="7"/>
      <c r="J28650" s="7"/>
      <c r="K28650" s="7"/>
      <c r="N28650" s="7"/>
    </row>
    <row r="28651" spans="4:14" s="1" customFormat="1">
      <c r="D28651" s="32"/>
      <c r="G28651" s="32"/>
      <c r="I28651" s="7"/>
      <c r="J28651" s="7"/>
      <c r="K28651" s="7"/>
      <c r="N28651" s="7"/>
    </row>
    <row r="28652" spans="4:14" s="1" customFormat="1">
      <c r="D28652" s="32"/>
      <c r="G28652" s="32"/>
      <c r="I28652" s="7"/>
      <c r="J28652" s="7"/>
      <c r="K28652" s="7"/>
      <c r="N28652" s="7"/>
    </row>
    <row r="28653" spans="4:14" s="1" customFormat="1">
      <c r="D28653" s="32"/>
      <c r="G28653" s="32"/>
      <c r="I28653" s="7"/>
      <c r="J28653" s="7"/>
      <c r="K28653" s="7"/>
      <c r="N28653" s="7"/>
    </row>
    <row r="28654" spans="4:14" s="1" customFormat="1">
      <c r="D28654" s="32"/>
      <c r="G28654" s="32"/>
      <c r="I28654" s="7"/>
      <c r="J28654" s="7"/>
      <c r="K28654" s="7"/>
      <c r="N28654" s="7"/>
    </row>
    <row r="28655" spans="4:14" s="1" customFormat="1">
      <c r="D28655" s="32"/>
      <c r="G28655" s="32"/>
      <c r="I28655" s="7"/>
      <c r="J28655" s="7"/>
      <c r="K28655" s="7"/>
      <c r="N28655" s="7"/>
    </row>
    <row r="28656" spans="4:14" s="1" customFormat="1">
      <c r="D28656" s="32"/>
      <c r="G28656" s="32"/>
      <c r="I28656" s="7"/>
      <c r="J28656" s="7"/>
      <c r="K28656" s="7"/>
      <c r="N28656" s="7"/>
    </row>
    <row r="28657" spans="4:14" s="1" customFormat="1">
      <c r="D28657" s="32"/>
      <c r="G28657" s="32"/>
      <c r="I28657" s="7"/>
      <c r="J28657" s="7"/>
      <c r="K28657" s="7"/>
      <c r="N28657" s="7"/>
    </row>
    <row r="28658" spans="4:14" s="1" customFormat="1">
      <c r="D28658" s="32"/>
      <c r="G28658" s="32"/>
      <c r="I28658" s="7"/>
      <c r="J28658" s="7"/>
      <c r="K28658" s="7"/>
      <c r="N28658" s="7"/>
    </row>
    <row r="28659" spans="4:14" s="1" customFormat="1">
      <c r="D28659" s="32"/>
      <c r="G28659" s="32"/>
      <c r="I28659" s="7"/>
      <c r="J28659" s="7"/>
      <c r="K28659" s="7"/>
      <c r="N28659" s="7"/>
    </row>
    <row r="28660" spans="4:14" s="1" customFormat="1">
      <c r="D28660" s="32"/>
      <c r="G28660" s="32"/>
      <c r="I28660" s="7"/>
      <c r="J28660" s="7"/>
      <c r="K28660" s="7"/>
      <c r="N28660" s="7"/>
    </row>
    <row r="28661" spans="4:14" s="1" customFormat="1">
      <c r="D28661" s="32"/>
      <c r="G28661" s="32"/>
      <c r="I28661" s="7"/>
      <c r="J28661" s="7"/>
      <c r="K28661" s="7"/>
      <c r="N28661" s="7"/>
    </row>
    <row r="28662" spans="4:14" s="1" customFormat="1">
      <c r="D28662" s="32"/>
      <c r="G28662" s="32"/>
      <c r="I28662" s="7"/>
      <c r="J28662" s="7"/>
      <c r="K28662" s="7"/>
      <c r="N28662" s="7"/>
    </row>
    <row r="28663" spans="4:14" s="1" customFormat="1">
      <c r="D28663" s="32"/>
      <c r="G28663" s="32"/>
      <c r="I28663" s="7"/>
      <c r="J28663" s="7"/>
      <c r="K28663" s="7"/>
      <c r="N28663" s="7"/>
    </row>
    <row r="28664" spans="4:14" s="1" customFormat="1">
      <c r="D28664" s="32"/>
      <c r="G28664" s="32"/>
      <c r="I28664" s="7"/>
      <c r="J28664" s="7"/>
      <c r="K28664" s="7"/>
      <c r="N28664" s="7"/>
    </row>
    <row r="28665" spans="4:14" s="1" customFormat="1">
      <c r="D28665" s="32"/>
      <c r="G28665" s="32"/>
      <c r="I28665" s="7"/>
      <c r="J28665" s="7"/>
      <c r="K28665" s="7"/>
      <c r="N28665" s="7"/>
    </row>
    <row r="28666" spans="4:14" s="1" customFormat="1">
      <c r="D28666" s="32"/>
      <c r="G28666" s="32"/>
      <c r="I28666" s="7"/>
      <c r="J28666" s="7"/>
      <c r="K28666" s="7"/>
      <c r="N28666" s="7"/>
    </row>
    <row r="28667" spans="4:14" s="1" customFormat="1">
      <c r="D28667" s="32"/>
      <c r="G28667" s="32"/>
      <c r="I28667" s="7"/>
      <c r="J28667" s="7"/>
      <c r="K28667" s="7"/>
      <c r="N28667" s="7"/>
    </row>
    <row r="28668" spans="4:14" s="1" customFormat="1">
      <c r="D28668" s="32"/>
      <c r="G28668" s="32"/>
      <c r="I28668" s="7"/>
      <c r="J28668" s="7"/>
      <c r="K28668" s="7"/>
      <c r="N28668" s="7"/>
    </row>
    <row r="28669" spans="4:14" s="1" customFormat="1">
      <c r="D28669" s="32"/>
      <c r="G28669" s="32"/>
      <c r="I28669" s="7"/>
      <c r="J28669" s="7"/>
      <c r="K28669" s="7"/>
      <c r="N28669" s="7"/>
    </row>
    <row r="28670" spans="4:14" s="1" customFormat="1">
      <c r="D28670" s="32"/>
      <c r="G28670" s="32"/>
      <c r="I28670" s="7"/>
      <c r="J28670" s="7"/>
      <c r="K28670" s="7"/>
      <c r="N28670" s="7"/>
    </row>
    <row r="28671" spans="4:14" s="1" customFormat="1">
      <c r="D28671" s="32"/>
      <c r="G28671" s="32"/>
      <c r="I28671" s="7"/>
      <c r="J28671" s="7"/>
      <c r="K28671" s="7"/>
      <c r="N28671" s="7"/>
    </row>
    <row r="28672" spans="4:14" s="1" customFormat="1">
      <c r="D28672" s="32"/>
      <c r="G28672" s="32"/>
      <c r="I28672" s="7"/>
      <c r="J28672" s="7"/>
      <c r="K28672" s="7"/>
      <c r="N28672" s="7"/>
    </row>
    <row r="28673" spans="4:14" s="1" customFormat="1">
      <c r="D28673" s="32"/>
      <c r="G28673" s="32"/>
      <c r="I28673" s="7"/>
      <c r="J28673" s="7"/>
      <c r="K28673" s="7"/>
      <c r="N28673" s="7"/>
    </row>
    <row r="28674" spans="4:14" s="1" customFormat="1">
      <c r="D28674" s="32"/>
      <c r="G28674" s="32"/>
      <c r="I28674" s="7"/>
      <c r="J28674" s="7"/>
      <c r="K28674" s="7"/>
      <c r="N28674" s="7"/>
    </row>
    <row r="28675" spans="4:14" s="1" customFormat="1">
      <c r="D28675" s="32"/>
      <c r="G28675" s="32"/>
      <c r="I28675" s="7"/>
      <c r="J28675" s="7"/>
      <c r="K28675" s="7"/>
      <c r="N28675" s="7"/>
    </row>
    <row r="28676" spans="4:14" s="1" customFormat="1">
      <c r="D28676" s="32"/>
      <c r="G28676" s="32"/>
      <c r="I28676" s="7"/>
      <c r="J28676" s="7"/>
      <c r="K28676" s="7"/>
      <c r="N28676" s="7"/>
    </row>
    <row r="28677" spans="4:14" s="1" customFormat="1">
      <c r="D28677" s="32"/>
      <c r="G28677" s="32"/>
      <c r="I28677" s="7"/>
      <c r="J28677" s="7"/>
      <c r="K28677" s="7"/>
      <c r="N28677" s="7"/>
    </row>
    <row r="28678" spans="4:14" s="1" customFormat="1">
      <c r="D28678" s="32"/>
      <c r="G28678" s="32"/>
      <c r="I28678" s="7"/>
      <c r="J28678" s="7"/>
      <c r="K28678" s="7"/>
      <c r="N28678" s="7"/>
    </row>
    <row r="28679" spans="4:14" s="1" customFormat="1">
      <c r="D28679" s="32"/>
      <c r="G28679" s="32"/>
      <c r="I28679" s="7"/>
      <c r="J28679" s="7"/>
      <c r="K28679" s="7"/>
      <c r="N28679" s="7"/>
    </row>
    <row r="28680" spans="4:14" s="1" customFormat="1">
      <c r="D28680" s="32"/>
      <c r="G28680" s="32"/>
      <c r="I28680" s="7"/>
      <c r="J28680" s="7"/>
      <c r="K28680" s="7"/>
      <c r="N28680" s="7"/>
    </row>
    <row r="28681" spans="4:14" s="1" customFormat="1">
      <c r="D28681" s="32"/>
      <c r="G28681" s="32"/>
      <c r="I28681" s="7"/>
      <c r="J28681" s="7"/>
      <c r="K28681" s="7"/>
      <c r="N28681" s="7"/>
    </row>
    <row r="28682" spans="4:14" s="1" customFormat="1">
      <c r="D28682" s="32"/>
      <c r="G28682" s="32"/>
      <c r="I28682" s="7"/>
      <c r="J28682" s="7"/>
      <c r="K28682" s="7"/>
      <c r="N28682" s="7"/>
    </row>
    <row r="28683" spans="4:14" s="1" customFormat="1">
      <c r="D28683" s="32"/>
      <c r="G28683" s="32"/>
      <c r="I28683" s="7"/>
      <c r="J28683" s="7"/>
      <c r="K28683" s="7"/>
      <c r="N28683" s="7"/>
    </row>
    <row r="28684" spans="4:14" s="1" customFormat="1">
      <c r="D28684" s="32"/>
      <c r="G28684" s="32"/>
      <c r="I28684" s="7"/>
      <c r="J28684" s="7"/>
      <c r="K28684" s="7"/>
      <c r="N28684" s="7"/>
    </row>
    <row r="28685" spans="4:14" s="1" customFormat="1">
      <c r="D28685" s="32"/>
      <c r="G28685" s="32"/>
      <c r="I28685" s="7"/>
      <c r="J28685" s="7"/>
      <c r="K28685" s="7"/>
      <c r="N28685" s="7"/>
    </row>
    <row r="28686" spans="4:14" s="1" customFormat="1">
      <c r="D28686" s="32"/>
      <c r="G28686" s="32"/>
      <c r="I28686" s="7"/>
      <c r="J28686" s="7"/>
      <c r="K28686" s="7"/>
      <c r="N28686" s="7"/>
    </row>
    <row r="28687" spans="4:14" s="1" customFormat="1">
      <c r="D28687" s="32"/>
      <c r="G28687" s="32"/>
      <c r="I28687" s="7"/>
      <c r="J28687" s="7"/>
      <c r="K28687" s="7"/>
      <c r="N28687" s="7"/>
    </row>
    <row r="28688" spans="4:14" s="1" customFormat="1">
      <c r="D28688" s="32"/>
      <c r="G28688" s="32"/>
      <c r="I28688" s="7"/>
      <c r="J28688" s="7"/>
      <c r="K28688" s="7"/>
      <c r="N28688" s="7"/>
    </row>
    <row r="28689" spans="4:14" s="1" customFormat="1">
      <c r="D28689" s="32"/>
      <c r="G28689" s="32"/>
      <c r="I28689" s="7"/>
      <c r="J28689" s="7"/>
      <c r="K28689" s="7"/>
      <c r="N28689" s="7"/>
    </row>
    <row r="28690" spans="4:14" s="1" customFormat="1">
      <c r="D28690" s="32"/>
      <c r="G28690" s="32"/>
      <c r="I28690" s="7"/>
      <c r="J28690" s="7"/>
      <c r="K28690" s="7"/>
      <c r="N28690" s="7"/>
    </row>
    <row r="28691" spans="4:14" s="1" customFormat="1">
      <c r="D28691" s="32"/>
      <c r="G28691" s="32"/>
      <c r="I28691" s="7"/>
      <c r="J28691" s="7"/>
      <c r="K28691" s="7"/>
      <c r="N28691" s="7"/>
    </row>
    <row r="28692" spans="4:14" s="1" customFormat="1">
      <c r="D28692" s="32"/>
      <c r="G28692" s="32"/>
      <c r="I28692" s="7"/>
      <c r="J28692" s="7"/>
      <c r="K28692" s="7"/>
      <c r="N28692" s="7"/>
    </row>
    <row r="28693" spans="4:14" s="1" customFormat="1">
      <c r="D28693" s="32"/>
      <c r="G28693" s="32"/>
      <c r="I28693" s="7"/>
      <c r="J28693" s="7"/>
      <c r="K28693" s="7"/>
      <c r="N28693" s="7"/>
    </row>
    <row r="28694" spans="4:14" s="1" customFormat="1">
      <c r="D28694" s="32"/>
      <c r="G28694" s="32"/>
      <c r="I28694" s="7"/>
      <c r="J28694" s="7"/>
      <c r="K28694" s="7"/>
      <c r="N28694" s="7"/>
    </row>
    <row r="28695" spans="4:14" s="1" customFormat="1">
      <c r="D28695" s="32"/>
      <c r="G28695" s="32"/>
      <c r="I28695" s="7"/>
      <c r="J28695" s="7"/>
      <c r="K28695" s="7"/>
      <c r="N28695" s="7"/>
    </row>
    <row r="28696" spans="4:14" s="1" customFormat="1">
      <c r="D28696" s="32"/>
      <c r="G28696" s="32"/>
      <c r="I28696" s="7"/>
      <c r="J28696" s="7"/>
      <c r="K28696" s="7"/>
      <c r="N28696" s="7"/>
    </row>
    <row r="28697" spans="4:14" s="1" customFormat="1">
      <c r="D28697" s="32"/>
      <c r="G28697" s="32"/>
      <c r="I28697" s="7"/>
      <c r="J28697" s="7"/>
      <c r="K28697" s="7"/>
      <c r="N28697" s="7"/>
    </row>
    <row r="28698" spans="4:14" s="1" customFormat="1">
      <c r="D28698" s="32"/>
      <c r="G28698" s="32"/>
      <c r="I28698" s="7"/>
      <c r="J28698" s="7"/>
      <c r="K28698" s="7"/>
      <c r="N28698" s="7"/>
    </row>
    <row r="28699" spans="4:14" s="1" customFormat="1">
      <c r="D28699" s="32"/>
      <c r="G28699" s="32"/>
      <c r="I28699" s="7"/>
      <c r="J28699" s="7"/>
      <c r="K28699" s="7"/>
      <c r="N28699" s="7"/>
    </row>
    <row r="28700" spans="4:14" s="1" customFormat="1">
      <c r="D28700" s="32"/>
      <c r="G28700" s="32"/>
      <c r="I28700" s="7"/>
      <c r="J28700" s="7"/>
      <c r="K28700" s="7"/>
      <c r="N28700" s="7"/>
    </row>
    <row r="28701" spans="4:14" s="1" customFormat="1">
      <c r="D28701" s="32"/>
      <c r="G28701" s="32"/>
      <c r="I28701" s="7"/>
      <c r="J28701" s="7"/>
      <c r="K28701" s="7"/>
      <c r="N28701" s="7"/>
    </row>
    <row r="28702" spans="4:14" s="1" customFormat="1">
      <c r="D28702" s="32"/>
      <c r="G28702" s="32"/>
      <c r="I28702" s="7"/>
      <c r="J28702" s="7"/>
      <c r="K28702" s="7"/>
      <c r="N28702" s="7"/>
    </row>
    <row r="28703" spans="4:14" s="1" customFormat="1">
      <c r="D28703" s="32"/>
      <c r="G28703" s="32"/>
      <c r="I28703" s="7"/>
      <c r="J28703" s="7"/>
      <c r="K28703" s="7"/>
      <c r="N28703" s="7"/>
    </row>
    <row r="28704" spans="4:14" s="1" customFormat="1">
      <c r="D28704" s="32"/>
      <c r="G28704" s="32"/>
      <c r="I28704" s="7"/>
      <c r="J28704" s="7"/>
      <c r="K28704" s="7"/>
      <c r="N28704" s="7"/>
    </row>
    <row r="28705" spans="4:14" s="1" customFormat="1">
      <c r="D28705" s="32"/>
      <c r="G28705" s="32"/>
      <c r="I28705" s="7"/>
      <c r="J28705" s="7"/>
      <c r="K28705" s="7"/>
      <c r="N28705" s="7"/>
    </row>
    <row r="28706" spans="4:14" s="1" customFormat="1">
      <c r="D28706" s="32"/>
      <c r="G28706" s="32"/>
      <c r="I28706" s="7"/>
      <c r="J28706" s="7"/>
      <c r="K28706" s="7"/>
      <c r="N28706" s="7"/>
    </row>
    <row r="28707" spans="4:14" s="1" customFormat="1">
      <c r="D28707" s="32"/>
      <c r="G28707" s="32"/>
      <c r="I28707" s="7"/>
      <c r="J28707" s="7"/>
      <c r="K28707" s="7"/>
      <c r="N28707" s="7"/>
    </row>
    <row r="28708" spans="4:14" s="1" customFormat="1">
      <c r="D28708" s="32"/>
      <c r="G28708" s="32"/>
      <c r="I28708" s="7"/>
      <c r="J28708" s="7"/>
      <c r="K28708" s="7"/>
      <c r="N28708" s="7"/>
    </row>
    <row r="28709" spans="4:14" s="1" customFormat="1">
      <c r="D28709" s="32"/>
      <c r="G28709" s="32"/>
      <c r="I28709" s="7"/>
      <c r="J28709" s="7"/>
      <c r="K28709" s="7"/>
      <c r="N28709" s="7"/>
    </row>
    <row r="28710" spans="4:14" s="1" customFormat="1">
      <c r="D28710" s="32"/>
      <c r="G28710" s="32"/>
      <c r="I28710" s="7"/>
      <c r="J28710" s="7"/>
      <c r="K28710" s="7"/>
      <c r="N28710" s="7"/>
    </row>
    <row r="28711" spans="4:14" s="1" customFormat="1">
      <c r="D28711" s="32"/>
      <c r="G28711" s="32"/>
      <c r="I28711" s="7"/>
      <c r="J28711" s="7"/>
      <c r="K28711" s="7"/>
      <c r="N28711" s="7"/>
    </row>
    <row r="28712" spans="4:14" s="1" customFormat="1">
      <c r="D28712" s="32"/>
      <c r="G28712" s="32"/>
      <c r="I28712" s="7"/>
      <c r="J28712" s="7"/>
      <c r="K28712" s="7"/>
      <c r="N28712" s="7"/>
    </row>
    <row r="28713" spans="4:14" s="1" customFormat="1">
      <c r="D28713" s="32"/>
      <c r="G28713" s="32"/>
      <c r="I28713" s="7"/>
      <c r="J28713" s="7"/>
      <c r="K28713" s="7"/>
      <c r="N28713" s="7"/>
    </row>
    <row r="28714" spans="4:14" s="1" customFormat="1">
      <c r="D28714" s="32"/>
      <c r="G28714" s="32"/>
      <c r="I28714" s="7"/>
      <c r="J28714" s="7"/>
      <c r="K28714" s="7"/>
      <c r="N28714" s="7"/>
    </row>
    <row r="28715" spans="4:14" s="1" customFormat="1">
      <c r="D28715" s="32"/>
      <c r="G28715" s="32"/>
      <c r="I28715" s="7"/>
      <c r="J28715" s="7"/>
      <c r="K28715" s="7"/>
      <c r="N28715" s="7"/>
    </row>
    <row r="28716" spans="4:14" s="1" customFormat="1">
      <c r="D28716" s="32"/>
      <c r="G28716" s="32"/>
      <c r="I28716" s="7"/>
      <c r="J28716" s="7"/>
      <c r="K28716" s="7"/>
      <c r="N28716" s="7"/>
    </row>
    <row r="28717" spans="4:14" s="1" customFormat="1">
      <c r="D28717" s="32"/>
      <c r="G28717" s="32"/>
      <c r="I28717" s="7"/>
      <c r="J28717" s="7"/>
      <c r="K28717" s="7"/>
      <c r="N28717" s="7"/>
    </row>
    <row r="28718" spans="4:14" s="1" customFormat="1">
      <c r="D28718" s="32"/>
      <c r="G28718" s="32"/>
      <c r="I28718" s="7"/>
      <c r="J28718" s="7"/>
      <c r="K28718" s="7"/>
      <c r="N28718" s="7"/>
    </row>
    <row r="28719" spans="4:14" s="1" customFormat="1">
      <c r="D28719" s="32"/>
      <c r="G28719" s="32"/>
      <c r="I28719" s="7"/>
      <c r="J28719" s="7"/>
      <c r="K28719" s="7"/>
      <c r="N28719" s="7"/>
    </row>
    <row r="28720" spans="4:14" s="1" customFormat="1">
      <c r="D28720" s="32"/>
      <c r="G28720" s="32"/>
      <c r="I28720" s="7"/>
      <c r="J28720" s="7"/>
      <c r="K28720" s="7"/>
      <c r="N28720" s="7"/>
    </row>
    <row r="28721" spans="4:14" s="1" customFormat="1">
      <c r="D28721" s="32"/>
      <c r="G28721" s="32"/>
      <c r="I28721" s="7"/>
      <c r="J28721" s="7"/>
      <c r="K28721" s="7"/>
      <c r="N28721" s="7"/>
    </row>
    <row r="28722" spans="4:14" s="1" customFormat="1">
      <c r="D28722" s="32"/>
      <c r="G28722" s="32"/>
      <c r="I28722" s="7"/>
      <c r="J28722" s="7"/>
      <c r="K28722" s="7"/>
      <c r="N28722" s="7"/>
    </row>
    <row r="28723" spans="4:14" s="1" customFormat="1">
      <c r="D28723" s="32"/>
      <c r="G28723" s="32"/>
      <c r="I28723" s="7"/>
      <c r="J28723" s="7"/>
      <c r="K28723" s="7"/>
      <c r="N28723" s="7"/>
    </row>
    <row r="28724" spans="4:14" s="1" customFormat="1">
      <c r="D28724" s="32"/>
      <c r="G28724" s="32"/>
      <c r="I28724" s="7"/>
      <c r="J28724" s="7"/>
      <c r="K28724" s="7"/>
      <c r="N28724" s="7"/>
    </row>
    <row r="28725" spans="4:14" s="1" customFormat="1">
      <c r="D28725" s="32"/>
      <c r="G28725" s="32"/>
      <c r="I28725" s="7"/>
      <c r="J28725" s="7"/>
      <c r="K28725" s="7"/>
      <c r="N28725" s="7"/>
    </row>
    <row r="28726" spans="4:14" s="1" customFormat="1">
      <c r="D28726" s="32"/>
      <c r="G28726" s="32"/>
      <c r="I28726" s="7"/>
      <c r="J28726" s="7"/>
      <c r="K28726" s="7"/>
      <c r="N28726" s="7"/>
    </row>
    <row r="28727" spans="4:14" s="1" customFormat="1">
      <c r="D28727" s="32"/>
      <c r="G28727" s="32"/>
      <c r="I28727" s="7"/>
      <c r="J28727" s="7"/>
      <c r="K28727" s="7"/>
      <c r="N28727" s="7"/>
    </row>
    <row r="28728" spans="4:14" s="1" customFormat="1">
      <c r="D28728" s="32"/>
      <c r="G28728" s="32"/>
      <c r="I28728" s="7"/>
      <c r="J28728" s="7"/>
      <c r="K28728" s="7"/>
      <c r="N28728" s="7"/>
    </row>
    <row r="28729" spans="4:14" s="1" customFormat="1">
      <c r="D28729" s="32"/>
      <c r="G28729" s="32"/>
      <c r="I28729" s="7"/>
      <c r="J28729" s="7"/>
      <c r="K28729" s="7"/>
      <c r="N28729" s="7"/>
    </row>
    <row r="28730" spans="4:14" s="1" customFormat="1">
      <c r="D28730" s="32"/>
      <c r="G28730" s="32"/>
      <c r="I28730" s="7"/>
      <c r="J28730" s="7"/>
      <c r="K28730" s="7"/>
      <c r="N28730" s="7"/>
    </row>
    <row r="28731" spans="4:14" s="1" customFormat="1">
      <c r="D28731" s="32"/>
      <c r="G28731" s="32"/>
      <c r="I28731" s="7"/>
      <c r="J28731" s="7"/>
      <c r="K28731" s="7"/>
      <c r="N28731" s="7"/>
    </row>
    <row r="28732" spans="4:14" s="1" customFormat="1">
      <c r="D28732" s="32"/>
      <c r="G28732" s="32"/>
      <c r="I28732" s="7"/>
      <c r="J28732" s="7"/>
      <c r="K28732" s="7"/>
      <c r="N28732" s="7"/>
    </row>
    <row r="28733" spans="4:14" s="1" customFormat="1">
      <c r="D28733" s="32"/>
      <c r="G28733" s="32"/>
      <c r="I28733" s="7"/>
      <c r="J28733" s="7"/>
      <c r="K28733" s="7"/>
      <c r="N28733" s="7"/>
    </row>
    <row r="28734" spans="4:14" s="1" customFormat="1">
      <c r="D28734" s="32"/>
      <c r="G28734" s="32"/>
      <c r="I28734" s="7"/>
      <c r="J28734" s="7"/>
      <c r="K28734" s="7"/>
      <c r="N28734" s="7"/>
    </row>
    <row r="28735" spans="4:14" s="1" customFormat="1">
      <c r="D28735" s="32"/>
      <c r="G28735" s="32"/>
      <c r="I28735" s="7"/>
      <c r="J28735" s="7"/>
      <c r="K28735" s="7"/>
      <c r="N28735" s="7"/>
    </row>
    <row r="28736" spans="4:14" s="1" customFormat="1">
      <c r="D28736" s="32"/>
      <c r="G28736" s="32"/>
      <c r="I28736" s="7"/>
      <c r="J28736" s="7"/>
      <c r="K28736" s="7"/>
      <c r="N28736" s="7"/>
    </row>
    <row r="28737" spans="4:14" s="1" customFormat="1">
      <c r="D28737" s="32"/>
      <c r="G28737" s="32"/>
      <c r="I28737" s="7"/>
      <c r="J28737" s="7"/>
      <c r="K28737" s="7"/>
      <c r="N28737" s="7"/>
    </row>
    <row r="28738" spans="4:14" s="1" customFormat="1">
      <c r="D28738" s="32"/>
      <c r="G28738" s="32"/>
      <c r="I28738" s="7"/>
      <c r="J28738" s="7"/>
      <c r="K28738" s="7"/>
      <c r="N28738" s="7"/>
    </row>
    <row r="28739" spans="4:14" s="1" customFormat="1">
      <c r="D28739" s="32"/>
      <c r="G28739" s="32"/>
      <c r="I28739" s="7"/>
      <c r="J28739" s="7"/>
      <c r="K28739" s="7"/>
      <c r="N28739" s="7"/>
    </row>
    <row r="28740" spans="4:14" s="1" customFormat="1">
      <c r="D28740" s="32"/>
      <c r="G28740" s="32"/>
      <c r="I28740" s="7"/>
      <c r="J28740" s="7"/>
      <c r="K28740" s="7"/>
      <c r="N28740" s="7"/>
    </row>
    <row r="28741" spans="4:14" s="1" customFormat="1">
      <c r="D28741" s="32"/>
      <c r="G28741" s="32"/>
      <c r="I28741" s="7"/>
      <c r="J28741" s="7"/>
      <c r="K28741" s="7"/>
      <c r="N28741" s="7"/>
    </row>
    <row r="28742" spans="4:14" s="1" customFormat="1">
      <c r="D28742" s="32"/>
      <c r="G28742" s="32"/>
      <c r="I28742" s="7"/>
      <c r="J28742" s="7"/>
      <c r="K28742" s="7"/>
      <c r="N28742" s="7"/>
    </row>
    <row r="28743" spans="4:14" s="1" customFormat="1">
      <c r="D28743" s="32"/>
      <c r="G28743" s="32"/>
      <c r="I28743" s="7"/>
      <c r="J28743" s="7"/>
      <c r="K28743" s="7"/>
      <c r="N28743" s="7"/>
    </row>
    <row r="28744" spans="4:14" s="1" customFormat="1">
      <c r="D28744" s="32"/>
      <c r="G28744" s="32"/>
      <c r="I28744" s="7"/>
      <c r="J28744" s="7"/>
      <c r="K28744" s="7"/>
      <c r="N28744" s="7"/>
    </row>
    <row r="28745" spans="4:14" s="1" customFormat="1">
      <c r="D28745" s="32"/>
      <c r="G28745" s="32"/>
      <c r="I28745" s="7"/>
      <c r="J28745" s="7"/>
      <c r="K28745" s="7"/>
      <c r="N28745" s="7"/>
    </row>
    <row r="28746" spans="4:14" s="1" customFormat="1">
      <c r="D28746" s="32"/>
      <c r="G28746" s="32"/>
      <c r="I28746" s="7"/>
      <c r="J28746" s="7"/>
      <c r="K28746" s="7"/>
      <c r="N28746" s="7"/>
    </row>
    <row r="28747" spans="4:14" s="1" customFormat="1">
      <c r="D28747" s="32"/>
      <c r="G28747" s="32"/>
      <c r="I28747" s="7"/>
      <c r="J28747" s="7"/>
      <c r="K28747" s="7"/>
      <c r="N28747" s="7"/>
    </row>
    <row r="28748" spans="4:14" s="1" customFormat="1">
      <c r="D28748" s="32"/>
      <c r="G28748" s="32"/>
      <c r="I28748" s="7"/>
      <c r="J28748" s="7"/>
      <c r="K28748" s="7"/>
      <c r="N28748" s="7"/>
    </row>
    <row r="28749" spans="4:14" s="1" customFormat="1">
      <c r="D28749" s="32"/>
      <c r="G28749" s="32"/>
      <c r="I28749" s="7"/>
      <c r="J28749" s="7"/>
      <c r="K28749" s="7"/>
      <c r="N28749" s="7"/>
    </row>
    <row r="28750" spans="4:14" s="1" customFormat="1">
      <c r="D28750" s="32"/>
      <c r="G28750" s="32"/>
      <c r="I28750" s="7"/>
      <c r="J28750" s="7"/>
      <c r="K28750" s="7"/>
      <c r="N28750" s="7"/>
    </row>
    <row r="28751" spans="4:14" s="1" customFormat="1">
      <c r="D28751" s="32"/>
      <c r="G28751" s="32"/>
      <c r="I28751" s="7"/>
      <c r="J28751" s="7"/>
      <c r="K28751" s="7"/>
      <c r="N28751" s="7"/>
    </row>
    <row r="28752" spans="4:14" s="1" customFormat="1">
      <c r="D28752" s="32"/>
      <c r="G28752" s="32"/>
      <c r="I28752" s="7"/>
      <c r="J28752" s="7"/>
      <c r="K28752" s="7"/>
      <c r="N28752" s="7"/>
    </row>
    <row r="28753" spans="4:14" s="1" customFormat="1">
      <c r="D28753" s="32"/>
      <c r="G28753" s="32"/>
      <c r="I28753" s="7"/>
      <c r="J28753" s="7"/>
      <c r="K28753" s="7"/>
      <c r="N28753" s="7"/>
    </row>
    <row r="28754" spans="4:14" s="1" customFormat="1">
      <c r="D28754" s="32"/>
      <c r="G28754" s="32"/>
      <c r="I28754" s="7"/>
      <c r="J28754" s="7"/>
      <c r="K28754" s="7"/>
      <c r="N28754" s="7"/>
    </row>
    <row r="28755" spans="4:14" s="1" customFormat="1">
      <c r="D28755" s="32"/>
      <c r="G28755" s="32"/>
      <c r="I28755" s="7"/>
      <c r="J28755" s="7"/>
      <c r="K28755" s="7"/>
      <c r="N28755" s="7"/>
    </row>
    <row r="28756" spans="4:14" s="1" customFormat="1">
      <c r="D28756" s="32"/>
      <c r="G28756" s="32"/>
      <c r="I28756" s="7"/>
      <c r="J28756" s="7"/>
      <c r="K28756" s="7"/>
      <c r="N28756" s="7"/>
    </row>
    <row r="28757" spans="4:14" s="1" customFormat="1">
      <c r="D28757" s="32"/>
      <c r="G28757" s="32"/>
      <c r="I28757" s="7"/>
      <c r="J28757" s="7"/>
      <c r="K28757" s="7"/>
      <c r="N28757" s="7"/>
    </row>
    <row r="28758" spans="4:14" s="1" customFormat="1">
      <c r="D28758" s="32"/>
      <c r="G28758" s="32"/>
      <c r="I28758" s="7"/>
      <c r="J28758" s="7"/>
      <c r="K28758" s="7"/>
      <c r="N28758" s="7"/>
    </row>
    <row r="28759" spans="4:14" s="1" customFormat="1">
      <c r="D28759" s="32"/>
      <c r="G28759" s="32"/>
      <c r="I28759" s="7"/>
      <c r="J28759" s="7"/>
      <c r="K28759" s="7"/>
      <c r="N28759" s="7"/>
    </row>
    <row r="28760" spans="4:14" s="1" customFormat="1">
      <c r="D28760" s="32"/>
      <c r="G28760" s="32"/>
      <c r="I28760" s="7"/>
      <c r="J28760" s="7"/>
      <c r="K28760" s="7"/>
      <c r="N28760" s="7"/>
    </row>
    <row r="28761" spans="4:14" s="1" customFormat="1">
      <c r="D28761" s="32"/>
      <c r="G28761" s="32"/>
      <c r="I28761" s="7"/>
      <c r="J28761" s="7"/>
      <c r="K28761" s="7"/>
      <c r="N28761" s="7"/>
    </row>
    <row r="28762" spans="4:14" s="1" customFormat="1">
      <c r="D28762" s="32"/>
      <c r="G28762" s="32"/>
      <c r="I28762" s="7"/>
      <c r="J28762" s="7"/>
      <c r="K28762" s="7"/>
      <c r="N28762" s="7"/>
    </row>
    <row r="28763" spans="4:14" s="1" customFormat="1">
      <c r="D28763" s="32"/>
      <c r="G28763" s="32"/>
      <c r="I28763" s="7"/>
      <c r="J28763" s="7"/>
      <c r="K28763" s="7"/>
      <c r="N28763" s="7"/>
    </row>
    <row r="28764" spans="4:14" s="1" customFormat="1">
      <c r="D28764" s="32"/>
      <c r="G28764" s="32"/>
      <c r="I28764" s="7"/>
      <c r="J28764" s="7"/>
      <c r="K28764" s="7"/>
      <c r="N28764" s="7"/>
    </row>
    <row r="28765" spans="4:14" s="1" customFormat="1">
      <c r="D28765" s="32"/>
      <c r="G28765" s="32"/>
      <c r="I28765" s="7"/>
      <c r="J28765" s="7"/>
      <c r="K28765" s="7"/>
      <c r="N28765" s="7"/>
    </row>
    <row r="28766" spans="4:14" s="1" customFormat="1">
      <c r="D28766" s="32"/>
      <c r="G28766" s="32"/>
      <c r="I28766" s="7"/>
      <c r="J28766" s="7"/>
      <c r="K28766" s="7"/>
      <c r="N28766" s="7"/>
    </row>
    <row r="28767" spans="4:14" s="1" customFormat="1">
      <c r="D28767" s="32"/>
      <c r="G28767" s="32"/>
      <c r="I28767" s="7"/>
      <c r="J28767" s="7"/>
      <c r="K28767" s="7"/>
      <c r="N28767" s="7"/>
    </row>
    <row r="28768" spans="4:14" s="1" customFormat="1">
      <c r="D28768" s="32"/>
      <c r="G28768" s="32"/>
      <c r="I28768" s="7"/>
      <c r="J28768" s="7"/>
      <c r="K28768" s="7"/>
      <c r="N28768" s="7"/>
    </row>
    <row r="28769" spans="4:14" s="1" customFormat="1">
      <c r="D28769" s="32"/>
      <c r="G28769" s="32"/>
      <c r="I28769" s="7"/>
      <c r="J28769" s="7"/>
      <c r="K28769" s="7"/>
      <c r="N28769" s="7"/>
    </row>
    <row r="28770" spans="4:14" s="1" customFormat="1">
      <c r="D28770" s="32"/>
      <c r="G28770" s="32"/>
      <c r="I28770" s="7"/>
      <c r="J28770" s="7"/>
      <c r="K28770" s="7"/>
      <c r="N28770" s="7"/>
    </row>
    <row r="28771" spans="4:14" s="1" customFormat="1">
      <c r="D28771" s="32"/>
      <c r="G28771" s="32"/>
      <c r="I28771" s="7"/>
      <c r="J28771" s="7"/>
      <c r="K28771" s="7"/>
      <c r="N28771" s="7"/>
    </row>
    <row r="28772" spans="4:14" s="1" customFormat="1">
      <c r="D28772" s="32"/>
      <c r="G28772" s="32"/>
      <c r="I28772" s="7"/>
      <c r="J28772" s="7"/>
      <c r="K28772" s="7"/>
      <c r="N28772" s="7"/>
    </row>
    <row r="28773" spans="4:14" s="1" customFormat="1">
      <c r="D28773" s="32"/>
      <c r="G28773" s="32"/>
      <c r="I28773" s="7"/>
      <c r="J28773" s="7"/>
      <c r="K28773" s="7"/>
      <c r="N28773" s="7"/>
    </row>
    <row r="28774" spans="4:14" s="1" customFormat="1">
      <c r="D28774" s="32"/>
      <c r="G28774" s="32"/>
      <c r="I28774" s="7"/>
      <c r="J28774" s="7"/>
      <c r="K28774" s="7"/>
      <c r="N28774" s="7"/>
    </row>
    <row r="28775" spans="4:14" s="1" customFormat="1">
      <c r="D28775" s="32"/>
      <c r="G28775" s="32"/>
      <c r="I28775" s="7"/>
      <c r="J28775" s="7"/>
      <c r="K28775" s="7"/>
      <c r="N28775" s="7"/>
    </row>
    <row r="28776" spans="4:14" s="1" customFormat="1">
      <c r="D28776" s="32"/>
      <c r="G28776" s="32"/>
      <c r="I28776" s="7"/>
      <c r="J28776" s="7"/>
      <c r="K28776" s="7"/>
      <c r="N28776" s="7"/>
    </row>
    <row r="28777" spans="4:14" s="1" customFormat="1">
      <c r="D28777" s="32"/>
      <c r="G28777" s="32"/>
      <c r="I28777" s="7"/>
      <c r="J28777" s="7"/>
      <c r="K28777" s="7"/>
      <c r="N28777" s="7"/>
    </row>
    <row r="28778" spans="4:14" s="1" customFormat="1">
      <c r="D28778" s="32"/>
      <c r="G28778" s="32"/>
      <c r="I28778" s="7"/>
      <c r="J28778" s="7"/>
      <c r="K28778" s="7"/>
      <c r="N28778" s="7"/>
    </row>
    <row r="28779" spans="4:14" s="1" customFormat="1">
      <c r="D28779" s="32"/>
      <c r="G28779" s="32"/>
      <c r="I28779" s="7"/>
      <c r="J28779" s="7"/>
      <c r="K28779" s="7"/>
      <c r="N28779" s="7"/>
    </row>
    <row r="28780" spans="4:14" s="1" customFormat="1">
      <c r="D28780" s="32"/>
      <c r="G28780" s="32"/>
      <c r="I28780" s="7"/>
      <c r="J28780" s="7"/>
      <c r="K28780" s="7"/>
      <c r="N28780" s="7"/>
    </row>
    <row r="28781" spans="4:14" s="1" customFormat="1">
      <c r="D28781" s="32"/>
      <c r="G28781" s="32"/>
      <c r="I28781" s="7"/>
      <c r="J28781" s="7"/>
      <c r="K28781" s="7"/>
      <c r="N28781" s="7"/>
    </row>
    <row r="28782" spans="4:14" s="1" customFormat="1">
      <c r="D28782" s="32"/>
      <c r="G28782" s="32"/>
      <c r="I28782" s="7"/>
      <c r="J28782" s="7"/>
      <c r="K28782" s="7"/>
      <c r="N28782" s="7"/>
    </row>
    <row r="28783" spans="4:14" s="1" customFormat="1">
      <c r="D28783" s="32"/>
      <c r="G28783" s="32"/>
      <c r="I28783" s="7"/>
      <c r="J28783" s="7"/>
      <c r="K28783" s="7"/>
      <c r="N28783" s="7"/>
    </row>
    <row r="28784" spans="4:14" s="1" customFormat="1">
      <c r="D28784" s="32"/>
      <c r="G28784" s="32"/>
      <c r="I28784" s="7"/>
      <c r="J28784" s="7"/>
      <c r="K28784" s="7"/>
      <c r="N28784" s="7"/>
    </row>
    <row r="28785" spans="4:14" s="1" customFormat="1">
      <c r="D28785" s="32"/>
      <c r="G28785" s="32"/>
      <c r="I28785" s="7"/>
      <c r="J28785" s="7"/>
      <c r="K28785" s="7"/>
      <c r="N28785" s="7"/>
    </row>
    <row r="28786" spans="4:14" s="1" customFormat="1">
      <c r="D28786" s="32"/>
      <c r="G28786" s="32"/>
      <c r="I28786" s="7"/>
      <c r="J28786" s="7"/>
      <c r="K28786" s="7"/>
      <c r="N28786" s="7"/>
    </row>
    <row r="28787" spans="4:14" s="1" customFormat="1">
      <c r="D28787" s="32"/>
      <c r="G28787" s="32"/>
      <c r="I28787" s="7"/>
      <c r="J28787" s="7"/>
      <c r="K28787" s="7"/>
      <c r="N28787" s="7"/>
    </row>
    <row r="28788" spans="4:14" s="1" customFormat="1">
      <c r="D28788" s="32"/>
      <c r="G28788" s="32"/>
      <c r="I28788" s="7"/>
      <c r="J28788" s="7"/>
      <c r="K28788" s="7"/>
      <c r="N28788" s="7"/>
    </row>
    <row r="28789" spans="4:14" s="1" customFormat="1">
      <c r="D28789" s="32"/>
      <c r="G28789" s="32"/>
      <c r="I28789" s="7"/>
      <c r="J28789" s="7"/>
      <c r="K28789" s="7"/>
      <c r="N28789" s="7"/>
    </row>
    <row r="28790" spans="4:14" s="1" customFormat="1">
      <c r="D28790" s="32"/>
      <c r="G28790" s="32"/>
      <c r="I28790" s="7"/>
      <c r="J28790" s="7"/>
      <c r="K28790" s="7"/>
      <c r="N28790" s="7"/>
    </row>
    <row r="28791" spans="4:14" s="1" customFormat="1">
      <c r="D28791" s="32"/>
      <c r="G28791" s="32"/>
      <c r="I28791" s="7"/>
      <c r="J28791" s="7"/>
      <c r="K28791" s="7"/>
      <c r="N28791" s="7"/>
    </row>
    <row r="28792" spans="4:14" s="1" customFormat="1">
      <c r="D28792" s="32"/>
      <c r="G28792" s="32"/>
      <c r="I28792" s="7"/>
      <c r="J28792" s="7"/>
      <c r="K28792" s="7"/>
      <c r="N28792" s="7"/>
    </row>
    <row r="28793" spans="4:14" s="1" customFormat="1">
      <c r="D28793" s="32"/>
      <c r="G28793" s="32"/>
      <c r="I28793" s="7"/>
      <c r="J28793" s="7"/>
      <c r="K28793" s="7"/>
      <c r="N28793" s="7"/>
    </row>
    <row r="28794" spans="4:14" s="1" customFormat="1">
      <c r="D28794" s="32"/>
      <c r="G28794" s="32"/>
      <c r="I28794" s="7"/>
      <c r="J28794" s="7"/>
      <c r="K28794" s="7"/>
      <c r="N28794" s="7"/>
    </row>
    <row r="28795" spans="4:14" s="1" customFormat="1">
      <c r="D28795" s="32"/>
      <c r="G28795" s="32"/>
      <c r="I28795" s="7"/>
      <c r="J28795" s="7"/>
      <c r="K28795" s="7"/>
      <c r="N28795" s="7"/>
    </row>
    <row r="28796" spans="4:14" s="1" customFormat="1">
      <c r="D28796" s="32"/>
      <c r="G28796" s="32"/>
      <c r="I28796" s="7"/>
      <c r="J28796" s="7"/>
      <c r="K28796" s="7"/>
      <c r="N28796" s="7"/>
    </row>
    <row r="28797" spans="4:14" s="1" customFormat="1">
      <c r="D28797" s="32"/>
      <c r="G28797" s="32"/>
      <c r="I28797" s="7"/>
      <c r="J28797" s="7"/>
      <c r="K28797" s="7"/>
      <c r="N28797" s="7"/>
    </row>
    <row r="28798" spans="4:14" s="1" customFormat="1">
      <c r="D28798" s="32"/>
      <c r="G28798" s="32"/>
      <c r="I28798" s="7"/>
      <c r="J28798" s="7"/>
      <c r="K28798" s="7"/>
      <c r="N28798" s="7"/>
    </row>
    <row r="28799" spans="4:14" s="1" customFormat="1">
      <c r="D28799" s="32"/>
      <c r="G28799" s="32"/>
      <c r="I28799" s="7"/>
      <c r="J28799" s="7"/>
      <c r="K28799" s="7"/>
      <c r="N28799" s="7"/>
    </row>
    <row r="28800" spans="4:14" s="1" customFormat="1">
      <c r="D28800" s="32"/>
      <c r="G28800" s="32"/>
      <c r="I28800" s="7"/>
      <c r="J28800" s="7"/>
      <c r="K28800" s="7"/>
      <c r="N28800" s="7"/>
    </row>
    <row r="28801" spans="4:14" s="1" customFormat="1">
      <c r="D28801" s="32"/>
      <c r="G28801" s="32"/>
      <c r="I28801" s="7"/>
      <c r="J28801" s="7"/>
      <c r="K28801" s="7"/>
      <c r="N28801" s="7"/>
    </row>
    <row r="28802" spans="4:14" s="1" customFormat="1">
      <c r="D28802" s="32"/>
      <c r="G28802" s="32"/>
      <c r="I28802" s="7"/>
      <c r="J28802" s="7"/>
      <c r="K28802" s="7"/>
      <c r="N28802" s="7"/>
    </row>
    <row r="28803" spans="4:14" s="1" customFormat="1">
      <c r="D28803" s="32"/>
      <c r="G28803" s="32"/>
      <c r="I28803" s="7"/>
      <c r="J28803" s="7"/>
      <c r="K28803" s="7"/>
      <c r="N28803" s="7"/>
    </row>
    <row r="28804" spans="4:14" s="1" customFormat="1">
      <c r="D28804" s="32"/>
      <c r="G28804" s="32"/>
      <c r="I28804" s="7"/>
      <c r="J28804" s="7"/>
      <c r="K28804" s="7"/>
      <c r="N28804" s="7"/>
    </row>
    <row r="28805" spans="4:14" s="1" customFormat="1">
      <c r="D28805" s="32"/>
      <c r="G28805" s="32"/>
      <c r="I28805" s="7"/>
      <c r="J28805" s="7"/>
      <c r="K28805" s="7"/>
      <c r="N28805" s="7"/>
    </row>
    <row r="28806" spans="4:14" s="1" customFormat="1">
      <c r="D28806" s="32"/>
      <c r="G28806" s="32"/>
      <c r="I28806" s="7"/>
      <c r="J28806" s="7"/>
      <c r="K28806" s="7"/>
      <c r="N28806" s="7"/>
    </row>
    <row r="28807" spans="4:14" s="1" customFormat="1">
      <c r="D28807" s="32"/>
      <c r="G28807" s="32"/>
      <c r="I28807" s="7"/>
      <c r="J28807" s="7"/>
      <c r="K28807" s="7"/>
      <c r="N28807" s="7"/>
    </row>
    <row r="28808" spans="4:14" s="1" customFormat="1">
      <c r="D28808" s="32"/>
      <c r="G28808" s="32"/>
      <c r="I28808" s="7"/>
      <c r="J28808" s="7"/>
      <c r="K28808" s="7"/>
      <c r="N28808" s="7"/>
    </row>
    <row r="28809" spans="4:14" s="1" customFormat="1">
      <c r="D28809" s="32"/>
      <c r="G28809" s="32"/>
      <c r="I28809" s="7"/>
      <c r="J28809" s="7"/>
      <c r="K28809" s="7"/>
      <c r="N28809" s="7"/>
    </row>
    <row r="28810" spans="4:14" s="1" customFormat="1">
      <c r="D28810" s="32"/>
      <c r="G28810" s="32"/>
      <c r="I28810" s="7"/>
      <c r="J28810" s="7"/>
      <c r="K28810" s="7"/>
      <c r="N28810" s="7"/>
    </row>
    <row r="28811" spans="4:14" s="1" customFormat="1">
      <c r="D28811" s="32"/>
      <c r="G28811" s="32"/>
      <c r="I28811" s="7"/>
      <c r="J28811" s="7"/>
      <c r="K28811" s="7"/>
      <c r="N28811" s="7"/>
    </row>
    <row r="28812" spans="4:14" s="1" customFormat="1">
      <c r="D28812" s="32"/>
      <c r="G28812" s="32"/>
      <c r="I28812" s="7"/>
      <c r="J28812" s="7"/>
      <c r="K28812" s="7"/>
      <c r="N28812" s="7"/>
    </row>
    <row r="28813" spans="4:14" s="1" customFormat="1">
      <c r="D28813" s="32"/>
      <c r="G28813" s="32"/>
      <c r="I28813" s="7"/>
      <c r="J28813" s="7"/>
      <c r="K28813" s="7"/>
      <c r="N28813" s="7"/>
    </row>
    <row r="28814" spans="4:14" s="1" customFormat="1">
      <c r="D28814" s="32"/>
      <c r="G28814" s="32"/>
      <c r="I28814" s="7"/>
      <c r="J28814" s="7"/>
      <c r="K28814" s="7"/>
      <c r="N28814" s="7"/>
    </row>
    <row r="28815" spans="4:14" s="1" customFormat="1">
      <c r="D28815" s="32"/>
      <c r="G28815" s="32"/>
      <c r="I28815" s="7"/>
      <c r="J28815" s="7"/>
      <c r="K28815" s="7"/>
      <c r="N28815" s="7"/>
    </row>
    <row r="28816" spans="4:14" s="1" customFormat="1">
      <c r="D28816" s="32"/>
      <c r="G28816" s="32"/>
      <c r="I28816" s="7"/>
      <c r="J28816" s="7"/>
      <c r="K28816" s="7"/>
      <c r="N28816" s="7"/>
    </row>
    <row r="28817" spans="4:14" s="1" customFormat="1">
      <c r="D28817" s="32"/>
      <c r="G28817" s="32"/>
      <c r="I28817" s="7"/>
      <c r="J28817" s="7"/>
      <c r="K28817" s="7"/>
      <c r="N28817" s="7"/>
    </row>
    <row r="28818" spans="4:14" s="1" customFormat="1">
      <c r="D28818" s="32"/>
      <c r="G28818" s="32"/>
      <c r="I28818" s="7"/>
      <c r="J28818" s="7"/>
      <c r="K28818" s="7"/>
      <c r="N28818" s="7"/>
    </row>
    <row r="28819" spans="4:14" s="1" customFormat="1">
      <c r="D28819" s="32"/>
      <c r="G28819" s="32"/>
      <c r="I28819" s="7"/>
      <c r="J28819" s="7"/>
      <c r="K28819" s="7"/>
      <c r="N28819" s="7"/>
    </row>
    <row r="28820" spans="4:14" s="1" customFormat="1">
      <c r="D28820" s="32"/>
      <c r="G28820" s="32"/>
      <c r="I28820" s="7"/>
      <c r="J28820" s="7"/>
      <c r="K28820" s="7"/>
      <c r="N28820" s="7"/>
    </row>
    <row r="28821" spans="4:14" s="1" customFormat="1">
      <c r="D28821" s="32"/>
      <c r="G28821" s="32"/>
      <c r="I28821" s="7"/>
      <c r="J28821" s="7"/>
      <c r="K28821" s="7"/>
      <c r="N28821" s="7"/>
    </row>
    <row r="28822" spans="4:14" s="1" customFormat="1">
      <c r="D28822" s="32"/>
      <c r="G28822" s="32"/>
      <c r="I28822" s="7"/>
      <c r="J28822" s="7"/>
      <c r="K28822" s="7"/>
      <c r="N28822" s="7"/>
    </row>
    <row r="28823" spans="4:14" s="1" customFormat="1">
      <c r="D28823" s="32"/>
      <c r="G28823" s="32"/>
      <c r="I28823" s="7"/>
      <c r="J28823" s="7"/>
      <c r="K28823" s="7"/>
      <c r="N28823" s="7"/>
    </row>
    <row r="28824" spans="4:14" s="1" customFormat="1">
      <c r="D28824" s="32"/>
      <c r="G28824" s="32"/>
      <c r="I28824" s="7"/>
      <c r="J28824" s="7"/>
      <c r="K28824" s="7"/>
      <c r="N28824" s="7"/>
    </row>
    <row r="28825" spans="4:14" s="1" customFormat="1">
      <c r="D28825" s="32"/>
      <c r="G28825" s="32"/>
      <c r="I28825" s="7"/>
      <c r="J28825" s="7"/>
      <c r="K28825" s="7"/>
      <c r="N28825" s="7"/>
    </row>
    <row r="28826" spans="4:14" s="1" customFormat="1">
      <c r="D28826" s="32"/>
      <c r="G28826" s="32"/>
      <c r="I28826" s="7"/>
      <c r="J28826" s="7"/>
      <c r="K28826" s="7"/>
      <c r="N28826" s="7"/>
    </row>
    <row r="28827" spans="4:14" s="1" customFormat="1">
      <c r="D28827" s="32"/>
      <c r="G28827" s="32"/>
      <c r="I28827" s="7"/>
      <c r="J28827" s="7"/>
      <c r="K28827" s="7"/>
      <c r="N28827" s="7"/>
    </row>
    <row r="28828" spans="4:14" s="1" customFormat="1">
      <c r="D28828" s="32"/>
      <c r="G28828" s="32"/>
      <c r="I28828" s="7"/>
      <c r="J28828" s="7"/>
      <c r="K28828" s="7"/>
      <c r="N28828" s="7"/>
    </row>
    <row r="28829" spans="4:14" s="1" customFormat="1">
      <c r="D28829" s="32"/>
      <c r="G28829" s="32"/>
      <c r="I28829" s="7"/>
      <c r="J28829" s="7"/>
      <c r="K28829" s="7"/>
      <c r="N28829" s="7"/>
    </row>
    <row r="28830" spans="4:14" s="1" customFormat="1">
      <c r="D28830" s="32"/>
      <c r="G28830" s="32"/>
      <c r="I28830" s="7"/>
      <c r="J28830" s="7"/>
      <c r="K28830" s="7"/>
      <c r="N28830" s="7"/>
    </row>
    <row r="28831" spans="4:14" s="1" customFormat="1">
      <c r="D28831" s="32"/>
      <c r="G28831" s="32"/>
      <c r="I28831" s="7"/>
      <c r="J28831" s="7"/>
      <c r="K28831" s="7"/>
      <c r="N28831" s="7"/>
    </row>
    <row r="28832" spans="4:14" s="1" customFormat="1">
      <c r="D28832" s="32"/>
      <c r="G28832" s="32"/>
      <c r="I28832" s="7"/>
      <c r="J28832" s="7"/>
      <c r="K28832" s="7"/>
      <c r="N28832" s="7"/>
    </row>
    <row r="28833" spans="4:14" s="1" customFormat="1">
      <c r="D28833" s="32"/>
      <c r="G28833" s="32"/>
      <c r="I28833" s="7"/>
      <c r="J28833" s="7"/>
      <c r="K28833" s="7"/>
      <c r="N28833" s="7"/>
    </row>
    <row r="28834" spans="4:14" s="1" customFormat="1">
      <c r="D28834" s="32"/>
      <c r="G28834" s="32"/>
      <c r="I28834" s="7"/>
      <c r="J28834" s="7"/>
      <c r="K28834" s="7"/>
      <c r="N28834" s="7"/>
    </row>
    <row r="28835" spans="4:14" s="1" customFormat="1">
      <c r="D28835" s="32"/>
      <c r="G28835" s="32"/>
      <c r="I28835" s="7"/>
      <c r="J28835" s="7"/>
      <c r="K28835" s="7"/>
      <c r="N28835" s="7"/>
    </row>
    <row r="28836" spans="4:14" s="1" customFormat="1">
      <c r="D28836" s="32"/>
      <c r="G28836" s="32"/>
      <c r="I28836" s="7"/>
      <c r="J28836" s="7"/>
      <c r="K28836" s="7"/>
      <c r="N28836" s="7"/>
    </row>
    <row r="28837" spans="4:14" s="1" customFormat="1">
      <c r="D28837" s="32"/>
      <c r="G28837" s="32"/>
      <c r="I28837" s="7"/>
      <c r="J28837" s="7"/>
      <c r="K28837" s="7"/>
      <c r="N28837" s="7"/>
    </row>
    <row r="28838" spans="4:14" s="1" customFormat="1">
      <c r="D28838" s="32"/>
      <c r="G28838" s="32"/>
      <c r="I28838" s="7"/>
      <c r="J28838" s="7"/>
      <c r="K28838" s="7"/>
      <c r="N28838" s="7"/>
    </row>
    <row r="28839" spans="4:14" s="1" customFormat="1">
      <c r="D28839" s="32"/>
      <c r="G28839" s="32"/>
      <c r="I28839" s="7"/>
      <c r="J28839" s="7"/>
      <c r="K28839" s="7"/>
      <c r="N28839" s="7"/>
    </row>
    <row r="28840" spans="4:14" s="1" customFormat="1">
      <c r="D28840" s="32"/>
      <c r="G28840" s="32"/>
      <c r="I28840" s="7"/>
      <c r="J28840" s="7"/>
      <c r="K28840" s="7"/>
      <c r="N28840" s="7"/>
    </row>
    <row r="28841" spans="4:14" s="1" customFormat="1">
      <c r="D28841" s="32"/>
      <c r="G28841" s="32"/>
      <c r="I28841" s="7"/>
      <c r="J28841" s="7"/>
      <c r="K28841" s="7"/>
      <c r="N28841" s="7"/>
    </row>
    <row r="28842" spans="4:14" s="1" customFormat="1">
      <c r="D28842" s="32"/>
      <c r="G28842" s="32"/>
      <c r="I28842" s="7"/>
      <c r="J28842" s="7"/>
      <c r="K28842" s="7"/>
      <c r="N28842" s="7"/>
    </row>
    <row r="28843" spans="4:14" s="1" customFormat="1">
      <c r="D28843" s="32"/>
      <c r="G28843" s="32"/>
      <c r="I28843" s="7"/>
      <c r="J28843" s="7"/>
      <c r="K28843" s="7"/>
      <c r="N28843" s="7"/>
    </row>
    <row r="28844" spans="4:14" s="1" customFormat="1">
      <c r="D28844" s="32"/>
      <c r="G28844" s="32"/>
      <c r="I28844" s="7"/>
      <c r="J28844" s="7"/>
      <c r="K28844" s="7"/>
      <c r="N28844" s="7"/>
    </row>
    <row r="28845" spans="4:14" s="1" customFormat="1">
      <c r="D28845" s="32"/>
      <c r="G28845" s="32"/>
      <c r="I28845" s="7"/>
      <c r="J28845" s="7"/>
      <c r="K28845" s="7"/>
      <c r="N28845" s="7"/>
    </row>
    <row r="28846" spans="4:14" s="1" customFormat="1">
      <c r="D28846" s="32"/>
      <c r="G28846" s="32"/>
      <c r="I28846" s="7"/>
      <c r="J28846" s="7"/>
      <c r="K28846" s="7"/>
      <c r="N28846" s="7"/>
    </row>
    <row r="28847" spans="4:14" s="1" customFormat="1">
      <c r="D28847" s="32"/>
      <c r="G28847" s="32"/>
      <c r="I28847" s="7"/>
      <c r="J28847" s="7"/>
      <c r="K28847" s="7"/>
      <c r="N28847" s="7"/>
    </row>
    <row r="28848" spans="4:14" s="1" customFormat="1">
      <c r="D28848" s="32"/>
      <c r="G28848" s="32"/>
      <c r="I28848" s="7"/>
      <c r="J28848" s="7"/>
      <c r="K28848" s="7"/>
      <c r="N28848" s="7"/>
    </row>
    <row r="28849" spans="4:14" s="1" customFormat="1">
      <c r="D28849" s="32"/>
      <c r="G28849" s="32"/>
      <c r="I28849" s="7"/>
      <c r="J28849" s="7"/>
      <c r="K28849" s="7"/>
      <c r="N28849" s="7"/>
    </row>
    <row r="28850" spans="4:14" s="1" customFormat="1">
      <c r="D28850" s="32"/>
      <c r="G28850" s="32"/>
      <c r="I28850" s="7"/>
      <c r="J28850" s="7"/>
      <c r="K28850" s="7"/>
      <c r="N28850" s="7"/>
    </row>
    <row r="28851" spans="4:14" s="1" customFormat="1">
      <c r="D28851" s="32"/>
      <c r="G28851" s="32"/>
      <c r="I28851" s="7"/>
      <c r="J28851" s="7"/>
      <c r="K28851" s="7"/>
      <c r="N28851" s="7"/>
    </row>
    <row r="28852" spans="4:14" s="1" customFormat="1">
      <c r="D28852" s="32"/>
      <c r="G28852" s="32"/>
      <c r="I28852" s="7"/>
      <c r="J28852" s="7"/>
      <c r="K28852" s="7"/>
      <c r="N28852" s="7"/>
    </row>
    <row r="28853" spans="4:14" s="1" customFormat="1">
      <c r="D28853" s="32"/>
      <c r="G28853" s="32"/>
      <c r="I28853" s="7"/>
      <c r="J28853" s="7"/>
      <c r="K28853" s="7"/>
      <c r="N28853" s="7"/>
    </row>
    <row r="28854" spans="4:14" s="1" customFormat="1">
      <c r="D28854" s="32"/>
      <c r="G28854" s="32"/>
      <c r="I28854" s="7"/>
      <c r="J28854" s="7"/>
      <c r="K28854" s="7"/>
      <c r="N28854" s="7"/>
    </row>
    <row r="28855" spans="4:14" s="1" customFormat="1">
      <c r="D28855" s="32"/>
      <c r="G28855" s="32"/>
      <c r="I28855" s="7"/>
      <c r="J28855" s="7"/>
      <c r="K28855" s="7"/>
      <c r="N28855" s="7"/>
    </row>
    <row r="28856" spans="4:14" s="1" customFormat="1">
      <c r="D28856" s="32"/>
      <c r="G28856" s="32"/>
      <c r="I28856" s="7"/>
      <c r="J28856" s="7"/>
      <c r="K28856" s="7"/>
      <c r="N28856" s="7"/>
    </row>
    <row r="28857" spans="4:14" s="1" customFormat="1">
      <c r="D28857" s="32"/>
      <c r="G28857" s="32"/>
      <c r="I28857" s="7"/>
      <c r="J28857" s="7"/>
      <c r="K28857" s="7"/>
      <c r="N28857" s="7"/>
    </row>
    <row r="28858" spans="4:14" s="1" customFormat="1">
      <c r="D28858" s="32"/>
      <c r="G28858" s="32"/>
      <c r="I28858" s="7"/>
      <c r="J28858" s="7"/>
      <c r="K28858" s="7"/>
      <c r="N28858" s="7"/>
    </row>
    <row r="28859" spans="4:14" s="1" customFormat="1">
      <c r="D28859" s="32"/>
      <c r="G28859" s="32"/>
      <c r="I28859" s="7"/>
      <c r="J28859" s="7"/>
      <c r="K28859" s="7"/>
      <c r="N28859" s="7"/>
    </row>
    <row r="28860" spans="4:14" s="1" customFormat="1">
      <c r="D28860" s="32"/>
      <c r="G28860" s="32"/>
      <c r="I28860" s="7"/>
      <c r="J28860" s="7"/>
      <c r="K28860" s="7"/>
      <c r="N28860" s="7"/>
    </row>
    <row r="28861" spans="4:14" s="1" customFormat="1">
      <c r="D28861" s="32"/>
      <c r="G28861" s="32"/>
      <c r="I28861" s="7"/>
      <c r="J28861" s="7"/>
      <c r="K28861" s="7"/>
      <c r="N28861" s="7"/>
    </row>
    <row r="28862" spans="4:14" s="1" customFormat="1">
      <c r="D28862" s="32"/>
      <c r="G28862" s="32"/>
      <c r="I28862" s="7"/>
      <c r="J28862" s="7"/>
      <c r="K28862" s="7"/>
      <c r="N28862" s="7"/>
    </row>
    <row r="28863" spans="4:14" s="1" customFormat="1">
      <c r="D28863" s="32"/>
      <c r="G28863" s="32"/>
      <c r="I28863" s="7"/>
      <c r="J28863" s="7"/>
      <c r="K28863" s="7"/>
      <c r="N28863" s="7"/>
    </row>
    <row r="28864" spans="4:14" s="1" customFormat="1">
      <c r="D28864" s="32"/>
      <c r="G28864" s="32"/>
      <c r="I28864" s="7"/>
      <c r="J28864" s="7"/>
      <c r="K28864" s="7"/>
      <c r="N28864" s="7"/>
    </row>
    <row r="28865" spans="4:14" s="1" customFormat="1">
      <c r="D28865" s="32"/>
      <c r="G28865" s="32"/>
      <c r="I28865" s="7"/>
      <c r="J28865" s="7"/>
      <c r="K28865" s="7"/>
      <c r="N28865" s="7"/>
    </row>
    <row r="28866" spans="4:14" s="1" customFormat="1">
      <c r="D28866" s="32"/>
      <c r="G28866" s="32"/>
      <c r="I28866" s="7"/>
      <c r="J28866" s="7"/>
      <c r="K28866" s="7"/>
      <c r="N28866" s="7"/>
    </row>
    <row r="28867" spans="4:14" s="1" customFormat="1">
      <c r="D28867" s="32"/>
      <c r="G28867" s="32"/>
      <c r="I28867" s="7"/>
      <c r="J28867" s="7"/>
      <c r="K28867" s="7"/>
      <c r="N28867" s="7"/>
    </row>
    <row r="28868" spans="4:14" s="1" customFormat="1">
      <c r="D28868" s="32"/>
      <c r="G28868" s="32"/>
      <c r="I28868" s="7"/>
      <c r="J28868" s="7"/>
      <c r="K28868" s="7"/>
      <c r="N28868" s="7"/>
    </row>
    <row r="28869" spans="4:14" s="1" customFormat="1">
      <c r="D28869" s="32"/>
      <c r="G28869" s="32"/>
      <c r="I28869" s="7"/>
      <c r="J28869" s="7"/>
      <c r="K28869" s="7"/>
      <c r="N28869" s="7"/>
    </row>
    <row r="28870" spans="4:14" s="1" customFormat="1">
      <c r="D28870" s="32"/>
      <c r="G28870" s="32"/>
      <c r="I28870" s="7"/>
      <c r="J28870" s="7"/>
      <c r="K28870" s="7"/>
      <c r="N28870" s="7"/>
    </row>
    <row r="28871" spans="4:14" s="1" customFormat="1">
      <c r="D28871" s="32"/>
      <c r="G28871" s="32"/>
      <c r="I28871" s="7"/>
      <c r="J28871" s="7"/>
      <c r="K28871" s="7"/>
      <c r="N28871" s="7"/>
    </row>
    <row r="28872" spans="4:14" s="1" customFormat="1">
      <c r="D28872" s="32"/>
      <c r="G28872" s="32"/>
      <c r="I28872" s="7"/>
      <c r="J28872" s="7"/>
      <c r="K28872" s="7"/>
      <c r="N28872" s="7"/>
    </row>
    <row r="28873" spans="4:14" s="1" customFormat="1">
      <c r="D28873" s="32"/>
      <c r="G28873" s="32"/>
      <c r="I28873" s="7"/>
      <c r="J28873" s="7"/>
      <c r="K28873" s="7"/>
      <c r="N28873" s="7"/>
    </row>
    <row r="28874" spans="4:14" s="1" customFormat="1">
      <c r="D28874" s="32"/>
      <c r="G28874" s="32"/>
      <c r="I28874" s="7"/>
      <c r="J28874" s="7"/>
      <c r="K28874" s="7"/>
      <c r="N28874" s="7"/>
    </row>
    <row r="28875" spans="4:14" s="1" customFormat="1">
      <c r="D28875" s="32"/>
      <c r="G28875" s="32"/>
      <c r="I28875" s="7"/>
      <c r="J28875" s="7"/>
      <c r="K28875" s="7"/>
      <c r="N28875" s="7"/>
    </row>
    <row r="28876" spans="4:14" s="1" customFormat="1">
      <c r="D28876" s="32"/>
      <c r="G28876" s="32"/>
      <c r="I28876" s="7"/>
      <c r="J28876" s="7"/>
      <c r="K28876" s="7"/>
      <c r="N28876" s="7"/>
    </row>
    <row r="28877" spans="4:14" s="1" customFormat="1">
      <c r="D28877" s="32"/>
      <c r="G28877" s="32"/>
      <c r="I28877" s="7"/>
      <c r="J28877" s="7"/>
      <c r="K28877" s="7"/>
      <c r="N28877" s="7"/>
    </row>
    <row r="28878" spans="4:14" s="1" customFormat="1">
      <c r="D28878" s="32"/>
      <c r="G28878" s="32"/>
      <c r="I28878" s="7"/>
      <c r="J28878" s="7"/>
      <c r="K28878" s="7"/>
      <c r="N28878" s="7"/>
    </row>
    <row r="28879" spans="4:14" s="1" customFormat="1">
      <c r="D28879" s="32"/>
      <c r="G28879" s="32"/>
      <c r="I28879" s="7"/>
      <c r="J28879" s="7"/>
      <c r="K28879" s="7"/>
      <c r="N28879" s="7"/>
    </row>
    <row r="28880" spans="4:14" s="1" customFormat="1">
      <c r="D28880" s="32"/>
      <c r="G28880" s="32"/>
      <c r="I28880" s="7"/>
      <c r="J28880" s="7"/>
      <c r="K28880" s="7"/>
      <c r="N28880" s="7"/>
    </row>
    <row r="28881" spans="4:14" s="1" customFormat="1">
      <c r="D28881" s="32"/>
      <c r="G28881" s="32"/>
      <c r="I28881" s="7"/>
      <c r="J28881" s="7"/>
      <c r="K28881" s="7"/>
      <c r="N28881" s="7"/>
    </row>
    <row r="28882" spans="4:14" s="1" customFormat="1">
      <c r="D28882" s="32"/>
      <c r="G28882" s="32"/>
      <c r="I28882" s="7"/>
      <c r="J28882" s="7"/>
      <c r="K28882" s="7"/>
      <c r="N28882" s="7"/>
    </row>
    <row r="28883" spans="4:14" s="1" customFormat="1">
      <c r="D28883" s="32"/>
      <c r="G28883" s="32"/>
      <c r="I28883" s="7"/>
      <c r="J28883" s="7"/>
      <c r="K28883" s="7"/>
      <c r="N28883" s="7"/>
    </row>
    <row r="28884" spans="4:14" s="1" customFormat="1">
      <c r="D28884" s="32"/>
      <c r="G28884" s="32"/>
      <c r="I28884" s="7"/>
      <c r="J28884" s="7"/>
      <c r="K28884" s="7"/>
      <c r="N28884" s="7"/>
    </row>
    <row r="28885" spans="4:14" s="1" customFormat="1">
      <c r="D28885" s="32"/>
      <c r="G28885" s="32"/>
      <c r="I28885" s="7"/>
      <c r="J28885" s="7"/>
      <c r="K28885" s="7"/>
      <c r="N28885" s="7"/>
    </row>
    <row r="28886" spans="4:14" s="1" customFormat="1">
      <c r="D28886" s="32"/>
      <c r="G28886" s="32"/>
      <c r="I28886" s="7"/>
      <c r="J28886" s="7"/>
      <c r="K28886" s="7"/>
      <c r="N28886" s="7"/>
    </row>
    <row r="28887" spans="4:14" s="1" customFormat="1">
      <c r="D28887" s="32"/>
      <c r="G28887" s="32"/>
      <c r="I28887" s="7"/>
      <c r="J28887" s="7"/>
      <c r="K28887" s="7"/>
      <c r="N28887" s="7"/>
    </row>
    <row r="28888" spans="4:14" s="1" customFormat="1">
      <c r="D28888" s="32"/>
      <c r="G28888" s="32"/>
      <c r="I28888" s="7"/>
      <c r="J28888" s="7"/>
      <c r="K28888" s="7"/>
      <c r="N28888" s="7"/>
    </row>
    <row r="28889" spans="4:14" s="1" customFormat="1">
      <c r="D28889" s="32"/>
      <c r="G28889" s="32"/>
      <c r="I28889" s="7"/>
      <c r="J28889" s="7"/>
      <c r="K28889" s="7"/>
      <c r="N28889" s="7"/>
    </row>
    <row r="28890" spans="4:14" s="1" customFormat="1">
      <c r="D28890" s="32"/>
      <c r="G28890" s="32"/>
      <c r="I28890" s="7"/>
      <c r="J28890" s="7"/>
      <c r="K28890" s="7"/>
      <c r="N28890" s="7"/>
    </row>
    <row r="28891" spans="4:14" s="1" customFormat="1">
      <c r="D28891" s="32"/>
      <c r="G28891" s="32"/>
      <c r="I28891" s="7"/>
      <c r="J28891" s="7"/>
      <c r="K28891" s="7"/>
      <c r="N28891" s="7"/>
    </row>
    <row r="28892" spans="4:14" s="1" customFormat="1">
      <c r="D28892" s="32"/>
      <c r="G28892" s="32"/>
      <c r="I28892" s="7"/>
      <c r="J28892" s="7"/>
      <c r="K28892" s="7"/>
      <c r="N28892" s="7"/>
    </row>
    <row r="28893" spans="4:14" s="1" customFormat="1">
      <c r="D28893" s="32"/>
      <c r="G28893" s="32"/>
      <c r="I28893" s="7"/>
      <c r="J28893" s="7"/>
      <c r="K28893" s="7"/>
      <c r="N28893" s="7"/>
    </row>
    <row r="28894" spans="4:14" s="1" customFormat="1">
      <c r="D28894" s="32"/>
      <c r="G28894" s="32"/>
      <c r="I28894" s="7"/>
      <c r="J28894" s="7"/>
      <c r="K28894" s="7"/>
      <c r="N28894" s="7"/>
    </row>
    <row r="28895" spans="4:14" s="1" customFormat="1">
      <c r="D28895" s="32"/>
      <c r="G28895" s="32"/>
      <c r="I28895" s="7"/>
      <c r="J28895" s="7"/>
      <c r="K28895" s="7"/>
      <c r="N28895" s="7"/>
    </row>
    <row r="28896" spans="4:14" s="1" customFormat="1">
      <c r="D28896" s="32"/>
      <c r="G28896" s="32"/>
      <c r="I28896" s="7"/>
      <c r="J28896" s="7"/>
      <c r="K28896" s="7"/>
      <c r="N28896" s="7"/>
    </row>
    <row r="28897" spans="4:14" s="1" customFormat="1">
      <c r="D28897" s="32"/>
      <c r="G28897" s="32"/>
      <c r="I28897" s="7"/>
      <c r="J28897" s="7"/>
      <c r="K28897" s="7"/>
      <c r="N28897" s="7"/>
    </row>
    <row r="28898" spans="4:14" s="1" customFormat="1">
      <c r="D28898" s="32"/>
      <c r="G28898" s="32"/>
      <c r="I28898" s="7"/>
      <c r="J28898" s="7"/>
      <c r="K28898" s="7"/>
      <c r="N28898" s="7"/>
    </row>
    <row r="28899" spans="4:14" s="1" customFormat="1">
      <c r="D28899" s="32"/>
      <c r="G28899" s="32"/>
      <c r="I28899" s="7"/>
      <c r="J28899" s="7"/>
      <c r="K28899" s="7"/>
      <c r="N28899" s="7"/>
    </row>
    <row r="28900" spans="4:14" s="1" customFormat="1">
      <c r="D28900" s="32"/>
      <c r="G28900" s="32"/>
      <c r="I28900" s="7"/>
      <c r="J28900" s="7"/>
      <c r="K28900" s="7"/>
      <c r="N28900" s="7"/>
    </row>
    <row r="28901" spans="4:14" s="1" customFormat="1">
      <c r="D28901" s="32"/>
      <c r="G28901" s="32"/>
      <c r="I28901" s="7"/>
      <c r="J28901" s="7"/>
      <c r="K28901" s="7"/>
      <c r="N28901" s="7"/>
    </row>
    <row r="28902" spans="4:14" s="1" customFormat="1">
      <c r="D28902" s="32"/>
      <c r="G28902" s="32"/>
      <c r="I28902" s="7"/>
      <c r="J28902" s="7"/>
      <c r="K28902" s="7"/>
      <c r="N28902" s="7"/>
    </row>
    <row r="28903" spans="4:14" s="1" customFormat="1">
      <c r="D28903" s="32"/>
      <c r="G28903" s="32"/>
      <c r="I28903" s="7"/>
      <c r="J28903" s="7"/>
      <c r="K28903" s="7"/>
      <c r="N28903" s="7"/>
    </row>
    <row r="28904" spans="4:14" s="1" customFormat="1">
      <c r="D28904" s="32"/>
      <c r="G28904" s="32"/>
      <c r="I28904" s="7"/>
      <c r="J28904" s="7"/>
      <c r="K28904" s="7"/>
      <c r="N28904" s="7"/>
    </row>
    <row r="28905" spans="4:14" s="1" customFormat="1">
      <c r="D28905" s="32"/>
      <c r="G28905" s="32"/>
      <c r="I28905" s="7"/>
      <c r="J28905" s="7"/>
      <c r="K28905" s="7"/>
      <c r="N28905" s="7"/>
    </row>
    <row r="28906" spans="4:14" s="1" customFormat="1">
      <c r="D28906" s="32"/>
      <c r="G28906" s="32"/>
      <c r="I28906" s="7"/>
      <c r="J28906" s="7"/>
      <c r="K28906" s="7"/>
      <c r="N28906" s="7"/>
    </row>
    <row r="28907" spans="4:14" s="1" customFormat="1">
      <c r="D28907" s="32"/>
      <c r="G28907" s="32"/>
      <c r="I28907" s="7"/>
      <c r="J28907" s="7"/>
      <c r="K28907" s="7"/>
      <c r="N28907" s="7"/>
    </row>
    <row r="28908" spans="4:14" s="1" customFormat="1">
      <c r="D28908" s="32"/>
      <c r="G28908" s="32"/>
      <c r="I28908" s="7"/>
      <c r="J28908" s="7"/>
      <c r="K28908" s="7"/>
      <c r="N28908" s="7"/>
    </row>
    <row r="28909" spans="4:14" s="1" customFormat="1">
      <c r="D28909" s="32"/>
      <c r="G28909" s="32"/>
      <c r="I28909" s="7"/>
      <c r="J28909" s="7"/>
      <c r="K28909" s="7"/>
      <c r="N28909" s="7"/>
    </row>
    <row r="28910" spans="4:14" s="1" customFormat="1">
      <c r="D28910" s="32"/>
      <c r="G28910" s="32"/>
      <c r="I28910" s="7"/>
      <c r="J28910" s="7"/>
      <c r="K28910" s="7"/>
      <c r="N28910" s="7"/>
    </row>
    <row r="28911" spans="4:14" s="1" customFormat="1">
      <c r="D28911" s="32"/>
      <c r="G28911" s="32"/>
      <c r="I28911" s="7"/>
      <c r="J28911" s="7"/>
      <c r="K28911" s="7"/>
      <c r="N28911" s="7"/>
    </row>
    <row r="28912" spans="4:14" s="1" customFormat="1">
      <c r="D28912" s="32"/>
      <c r="G28912" s="32"/>
      <c r="I28912" s="7"/>
      <c r="J28912" s="7"/>
      <c r="K28912" s="7"/>
      <c r="N28912" s="7"/>
    </row>
    <row r="28913" spans="4:14" s="1" customFormat="1">
      <c r="D28913" s="32"/>
      <c r="G28913" s="32"/>
      <c r="I28913" s="7"/>
      <c r="J28913" s="7"/>
      <c r="K28913" s="7"/>
      <c r="N28913" s="7"/>
    </row>
    <row r="28914" spans="4:14" s="1" customFormat="1">
      <c r="D28914" s="32"/>
      <c r="G28914" s="32"/>
      <c r="I28914" s="7"/>
      <c r="J28914" s="7"/>
      <c r="K28914" s="7"/>
      <c r="N28914" s="7"/>
    </row>
    <row r="28915" spans="4:14" s="1" customFormat="1">
      <c r="D28915" s="32"/>
      <c r="G28915" s="32"/>
      <c r="I28915" s="7"/>
      <c r="J28915" s="7"/>
      <c r="K28915" s="7"/>
      <c r="N28915" s="7"/>
    </row>
    <row r="28916" spans="4:14" s="1" customFormat="1">
      <c r="D28916" s="32"/>
      <c r="G28916" s="32"/>
      <c r="I28916" s="7"/>
      <c r="J28916" s="7"/>
      <c r="K28916" s="7"/>
      <c r="N28916" s="7"/>
    </row>
    <row r="28917" spans="4:14" s="1" customFormat="1">
      <c r="D28917" s="32"/>
      <c r="G28917" s="32"/>
      <c r="I28917" s="7"/>
      <c r="J28917" s="7"/>
      <c r="K28917" s="7"/>
      <c r="N28917" s="7"/>
    </row>
    <row r="28918" spans="4:14" s="1" customFormat="1">
      <c r="D28918" s="32"/>
      <c r="G28918" s="32"/>
      <c r="I28918" s="7"/>
      <c r="J28918" s="7"/>
      <c r="K28918" s="7"/>
      <c r="N28918" s="7"/>
    </row>
    <row r="28919" spans="4:14" s="1" customFormat="1">
      <c r="D28919" s="32"/>
      <c r="G28919" s="32"/>
      <c r="I28919" s="7"/>
      <c r="J28919" s="7"/>
      <c r="K28919" s="7"/>
      <c r="N28919" s="7"/>
    </row>
    <row r="28920" spans="4:14" s="1" customFormat="1">
      <c r="D28920" s="32"/>
      <c r="G28920" s="32"/>
      <c r="I28920" s="7"/>
      <c r="J28920" s="7"/>
      <c r="K28920" s="7"/>
      <c r="N28920" s="7"/>
    </row>
    <row r="28921" spans="4:14" s="1" customFormat="1">
      <c r="D28921" s="32"/>
      <c r="G28921" s="32"/>
      <c r="I28921" s="7"/>
      <c r="J28921" s="7"/>
      <c r="K28921" s="7"/>
      <c r="N28921" s="7"/>
    </row>
    <row r="28922" spans="4:14" s="1" customFormat="1">
      <c r="D28922" s="32"/>
      <c r="G28922" s="32"/>
      <c r="I28922" s="7"/>
      <c r="J28922" s="7"/>
      <c r="K28922" s="7"/>
      <c r="N28922" s="7"/>
    </row>
    <row r="28923" spans="4:14" s="1" customFormat="1">
      <c r="D28923" s="32"/>
      <c r="G28923" s="32"/>
      <c r="I28923" s="7"/>
      <c r="J28923" s="7"/>
      <c r="K28923" s="7"/>
      <c r="N28923" s="7"/>
    </row>
    <row r="28924" spans="4:14" s="1" customFormat="1">
      <c r="D28924" s="32"/>
      <c r="G28924" s="32"/>
      <c r="I28924" s="7"/>
      <c r="J28924" s="7"/>
      <c r="K28924" s="7"/>
      <c r="N28924" s="7"/>
    </row>
    <row r="28925" spans="4:14" s="1" customFormat="1">
      <c r="D28925" s="32"/>
      <c r="G28925" s="32"/>
      <c r="I28925" s="7"/>
      <c r="J28925" s="7"/>
      <c r="K28925" s="7"/>
      <c r="N28925" s="7"/>
    </row>
    <row r="28926" spans="4:14" s="1" customFormat="1">
      <c r="D28926" s="32"/>
      <c r="G28926" s="32"/>
      <c r="I28926" s="7"/>
      <c r="J28926" s="7"/>
      <c r="K28926" s="7"/>
      <c r="N28926" s="7"/>
    </row>
    <row r="28927" spans="4:14" s="1" customFormat="1">
      <c r="D28927" s="32"/>
      <c r="G28927" s="32"/>
      <c r="I28927" s="7"/>
      <c r="J28927" s="7"/>
      <c r="K28927" s="7"/>
      <c r="N28927" s="7"/>
    </row>
    <row r="28928" spans="4:14" s="1" customFormat="1">
      <c r="D28928" s="32"/>
      <c r="G28928" s="32"/>
      <c r="I28928" s="7"/>
      <c r="J28928" s="7"/>
      <c r="K28928" s="7"/>
      <c r="N28928" s="7"/>
    </row>
    <row r="28929" spans="4:14" s="1" customFormat="1">
      <c r="D28929" s="32"/>
      <c r="G28929" s="32"/>
      <c r="I28929" s="7"/>
      <c r="J28929" s="7"/>
      <c r="K28929" s="7"/>
      <c r="N28929" s="7"/>
    </row>
    <row r="28930" spans="4:14" s="1" customFormat="1">
      <c r="D28930" s="32"/>
      <c r="G28930" s="32"/>
      <c r="I28930" s="7"/>
      <c r="J28930" s="7"/>
      <c r="K28930" s="7"/>
      <c r="N28930" s="7"/>
    </row>
    <row r="28931" spans="4:14" s="1" customFormat="1">
      <c r="D28931" s="32"/>
      <c r="G28931" s="32"/>
      <c r="I28931" s="7"/>
      <c r="J28931" s="7"/>
      <c r="K28931" s="7"/>
      <c r="N28931" s="7"/>
    </row>
    <row r="28932" spans="4:14" s="1" customFormat="1">
      <c r="D28932" s="32"/>
      <c r="G28932" s="32"/>
      <c r="I28932" s="7"/>
      <c r="J28932" s="7"/>
      <c r="K28932" s="7"/>
      <c r="N28932" s="7"/>
    </row>
    <row r="28933" spans="4:14" s="1" customFormat="1">
      <c r="D28933" s="32"/>
      <c r="G28933" s="32"/>
      <c r="I28933" s="7"/>
      <c r="J28933" s="7"/>
      <c r="K28933" s="7"/>
      <c r="N28933" s="7"/>
    </row>
    <row r="28934" spans="4:14" s="1" customFormat="1">
      <c r="D28934" s="32"/>
      <c r="G28934" s="32"/>
      <c r="I28934" s="7"/>
      <c r="J28934" s="7"/>
      <c r="K28934" s="7"/>
      <c r="N28934" s="7"/>
    </row>
    <row r="28935" spans="4:14" s="1" customFormat="1">
      <c r="D28935" s="32"/>
      <c r="G28935" s="32"/>
      <c r="I28935" s="7"/>
      <c r="J28935" s="7"/>
      <c r="K28935" s="7"/>
      <c r="N28935" s="7"/>
    </row>
    <row r="28936" spans="4:14" s="1" customFormat="1">
      <c r="D28936" s="32"/>
      <c r="G28936" s="32"/>
      <c r="I28936" s="7"/>
      <c r="J28936" s="7"/>
      <c r="K28936" s="7"/>
      <c r="N28936" s="7"/>
    </row>
    <row r="28937" spans="4:14" s="1" customFormat="1">
      <c r="D28937" s="32"/>
      <c r="G28937" s="32"/>
      <c r="I28937" s="7"/>
      <c r="J28937" s="7"/>
      <c r="K28937" s="7"/>
      <c r="N28937" s="7"/>
    </row>
    <row r="28938" spans="4:14" s="1" customFormat="1">
      <c r="D28938" s="32"/>
      <c r="G28938" s="32"/>
      <c r="I28938" s="7"/>
      <c r="J28938" s="7"/>
      <c r="K28938" s="7"/>
      <c r="N28938" s="7"/>
    </row>
    <row r="28939" spans="4:14" s="1" customFormat="1">
      <c r="D28939" s="32"/>
      <c r="G28939" s="32"/>
      <c r="I28939" s="7"/>
      <c r="J28939" s="7"/>
      <c r="K28939" s="7"/>
      <c r="N28939" s="7"/>
    </row>
    <row r="28940" spans="4:14" s="1" customFormat="1">
      <c r="D28940" s="32"/>
      <c r="G28940" s="32"/>
      <c r="I28940" s="7"/>
      <c r="J28940" s="7"/>
      <c r="K28940" s="7"/>
      <c r="N28940" s="7"/>
    </row>
    <row r="28941" spans="4:14" s="1" customFormat="1">
      <c r="D28941" s="32"/>
      <c r="G28941" s="32"/>
      <c r="I28941" s="7"/>
      <c r="J28941" s="7"/>
      <c r="K28941" s="7"/>
      <c r="N28941" s="7"/>
    </row>
    <row r="28942" spans="4:14" s="1" customFormat="1">
      <c r="D28942" s="32"/>
      <c r="G28942" s="32"/>
      <c r="I28942" s="7"/>
      <c r="J28942" s="7"/>
      <c r="K28942" s="7"/>
      <c r="N28942" s="7"/>
    </row>
    <row r="28943" spans="4:14" s="1" customFormat="1">
      <c r="D28943" s="32"/>
      <c r="G28943" s="32"/>
      <c r="I28943" s="7"/>
      <c r="J28943" s="7"/>
      <c r="K28943" s="7"/>
      <c r="N28943" s="7"/>
    </row>
    <row r="28944" spans="4:14" s="1" customFormat="1">
      <c r="D28944" s="32"/>
      <c r="G28944" s="32"/>
      <c r="I28944" s="7"/>
      <c r="J28944" s="7"/>
      <c r="K28944" s="7"/>
      <c r="N28944" s="7"/>
    </row>
    <row r="28945" spans="4:14" s="1" customFormat="1">
      <c r="D28945" s="32"/>
      <c r="G28945" s="32"/>
      <c r="I28945" s="7"/>
      <c r="J28945" s="7"/>
      <c r="K28945" s="7"/>
      <c r="N28945" s="7"/>
    </row>
    <row r="28946" spans="4:14" s="1" customFormat="1">
      <c r="D28946" s="32"/>
      <c r="G28946" s="32"/>
      <c r="I28946" s="7"/>
      <c r="J28946" s="7"/>
      <c r="K28946" s="7"/>
      <c r="N28946" s="7"/>
    </row>
    <row r="28947" spans="4:14" s="1" customFormat="1">
      <c r="D28947" s="32"/>
      <c r="G28947" s="32"/>
      <c r="I28947" s="7"/>
      <c r="J28947" s="7"/>
      <c r="K28947" s="7"/>
      <c r="N28947" s="7"/>
    </row>
    <row r="28948" spans="4:14" s="1" customFormat="1">
      <c r="D28948" s="32"/>
      <c r="G28948" s="32"/>
      <c r="I28948" s="7"/>
      <c r="J28948" s="7"/>
      <c r="K28948" s="7"/>
      <c r="N28948" s="7"/>
    </row>
    <row r="28949" spans="4:14" s="1" customFormat="1">
      <c r="D28949" s="32"/>
      <c r="G28949" s="32"/>
      <c r="I28949" s="7"/>
      <c r="J28949" s="7"/>
      <c r="K28949" s="7"/>
      <c r="N28949" s="7"/>
    </row>
    <row r="28950" spans="4:14" s="1" customFormat="1">
      <c r="D28950" s="32"/>
      <c r="G28950" s="32"/>
      <c r="I28950" s="7"/>
      <c r="J28950" s="7"/>
      <c r="K28950" s="7"/>
      <c r="N28950" s="7"/>
    </row>
    <row r="28951" spans="4:14" s="1" customFormat="1">
      <c r="D28951" s="32"/>
      <c r="G28951" s="32"/>
      <c r="I28951" s="7"/>
      <c r="J28951" s="7"/>
      <c r="K28951" s="7"/>
      <c r="N28951" s="7"/>
    </row>
    <row r="28952" spans="4:14" s="1" customFormat="1">
      <c r="D28952" s="32"/>
      <c r="G28952" s="32"/>
      <c r="I28952" s="7"/>
      <c r="J28952" s="7"/>
      <c r="K28952" s="7"/>
      <c r="N28952" s="7"/>
    </row>
    <row r="28953" spans="4:14" s="1" customFormat="1">
      <c r="D28953" s="32"/>
      <c r="G28953" s="32"/>
      <c r="I28953" s="7"/>
      <c r="J28953" s="7"/>
      <c r="K28953" s="7"/>
      <c r="N28953" s="7"/>
    </row>
    <row r="28954" spans="4:14" s="1" customFormat="1">
      <c r="D28954" s="32"/>
      <c r="G28954" s="32"/>
      <c r="I28954" s="7"/>
      <c r="J28954" s="7"/>
      <c r="K28954" s="7"/>
      <c r="N28954" s="7"/>
    </row>
    <row r="28955" spans="4:14" s="1" customFormat="1">
      <c r="D28955" s="32"/>
      <c r="G28955" s="32"/>
      <c r="I28955" s="7"/>
      <c r="J28955" s="7"/>
      <c r="K28955" s="7"/>
      <c r="N28955" s="7"/>
    </row>
    <row r="28956" spans="4:14" s="1" customFormat="1">
      <c r="D28956" s="32"/>
      <c r="G28956" s="32"/>
      <c r="I28956" s="7"/>
      <c r="J28956" s="7"/>
      <c r="K28956" s="7"/>
      <c r="N28956" s="7"/>
    </row>
    <row r="28957" spans="4:14" s="1" customFormat="1">
      <c r="D28957" s="32"/>
      <c r="G28957" s="32"/>
      <c r="I28957" s="7"/>
      <c r="J28957" s="7"/>
      <c r="K28957" s="7"/>
      <c r="N28957" s="7"/>
    </row>
    <row r="28958" spans="4:14" s="1" customFormat="1">
      <c r="D28958" s="32"/>
      <c r="G28958" s="32"/>
      <c r="I28958" s="7"/>
      <c r="J28958" s="7"/>
      <c r="K28958" s="7"/>
      <c r="N28958" s="7"/>
    </row>
    <row r="28959" spans="4:14" s="1" customFormat="1">
      <c r="D28959" s="32"/>
      <c r="G28959" s="32"/>
      <c r="I28959" s="7"/>
      <c r="J28959" s="7"/>
      <c r="K28959" s="7"/>
      <c r="N28959" s="7"/>
    </row>
    <row r="28960" spans="4:14" s="1" customFormat="1">
      <c r="D28960" s="32"/>
      <c r="G28960" s="32"/>
      <c r="I28960" s="7"/>
      <c r="J28960" s="7"/>
      <c r="K28960" s="7"/>
      <c r="N28960" s="7"/>
    </row>
    <row r="28961" spans="4:14" s="1" customFormat="1">
      <c r="D28961" s="32"/>
      <c r="G28961" s="32"/>
      <c r="I28961" s="7"/>
      <c r="J28961" s="7"/>
      <c r="K28961" s="7"/>
      <c r="N28961" s="7"/>
    </row>
    <row r="28962" spans="4:14" s="1" customFormat="1">
      <c r="D28962" s="32"/>
      <c r="G28962" s="32"/>
      <c r="I28962" s="7"/>
      <c r="J28962" s="7"/>
      <c r="K28962" s="7"/>
      <c r="N28962" s="7"/>
    </row>
    <row r="28963" spans="4:14" s="1" customFormat="1">
      <c r="D28963" s="32"/>
      <c r="G28963" s="32"/>
      <c r="I28963" s="7"/>
      <c r="J28963" s="7"/>
      <c r="K28963" s="7"/>
      <c r="N28963" s="7"/>
    </row>
    <row r="28964" spans="4:14" s="1" customFormat="1">
      <c r="D28964" s="32"/>
      <c r="G28964" s="32"/>
      <c r="I28964" s="7"/>
      <c r="J28964" s="7"/>
      <c r="K28964" s="7"/>
      <c r="N28964" s="7"/>
    </row>
    <row r="28965" spans="4:14" s="1" customFormat="1">
      <c r="D28965" s="32"/>
      <c r="G28965" s="32"/>
      <c r="I28965" s="7"/>
      <c r="J28965" s="7"/>
      <c r="K28965" s="7"/>
      <c r="N28965" s="7"/>
    </row>
    <row r="28966" spans="4:14" s="1" customFormat="1">
      <c r="D28966" s="32"/>
      <c r="G28966" s="32"/>
      <c r="I28966" s="7"/>
      <c r="J28966" s="7"/>
      <c r="K28966" s="7"/>
      <c r="N28966" s="7"/>
    </row>
    <row r="28967" spans="4:14" s="1" customFormat="1">
      <c r="D28967" s="32"/>
      <c r="G28967" s="32"/>
      <c r="I28967" s="7"/>
      <c r="J28967" s="7"/>
      <c r="K28967" s="7"/>
      <c r="N28967" s="7"/>
    </row>
    <row r="28968" spans="4:14" s="1" customFormat="1">
      <c r="D28968" s="32"/>
      <c r="G28968" s="32"/>
      <c r="I28968" s="7"/>
      <c r="J28968" s="7"/>
      <c r="K28968" s="7"/>
      <c r="N28968" s="7"/>
    </row>
    <row r="28969" spans="4:14" s="1" customFormat="1">
      <c r="D28969" s="32"/>
      <c r="G28969" s="32"/>
      <c r="I28969" s="7"/>
      <c r="J28969" s="7"/>
      <c r="K28969" s="7"/>
      <c r="N28969" s="7"/>
    </row>
    <row r="28970" spans="4:14" s="1" customFormat="1">
      <c r="D28970" s="32"/>
      <c r="G28970" s="32"/>
      <c r="I28970" s="7"/>
      <c r="J28970" s="7"/>
      <c r="K28970" s="7"/>
      <c r="N28970" s="7"/>
    </row>
    <row r="28971" spans="4:14" s="1" customFormat="1">
      <c r="D28971" s="32"/>
      <c r="G28971" s="32"/>
      <c r="I28971" s="7"/>
      <c r="J28971" s="7"/>
      <c r="K28971" s="7"/>
      <c r="N28971" s="7"/>
    </row>
    <row r="28972" spans="4:14" s="1" customFormat="1">
      <c r="D28972" s="32"/>
      <c r="G28972" s="32"/>
      <c r="I28972" s="7"/>
      <c r="J28972" s="7"/>
      <c r="K28972" s="7"/>
      <c r="N28972" s="7"/>
    </row>
    <row r="28973" spans="4:14" s="1" customFormat="1">
      <c r="D28973" s="32"/>
      <c r="G28973" s="32"/>
      <c r="I28973" s="7"/>
      <c r="J28973" s="7"/>
      <c r="K28973" s="7"/>
      <c r="N28973" s="7"/>
    </row>
    <row r="28974" spans="4:14" s="1" customFormat="1">
      <c r="D28974" s="32"/>
      <c r="G28974" s="32"/>
      <c r="I28974" s="7"/>
      <c r="J28974" s="7"/>
      <c r="K28974" s="7"/>
      <c r="N28974" s="7"/>
    </row>
    <row r="28975" spans="4:14" s="1" customFormat="1">
      <c r="D28975" s="32"/>
      <c r="G28975" s="32"/>
      <c r="I28975" s="7"/>
      <c r="J28975" s="7"/>
      <c r="K28975" s="7"/>
      <c r="N28975" s="7"/>
    </row>
    <row r="28976" spans="4:14" s="1" customFormat="1">
      <c r="D28976" s="32"/>
      <c r="G28976" s="32"/>
      <c r="I28976" s="7"/>
      <c r="J28976" s="7"/>
      <c r="K28976" s="7"/>
      <c r="N28976" s="7"/>
    </row>
    <row r="28977" spans="4:14" s="1" customFormat="1">
      <c r="D28977" s="32"/>
      <c r="G28977" s="32"/>
      <c r="I28977" s="7"/>
      <c r="J28977" s="7"/>
      <c r="K28977" s="7"/>
      <c r="N28977" s="7"/>
    </row>
    <row r="28978" spans="4:14" s="1" customFormat="1">
      <c r="D28978" s="32"/>
      <c r="G28978" s="32"/>
      <c r="I28978" s="7"/>
      <c r="J28978" s="7"/>
      <c r="K28978" s="7"/>
      <c r="N28978" s="7"/>
    </row>
    <row r="28979" spans="4:14" s="1" customFormat="1">
      <c r="D28979" s="32"/>
      <c r="G28979" s="32"/>
      <c r="I28979" s="7"/>
      <c r="J28979" s="7"/>
      <c r="K28979" s="7"/>
      <c r="N28979" s="7"/>
    </row>
    <row r="28980" spans="4:14" s="1" customFormat="1">
      <c r="D28980" s="32"/>
      <c r="G28980" s="32"/>
      <c r="I28980" s="7"/>
      <c r="J28980" s="7"/>
      <c r="K28980" s="7"/>
      <c r="N28980" s="7"/>
    </row>
    <row r="28981" spans="4:14" s="1" customFormat="1">
      <c r="D28981" s="32"/>
      <c r="G28981" s="32"/>
      <c r="I28981" s="7"/>
      <c r="J28981" s="7"/>
      <c r="K28981" s="7"/>
      <c r="N28981" s="7"/>
    </row>
    <row r="28982" spans="4:14" s="1" customFormat="1">
      <c r="D28982" s="32"/>
      <c r="G28982" s="32"/>
      <c r="I28982" s="7"/>
      <c r="J28982" s="7"/>
      <c r="K28982" s="7"/>
      <c r="N28982" s="7"/>
    </row>
    <row r="28983" spans="4:14" s="1" customFormat="1">
      <c r="D28983" s="32"/>
      <c r="G28983" s="32"/>
      <c r="I28983" s="7"/>
      <c r="J28983" s="7"/>
      <c r="K28983" s="7"/>
      <c r="N28983" s="7"/>
    </row>
    <row r="28984" spans="4:14" s="1" customFormat="1">
      <c r="D28984" s="32"/>
      <c r="G28984" s="32"/>
      <c r="I28984" s="7"/>
      <c r="J28984" s="7"/>
      <c r="K28984" s="7"/>
      <c r="N28984" s="7"/>
    </row>
    <row r="28985" spans="4:14" s="1" customFormat="1">
      <c r="D28985" s="32"/>
      <c r="G28985" s="32"/>
      <c r="I28985" s="7"/>
      <c r="J28985" s="7"/>
      <c r="K28985" s="7"/>
      <c r="N28985" s="7"/>
    </row>
    <row r="28986" spans="4:14" s="1" customFormat="1">
      <c r="D28986" s="32"/>
      <c r="G28986" s="32"/>
      <c r="I28986" s="7"/>
      <c r="J28986" s="7"/>
      <c r="K28986" s="7"/>
      <c r="N28986" s="7"/>
    </row>
    <row r="28987" spans="4:14" s="1" customFormat="1">
      <c r="D28987" s="32"/>
      <c r="G28987" s="32"/>
      <c r="I28987" s="7"/>
      <c r="J28987" s="7"/>
      <c r="K28987" s="7"/>
      <c r="N28987" s="7"/>
    </row>
    <row r="28988" spans="4:14" s="1" customFormat="1">
      <c r="D28988" s="32"/>
      <c r="G28988" s="32"/>
      <c r="I28988" s="7"/>
      <c r="J28988" s="7"/>
      <c r="K28988" s="7"/>
      <c r="N28988" s="7"/>
    </row>
    <row r="28989" spans="4:14" s="1" customFormat="1">
      <c r="D28989" s="32"/>
      <c r="G28989" s="32"/>
      <c r="I28989" s="7"/>
      <c r="J28989" s="7"/>
      <c r="K28989" s="7"/>
      <c r="N28989" s="7"/>
    </row>
    <row r="28990" spans="4:14" s="1" customFormat="1">
      <c r="D28990" s="32"/>
      <c r="G28990" s="32"/>
      <c r="I28990" s="7"/>
      <c r="J28990" s="7"/>
      <c r="K28990" s="7"/>
      <c r="N28990" s="7"/>
    </row>
    <row r="28991" spans="4:14" s="1" customFormat="1">
      <c r="D28991" s="32"/>
      <c r="G28991" s="32"/>
      <c r="I28991" s="7"/>
      <c r="J28991" s="7"/>
      <c r="K28991" s="7"/>
      <c r="N28991" s="7"/>
    </row>
    <row r="28992" spans="4:14" s="1" customFormat="1">
      <c r="D28992" s="32"/>
      <c r="G28992" s="32"/>
      <c r="I28992" s="7"/>
      <c r="J28992" s="7"/>
      <c r="K28992" s="7"/>
      <c r="N28992" s="7"/>
    </row>
    <row r="28993" spans="4:14" s="1" customFormat="1">
      <c r="D28993" s="32"/>
      <c r="G28993" s="32"/>
      <c r="I28993" s="7"/>
      <c r="J28993" s="7"/>
      <c r="K28993" s="7"/>
      <c r="N28993" s="7"/>
    </row>
    <row r="28994" spans="4:14" s="1" customFormat="1">
      <c r="D28994" s="32"/>
      <c r="G28994" s="32"/>
      <c r="I28994" s="7"/>
      <c r="J28994" s="7"/>
      <c r="K28994" s="7"/>
      <c r="N28994" s="7"/>
    </row>
    <row r="28995" spans="4:14" s="1" customFormat="1">
      <c r="D28995" s="32"/>
      <c r="G28995" s="32"/>
      <c r="I28995" s="7"/>
      <c r="J28995" s="7"/>
      <c r="K28995" s="7"/>
      <c r="N28995" s="7"/>
    </row>
    <row r="28996" spans="4:14" s="1" customFormat="1">
      <c r="D28996" s="32"/>
      <c r="G28996" s="32"/>
      <c r="I28996" s="7"/>
      <c r="J28996" s="7"/>
      <c r="K28996" s="7"/>
      <c r="N28996" s="7"/>
    </row>
    <row r="28997" spans="4:14" s="1" customFormat="1">
      <c r="D28997" s="32"/>
      <c r="G28997" s="32"/>
      <c r="I28997" s="7"/>
      <c r="J28997" s="7"/>
      <c r="K28997" s="7"/>
      <c r="N28997" s="7"/>
    </row>
    <row r="28998" spans="4:14" s="1" customFormat="1">
      <c r="D28998" s="32"/>
      <c r="G28998" s="32"/>
      <c r="I28998" s="7"/>
      <c r="J28998" s="7"/>
      <c r="K28998" s="7"/>
      <c r="N28998" s="7"/>
    </row>
    <row r="28999" spans="4:14" s="1" customFormat="1">
      <c r="D28999" s="32"/>
      <c r="G28999" s="32"/>
      <c r="I28999" s="7"/>
      <c r="J28999" s="7"/>
      <c r="K28999" s="7"/>
      <c r="N28999" s="7"/>
    </row>
    <row r="29000" spans="4:14" s="1" customFormat="1">
      <c r="D29000" s="32"/>
      <c r="G29000" s="32"/>
      <c r="I29000" s="7"/>
      <c r="J29000" s="7"/>
      <c r="K29000" s="7"/>
      <c r="N29000" s="7"/>
    </row>
    <row r="29001" spans="4:14" s="1" customFormat="1">
      <c r="D29001" s="32"/>
      <c r="G29001" s="32"/>
      <c r="I29001" s="7"/>
      <c r="J29001" s="7"/>
      <c r="K29001" s="7"/>
      <c r="N29001" s="7"/>
    </row>
    <row r="29002" spans="4:14" s="1" customFormat="1">
      <c r="D29002" s="32"/>
      <c r="G29002" s="32"/>
      <c r="I29002" s="7"/>
      <c r="J29002" s="7"/>
      <c r="K29002" s="7"/>
      <c r="N29002" s="7"/>
    </row>
    <row r="29003" spans="4:14" s="1" customFormat="1">
      <c r="D29003" s="32"/>
      <c r="G29003" s="32"/>
      <c r="I29003" s="7"/>
      <c r="J29003" s="7"/>
      <c r="K29003" s="7"/>
      <c r="N29003" s="7"/>
    </row>
    <row r="29004" spans="4:14" s="1" customFormat="1">
      <c r="D29004" s="32"/>
      <c r="G29004" s="32"/>
      <c r="I29004" s="7"/>
      <c r="J29004" s="7"/>
      <c r="K29004" s="7"/>
      <c r="N29004" s="7"/>
    </row>
    <row r="29005" spans="4:14" s="1" customFormat="1">
      <c r="D29005" s="32"/>
      <c r="G29005" s="32"/>
      <c r="I29005" s="7"/>
      <c r="J29005" s="7"/>
      <c r="K29005" s="7"/>
      <c r="N29005" s="7"/>
    </row>
    <row r="29006" spans="4:14" s="1" customFormat="1">
      <c r="D29006" s="32"/>
      <c r="G29006" s="32"/>
      <c r="I29006" s="7"/>
      <c r="J29006" s="7"/>
      <c r="K29006" s="7"/>
      <c r="N29006" s="7"/>
    </row>
    <row r="29007" spans="4:14" s="1" customFormat="1">
      <c r="D29007" s="32"/>
      <c r="G29007" s="32"/>
      <c r="I29007" s="7"/>
      <c r="J29007" s="7"/>
      <c r="K29007" s="7"/>
      <c r="N29007" s="7"/>
    </row>
    <row r="29008" spans="4:14" s="1" customFormat="1">
      <c r="D29008" s="32"/>
      <c r="G29008" s="32"/>
      <c r="I29008" s="7"/>
      <c r="J29008" s="7"/>
      <c r="K29008" s="7"/>
      <c r="N29008" s="7"/>
    </row>
    <row r="29009" spans="4:14" s="1" customFormat="1">
      <c r="D29009" s="32"/>
      <c r="G29009" s="32"/>
      <c r="I29009" s="7"/>
      <c r="J29009" s="7"/>
      <c r="K29009" s="7"/>
      <c r="N29009" s="7"/>
    </row>
    <row r="29010" spans="4:14" s="1" customFormat="1">
      <c r="D29010" s="32"/>
      <c r="G29010" s="32"/>
      <c r="I29010" s="7"/>
      <c r="J29010" s="7"/>
      <c r="K29010" s="7"/>
      <c r="N29010" s="7"/>
    </row>
    <row r="29011" spans="4:14" s="1" customFormat="1">
      <c r="D29011" s="32"/>
      <c r="G29011" s="32"/>
      <c r="I29011" s="7"/>
      <c r="J29011" s="7"/>
      <c r="K29011" s="7"/>
      <c r="N29011" s="7"/>
    </row>
    <row r="29012" spans="4:14" s="1" customFormat="1">
      <c r="D29012" s="32"/>
      <c r="G29012" s="32"/>
      <c r="I29012" s="7"/>
      <c r="J29012" s="7"/>
      <c r="K29012" s="7"/>
      <c r="N29012" s="7"/>
    </row>
    <row r="29013" spans="4:14" s="1" customFormat="1">
      <c r="D29013" s="32"/>
      <c r="G29013" s="32"/>
      <c r="I29013" s="7"/>
      <c r="J29013" s="7"/>
      <c r="K29013" s="7"/>
      <c r="N29013" s="7"/>
    </row>
    <row r="29014" spans="4:14" s="1" customFormat="1">
      <c r="D29014" s="32"/>
      <c r="G29014" s="32"/>
      <c r="I29014" s="7"/>
      <c r="J29014" s="7"/>
      <c r="K29014" s="7"/>
      <c r="N29014" s="7"/>
    </row>
    <row r="29015" spans="4:14" s="1" customFormat="1">
      <c r="D29015" s="32"/>
      <c r="G29015" s="32"/>
      <c r="I29015" s="7"/>
      <c r="J29015" s="7"/>
      <c r="K29015" s="7"/>
      <c r="N29015" s="7"/>
    </row>
    <row r="29016" spans="4:14" s="1" customFormat="1">
      <c r="D29016" s="32"/>
      <c r="G29016" s="32"/>
      <c r="I29016" s="7"/>
      <c r="J29016" s="7"/>
      <c r="K29016" s="7"/>
      <c r="N29016" s="7"/>
    </row>
    <row r="29017" spans="4:14" s="1" customFormat="1">
      <c r="D29017" s="32"/>
      <c r="G29017" s="32"/>
      <c r="I29017" s="7"/>
      <c r="J29017" s="7"/>
      <c r="K29017" s="7"/>
      <c r="N29017" s="7"/>
    </row>
    <row r="29018" spans="4:14" s="1" customFormat="1">
      <c r="D29018" s="32"/>
      <c r="G29018" s="32"/>
      <c r="I29018" s="7"/>
      <c r="J29018" s="7"/>
      <c r="K29018" s="7"/>
      <c r="N29018" s="7"/>
    </row>
    <row r="29019" spans="4:14" s="1" customFormat="1">
      <c r="D29019" s="32"/>
      <c r="G29019" s="32"/>
      <c r="I29019" s="7"/>
      <c r="J29019" s="7"/>
      <c r="K29019" s="7"/>
      <c r="N29019" s="7"/>
    </row>
    <row r="29020" spans="4:14" s="1" customFormat="1">
      <c r="D29020" s="32"/>
      <c r="G29020" s="32"/>
      <c r="I29020" s="7"/>
      <c r="J29020" s="7"/>
      <c r="K29020" s="7"/>
      <c r="N29020" s="7"/>
    </row>
    <row r="29021" spans="4:14" s="1" customFormat="1">
      <c r="D29021" s="32"/>
      <c r="G29021" s="32"/>
      <c r="I29021" s="7"/>
      <c r="J29021" s="7"/>
      <c r="K29021" s="7"/>
      <c r="N29021" s="7"/>
    </row>
    <row r="29022" spans="4:14" s="1" customFormat="1">
      <c r="D29022" s="32"/>
      <c r="G29022" s="32"/>
      <c r="I29022" s="7"/>
      <c r="J29022" s="7"/>
      <c r="K29022" s="7"/>
      <c r="N29022" s="7"/>
    </row>
    <row r="29023" spans="4:14" s="1" customFormat="1">
      <c r="D29023" s="32"/>
      <c r="G29023" s="32"/>
      <c r="I29023" s="7"/>
      <c r="J29023" s="7"/>
      <c r="K29023" s="7"/>
      <c r="N29023" s="7"/>
    </row>
    <row r="29024" spans="4:14" s="1" customFormat="1">
      <c r="D29024" s="32"/>
      <c r="G29024" s="32"/>
      <c r="I29024" s="7"/>
      <c r="J29024" s="7"/>
      <c r="K29024" s="7"/>
      <c r="N29024" s="7"/>
    </row>
    <row r="29025" spans="4:14" s="1" customFormat="1">
      <c r="D29025" s="32"/>
      <c r="G29025" s="32"/>
      <c r="I29025" s="7"/>
      <c r="J29025" s="7"/>
      <c r="K29025" s="7"/>
      <c r="N29025" s="7"/>
    </row>
    <row r="29026" spans="4:14" s="1" customFormat="1">
      <c r="D29026" s="32"/>
      <c r="G29026" s="32"/>
      <c r="I29026" s="7"/>
      <c r="J29026" s="7"/>
      <c r="K29026" s="7"/>
      <c r="N29026" s="7"/>
    </row>
    <row r="29027" spans="4:14" s="1" customFormat="1">
      <c r="D29027" s="32"/>
      <c r="G29027" s="32"/>
      <c r="I29027" s="7"/>
      <c r="J29027" s="7"/>
      <c r="K29027" s="7"/>
      <c r="N29027" s="7"/>
    </row>
    <row r="29028" spans="4:14" s="1" customFormat="1">
      <c r="D29028" s="32"/>
      <c r="G29028" s="32"/>
      <c r="I29028" s="7"/>
      <c r="J29028" s="7"/>
      <c r="K29028" s="7"/>
      <c r="N29028" s="7"/>
    </row>
    <row r="29029" spans="4:14" s="1" customFormat="1">
      <c r="D29029" s="32"/>
      <c r="G29029" s="32"/>
      <c r="I29029" s="7"/>
      <c r="J29029" s="7"/>
      <c r="K29029" s="7"/>
      <c r="N29029" s="7"/>
    </row>
    <row r="29030" spans="4:14" s="1" customFormat="1">
      <c r="D29030" s="32"/>
      <c r="G29030" s="32"/>
      <c r="I29030" s="7"/>
      <c r="J29030" s="7"/>
      <c r="K29030" s="7"/>
      <c r="N29030" s="7"/>
    </row>
    <row r="29031" spans="4:14" s="1" customFormat="1">
      <c r="D29031" s="32"/>
      <c r="G29031" s="32"/>
      <c r="I29031" s="7"/>
      <c r="J29031" s="7"/>
      <c r="K29031" s="7"/>
      <c r="N29031" s="7"/>
    </row>
    <row r="29032" spans="4:14" s="1" customFormat="1">
      <c r="D29032" s="32"/>
      <c r="G29032" s="32"/>
      <c r="I29032" s="7"/>
      <c r="J29032" s="7"/>
      <c r="K29032" s="7"/>
      <c r="N29032" s="7"/>
    </row>
    <row r="29033" spans="4:14" s="1" customFormat="1">
      <c r="D29033" s="32"/>
      <c r="G29033" s="32"/>
      <c r="I29033" s="7"/>
      <c r="J29033" s="7"/>
      <c r="K29033" s="7"/>
      <c r="N29033" s="7"/>
    </row>
    <row r="29034" spans="4:14" s="1" customFormat="1">
      <c r="D29034" s="32"/>
      <c r="G29034" s="32"/>
      <c r="I29034" s="7"/>
      <c r="J29034" s="7"/>
      <c r="K29034" s="7"/>
      <c r="N29034" s="7"/>
    </row>
    <row r="29035" spans="4:14" s="1" customFormat="1">
      <c r="D29035" s="32"/>
      <c r="G29035" s="32"/>
      <c r="I29035" s="7"/>
      <c r="J29035" s="7"/>
      <c r="K29035" s="7"/>
      <c r="N29035" s="7"/>
    </row>
    <row r="29036" spans="4:14" s="1" customFormat="1">
      <c r="D29036" s="32"/>
      <c r="G29036" s="32"/>
      <c r="I29036" s="7"/>
      <c r="J29036" s="7"/>
      <c r="K29036" s="7"/>
      <c r="N29036" s="7"/>
    </row>
    <row r="29037" spans="4:14" s="1" customFormat="1">
      <c r="D29037" s="32"/>
      <c r="G29037" s="32"/>
      <c r="I29037" s="7"/>
      <c r="J29037" s="7"/>
      <c r="K29037" s="7"/>
      <c r="N29037" s="7"/>
    </row>
    <row r="29038" spans="4:14" s="1" customFormat="1">
      <c r="D29038" s="32"/>
      <c r="G29038" s="32"/>
      <c r="I29038" s="7"/>
      <c r="J29038" s="7"/>
      <c r="K29038" s="7"/>
      <c r="N29038" s="7"/>
    </row>
    <row r="29039" spans="4:14" s="1" customFormat="1">
      <c r="D29039" s="32"/>
      <c r="G29039" s="32"/>
      <c r="I29039" s="7"/>
      <c r="J29039" s="7"/>
      <c r="K29039" s="7"/>
      <c r="N29039" s="7"/>
    </row>
    <row r="29040" spans="4:14" s="1" customFormat="1">
      <c r="D29040" s="32"/>
      <c r="G29040" s="32"/>
      <c r="I29040" s="7"/>
      <c r="J29040" s="7"/>
      <c r="K29040" s="7"/>
      <c r="N29040" s="7"/>
    </row>
    <row r="29041" spans="4:14" s="1" customFormat="1">
      <c r="D29041" s="32"/>
      <c r="G29041" s="32"/>
      <c r="I29041" s="7"/>
      <c r="J29041" s="7"/>
      <c r="K29041" s="7"/>
      <c r="N29041" s="7"/>
    </row>
    <row r="29042" spans="4:14" s="1" customFormat="1">
      <c r="D29042" s="32"/>
      <c r="G29042" s="32"/>
      <c r="I29042" s="7"/>
      <c r="J29042" s="7"/>
      <c r="K29042" s="7"/>
      <c r="N29042" s="7"/>
    </row>
    <row r="29043" spans="4:14" s="1" customFormat="1">
      <c r="D29043" s="32"/>
      <c r="G29043" s="32"/>
      <c r="I29043" s="7"/>
      <c r="J29043" s="7"/>
      <c r="K29043" s="7"/>
      <c r="N29043" s="7"/>
    </row>
    <row r="29044" spans="4:14" s="1" customFormat="1">
      <c r="D29044" s="32"/>
      <c r="G29044" s="32"/>
      <c r="I29044" s="7"/>
      <c r="J29044" s="7"/>
      <c r="K29044" s="7"/>
      <c r="N29044" s="7"/>
    </row>
    <row r="29045" spans="4:14" s="1" customFormat="1">
      <c r="D29045" s="32"/>
      <c r="G29045" s="32"/>
      <c r="I29045" s="7"/>
      <c r="J29045" s="7"/>
      <c r="K29045" s="7"/>
      <c r="N29045" s="7"/>
    </row>
    <row r="29046" spans="4:14" s="1" customFormat="1">
      <c r="D29046" s="32"/>
      <c r="G29046" s="32"/>
      <c r="I29046" s="7"/>
      <c r="J29046" s="7"/>
      <c r="K29046" s="7"/>
      <c r="N29046" s="7"/>
    </row>
    <row r="29047" spans="4:14" s="1" customFormat="1">
      <c r="D29047" s="32"/>
      <c r="G29047" s="32"/>
      <c r="I29047" s="7"/>
      <c r="J29047" s="7"/>
      <c r="K29047" s="7"/>
      <c r="N29047" s="7"/>
    </row>
    <row r="29048" spans="4:14" s="1" customFormat="1">
      <c r="D29048" s="32"/>
      <c r="G29048" s="32"/>
      <c r="I29048" s="7"/>
      <c r="J29048" s="7"/>
      <c r="K29048" s="7"/>
      <c r="N29048" s="7"/>
    </row>
    <row r="29049" spans="4:14" s="1" customFormat="1">
      <c r="D29049" s="32"/>
      <c r="G29049" s="32"/>
      <c r="I29049" s="7"/>
      <c r="J29049" s="7"/>
      <c r="K29049" s="7"/>
      <c r="N29049" s="7"/>
    </row>
    <row r="29050" spans="4:14" s="1" customFormat="1">
      <c r="D29050" s="32"/>
      <c r="G29050" s="32"/>
      <c r="I29050" s="7"/>
      <c r="J29050" s="7"/>
      <c r="K29050" s="7"/>
      <c r="N29050" s="7"/>
    </row>
    <row r="29051" spans="4:14" s="1" customFormat="1">
      <c r="D29051" s="32"/>
      <c r="G29051" s="32"/>
      <c r="I29051" s="7"/>
      <c r="J29051" s="7"/>
      <c r="K29051" s="7"/>
      <c r="N29051" s="7"/>
    </row>
    <row r="29052" spans="4:14" s="1" customFormat="1">
      <c r="D29052" s="32"/>
      <c r="G29052" s="32"/>
      <c r="I29052" s="7"/>
      <c r="J29052" s="7"/>
      <c r="K29052" s="7"/>
      <c r="N29052" s="7"/>
    </row>
    <row r="29053" spans="4:14" s="1" customFormat="1">
      <c r="D29053" s="32"/>
      <c r="G29053" s="32"/>
      <c r="I29053" s="7"/>
      <c r="J29053" s="7"/>
      <c r="K29053" s="7"/>
      <c r="N29053" s="7"/>
    </row>
    <row r="29054" spans="4:14" s="1" customFormat="1">
      <c r="D29054" s="32"/>
      <c r="G29054" s="32"/>
      <c r="I29054" s="7"/>
      <c r="J29054" s="7"/>
      <c r="K29054" s="7"/>
      <c r="N29054" s="7"/>
    </row>
    <row r="29055" spans="4:14" s="1" customFormat="1">
      <c r="D29055" s="32"/>
      <c r="G29055" s="32"/>
      <c r="I29055" s="7"/>
      <c r="J29055" s="7"/>
      <c r="K29055" s="7"/>
      <c r="N29055" s="7"/>
    </row>
    <row r="29056" spans="4:14" s="1" customFormat="1">
      <c r="D29056" s="32"/>
      <c r="G29056" s="32"/>
      <c r="I29056" s="7"/>
      <c r="J29056" s="7"/>
      <c r="K29056" s="7"/>
      <c r="N29056" s="7"/>
    </row>
    <row r="29057" spans="4:14" s="1" customFormat="1">
      <c r="D29057" s="32"/>
      <c r="G29057" s="32"/>
      <c r="I29057" s="7"/>
      <c r="J29057" s="7"/>
      <c r="K29057" s="7"/>
      <c r="N29057" s="7"/>
    </row>
    <row r="29058" spans="4:14" s="1" customFormat="1">
      <c r="D29058" s="32"/>
      <c r="G29058" s="32"/>
      <c r="I29058" s="7"/>
      <c r="J29058" s="7"/>
      <c r="K29058" s="7"/>
      <c r="N29058" s="7"/>
    </row>
    <row r="29059" spans="4:14" s="1" customFormat="1">
      <c r="D29059" s="32"/>
      <c r="G29059" s="32"/>
      <c r="I29059" s="7"/>
      <c r="J29059" s="7"/>
      <c r="K29059" s="7"/>
      <c r="N29059" s="7"/>
    </row>
    <row r="29060" spans="4:14" s="1" customFormat="1">
      <c r="D29060" s="32"/>
      <c r="G29060" s="32"/>
      <c r="I29060" s="7"/>
      <c r="J29060" s="7"/>
      <c r="K29060" s="7"/>
      <c r="N29060" s="7"/>
    </row>
    <row r="29061" spans="4:14" s="1" customFormat="1">
      <c r="D29061" s="32"/>
      <c r="G29061" s="32"/>
      <c r="I29061" s="7"/>
      <c r="J29061" s="7"/>
      <c r="K29061" s="7"/>
      <c r="N29061" s="7"/>
    </row>
    <row r="29062" spans="4:14" s="1" customFormat="1">
      <c r="D29062" s="32"/>
      <c r="G29062" s="32"/>
      <c r="I29062" s="7"/>
      <c r="J29062" s="7"/>
      <c r="K29062" s="7"/>
      <c r="N29062" s="7"/>
    </row>
    <row r="29063" spans="4:14" s="1" customFormat="1">
      <c r="D29063" s="32"/>
      <c r="G29063" s="32"/>
      <c r="I29063" s="7"/>
      <c r="J29063" s="7"/>
      <c r="K29063" s="7"/>
      <c r="N29063" s="7"/>
    </row>
    <row r="29064" spans="4:14" s="1" customFormat="1">
      <c r="D29064" s="32"/>
      <c r="G29064" s="32"/>
      <c r="I29064" s="7"/>
      <c r="J29064" s="7"/>
      <c r="K29064" s="7"/>
      <c r="N29064" s="7"/>
    </row>
    <row r="29065" spans="4:14" s="1" customFormat="1">
      <c r="D29065" s="32"/>
      <c r="G29065" s="32"/>
      <c r="I29065" s="7"/>
      <c r="J29065" s="7"/>
      <c r="K29065" s="7"/>
      <c r="N29065" s="7"/>
    </row>
    <row r="29066" spans="4:14" s="1" customFormat="1">
      <c r="D29066" s="32"/>
      <c r="G29066" s="32"/>
      <c r="I29066" s="7"/>
      <c r="J29066" s="7"/>
      <c r="K29066" s="7"/>
      <c r="N29066" s="7"/>
    </row>
    <row r="29067" spans="4:14" s="1" customFormat="1">
      <c r="D29067" s="32"/>
      <c r="G29067" s="32"/>
      <c r="I29067" s="7"/>
      <c r="J29067" s="7"/>
      <c r="K29067" s="7"/>
      <c r="N29067" s="7"/>
    </row>
    <row r="29068" spans="4:14" s="1" customFormat="1">
      <c r="D29068" s="32"/>
      <c r="G29068" s="32"/>
      <c r="I29068" s="7"/>
      <c r="J29068" s="7"/>
      <c r="K29068" s="7"/>
      <c r="N29068" s="7"/>
    </row>
    <row r="29069" spans="4:14" s="1" customFormat="1">
      <c r="D29069" s="32"/>
      <c r="G29069" s="32"/>
      <c r="I29069" s="7"/>
      <c r="J29069" s="7"/>
      <c r="K29069" s="7"/>
      <c r="N29069" s="7"/>
    </row>
    <row r="29070" spans="4:14" s="1" customFormat="1">
      <c r="D29070" s="32"/>
      <c r="G29070" s="32"/>
      <c r="I29070" s="7"/>
      <c r="J29070" s="7"/>
      <c r="K29070" s="7"/>
      <c r="N29070" s="7"/>
    </row>
    <row r="29071" spans="4:14" s="1" customFormat="1">
      <c r="D29071" s="32"/>
      <c r="G29071" s="32"/>
      <c r="I29071" s="7"/>
      <c r="J29071" s="7"/>
      <c r="K29071" s="7"/>
      <c r="N29071" s="7"/>
    </row>
    <row r="29072" spans="4:14" s="1" customFormat="1">
      <c r="D29072" s="32"/>
      <c r="G29072" s="32"/>
      <c r="I29072" s="7"/>
      <c r="J29072" s="7"/>
      <c r="K29072" s="7"/>
      <c r="N29072" s="7"/>
    </row>
    <row r="29073" spans="4:14" s="1" customFormat="1">
      <c r="D29073" s="32"/>
      <c r="G29073" s="32"/>
      <c r="I29073" s="7"/>
      <c r="J29073" s="7"/>
      <c r="K29073" s="7"/>
      <c r="N29073" s="7"/>
    </row>
    <row r="29074" spans="4:14" s="1" customFormat="1">
      <c r="D29074" s="32"/>
      <c r="G29074" s="32"/>
      <c r="I29074" s="7"/>
      <c r="J29074" s="7"/>
      <c r="K29074" s="7"/>
      <c r="N29074" s="7"/>
    </row>
    <row r="29075" spans="4:14" s="1" customFormat="1">
      <c r="D29075" s="32"/>
      <c r="G29075" s="32"/>
      <c r="I29075" s="7"/>
      <c r="J29075" s="7"/>
      <c r="K29075" s="7"/>
      <c r="N29075" s="7"/>
    </row>
    <row r="29076" spans="4:14" s="1" customFormat="1">
      <c r="D29076" s="32"/>
      <c r="G29076" s="32"/>
      <c r="I29076" s="7"/>
      <c r="J29076" s="7"/>
      <c r="K29076" s="7"/>
      <c r="N29076" s="7"/>
    </row>
    <row r="29077" spans="4:14" s="1" customFormat="1">
      <c r="D29077" s="32"/>
      <c r="G29077" s="32"/>
      <c r="I29077" s="7"/>
      <c r="J29077" s="7"/>
      <c r="K29077" s="7"/>
      <c r="N29077" s="7"/>
    </row>
    <row r="29078" spans="4:14" s="1" customFormat="1">
      <c r="D29078" s="32"/>
      <c r="G29078" s="32"/>
      <c r="I29078" s="7"/>
      <c r="J29078" s="7"/>
      <c r="K29078" s="7"/>
      <c r="N29078" s="7"/>
    </row>
    <row r="29079" spans="4:14" s="1" customFormat="1">
      <c r="D29079" s="32"/>
      <c r="G29079" s="32"/>
      <c r="I29079" s="7"/>
      <c r="J29079" s="7"/>
      <c r="K29079" s="7"/>
      <c r="N29079" s="7"/>
    </row>
    <row r="29080" spans="4:14" s="1" customFormat="1">
      <c r="D29080" s="32"/>
      <c r="G29080" s="32"/>
      <c r="I29080" s="7"/>
      <c r="J29080" s="7"/>
      <c r="K29080" s="7"/>
      <c r="N29080" s="7"/>
    </row>
    <row r="29081" spans="4:14" s="1" customFormat="1">
      <c r="D29081" s="32"/>
      <c r="G29081" s="32"/>
      <c r="I29081" s="7"/>
      <c r="J29081" s="7"/>
      <c r="K29081" s="7"/>
      <c r="N29081" s="7"/>
    </row>
    <row r="29082" spans="4:14" s="1" customFormat="1">
      <c r="D29082" s="32"/>
      <c r="G29082" s="32"/>
      <c r="I29082" s="7"/>
      <c r="J29082" s="7"/>
      <c r="K29082" s="7"/>
      <c r="N29082" s="7"/>
    </row>
    <row r="29083" spans="4:14" s="1" customFormat="1">
      <c r="D29083" s="32"/>
      <c r="G29083" s="32"/>
      <c r="I29083" s="7"/>
      <c r="J29083" s="7"/>
      <c r="K29083" s="7"/>
      <c r="N29083" s="7"/>
    </row>
    <row r="29084" spans="4:14" s="1" customFormat="1">
      <c r="D29084" s="32"/>
      <c r="G29084" s="32"/>
      <c r="I29084" s="7"/>
      <c r="J29084" s="7"/>
      <c r="K29084" s="7"/>
      <c r="N29084" s="7"/>
    </row>
    <row r="29085" spans="4:14" s="1" customFormat="1">
      <c r="D29085" s="32"/>
      <c r="G29085" s="32"/>
      <c r="I29085" s="7"/>
      <c r="J29085" s="7"/>
      <c r="K29085" s="7"/>
      <c r="N29085" s="7"/>
    </row>
    <row r="29086" spans="4:14" s="1" customFormat="1">
      <c r="D29086" s="32"/>
      <c r="G29086" s="32"/>
      <c r="I29086" s="7"/>
      <c r="J29086" s="7"/>
      <c r="K29086" s="7"/>
      <c r="N29086" s="7"/>
    </row>
    <row r="29087" spans="4:14" s="1" customFormat="1">
      <c r="D29087" s="32"/>
      <c r="G29087" s="32"/>
      <c r="I29087" s="7"/>
      <c r="J29087" s="7"/>
      <c r="K29087" s="7"/>
      <c r="N29087" s="7"/>
    </row>
    <row r="29088" spans="4:14" s="1" customFormat="1">
      <c r="D29088" s="32"/>
      <c r="G29088" s="32"/>
      <c r="I29088" s="7"/>
      <c r="J29088" s="7"/>
      <c r="K29088" s="7"/>
      <c r="N29088" s="7"/>
    </row>
    <row r="29089" spans="4:14" s="1" customFormat="1">
      <c r="D29089" s="32"/>
      <c r="G29089" s="32"/>
      <c r="I29089" s="7"/>
      <c r="J29089" s="7"/>
      <c r="K29089" s="7"/>
      <c r="N29089" s="7"/>
    </row>
    <row r="29090" spans="4:14" s="1" customFormat="1">
      <c r="D29090" s="32"/>
      <c r="G29090" s="32"/>
      <c r="I29090" s="7"/>
      <c r="J29090" s="7"/>
      <c r="K29090" s="7"/>
      <c r="N29090" s="7"/>
    </row>
    <row r="29091" spans="4:14" s="1" customFormat="1">
      <c r="D29091" s="32"/>
      <c r="G29091" s="32"/>
      <c r="I29091" s="7"/>
      <c r="J29091" s="7"/>
      <c r="K29091" s="7"/>
      <c r="N29091" s="7"/>
    </row>
    <row r="29092" spans="4:14" s="1" customFormat="1">
      <c r="D29092" s="32"/>
      <c r="G29092" s="32"/>
      <c r="I29092" s="7"/>
      <c r="J29092" s="7"/>
      <c r="K29092" s="7"/>
      <c r="N29092" s="7"/>
    </row>
    <row r="29093" spans="4:14" s="1" customFormat="1">
      <c r="D29093" s="32"/>
      <c r="G29093" s="32"/>
      <c r="I29093" s="7"/>
      <c r="J29093" s="7"/>
      <c r="K29093" s="7"/>
      <c r="N29093" s="7"/>
    </row>
    <row r="29094" spans="4:14" s="1" customFormat="1">
      <c r="D29094" s="32"/>
      <c r="G29094" s="32"/>
      <c r="I29094" s="7"/>
      <c r="J29094" s="7"/>
      <c r="K29094" s="7"/>
      <c r="N29094" s="7"/>
    </row>
    <row r="29095" spans="4:14" s="1" customFormat="1">
      <c r="D29095" s="32"/>
      <c r="G29095" s="32"/>
      <c r="I29095" s="7"/>
      <c r="J29095" s="7"/>
      <c r="K29095" s="7"/>
      <c r="N29095" s="7"/>
    </row>
    <row r="29096" spans="4:14" s="1" customFormat="1">
      <c r="D29096" s="32"/>
      <c r="G29096" s="32"/>
      <c r="I29096" s="7"/>
      <c r="J29096" s="7"/>
      <c r="K29096" s="7"/>
      <c r="N29096" s="7"/>
    </row>
    <row r="29097" spans="4:14" s="1" customFormat="1">
      <c r="D29097" s="32"/>
      <c r="G29097" s="32"/>
      <c r="I29097" s="7"/>
      <c r="J29097" s="7"/>
      <c r="K29097" s="7"/>
      <c r="N29097" s="7"/>
    </row>
    <row r="29098" spans="4:14" s="1" customFormat="1">
      <c r="D29098" s="32"/>
      <c r="G29098" s="32"/>
      <c r="I29098" s="7"/>
      <c r="J29098" s="7"/>
      <c r="K29098" s="7"/>
      <c r="N29098" s="7"/>
    </row>
    <row r="29099" spans="4:14" s="1" customFormat="1">
      <c r="D29099" s="32"/>
      <c r="G29099" s="32"/>
      <c r="I29099" s="7"/>
      <c r="J29099" s="7"/>
      <c r="K29099" s="7"/>
      <c r="N29099" s="7"/>
    </row>
    <row r="29100" spans="4:14" s="1" customFormat="1">
      <c r="D29100" s="32"/>
      <c r="G29100" s="32"/>
      <c r="I29100" s="7"/>
      <c r="J29100" s="7"/>
      <c r="K29100" s="7"/>
      <c r="N29100" s="7"/>
    </row>
    <row r="29101" spans="4:14" s="1" customFormat="1">
      <c r="D29101" s="32"/>
      <c r="G29101" s="32"/>
      <c r="I29101" s="7"/>
      <c r="J29101" s="7"/>
      <c r="K29101" s="7"/>
      <c r="N29101" s="7"/>
    </row>
    <row r="29102" spans="4:14" s="1" customFormat="1">
      <c r="D29102" s="32"/>
      <c r="G29102" s="32"/>
      <c r="I29102" s="7"/>
      <c r="J29102" s="7"/>
      <c r="K29102" s="7"/>
      <c r="N29102" s="7"/>
    </row>
    <row r="29103" spans="4:14" s="1" customFormat="1">
      <c r="D29103" s="32"/>
      <c r="G29103" s="32"/>
      <c r="I29103" s="7"/>
      <c r="J29103" s="7"/>
      <c r="K29103" s="7"/>
      <c r="N29103" s="7"/>
    </row>
    <row r="29104" spans="4:14" s="1" customFormat="1">
      <c r="D29104" s="32"/>
      <c r="G29104" s="32"/>
      <c r="I29104" s="7"/>
      <c r="J29104" s="7"/>
      <c r="K29104" s="7"/>
      <c r="N29104" s="7"/>
    </row>
    <row r="29105" spans="4:14" s="1" customFormat="1">
      <c r="D29105" s="32"/>
      <c r="G29105" s="32"/>
      <c r="I29105" s="7"/>
      <c r="J29105" s="7"/>
      <c r="K29105" s="7"/>
      <c r="N29105" s="7"/>
    </row>
    <row r="29106" spans="4:14" s="1" customFormat="1">
      <c r="D29106" s="32"/>
      <c r="G29106" s="32"/>
      <c r="I29106" s="7"/>
      <c r="J29106" s="7"/>
      <c r="K29106" s="7"/>
      <c r="N29106" s="7"/>
    </row>
    <row r="29107" spans="4:14" s="1" customFormat="1">
      <c r="D29107" s="32"/>
      <c r="G29107" s="32"/>
      <c r="I29107" s="7"/>
      <c r="J29107" s="7"/>
      <c r="K29107" s="7"/>
      <c r="N29107" s="7"/>
    </row>
    <row r="29108" spans="4:14" s="1" customFormat="1">
      <c r="D29108" s="32"/>
      <c r="G29108" s="32"/>
      <c r="I29108" s="7"/>
      <c r="J29108" s="7"/>
      <c r="K29108" s="7"/>
      <c r="N29108" s="7"/>
    </row>
    <row r="29109" spans="4:14" s="1" customFormat="1">
      <c r="D29109" s="32"/>
      <c r="G29109" s="32"/>
      <c r="I29109" s="7"/>
      <c r="J29109" s="7"/>
      <c r="K29109" s="7"/>
      <c r="N29109" s="7"/>
    </row>
    <row r="29110" spans="4:14" s="1" customFormat="1">
      <c r="D29110" s="32"/>
      <c r="G29110" s="32"/>
      <c r="I29110" s="7"/>
      <c r="J29110" s="7"/>
      <c r="K29110" s="7"/>
      <c r="N29110" s="7"/>
    </row>
    <row r="29111" spans="4:14" s="1" customFormat="1">
      <c r="D29111" s="32"/>
      <c r="G29111" s="32"/>
      <c r="I29111" s="7"/>
      <c r="J29111" s="7"/>
      <c r="K29111" s="7"/>
      <c r="N29111" s="7"/>
    </row>
    <row r="29112" spans="4:14" s="1" customFormat="1">
      <c r="D29112" s="32"/>
      <c r="G29112" s="32"/>
      <c r="I29112" s="7"/>
      <c r="J29112" s="7"/>
      <c r="K29112" s="7"/>
      <c r="N29112" s="7"/>
    </row>
    <row r="29113" spans="4:14" s="1" customFormat="1">
      <c r="D29113" s="32"/>
      <c r="G29113" s="32"/>
      <c r="I29113" s="7"/>
      <c r="J29113" s="7"/>
      <c r="K29113" s="7"/>
      <c r="N29113" s="7"/>
    </row>
    <row r="29114" spans="4:14" s="1" customFormat="1">
      <c r="D29114" s="32"/>
      <c r="G29114" s="32"/>
      <c r="I29114" s="7"/>
      <c r="J29114" s="7"/>
      <c r="K29114" s="7"/>
      <c r="N29114" s="7"/>
    </row>
    <row r="29115" spans="4:14" s="1" customFormat="1">
      <c r="D29115" s="32"/>
      <c r="G29115" s="32"/>
      <c r="I29115" s="7"/>
      <c r="J29115" s="7"/>
      <c r="K29115" s="7"/>
      <c r="N29115" s="7"/>
    </row>
    <row r="29116" spans="4:14" s="1" customFormat="1">
      <c r="D29116" s="32"/>
      <c r="G29116" s="32"/>
      <c r="I29116" s="7"/>
      <c r="J29116" s="7"/>
      <c r="K29116" s="7"/>
      <c r="N29116" s="7"/>
    </row>
    <row r="29117" spans="4:14" s="1" customFormat="1">
      <c r="D29117" s="32"/>
      <c r="G29117" s="32"/>
      <c r="I29117" s="7"/>
      <c r="J29117" s="7"/>
      <c r="K29117" s="7"/>
      <c r="N29117" s="7"/>
    </row>
    <row r="29118" spans="4:14" s="1" customFormat="1">
      <c r="D29118" s="32"/>
      <c r="G29118" s="32"/>
      <c r="I29118" s="7"/>
      <c r="J29118" s="7"/>
      <c r="K29118" s="7"/>
      <c r="N29118" s="7"/>
    </row>
    <row r="29119" spans="4:14" s="1" customFormat="1">
      <c r="D29119" s="32"/>
      <c r="G29119" s="32"/>
      <c r="I29119" s="7"/>
      <c r="J29119" s="7"/>
      <c r="K29119" s="7"/>
      <c r="N29119" s="7"/>
    </row>
    <row r="29120" spans="4:14" s="1" customFormat="1">
      <c r="D29120" s="32"/>
      <c r="G29120" s="32"/>
      <c r="I29120" s="7"/>
      <c r="J29120" s="7"/>
      <c r="K29120" s="7"/>
      <c r="N29120" s="7"/>
    </row>
    <row r="29121" spans="4:14" s="1" customFormat="1">
      <c r="D29121" s="32"/>
      <c r="G29121" s="32"/>
      <c r="I29121" s="7"/>
      <c r="J29121" s="7"/>
      <c r="K29121" s="7"/>
      <c r="N29121" s="7"/>
    </row>
    <row r="29122" spans="4:14" s="1" customFormat="1">
      <c r="D29122" s="32"/>
      <c r="G29122" s="32"/>
      <c r="I29122" s="7"/>
      <c r="J29122" s="7"/>
      <c r="K29122" s="7"/>
      <c r="N29122" s="7"/>
    </row>
    <row r="29123" spans="4:14" s="1" customFormat="1">
      <c r="D29123" s="32"/>
      <c r="G29123" s="32"/>
      <c r="I29123" s="7"/>
      <c r="J29123" s="7"/>
      <c r="K29123" s="7"/>
      <c r="N29123" s="7"/>
    </row>
    <row r="29124" spans="4:14" s="1" customFormat="1">
      <c r="D29124" s="32"/>
      <c r="G29124" s="32"/>
      <c r="I29124" s="7"/>
      <c r="J29124" s="7"/>
      <c r="K29124" s="7"/>
      <c r="N29124" s="7"/>
    </row>
    <row r="29125" spans="4:14" s="1" customFormat="1">
      <c r="D29125" s="32"/>
      <c r="G29125" s="32"/>
      <c r="I29125" s="7"/>
      <c r="J29125" s="7"/>
      <c r="K29125" s="7"/>
      <c r="N29125" s="7"/>
    </row>
    <row r="29126" spans="4:14" s="1" customFormat="1">
      <c r="D29126" s="32"/>
      <c r="G29126" s="32"/>
      <c r="I29126" s="7"/>
      <c r="J29126" s="7"/>
      <c r="K29126" s="7"/>
      <c r="N29126" s="7"/>
    </row>
    <row r="29127" spans="4:14" s="1" customFormat="1">
      <c r="D29127" s="32"/>
      <c r="G29127" s="32"/>
      <c r="I29127" s="7"/>
      <c r="J29127" s="7"/>
      <c r="K29127" s="7"/>
      <c r="N29127" s="7"/>
    </row>
    <row r="29128" spans="4:14" s="1" customFormat="1">
      <c r="D29128" s="32"/>
      <c r="G29128" s="32"/>
      <c r="I29128" s="7"/>
      <c r="J29128" s="7"/>
      <c r="K29128" s="7"/>
      <c r="N29128" s="7"/>
    </row>
    <row r="29129" spans="4:14" s="1" customFormat="1">
      <c r="D29129" s="32"/>
      <c r="G29129" s="32"/>
      <c r="I29129" s="7"/>
      <c r="J29129" s="7"/>
      <c r="K29129" s="7"/>
      <c r="N29129" s="7"/>
    </row>
    <row r="29130" spans="4:14" s="1" customFormat="1">
      <c r="D29130" s="32"/>
      <c r="G29130" s="32"/>
      <c r="I29130" s="7"/>
      <c r="J29130" s="7"/>
      <c r="K29130" s="7"/>
      <c r="N29130" s="7"/>
    </row>
    <row r="29131" spans="4:14" s="1" customFormat="1">
      <c r="D29131" s="32"/>
      <c r="G29131" s="32"/>
      <c r="I29131" s="7"/>
      <c r="J29131" s="7"/>
      <c r="K29131" s="7"/>
      <c r="N29131" s="7"/>
    </row>
    <row r="29132" spans="4:14" s="1" customFormat="1">
      <c r="D29132" s="32"/>
      <c r="G29132" s="32"/>
      <c r="I29132" s="7"/>
      <c r="J29132" s="7"/>
      <c r="K29132" s="7"/>
      <c r="N29132" s="7"/>
    </row>
    <row r="29133" spans="4:14" s="1" customFormat="1">
      <c r="D29133" s="32"/>
      <c r="G29133" s="32"/>
      <c r="I29133" s="7"/>
      <c r="J29133" s="7"/>
      <c r="K29133" s="7"/>
      <c r="N29133" s="7"/>
    </row>
    <row r="29134" spans="4:14" s="1" customFormat="1">
      <c r="D29134" s="32"/>
      <c r="G29134" s="32"/>
      <c r="I29134" s="7"/>
      <c r="J29134" s="7"/>
      <c r="K29134" s="7"/>
      <c r="N29134" s="7"/>
    </row>
    <row r="29135" spans="4:14" s="1" customFormat="1">
      <c r="D29135" s="32"/>
      <c r="G29135" s="32"/>
      <c r="I29135" s="7"/>
      <c r="J29135" s="7"/>
      <c r="K29135" s="7"/>
      <c r="N29135" s="7"/>
    </row>
    <row r="29136" spans="4:14" s="1" customFormat="1">
      <c r="D29136" s="32"/>
      <c r="G29136" s="32"/>
      <c r="I29136" s="7"/>
      <c r="J29136" s="7"/>
      <c r="K29136" s="7"/>
      <c r="N29136" s="7"/>
    </row>
    <row r="29137" spans="4:14" s="1" customFormat="1">
      <c r="D29137" s="32"/>
      <c r="G29137" s="32"/>
      <c r="I29137" s="7"/>
      <c r="J29137" s="7"/>
      <c r="K29137" s="7"/>
      <c r="N29137" s="7"/>
    </row>
    <row r="29138" spans="4:14" s="1" customFormat="1">
      <c r="D29138" s="32"/>
      <c r="G29138" s="32"/>
      <c r="I29138" s="7"/>
      <c r="J29138" s="7"/>
      <c r="K29138" s="7"/>
      <c r="N29138" s="7"/>
    </row>
    <row r="29139" spans="4:14" s="1" customFormat="1">
      <c r="D29139" s="32"/>
      <c r="G29139" s="32"/>
      <c r="I29139" s="7"/>
      <c r="J29139" s="7"/>
      <c r="K29139" s="7"/>
      <c r="N29139" s="7"/>
    </row>
    <row r="29140" spans="4:14" s="1" customFormat="1">
      <c r="D29140" s="32"/>
      <c r="G29140" s="32"/>
      <c r="I29140" s="7"/>
      <c r="J29140" s="7"/>
      <c r="K29140" s="7"/>
      <c r="N29140" s="7"/>
    </row>
    <row r="29141" spans="4:14" s="1" customFormat="1">
      <c r="D29141" s="32"/>
      <c r="G29141" s="32"/>
      <c r="I29141" s="7"/>
      <c r="J29141" s="7"/>
      <c r="K29141" s="7"/>
      <c r="N29141" s="7"/>
    </row>
    <row r="29142" spans="4:14" s="1" customFormat="1">
      <c r="D29142" s="32"/>
      <c r="G29142" s="32"/>
      <c r="I29142" s="7"/>
      <c r="J29142" s="7"/>
      <c r="K29142" s="7"/>
      <c r="N29142" s="7"/>
    </row>
    <row r="29143" spans="4:14" s="1" customFormat="1">
      <c r="D29143" s="32"/>
      <c r="G29143" s="32"/>
      <c r="I29143" s="7"/>
      <c r="J29143" s="7"/>
      <c r="K29143" s="7"/>
      <c r="N29143" s="7"/>
    </row>
    <row r="29144" spans="4:14" s="1" customFormat="1">
      <c r="D29144" s="32"/>
      <c r="G29144" s="32"/>
      <c r="I29144" s="7"/>
      <c r="J29144" s="7"/>
      <c r="K29144" s="7"/>
      <c r="N29144" s="7"/>
    </row>
    <row r="29145" spans="4:14" s="1" customFormat="1">
      <c r="D29145" s="32"/>
      <c r="G29145" s="32"/>
      <c r="I29145" s="7"/>
      <c r="J29145" s="7"/>
      <c r="K29145" s="7"/>
      <c r="N29145" s="7"/>
    </row>
    <row r="29146" spans="4:14" s="1" customFormat="1">
      <c r="D29146" s="32"/>
      <c r="G29146" s="32"/>
      <c r="I29146" s="7"/>
      <c r="J29146" s="7"/>
      <c r="K29146" s="7"/>
      <c r="N29146" s="7"/>
    </row>
    <row r="29147" spans="4:14" s="1" customFormat="1">
      <c r="D29147" s="32"/>
      <c r="G29147" s="32"/>
      <c r="I29147" s="7"/>
      <c r="J29147" s="7"/>
      <c r="K29147" s="7"/>
      <c r="N29147" s="7"/>
    </row>
    <row r="29148" spans="4:14" s="1" customFormat="1">
      <c r="D29148" s="32"/>
      <c r="G29148" s="32"/>
      <c r="I29148" s="7"/>
      <c r="J29148" s="7"/>
      <c r="K29148" s="7"/>
      <c r="N29148" s="7"/>
    </row>
    <row r="29149" spans="4:14" s="1" customFormat="1">
      <c r="D29149" s="32"/>
      <c r="G29149" s="32"/>
      <c r="I29149" s="7"/>
      <c r="J29149" s="7"/>
      <c r="K29149" s="7"/>
      <c r="N29149" s="7"/>
    </row>
    <row r="29150" spans="4:14" s="1" customFormat="1">
      <c r="D29150" s="32"/>
      <c r="G29150" s="32"/>
      <c r="I29150" s="7"/>
      <c r="J29150" s="7"/>
      <c r="K29150" s="7"/>
      <c r="N29150" s="7"/>
    </row>
    <row r="29151" spans="4:14" s="1" customFormat="1">
      <c r="D29151" s="32"/>
      <c r="G29151" s="32"/>
      <c r="I29151" s="7"/>
      <c r="J29151" s="7"/>
      <c r="K29151" s="7"/>
      <c r="N29151" s="7"/>
    </row>
    <row r="29152" spans="4:14" s="1" customFormat="1">
      <c r="D29152" s="32"/>
      <c r="G29152" s="32"/>
      <c r="I29152" s="7"/>
      <c r="J29152" s="7"/>
      <c r="K29152" s="7"/>
      <c r="N29152" s="7"/>
    </row>
    <row r="29153" spans="4:14" s="1" customFormat="1">
      <c r="D29153" s="32"/>
      <c r="G29153" s="32"/>
      <c r="I29153" s="7"/>
      <c r="J29153" s="7"/>
      <c r="K29153" s="7"/>
      <c r="N29153" s="7"/>
    </row>
    <row r="29154" spans="4:14" s="1" customFormat="1">
      <c r="D29154" s="32"/>
      <c r="G29154" s="32"/>
      <c r="I29154" s="7"/>
      <c r="J29154" s="7"/>
      <c r="K29154" s="7"/>
      <c r="N29154" s="7"/>
    </row>
    <row r="29155" spans="4:14" s="1" customFormat="1">
      <c r="D29155" s="32"/>
      <c r="G29155" s="32"/>
      <c r="I29155" s="7"/>
      <c r="J29155" s="7"/>
      <c r="K29155" s="7"/>
      <c r="N29155" s="7"/>
    </row>
    <row r="29156" spans="4:14" s="1" customFormat="1">
      <c r="D29156" s="32"/>
      <c r="G29156" s="32"/>
      <c r="I29156" s="7"/>
      <c r="J29156" s="7"/>
      <c r="K29156" s="7"/>
      <c r="N29156" s="7"/>
    </row>
    <row r="29157" spans="4:14" s="1" customFormat="1">
      <c r="D29157" s="32"/>
      <c r="G29157" s="32"/>
      <c r="I29157" s="7"/>
      <c r="J29157" s="7"/>
      <c r="K29157" s="7"/>
      <c r="N29157" s="7"/>
    </row>
    <row r="29158" spans="4:14" s="1" customFormat="1">
      <c r="D29158" s="32"/>
      <c r="G29158" s="32"/>
      <c r="I29158" s="7"/>
      <c r="J29158" s="7"/>
      <c r="K29158" s="7"/>
      <c r="N29158" s="7"/>
    </row>
    <row r="29159" spans="4:14" s="1" customFormat="1">
      <c r="D29159" s="32"/>
      <c r="G29159" s="32"/>
      <c r="I29159" s="7"/>
      <c r="J29159" s="7"/>
      <c r="K29159" s="7"/>
      <c r="N29159" s="7"/>
    </row>
    <row r="29160" spans="4:14" s="1" customFormat="1">
      <c r="D29160" s="32"/>
      <c r="G29160" s="32"/>
      <c r="I29160" s="7"/>
      <c r="J29160" s="7"/>
      <c r="K29160" s="7"/>
      <c r="N29160" s="7"/>
    </row>
    <row r="29161" spans="4:14" s="1" customFormat="1">
      <c r="D29161" s="32"/>
      <c r="G29161" s="32"/>
      <c r="I29161" s="7"/>
      <c r="J29161" s="7"/>
      <c r="K29161" s="7"/>
      <c r="N29161" s="7"/>
    </row>
    <row r="29162" spans="4:14" s="1" customFormat="1">
      <c r="D29162" s="32"/>
      <c r="G29162" s="32"/>
      <c r="I29162" s="7"/>
      <c r="J29162" s="7"/>
      <c r="K29162" s="7"/>
      <c r="N29162" s="7"/>
    </row>
    <row r="29163" spans="4:14" s="1" customFormat="1">
      <c r="D29163" s="32"/>
      <c r="G29163" s="32"/>
      <c r="I29163" s="7"/>
      <c r="J29163" s="7"/>
      <c r="K29163" s="7"/>
      <c r="N29163" s="7"/>
    </row>
    <row r="29164" spans="4:14" s="1" customFormat="1">
      <c r="D29164" s="32"/>
      <c r="G29164" s="32"/>
      <c r="I29164" s="7"/>
      <c r="J29164" s="7"/>
      <c r="K29164" s="7"/>
      <c r="N29164" s="7"/>
    </row>
    <row r="29165" spans="4:14" s="1" customFormat="1">
      <c r="D29165" s="32"/>
      <c r="G29165" s="32"/>
      <c r="I29165" s="7"/>
      <c r="J29165" s="7"/>
      <c r="K29165" s="7"/>
      <c r="N29165" s="7"/>
    </row>
    <row r="29166" spans="4:14" s="1" customFormat="1">
      <c r="D29166" s="32"/>
      <c r="G29166" s="32"/>
      <c r="I29166" s="7"/>
      <c r="J29166" s="7"/>
      <c r="K29166" s="7"/>
      <c r="N29166" s="7"/>
    </row>
    <row r="29167" spans="4:14" s="1" customFormat="1">
      <c r="D29167" s="32"/>
      <c r="G29167" s="32"/>
      <c r="I29167" s="7"/>
      <c r="J29167" s="7"/>
      <c r="K29167" s="7"/>
      <c r="N29167" s="7"/>
    </row>
    <row r="29168" spans="4:14" s="1" customFormat="1">
      <c r="D29168" s="32"/>
      <c r="G29168" s="32"/>
      <c r="I29168" s="7"/>
      <c r="J29168" s="7"/>
      <c r="K29168" s="7"/>
      <c r="N29168" s="7"/>
    </row>
    <row r="29169" spans="4:14" s="1" customFormat="1">
      <c r="D29169" s="32"/>
      <c r="G29169" s="32"/>
      <c r="I29169" s="7"/>
      <c r="J29169" s="7"/>
      <c r="K29169" s="7"/>
      <c r="N29169" s="7"/>
    </row>
    <row r="29170" spans="4:14" s="1" customFormat="1">
      <c r="D29170" s="32"/>
      <c r="G29170" s="32"/>
      <c r="I29170" s="7"/>
      <c r="J29170" s="7"/>
      <c r="K29170" s="7"/>
      <c r="N29170" s="7"/>
    </row>
    <row r="29171" spans="4:14" s="1" customFormat="1">
      <c r="D29171" s="32"/>
      <c r="G29171" s="32"/>
      <c r="I29171" s="7"/>
      <c r="J29171" s="7"/>
      <c r="K29171" s="7"/>
      <c r="N29171" s="7"/>
    </row>
    <row r="29172" spans="4:14" s="1" customFormat="1">
      <c r="D29172" s="32"/>
      <c r="G29172" s="32"/>
      <c r="I29172" s="7"/>
      <c r="J29172" s="7"/>
      <c r="K29172" s="7"/>
      <c r="N29172" s="7"/>
    </row>
    <row r="29173" spans="4:14" s="1" customFormat="1">
      <c r="D29173" s="32"/>
      <c r="G29173" s="32"/>
      <c r="I29173" s="7"/>
      <c r="J29173" s="7"/>
      <c r="K29173" s="7"/>
      <c r="N29173" s="7"/>
    </row>
    <row r="29174" spans="4:14" s="1" customFormat="1">
      <c r="D29174" s="32"/>
      <c r="G29174" s="32"/>
      <c r="I29174" s="7"/>
      <c r="J29174" s="7"/>
      <c r="K29174" s="7"/>
      <c r="N29174" s="7"/>
    </row>
    <row r="29175" spans="4:14" s="1" customFormat="1">
      <c r="D29175" s="32"/>
      <c r="G29175" s="32"/>
      <c r="I29175" s="7"/>
      <c r="J29175" s="7"/>
      <c r="K29175" s="7"/>
      <c r="N29175" s="7"/>
    </row>
    <row r="29176" spans="4:14" s="1" customFormat="1">
      <c r="D29176" s="32"/>
      <c r="G29176" s="32"/>
      <c r="I29176" s="7"/>
      <c r="J29176" s="7"/>
      <c r="K29176" s="7"/>
      <c r="N29176" s="7"/>
    </row>
    <row r="29177" spans="4:14" s="1" customFormat="1">
      <c r="D29177" s="32"/>
      <c r="G29177" s="32"/>
      <c r="I29177" s="7"/>
      <c r="J29177" s="7"/>
      <c r="K29177" s="7"/>
      <c r="N29177" s="7"/>
    </row>
    <row r="29178" spans="4:14" s="1" customFormat="1">
      <c r="D29178" s="32"/>
      <c r="G29178" s="32"/>
      <c r="I29178" s="7"/>
      <c r="J29178" s="7"/>
      <c r="K29178" s="7"/>
      <c r="N29178" s="7"/>
    </row>
    <row r="29179" spans="4:14" s="1" customFormat="1">
      <c r="D29179" s="32"/>
      <c r="G29179" s="32"/>
      <c r="I29179" s="7"/>
      <c r="J29179" s="7"/>
      <c r="K29179" s="7"/>
      <c r="N29179" s="7"/>
    </row>
    <row r="29180" spans="4:14" s="1" customFormat="1">
      <c r="D29180" s="32"/>
      <c r="G29180" s="32"/>
      <c r="I29180" s="7"/>
      <c r="J29180" s="7"/>
      <c r="K29180" s="7"/>
      <c r="N29180" s="7"/>
    </row>
    <row r="29181" spans="4:14" s="1" customFormat="1">
      <c r="D29181" s="32"/>
      <c r="G29181" s="32"/>
      <c r="I29181" s="7"/>
      <c r="J29181" s="7"/>
      <c r="K29181" s="7"/>
      <c r="N29181" s="7"/>
    </row>
    <row r="29182" spans="4:14" s="1" customFormat="1">
      <c r="D29182" s="32"/>
      <c r="G29182" s="32"/>
      <c r="I29182" s="7"/>
      <c r="J29182" s="7"/>
      <c r="K29182" s="7"/>
      <c r="N29182" s="7"/>
    </row>
    <row r="29183" spans="4:14" s="1" customFormat="1">
      <c r="D29183" s="32"/>
      <c r="G29183" s="32"/>
      <c r="I29183" s="7"/>
      <c r="J29183" s="7"/>
      <c r="K29183" s="7"/>
      <c r="N29183" s="7"/>
    </row>
    <row r="29184" spans="4:14" s="1" customFormat="1">
      <c r="D29184" s="32"/>
      <c r="G29184" s="32"/>
      <c r="I29184" s="7"/>
      <c r="J29184" s="7"/>
      <c r="K29184" s="7"/>
      <c r="N29184" s="7"/>
    </row>
    <row r="29185" spans="4:14" s="1" customFormat="1">
      <c r="D29185" s="32"/>
      <c r="G29185" s="32"/>
      <c r="I29185" s="7"/>
      <c r="J29185" s="7"/>
      <c r="K29185" s="7"/>
      <c r="N29185" s="7"/>
    </row>
    <row r="29186" spans="4:14" s="1" customFormat="1">
      <c r="D29186" s="32"/>
      <c r="G29186" s="32"/>
      <c r="I29186" s="7"/>
      <c r="J29186" s="7"/>
      <c r="K29186" s="7"/>
      <c r="N29186" s="7"/>
    </row>
    <row r="29187" spans="4:14" s="1" customFormat="1">
      <c r="D29187" s="32"/>
      <c r="G29187" s="32"/>
      <c r="I29187" s="7"/>
      <c r="J29187" s="7"/>
      <c r="K29187" s="7"/>
      <c r="N29187" s="7"/>
    </row>
    <row r="29188" spans="4:14" s="1" customFormat="1">
      <c r="D29188" s="32"/>
      <c r="G29188" s="32"/>
      <c r="I29188" s="7"/>
      <c r="J29188" s="7"/>
      <c r="K29188" s="7"/>
      <c r="N29188" s="7"/>
    </row>
    <row r="29189" spans="4:14" s="1" customFormat="1">
      <c r="D29189" s="32"/>
      <c r="G29189" s="32"/>
      <c r="I29189" s="7"/>
      <c r="J29189" s="7"/>
      <c r="K29189" s="7"/>
      <c r="N29189" s="7"/>
    </row>
    <row r="29190" spans="4:14" s="1" customFormat="1">
      <c r="D29190" s="32"/>
      <c r="G29190" s="32"/>
      <c r="I29190" s="7"/>
      <c r="J29190" s="7"/>
      <c r="K29190" s="7"/>
      <c r="N29190" s="7"/>
    </row>
    <row r="29191" spans="4:14" s="1" customFormat="1">
      <c r="D29191" s="32"/>
      <c r="G29191" s="32"/>
      <c r="I29191" s="7"/>
      <c r="J29191" s="7"/>
      <c r="K29191" s="7"/>
      <c r="N29191" s="7"/>
    </row>
    <row r="29192" spans="4:14" s="1" customFormat="1">
      <c r="D29192" s="32"/>
      <c r="G29192" s="32"/>
      <c r="I29192" s="7"/>
      <c r="J29192" s="7"/>
      <c r="K29192" s="7"/>
      <c r="N29192" s="7"/>
    </row>
    <row r="29193" spans="4:14" s="1" customFormat="1">
      <c r="D29193" s="32"/>
      <c r="G29193" s="32"/>
      <c r="I29193" s="7"/>
      <c r="J29193" s="7"/>
      <c r="K29193" s="7"/>
      <c r="N29193" s="7"/>
    </row>
    <row r="29194" spans="4:14" s="1" customFormat="1">
      <c r="D29194" s="32"/>
      <c r="G29194" s="32"/>
      <c r="I29194" s="7"/>
      <c r="J29194" s="7"/>
      <c r="K29194" s="7"/>
      <c r="N29194" s="7"/>
    </row>
    <row r="29195" spans="4:14" s="1" customFormat="1">
      <c r="D29195" s="32"/>
      <c r="G29195" s="32"/>
      <c r="I29195" s="7"/>
      <c r="J29195" s="7"/>
      <c r="K29195" s="7"/>
      <c r="N29195" s="7"/>
    </row>
    <row r="29196" spans="4:14" s="1" customFormat="1">
      <c r="D29196" s="32"/>
      <c r="G29196" s="32"/>
      <c r="I29196" s="7"/>
      <c r="J29196" s="7"/>
      <c r="K29196" s="7"/>
      <c r="N29196" s="7"/>
    </row>
    <row r="29197" spans="4:14" s="1" customFormat="1">
      <c r="D29197" s="32"/>
      <c r="G29197" s="32"/>
      <c r="I29197" s="7"/>
      <c r="J29197" s="7"/>
      <c r="K29197" s="7"/>
      <c r="N29197" s="7"/>
    </row>
    <row r="29198" spans="4:14" s="1" customFormat="1">
      <c r="D29198" s="32"/>
      <c r="G29198" s="32"/>
      <c r="I29198" s="7"/>
      <c r="J29198" s="7"/>
      <c r="K29198" s="7"/>
      <c r="N29198" s="7"/>
    </row>
    <row r="29199" spans="4:14" s="1" customFormat="1">
      <c r="D29199" s="32"/>
      <c r="G29199" s="32"/>
      <c r="I29199" s="7"/>
      <c r="J29199" s="7"/>
      <c r="K29199" s="7"/>
      <c r="N29199" s="7"/>
    </row>
    <row r="29200" spans="4:14" s="1" customFormat="1">
      <c r="D29200" s="32"/>
      <c r="G29200" s="32"/>
      <c r="I29200" s="7"/>
      <c r="J29200" s="7"/>
      <c r="K29200" s="7"/>
      <c r="N29200" s="7"/>
    </row>
    <row r="29201" spans="4:14" s="1" customFormat="1">
      <c r="D29201" s="32"/>
      <c r="G29201" s="32"/>
      <c r="I29201" s="7"/>
      <c r="J29201" s="7"/>
      <c r="K29201" s="7"/>
      <c r="N29201" s="7"/>
    </row>
    <row r="29202" spans="4:14" s="1" customFormat="1">
      <c r="D29202" s="32"/>
      <c r="G29202" s="32"/>
      <c r="I29202" s="7"/>
      <c r="J29202" s="7"/>
      <c r="K29202" s="7"/>
      <c r="N29202" s="7"/>
    </row>
    <row r="29203" spans="4:14" s="1" customFormat="1">
      <c r="D29203" s="32"/>
      <c r="G29203" s="32"/>
      <c r="I29203" s="7"/>
      <c r="J29203" s="7"/>
      <c r="K29203" s="7"/>
      <c r="N29203" s="7"/>
    </row>
    <row r="29204" spans="4:14" s="1" customFormat="1">
      <c r="D29204" s="32"/>
      <c r="G29204" s="32"/>
      <c r="I29204" s="7"/>
      <c r="J29204" s="7"/>
      <c r="K29204" s="7"/>
      <c r="N29204" s="7"/>
    </row>
    <row r="29205" spans="4:14" s="1" customFormat="1">
      <c r="D29205" s="32"/>
      <c r="G29205" s="32"/>
      <c r="I29205" s="7"/>
      <c r="J29205" s="7"/>
      <c r="K29205" s="7"/>
      <c r="N29205" s="7"/>
    </row>
    <row r="29206" spans="4:14" s="1" customFormat="1">
      <c r="D29206" s="32"/>
      <c r="G29206" s="32"/>
      <c r="I29206" s="7"/>
      <c r="J29206" s="7"/>
      <c r="K29206" s="7"/>
      <c r="N29206" s="7"/>
    </row>
    <row r="29207" spans="4:14" s="1" customFormat="1">
      <c r="D29207" s="32"/>
      <c r="G29207" s="32"/>
      <c r="I29207" s="7"/>
      <c r="J29207" s="7"/>
      <c r="K29207" s="7"/>
      <c r="N29207" s="7"/>
    </row>
    <row r="29208" spans="4:14" s="1" customFormat="1">
      <c r="D29208" s="32"/>
      <c r="G29208" s="32"/>
      <c r="I29208" s="7"/>
      <c r="J29208" s="7"/>
      <c r="K29208" s="7"/>
      <c r="N29208" s="7"/>
    </row>
    <row r="29209" spans="4:14" s="1" customFormat="1">
      <c r="D29209" s="32"/>
      <c r="G29209" s="32"/>
      <c r="I29209" s="7"/>
      <c r="J29209" s="7"/>
      <c r="K29209" s="7"/>
      <c r="N29209" s="7"/>
    </row>
    <row r="29210" spans="4:14" s="1" customFormat="1">
      <c r="D29210" s="32"/>
      <c r="G29210" s="32"/>
      <c r="I29210" s="7"/>
      <c r="J29210" s="7"/>
      <c r="K29210" s="7"/>
      <c r="N29210" s="7"/>
    </row>
    <row r="29211" spans="4:14" s="1" customFormat="1">
      <c r="D29211" s="32"/>
      <c r="G29211" s="32"/>
      <c r="I29211" s="7"/>
      <c r="J29211" s="7"/>
      <c r="K29211" s="7"/>
      <c r="N29211" s="7"/>
    </row>
    <row r="29212" spans="4:14" s="1" customFormat="1">
      <c r="D29212" s="32"/>
      <c r="G29212" s="32"/>
      <c r="I29212" s="7"/>
      <c r="J29212" s="7"/>
      <c r="K29212" s="7"/>
      <c r="N29212" s="7"/>
    </row>
    <row r="29213" spans="4:14" s="1" customFormat="1">
      <c r="D29213" s="32"/>
      <c r="G29213" s="32"/>
      <c r="I29213" s="7"/>
      <c r="J29213" s="7"/>
      <c r="K29213" s="7"/>
      <c r="N29213" s="7"/>
    </row>
    <row r="29214" spans="4:14" s="1" customFormat="1">
      <c r="D29214" s="32"/>
      <c r="G29214" s="32"/>
      <c r="I29214" s="7"/>
      <c r="J29214" s="7"/>
      <c r="K29214" s="7"/>
      <c r="N29214" s="7"/>
    </row>
    <row r="29215" spans="4:14" s="1" customFormat="1">
      <c r="D29215" s="32"/>
      <c r="G29215" s="32"/>
      <c r="I29215" s="7"/>
      <c r="J29215" s="7"/>
      <c r="K29215" s="7"/>
      <c r="N29215" s="7"/>
    </row>
    <row r="29216" spans="4:14" s="1" customFormat="1">
      <c r="D29216" s="32"/>
      <c r="G29216" s="32"/>
      <c r="I29216" s="7"/>
      <c r="J29216" s="7"/>
      <c r="K29216" s="7"/>
      <c r="N29216" s="7"/>
    </row>
    <row r="29217" spans="4:14" s="1" customFormat="1">
      <c r="D29217" s="32"/>
      <c r="G29217" s="32"/>
      <c r="I29217" s="7"/>
      <c r="J29217" s="7"/>
      <c r="K29217" s="7"/>
      <c r="N29217" s="7"/>
    </row>
    <row r="29218" spans="4:14" s="1" customFormat="1">
      <c r="D29218" s="32"/>
      <c r="G29218" s="32"/>
      <c r="I29218" s="7"/>
      <c r="J29218" s="7"/>
      <c r="K29218" s="7"/>
      <c r="N29218" s="7"/>
    </row>
    <row r="29219" spans="4:14" s="1" customFormat="1">
      <c r="D29219" s="32"/>
      <c r="G29219" s="32"/>
      <c r="I29219" s="7"/>
      <c r="J29219" s="7"/>
      <c r="K29219" s="7"/>
      <c r="N29219" s="7"/>
    </row>
    <row r="29220" spans="4:14" s="1" customFormat="1">
      <c r="D29220" s="32"/>
      <c r="G29220" s="32"/>
      <c r="I29220" s="7"/>
      <c r="J29220" s="7"/>
      <c r="K29220" s="7"/>
      <c r="N29220" s="7"/>
    </row>
    <row r="29221" spans="4:14" s="1" customFormat="1">
      <c r="D29221" s="32"/>
      <c r="G29221" s="32"/>
      <c r="I29221" s="7"/>
      <c r="J29221" s="7"/>
      <c r="K29221" s="7"/>
      <c r="N29221" s="7"/>
    </row>
    <row r="29222" spans="4:14" s="1" customFormat="1">
      <c r="D29222" s="32"/>
      <c r="G29222" s="32"/>
      <c r="I29222" s="7"/>
      <c r="J29222" s="7"/>
      <c r="K29222" s="7"/>
      <c r="N29222" s="7"/>
    </row>
    <row r="29223" spans="4:14" s="1" customFormat="1">
      <c r="D29223" s="32"/>
      <c r="G29223" s="32"/>
      <c r="I29223" s="7"/>
      <c r="J29223" s="7"/>
      <c r="K29223" s="7"/>
      <c r="N29223" s="7"/>
    </row>
    <row r="29224" spans="4:14" s="1" customFormat="1">
      <c r="D29224" s="32"/>
      <c r="G29224" s="32"/>
      <c r="I29224" s="7"/>
      <c r="J29224" s="7"/>
      <c r="K29224" s="7"/>
      <c r="N29224" s="7"/>
    </row>
    <row r="29225" spans="4:14" s="1" customFormat="1">
      <c r="D29225" s="32"/>
      <c r="G29225" s="32"/>
      <c r="I29225" s="7"/>
      <c r="J29225" s="7"/>
      <c r="K29225" s="7"/>
      <c r="N29225" s="7"/>
    </row>
    <row r="29226" spans="4:14" s="1" customFormat="1">
      <c r="D29226" s="32"/>
      <c r="G29226" s="32"/>
      <c r="I29226" s="7"/>
      <c r="J29226" s="7"/>
      <c r="K29226" s="7"/>
      <c r="N29226" s="7"/>
    </row>
    <row r="29227" spans="4:14" s="1" customFormat="1">
      <c r="D29227" s="32"/>
      <c r="G29227" s="32"/>
      <c r="I29227" s="7"/>
      <c r="J29227" s="7"/>
      <c r="K29227" s="7"/>
      <c r="N29227" s="7"/>
    </row>
    <row r="29228" spans="4:14" s="1" customFormat="1">
      <c r="D29228" s="32"/>
      <c r="G29228" s="32"/>
      <c r="I29228" s="7"/>
      <c r="J29228" s="7"/>
      <c r="K29228" s="7"/>
      <c r="N29228" s="7"/>
    </row>
    <row r="29229" spans="4:14" s="1" customFormat="1">
      <c r="D29229" s="32"/>
      <c r="G29229" s="32"/>
      <c r="I29229" s="7"/>
      <c r="J29229" s="7"/>
      <c r="K29229" s="7"/>
      <c r="N29229" s="7"/>
    </row>
    <row r="29230" spans="4:14" s="1" customFormat="1">
      <c r="D29230" s="32"/>
      <c r="G29230" s="32"/>
      <c r="I29230" s="7"/>
      <c r="J29230" s="7"/>
      <c r="K29230" s="7"/>
      <c r="N29230" s="7"/>
    </row>
    <row r="29231" spans="4:14" s="1" customFormat="1">
      <c r="D29231" s="32"/>
      <c r="G29231" s="32"/>
      <c r="I29231" s="7"/>
      <c r="J29231" s="7"/>
      <c r="K29231" s="7"/>
      <c r="N29231" s="7"/>
    </row>
    <row r="29232" spans="4:14" s="1" customFormat="1">
      <c r="D29232" s="32"/>
      <c r="G29232" s="32"/>
      <c r="I29232" s="7"/>
      <c r="J29232" s="7"/>
      <c r="K29232" s="7"/>
      <c r="N29232" s="7"/>
    </row>
    <row r="29233" spans="4:14" s="1" customFormat="1">
      <c r="D29233" s="32"/>
      <c r="G29233" s="32"/>
      <c r="I29233" s="7"/>
      <c r="J29233" s="7"/>
      <c r="K29233" s="7"/>
      <c r="N29233" s="7"/>
    </row>
    <row r="29234" spans="4:14" s="1" customFormat="1">
      <c r="D29234" s="32"/>
      <c r="G29234" s="32"/>
      <c r="I29234" s="7"/>
      <c r="J29234" s="7"/>
      <c r="K29234" s="7"/>
      <c r="N29234" s="7"/>
    </row>
    <row r="29235" spans="4:14" s="1" customFormat="1">
      <c r="D29235" s="32"/>
      <c r="G29235" s="32"/>
      <c r="I29235" s="7"/>
      <c r="J29235" s="7"/>
      <c r="K29235" s="7"/>
      <c r="N29235" s="7"/>
    </row>
    <row r="29236" spans="4:14" s="1" customFormat="1">
      <c r="D29236" s="32"/>
      <c r="G29236" s="32"/>
      <c r="I29236" s="7"/>
      <c r="J29236" s="7"/>
      <c r="K29236" s="7"/>
      <c r="N29236" s="7"/>
    </row>
    <row r="29237" spans="4:14" s="1" customFormat="1">
      <c r="D29237" s="32"/>
      <c r="G29237" s="32"/>
      <c r="I29237" s="7"/>
      <c r="J29237" s="7"/>
      <c r="K29237" s="7"/>
      <c r="N29237" s="7"/>
    </row>
    <row r="29238" spans="4:14" s="1" customFormat="1">
      <c r="D29238" s="32"/>
      <c r="G29238" s="32"/>
      <c r="I29238" s="7"/>
      <c r="J29238" s="7"/>
      <c r="K29238" s="7"/>
      <c r="N29238" s="7"/>
    </row>
    <row r="29239" spans="4:14" s="1" customFormat="1">
      <c r="D29239" s="32"/>
      <c r="G29239" s="32"/>
      <c r="I29239" s="7"/>
      <c r="J29239" s="7"/>
      <c r="K29239" s="7"/>
      <c r="N29239" s="7"/>
    </row>
    <row r="29240" spans="4:14" s="1" customFormat="1">
      <c r="D29240" s="32"/>
      <c r="G29240" s="32"/>
      <c r="I29240" s="7"/>
      <c r="J29240" s="7"/>
      <c r="K29240" s="7"/>
      <c r="N29240" s="7"/>
    </row>
    <row r="29241" spans="4:14" s="1" customFormat="1">
      <c r="D29241" s="32"/>
      <c r="G29241" s="32"/>
      <c r="I29241" s="7"/>
      <c r="J29241" s="7"/>
      <c r="K29241" s="7"/>
      <c r="N29241" s="7"/>
    </row>
    <row r="29242" spans="4:14" s="1" customFormat="1">
      <c r="D29242" s="32"/>
      <c r="G29242" s="32"/>
      <c r="I29242" s="7"/>
      <c r="J29242" s="7"/>
      <c r="K29242" s="7"/>
      <c r="N29242" s="7"/>
    </row>
    <row r="29243" spans="4:14" s="1" customFormat="1">
      <c r="D29243" s="32"/>
      <c r="G29243" s="32"/>
      <c r="I29243" s="7"/>
      <c r="J29243" s="7"/>
      <c r="K29243" s="7"/>
      <c r="N29243" s="7"/>
    </row>
    <row r="29244" spans="4:14" s="1" customFormat="1">
      <c r="D29244" s="32"/>
      <c r="G29244" s="32"/>
      <c r="I29244" s="7"/>
      <c r="J29244" s="7"/>
      <c r="K29244" s="7"/>
      <c r="N29244" s="7"/>
    </row>
    <row r="29245" spans="4:14" s="1" customFormat="1">
      <c r="D29245" s="32"/>
      <c r="G29245" s="32"/>
      <c r="I29245" s="7"/>
      <c r="J29245" s="7"/>
      <c r="K29245" s="7"/>
      <c r="N29245" s="7"/>
    </row>
    <row r="29246" spans="4:14" s="1" customFormat="1">
      <c r="D29246" s="32"/>
      <c r="G29246" s="32"/>
      <c r="I29246" s="7"/>
      <c r="J29246" s="7"/>
      <c r="K29246" s="7"/>
      <c r="N29246" s="7"/>
    </row>
    <row r="29247" spans="4:14" s="1" customFormat="1">
      <c r="D29247" s="32"/>
      <c r="G29247" s="32"/>
      <c r="I29247" s="7"/>
      <c r="J29247" s="7"/>
      <c r="K29247" s="7"/>
      <c r="N29247" s="7"/>
    </row>
    <row r="29248" spans="4:14" s="1" customFormat="1">
      <c r="D29248" s="32"/>
      <c r="G29248" s="32"/>
      <c r="I29248" s="7"/>
      <c r="J29248" s="7"/>
      <c r="K29248" s="7"/>
      <c r="N29248" s="7"/>
    </row>
    <row r="29249" spans="4:14" s="1" customFormat="1">
      <c r="D29249" s="32"/>
      <c r="G29249" s="32"/>
      <c r="I29249" s="7"/>
      <c r="J29249" s="7"/>
      <c r="K29249" s="7"/>
      <c r="N29249" s="7"/>
    </row>
    <row r="29250" spans="4:14" s="1" customFormat="1">
      <c r="D29250" s="32"/>
      <c r="G29250" s="32"/>
      <c r="I29250" s="7"/>
      <c r="J29250" s="7"/>
      <c r="K29250" s="7"/>
      <c r="N29250" s="7"/>
    </row>
    <row r="29251" spans="4:14" s="1" customFormat="1">
      <c r="D29251" s="32"/>
      <c r="G29251" s="32"/>
      <c r="I29251" s="7"/>
      <c r="J29251" s="7"/>
      <c r="K29251" s="7"/>
      <c r="N29251" s="7"/>
    </row>
    <row r="29252" spans="4:14" s="1" customFormat="1">
      <c r="D29252" s="32"/>
      <c r="G29252" s="32"/>
      <c r="I29252" s="7"/>
      <c r="J29252" s="7"/>
      <c r="K29252" s="7"/>
      <c r="N29252" s="7"/>
    </row>
    <row r="29253" spans="4:14" s="1" customFormat="1">
      <c r="D29253" s="32"/>
      <c r="G29253" s="32"/>
      <c r="I29253" s="7"/>
      <c r="J29253" s="7"/>
      <c r="K29253" s="7"/>
      <c r="N29253" s="7"/>
    </row>
    <row r="29254" spans="4:14" s="1" customFormat="1">
      <c r="D29254" s="32"/>
      <c r="G29254" s="32"/>
      <c r="I29254" s="7"/>
      <c r="J29254" s="7"/>
      <c r="K29254" s="7"/>
      <c r="N29254" s="7"/>
    </row>
    <row r="29255" spans="4:14" s="1" customFormat="1">
      <c r="D29255" s="32"/>
      <c r="G29255" s="32"/>
      <c r="I29255" s="7"/>
      <c r="J29255" s="7"/>
      <c r="K29255" s="7"/>
      <c r="N29255" s="7"/>
    </row>
    <row r="29256" spans="4:14" s="1" customFormat="1">
      <c r="D29256" s="32"/>
      <c r="G29256" s="32"/>
      <c r="I29256" s="7"/>
      <c r="J29256" s="7"/>
      <c r="K29256" s="7"/>
      <c r="N29256" s="7"/>
    </row>
    <row r="29257" spans="4:14" s="1" customFormat="1">
      <c r="D29257" s="32"/>
      <c r="G29257" s="32"/>
      <c r="I29257" s="7"/>
      <c r="J29257" s="7"/>
      <c r="K29257" s="7"/>
      <c r="N29257" s="7"/>
    </row>
    <row r="29258" spans="4:14" s="1" customFormat="1">
      <c r="D29258" s="32"/>
      <c r="G29258" s="32"/>
      <c r="I29258" s="7"/>
      <c r="J29258" s="7"/>
      <c r="K29258" s="7"/>
      <c r="N29258" s="7"/>
    </row>
    <row r="29259" spans="4:14" s="1" customFormat="1">
      <c r="D29259" s="32"/>
      <c r="G29259" s="32"/>
      <c r="I29259" s="7"/>
      <c r="J29259" s="7"/>
      <c r="K29259" s="7"/>
      <c r="N29259" s="7"/>
    </row>
    <row r="29260" spans="4:14" s="1" customFormat="1">
      <c r="D29260" s="32"/>
      <c r="G29260" s="32"/>
      <c r="I29260" s="7"/>
      <c r="J29260" s="7"/>
      <c r="K29260" s="7"/>
      <c r="N29260" s="7"/>
    </row>
    <row r="29261" spans="4:14" s="1" customFormat="1">
      <c r="D29261" s="32"/>
      <c r="G29261" s="32"/>
      <c r="I29261" s="7"/>
      <c r="J29261" s="7"/>
      <c r="K29261" s="7"/>
      <c r="N29261" s="7"/>
    </row>
    <row r="29262" spans="4:14" s="1" customFormat="1">
      <c r="D29262" s="32"/>
      <c r="G29262" s="32"/>
      <c r="I29262" s="7"/>
      <c r="J29262" s="7"/>
      <c r="K29262" s="7"/>
      <c r="N29262" s="7"/>
    </row>
    <row r="29263" spans="4:14" s="1" customFormat="1">
      <c r="D29263" s="32"/>
      <c r="G29263" s="32"/>
      <c r="I29263" s="7"/>
      <c r="J29263" s="7"/>
      <c r="K29263" s="7"/>
      <c r="N29263" s="7"/>
    </row>
    <row r="29264" spans="4:14" s="1" customFormat="1">
      <c r="D29264" s="32"/>
      <c r="G29264" s="32"/>
      <c r="I29264" s="7"/>
      <c r="J29264" s="7"/>
      <c r="K29264" s="7"/>
      <c r="N29264" s="7"/>
    </row>
    <row r="29265" spans="4:14" s="1" customFormat="1">
      <c r="D29265" s="32"/>
      <c r="G29265" s="32"/>
      <c r="I29265" s="7"/>
      <c r="J29265" s="7"/>
      <c r="K29265" s="7"/>
      <c r="N29265" s="7"/>
    </row>
    <row r="29266" spans="4:14" s="1" customFormat="1">
      <c r="D29266" s="32"/>
      <c r="G29266" s="32"/>
      <c r="I29266" s="7"/>
      <c r="J29266" s="7"/>
      <c r="K29266" s="7"/>
      <c r="N29266" s="7"/>
    </row>
    <row r="29267" spans="4:14" s="1" customFormat="1">
      <c r="D29267" s="32"/>
      <c r="G29267" s="32"/>
      <c r="I29267" s="7"/>
      <c r="J29267" s="7"/>
      <c r="K29267" s="7"/>
      <c r="N29267" s="7"/>
    </row>
    <row r="29268" spans="4:14" s="1" customFormat="1">
      <c r="D29268" s="32"/>
      <c r="G29268" s="32"/>
      <c r="I29268" s="7"/>
      <c r="J29268" s="7"/>
      <c r="K29268" s="7"/>
      <c r="N29268" s="7"/>
    </row>
    <row r="29269" spans="4:14" s="1" customFormat="1">
      <c r="D29269" s="32"/>
      <c r="G29269" s="32"/>
      <c r="I29269" s="7"/>
      <c r="J29269" s="7"/>
      <c r="K29269" s="7"/>
      <c r="N29269" s="7"/>
    </row>
    <row r="29270" spans="4:14" s="1" customFormat="1">
      <c r="D29270" s="32"/>
      <c r="G29270" s="32"/>
      <c r="I29270" s="7"/>
      <c r="J29270" s="7"/>
      <c r="K29270" s="7"/>
      <c r="N29270" s="7"/>
    </row>
    <row r="29271" spans="4:14" s="1" customFormat="1">
      <c r="D29271" s="32"/>
      <c r="G29271" s="32"/>
      <c r="I29271" s="7"/>
      <c r="J29271" s="7"/>
      <c r="K29271" s="7"/>
      <c r="N29271" s="7"/>
    </row>
    <row r="29272" spans="4:14" s="1" customFormat="1">
      <c r="D29272" s="32"/>
      <c r="G29272" s="32"/>
      <c r="I29272" s="7"/>
      <c r="J29272" s="7"/>
      <c r="K29272" s="7"/>
      <c r="N29272" s="7"/>
    </row>
    <row r="29273" spans="4:14" s="1" customFormat="1">
      <c r="D29273" s="32"/>
      <c r="G29273" s="32"/>
      <c r="I29273" s="7"/>
      <c r="J29273" s="7"/>
      <c r="K29273" s="7"/>
      <c r="N29273" s="7"/>
    </row>
    <row r="29274" spans="4:14" s="1" customFormat="1">
      <c r="D29274" s="32"/>
      <c r="G29274" s="32"/>
      <c r="I29274" s="7"/>
      <c r="J29274" s="7"/>
      <c r="K29274" s="7"/>
      <c r="N29274" s="7"/>
    </row>
    <row r="29275" spans="4:14" s="1" customFormat="1">
      <c r="D29275" s="32"/>
      <c r="G29275" s="32"/>
      <c r="I29275" s="7"/>
      <c r="J29275" s="7"/>
      <c r="K29275" s="7"/>
      <c r="N29275" s="7"/>
    </row>
    <row r="29276" spans="4:14" s="1" customFormat="1">
      <c r="D29276" s="32"/>
      <c r="G29276" s="32"/>
      <c r="I29276" s="7"/>
      <c r="J29276" s="7"/>
      <c r="K29276" s="7"/>
      <c r="N29276" s="7"/>
    </row>
    <row r="29277" spans="4:14" s="1" customFormat="1">
      <c r="D29277" s="32"/>
      <c r="G29277" s="32"/>
      <c r="I29277" s="7"/>
      <c r="J29277" s="7"/>
      <c r="K29277" s="7"/>
      <c r="N29277" s="7"/>
    </row>
    <row r="29278" spans="4:14" s="1" customFormat="1">
      <c r="D29278" s="32"/>
      <c r="G29278" s="32"/>
      <c r="I29278" s="7"/>
      <c r="J29278" s="7"/>
      <c r="K29278" s="7"/>
      <c r="N29278" s="7"/>
    </row>
    <row r="29279" spans="4:14" s="1" customFormat="1">
      <c r="D29279" s="32"/>
      <c r="G29279" s="32"/>
      <c r="I29279" s="7"/>
      <c r="J29279" s="7"/>
      <c r="K29279" s="7"/>
      <c r="N29279" s="7"/>
    </row>
    <row r="29280" spans="4:14" s="1" customFormat="1">
      <c r="D29280" s="32"/>
      <c r="G29280" s="32"/>
      <c r="I29280" s="7"/>
      <c r="J29280" s="7"/>
      <c r="K29280" s="7"/>
      <c r="N29280" s="7"/>
    </row>
    <row r="29281" spans="4:14" s="1" customFormat="1">
      <c r="D29281" s="32"/>
      <c r="G29281" s="32"/>
      <c r="I29281" s="7"/>
      <c r="J29281" s="7"/>
      <c r="K29281" s="7"/>
      <c r="N29281" s="7"/>
    </row>
    <row r="29282" spans="4:14" s="1" customFormat="1">
      <c r="D29282" s="32"/>
      <c r="G29282" s="32"/>
      <c r="I29282" s="7"/>
      <c r="J29282" s="7"/>
      <c r="K29282" s="7"/>
      <c r="N29282" s="7"/>
    </row>
    <row r="29283" spans="4:14" s="1" customFormat="1">
      <c r="D29283" s="32"/>
      <c r="G29283" s="32"/>
      <c r="I29283" s="7"/>
      <c r="J29283" s="7"/>
      <c r="K29283" s="7"/>
      <c r="N29283" s="7"/>
    </row>
    <row r="29284" spans="4:14" s="1" customFormat="1">
      <c r="D29284" s="32"/>
      <c r="G29284" s="32"/>
      <c r="I29284" s="7"/>
      <c r="J29284" s="7"/>
      <c r="K29284" s="7"/>
      <c r="N29284" s="7"/>
    </row>
    <row r="29285" spans="4:14" s="1" customFormat="1">
      <c r="D29285" s="32"/>
      <c r="G29285" s="32"/>
      <c r="I29285" s="7"/>
      <c r="J29285" s="7"/>
      <c r="K29285" s="7"/>
      <c r="N29285" s="7"/>
    </row>
    <row r="29286" spans="4:14" s="1" customFormat="1">
      <c r="D29286" s="32"/>
      <c r="G29286" s="32"/>
      <c r="I29286" s="7"/>
      <c r="J29286" s="7"/>
      <c r="K29286" s="7"/>
      <c r="N29286" s="7"/>
    </row>
    <row r="29287" spans="4:14" s="1" customFormat="1">
      <c r="D29287" s="32"/>
      <c r="G29287" s="32"/>
      <c r="I29287" s="7"/>
      <c r="J29287" s="7"/>
      <c r="K29287" s="7"/>
      <c r="N29287" s="7"/>
    </row>
    <row r="29288" spans="4:14" s="1" customFormat="1">
      <c r="D29288" s="32"/>
      <c r="G29288" s="32"/>
      <c r="I29288" s="7"/>
      <c r="J29288" s="7"/>
      <c r="K29288" s="7"/>
      <c r="N29288" s="7"/>
    </row>
    <row r="29289" spans="4:14" s="1" customFormat="1">
      <c r="D29289" s="32"/>
      <c r="G29289" s="32"/>
      <c r="I29289" s="7"/>
      <c r="J29289" s="7"/>
      <c r="K29289" s="7"/>
      <c r="N29289" s="7"/>
    </row>
    <row r="29290" spans="4:14" s="1" customFormat="1">
      <c r="D29290" s="32"/>
      <c r="G29290" s="32"/>
      <c r="I29290" s="7"/>
      <c r="J29290" s="7"/>
      <c r="K29290" s="7"/>
      <c r="N29290" s="7"/>
    </row>
    <row r="29291" spans="4:14" s="1" customFormat="1">
      <c r="D29291" s="32"/>
      <c r="G29291" s="32"/>
      <c r="I29291" s="7"/>
      <c r="J29291" s="7"/>
      <c r="K29291" s="7"/>
      <c r="N29291" s="7"/>
    </row>
    <row r="29292" spans="4:14" s="1" customFormat="1">
      <c r="D29292" s="32"/>
      <c r="G29292" s="32"/>
      <c r="I29292" s="7"/>
      <c r="J29292" s="7"/>
      <c r="K29292" s="7"/>
      <c r="N29292" s="7"/>
    </row>
    <row r="29293" spans="4:14" s="1" customFormat="1">
      <c r="D29293" s="32"/>
      <c r="G29293" s="32"/>
      <c r="I29293" s="7"/>
      <c r="J29293" s="7"/>
      <c r="K29293" s="7"/>
      <c r="N29293" s="7"/>
    </row>
    <row r="29294" spans="4:14" s="1" customFormat="1">
      <c r="D29294" s="32"/>
      <c r="G29294" s="32"/>
      <c r="I29294" s="7"/>
      <c r="J29294" s="7"/>
      <c r="K29294" s="7"/>
      <c r="N29294" s="7"/>
    </row>
    <row r="29295" spans="4:14" s="1" customFormat="1">
      <c r="D29295" s="32"/>
      <c r="G29295" s="32"/>
      <c r="I29295" s="7"/>
      <c r="J29295" s="7"/>
      <c r="K29295" s="7"/>
      <c r="N29295" s="7"/>
    </row>
    <row r="29296" spans="4:14" s="1" customFormat="1">
      <c r="D29296" s="32"/>
      <c r="G29296" s="32"/>
      <c r="I29296" s="7"/>
      <c r="J29296" s="7"/>
      <c r="K29296" s="7"/>
      <c r="N29296" s="7"/>
    </row>
    <row r="29297" spans="4:14" s="1" customFormat="1">
      <c r="D29297" s="32"/>
      <c r="G29297" s="32"/>
      <c r="I29297" s="7"/>
      <c r="J29297" s="7"/>
      <c r="K29297" s="7"/>
      <c r="N29297" s="7"/>
    </row>
    <row r="29298" spans="4:14" s="1" customFormat="1">
      <c r="D29298" s="32"/>
      <c r="G29298" s="32"/>
      <c r="I29298" s="7"/>
      <c r="J29298" s="7"/>
      <c r="K29298" s="7"/>
      <c r="N29298" s="7"/>
    </row>
    <row r="29299" spans="4:14" s="1" customFormat="1">
      <c r="D29299" s="32"/>
      <c r="G29299" s="32"/>
      <c r="I29299" s="7"/>
      <c r="J29299" s="7"/>
      <c r="K29299" s="7"/>
      <c r="N29299" s="7"/>
    </row>
    <row r="29300" spans="4:14" s="1" customFormat="1">
      <c r="D29300" s="32"/>
      <c r="G29300" s="32"/>
      <c r="I29300" s="7"/>
      <c r="J29300" s="7"/>
      <c r="K29300" s="7"/>
      <c r="N29300" s="7"/>
    </row>
    <row r="29301" spans="4:14" s="1" customFormat="1">
      <c r="D29301" s="32"/>
      <c r="G29301" s="32"/>
      <c r="I29301" s="7"/>
      <c r="J29301" s="7"/>
      <c r="K29301" s="7"/>
      <c r="N29301" s="7"/>
    </row>
    <row r="29302" spans="4:14" s="1" customFormat="1">
      <c r="D29302" s="32"/>
      <c r="G29302" s="32"/>
      <c r="I29302" s="7"/>
      <c r="J29302" s="7"/>
      <c r="K29302" s="7"/>
      <c r="N29302" s="7"/>
    </row>
    <row r="29303" spans="4:14" s="1" customFormat="1">
      <c r="D29303" s="32"/>
      <c r="G29303" s="32"/>
      <c r="I29303" s="7"/>
      <c r="J29303" s="7"/>
      <c r="K29303" s="7"/>
      <c r="N29303" s="7"/>
    </row>
    <row r="29304" spans="4:14" s="1" customFormat="1">
      <c r="D29304" s="32"/>
      <c r="G29304" s="32"/>
      <c r="I29304" s="7"/>
      <c r="J29304" s="7"/>
      <c r="K29304" s="7"/>
      <c r="N29304" s="7"/>
    </row>
    <row r="29305" spans="4:14" s="1" customFormat="1">
      <c r="D29305" s="32"/>
      <c r="G29305" s="32"/>
      <c r="I29305" s="7"/>
      <c r="J29305" s="7"/>
      <c r="K29305" s="7"/>
      <c r="N29305" s="7"/>
    </row>
    <row r="29306" spans="4:14" s="1" customFormat="1">
      <c r="D29306" s="32"/>
      <c r="G29306" s="32"/>
      <c r="I29306" s="7"/>
      <c r="J29306" s="7"/>
      <c r="K29306" s="7"/>
      <c r="N29306" s="7"/>
    </row>
    <row r="29307" spans="4:14" s="1" customFormat="1">
      <c r="D29307" s="32"/>
      <c r="G29307" s="32"/>
      <c r="I29307" s="7"/>
      <c r="J29307" s="7"/>
      <c r="K29307" s="7"/>
      <c r="N29307" s="7"/>
    </row>
    <row r="29308" spans="4:14" s="1" customFormat="1">
      <c r="D29308" s="32"/>
      <c r="G29308" s="32"/>
      <c r="I29308" s="7"/>
      <c r="J29308" s="7"/>
      <c r="K29308" s="7"/>
      <c r="N29308" s="7"/>
    </row>
    <row r="29309" spans="4:14" s="1" customFormat="1">
      <c r="D29309" s="32"/>
      <c r="G29309" s="32"/>
      <c r="I29309" s="7"/>
      <c r="J29309" s="7"/>
      <c r="K29309" s="7"/>
      <c r="N29309" s="7"/>
    </row>
    <row r="29310" spans="4:14" s="1" customFormat="1">
      <c r="D29310" s="32"/>
      <c r="G29310" s="32"/>
      <c r="I29310" s="7"/>
      <c r="J29310" s="7"/>
      <c r="K29310" s="7"/>
      <c r="N29310" s="7"/>
    </row>
    <row r="29311" spans="4:14" s="1" customFormat="1">
      <c r="D29311" s="32"/>
      <c r="G29311" s="32"/>
      <c r="I29311" s="7"/>
      <c r="J29311" s="7"/>
      <c r="K29311" s="7"/>
      <c r="N29311" s="7"/>
    </row>
    <row r="29312" spans="4:14" s="1" customFormat="1">
      <c r="D29312" s="32"/>
      <c r="G29312" s="32"/>
      <c r="I29312" s="7"/>
      <c r="J29312" s="7"/>
      <c r="K29312" s="7"/>
      <c r="N29312" s="7"/>
    </row>
    <row r="29313" spans="4:14" s="1" customFormat="1">
      <c r="D29313" s="32"/>
      <c r="G29313" s="32"/>
      <c r="I29313" s="7"/>
      <c r="J29313" s="7"/>
      <c r="K29313" s="7"/>
      <c r="N29313" s="7"/>
    </row>
    <row r="29314" spans="4:14" s="1" customFormat="1">
      <c r="D29314" s="32"/>
      <c r="G29314" s="32"/>
      <c r="I29314" s="7"/>
      <c r="J29314" s="7"/>
      <c r="K29314" s="7"/>
      <c r="N29314" s="7"/>
    </row>
    <row r="29315" spans="4:14" s="1" customFormat="1">
      <c r="D29315" s="32"/>
      <c r="G29315" s="32"/>
      <c r="I29315" s="7"/>
      <c r="J29315" s="7"/>
      <c r="K29315" s="7"/>
      <c r="N29315" s="7"/>
    </row>
    <row r="29316" spans="4:14" s="1" customFormat="1">
      <c r="D29316" s="32"/>
      <c r="G29316" s="32"/>
      <c r="I29316" s="7"/>
      <c r="J29316" s="7"/>
      <c r="K29316" s="7"/>
      <c r="N29316" s="7"/>
    </row>
    <row r="29317" spans="4:14" s="1" customFormat="1">
      <c r="D29317" s="32"/>
      <c r="G29317" s="32"/>
      <c r="I29317" s="7"/>
      <c r="J29317" s="7"/>
      <c r="K29317" s="7"/>
      <c r="N29317" s="7"/>
    </row>
    <row r="29318" spans="4:14" s="1" customFormat="1">
      <c r="D29318" s="32"/>
      <c r="G29318" s="32"/>
      <c r="I29318" s="7"/>
      <c r="J29318" s="7"/>
      <c r="K29318" s="7"/>
      <c r="N29318" s="7"/>
    </row>
    <row r="29319" spans="4:14" s="1" customFormat="1">
      <c r="D29319" s="32"/>
      <c r="G29319" s="32"/>
      <c r="I29319" s="7"/>
      <c r="J29319" s="7"/>
      <c r="K29319" s="7"/>
      <c r="N29319" s="7"/>
    </row>
    <row r="29320" spans="4:14" s="1" customFormat="1">
      <c r="D29320" s="32"/>
      <c r="G29320" s="32"/>
      <c r="I29320" s="7"/>
      <c r="J29320" s="7"/>
      <c r="K29320" s="7"/>
      <c r="N29320" s="7"/>
    </row>
    <row r="29321" spans="4:14" s="1" customFormat="1">
      <c r="D29321" s="32"/>
      <c r="G29321" s="32"/>
      <c r="I29321" s="7"/>
      <c r="J29321" s="7"/>
      <c r="K29321" s="7"/>
      <c r="N29321" s="7"/>
    </row>
    <row r="29322" spans="4:14" s="1" customFormat="1">
      <c r="D29322" s="32"/>
      <c r="G29322" s="32"/>
      <c r="I29322" s="7"/>
      <c r="J29322" s="7"/>
      <c r="K29322" s="7"/>
      <c r="N29322" s="7"/>
    </row>
    <row r="29323" spans="4:14" s="1" customFormat="1">
      <c r="D29323" s="32"/>
      <c r="G29323" s="32"/>
      <c r="I29323" s="7"/>
      <c r="J29323" s="7"/>
      <c r="K29323" s="7"/>
      <c r="N29323" s="7"/>
    </row>
    <row r="29324" spans="4:14" s="1" customFormat="1">
      <c r="D29324" s="32"/>
      <c r="G29324" s="32"/>
      <c r="I29324" s="7"/>
      <c r="J29324" s="7"/>
      <c r="K29324" s="7"/>
      <c r="N29324" s="7"/>
    </row>
    <row r="29325" spans="4:14" s="1" customFormat="1">
      <c r="D29325" s="32"/>
      <c r="G29325" s="32"/>
      <c r="I29325" s="7"/>
      <c r="J29325" s="7"/>
      <c r="K29325" s="7"/>
      <c r="N29325" s="7"/>
    </row>
    <row r="29326" spans="4:14" s="1" customFormat="1">
      <c r="D29326" s="32"/>
      <c r="G29326" s="32"/>
      <c r="I29326" s="7"/>
      <c r="J29326" s="7"/>
      <c r="K29326" s="7"/>
      <c r="N29326" s="7"/>
    </row>
    <row r="29327" spans="4:14" s="1" customFormat="1">
      <c r="D29327" s="32"/>
      <c r="G29327" s="32"/>
      <c r="I29327" s="7"/>
      <c r="J29327" s="7"/>
      <c r="K29327" s="7"/>
      <c r="N29327" s="7"/>
    </row>
    <row r="29328" spans="4:14" s="1" customFormat="1">
      <c r="D29328" s="32"/>
      <c r="G29328" s="32"/>
      <c r="I29328" s="7"/>
      <c r="J29328" s="7"/>
      <c r="K29328" s="7"/>
      <c r="N29328" s="7"/>
    </row>
    <row r="29329" spans="4:14" s="1" customFormat="1">
      <c r="D29329" s="32"/>
      <c r="G29329" s="32"/>
      <c r="I29329" s="7"/>
      <c r="J29329" s="7"/>
      <c r="K29329" s="7"/>
      <c r="N29329" s="7"/>
    </row>
    <row r="29330" spans="4:14" s="1" customFormat="1">
      <c r="D29330" s="32"/>
      <c r="G29330" s="32"/>
      <c r="I29330" s="7"/>
      <c r="J29330" s="7"/>
      <c r="K29330" s="7"/>
      <c r="N29330" s="7"/>
    </row>
    <row r="29331" spans="4:14" s="1" customFormat="1">
      <c r="D29331" s="32"/>
      <c r="G29331" s="32"/>
      <c r="I29331" s="7"/>
      <c r="J29331" s="7"/>
      <c r="K29331" s="7"/>
      <c r="N29331" s="7"/>
    </row>
    <row r="29332" spans="4:14" s="1" customFormat="1">
      <c r="D29332" s="32"/>
      <c r="G29332" s="32"/>
      <c r="I29332" s="7"/>
      <c r="J29332" s="7"/>
      <c r="K29332" s="7"/>
      <c r="N29332" s="7"/>
    </row>
    <row r="29333" spans="4:14" s="1" customFormat="1">
      <c r="D29333" s="32"/>
      <c r="G29333" s="32"/>
      <c r="I29333" s="7"/>
      <c r="J29333" s="7"/>
      <c r="K29333" s="7"/>
      <c r="N29333" s="7"/>
    </row>
    <row r="29334" spans="4:14" s="1" customFormat="1">
      <c r="D29334" s="32"/>
      <c r="G29334" s="32"/>
      <c r="I29334" s="7"/>
      <c r="J29334" s="7"/>
      <c r="K29334" s="7"/>
      <c r="N29334" s="7"/>
    </row>
    <row r="29335" spans="4:14" s="1" customFormat="1">
      <c r="D29335" s="32"/>
      <c r="G29335" s="32"/>
      <c r="I29335" s="7"/>
      <c r="J29335" s="7"/>
      <c r="K29335" s="7"/>
      <c r="N29335" s="7"/>
    </row>
    <row r="29336" spans="4:14" s="1" customFormat="1">
      <c r="D29336" s="32"/>
      <c r="G29336" s="32"/>
      <c r="I29336" s="7"/>
      <c r="J29336" s="7"/>
      <c r="K29336" s="7"/>
      <c r="N29336" s="7"/>
    </row>
    <row r="29337" spans="4:14" s="1" customFormat="1">
      <c r="D29337" s="32"/>
      <c r="G29337" s="32"/>
      <c r="I29337" s="7"/>
      <c r="J29337" s="7"/>
      <c r="K29337" s="7"/>
      <c r="N29337" s="7"/>
    </row>
    <row r="29338" spans="4:14" s="1" customFormat="1">
      <c r="D29338" s="32"/>
      <c r="G29338" s="32"/>
      <c r="I29338" s="7"/>
      <c r="J29338" s="7"/>
      <c r="K29338" s="7"/>
      <c r="N29338" s="7"/>
    </row>
    <row r="29339" spans="4:14" s="1" customFormat="1">
      <c r="D29339" s="32"/>
      <c r="G29339" s="32"/>
      <c r="I29339" s="7"/>
      <c r="J29339" s="7"/>
      <c r="K29339" s="7"/>
      <c r="N29339" s="7"/>
    </row>
    <row r="29340" spans="4:14" s="1" customFormat="1">
      <c r="D29340" s="32"/>
      <c r="G29340" s="32"/>
      <c r="I29340" s="7"/>
      <c r="J29340" s="7"/>
      <c r="K29340" s="7"/>
      <c r="N29340" s="7"/>
    </row>
    <row r="29341" spans="4:14" s="1" customFormat="1">
      <c r="D29341" s="32"/>
      <c r="G29341" s="32"/>
      <c r="I29341" s="7"/>
      <c r="J29341" s="7"/>
      <c r="K29341" s="7"/>
      <c r="N29341" s="7"/>
    </row>
    <row r="29342" spans="4:14" s="1" customFormat="1">
      <c r="D29342" s="32"/>
      <c r="G29342" s="32"/>
      <c r="I29342" s="7"/>
      <c r="J29342" s="7"/>
      <c r="K29342" s="7"/>
      <c r="N29342" s="7"/>
    </row>
    <row r="29343" spans="4:14" s="1" customFormat="1">
      <c r="D29343" s="32"/>
      <c r="G29343" s="32"/>
      <c r="I29343" s="7"/>
      <c r="J29343" s="7"/>
      <c r="K29343" s="7"/>
      <c r="N29343" s="7"/>
    </row>
    <row r="29344" spans="4:14" s="1" customFormat="1">
      <c r="D29344" s="32"/>
      <c r="G29344" s="32"/>
      <c r="I29344" s="7"/>
      <c r="J29344" s="7"/>
      <c r="K29344" s="7"/>
      <c r="N29344" s="7"/>
    </row>
    <row r="29345" spans="4:14" s="1" customFormat="1">
      <c r="D29345" s="32"/>
      <c r="G29345" s="32"/>
      <c r="I29345" s="7"/>
      <c r="J29345" s="7"/>
      <c r="K29345" s="7"/>
      <c r="N29345" s="7"/>
    </row>
    <row r="29346" spans="4:14" s="1" customFormat="1">
      <c r="D29346" s="32"/>
      <c r="G29346" s="32"/>
      <c r="I29346" s="7"/>
      <c r="J29346" s="7"/>
      <c r="K29346" s="7"/>
      <c r="N29346" s="7"/>
    </row>
    <row r="29347" spans="4:14" s="1" customFormat="1">
      <c r="D29347" s="32"/>
      <c r="G29347" s="32"/>
      <c r="I29347" s="7"/>
      <c r="J29347" s="7"/>
      <c r="K29347" s="7"/>
      <c r="N29347" s="7"/>
    </row>
    <row r="29348" spans="4:14" s="1" customFormat="1">
      <c r="D29348" s="32"/>
      <c r="G29348" s="32"/>
      <c r="I29348" s="7"/>
      <c r="J29348" s="7"/>
      <c r="K29348" s="7"/>
      <c r="N29348" s="7"/>
    </row>
    <row r="29349" spans="4:14" s="1" customFormat="1">
      <c r="D29349" s="32"/>
      <c r="G29349" s="32"/>
      <c r="I29349" s="7"/>
      <c r="J29349" s="7"/>
      <c r="K29349" s="7"/>
      <c r="N29349" s="7"/>
    </row>
    <row r="29350" spans="4:14" s="1" customFormat="1">
      <c r="D29350" s="32"/>
      <c r="G29350" s="32"/>
      <c r="I29350" s="7"/>
      <c r="J29350" s="7"/>
      <c r="K29350" s="7"/>
      <c r="N29350" s="7"/>
    </row>
    <row r="29351" spans="4:14" s="1" customFormat="1">
      <c r="D29351" s="32"/>
      <c r="G29351" s="32"/>
      <c r="I29351" s="7"/>
      <c r="J29351" s="7"/>
      <c r="K29351" s="7"/>
      <c r="N29351" s="7"/>
    </row>
    <row r="29352" spans="4:14" s="1" customFormat="1">
      <c r="D29352" s="32"/>
      <c r="G29352" s="32"/>
      <c r="I29352" s="7"/>
      <c r="J29352" s="7"/>
      <c r="K29352" s="7"/>
      <c r="N29352" s="7"/>
    </row>
    <row r="29353" spans="4:14" s="1" customFormat="1">
      <c r="D29353" s="32"/>
      <c r="G29353" s="32"/>
      <c r="I29353" s="7"/>
      <c r="J29353" s="7"/>
      <c r="K29353" s="7"/>
      <c r="N29353" s="7"/>
    </row>
    <row r="29354" spans="4:14" s="1" customFormat="1">
      <c r="D29354" s="32"/>
      <c r="G29354" s="32"/>
      <c r="I29354" s="7"/>
      <c r="J29354" s="7"/>
      <c r="K29354" s="7"/>
      <c r="N29354" s="7"/>
    </row>
    <row r="29355" spans="4:14" s="1" customFormat="1">
      <c r="D29355" s="32"/>
      <c r="G29355" s="32"/>
      <c r="I29355" s="7"/>
      <c r="J29355" s="7"/>
      <c r="K29355" s="7"/>
      <c r="N29355" s="7"/>
    </row>
    <row r="29356" spans="4:14" s="1" customFormat="1">
      <c r="D29356" s="32"/>
      <c r="G29356" s="32"/>
      <c r="I29356" s="7"/>
      <c r="J29356" s="7"/>
      <c r="K29356" s="7"/>
      <c r="N29356" s="7"/>
    </row>
    <row r="29357" spans="4:14" s="1" customFormat="1">
      <c r="D29357" s="32"/>
      <c r="G29357" s="32"/>
      <c r="I29357" s="7"/>
      <c r="J29357" s="7"/>
      <c r="K29357" s="7"/>
      <c r="N29357" s="7"/>
    </row>
    <row r="29358" spans="4:14" s="1" customFormat="1">
      <c r="D29358" s="32"/>
      <c r="G29358" s="32"/>
      <c r="I29358" s="7"/>
      <c r="J29358" s="7"/>
      <c r="K29358" s="7"/>
      <c r="N29358" s="7"/>
    </row>
    <row r="29359" spans="4:14" s="1" customFormat="1">
      <c r="D29359" s="32"/>
      <c r="G29359" s="32"/>
      <c r="I29359" s="7"/>
      <c r="J29359" s="7"/>
      <c r="K29359" s="7"/>
      <c r="N29359" s="7"/>
    </row>
    <row r="29360" spans="4:14" s="1" customFormat="1">
      <c r="D29360" s="32"/>
      <c r="G29360" s="32"/>
      <c r="I29360" s="7"/>
      <c r="J29360" s="7"/>
      <c r="K29360" s="7"/>
      <c r="N29360" s="7"/>
    </row>
    <row r="29361" spans="4:14" s="1" customFormat="1">
      <c r="D29361" s="32"/>
      <c r="G29361" s="32"/>
      <c r="I29361" s="7"/>
      <c r="J29361" s="7"/>
      <c r="K29361" s="7"/>
      <c r="N29361" s="7"/>
    </row>
    <row r="29362" spans="4:14" s="1" customFormat="1">
      <c r="D29362" s="32"/>
      <c r="G29362" s="32"/>
      <c r="I29362" s="7"/>
      <c r="J29362" s="7"/>
      <c r="K29362" s="7"/>
      <c r="N29362" s="7"/>
    </row>
    <row r="29363" spans="4:14" s="1" customFormat="1">
      <c r="D29363" s="32"/>
      <c r="G29363" s="32"/>
      <c r="I29363" s="7"/>
      <c r="J29363" s="7"/>
      <c r="K29363" s="7"/>
      <c r="N29363" s="7"/>
    </row>
    <row r="29364" spans="4:14" s="1" customFormat="1">
      <c r="D29364" s="32"/>
      <c r="G29364" s="32"/>
      <c r="I29364" s="7"/>
      <c r="J29364" s="7"/>
      <c r="K29364" s="7"/>
      <c r="N29364" s="7"/>
    </row>
    <row r="29365" spans="4:14" s="1" customFormat="1">
      <c r="D29365" s="32"/>
      <c r="G29365" s="32"/>
      <c r="I29365" s="7"/>
      <c r="J29365" s="7"/>
      <c r="K29365" s="7"/>
      <c r="N29365" s="7"/>
    </row>
    <row r="29366" spans="4:14" s="1" customFormat="1">
      <c r="D29366" s="32"/>
      <c r="G29366" s="32"/>
      <c r="I29366" s="7"/>
      <c r="J29366" s="7"/>
      <c r="K29366" s="7"/>
      <c r="N29366" s="7"/>
    </row>
    <row r="29367" spans="4:14" s="1" customFormat="1">
      <c r="D29367" s="32"/>
      <c r="G29367" s="32"/>
      <c r="I29367" s="7"/>
      <c r="J29367" s="7"/>
      <c r="K29367" s="7"/>
      <c r="N29367" s="7"/>
    </row>
    <row r="29368" spans="4:14" s="1" customFormat="1">
      <c r="D29368" s="32"/>
      <c r="G29368" s="32"/>
      <c r="I29368" s="7"/>
      <c r="J29368" s="7"/>
      <c r="K29368" s="7"/>
      <c r="N29368" s="7"/>
    </row>
    <row r="29369" spans="4:14" s="1" customFormat="1">
      <c r="D29369" s="32"/>
      <c r="G29369" s="32"/>
      <c r="I29369" s="7"/>
      <c r="J29369" s="7"/>
      <c r="K29369" s="7"/>
      <c r="N29369" s="7"/>
    </row>
    <row r="29370" spans="4:14" s="1" customFormat="1">
      <c r="D29370" s="32"/>
      <c r="G29370" s="32"/>
      <c r="I29370" s="7"/>
      <c r="J29370" s="7"/>
      <c r="K29370" s="7"/>
      <c r="N29370" s="7"/>
    </row>
    <row r="29371" spans="4:14" s="1" customFormat="1">
      <c r="D29371" s="32"/>
      <c r="G29371" s="32"/>
      <c r="I29371" s="7"/>
      <c r="J29371" s="7"/>
      <c r="K29371" s="7"/>
      <c r="N29371" s="7"/>
    </row>
    <row r="29372" spans="4:14" s="1" customFormat="1">
      <c r="D29372" s="32"/>
      <c r="G29372" s="32"/>
      <c r="I29372" s="7"/>
      <c r="J29372" s="7"/>
      <c r="K29372" s="7"/>
      <c r="N29372" s="7"/>
    </row>
    <row r="29373" spans="4:14" s="1" customFormat="1">
      <c r="D29373" s="32"/>
      <c r="G29373" s="32"/>
      <c r="I29373" s="7"/>
      <c r="J29373" s="7"/>
      <c r="K29373" s="7"/>
      <c r="N29373" s="7"/>
    </row>
    <row r="29374" spans="4:14" s="1" customFormat="1">
      <c r="D29374" s="32"/>
      <c r="G29374" s="32"/>
      <c r="I29374" s="7"/>
      <c r="J29374" s="7"/>
      <c r="K29374" s="7"/>
      <c r="N29374" s="7"/>
    </row>
    <row r="29375" spans="4:14" s="1" customFormat="1">
      <c r="D29375" s="32"/>
      <c r="G29375" s="32"/>
      <c r="I29375" s="7"/>
      <c r="J29375" s="7"/>
      <c r="K29375" s="7"/>
      <c r="N29375" s="7"/>
    </row>
    <row r="29376" spans="4:14" s="1" customFormat="1">
      <c r="D29376" s="32"/>
      <c r="G29376" s="32"/>
      <c r="I29376" s="7"/>
      <c r="J29376" s="7"/>
      <c r="K29376" s="7"/>
      <c r="N29376" s="7"/>
    </row>
    <row r="29377" spans="4:14" s="1" customFormat="1">
      <c r="D29377" s="32"/>
      <c r="G29377" s="32"/>
      <c r="I29377" s="7"/>
      <c r="J29377" s="7"/>
      <c r="K29377" s="7"/>
      <c r="N29377" s="7"/>
    </row>
    <row r="29378" spans="4:14" s="1" customFormat="1">
      <c r="D29378" s="32"/>
      <c r="G29378" s="32"/>
      <c r="I29378" s="7"/>
      <c r="J29378" s="7"/>
      <c r="K29378" s="7"/>
      <c r="N29378" s="7"/>
    </row>
    <row r="29379" spans="4:14" s="1" customFormat="1">
      <c r="D29379" s="32"/>
      <c r="G29379" s="32"/>
      <c r="I29379" s="7"/>
      <c r="J29379" s="7"/>
      <c r="K29379" s="7"/>
      <c r="N29379" s="7"/>
    </row>
    <row r="29380" spans="4:14" s="1" customFormat="1">
      <c r="D29380" s="32"/>
      <c r="G29380" s="32"/>
      <c r="I29380" s="7"/>
      <c r="J29380" s="7"/>
      <c r="K29380" s="7"/>
      <c r="N29380" s="7"/>
    </row>
    <row r="29381" spans="4:14" s="1" customFormat="1">
      <c r="D29381" s="32"/>
      <c r="G29381" s="32"/>
      <c r="I29381" s="7"/>
      <c r="J29381" s="7"/>
      <c r="K29381" s="7"/>
      <c r="N29381" s="7"/>
    </row>
    <row r="29382" spans="4:14" s="1" customFormat="1">
      <c r="D29382" s="32"/>
      <c r="G29382" s="32"/>
      <c r="I29382" s="7"/>
      <c r="J29382" s="7"/>
      <c r="K29382" s="7"/>
      <c r="N29382" s="7"/>
    </row>
    <row r="29383" spans="4:14" s="1" customFormat="1">
      <c r="D29383" s="32"/>
      <c r="G29383" s="32"/>
      <c r="I29383" s="7"/>
      <c r="J29383" s="7"/>
      <c r="K29383" s="7"/>
      <c r="N29383" s="7"/>
    </row>
    <row r="29384" spans="4:14" s="1" customFormat="1">
      <c r="D29384" s="32"/>
      <c r="G29384" s="32"/>
      <c r="I29384" s="7"/>
      <c r="J29384" s="7"/>
      <c r="K29384" s="7"/>
      <c r="N29384" s="7"/>
    </row>
    <row r="29385" spans="4:14" s="1" customFormat="1">
      <c r="D29385" s="32"/>
      <c r="G29385" s="32"/>
      <c r="I29385" s="7"/>
      <c r="J29385" s="7"/>
      <c r="K29385" s="7"/>
      <c r="N29385" s="7"/>
    </row>
    <row r="29386" spans="4:14" s="1" customFormat="1">
      <c r="D29386" s="32"/>
      <c r="G29386" s="32"/>
      <c r="I29386" s="7"/>
      <c r="J29386" s="7"/>
      <c r="K29386" s="7"/>
      <c r="N29386" s="7"/>
    </row>
    <row r="29387" spans="4:14" s="1" customFormat="1">
      <c r="D29387" s="32"/>
      <c r="G29387" s="32"/>
      <c r="I29387" s="7"/>
      <c r="J29387" s="7"/>
      <c r="K29387" s="7"/>
      <c r="N29387" s="7"/>
    </row>
    <row r="29388" spans="4:14" s="1" customFormat="1">
      <c r="D29388" s="32"/>
      <c r="G29388" s="32"/>
      <c r="I29388" s="7"/>
      <c r="J29388" s="7"/>
      <c r="K29388" s="7"/>
      <c r="N29388" s="7"/>
    </row>
    <row r="29389" spans="4:14" s="1" customFormat="1">
      <c r="D29389" s="32"/>
      <c r="G29389" s="32"/>
      <c r="I29389" s="7"/>
      <c r="J29389" s="7"/>
      <c r="K29389" s="7"/>
      <c r="N29389" s="7"/>
    </row>
    <row r="29390" spans="4:14" s="1" customFormat="1">
      <c r="D29390" s="32"/>
      <c r="G29390" s="32"/>
      <c r="I29390" s="7"/>
      <c r="J29390" s="7"/>
      <c r="K29390" s="7"/>
      <c r="N29390" s="7"/>
    </row>
    <row r="29391" spans="4:14" s="1" customFormat="1">
      <c r="D29391" s="32"/>
      <c r="G29391" s="32"/>
      <c r="I29391" s="7"/>
      <c r="J29391" s="7"/>
      <c r="K29391" s="7"/>
      <c r="N29391" s="7"/>
    </row>
    <row r="29392" spans="4:14" s="1" customFormat="1">
      <c r="D29392" s="32"/>
      <c r="G29392" s="32"/>
      <c r="I29392" s="7"/>
      <c r="J29392" s="7"/>
      <c r="K29392" s="7"/>
      <c r="N29392" s="7"/>
    </row>
    <row r="29393" spans="4:14" s="1" customFormat="1">
      <c r="D29393" s="32"/>
      <c r="G29393" s="32"/>
      <c r="I29393" s="7"/>
      <c r="J29393" s="7"/>
      <c r="K29393" s="7"/>
      <c r="N29393" s="7"/>
    </row>
    <row r="29394" spans="4:14" s="1" customFormat="1">
      <c r="D29394" s="32"/>
      <c r="G29394" s="32"/>
      <c r="I29394" s="7"/>
      <c r="J29394" s="7"/>
      <c r="K29394" s="7"/>
      <c r="N29394" s="7"/>
    </row>
    <row r="29395" spans="4:14" s="1" customFormat="1">
      <c r="D29395" s="32"/>
      <c r="G29395" s="32"/>
      <c r="I29395" s="7"/>
      <c r="J29395" s="7"/>
      <c r="K29395" s="7"/>
      <c r="N29395" s="7"/>
    </row>
    <row r="29396" spans="4:14" s="1" customFormat="1">
      <c r="D29396" s="32"/>
      <c r="G29396" s="32"/>
      <c r="I29396" s="7"/>
      <c r="J29396" s="7"/>
      <c r="K29396" s="7"/>
      <c r="N29396" s="7"/>
    </row>
    <row r="29397" spans="4:14" s="1" customFormat="1">
      <c r="D29397" s="32"/>
      <c r="G29397" s="32"/>
      <c r="I29397" s="7"/>
      <c r="J29397" s="7"/>
      <c r="K29397" s="7"/>
      <c r="N29397" s="7"/>
    </row>
    <row r="29398" spans="4:14" s="1" customFormat="1">
      <c r="D29398" s="32"/>
      <c r="G29398" s="32"/>
      <c r="I29398" s="7"/>
      <c r="J29398" s="7"/>
      <c r="K29398" s="7"/>
      <c r="N29398" s="7"/>
    </row>
    <row r="29399" spans="4:14" s="1" customFormat="1">
      <c r="D29399" s="32"/>
      <c r="G29399" s="32"/>
      <c r="I29399" s="7"/>
      <c r="J29399" s="7"/>
      <c r="K29399" s="7"/>
      <c r="N29399" s="7"/>
    </row>
    <row r="29400" spans="4:14" s="1" customFormat="1">
      <c r="D29400" s="32"/>
      <c r="G29400" s="32"/>
      <c r="I29400" s="7"/>
      <c r="J29400" s="7"/>
      <c r="K29400" s="7"/>
      <c r="N29400" s="7"/>
    </row>
    <row r="29401" spans="4:14" s="1" customFormat="1">
      <c r="D29401" s="32"/>
      <c r="G29401" s="32"/>
      <c r="I29401" s="7"/>
      <c r="J29401" s="7"/>
      <c r="K29401" s="7"/>
      <c r="N29401" s="7"/>
    </row>
    <row r="29402" spans="4:14" s="1" customFormat="1">
      <c r="D29402" s="32"/>
      <c r="G29402" s="32"/>
      <c r="I29402" s="7"/>
      <c r="J29402" s="7"/>
      <c r="K29402" s="7"/>
      <c r="N29402" s="7"/>
    </row>
    <row r="29403" spans="4:14" s="1" customFormat="1">
      <c r="D29403" s="32"/>
      <c r="G29403" s="32"/>
      <c r="I29403" s="7"/>
      <c r="J29403" s="7"/>
      <c r="K29403" s="7"/>
      <c r="N29403" s="7"/>
    </row>
    <row r="29404" spans="4:14" s="1" customFormat="1">
      <c r="D29404" s="32"/>
      <c r="G29404" s="32"/>
      <c r="I29404" s="7"/>
      <c r="J29404" s="7"/>
      <c r="K29404" s="7"/>
      <c r="N29404" s="7"/>
    </row>
    <row r="29405" spans="4:14" s="1" customFormat="1">
      <c r="D29405" s="32"/>
      <c r="G29405" s="32"/>
      <c r="I29405" s="7"/>
      <c r="J29405" s="7"/>
      <c r="K29405" s="7"/>
      <c r="N29405" s="7"/>
    </row>
    <row r="29406" spans="4:14" s="1" customFormat="1">
      <c r="D29406" s="32"/>
      <c r="G29406" s="32"/>
      <c r="I29406" s="7"/>
      <c r="J29406" s="7"/>
      <c r="K29406" s="7"/>
      <c r="N29406" s="7"/>
    </row>
    <row r="29407" spans="4:14" s="1" customFormat="1">
      <c r="D29407" s="32"/>
      <c r="G29407" s="32"/>
      <c r="I29407" s="7"/>
      <c r="J29407" s="7"/>
      <c r="K29407" s="7"/>
      <c r="N29407" s="7"/>
    </row>
    <row r="29408" spans="4:14" s="1" customFormat="1">
      <c r="D29408" s="32"/>
      <c r="G29408" s="32"/>
      <c r="I29408" s="7"/>
      <c r="J29408" s="7"/>
      <c r="K29408" s="7"/>
      <c r="N29408" s="7"/>
    </row>
    <row r="29409" spans="4:14" s="1" customFormat="1">
      <c r="D29409" s="32"/>
      <c r="G29409" s="32"/>
      <c r="I29409" s="7"/>
      <c r="J29409" s="7"/>
      <c r="K29409" s="7"/>
      <c r="N29409" s="7"/>
    </row>
    <row r="29410" spans="4:14" s="1" customFormat="1">
      <c r="D29410" s="32"/>
      <c r="G29410" s="32"/>
      <c r="I29410" s="7"/>
      <c r="J29410" s="7"/>
      <c r="K29410" s="7"/>
      <c r="N29410" s="7"/>
    </row>
    <row r="29411" spans="4:14" s="1" customFormat="1">
      <c r="D29411" s="32"/>
      <c r="G29411" s="32"/>
      <c r="I29411" s="7"/>
      <c r="J29411" s="7"/>
      <c r="K29411" s="7"/>
      <c r="N29411" s="7"/>
    </row>
    <row r="29412" spans="4:14" s="1" customFormat="1">
      <c r="D29412" s="32"/>
      <c r="G29412" s="32"/>
      <c r="I29412" s="7"/>
      <c r="J29412" s="7"/>
      <c r="K29412" s="7"/>
      <c r="N29412" s="7"/>
    </row>
    <row r="29413" spans="4:14" s="1" customFormat="1">
      <c r="D29413" s="32"/>
      <c r="G29413" s="32"/>
      <c r="I29413" s="7"/>
      <c r="J29413" s="7"/>
      <c r="K29413" s="7"/>
      <c r="N29413" s="7"/>
    </row>
    <row r="29414" spans="4:14" s="1" customFormat="1">
      <c r="D29414" s="32"/>
      <c r="G29414" s="32"/>
      <c r="I29414" s="7"/>
      <c r="J29414" s="7"/>
      <c r="K29414" s="7"/>
      <c r="N29414" s="7"/>
    </row>
    <row r="29415" spans="4:14" s="1" customFormat="1">
      <c r="D29415" s="32"/>
      <c r="G29415" s="32"/>
      <c r="I29415" s="7"/>
      <c r="J29415" s="7"/>
      <c r="K29415" s="7"/>
      <c r="N29415" s="7"/>
    </row>
    <row r="29416" spans="4:14" s="1" customFormat="1">
      <c r="D29416" s="32"/>
      <c r="G29416" s="32"/>
      <c r="I29416" s="7"/>
      <c r="J29416" s="7"/>
      <c r="K29416" s="7"/>
      <c r="N29416" s="7"/>
    </row>
    <row r="29417" spans="4:14" s="1" customFormat="1">
      <c r="D29417" s="32"/>
      <c r="G29417" s="32"/>
      <c r="I29417" s="7"/>
      <c r="J29417" s="7"/>
      <c r="K29417" s="7"/>
      <c r="N29417" s="7"/>
    </row>
    <row r="29418" spans="4:14" s="1" customFormat="1">
      <c r="D29418" s="32"/>
      <c r="G29418" s="32"/>
      <c r="I29418" s="7"/>
      <c r="J29418" s="7"/>
      <c r="K29418" s="7"/>
      <c r="N29418" s="7"/>
    </row>
    <row r="29419" spans="4:14" s="1" customFormat="1">
      <c r="D29419" s="32"/>
      <c r="G29419" s="32"/>
      <c r="I29419" s="7"/>
      <c r="J29419" s="7"/>
      <c r="K29419" s="7"/>
      <c r="N29419" s="7"/>
    </row>
    <row r="29420" spans="4:14" s="1" customFormat="1">
      <c r="D29420" s="32"/>
      <c r="G29420" s="32"/>
      <c r="I29420" s="7"/>
      <c r="J29420" s="7"/>
      <c r="K29420" s="7"/>
      <c r="N29420" s="7"/>
    </row>
    <row r="29421" spans="4:14" s="1" customFormat="1">
      <c r="D29421" s="32"/>
      <c r="G29421" s="32"/>
      <c r="I29421" s="7"/>
      <c r="J29421" s="7"/>
      <c r="K29421" s="7"/>
      <c r="N29421" s="7"/>
    </row>
    <row r="29422" spans="4:14" s="1" customFormat="1">
      <c r="D29422" s="32"/>
      <c r="G29422" s="32"/>
      <c r="I29422" s="7"/>
      <c r="J29422" s="7"/>
      <c r="K29422" s="7"/>
      <c r="N29422" s="7"/>
    </row>
    <row r="29423" spans="4:14" s="1" customFormat="1">
      <c r="D29423" s="32"/>
      <c r="G29423" s="32"/>
      <c r="I29423" s="7"/>
      <c r="J29423" s="7"/>
      <c r="K29423" s="7"/>
      <c r="N29423" s="7"/>
    </row>
    <row r="29424" spans="4:14" s="1" customFormat="1">
      <c r="D29424" s="32"/>
      <c r="G29424" s="32"/>
      <c r="I29424" s="7"/>
      <c r="J29424" s="7"/>
      <c r="K29424" s="7"/>
      <c r="N29424" s="7"/>
    </row>
    <row r="29425" spans="4:14" s="1" customFormat="1">
      <c r="D29425" s="32"/>
      <c r="G29425" s="32"/>
      <c r="I29425" s="7"/>
      <c r="J29425" s="7"/>
      <c r="K29425" s="7"/>
      <c r="N29425" s="7"/>
    </row>
    <row r="29426" spans="4:14" s="1" customFormat="1">
      <c r="D29426" s="32"/>
      <c r="G29426" s="32"/>
      <c r="I29426" s="7"/>
      <c r="J29426" s="7"/>
      <c r="K29426" s="7"/>
      <c r="N29426" s="7"/>
    </row>
    <row r="29427" spans="4:14" s="1" customFormat="1">
      <c r="D29427" s="32"/>
      <c r="G29427" s="32"/>
      <c r="I29427" s="7"/>
      <c r="J29427" s="7"/>
      <c r="K29427" s="7"/>
      <c r="N29427" s="7"/>
    </row>
    <row r="29428" spans="4:14" s="1" customFormat="1">
      <c r="D29428" s="32"/>
      <c r="G29428" s="32"/>
      <c r="I29428" s="7"/>
      <c r="J29428" s="7"/>
      <c r="K29428" s="7"/>
      <c r="N29428" s="7"/>
    </row>
    <row r="29429" spans="4:14" s="1" customFormat="1">
      <c r="D29429" s="32"/>
      <c r="G29429" s="32"/>
      <c r="I29429" s="7"/>
      <c r="J29429" s="7"/>
      <c r="K29429" s="7"/>
      <c r="N29429" s="7"/>
    </row>
    <row r="29430" spans="4:14" s="1" customFormat="1">
      <c r="D29430" s="32"/>
      <c r="G29430" s="32"/>
      <c r="I29430" s="7"/>
      <c r="J29430" s="7"/>
      <c r="K29430" s="7"/>
      <c r="N29430" s="7"/>
    </row>
    <row r="29431" spans="4:14" s="1" customFormat="1">
      <c r="D29431" s="32"/>
      <c r="G29431" s="32"/>
      <c r="I29431" s="7"/>
      <c r="J29431" s="7"/>
      <c r="K29431" s="7"/>
      <c r="N29431" s="7"/>
    </row>
    <row r="29432" spans="4:14" s="1" customFormat="1">
      <c r="D29432" s="32"/>
      <c r="G29432" s="32"/>
      <c r="I29432" s="7"/>
      <c r="J29432" s="7"/>
      <c r="K29432" s="7"/>
      <c r="N29432" s="7"/>
    </row>
    <row r="29433" spans="4:14" s="1" customFormat="1">
      <c r="D29433" s="32"/>
      <c r="G29433" s="32"/>
      <c r="I29433" s="7"/>
      <c r="J29433" s="7"/>
      <c r="K29433" s="7"/>
      <c r="N29433" s="7"/>
    </row>
    <row r="29434" spans="4:14" s="1" customFormat="1">
      <c r="D29434" s="32"/>
      <c r="G29434" s="32"/>
      <c r="I29434" s="7"/>
      <c r="J29434" s="7"/>
      <c r="K29434" s="7"/>
      <c r="N29434" s="7"/>
    </row>
    <row r="29435" spans="4:14" s="1" customFormat="1">
      <c r="D29435" s="32"/>
      <c r="G29435" s="32"/>
      <c r="I29435" s="7"/>
      <c r="J29435" s="7"/>
      <c r="K29435" s="7"/>
      <c r="N29435" s="7"/>
    </row>
    <row r="29436" spans="4:14" s="1" customFormat="1">
      <c r="D29436" s="32"/>
      <c r="G29436" s="32"/>
      <c r="I29436" s="7"/>
      <c r="J29436" s="7"/>
      <c r="K29436" s="7"/>
      <c r="N29436" s="7"/>
    </row>
    <row r="29437" spans="4:14" s="1" customFormat="1">
      <c r="D29437" s="32"/>
      <c r="G29437" s="32"/>
      <c r="I29437" s="7"/>
      <c r="J29437" s="7"/>
      <c r="K29437" s="7"/>
      <c r="N29437" s="7"/>
    </row>
    <row r="29438" spans="4:14" s="1" customFormat="1">
      <c r="D29438" s="32"/>
      <c r="G29438" s="32"/>
      <c r="I29438" s="7"/>
      <c r="J29438" s="7"/>
      <c r="K29438" s="7"/>
      <c r="N29438" s="7"/>
    </row>
    <row r="29439" spans="4:14" s="1" customFormat="1">
      <c r="D29439" s="32"/>
      <c r="G29439" s="32"/>
      <c r="I29439" s="7"/>
      <c r="J29439" s="7"/>
      <c r="K29439" s="7"/>
      <c r="N29439" s="7"/>
    </row>
    <row r="29440" spans="4:14" s="1" customFormat="1">
      <c r="D29440" s="32"/>
      <c r="G29440" s="32"/>
      <c r="I29440" s="7"/>
      <c r="J29440" s="7"/>
      <c r="K29440" s="7"/>
      <c r="N29440" s="7"/>
    </row>
    <row r="29441" spans="4:14" s="1" customFormat="1">
      <c r="D29441" s="32"/>
      <c r="G29441" s="32"/>
      <c r="I29441" s="7"/>
      <c r="J29441" s="7"/>
      <c r="K29441" s="7"/>
      <c r="N29441" s="7"/>
    </row>
    <row r="29442" spans="4:14" s="1" customFormat="1">
      <c r="D29442" s="32"/>
      <c r="G29442" s="32"/>
      <c r="I29442" s="7"/>
      <c r="J29442" s="7"/>
      <c r="K29442" s="7"/>
      <c r="N29442" s="7"/>
    </row>
    <row r="29443" spans="4:14" s="1" customFormat="1">
      <c r="D29443" s="32"/>
      <c r="G29443" s="32"/>
      <c r="I29443" s="7"/>
      <c r="J29443" s="7"/>
      <c r="K29443" s="7"/>
      <c r="N29443" s="7"/>
    </row>
    <row r="29444" spans="4:14" s="1" customFormat="1">
      <c r="D29444" s="32"/>
      <c r="G29444" s="32"/>
      <c r="I29444" s="7"/>
      <c r="J29444" s="7"/>
      <c r="K29444" s="7"/>
      <c r="N29444" s="7"/>
    </row>
    <row r="29445" spans="4:14" s="1" customFormat="1">
      <c r="D29445" s="32"/>
      <c r="G29445" s="32"/>
      <c r="I29445" s="7"/>
      <c r="J29445" s="7"/>
      <c r="K29445" s="7"/>
      <c r="N29445" s="7"/>
    </row>
    <row r="29446" spans="4:14" s="1" customFormat="1">
      <c r="D29446" s="32"/>
      <c r="G29446" s="32"/>
      <c r="I29446" s="7"/>
      <c r="J29446" s="7"/>
      <c r="K29446" s="7"/>
      <c r="N29446" s="7"/>
    </row>
    <row r="29447" spans="4:14" s="1" customFormat="1">
      <c r="D29447" s="32"/>
      <c r="G29447" s="32"/>
      <c r="I29447" s="7"/>
      <c r="J29447" s="7"/>
      <c r="K29447" s="7"/>
      <c r="N29447" s="7"/>
    </row>
    <row r="29448" spans="4:14" s="1" customFormat="1">
      <c r="D29448" s="32"/>
      <c r="G29448" s="32"/>
      <c r="I29448" s="7"/>
      <c r="J29448" s="7"/>
      <c r="K29448" s="7"/>
      <c r="N29448" s="7"/>
    </row>
    <row r="29449" spans="4:14" s="1" customFormat="1">
      <c r="D29449" s="32"/>
      <c r="G29449" s="32"/>
      <c r="I29449" s="7"/>
      <c r="J29449" s="7"/>
      <c r="K29449" s="7"/>
      <c r="N29449" s="7"/>
    </row>
    <row r="29450" spans="4:14" s="1" customFormat="1">
      <c r="D29450" s="32"/>
      <c r="G29450" s="32"/>
      <c r="I29450" s="7"/>
      <c r="J29450" s="7"/>
      <c r="K29450" s="7"/>
      <c r="N29450" s="7"/>
    </row>
    <row r="29451" spans="4:14" s="1" customFormat="1">
      <c r="D29451" s="32"/>
      <c r="G29451" s="32"/>
      <c r="I29451" s="7"/>
      <c r="J29451" s="7"/>
      <c r="K29451" s="7"/>
      <c r="N29451" s="7"/>
    </row>
    <row r="29452" spans="4:14" s="1" customFormat="1">
      <c r="D29452" s="32"/>
      <c r="G29452" s="32"/>
      <c r="I29452" s="7"/>
      <c r="J29452" s="7"/>
      <c r="K29452" s="7"/>
      <c r="N29452" s="7"/>
    </row>
    <row r="29453" spans="4:14" s="1" customFormat="1">
      <c r="D29453" s="32"/>
      <c r="G29453" s="32"/>
      <c r="I29453" s="7"/>
      <c r="J29453" s="7"/>
      <c r="K29453" s="7"/>
      <c r="N29453" s="7"/>
    </row>
    <row r="29454" spans="4:14" s="1" customFormat="1">
      <c r="D29454" s="32"/>
      <c r="G29454" s="32"/>
      <c r="I29454" s="7"/>
      <c r="J29454" s="7"/>
      <c r="K29454" s="7"/>
      <c r="N29454" s="7"/>
    </row>
    <row r="29455" spans="4:14" s="1" customFormat="1">
      <c r="D29455" s="32"/>
      <c r="G29455" s="32"/>
      <c r="I29455" s="7"/>
      <c r="J29455" s="7"/>
      <c r="K29455" s="7"/>
      <c r="N29455" s="7"/>
    </row>
    <row r="29456" spans="4:14" s="1" customFormat="1">
      <c r="D29456" s="32"/>
      <c r="G29456" s="32"/>
      <c r="I29456" s="7"/>
      <c r="J29456" s="7"/>
      <c r="K29456" s="7"/>
      <c r="N29456" s="7"/>
    </row>
    <row r="29457" spans="4:14" s="1" customFormat="1">
      <c r="D29457" s="32"/>
      <c r="G29457" s="32"/>
      <c r="I29457" s="7"/>
      <c r="J29457" s="7"/>
      <c r="K29457" s="7"/>
      <c r="N29457" s="7"/>
    </row>
    <row r="29458" spans="4:14" s="1" customFormat="1">
      <c r="D29458" s="32"/>
      <c r="G29458" s="32"/>
      <c r="I29458" s="7"/>
      <c r="J29458" s="7"/>
      <c r="K29458" s="7"/>
      <c r="N29458" s="7"/>
    </row>
    <row r="29459" spans="4:14" s="1" customFormat="1">
      <c r="D29459" s="32"/>
      <c r="G29459" s="32"/>
      <c r="I29459" s="7"/>
      <c r="J29459" s="7"/>
      <c r="K29459" s="7"/>
      <c r="N29459" s="7"/>
    </row>
    <row r="29460" spans="4:14" s="1" customFormat="1">
      <c r="D29460" s="32"/>
      <c r="G29460" s="32"/>
      <c r="I29460" s="7"/>
      <c r="J29460" s="7"/>
      <c r="K29460" s="7"/>
      <c r="N29460" s="7"/>
    </row>
    <row r="29461" spans="4:14" s="1" customFormat="1">
      <c r="D29461" s="32"/>
      <c r="G29461" s="32"/>
      <c r="I29461" s="7"/>
      <c r="J29461" s="7"/>
      <c r="K29461" s="7"/>
      <c r="N29461" s="7"/>
    </row>
    <row r="29462" spans="4:14" s="1" customFormat="1">
      <c r="D29462" s="32"/>
      <c r="G29462" s="32"/>
      <c r="I29462" s="7"/>
      <c r="J29462" s="7"/>
      <c r="K29462" s="7"/>
      <c r="N29462" s="7"/>
    </row>
    <row r="29463" spans="4:14" s="1" customFormat="1">
      <c r="D29463" s="32"/>
      <c r="G29463" s="32"/>
      <c r="I29463" s="7"/>
      <c r="J29463" s="7"/>
      <c r="K29463" s="7"/>
      <c r="N29463" s="7"/>
    </row>
    <row r="29464" spans="4:14" s="1" customFormat="1">
      <c r="D29464" s="32"/>
      <c r="G29464" s="32"/>
      <c r="I29464" s="7"/>
      <c r="J29464" s="7"/>
      <c r="K29464" s="7"/>
      <c r="N29464" s="7"/>
    </row>
    <row r="29465" spans="4:14" s="1" customFormat="1">
      <c r="D29465" s="32"/>
      <c r="G29465" s="32"/>
      <c r="I29465" s="7"/>
      <c r="J29465" s="7"/>
      <c r="K29465" s="7"/>
      <c r="N29465" s="7"/>
    </row>
    <row r="29466" spans="4:14" s="1" customFormat="1">
      <c r="D29466" s="32"/>
      <c r="G29466" s="32"/>
      <c r="I29466" s="7"/>
      <c r="J29466" s="7"/>
      <c r="K29466" s="7"/>
      <c r="N29466" s="7"/>
    </row>
    <row r="29467" spans="4:14" s="1" customFormat="1">
      <c r="D29467" s="32"/>
      <c r="G29467" s="32"/>
      <c r="I29467" s="7"/>
      <c r="J29467" s="7"/>
      <c r="K29467" s="7"/>
      <c r="N29467" s="7"/>
    </row>
    <row r="29468" spans="4:14" s="1" customFormat="1">
      <c r="D29468" s="32"/>
      <c r="G29468" s="32"/>
      <c r="I29468" s="7"/>
      <c r="J29468" s="7"/>
      <c r="K29468" s="7"/>
      <c r="N29468" s="7"/>
    </row>
    <row r="29469" spans="4:14" s="1" customFormat="1">
      <c r="D29469" s="32"/>
      <c r="G29469" s="32"/>
      <c r="I29469" s="7"/>
      <c r="J29469" s="7"/>
      <c r="K29469" s="7"/>
      <c r="N29469" s="7"/>
    </row>
    <row r="29470" spans="4:14" s="1" customFormat="1">
      <c r="D29470" s="32"/>
      <c r="G29470" s="32"/>
      <c r="I29470" s="7"/>
      <c r="J29470" s="7"/>
      <c r="K29470" s="7"/>
      <c r="N29470" s="7"/>
    </row>
    <row r="29471" spans="4:14" s="1" customFormat="1">
      <c r="D29471" s="32"/>
      <c r="G29471" s="32"/>
      <c r="I29471" s="7"/>
      <c r="J29471" s="7"/>
      <c r="K29471" s="7"/>
      <c r="N29471" s="7"/>
    </row>
    <row r="29472" spans="4:14" s="1" customFormat="1">
      <c r="D29472" s="32"/>
      <c r="G29472" s="32"/>
      <c r="I29472" s="7"/>
      <c r="J29472" s="7"/>
      <c r="K29472" s="7"/>
      <c r="N29472" s="7"/>
    </row>
    <row r="29473" spans="4:14" s="1" customFormat="1">
      <c r="D29473" s="32"/>
      <c r="G29473" s="32"/>
      <c r="I29473" s="7"/>
      <c r="J29473" s="7"/>
      <c r="K29473" s="7"/>
      <c r="N29473" s="7"/>
    </row>
    <row r="29474" spans="4:14" s="1" customFormat="1">
      <c r="D29474" s="32"/>
      <c r="G29474" s="32"/>
      <c r="I29474" s="7"/>
      <c r="J29474" s="7"/>
      <c r="K29474" s="7"/>
      <c r="N29474" s="7"/>
    </row>
    <row r="29475" spans="4:14" s="1" customFormat="1">
      <c r="D29475" s="32"/>
      <c r="G29475" s="32"/>
      <c r="I29475" s="7"/>
      <c r="J29475" s="7"/>
      <c r="K29475" s="7"/>
      <c r="N29475" s="7"/>
    </row>
    <row r="29476" spans="4:14" s="1" customFormat="1">
      <c r="D29476" s="32"/>
      <c r="G29476" s="32"/>
      <c r="I29476" s="7"/>
      <c r="J29476" s="7"/>
      <c r="K29476" s="7"/>
      <c r="N29476" s="7"/>
    </row>
    <row r="29477" spans="4:14" s="1" customFormat="1">
      <c r="D29477" s="32"/>
      <c r="G29477" s="32"/>
      <c r="I29477" s="7"/>
      <c r="J29477" s="7"/>
      <c r="K29477" s="7"/>
      <c r="N29477" s="7"/>
    </row>
    <row r="29478" spans="4:14" s="1" customFormat="1">
      <c r="D29478" s="32"/>
      <c r="G29478" s="32"/>
      <c r="I29478" s="7"/>
      <c r="J29478" s="7"/>
      <c r="K29478" s="7"/>
      <c r="N29478" s="7"/>
    </row>
    <row r="29479" spans="4:14" s="1" customFormat="1">
      <c r="D29479" s="32"/>
      <c r="G29479" s="32"/>
      <c r="I29479" s="7"/>
      <c r="J29479" s="7"/>
      <c r="K29479" s="7"/>
      <c r="N29479" s="7"/>
    </row>
    <row r="29480" spans="4:14" s="1" customFormat="1">
      <c r="D29480" s="32"/>
      <c r="G29480" s="32"/>
      <c r="I29480" s="7"/>
      <c r="J29480" s="7"/>
      <c r="K29480" s="7"/>
      <c r="N29480" s="7"/>
    </row>
    <row r="29481" spans="4:14" s="1" customFormat="1">
      <c r="D29481" s="32"/>
      <c r="G29481" s="32"/>
      <c r="I29481" s="7"/>
      <c r="J29481" s="7"/>
      <c r="K29481" s="7"/>
      <c r="N29481" s="7"/>
    </row>
    <row r="29482" spans="4:14" s="1" customFormat="1">
      <c r="D29482" s="32"/>
      <c r="G29482" s="32"/>
      <c r="I29482" s="7"/>
      <c r="J29482" s="7"/>
      <c r="K29482" s="7"/>
      <c r="N29482" s="7"/>
    </row>
    <row r="29483" spans="4:14" s="1" customFormat="1">
      <c r="D29483" s="32"/>
      <c r="G29483" s="32"/>
      <c r="I29483" s="7"/>
      <c r="J29483" s="7"/>
      <c r="K29483" s="7"/>
      <c r="N29483" s="7"/>
    </row>
    <row r="29484" spans="4:14" s="1" customFormat="1">
      <c r="D29484" s="32"/>
      <c r="G29484" s="32"/>
      <c r="I29484" s="7"/>
      <c r="J29484" s="7"/>
      <c r="K29484" s="7"/>
      <c r="N29484" s="7"/>
    </row>
    <row r="29485" spans="4:14" s="1" customFormat="1">
      <c r="D29485" s="32"/>
      <c r="G29485" s="32"/>
      <c r="I29485" s="7"/>
      <c r="J29485" s="7"/>
      <c r="K29485" s="7"/>
      <c r="N29485" s="7"/>
    </row>
    <row r="29486" spans="4:14" s="1" customFormat="1">
      <c r="D29486" s="32"/>
      <c r="G29486" s="32"/>
      <c r="I29486" s="7"/>
      <c r="J29486" s="7"/>
      <c r="K29486" s="7"/>
      <c r="N29486" s="7"/>
    </row>
    <row r="29487" spans="4:14" s="1" customFormat="1">
      <c r="D29487" s="32"/>
      <c r="G29487" s="32"/>
      <c r="I29487" s="7"/>
      <c r="J29487" s="7"/>
      <c r="K29487" s="7"/>
      <c r="N29487" s="7"/>
    </row>
    <row r="29488" spans="4:14" s="1" customFormat="1">
      <c r="D29488" s="32"/>
      <c r="G29488" s="32"/>
      <c r="I29488" s="7"/>
      <c r="J29488" s="7"/>
      <c r="K29488" s="7"/>
      <c r="N29488" s="7"/>
    </row>
    <row r="29489" spans="4:14" s="1" customFormat="1">
      <c r="D29489" s="32"/>
      <c r="G29489" s="32"/>
      <c r="I29489" s="7"/>
      <c r="J29489" s="7"/>
      <c r="K29489" s="7"/>
      <c r="N29489" s="7"/>
    </row>
    <row r="29490" spans="4:14" s="1" customFormat="1">
      <c r="D29490" s="32"/>
      <c r="G29490" s="32"/>
      <c r="I29490" s="7"/>
      <c r="J29490" s="7"/>
      <c r="K29490" s="7"/>
      <c r="N29490" s="7"/>
    </row>
    <row r="29491" spans="4:14" s="1" customFormat="1">
      <c r="D29491" s="32"/>
      <c r="G29491" s="32"/>
      <c r="I29491" s="7"/>
      <c r="J29491" s="7"/>
      <c r="K29491" s="7"/>
      <c r="N29491" s="7"/>
    </row>
    <row r="29492" spans="4:14" s="1" customFormat="1">
      <c r="D29492" s="32"/>
      <c r="G29492" s="32"/>
      <c r="I29492" s="7"/>
      <c r="J29492" s="7"/>
      <c r="K29492" s="7"/>
      <c r="N29492" s="7"/>
    </row>
    <row r="29493" spans="4:14" s="1" customFormat="1">
      <c r="D29493" s="32"/>
      <c r="G29493" s="32"/>
      <c r="I29493" s="7"/>
      <c r="J29493" s="7"/>
      <c r="K29493" s="7"/>
      <c r="N29493" s="7"/>
    </row>
    <row r="29494" spans="4:14" s="1" customFormat="1">
      <c r="D29494" s="32"/>
      <c r="G29494" s="32"/>
      <c r="I29494" s="7"/>
      <c r="J29494" s="7"/>
      <c r="K29494" s="7"/>
      <c r="N29494" s="7"/>
    </row>
    <row r="29495" spans="4:14" s="1" customFormat="1">
      <c r="D29495" s="32"/>
      <c r="G29495" s="32"/>
      <c r="I29495" s="7"/>
      <c r="J29495" s="7"/>
      <c r="K29495" s="7"/>
      <c r="N29495" s="7"/>
    </row>
    <row r="29496" spans="4:14" s="1" customFormat="1">
      <c r="D29496" s="32"/>
      <c r="G29496" s="32"/>
      <c r="I29496" s="7"/>
      <c r="J29496" s="7"/>
      <c r="K29496" s="7"/>
      <c r="N29496" s="7"/>
    </row>
    <row r="29497" spans="4:14" s="1" customFormat="1">
      <c r="D29497" s="32"/>
      <c r="G29497" s="32"/>
      <c r="I29497" s="7"/>
      <c r="J29497" s="7"/>
      <c r="K29497" s="7"/>
      <c r="N29497" s="7"/>
    </row>
    <row r="29498" spans="4:14" s="1" customFormat="1">
      <c r="D29498" s="32"/>
      <c r="G29498" s="32"/>
      <c r="I29498" s="7"/>
      <c r="J29498" s="7"/>
      <c r="K29498" s="7"/>
      <c r="N29498" s="7"/>
    </row>
    <row r="29499" spans="4:14" s="1" customFormat="1">
      <c r="D29499" s="32"/>
      <c r="G29499" s="32"/>
      <c r="I29499" s="7"/>
      <c r="J29499" s="7"/>
      <c r="K29499" s="7"/>
      <c r="N29499" s="7"/>
    </row>
    <row r="29500" spans="4:14" s="1" customFormat="1">
      <c r="D29500" s="32"/>
      <c r="G29500" s="32"/>
      <c r="I29500" s="7"/>
      <c r="J29500" s="7"/>
      <c r="K29500" s="7"/>
      <c r="N29500" s="7"/>
    </row>
    <row r="29501" spans="4:14" s="1" customFormat="1">
      <c r="D29501" s="32"/>
      <c r="G29501" s="32"/>
      <c r="I29501" s="7"/>
      <c r="J29501" s="7"/>
      <c r="K29501" s="7"/>
      <c r="N29501" s="7"/>
    </row>
    <row r="29502" spans="4:14" s="1" customFormat="1">
      <c r="D29502" s="32"/>
      <c r="G29502" s="32"/>
      <c r="I29502" s="7"/>
      <c r="J29502" s="7"/>
      <c r="K29502" s="7"/>
      <c r="N29502" s="7"/>
    </row>
    <row r="29503" spans="4:14" s="1" customFormat="1">
      <c r="D29503" s="32"/>
      <c r="G29503" s="32"/>
      <c r="I29503" s="7"/>
      <c r="J29503" s="7"/>
      <c r="K29503" s="7"/>
      <c r="N29503" s="7"/>
    </row>
    <row r="29504" spans="4:14" s="1" customFormat="1">
      <c r="D29504" s="32"/>
      <c r="G29504" s="32"/>
      <c r="I29504" s="7"/>
      <c r="J29504" s="7"/>
      <c r="K29504" s="7"/>
      <c r="N29504" s="7"/>
    </row>
    <row r="29505" spans="4:14" s="1" customFormat="1">
      <c r="D29505" s="32"/>
      <c r="G29505" s="32"/>
      <c r="I29505" s="7"/>
      <c r="J29505" s="7"/>
      <c r="K29505" s="7"/>
      <c r="N29505" s="7"/>
    </row>
    <row r="29506" spans="4:14" s="1" customFormat="1">
      <c r="D29506" s="32"/>
      <c r="G29506" s="32"/>
      <c r="I29506" s="7"/>
      <c r="J29506" s="7"/>
      <c r="K29506" s="7"/>
      <c r="N29506" s="7"/>
    </row>
    <row r="29507" spans="4:14" s="1" customFormat="1">
      <c r="D29507" s="32"/>
      <c r="G29507" s="32"/>
      <c r="I29507" s="7"/>
      <c r="J29507" s="7"/>
      <c r="K29507" s="7"/>
      <c r="N29507" s="7"/>
    </row>
    <row r="29508" spans="4:14" s="1" customFormat="1">
      <c r="D29508" s="32"/>
      <c r="G29508" s="32"/>
      <c r="I29508" s="7"/>
      <c r="J29508" s="7"/>
      <c r="K29508" s="7"/>
      <c r="N29508" s="7"/>
    </row>
    <row r="29509" spans="4:14" s="1" customFormat="1">
      <c r="D29509" s="32"/>
      <c r="G29509" s="32"/>
      <c r="I29509" s="7"/>
      <c r="J29509" s="7"/>
      <c r="K29509" s="7"/>
      <c r="N29509" s="7"/>
    </row>
    <row r="29510" spans="4:14" s="1" customFormat="1">
      <c r="D29510" s="32"/>
      <c r="G29510" s="32"/>
      <c r="I29510" s="7"/>
      <c r="J29510" s="7"/>
      <c r="K29510" s="7"/>
      <c r="N29510" s="7"/>
    </row>
    <row r="29511" spans="4:14" s="1" customFormat="1">
      <c r="D29511" s="32"/>
      <c r="G29511" s="32"/>
      <c r="I29511" s="7"/>
      <c r="J29511" s="7"/>
      <c r="K29511" s="7"/>
      <c r="N29511" s="7"/>
    </row>
    <row r="29512" spans="4:14" s="1" customFormat="1">
      <c r="D29512" s="32"/>
      <c r="G29512" s="32"/>
      <c r="I29512" s="7"/>
      <c r="J29512" s="7"/>
      <c r="K29512" s="7"/>
      <c r="N29512" s="7"/>
    </row>
    <row r="29513" spans="4:14" s="1" customFormat="1">
      <c r="D29513" s="32"/>
      <c r="G29513" s="32"/>
      <c r="I29513" s="7"/>
      <c r="J29513" s="7"/>
      <c r="K29513" s="7"/>
      <c r="N29513" s="7"/>
    </row>
    <row r="29514" spans="4:14" s="1" customFormat="1">
      <c r="D29514" s="32"/>
      <c r="G29514" s="32"/>
      <c r="I29514" s="7"/>
      <c r="J29514" s="7"/>
      <c r="K29514" s="7"/>
      <c r="N29514" s="7"/>
    </row>
    <row r="29515" spans="4:14" s="1" customFormat="1">
      <c r="D29515" s="32"/>
      <c r="G29515" s="32"/>
      <c r="I29515" s="7"/>
      <c r="J29515" s="7"/>
      <c r="K29515" s="7"/>
      <c r="N29515" s="7"/>
    </row>
    <row r="29516" spans="4:14" s="1" customFormat="1">
      <c r="D29516" s="32"/>
      <c r="G29516" s="32"/>
      <c r="I29516" s="7"/>
      <c r="J29516" s="7"/>
      <c r="K29516" s="7"/>
      <c r="N29516" s="7"/>
    </row>
    <row r="29517" spans="4:14" s="1" customFormat="1">
      <c r="D29517" s="32"/>
      <c r="G29517" s="32"/>
      <c r="I29517" s="7"/>
      <c r="J29517" s="7"/>
      <c r="K29517" s="7"/>
      <c r="N29517" s="7"/>
    </row>
    <row r="29518" spans="4:14" s="1" customFormat="1">
      <c r="D29518" s="32"/>
      <c r="G29518" s="32"/>
      <c r="I29518" s="7"/>
      <c r="J29518" s="7"/>
      <c r="K29518" s="7"/>
      <c r="N29518" s="7"/>
    </row>
    <row r="29519" spans="4:14" s="1" customFormat="1">
      <c r="D29519" s="32"/>
      <c r="G29519" s="32"/>
      <c r="I29519" s="7"/>
      <c r="J29519" s="7"/>
      <c r="K29519" s="7"/>
      <c r="N29519" s="7"/>
    </row>
    <row r="29520" spans="4:14" s="1" customFormat="1">
      <c r="D29520" s="32"/>
      <c r="G29520" s="32"/>
      <c r="I29520" s="7"/>
      <c r="J29520" s="7"/>
      <c r="K29520" s="7"/>
      <c r="N29520" s="7"/>
    </row>
    <row r="29521" spans="4:14" s="1" customFormat="1">
      <c r="D29521" s="32"/>
      <c r="G29521" s="32"/>
      <c r="I29521" s="7"/>
      <c r="J29521" s="7"/>
      <c r="K29521" s="7"/>
      <c r="N29521" s="7"/>
    </row>
    <row r="29522" spans="4:14" s="1" customFormat="1">
      <c r="D29522" s="32"/>
      <c r="G29522" s="32"/>
      <c r="I29522" s="7"/>
      <c r="J29522" s="7"/>
      <c r="K29522" s="7"/>
      <c r="N29522" s="7"/>
    </row>
    <row r="29523" spans="4:14" s="1" customFormat="1">
      <c r="D29523" s="32"/>
      <c r="G29523" s="32"/>
      <c r="I29523" s="7"/>
      <c r="J29523" s="7"/>
      <c r="K29523" s="7"/>
      <c r="N29523" s="7"/>
    </row>
    <row r="29524" spans="4:14" s="1" customFormat="1">
      <c r="D29524" s="32"/>
      <c r="G29524" s="32"/>
      <c r="I29524" s="7"/>
      <c r="J29524" s="7"/>
      <c r="K29524" s="7"/>
      <c r="N29524" s="7"/>
    </row>
    <row r="29525" spans="4:14" s="1" customFormat="1">
      <c r="D29525" s="32"/>
      <c r="G29525" s="32"/>
      <c r="I29525" s="7"/>
      <c r="J29525" s="7"/>
      <c r="K29525" s="7"/>
      <c r="N29525" s="7"/>
    </row>
    <row r="29526" spans="4:14" s="1" customFormat="1">
      <c r="D29526" s="32"/>
      <c r="G29526" s="32"/>
      <c r="I29526" s="7"/>
      <c r="J29526" s="7"/>
      <c r="K29526" s="7"/>
      <c r="N29526" s="7"/>
    </row>
    <row r="29527" spans="4:14" s="1" customFormat="1">
      <c r="D29527" s="32"/>
      <c r="G29527" s="32"/>
      <c r="I29527" s="7"/>
      <c r="J29527" s="7"/>
      <c r="K29527" s="7"/>
      <c r="N29527" s="7"/>
    </row>
    <row r="29528" spans="4:14" s="1" customFormat="1">
      <c r="D29528" s="32"/>
      <c r="G29528" s="32"/>
      <c r="I29528" s="7"/>
      <c r="J29528" s="7"/>
      <c r="K29528" s="7"/>
      <c r="N29528" s="7"/>
    </row>
    <row r="29529" spans="4:14" s="1" customFormat="1">
      <c r="D29529" s="32"/>
      <c r="G29529" s="32"/>
      <c r="I29529" s="7"/>
      <c r="J29529" s="7"/>
      <c r="K29529" s="7"/>
      <c r="N29529" s="7"/>
    </row>
    <row r="29530" spans="4:14" s="1" customFormat="1">
      <c r="D29530" s="32"/>
      <c r="G29530" s="32"/>
      <c r="I29530" s="7"/>
      <c r="J29530" s="7"/>
      <c r="K29530" s="7"/>
      <c r="N29530" s="7"/>
    </row>
    <row r="29531" spans="4:14" s="1" customFormat="1">
      <c r="D29531" s="32"/>
      <c r="G29531" s="32"/>
      <c r="I29531" s="7"/>
      <c r="J29531" s="7"/>
      <c r="K29531" s="7"/>
      <c r="N29531" s="7"/>
    </row>
    <row r="29532" spans="4:14" s="1" customFormat="1">
      <c r="D29532" s="32"/>
      <c r="G29532" s="32"/>
      <c r="I29532" s="7"/>
      <c r="J29532" s="7"/>
      <c r="K29532" s="7"/>
      <c r="N29532" s="7"/>
    </row>
    <row r="29533" spans="4:14" s="1" customFormat="1">
      <c r="D29533" s="32"/>
      <c r="G29533" s="32"/>
      <c r="I29533" s="7"/>
      <c r="J29533" s="7"/>
      <c r="K29533" s="7"/>
      <c r="N29533" s="7"/>
    </row>
    <row r="29534" spans="4:14" s="1" customFormat="1">
      <c r="D29534" s="32"/>
      <c r="G29534" s="32"/>
      <c r="I29534" s="7"/>
      <c r="J29534" s="7"/>
      <c r="K29534" s="7"/>
      <c r="N29534" s="7"/>
    </row>
    <row r="29535" spans="4:14" s="1" customFormat="1">
      <c r="D29535" s="32"/>
      <c r="G29535" s="32"/>
      <c r="I29535" s="7"/>
      <c r="J29535" s="7"/>
      <c r="K29535" s="7"/>
      <c r="N29535" s="7"/>
    </row>
    <row r="29536" spans="4:14" s="1" customFormat="1">
      <c r="D29536" s="32"/>
      <c r="G29536" s="32"/>
      <c r="I29536" s="7"/>
      <c r="J29536" s="7"/>
      <c r="K29536" s="7"/>
      <c r="N29536" s="7"/>
    </row>
    <row r="29537" spans="4:14" s="1" customFormat="1">
      <c r="D29537" s="32"/>
      <c r="G29537" s="32"/>
      <c r="I29537" s="7"/>
      <c r="J29537" s="7"/>
      <c r="K29537" s="7"/>
      <c r="N29537" s="7"/>
    </row>
    <row r="29538" spans="4:14" s="1" customFormat="1">
      <c r="D29538" s="32"/>
      <c r="G29538" s="32"/>
      <c r="I29538" s="7"/>
      <c r="J29538" s="7"/>
      <c r="K29538" s="7"/>
      <c r="N29538" s="7"/>
    </row>
    <row r="29539" spans="4:14" s="1" customFormat="1">
      <c r="D29539" s="32"/>
      <c r="G29539" s="32"/>
      <c r="I29539" s="7"/>
      <c r="J29539" s="7"/>
      <c r="K29539" s="7"/>
      <c r="N29539" s="7"/>
    </row>
    <row r="29540" spans="4:14" s="1" customFormat="1">
      <c r="D29540" s="32"/>
      <c r="G29540" s="32"/>
      <c r="I29540" s="7"/>
      <c r="J29540" s="7"/>
      <c r="K29540" s="7"/>
      <c r="N29540" s="7"/>
    </row>
    <row r="29541" spans="4:14" s="1" customFormat="1">
      <c r="D29541" s="32"/>
      <c r="G29541" s="32"/>
      <c r="I29541" s="7"/>
      <c r="J29541" s="7"/>
      <c r="K29541" s="7"/>
      <c r="N29541" s="7"/>
    </row>
    <row r="29542" spans="4:14" s="1" customFormat="1">
      <c r="D29542" s="32"/>
      <c r="G29542" s="32"/>
      <c r="I29542" s="7"/>
      <c r="J29542" s="7"/>
      <c r="K29542" s="7"/>
      <c r="N29542" s="7"/>
    </row>
    <row r="29543" spans="4:14" s="1" customFormat="1">
      <c r="D29543" s="32"/>
      <c r="G29543" s="32"/>
      <c r="I29543" s="7"/>
      <c r="J29543" s="7"/>
      <c r="K29543" s="7"/>
      <c r="N29543" s="7"/>
    </row>
    <row r="29544" spans="4:14" s="1" customFormat="1">
      <c r="D29544" s="32"/>
      <c r="G29544" s="32"/>
      <c r="I29544" s="7"/>
      <c r="J29544" s="7"/>
      <c r="K29544" s="7"/>
      <c r="N29544" s="7"/>
    </row>
    <row r="29545" spans="4:14" s="1" customFormat="1">
      <c r="D29545" s="32"/>
      <c r="G29545" s="32"/>
      <c r="I29545" s="7"/>
      <c r="J29545" s="7"/>
      <c r="K29545" s="7"/>
      <c r="N29545" s="7"/>
    </row>
    <row r="29546" spans="4:14" s="1" customFormat="1">
      <c r="D29546" s="32"/>
      <c r="G29546" s="32"/>
      <c r="I29546" s="7"/>
      <c r="J29546" s="7"/>
      <c r="K29546" s="7"/>
      <c r="N29546" s="7"/>
    </row>
    <row r="29547" spans="4:14" s="1" customFormat="1">
      <c r="D29547" s="32"/>
      <c r="G29547" s="32"/>
      <c r="I29547" s="7"/>
      <c r="J29547" s="7"/>
      <c r="K29547" s="7"/>
      <c r="N29547" s="7"/>
    </row>
    <row r="29548" spans="4:14" s="1" customFormat="1">
      <c r="D29548" s="32"/>
      <c r="G29548" s="32"/>
      <c r="I29548" s="7"/>
      <c r="J29548" s="7"/>
      <c r="K29548" s="7"/>
      <c r="N29548" s="7"/>
    </row>
    <row r="29549" spans="4:14" s="1" customFormat="1">
      <c r="D29549" s="32"/>
      <c r="G29549" s="32"/>
      <c r="I29549" s="7"/>
      <c r="J29549" s="7"/>
      <c r="K29549" s="7"/>
      <c r="N29549" s="7"/>
    </row>
    <row r="29550" spans="4:14" s="1" customFormat="1">
      <c r="D29550" s="32"/>
      <c r="G29550" s="32"/>
      <c r="I29550" s="7"/>
      <c r="J29550" s="7"/>
      <c r="K29550" s="7"/>
      <c r="N29550" s="7"/>
    </row>
    <row r="29551" spans="4:14" s="1" customFormat="1">
      <c r="D29551" s="32"/>
      <c r="G29551" s="32"/>
      <c r="I29551" s="7"/>
      <c r="J29551" s="7"/>
      <c r="K29551" s="7"/>
      <c r="N29551" s="7"/>
    </row>
    <row r="29552" spans="4:14" s="1" customFormat="1">
      <c r="D29552" s="32"/>
      <c r="G29552" s="32"/>
      <c r="I29552" s="7"/>
      <c r="J29552" s="7"/>
      <c r="K29552" s="7"/>
      <c r="N29552" s="7"/>
    </row>
    <row r="29553" spans="4:14" s="1" customFormat="1">
      <c r="D29553" s="32"/>
      <c r="G29553" s="32"/>
      <c r="I29553" s="7"/>
      <c r="J29553" s="7"/>
      <c r="K29553" s="7"/>
      <c r="N29553" s="7"/>
    </row>
    <row r="29554" spans="4:14" s="1" customFormat="1">
      <c r="D29554" s="32"/>
      <c r="G29554" s="32"/>
      <c r="I29554" s="7"/>
      <c r="J29554" s="7"/>
      <c r="K29554" s="7"/>
      <c r="N29554" s="7"/>
    </row>
    <row r="29555" spans="4:14" s="1" customFormat="1">
      <c r="D29555" s="32"/>
      <c r="G29555" s="32"/>
      <c r="I29555" s="7"/>
      <c r="J29555" s="7"/>
      <c r="K29555" s="7"/>
      <c r="N29555" s="7"/>
    </row>
    <row r="29556" spans="4:14" s="1" customFormat="1">
      <c r="D29556" s="32"/>
      <c r="G29556" s="32"/>
      <c r="I29556" s="7"/>
      <c r="J29556" s="7"/>
      <c r="K29556" s="7"/>
      <c r="N29556" s="7"/>
    </row>
    <row r="29557" spans="4:14" s="1" customFormat="1">
      <c r="D29557" s="32"/>
      <c r="G29557" s="32"/>
      <c r="I29557" s="7"/>
      <c r="J29557" s="7"/>
      <c r="K29557" s="7"/>
      <c r="N29557" s="7"/>
    </row>
    <row r="29558" spans="4:14" s="1" customFormat="1">
      <c r="D29558" s="32"/>
      <c r="G29558" s="32"/>
      <c r="I29558" s="7"/>
      <c r="J29558" s="7"/>
      <c r="K29558" s="7"/>
      <c r="N29558" s="7"/>
    </row>
    <row r="29559" spans="4:14" s="1" customFormat="1">
      <c r="D29559" s="32"/>
      <c r="G29559" s="32"/>
      <c r="I29559" s="7"/>
      <c r="J29559" s="7"/>
      <c r="K29559" s="7"/>
      <c r="N29559" s="7"/>
    </row>
    <row r="29560" spans="4:14" s="1" customFormat="1">
      <c r="D29560" s="32"/>
      <c r="G29560" s="32"/>
      <c r="I29560" s="7"/>
      <c r="J29560" s="7"/>
      <c r="K29560" s="7"/>
      <c r="N29560" s="7"/>
    </row>
    <row r="29561" spans="4:14" s="1" customFormat="1">
      <c r="D29561" s="32"/>
      <c r="G29561" s="32"/>
      <c r="I29561" s="7"/>
      <c r="J29561" s="7"/>
      <c r="K29561" s="7"/>
      <c r="N29561" s="7"/>
    </row>
    <row r="29562" spans="4:14" s="1" customFormat="1">
      <c r="D29562" s="32"/>
      <c r="G29562" s="32"/>
      <c r="I29562" s="7"/>
      <c r="J29562" s="7"/>
      <c r="K29562" s="7"/>
      <c r="N29562" s="7"/>
    </row>
    <row r="29563" spans="4:14" s="1" customFormat="1">
      <c r="D29563" s="32"/>
      <c r="G29563" s="32"/>
      <c r="I29563" s="7"/>
      <c r="J29563" s="7"/>
      <c r="K29563" s="7"/>
      <c r="N29563" s="7"/>
    </row>
    <row r="29564" spans="4:14" s="1" customFormat="1">
      <c r="D29564" s="32"/>
      <c r="G29564" s="32"/>
      <c r="I29564" s="7"/>
      <c r="J29564" s="7"/>
      <c r="K29564" s="7"/>
      <c r="N29564" s="7"/>
    </row>
    <row r="29565" spans="4:14" s="1" customFormat="1">
      <c r="D29565" s="32"/>
      <c r="G29565" s="32"/>
      <c r="I29565" s="7"/>
      <c r="J29565" s="7"/>
      <c r="K29565" s="7"/>
      <c r="N29565" s="7"/>
    </row>
    <row r="29566" spans="4:14" s="1" customFormat="1">
      <c r="D29566" s="32"/>
      <c r="G29566" s="32"/>
      <c r="I29566" s="7"/>
      <c r="J29566" s="7"/>
      <c r="K29566" s="7"/>
      <c r="N29566" s="7"/>
    </row>
    <row r="29567" spans="4:14" s="1" customFormat="1">
      <c r="D29567" s="32"/>
      <c r="G29567" s="32"/>
      <c r="I29567" s="7"/>
      <c r="J29567" s="7"/>
      <c r="K29567" s="7"/>
      <c r="N29567" s="7"/>
    </row>
    <row r="29568" spans="4:14" s="1" customFormat="1">
      <c r="D29568" s="32"/>
      <c r="G29568" s="32"/>
      <c r="I29568" s="7"/>
      <c r="J29568" s="7"/>
      <c r="K29568" s="7"/>
      <c r="N29568" s="7"/>
    </row>
    <row r="29569" spans="4:14" s="1" customFormat="1">
      <c r="D29569" s="32"/>
      <c r="G29569" s="32"/>
      <c r="I29569" s="7"/>
      <c r="J29569" s="7"/>
      <c r="K29569" s="7"/>
      <c r="N29569" s="7"/>
    </row>
    <row r="29570" spans="4:14" s="1" customFormat="1">
      <c r="D29570" s="32"/>
      <c r="G29570" s="32"/>
      <c r="I29570" s="7"/>
      <c r="J29570" s="7"/>
      <c r="K29570" s="7"/>
      <c r="N29570" s="7"/>
    </row>
    <row r="29571" spans="4:14" s="1" customFormat="1">
      <c r="D29571" s="32"/>
      <c r="G29571" s="32"/>
      <c r="I29571" s="7"/>
      <c r="J29571" s="7"/>
      <c r="K29571" s="7"/>
      <c r="N29571" s="7"/>
    </row>
    <row r="29572" spans="4:14" s="1" customFormat="1">
      <c r="D29572" s="32"/>
      <c r="G29572" s="32"/>
      <c r="I29572" s="7"/>
      <c r="J29572" s="7"/>
      <c r="K29572" s="7"/>
      <c r="N29572" s="7"/>
    </row>
    <row r="29573" spans="4:14" s="1" customFormat="1">
      <c r="D29573" s="32"/>
      <c r="G29573" s="32"/>
      <c r="I29573" s="7"/>
      <c r="J29573" s="7"/>
      <c r="K29573" s="7"/>
      <c r="N29573" s="7"/>
    </row>
    <row r="29574" spans="4:14" s="1" customFormat="1">
      <c r="D29574" s="32"/>
      <c r="G29574" s="32"/>
      <c r="I29574" s="7"/>
      <c r="J29574" s="7"/>
      <c r="K29574" s="7"/>
      <c r="N29574" s="7"/>
    </row>
    <row r="29575" spans="4:14" s="1" customFormat="1">
      <c r="D29575" s="32"/>
      <c r="G29575" s="32"/>
      <c r="I29575" s="7"/>
      <c r="J29575" s="7"/>
      <c r="K29575" s="7"/>
      <c r="N29575" s="7"/>
    </row>
    <row r="29576" spans="4:14" s="1" customFormat="1">
      <c r="D29576" s="32"/>
      <c r="G29576" s="32"/>
      <c r="I29576" s="7"/>
      <c r="J29576" s="7"/>
      <c r="K29576" s="7"/>
      <c r="N29576" s="7"/>
    </row>
    <row r="29577" spans="4:14" s="1" customFormat="1">
      <c r="D29577" s="32"/>
      <c r="G29577" s="32"/>
      <c r="I29577" s="7"/>
      <c r="J29577" s="7"/>
      <c r="K29577" s="7"/>
      <c r="N29577" s="7"/>
    </row>
    <row r="29578" spans="4:14" s="1" customFormat="1">
      <c r="D29578" s="32"/>
      <c r="G29578" s="32"/>
      <c r="I29578" s="7"/>
      <c r="J29578" s="7"/>
      <c r="K29578" s="7"/>
      <c r="N29578" s="7"/>
    </row>
    <row r="29579" spans="4:14" s="1" customFormat="1">
      <c r="D29579" s="32"/>
      <c r="G29579" s="32"/>
      <c r="I29579" s="7"/>
      <c r="J29579" s="7"/>
      <c r="K29579" s="7"/>
      <c r="N29579" s="7"/>
    </row>
    <row r="29580" spans="4:14" s="1" customFormat="1">
      <c r="D29580" s="32"/>
      <c r="G29580" s="32"/>
      <c r="I29580" s="7"/>
      <c r="J29580" s="7"/>
      <c r="K29580" s="7"/>
      <c r="N29580" s="7"/>
    </row>
    <row r="29581" spans="4:14" s="1" customFormat="1">
      <c r="D29581" s="32"/>
      <c r="G29581" s="32"/>
      <c r="I29581" s="7"/>
      <c r="J29581" s="7"/>
      <c r="K29581" s="7"/>
      <c r="N29581" s="7"/>
    </row>
    <row r="29582" spans="4:14" s="1" customFormat="1">
      <c r="D29582" s="32"/>
      <c r="G29582" s="32"/>
      <c r="I29582" s="7"/>
      <c r="J29582" s="7"/>
      <c r="K29582" s="7"/>
      <c r="N29582" s="7"/>
    </row>
    <row r="29583" spans="4:14" s="1" customFormat="1">
      <c r="D29583" s="32"/>
      <c r="G29583" s="32"/>
      <c r="I29583" s="7"/>
      <c r="J29583" s="7"/>
      <c r="K29583" s="7"/>
      <c r="N29583" s="7"/>
    </row>
    <row r="29584" spans="4:14" s="1" customFormat="1">
      <c r="D29584" s="32"/>
      <c r="G29584" s="32"/>
      <c r="I29584" s="7"/>
      <c r="J29584" s="7"/>
      <c r="K29584" s="7"/>
      <c r="N29584" s="7"/>
    </row>
    <row r="29585" spans="4:14" s="1" customFormat="1">
      <c r="D29585" s="32"/>
      <c r="G29585" s="32"/>
      <c r="I29585" s="7"/>
      <c r="J29585" s="7"/>
      <c r="K29585" s="7"/>
      <c r="N29585" s="7"/>
    </row>
    <row r="29586" spans="4:14" s="1" customFormat="1">
      <c r="D29586" s="32"/>
      <c r="G29586" s="32"/>
      <c r="I29586" s="7"/>
      <c r="J29586" s="7"/>
      <c r="K29586" s="7"/>
      <c r="N29586" s="7"/>
    </row>
    <row r="29587" spans="4:14" s="1" customFormat="1">
      <c r="D29587" s="32"/>
      <c r="G29587" s="32"/>
      <c r="I29587" s="7"/>
      <c r="J29587" s="7"/>
      <c r="K29587" s="7"/>
      <c r="N29587" s="7"/>
    </row>
    <row r="29588" spans="4:14" s="1" customFormat="1">
      <c r="D29588" s="32"/>
      <c r="G29588" s="32"/>
      <c r="I29588" s="7"/>
      <c r="J29588" s="7"/>
      <c r="K29588" s="7"/>
      <c r="N29588" s="7"/>
    </row>
    <row r="29589" spans="4:14" s="1" customFormat="1">
      <c r="D29589" s="32"/>
      <c r="G29589" s="32"/>
      <c r="I29589" s="7"/>
      <c r="J29589" s="7"/>
      <c r="K29589" s="7"/>
      <c r="N29589" s="7"/>
    </row>
    <row r="29590" spans="4:14" s="1" customFormat="1">
      <c r="D29590" s="32"/>
      <c r="G29590" s="32"/>
      <c r="I29590" s="7"/>
      <c r="J29590" s="7"/>
      <c r="K29590" s="7"/>
      <c r="N29590" s="7"/>
    </row>
    <row r="29591" spans="4:14" s="1" customFormat="1">
      <c r="D29591" s="32"/>
      <c r="G29591" s="32"/>
      <c r="I29591" s="7"/>
      <c r="J29591" s="7"/>
      <c r="K29591" s="7"/>
      <c r="N29591" s="7"/>
    </row>
    <row r="29592" spans="4:14" s="1" customFormat="1">
      <c r="D29592" s="32"/>
      <c r="G29592" s="32"/>
      <c r="I29592" s="7"/>
      <c r="J29592" s="7"/>
      <c r="K29592" s="7"/>
      <c r="N29592" s="7"/>
    </row>
    <row r="29593" spans="4:14" s="1" customFormat="1">
      <c r="D29593" s="32"/>
      <c r="G29593" s="32"/>
      <c r="I29593" s="7"/>
      <c r="J29593" s="7"/>
      <c r="K29593" s="7"/>
      <c r="N29593" s="7"/>
    </row>
    <row r="29594" spans="4:14" s="1" customFormat="1">
      <c r="D29594" s="32"/>
      <c r="G29594" s="32"/>
      <c r="I29594" s="7"/>
      <c r="J29594" s="7"/>
      <c r="K29594" s="7"/>
      <c r="N29594" s="7"/>
    </row>
    <row r="29595" spans="4:14" s="1" customFormat="1">
      <c r="D29595" s="32"/>
      <c r="G29595" s="32"/>
      <c r="I29595" s="7"/>
      <c r="J29595" s="7"/>
      <c r="K29595" s="7"/>
      <c r="N29595" s="7"/>
    </row>
    <row r="29596" spans="4:14" s="1" customFormat="1">
      <c r="D29596" s="32"/>
      <c r="G29596" s="32"/>
      <c r="I29596" s="7"/>
      <c r="J29596" s="7"/>
      <c r="K29596" s="7"/>
      <c r="N29596" s="7"/>
    </row>
    <row r="29597" spans="4:14" s="1" customFormat="1">
      <c r="D29597" s="32"/>
      <c r="G29597" s="32"/>
      <c r="I29597" s="7"/>
      <c r="J29597" s="7"/>
      <c r="K29597" s="7"/>
      <c r="N29597" s="7"/>
    </row>
    <row r="29598" spans="4:14" s="1" customFormat="1">
      <c r="D29598" s="32"/>
      <c r="G29598" s="32"/>
      <c r="I29598" s="7"/>
      <c r="J29598" s="7"/>
      <c r="K29598" s="7"/>
      <c r="N29598" s="7"/>
    </row>
    <row r="29599" spans="4:14" s="1" customFormat="1">
      <c r="D29599" s="32"/>
      <c r="G29599" s="32"/>
      <c r="I29599" s="7"/>
      <c r="J29599" s="7"/>
      <c r="K29599" s="7"/>
      <c r="N29599" s="7"/>
    </row>
    <row r="29600" spans="4:14" s="1" customFormat="1">
      <c r="D29600" s="32"/>
      <c r="G29600" s="32"/>
      <c r="I29600" s="7"/>
      <c r="J29600" s="7"/>
      <c r="K29600" s="7"/>
      <c r="N29600" s="7"/>
    </row>
    <row r="29601" spans="4:14" s="1" customFormat="1">
      <c r="D29601" s="32"/>
      <c r="G29601" s="32"/>
      <c r="I29601" s="7"/>
      <c r="J29601" s="7"/>
      <c r="K29601" s="7"/>
      <c r="N29601" s="7"/>
    </row>
    <row r="29602" spans="4:14" s="1" customFormat="1">
      <c r="D29602" s="32"/>
      <c r="G29602" s="32"/>
      <c r="I29602" s="7"/>
      <c r="J29602" s="7"/>
      <c r="K29602" s="7"/>
      <c r="N29602" s="7"/>
    </row>
    <row r="29603" spans="4:14" s="1" customFormat="1">
      <c r="D29603" s="32"/>
      <c r="G29603" s="32"/>
      <c r="I29603" s="7"/>
      <c r="J29603" s="7"/>
      <c r="K29603" s="7"/>
      <c r="N29603" s="7"/>
    </row>
    <row r="29604" spans="4:14" s="1" customFormat="1">
      <c r="D29604" s="32"/>
      <c r="G29604" s="32"/>
      <c r="I29604" s="7"/>
      <c r="J29604" s="7"/>
      <c r="K29604" s="7"/>
      <c r="N29604" s="7"/>
    </row>
    <row r="29605" spans="4:14" s="1" customFormat="1">
      <c r="D29605" s="32"/>
      <c r="G29605" s="32"/>
      <c r="I29605" s="7"/>
      <c r="J29605" s="7"/>
      <c r="K29605" s="7"/>
      <c r="N29605" s="7"/>
    </row>
    <row r="29606" spans="4:14" s="1" customFormat="1">
      <c r="D29606" s="32"/>
      <c r="G29606" s="32"/>
      <c r="I29606" s="7"/>
      <c r="J29606" s="7"/>
      <c r="K29606" s="7"/>
      <c r="N29606" s="7"/>
    </row>
    <row r="29607" spans="4:14" s="1" customFormat="1">
      <c r="D29607" s="32"/>
      <c r="G29607" s="32"/>
      <c r="I29607" s="7"/>
      <c r="J29607" s="7"/>
      <c r="K29607" s="7"/>
      <c r="N29607" s="7"/>
    </row>
    <row r="29608" spans="4:14" s="1" customFormat="1">
      <c r="D29608" s="32"/>
      <c r="G29608" s="32"/>
      <c r="I29608" s="7"/>
      <c r="J29608" s="7"/>
      <c r="K29608" s="7"/>
      <c r="N29608" s="7"/>
    </row>
    <row r="29609" spans="4:14" s="1" customFormat="1">
      <c r="D29609" s="32"/>
      <c r="G29609" s="32"/>
      <c r="I29609" s="7"/>
      <c r="J29609" s="7"/>
      <c r="K29609" s="7"/>
      <c r="N29609" s="7"/>
    </row>
    <row r="29610" spans="4:14" s="1" customFormat="1">
      <c r="D29610" s="32"/>
      <c r="G29610" s="32"/>
      <c r="I29610" s="7"/>
      <c r="J29610" s="7"/>
      <c r="K29610" s="7"/>
      <c r="N29610" s="7"/>
    </row>
    <row r="29611" spans="4:14" s="1" customFormat="1">
      <c r="D29611" s="32"/>
      <c r="G29611" s="32"/>
      <c r="I29611" s="7"/>
      <c r="J29611" s="7"/>
      <c r="K29611" s="7"/>
      <c r="N29611" s="7"/>
    </row>
    <row r="29612" spans="4:14" s="1" customFormat="1">
      <c r="D29612" s="32"/>
      <c r="G29612" s="32"/>
      <c r="I29612" s="7"/>
      <c r="J29612" s="7"/>
      <c r="K29612" s="7"/>
      <c r="N29612" s="7"/>
    </row>
    <row r="29613" spans="4:14" s="1" customFormat="1">
      <c r="D29613" s="32"/>
      <c r="G29613" s="32"/>
      <c r="I29613" s="7"/>
      <c r="J29613" s="7"/>
      <c r="K29613" s="7"/>
      <c r="N29613" s="7"/>
    </row>
    <row r="29614" spans="4:14" s="1" customFormat="1">
      <c r="D29614" s="32"/>
      <c r="G29614" s="32"/>
      <c r="I29614" s="7"/>
      <c r="J29614" s="7"/>
      <c r="K29614" s="7"/>
      <c r="N29614" s="7"/>
    </row>
    <row r="29615" spans="4:14" s="1" customFormat="1">
      <c r="D29615" s="32"/>
      <c r="G29615" s="32"/>
      <c r="I29615" s="7"/>
      <c r="J29615" s="7"/>
      <c r="K29615" s="7"/>
      <c r="N29615" s="7"/>
    </row>
    <row r="29616" spans="4:14" s="1" customFormat="1">
      <c r="D29616" s="32"/>
      <c r="G29616" s="32"/>
      <c r="I29616" s="7"/>
      <c r="J29616" s="7"/>
      <c r="K29616" s="7"/>
      <c r="N29616" s="7"/>
    </row>
    <row r="29617" spans="4:14" s="1" customFormat="1">
      <c r="D29617" s="32"/>
      <c r="G29617" s="32"/>
      <c r="I29617" s="7"/>
      <c r="J29617" s="7"/>
      <c r="K29617" s="7"/>
      <c r="N29617" s="7"/>
    </row>
    <row r="29618" spans="4:14" s="1" customFormat="1">
      <c r="D29618" s="32"/>
      <c r="G29618" s="32"/>
      <c r="I29618" s="7"/>
      <c r="J29618" s="7"/>
      <c r="K29618" s="7"/>
      <c r="N29618" s="7"/>
    </row>
    <row r="29619" spans="4:14" s="1" customFormat="1">
      <c r="D29619" s="32"/>
      <c r="G29619" s="32"/>
      <c r="I29619" s="7"/>
      <c r="J29619" s="7"/>
      <c r="K29619" s="7"/>
      <c r="N29619" s="7"/>
    </row>
    <row r="29620" spans="4:14" s="1" customFormat="1">
      <c r="D29620" s="32"/>
      <c r="G29620" s="32"/>
      <c r="I29620" s="7"/>
      <c r="J29620" s="7"/>
      <c r="K29620" s="7"/>
      <c r="N29620" s="7"/>
    </row>
    <row r="29621" spans="4:14" s="1" customFormat="1">
      <c r="D29621" s="32"/>
      <c r="G29621" s="32"/>
      <c r="I29621" s="7"/>
      <c r="J29621" s="7"/>
      <c r="K29621" s="7"/>
      <c r="N29621" s="7"/>
    </row>
    <row r="29622" spans="4:14" s="1" customFormat="1">
      <c r="D29622" s="32"/>
      <c r="G29622" s="32"/>
      <c r="I29622" s="7"/>
      <c r="J29622" s="7"/>
      <c r="K29622" s="7"/>
      <c r="N29622" s="7"/>
    </row>
    <row r="29623" spans="4:14" s="1" customFormat="1">
      <c r="D29623" s="32"/>
      <c r="G29623" s="32"/>
      <c r="I29623" s="7"/>
      <c r="J29623" s="7"/>
      <c r="K29623" s="7"/>
      <c r="N29623" s="7"/>
    </row>
    <row r="29624" spans="4:14" s="1" customFormat="1">
      <c r="D29624" s="32"/>
      <c r="G29624" s="32"/>
      <c r="I29624" s="7"/>
      <c r="J29624" s="7"/>
      <c r="K29624" s="7"/>
      <c r="N29624" s="7"/>
    </row>
    <row r="29625" spans="4:14" s="1" customFormat="1">
      <c r="D29625" s="32"/>
      <c r="G29625" s="32"/>
      <c r="I29625" s="7"/>
      <c r="J29625" s="7"/>
      <c r="K29625" s="7"/>
      <c r="N29625" s="7"/>
    </row>
    <row r="29626" spans="4:14" s="1" customFormat="1">
      <c r="D29626" s="32"/>
      <c r="G29626" s="32"/>
      <c r="I29626" s="7"/>
      <c r="J29626" s="7"/>
      <c r="K29626" s="7"/>
      <c r="N29626" s="7"/>
    </row>
    <row r="29627" spans="4:14" s="1" customFormat="1">
      <c r="D29627" s="32"/>
      <c r="G29627" s="32"/>
      <c r="I29627" s="7"/>
      <c r="J29627" s="7"/>
      <c r="K29627" s="7"/>
      <c r="N29627" s="7"/>
    </row>
    <row r="29628" spans="4:14" s="1" customFormat="1">
      <c r="D29628" s="32"/>
      <c r="G29628" s="32"/>
      <c r="I29628" s="7"/>
      <c r="J29628" s="7"/>
      <c r="K29628" s="7"/>
      <c r="N29628" s="7"/>
    </row>
    <row r="29629" spans="4:14" s="1" customFormat="1">
      <c r="D29629" s="32"/>
      <c r="G29629" s="32"/>
      <c r="I29629" s="7"/>
      <c r="J29629" s="7"/>
      <c r="K29629" s="7"/>
      <c r="N29629" s="7"/>
    </row>
    <row r="29630" spans="4:14" s="1" customFormat="1">
      <c r="D29630" s="32"/>
      <c r="G29630" s="32"/>
      <c r="I29630" s="7"/>
      <c r="J29630" s="7"/>
      <c r="K29630" s="7"/>
      <c r="N29630" s="7"/>
    </row>
    <row r="29631" spans="4:14" s="1" customFormat="1">
      <c r="D29631" s="32"/>
      <c r="G29631" s="32"/>
      <c r="I29631" s="7"/>
      <c r="J29631" s="7"/>
      <c r="K29631" s="7"/>
      <c r="N29631" s="7"/>
    </row>
    <row r="29632" spans="4:14" s="1" customFormat="1">
      <c r="D29632" s="32"/>
      <c r="G29632" s="32"/>
      <c r="I29632" s="7"/>
      <c r="J29632" s="7"/>
      <c r="K29632" s="7"/>
      <c r="N29632" s="7"/>
    </row>
    <row r="29633" spans="4:14" s="1" customFormat="1">
      <c r="D29633" s="32"/>
      <c r="G29633" s="32"/>
      <c r="I29633" s="7"/>
      <c r="J29633" s="7"/>
      <c r="K29633" s="7"/>
      <c r="N29633" s="7"/>
    </row>
    <row r="29634" spans="4:14" s="1" customFormat="1">
      <c r="D29634" s="32"/>
      <c r="G29634" s="32"/>
      <c r="I29634" s="7"/>
      <c r="J29634" s="7"/>
      <c r="K29634" s="7"/>
      <c r="N29634" s="7"/>
    </row>
    <row r="29635" spans="4:14" s="1" customFormat="1">
      <c r="D29635" s="32"/>
      <c r="G29635" s="32"/>
      <c r="I29635" s="7"/>
      <c r="J29635" s="7"/>
      <c r="K29635" s="7"/>
      <c r="N29635" s="7"/>
    </row>
    <row r="29636" spans="4:14" s="1" customFormat="1">
      <c r="D29636" s="32"/>
      <c r="G29636" s="32"/>
      <c r="I29636" s="7"/>
      <c r="J29636" s="7"/>
      <c r="K29636" s="7"/>
      <c r="N29636" s="7"/>
    </row>
    <row r="29637" spans="4:14" s="1" customFormat="1">
      <c r="D29637" s="32"/>
      <c r="G29637" s="32"/>
      <c r="I29637" s="7"/>
      <c r="J29637" s="7"/>
      <c r="K29637" s="7"/>
      <c r="N29637" s="7"/>
    </row>
    <row r="29638" spans="4:14" s="1" customFormat="1">
      <c r="D29638" s="32"/>
      <c r="G29638" s="32"/>
      <c r="I29638" s="7"/>
      <c r="J29638" s="7"/>
      <c r="K29638" s="7"/>
      <c r="N29638" s="7"/>
    </row>
    <row r="29639" spans="4:14" s="1" customFormat="1">
      <c r="D29639" s="32"/>
      <c r="G29639" s="32"/>
      <c r="I29639" s="7"/>
      <c r="J29639" s="7"/>
      <c r="K29639" s="7"/>
      <c r="N29639" s="7"/>
    </row>
    <row r="29640" spans="4:14" s="1" customFormat="1">
      <c r="D29640" s="32"/>
      <c r="G29640" s="32"/>
      <c r="I29640" s="7"/>
      <c r="J29640" s="7"/>
      <c r="K29640" s="7"/>
      <c r="N29640" s="7"/>
    </row>
    <row r="29641" spans="4:14" s="1" customFormat="1">
      <c r="D29641" s="32"/>
      <c r="G29641" s="32"/>
      <c r="I29641" s="7"/>
      <c r="J29641" s="7"/>
      <c r="K29641" s="7"/>
      <c r="N29641" s="7"/>
    </row>
    <row r="29642" spans="4:14" s="1" customFormat="1">
      <c r="D29642" s="32"/>
      <c r="G29642" s="32"/>
      <c r="I29642" s="7"/>
      <c r="J29642" s="7"/>
      <c r="K29642" s="7"/>
      <c r="N29642" s="7"/>
    </row>
    <row r="29643" spans="4:14" s="1" customFormat="1">
      <c r="D29643" s="32"/>
      <c r="G29643" s="32"/>
      <c r="I29643" s="7"/>
      <c r="J29643" s="7"/>
      <c r="K29643" s="7"/>
      <c r="N29643" s="7"/>
    </row>
    <row r="29644" spans="4:14" s="1" customFormat="1">
      <c r="D29644" s="32"/>
      <c r="G29644" s="32"/>
      <c r="I29644" s="7"/>
      <c r="J29644" s="7"/>
      <c r="K29644" s="7"/>
      <c r="N29644" s="7"/>
    </row>
    <row r="29645" spans="4:14" s="1" customFormat="1">
      <c r="D29645" s="32"/>
      <c r="G29645" s="32"/>
      <c r="I29645" s="7"/>
      <c r="J29645" s="7"/>
      <c r="K29645" s="7"/>
      <c r="N29645" s="7"/>
    </row>
    <row r="29646" spans="4:14" s="1" customFormat="1">
      <c r="D29646" s="32"/>
      <c r="G29646" s="32"/>
      <c r="I29646" s="7"/>
      <c r="J29646" s="7"/>
      <c r="K29646" s="7"/>
      <c r="N29646" s="7"/>
    </row>
    <row r="29647" spans="4:14" s="1" customFormat="1">
      <c r="D29647" s="32"/>
      <c r="G29647" s="32"/>
      <c r="I29647" s="7"/>
      <c r="J29647" s="7"/>
      <c r="K29647" s="7"/>
      <c r="N29647" s="7"/>
    </row>
    <row r="29648" spans="4:14" s="1" customFormat="1">
      <c r="D29648" s="32"/>
      <c r="G29648" s="32"/>
      <c r="I29648" s="7"/>
      <c r="J29648" s="7"/>
      <c r="K29648" s="7"/>
      <c r="N29648" s="7"/>
    </row>
    <row r="29649" spans="4:14" s="1" customFormat="1">
      <c r="D29649" s="32"/>
      <c r="G29649" s="32"/>
      <c r="I29649" s="7"/>
      <c r="J29649" s="7"/>
      <c r="K29649" s="7"/>
      <c r="N29649" s="7"/>
    </row>
    <row r="29650" spans="4:14" s="1" customFormat="1">
      <c r="D29650" s="32"/>
      <c r="G29650" s="32"/>
      <c r="I29650" s="7"/>
      <c r="J29650" s="7"/>
      <c r="K29650" s="7"/>
      <c r="N29650" s="7"/>
    </row>
    <row r="29651" spans="4:14" s="1" customFormat="1">
      <c r="D29651" s="32"/>
      <c r="G29651" s="32"/>
      <c r="I29651" s="7"/>
      <c r="J29651" s="7"/>
      <c r="K29651" s="7"/>
      <c r="N29651" s="7"/>
    </row>
    <row r="29652" spans="4:14" s="1" customFormat="1">
      <c r="D29652" s="32"/>
      <c r="G29652" s="32"/>
      <c r="I29652" s="7"/>
      <c r="J29652" s="7"/>
      <c r="K29652" s="7"/>
      <c r="N29652" s="7"/>
    </row>
    <row r="29653" spans="4:14" s="1" customFormat="1">
      <c r="D29653" s="32"/>
      <c r="G29653" s="32"/>
      <c r="I29653" s="7"/>
      <c r="J29653" s="7"/>
      <c r="K29653" s="7"/>
      <c r="N29653" s="7"/>
    </row>
    <row r="29654" spans="4:14" s="1" customFormat="1">
      <c r="D29654" s="32"/>
      <c r="G29654" s="32"/>
      <c r="I29654" s="7"/>
      <c r="J29654" s="7"/>
      <c r="K29654" s="7"/>
      <c r="N29654" s="7"/>
    </row>
    <row r="29655" spans="4:14" s="1" customFormat="1">
      <c r="D29655" s="32"/>
      <c r="G29655" s="32"/>
      <c r="I29655" s="7"/>
      <c r="J29655" s="7"/>
      <c r="K29655" s="7"/>
      <c r="N29655" s="7"/>
    </row>
    <row r="29656" spans="4:14" s="1" customFormat="1">
      <c r="D29656" s="32"/>
      <c r="G29656" s="32"/>
      <c r="I29656" s="7"/>
      <c r="J29656" s="7"/>
      <c r="K29656" s="7"/>
      <c r="N29656" s="7"/>
    </row>
    <row r="29657" spans="4:14" s="1" customFormat="1">
      <c r="D29657" s="32"/>
      <c r="G29657" s="32"/>
      <c r="I29657" s="7"/>
      <c r="J29657" s="7"/>
      <c r="K29657" s="7"/>
      <c r="N29657" s="7"/>
    </row>
    <row r="29658" spans="4:14" s="1" customFormat="1">
      <c r="D29658" s="32"/>
      <c r="G29658" s="32"/>
      <c r="I29658" s="7"/>
      <c r="J29658" s="7"/>
      <c r="K29658" s="7"/>
      <c r="N29658" s="7"/>
    </row>
    <row r="29659" spans="4:14" s="1" customFormat="1">
      <c r="D29659" s="32"/>
      <c r="G29659" s="32"/>
      <c r="I29659" s="7"/>
      <c r="J29659" s="7"/>
      <c r="K29659" s="7"/>
      <c r="N29659" s="7"/>
    </row>
    <row r="29660" spans="4:14" s="1" customFormat="1">
      <c r="D29660" s="32"/>
      <c r="G29660" s="32"/>
      <c r="I29660" s="7"/>
      <c r="J29660" s="7"/>
      <c r="K29660" s="7"/>
      <c r="N29660" s="7"/>
    </row>
    <row r="29661" spans="4:14" s="1" customFormat="1">
      <c r="D29661" s="32"/>
      <c r="G29661" s="32"/>
      <c r="I29661" s="7"/>
      <c r="J29661" s="7"/>
      <c r="K29661" s="7"/>
      <c r="N29661" s="7"/>
    </row>
    <row r="29662" spans="4:14" s="1" customFormat="1">
      <c r="D29662" s="32"/>
      <c r="G29662" s="32"/>
      <c r="I29662" s="7"/>
      <c r="J29662" s="7"/>
      <c r="K29662" s="7"/>
      <c r="N29662" s="7"/>
    </row>
    <row r="29663" spans="4:14" s="1" customFormat="1">
      <c r="D29663" s="32"/>
      <c r="G29663" s="32"/>
      <c r="I29663" s="7"/>
      <c r="J29663" s="7"/>
      <c r="K29663" s="7"/>
      <c r="N29663" s="7"/>
    </row>
    <row r="29664" spans="4:14" s="1" customFormat="1">
      <c r="D29664" s="32"/>
      <c r="G29664" s="32"/>
      <c r="I29664" s="7"/>
      <c r="J29664" s="7"/>
      <c r="K29664" s="7"/>
      <c r="N29664" s="7"/>
    </row>
    <row r="29665" spans="4:14" s="1" customFormat="1">
      <c r="D29665" s="32"/>
      <c r="G29665" s="32"/>
      <c r="I29665" s="7"/>
      <c r="J29665" s="7"/>
      <c r="K29665" s="7"/>
      <c r="N29665" s="7"/>
    </row>
    <row r="29666" spans="4:14" s="1" customFormat="1">
      <c r="D29666" s="32"/>
      <c r="G29666" s="32"/>
      <c r="I29666" s="7"/>
      <c r="J29666" s="7"/>
      <c r="K29666" s="7"/>
      <c r="N29666" s="7"/>
    </row>
    <row r="29667" spans="4:14" s="1" customFormat="1">
      <c r="D29667" s="32"/>
      <c r="G29667" s="32"/>
      <c r="I29667" s="7"/>
      <c r="J29667" s="7"/>
      <c r="K29667" s="7"/>
      <c r="N29667" s="7"/>
    </row>
    <row r="29668" spans="4:14" s="1" customFormat="1">
      <c r="D29668" s="32"/>
      <c r="G29668" s="32"/>
      <c r="I29668" s="7"/>
      <c r="J29668" s="7"/>
      <c r="K29668" s="7"/>
      <c r="N29668" s="7"/>
    </row>
    <row r="29669" spans="4:14" s="1" customFormat="1">
      <c r="D29669" s="32"/>
      <c r="G29669" s="32"/>
      <c r="I29669" s="7"/>
      <c r="J29669" s="7"/>
      <c r="K29669" s="7"/>
      <c r="N29669" s="7"/>
    </row>
    <row r="29670" spans="4:14" s="1" customFormat="1">
      <c r="D29670" s="32"/>
      <c r="G29670" s="32"/>
      <c r="I29670" s="7"/>
      <c r="J29670" s="7"/>
      <c r="K29670" s="7"/>
      <c r="N29670" s="7"/>
    </row>
    <row r="29671" spans="4:14" s="1" customFormat="1">
      <c r="D29671" s="32"/>
      <c r="G29671" s="32"/>
      <c r="I29671" s="7"/>
      <c r="J29671" s="7"/>
      <c r="K29671" s="7"/>
      <c r="N29671" s="7"/>
    </row>
    <row r="29672" spans="4:14" s="1" customFormat="1">
      <c r="D29672" s="32"/>
      <c r="G29672" s="32"/>
      <c r="I29672" s="7"/>
      <c r="J29672" s="7"/>
      <c r="K29672" s="7"/>
      <c r="N29672" s="7"/>
    </row>
    <row r="29673" spans="4:14" s="1" customFormat="1">
      <c r="D29673" s="32"/>
      <c r="G29673" s="32"/>
      <c r="I29673" s="7"/>
      <c r="J29673" s="7"/>
      <c r="K29673" s="7"/>
      <c r="N29673" s="7"/>
    </row>
    <row r="29674" spans="4:14" s="1" customFormat="1">
      <c r="D29674" s="32"/>
      <c r="G29674" s="32"/>
      <c r="I29674" s="7"/>
      <c r="J29674" s="7"/>
      <c r="K29674" s="7"/>
      <c r="N29674" s="7"/>
    </row>
    <row r="29675" spans="4:14" s="1" customFormat="1">
      <c r="D29675" s="32"/>
      <c r="G29675" s="32"/>
      <c r="I29675" s="7"/>
      <c r="J29675" s="7"/>
      <c r="K29675" s="7"/>
      <c r="N29675" s="7"/>
    </row>
    <row r="29676" spans="4:14" s="1" customFormat="1">
      <c r="D29676" s="32"/>
      <c r="G29676" s="32"/>
      <c r="I29676" s="7"/>
      <c r="J29676" s="7"/>
      <c r="K29676" s="7"/>
      <c r="N29676" s="7"/>
    </row>
    <row r="29677" spans="4:14" s="1" customFormat="1">
      <c r="D29677" s="32"/>
      <c r="G29677" s="32"/>
      <c r="I29677" s="7"/>
      <c r="J29677" s="7"/>
      <c r="K29677" s="7"/>
      <c r="N29677" s="7"/>
    </row>
    <row r="29678" spans="4:14" s="1" customFormat="1">
      <c r="D29678" s="32"/>
      <c r="G29678" s="32"/>
      <c r="I29678" s="7"/>
      <c r="J29678" s="7"/>
      <c r="K29678" s="7"/>
      <c r="N29678" s="7"/>
    </row>
    <row r="29679" spans="4:14" s="1" customFormat="1">
      <c r="D29679" s="32"/>
      <c r="G29679" s="32"/>
      <c r="I29679" s="7"/>
      <c r="J29679" s="7"/>
      <c r="K29679" s="7"/>
      <c r="N29679" s="7"/>
    </row>
    <row r="29680" spans="4:14" s="1" customFormat="1">
      <c r="D29680" s="32"/>
      <c r="G29680" s="32"/>
      <c r="I29680" s="7"/>
      <c r="J29680" s="7"/>
      <c r="K29680" s="7"/>
      <c r="N29680" s="7"/>
    </row>
    <row r="29681" spans="4:14" s="1" customFormat="1">
      <c r="D29681" s="32"/>
      <c r="G29681" s="32"/>
      <c r="I29681" s="7"/>
      <c r="J29681" s="7"/>
      <c r="K29681" s="7"/>
      <c r="N29681" s="7"/>
    </row>
    <row r="29682" spans="4:14" s="1" customFormat="1">
      <c r="D29682" s="32"/>
      <c r="G29682" s="32"/>
      <c r="I29682" s="7"/>
      <c r="J29682" s="7"/>
      <c r="K29682" s="7"/>
      <c r="N29682" s="7"/>
    </row>
    <row r="29683" spans="4:14" s="1" customFormat="1">
      <c r="D29683" s="32"/>
      <c r="G29683" s="32"/>
      <c r="I29683" s="7"/>
      <c r="J29683" s="7"/>
      <c r="K29683" s="7"/>
      <c r="N29683" s="7"/>
    </row>
    <row r="29684" spans="4:14" s="1" customFormat="1">
      <c r="D29684" s="32"/>
      <c r="G29684" s="32"/>
      <c r="I29684" s="7"/>
      <c r="J29684" s="7"/>
      <c r="K29684" s="7"/>
      <c r="N29684" s="7"/>
    </row>
    <row r="29685" spans="4:14" s="1" customFormat="1">
      <c r="D29685" s="32"/>
      <c r="G29685" s="32"/>
      <c r="I29685" s="7"/>
      <c r="J29685" s="7"/>
      <c r="K29685" s="7"/>
      <c r="N29685" s="7"/>
    </row>
    <row r="29686" spans="4:14" s="1" customFormat="1">
      <c r="D29686" s="32"/>
      <c r="G29686" s="32"/>
      <c r="I29686" s="7"/>
      <c r="J29686" s="7"/>
      <c r="K29686" s="7"/>
      <c r="N29686" s="7"/>
    </row>
    <row r="29687" spans="4:14" s="1" customFormat="1">
      <c r="D29687" s="32"/>
      <c r="G29687" s="32"/>
      <c r="I29687" s="7"/>
      <c r="J29687" s="7"/>
      <c r="K29687" s="7"/>
      <c r="N29687" s="7"/>
    </row>
    <row r="29688" spans="4:14" s="1" customFormat="1">
      <c r="D29688" s="32"/>
      <c r="G29688" s="32"/>
      <c r="I29688" s="7"/>
      <c r="J29688" s="7"/>
      <c r="K29688" s="7"/>
      <c r="N29688" s="7"/>
    </row>
    <row r="29689" spans="4:14" s="1" customFormat="1">
      <c r="D29689" s="32"/>
      <c r="G29689" s="32"/>
      <c r="I29689" s="7"/>
      <c r="J29689" s="7"/>
      <c r="K29689" s="7"/>
      <c r="N29689" s="7"/>
    </row>
    <row r="29690" spans="4:14" s="1" customFormat="1">
      <c r="D29690" s="32"/>
      <c r="G29690" s="32"/>
      <c r="I29690" s="7"/>
      <c r="J29690" s="7"/>
      <c r="K29690" s="7"/>
      <c r="N29690" s="7"/>
    </row>
    <row r="29691" spans="4:14" s="1" customFormat="1">
      <c r="D29691" s="32"/>
      <c r="G29691" s="32"/>
      <c r="I29691" s="7"/>
      <c r="J29691" s="7"/>
      <c r="K29691" s="7"/>
      <c r="N29691" s="7"/>
    </row>
    <row r="29692" spans="4:14" s="1" customFormat="1">
      <c r="D29692" s="32"/>
      <c r="G29692" s="32"/>
      <c r="I29692" s="7"/>
      <c r="J29692" s="7"/>
      <c r="K29692" s="7"/>
      <c r="N29692" s="7"/>
    </row>
    <row r="29693" spans="4:14" s="1" customFormat="1">
      <c r="D29693" s="32"/>
      <c r="G29693" s="32"/>
      <c r="I29693" s="7"/>
      <c r="J29693" s="7"/>
      <c r="K29693" s="7"/>
      <c r="N29693" s="7"/>
    </row>
    <row r="29694" spans="4:14" s="1" customFormat="1">
      <c r="D29694" s="32"/>
      <c r="G29694" s="32"/>
      <c r="I29694" s="7"/>
      <c r="J29694" s="7"/>
      <c r="K29694" s="7"/>
      <c r="N29694" s="7"/>
    </row>
    <row r="29695" spans="4:14" s="1" customFormat="1">
      <c r="D29695" s="32"/>
      <c r="G29695" s="32"/>
      <c r="I29695" s="7"/>
      <c r="J29695" s="7"/>
      <c r="K29695" s="7"/>
      <c r="N29695" s="7"/>
    </row>
    <row r="29696" spans="4:14" s="1" customFormat="1">
      <c r="D29696" s="32"/>
      <c r="G29696" s="32"/>
      <c r="I29696" s="7"/>
      <c r="J29696" s="7"/>
      <c r="K29696" s="7"/>
      <c r="N29696" s="7"/>
    </row>
    <row r="29697" spans="4:14" s="1" customFormat="1">
      <c r="D29697" s="32"/>
      <c r="G29697" s="32"/>
      <c r="I29697" s="7"/>
      <c r="J29697" s="7"/>
      <c r="K29697" s="7"/>
      <c r="N29697" s="7"/>
    </row>
    <row r="29698" spans="4:14" s="1" customFormat="1">
      <c r="D29698" s="32"/>
      <c r="G29698" s="32"/>
      <c r="I29698" s="7"/>
      <c r="J29698" s="7"/>
      <c r="K29698" s="7"/>
      <c r="N29698" s="7"/>
    </row>
    <row r="29699" spans="4:14" s="1" customFormat="1">
      <c r="D29699" s="32"/>
      <c r="G29699" s="32"/>
      <c r="I29699" s="7"/>
      <c r="J29699" s="7"/>
      <c r="K29699" s="7"/>
      <c r="N29699" s="7"/>
    </row>
    <row r="29700" spans="4:14" s="1" customFormat="1">
      <c r="D29700" s="32"/>
      <c r="G29700" s="32"/>
      <c r="I29700" s="7"/>
      <c r="J29700" s="7"/>
      <c r="K29700" s="7"/>
      <c r="N29700" s="7"/>
    </row>
    <row r="29701" spans="4:14" s="1" customFormat="1">
      <c r="D29701" s="32"/>
      <c r="G29701" s="32"/>
      <c r="I29701" s="7"/>
      <c r="J29701" s="7"/>
      <c r="K29701" s="7"/>
      <c r="N29701" s="7"/>
    </row>
    <row r="29702" spans="4:14" s="1" customFormat="1">
      <c r="D29702" s="32"/>
      <c r="G29702" s="32"/>
      <c r="I29702" s="7"/>
      <c r="J29702" s="7"/>
      <c r="K29702" s="7"/>
      <c r="N29702" s="7"/>
    </row>
    <row r="29703" spans="4:14" s="1" customFormat="1">
      <c r="D29703" s="32"/>
      <c r="G29703" s="32"/>
      <c r="I29703" s="7"/>
      <c r="J29703" s="7"/>
      <c r="K29703" s="7"/>
      <c r="N29703" s="7"/>
    </row>
    <row r="29704" spans="4:14" s="1" customFormat="1">
      <c r="D29704" s="32"/>
      <c r="G29704" s="32"/>
      <c r="I29704" s="7"/>
      <c r="J29704" s="7"/>
      <c r="K29704" s="7"/>
      <c r="N29704" s="7"/>
    </row>
    <row r="29705" spans="4:14" s="1" customFormat="1">
      <c r="D29705" s="32"/>
      <c r="G29705" s="32"/>
      <c r="I29705" s="7"/>
      <c r="J29705" s="7"/>
      <c r="K29705" s="7"/>
      <c r="N29705" s="7"/>
    </row>
    <row r="29706" spans="4:14" s="1" customFormat="1">
      <c r="D29706" s="32"/>
      <c r="G29706" s="32"/>
      <c r="I29706" s="7"/>
      <c r="J29706" s="7"/>
      <c r="K29706" s="7"/>
      <c r="N29706" s="7"/>
    </row>
    <row r="29707" spans="4:14" s="1" customFormat="1">
      <c r="D29707" s="32"/>
      <c r="G29707" s="32"/>
      <c r="I29707" s="7"/>
      <c r="J29707" s="7"/>
      <c r="K29707" s="7"/>
      <c r="N29707" s="7"/>
    </row>
    <row r="29708" spans="4:14" s="1" customFormat="1">
      <c r="D29708" s="32"/>
      <c r="G29708" s="32"/>
      <c r="I29708" s="7"/>
      <c r="J29708" s="7"/>
      <c r="K29708" s="7"/>
      <c r="N29708" s="7"/>
    </row>
    <row r="29709" spans="4:14" s="1" customFormat="1">
      <c r="D29709" s="32"/>
      <c r="G29709" s="32"/>
      <c r="I29709" s="7"/>
      <c r="J29709" s="7"/>
      <c r="K29709" s="7"/>
      <c r="N29709" s="7"/>
    </row>
    <row r="29710" spans="4:14" s="1" customFormat="1">
      <c r="D29710" s="32"/>
      <c r="G29710" s="32"/>
      <c r="I29710" s="7"/>
      <c r="J29710" s="7"/>
      <c r="K29710" s="7"/>
      <c r="N29710" s="7"/>
    </row>
    <row r="29711" spans="4:14" s="1" customFormat="1">
      <c r="D29711" s="32"/>
      <c r="G29711" s="32"/>
      <c r="I29711" s="7"/>
      <c r="J29711" s="7"/>
      <c r="K29711" s="7"/>
      <c r="N29711" s="7"/>
    </row>
    <row r="29712" spans="4:14" s="1" customFormat="1">
      <c r="D29712" s="32"/>
      <c r="G29712" s="32"/>
      <c r="I29712" s="7"/>
      <c r="J29712" s="7"/>
      <c r="K29712" s="7"/>
      <c r="N29712" s="7"/>
    </row>
    <row r="29713" spans="4:14" s="1" customFormat="1">
      <c r="D29713" s="32"/>
      <c r="G29713" s="32"/>
      <c r="I29713" s="7"/>
      <c r="J29713" s="7"/>
      <c r="K29713" s="7"/>
      <c r="N29713" s="7"/>
    </row>
    <row r="29714" spans="4:14" s="1" customFormat="1">
      <c r="D29714" s="32"/>
      <c r="G29714" s="32"/>
      <c r="I29714" s="7"/>
      <c r="J29714" s="7"/>
      <c r="K29714" s="7"/>
      <c r="N29714" s="7"/>
    </row>
    <row r="29715" spans="4:14" s="1" customFormat="1">
      <c r="D29715" s="32"/>
      <c r="G29715" s="32"/>
      <c r="I29715" s="7"/>
      <c r="J29715" s="7"/>
      <c r="K29715" s="7"/>
      <c r="N29715" s="7"/>
    </row>
    <row r="29716" spans="4:14" s="1" customFormat="1">
      <c r="D29716" s="32"/>
      <c r="G29716" s="32"/>
      <c r="I29716" s="7"/>
      <c r="J29716" s="7"/>
      <c r="K29716" s="7"/>
      <c r="N29716" s="7"/>
    </row>
    <row r="29717" spans="4:14" s="1" customFormat="1">
      <c r="D29717" s="32"/>
      <c r="G29717" s="32"/>
      <c r="I29717" s="7"/>
      <c r="J29717" s="7"/>
      <c r="K29717" s="7"/>
      <c r="N29717" s="7"/>
    </row>
    <row r="29718" spans="4:14" s="1" customFormat="1">
      <c r="D29718" s="32"/>
      <c r="G29718" s="32"/>
      <c r="I29718" s="7"/>
      <c r="J29718" s="7"/>
      <c r="K29718" s="7"/>
      <c r="N29718" s="7"/>
    </row>
    <row r="29719" spans="4:14" s="1" customFormat="1">
      <c r="D29719" s="32"/>
      <c r="G29719" s="32"/>
      <c r="I29719" s="7"/>
      <c r="J29719" s="7"/>
      <c r="K29719" s="7"/>
      <c r="N29719" s="7"/>
    </row>
    <row r="29720" spans="4:14" s="1" customFormat="1">
      <c r="D29720" s="32"/>
      <c r="G29720" s="32"/>
      <c r="I29720" s="7"/>
      <c r="J29720" s="7"/>
      <c r="K29720" s="7"/>
      <c r="N29720" s="7"/>
    </row>
    <row r="29721" spans="4:14" s="1" customFormat="1">
      <c r="D29721" s="32"/>
      <c r="G29721" s="32"/>
      <c r="I29721" s="7"/>
      <c r="J29721" s="7"/>
      <c r="K29721" s="7"/>
      <c r="N29721" s="7"/>
    </row>
    <row r="29722" spans="4:14" s="1" customFormat="1">
      <c r="D29722" s="32"/>
      <c r="G29722" s="32"/>
      <c r="I29722" s="7"/>
      <c r="J29722" s="7"/>
      <c r="K29722" s="7"/>
      <c r="N29722" s="7"/>
    </row>
    <row r="29723" spans="4:14" s="1" customFormat="1">
      <c r="D29723" s="32"/>
      <c r="G29723" s="32"/>
      <c r="I29723" s="7"/>
      <c r="J29723" s="7"/>
      <c r="K29723" s="7"/>
      <c r="N29723" s="7"/>
    </row>
    <row r="29724" spans="4:14" s="1" customFormat="1">
      <c r="D29724" s="32"/>
      <c r="G29724" s="32"/>
      <c r="I29724" s="7"/>
      <c r="J29724" s="7"/>
      <c r="K29724" s="7"/>
      <c r="N29724" s="7"/>
    </row>
    <row r="29725" spans="4:14" s="1" customFormat="1">
      <c r="D29725" s="32"/>
      <c r="G29725" s="32"/>
      <c r="I29725" s="7"/>
      <c r="J29725" s="7"/>
      <c r="K29725" s="7"/>
      <c r="N29725" s="7"/>
    </row>
    <row r="29726" spans="4:14" s="1" customFormat="1">
      <c r="D29726" s="32"/>
      <c r="G29726" s="32"/>
      <c r="I29726" s="7"/>
      <c r="J29726" s="7"/>
      <c r="K29726" s="7"/>
      <c r="N29726" s="7"/>
    </row>
    <row r="29727" spans="4:14" s="1" customFormat="1">
      <c r="D29727" s="32"/>
      <c r="G29727" s="32"/>
      <c r="I29727" s="7"/>
      <c r="J29727" s="7"/>
      <c r="K29727" s="7"/>
      <c r="N29727" s="7"/>
    </row>
    <row r="29728" spans="4:14" s="1" customFormat="1">
      <c r="D29728" s="32"/>
      <c r="G29728" s="32"/>
      <c r="I29728" s="7"/>
      <c r="J29728" s="7"/>
      <c r="K29728" s="7"/>
      <c r="N29728" s="7"/>
    </row>
    <row r="29729" spans="4:14" s="1" customFormat="1">
      <c r="D29729" s="32"/>
      <c r="G29729" s="32"/>
      <c r="I29729" s="7"/>
      <c r="J29729" s="7"/>
      <c r="K29729" s="7"/>
      <c r="N29729" s="7"/>
    </row>
    <row r="29730" spans="4:14" s="1" customFormat="1">
      <c r="D29730" s="32"/>
      <c r="G29730" s="32"/>
      <c r="I29730" s="7"/>
      <c r="J29730" s="7"/>
      <c r="K29730" s="7"/>
      <c r="N29730" s="7"/>
    </row>
    <row r="29731" spans="4:14" s="1" customFormat="1">
      <c r="D29731" s="32"/>
      <c r="G29731" s="32"/>
      <c r="I29731" s="7"/>
      <c r="J29731" s="7"/>
      <c r="K29731" s="7"/>
      <c r="N29731" s="7"/>
    </row>
    <row r="29732" spans="4:14" s="1" customFormat="1">
      <c r="D29732" s="32"/>
      <c r="G29732" s="32"/>
      <c r="I29732" s="7"/>
      <c r="J29732" s="7"/>
      <c r="K29732" s="7"/>
      <c r="N29732" s="7"/>
    </row>
    <row r="29733" spans="4:14" s="1" customFormat="1">
      <c r="D29733" s="32"/>
      <c r="G29733" s="32"/>
      <c r="I29733" s="7"/>
      <c r="J29733" s="7"/>
      <c r="K29733" s="7"/>
      <c r="N29733" s="7"/>
    </row>
    <row r="29734" spans="4:14" s="1" customFormat="1">
      <c r="D29734" s="32"/>
      <c r="G29734" s="32"/>
      <c r="I29734" s="7"/>
      <c r="J29734" s="7"/>
      <c r="K29734" s="7"/>
      <c r="N29734" s="7"/>
    </row>
    <row r="29735" spans="4:14" s="1" customFormat="1">
      <c r="D29735" s="32"/>
      <c r="G29735" s="32"/>
      <c r="I29735" s="7"/>
      <c r="J29735" s="7"/>
      <c r="K29735" s="7"/>
      <c r="N29735" s="7"/>
    </row>
    <row r="29736" spans="4:14" s="1" customFormat="1">
      <c r="D29736" s="32"/>
      <c r="G29736" s="32"/>
      <c r="I29736" s="7"/>
      <c r="J29736" s="7"/>
      <c r="K29736" s="7"/>
      <c r="N29736" s="7"/>
    </row>
    <row r="29737" spans="4:14" s="1" customFormat="1">
      <c r="D29737" s="32"/>
      <c r="G29737" s="32"/>
      <c r="I29737" s="7"/>
      <c r="J29737" s="7"/>
      <c r="K29737" s="7"/>
      <c r="N29737" s="7"/>
    </row>
    <row r="29738" spans="4:14" s="1" customFormat="1">
      <c r="D29738" s="32"/>
      <c r="G29738" s="32"/>
      <c r="I29738" s="7"/>
      <c r="J29738" s="7"/>
      <c r="K29738" s="7"/>
      <c r="N29738" s="7"/>
    </row>
    <row r="29739" spans="4:14" s="1" customFormat="1">
      <c r="D29739" s="32"/>
      <c r="G29739" s="32"/>
      <c r="I29739" s="7"/>
      <c r="J29739" s="7"/>
      <c r="K29739" s="7"/>
      <c r="N29739" s="7"/>
    </row>
    <row r="29740" spans="4:14" s="1" customFormat="1">
      <c r="D29740" s="32"/>
      <c r="G29740" s="32"/>
      <c r="I29740" s="7"/>
      <c r="J29740" s="7"/>
      <c r="K29740" s="7"/>
      <c r="N29740" s="7"/>
    </row>
    <row r="29741" spans="4:14" s="1" customFormat="1">
      <c r="D29741" s="32"/>
      <c r="G29741" s="32"/>
      <c r="I29741" s="7"/>
      <c r="J29741" s="7"/>
      <c r="K29741" s="7"/>
      <c r="N29741" s="7"/>
    </row>
    <row r="29742" spans="4:14" s="1" customFormat="1">
      <c r="D29742" s="32"/>
      <c r="G29742" s="32"/>
      <c r="I29742" s="7"/>
      <c r="J29742" s="7"/>
      <c r="K29742" s="7"/>
      <c r="N29742" s="7"/>
    </row>
    <row r="29743" spans="4:14" s="1" customFormat="1">
      <c r="D29743" s="32"/>
      <c r="G29743" s="32"/>
      <c r="I29743" s="7"/>
      <c r="J29743" s="7"/>
      <c r="K29743" s="7"/>
      <c r="N29743" s="7"/>
    </row>
    <row r="29744" spans="4:14" s="1" customFormat="1">
      <c r="D29744" s="32"/>
      <c r="G29744" s="32"/>
      <c r="I29744" s="7"/>
      <c r="J29744" s="7"/>
      <c r="K29744" s="7"/>
      <c r="N29744" s="7"/>
    </row>
    <row r="29745" spans="4:14" s="1" customFormat="1">
      <c r="D29745" s="32"/>
      <c r="G29745" s="32"/>
      <c r="I29745" s="7"/>
      <c r="J29745" s="7"/>
      <c r="K29745" s="7"/>
      <c r="N29745" s="7"/>
    </row>
    <row r="29746" spans="4:14" s="1" customFormat="1">
      <c r="D29746" s="32"/>
      <c r="G29746" s="32"/>
      <c r="I29746" s="7"/>
      <c r="J29746" s="7"/>
      <c r="K29746" s="7"/>
      <c r="N29746" s="7"/>
    </row>
    <row r="29747" spans="4:14" s="1" customFormat="1">
      <c r="D29747" s="32"/>
      <c r="G29747" s="32"/>
      <c r="I29747" s="7"/>
      <c r="J29747" s="7"/>
      <c r="K29747" s="7"/>
      <c r="N29747" s="7"/>
    </row>
    <row r="29748" spans="4:14" s="1" customFormat="1">
      <c r="D29748" s="32"/>
      <c r="G29748" s="32"/>
      <c r="I29748" s="7"/>
      <c r="J29748" s="7"/>
      <c r="K29748" s="7"/>
      <c r="N29748" s="7"/>
    </row>
    <row r="29749" spans="4:14" s="1" customFormat="1">
      <c r="D29749" s="32"/>
      <c r="G29749" s="32"/>
      <c r="I29749" s="7"/>
      <c r="J29749" s="7"/>
      <c r="K29749" s="7"/>
      <c r="N29749" s="7"/>
    </row>
    <row r="29750" spans="4:14" s="1" customFormat="1">
      <c r="D29750" s="32"/>
      <c r="G29750" s="32"/>
      <c r="I29750" s="7"/>
      <c r="J29750" s="7"/>
      <c r="K29750" s="7"/>
      <c r="N29750" s="7"/>
    </row>
    <row r="29751" spans="4:14" s="1" customFormat="1">
      <c r="D29751" s="32"/>
      <c r="G29751" s="32"/>
      <c r="I29751" s="7"/>
      <c r="J29751" s="7"/>
      <c r="K29751" s="7"/>
      <c r="N29751" s="7"/>
    </row>
    <row r="29752" spans="4:14" s="1" customFormat="1">
      <c r="D29752" s="32"/>
      <c r="G29752" s="32"/>
      <c r="I29752" s="7"/>
      <c r="J29752" s="7"/>
      <c r="K29752" s="7"/>
      <c r="N29752" s="7"/>
    </row>
    <row r="29753" spans="4:14" s="1" customFormat="1">
      <c r="D29753" s="32"/>
      <c r="G29753" s="32"/>
      <c r="I29753" s="7"/>
      <c r="J29753" s="7"/>
      <c r="K29753" s="7"/>
      <c r="N29753" s="7"/>
    </row>
    <row r="29754" spans="4:14" s="1" customFormat="1">
      <c r="D29754" s="32"/>
      <c r="G29754" s="32"/>
      <c r="I29754" s="7"/>
      <c r="J29754" s="7"/>
      <c r="K29754" s="7"/>
      <c r="N29754" s="7"/>
    </row>
    <row r="29755" spans="4:14" s="1" customFormat="1">
      <c r="D29755" s="32"/>
      <c r="G29755" s="32"/>
      <c r="I29755" s="7"/>
      <c r="J29755" s="7"/>
      <c r="K29755" s="7"/>
      <c r="N29755" s="7"/>
    </row>
    <row r="29756" spans="4:14" s="1" customFormat="1">
      <c r="D29756" s="32"/>
      <c r="G29756" s="32"/>
      <c r="I29756" s="7"/>
      <c r="J29756" s="7"/>
      <c r="K29756" s="7"/>
      <c r="N29756" s="7"/>
    </row>
    <row r="29757" spans="4:14" s="1" customFormat="1">
      <c r="D29757" s="32"/>
      <c r="G29757" s="32"/>
      <c r="I29757" s="7"/>
      <c r="J29757" s="7"/>
      <c r="K29757" s="7"/>
      <c r="N29757" s="7"/>
    </row>
    <row r="29758" spans="4:14" s="1" customFormat="1">
      <c r="D29758" s="32"/>
      <c r="G29758" s="32"/>
      <c r="I29758" s="7"/>
      <c r="J29758" s="7"/>
      <c r="K29758" s="7"/>
      <c r="N29758" s="7"/>
    </row>
    <row r="29759" spans="4:14" s="1" customFormat="1">
      <c r="D29759" s="32"/>
      <c r="G29759" s="32"/>
      <c r="I29759" s="7"/>
      <c r="J29759" s="7"/>
      <c r="K29759" s="7"/>
      <c r="N29759" s="7"/>
    </row>
    <row r="29760" spans="4:14" s="1" customFormat="1">
      <c r="D29760" s="32"/>
      <c r="G29760" s="32"/>
      <c r="I29760" s="7"/>
      <c r="J29760" s="7"/>
      <c r="K29760" s="7"/>
      <c r="N29760" s="7"/>
    </row>
    <row r="29761" spans="4:14" s="1" customFormat="1">
      <c r="D29761" s="32"/>
      <c r="G29761" s="32"/>
      <c r="I29761" s="7"/>
      <c r="J29761" s="7"/>
      <c r="K29761" s="7"/>
      <c r="N29761" s="7"/>
    </row>
    <row r="29762" spans="4:14" s="1" customFormat="1">
      <c r="D29762" s="32"/>
      <c r="G29762" s="32"/>
      <c r="I29762" s="7"/>
      <c r="J29762" s="7"/>
      <c r="K29762" s="7"/>
      <c r="N29762" s="7"/>
    </row>
    <row r="29763" spans="4:14" s="1" customFormat="1">
      <c r="D29763" s="32"/>
      <c r="G29763" s="32"/>
      <c r="I29763" s="7"/>
      <c r="J29763" s="7"/>
      <c r="K29763" s="7"/>
      <c r="N29763" s="7"/>
    </row>
    <row r="29764" spans="4:14" s="1" customFormat="1">
      <c r="D29764" s="32"/>
      <c r="G29764" s="32"/>
      <c r="I29764" s="7"/>
      <c r="J29764" s="7"/>
      <c r="K29764" s="7"/>
      <c r="N29764" s="7"/>
    </row>
    <row r="29765" spans="4:14" s="1" customFormat="1">
      <c r="D29765" s="32"/>
      <c r="G29765" s="32"/>
      <c r="I29765" s="7"/>
      <c r="J29765" s="7"/>
      <c r="K29765" s="7"/>
      <c r="N29765" s="7"/>
    </row>
    <row r="29766" spans="4:14" s="1" customFormat="1">
      <c r="D29766" s="32"/>
      <c r="G29766" s="32"/>
      <c r="I29766" s="7"/>
      <c r="J29766" s="7"/>
      <c r="K29766" s="7"/>
      <c r="N29766" s="7"/>
    </row>
    <row r="29767" spans="4:14" s="1" customFormat="1">
      <c r="D29767" s="32"/>
      <c r="G29767" s="32"/>
      <c r="I29767" s="7"/>
      <c r="J29767" s="7"/>
      <c r="K29767" s="7"/>
      <c r="N29767" s="7"/>
    </row>
    <row r="29768" spans="4:14" s="1" customFormat="1">
      <c r="D29768" s="32"/>
      <c r="G29768" s="32"/>
      <c r="I29768" s="7"/>
      <c r="J29768" s="7"/>
      <c r="K29768" s="7"/>
      <c r="N29768" s="7"/>
    </row>
    <row r="29769" spans="4:14" s="1" customFormat="1">
      <c r="D29769" s="32"/>
      <c r="G29769" s="32"/>
      <c r="I29769" s="7"/>
      <c r="J29769" s="7"/>
      <c r="K29769" s="7"/>
      <c r="N29769" s="7"/>
    </row>
    <row r="29770" spans="4:14" s="1" customFormat="1">
      <c r="D29770" s="32"/>
      <c r="G29770" s="32"/>
      <c r="I29770" s="7"/>
      <c r="J29770" s="7"/>
      <c r="K29770" s="7"/>
      <c r="N29770" s="7"/>
    </row>
    <row r="29771" spans="4:14" s="1" customFormat="1">
      <c r="D29771" s="32"/>
      <c r="G29771" s="32"/>
      <c r="I29771" s="7"/>
      <c r="J29771" s="7"/>
      <c r="K29771" s="7"/>
      <c r="N29771" s="7"/>
    </row>
    <row r="29772" spans="4:14" s="1" customFormat="1">
      <c r="D29772" s="32"/>
      <c r="G29772" s="32"/>
      <c r="I29772" s="7"/>
      <c r="J29772" s="7"/>
      <c r="K29772" s="7"/>
      <c r="N29772" s="7"/>
    </row>
    <row r="29773" spans="4:14" s="1" customFormat="1">
      <c r="D29773" s="32"/>
      <c r="G29773" s="32"/>
      <c r="I29773" s="7"/>
      <c r="J29773" s="7"/>
      <c r="K29773" s="7"/>
      <c r="N29773" s="7"/>
    </row>
    <row r="29774" spans="4:14" s="1" customFormat="1">
      <c r="D29774" s="32"/>
      <c r="G29774" s="32"/>
      <c r="I29774" s="7"/>
      <c r="J29774" s="7"/>
      <c r="K29774" s="7"/>
      <c r="N29774" s="7"/>
    </row>
    <row r="29775" spans="4:14" s="1" customFormat="1">
      <c r="D29775" s="32"/>
      <c r="G29775" s="32"/>
      <c r="I29775" s="7"/>
      <c r="J29775" s="7"/>
      <c r="K29775" s="7"/>
      <c r="N29775" s="7"/>
    </row>
    <row r="29776" spans="4:14" s="1" customFormat="1">
      <c r="D29776" s="32"/>
      <c r="G29776" s="32"/>
      <c r="I29776" s="7"/>
      <c r="J29776" s="7"/>
      <c r="K29776" s="7"/>
      <c r="N29776" s="7"/>
    </row>
    <row r="29777" spans="4:14" s="1" customFormat="1">
      <c r="D29777" s="32"/>
      <c r="G29777" s="32"/>
      <c r="I29777" s="7"/>
      <c r="J29777" s="7"/>
      <c r="K29777" s="7"/>
      <c r="N29777" s="7"/>
    </row>
    <row r="29778" spans="4:14" s="1" customFormat="1">
      <c r="D29778" s="32"/>
      <c r="G29778" s="32"/>
      <c r="I29778" s="7"/>
      <c r="J29778" s="7"/>
      <c r="K29778" s="7"/>
      <c r="N29778" s="7"/>
    </row>
    <row r="29779" spans="4:14" s="1" customFormat="1">
      <c r="D29779" s="32"/>
      <c r="G29779" s="32"/>
      <c r="I29779" s="7"/>
      <c r="J29779" s="7"/>
      <c r="K29779" s="7"/>
      <c r="N29779" s="7"/>
    </row>
    <row r="29780" spans="4:14" s="1" customFormat="1">
      <c r="D29780" s="32"/>
      <c r="G29780" s="32"/>
      <c r="I29780" s="7"/>
      <c r="J29780" s="7"/>
      <c r="K29780" s="7"/>
      <c r="N29780" s="7"/>
    </row>
    <row r="29781" spans="4:14" s="1" customFormat="1">
      <c r="D29781" s="32"/>
      <c r="G29781" s="32"/>
      <c r="I29781" s="7"/>
      <c r="J29781" s="7"/>
      <c r="K29781" s="7"/>
      <c r="N29781" s="7"/>
    </row>
    <row r="29782" spans="4:14" s="1" customFormat="1">
      <c r="D29782" s="32"/>
      <c r="G29782" s="32"/>
      <c r="I29782" s="7"/>
      <c r="J29782" s="7"/>
      <c r="K29782" s="7"/>
      <c r="N29782" s="7"/>
    </row>
    <row r="29783" spans="4:14" s="1" customFormat="1">
      <c r="D29783" s="32"/>
      <c r="G29783" s="32"/>
      <c r="I29783" s="7"/>
      <c r="J29783" s="7"/>
      <c r="K29783" s="7"/>
      <c r="N29783" s="7"/>
    </row>
    <row r="29784" spans="4:14" s="1" customFormat="1">
      <c r="D29784" s="32"/>
      <c r="G29784" s="32"/>
      <c r="I29784" s="7"/>
      <c r="J29784" s="7"/>
      <c r="K29784" s="7"/>
      <c r="N29784" s="7"/>
    </row>
    <row r="29785" spans="4:14" s="1" customFormat="1">
      <c r="D29785" s="32"/>
      <c r="G29785" s="32"/>
      <c r="I29785" s="7"/>
      <c r="J29785" s="7"/>
      <c r="K29785" s="7"/>
      <c r="N29785" s="7"/>
    </row>
    <row r="29786" spans="4:14" s="1" customFormat="1">
      <c r="D29786" s="32"/>
      <c r="G29786" s="32"/>
      <c r="I29786" s="7"/>
      <c r="J29786" s="7"/>
      <c r="K29786" s="7"/>
      <c r="N29786" s="7"/>
    </row>
    <row r="29787" spans="4:14" s="1" customFormat="1">
      <c r="D29787" s="32"/>
      <c r="G29787" s="32"/>
      <c r="I29787" s="7"/>
      <c r="J29787" s="7"/>
      <c r="K29787" s="7"/>
      <c r="N29787" s="7"/>
    </row>
    <row r="29788" spans="4:14" s="1" customFormat="1">
      <c r="D29788" s="32"/>
      <c r="G29788" s="32"/>
      <c r="I29788" s="7"/>
      <c r="J29788" s="7"/>
      <c r="K29788" s="7"/>
      <c r="N29788" s="7"/>
    </row>
    <row r="29789" spans="4:14" s="1" customFormat="1">
      <c r="D29789" s="32"/>
      <c r="G29789" s="32"/>
      <c r="I29789" s="7"/>
      <c r="J29789" s="7"/>
      <c r="K29789" s="7"/>
      <c r="N29789" s="7"/>
    </row>
    <row r="29790" spans="4:14" s="1" customFormat="1">
      <c r="D29790" s="32"/>
      <c r="G29790" s="32"/>
      <c r="I29790" s="7"/>
      <c r="J29790" s="7"/>
      <c r="K29790" s="7"/>
      <c r="N29790" s="7"/>
    </row>
    <row r="29791" spans="4:14" s="1" customFormat="1">
      <c r="D29791" s="32"/>
      <c r="G29791" s="32"/>
      <c r="I29791" s="7"/>
      <c r="J29791" s="7"/>
      <c r="K29791" s="7"/>
      <c r="N29791" s="7"/>
    </row>
    <row r="29792" spans="4:14" s="1" customFormat="1">
      <c r="D29792" s="32"/>
      <c r="G29792" s="32"/>
      <c r="I29792" s="7"/>
      <c r="J29792" s="7"/>
      <c r="K29792" s="7"/>
      <c r="N29792" s="7"/>
    </row>
    <row r="29793" spans="4:14" s="1" customFormat="1">
      <c r="D29793" s="32"/>
      <c r="G29793" s="32"/>
      <c r="I29793" s="7"/>
      <c r="J29793" s="7"/>
      <c r="K29793" s="7"/>
      <c r="N29793" s="7"/>
    </row>
    <row r="29794" spans="4:14" s="1" customFormat="1">
      <c r="D29794" s="32"/>
      <c r="G29794" s="32"/>
      <c r="I29794" s="7"/>
      <c r="J29794" s="7"/>
      <c r="K29794" s="7"/>
      <c r="N29794" s="7"/>
    </row>
    <row r="29795" spans="4:14" s="1" customFormat="1">
      <c r="D29795" s="32"/>
      <c r="G29795" s="32"/>
      <c r="I29795" s="7"/>
      <c r="J29795" s="7"/>
      <c r="K29795" s="7"/>
      <c r="N29795" s="7"/>
    </row>
    <row r="29796" spans="4:14" s="1" customFormat="1">
      <c r="D29796" s="32"/>
      <c r="G29796" s="32"/>
      <c r="I29796" s="7"/>
      <c r="J29796" s="7"/>
      <c r="K29796" s="7"/>
      <c r="N29796" s="7"/>
    </row>
    <row r="29797" spans="4:14" s="1" customFormat="1">
      <c r="D29797" s="32"/>
      <c r="G29797" s="32"/>
      <c r="I29797" s="7"/>
      <c r="J29797" s="7"/>
      <c r="K29797" s="7"/>
      <c r="N29797" s="7"/>
    </row>
    <row r="29798" spans="4:14" s="1" customFormat="1">
      <c r="D29798" s="32"/>
      <c r="G29798" s="32"/>
      <c r="I29798" s="7"/>
      <c r="J29798" s="7"/>
      <c r="K29798" s="7"/>
      <c r="N29798" s="7"/>
    </row>
    <row r="29799" spans="4:14" s="1" customFormat="1">
      <c r="D29799" s="32"/>
      <c r="G29799" s="32"/>
      <c r="I29799" s="7"/>
      <c r="J29799" s="7"/>
      <c r="K29799" s="7"/>
      <c r="N29799" s="7"/>
    </row>
    <row r="29800" spans="4:14" s="1" customFormat="1">
      <c r="D29800" s="32"/>
      <c r="G29800" s="32"/>
      <c r="I29800" s="7"/>
      <c r="J29800" s="7"/>
      <c r="K29800" s="7"/>
      <c r="N29800" s="7"/>
    </row>
    <row r="29801" spans="4:14" s="1" customFormat="1">
      <c r="D29801" s="32"/>
      <c r="G29801" s="32"/>
      <c r="I29801" s="7"/>
      <c r="J29801" s="7"/>
      <c r="K29801" s="7"/>
      <c r="N29801" s="7"/>
    </row>
    <row r="29802" spans="4:14" s="1" customFormat="1">
      <c r="D29802" s="32"/>
      <c r="G29802" s="32"/>
      <c r="I29802" s="7"/>
      <c r="J29802" s="7"/>
      <c r="K29802" s="7"/>
      <c r="N29802" s="7"/>
    </row>
    <row r="29803" spans="4:14" s="1" customFormat="1">
      <c r="D29803" s="32"/>
      <c r="G29803" s="32"/>
      <c r="I29803" s="7"/>
      <c r="J29803" s="7"/>
      <c r="K29803" s="7"/>
      <c r="N29803" s="7"/>
    </row>
    <row r="29804" spans="4:14" s="1" customFormat="1">
      <c r="D29804" s="32"/>
      <c r="G29804" s="32"/>
      <c r="I29804" s="7"/>
      <c r="J29804" s="7"/>
      <c r="K29804" s="7"/>
      <c r="N29804" s="7"/>
    </row>
    <row r="29805" spans="4:14" s="1" customFormat="1">
      <c r="D29805" s="32"/>
      <c r="G29805" s="32"/>
      <c r="I29805" s="7"/>
      <c r="J29805" s="7"/>
      <c r="K29805" s="7"/>
      <c r="N29805" s="7"/>
    </row>
    <row r="29806" spans="4:14" s="1" customFormat="1">
      <c r="D29806" s="32"/>
      <c r="G29806" s="32"/>
      <c r="I29806" s="7"/>
      <c r="J29806" s="7"/>
      <c r="K29806" s="7"/>
      <c r="N29806" s="7"/>
    </row>
    <row r="29807" spans="4:14" s="1" customFormat="1">
      <c r="D29807" s="32"/>
      <c r="G29807" s="32"/>
      <c r="I29807" s="7"/>
      <c r="J29807" s="7"/>
      <c r="K29807" s="7"/>
      <c r="N29807" s="7"/>
    </row>
    <row r="29808" spans="4:14" s="1" customFormat="1">
      <c r="D29808" s="32"/>
      <c r="G29808" s="32"/>
      <c r="I29808" s="7"/>
      <c r="J29808" s="7"/>
      <c r="K29808" s="7"/>
      <c r="N29808" s="7"/>
    </row>
    <row r="29809" spans="4:14" s="1" customFormat="1">
      <c r="D29809" s="32"/>
      <c r="G29809" s="32"/>
      <c r="I29809" s="7"/>
      <c r="J29809" s="7"/>
      <c r="K29809" s="7"/>
      <c r="N29809" s="7"/>
    </row>
    <row r="29810" spans="4:14" s="1" customFormat="1">
      <c r="D29810" s="32"/>
      <c r="G29810" s="32"/>
      <c r="I29810" s="7"/>
      <c r="J29810" s="7"/>
      <c r="K29810" s="7"/>
      <c r="N29810" s="7"/>
    </row>
    <row r="29811" spans="4:14" s="1" customFormat="1">
      <c r="D29811" s="32"/>
      <c r="G29811" s="32"/>
      <c r="I29811" s="7"/>
      <c r="J29811" s="7"/>
      <c r="K29811" s="7"/>
      <c r="N29811" s="7"/>
    </row>
    <row r="29812" spans="4:14" s="1" customFormat="1">
      <c r="D29812" s="32"/>
      <c r="G29812" s="32"/>
      <c r="I29812" s="7"/>
      <c r="J29812" s="7"/>
      <c r="K29812" s="7"/>
      <c r="N29812" s="7"/>
    </row>
    <row r="29813" spans="4:14" s="1" customFormat="1">
      <c r="D29813" s="32"/>
      <c r="G29813" s="32"/>
      <c r="I29813" s="7"/>
      <c r="J29813" s="7"/>
      <c r="K29813" s="7"/>
      <c r="N29813" s="7"/>
    </row>
    <row r="29814" spans="4:14" s="1" customFormat="1">
      <c r="D29814" s="32"/>
      <c r="G29814" s="32"/>
      <c r="I29814" s="7"/>
      <c r="J29814" s="7"/>
      <c r="K29814" s="7"/>
      <c r="N29814" s="7"/>
    </row>
    <row r="29815" spans="4:14" s="1" customFormat="1">
      <c r="D29815" s="32"/>
      <c r="G29815" s="32"/>
      <c r="I29815" s="7"/>
      <c r="J29815" s="7"/>
      <c r="K29815" s="7"/>
      <c r="N29815" s="7"/>
    </row>
    <row r="29816" spans="4:14" s="1" customFormat="1">
      <c r="D29816" s="32"/>
      <c r="G29816" s="32"/>
      <c r="I29816" s="7"/>
      <c r="J29816" s="7"/>
      <c r="K29816" s="7"/>
      <c r="N29816" s="7"/>
    </row>
    <row r="29817" spans="4:14" s="1" customFormat="1">
      <c r="D29817" s="32"/>
      <c r="G29817" s="32"/>
      <c r="I29817" s="7"/>
      <c r="J29817" s="7"/>
      <c r="K29817" s="7"/>
      <c r="N29817" s="7"/>
    </row>
    <row r="29818" spans="4:14" s="1" customFormat="1">
      <c r="D29818" s="32"/>
      <c r="G29818" s="32"/>
      <c r="I29818" s="7"/>
      <c r="J29818" s="7"/>
      <c r="K29818" s="7"/>
      <c r="N29818" s="7"/>
    </row>
    <row r="29819" spans="4:14" s="1" customFormat="1">
      <c r="D29819" s="32"/>
      <c r="G29819" s="32"/>
      <c r="I29819" s="7"/>
      <c r="J29819" s="7"/>
      <c r="K29819" s="7"/>
      <c r="N29819" s="7"/>
    </row>
    <row r="29820" spans="4:14" s="1" customFormat="1">
      <c r="D29820" s="32"/>
      <c r="G29820" s="32"/>
      <c r="I29820" s="7"/>
      <c r="J29820" s="7"/>
      <c r="K29820" s="7"/>
      <c r="N29820" s="7"/>
    </row>
    <row r="29821" spans="4:14" s="1" customFormat="1">
      <c r="D29821" s="32"/>
      <c r="G29821" s="32"/>
      <c r="I29821" s="7"/>
      <c r="J29821" s="7"/>
      <c r="K29821" s="7"/>
      <c r="N29821" s="7"/>
    </row>
    <row r="29822" spans="4:14" s="1" customFormat="1">
      <c r="D29822" s="32"/>
      <c r="G29822" s="32"/>
      <c r="I29822" s="7"/>
      <c r="J29822" s="7"/>
      <c r="K29822" s="7"/>
      <c r="N29822" s="7"/>
    </row>
    <row r="29823" spans="4:14" s="1" customFormat="1">
      <c r="D29823" s="32"/>
      <c r="G29823" s="32"/>
      <c r="I29823" s="7"/>
      <c r="J29823" s="7"/>
      <c r="K29823" s="7"/>
      <c r="N29823" s="7"/>
    </row>
    <row r="29824" spans="4:14" s="1" customFormat="1">
      <c r="D29824" s="32"/>
      <c r="G29824" s="32"/>
      <c r="I29824" s="7"/>
      <c r="J29824" s="7"/>
      <c r="K29824" s="7"/>
      <c r="N29824" s="7"/>
    </row>
    <row r="29825" spans="4:14" s="1" customFormat="1">
      <c r="D29825" s="32"/>
      <c r="G29825" s="32"/>
      <c r="I29825" s="7"/>
      <c r="J29825" s="7"/>
      <c r="K29825" s="7"/>
      <c r="N29825" s="7"/>
    </row>
    <row r="29826" spans="4:14" s="1" customFormat="1">
      <c r="D29826" s="32"/>
      <c r="G29826" s="32"/>
      <c r="I29826" s="7"/>
      <c r="J29826" s="7"/>
      <c r="K29826" s="7"/>
      <c r="N29826" s="7"/>
    </row>
    <row r="29827" spans="4:14" s="1" customFormat="1">
      <c r="D29827" s="32"/>
      <c r="G29827" s="32"/>
      <c r="I29827" s="7"/>
      <c r="J29827" s="7"/>
      <c r="K29827" s="7"/>
      <c r="N29827" s="7"/>
    </row>
    <row r="29828" spans="4:14" s="1" customFormat="1">
      <c r="D29828" s="32"/>
      <c r="G29828" s="32"/>
      <c r="I29828" s="7"/>
      <c r="J29828" s="7"/>
      <c r="K29828" s="7"/>
      <c r="N29828" s="7"/>
    </row>
    <row r="29829" spans="4:14" s="1" customFormat="1">
      <c r="D29829" s="32"/>
      <c r="G29829" s="32"/>
      <c r="I29829" s="7"/>
      <c r="J29829" s="7"/>
      <c r="K29829" s="7"/>
      <c r="N29829" s="7"/>
    </row>
    <row r="29830" spans="4:14" s="1" customFormat="1">
      <c r="D29830" s="32"/>
      <c r="G29830" s="32"/>
      <c r="I29830" s="7"/>
      <c r="J29830" s="7"/>
      <c r="K29830" s="7"/>
      <c r="N29830" s="7"/>
    </row>
    <row r="29831" spans="4:14" s="1" customFormat="1">
      <c r="D29831" s="32"/>
      <c r="G29831" s="32"/>
      <c r="I29831" s="7"/>
      <c r="J29831" s="7"/>
      <c r="K29831" s="7"/>
      <c r="N29831" s="7"/>
    </row>
    <row r="29832" spans="4:14" s="1" customFormat="1">
      <c r="D29832" s="32"/>
      <c r="G29832" s="32"/>
      <c r="I29832" s="7"/>
      <c r="J29832" s="7"/>
      <c r="K29832" s="7"/>
      <c r="N29832" s="7"/>
    </row>
    <row r="29833" spans="4:14" s="1" customFormat="1">
      <c r="D29833" s="32"/>
      <c r="G29833" s="32"/>
      <c r="I29833" s="7"/>
      <c r="J29833" s="7"/>
      <c r="K29833" s="7"/>
      <c r="N29833" s="7"/>
    </row>
    <row r="29834" spans="4:14" s="1" customFormat="1">
      <c r="D29834" s="32"/>
      <c r="G29834" s="32"/>
      <c r="I29834" s="7"/>
      <c r="J29834" s="7"/>
      <c r="K29834" s="7"/>
      <c r="N29834" s="7"/>
    </row>
    <row r="29835" spans="4:14" s="1" customFormat="1">
      <c r="D29835" s="32"/>
      <c r="G29835" s="32"/>
      <c r="I29835" s="7"/>
      <c r="J29835" s="7"/>
      <c r="K29835" s="7"/>
      <c r="N29835" s="7"/>
    </row>
    <row r="29836" spans="4:14" s="1" customFormat="1">
      <c r="D29836" s="32"/>
      <c r="G29836" s="32"/>
      <c r="I29836" s="7"/>
      <c r="J29836" s="7"/>
      <c r="K29836" s="7"/>
      <c r="N29836" s="7"/>
    </row>
    <row r="29837" spans="4:14" s="1" customFormat="1">
      <c r="D29837" s="32"/>
      <c r="G29837" s="32"/>
      <c r="I29837" s="7"/>
      <c r="J29837" s="7"/>
      <c r="K29837" s="7"/>
      <c r="N29837" s="7"/>
    </row>
    <row r="29838" spans="4:14" s="1" customFormat="1">
      <c r="D29838" s="32"/>
      <c r="G29838" s="32"/>
      <c r="I29838" s="7"/>
      <c r="J29838" s="7"/>
      <c r="K29838" s="7"/>
      <c r="N29838" s="7"/>
    </row>
    <row r="29839" spans="4:14" s="1" customFormat="1">
      <c r="D29839" s="32"/>
      <c r="G29839" s="32"/>
      <c r="I29839" s="7"/>
      <c r="J29839" s="7"/>
      <c r="K29839" s="7"/>
      <c r="N29839" s="7"/>
    </row>
    <row r="29840" spans="4:14" s="1" customFormat="1">
      <c r="D29840" s="32"/>
      <c r="G29840" s="32"/>
      <c r="I29840" s="7"/>
      <c r="J29840" s="7"/>
      <c r="K29840" s="7"/>
      <c r="N29840" s="7"/>
    </row>
    <row r="29841" spans="4:14" s="1" customFormat="1">
      <c r="D29841" s="32"/>
      <c r="G29841" s="32"/>
      <c r="I29841" s="7"/>
      <c r="J29841" s="7"/>
      <c r="K29841" s="7"/>
      <c r="N29841" s="7"/>
    </row>
    <row r="29842" spans="4:14" s="1" customFormat="1">
      <c r="D29842" s="32"/>
      <c r="G29842" s="32"/>
      <c r="I29842" s="7"/>
      <c r="J29842" s="7"/>
      <c r="K29842" s="7"/>
      <c r="N29842" s="7"/>
    </row>
    <row r="29843" spans="4:14" s="1" customFormat="1">
      <c r="D29843" s="32"/>
      <c r="G29843" s="32"/>
      <c r="I29843" s="7"/>
      <c r="J29843" s="7"/>
      <c r="K29843" s="7"/>
      <c r="N29843" s="7"/>
    </row>
    <row r="29844" spans="4:14" s="1" customFormat="1">
      <c r="D29844" s="32"/>
      <c r="G29844" s="32"/>
      <c r="I29844" s="7"/>
      <c r="J29844" s="7"/>
      <c r="K29844" s="7"/>
      <c r="N29844" s="7"/>
    </row>
    <row r="29845" spans="4:14" s="1" customFormat="1">
      <c r="D29845" s="32"/>
      <c r="G29845" s="32"/>
      <c r="I29845" s="7"/>
      <c r="J29845" s="7"/>
      <c r="K29845" s="7"/>
      <c r="N29845" s="7"/>
    </row>
    <row r="29846" spans="4:14" s="1" customFormat="1">
      <c r="D29846" s="32"/>
      <c r="G29846" s="32"/>
      <c r="I29846" s="7"/>
      <c r="J29846" s="7"/>
      <c r="K29846" s="7"/>
      <c r="N29846" s="7"/>
    </row>
    <row r="29847" spans="4:14" s="1" customFormat="1">
      <c r="D29847" s="32"/>
      <c r="G29847" s="32"/>
      <c r="I29847" s="7"/>
      <c r="J29847" s="7"/>
      <c r="K29847" s="7"/>
      <c r="N29847" s="7"/>
    </row>
    <row r="29848" spans="4:14" s="1" customFormat="1">
      <c r="D29848" s="32"/>
      <c r="G29848" s="32"/>
      <c r="I29848" s="7"/>
      <c r="J29848" s="7"/>
      <c r="K29848" s="7"/>
      <c r="N29848" s="7"/>
    </row>
    <row r="29849" spans="4:14" s="1" customFormat="1">
      <c r="D29849" s="32"/>
      <c r="G29849" s="32"/>
      <c r="I29849" s="7"/>
      <c r="J29849" s="7"/>
      <c r="K29849" s="7"/>
      <c r="N29849" s="7"/>
    </row>
    <row r="29850" spans="4:14" s="1" customFormat="1">
      <c r="D29850" s="32"/>
      <c r="G29850" s="32"/>
      <c r="I29850" s="7"/>
      <c r="J29850" s="7"/>
      <c r="K29850" s="7"/>
      <c r="N29850" s="7"/>
    </row>
    <row r="29851" spans="4:14" s="1" customFormat="1">
      <c r="D29851" s="32"/>
      <c r="G29851" s="32"/>
      <c r="I29851" s="7"/>
      <c r="J29851" s="7"/>
      <c r="K29851" s="7"/>
      <c r="N29851" s="7"/>
    </row>
    <row r="29852" spans="4:14" s="1" customFormat="1">
      <c r="D29852" s="32"/>
      <c r="G29852" s="32"/>
      <c r="I29852" s="7"/>
      <c r="J29852" s="7"/>
      <c r="K29852" s="7"/>
      <c r="N29852" s="7"/>
    </row>
    <row r="29853" spans="4:14" s="1" customFormat="1">
      <c r="D29853" s="32"/>
      <c r="G29853" s="32"/>
      <c r="I29853" s="7"/>
      <c r="J29853" s="7"/>
      <c r="K29853" s="7"/>
      <c r="N29853" s="7"/>
    </row>
    <row r="29854" spans="4:14" s="1" customFormat="1">
      <c r="D29854" s="32"/>
      <c r="G29854" s="32"/>
      <c r="I29854" s="7"/>
      <c r="J29854" s="7"/>
      <c r="K29854" s="7"/>
      <c r="N29854" s="7"/>
    </row>
    <row r="29855" spans="4:14" s="1" customFormat="1">
      <c r="D29855" s="32"/>
      <c r="G29855" s="32"/>
      <c r="I29855" s="7"/>
      <c r="J29855" s="7"/>
      <c r="K29855" s="7"/>
      <c r="N29855" s="7"/>
    </row>
    <row r="29856" spans="4:14" s="1" customFormat="1">
      <c r="D29856" s="32"/>
      <c r="G29856" s="32"/>
      <c r="I29856" s="7"/>
      <c r="J29856" s="7"/>
      <c r="K29856" s="7"/>
      <c r="N29856" s="7"/>
    </row>
    <row r="29857" spans="4:14" s="1" customFormat="1">
      <c r="D29857" s="32"/>
      <c r="G29857" s="32"/>
      <c r="I29857" s="7"/>
      <c r="J29857" s="7"/>
      <c r="K29857" s="7"/>
      <c r="N29857" s="7"/>
    </row>
    <row r="29858" spans="4:14" s="1" customFormat="1">
      <c r="D29858" s="32"/>
      <c r="G29858" s="32"/>
      <c r="I29858" s="7"/>
      <c r="J29858" s="7"/>
      <c r="K29858" s="7"/>
      <c r="N29858" s="7"/>
    </row>
    <row r="29859" spans="4:14" s="1" customFormat="1">
      <c r="D29859" s="32"/>
      <c r="G29859" s="32"/>
      <c r="I29859" s="7"/>
      <c r="J29859" s="7"/>
      <c r="K29859" s="7"/>
      <c r="N29859" s="7"/>
    </row>
    <row r="29860" spans="4:14" s="1" customFormat="1">
      <c r="D29860" s="32"/>
      <c r="G29860" s="32"/>
      <c r="I29860" s="7"/>
      <c r="J29860" s="7"/>
      <c r="K29860" s="7"/>
      <c r="N29860" s="7"/>
    </row>
    <row r="29861" spans="4:14" s="1" customFormat="1">
      <c r="D29861" s="32"/>
      <c r="G29861" s="32"/>
      <c r="I29861" s="7"/>
      <c r="J29861" s="7"/>
      <c r="K29861" s="7"/>
      <c r="N29861" s="7"/>
    </row>
    <row r="29862" spans="4:14" s="1" customFormat="1">
      <c r="D29862" s="32"/>
      <c r="G29862" s="32"/>
      <c r="I29862" s="7"/>
      <c r="J29862" s="7"/>
      <c r="K29862" s="7"/>
      <c r="N29862" s="7"/>
    </row>
    <row r="29863" spans="4:14" s="1" customFormat="1">
      <c r="D29863" s="32"/>
      <c r="G29863" s="32"/>
      <c r="I29863" s="7"/>
      <c r="J29863" s="7"/>
      <c r="K29863" s="7"/>
      <c r="N29863" s="7"/>
    </row>
    <row r="29864" spans="4:14" s="1" customFormat="1">
      <c r="D29864" s="32"/>
      <c r="G29864" s="32"/>
      <c r="I29864" s="7"/>
      <c r="J29864" s="7"/>
      <c r="K29864" s="7"/>
      <c r="N29864" s="7"/>
    </row>
    <row r="29865" spans="4:14" s="1" customFormat="1">
      <c r="D29865" s="32"/>
      <c r="G29865" s="32"/>
      <c r="I29865" s="7"/>
      <c r="J29865" s="7"/>
      <c r="K29865" s="7"/>
      <c r="N29865" s="7"/>
    </row>
    <row r="29866" spans="4:14" s="1" customFormat="1">
      <c r="D29866" s="32"/>
      <c r="G29866" s="32"/>
      <c r="I29866" s="7"/>
      <c r="J29866" s="7"/>
      <c r="K29866" s="7"/>
      <c r="N29866" s="7"/>
    </row>
    <row r="29867" spans="4:14" s="1" customFormat="1">
      <c r="D29867" s="32"/>
      <c r="G29867" s="32"/>
      <c r="I29867" s="7"/>
      <c r="J29867" s="7"/>
      <c r="K29867" s="7"/>
      <c r="N29867" s="7"/>
    </row>
    <row r="29868" spans="4:14" s="1" customFormat="1">
      <c r="D29868" s="32"/>
      <c r="G29868" s="32"/>
      <c r="I29868" s="7"/>
      <c r="J29868" s="7"/>
      <c r="K29868" s="7"/>
      <c r="N29868" s="7"/>
    </row>
    <row r="29869" spans="4:14" s="1" customFormat="1">
      <c r="D29869" s="32"/>
      <c r="G29869" s="32"/>
      <c r="I29869" s="7"/>
      <c r="J29869" s="7"/>
      <c r="K29869" s="7"/>
      <c r="N29869" s="7"/>
    </row>
    <row r="29870" spans="4:14" s="1" customFormat="1">
      <c r="D29870" s="32"/>
      <c r="G29870" s="32"/>
      <c r="I29870" s="7"/>
      <c r="J29870" s="7"/>
      <c r="K29870" s="7"/>
      <c r="N29870" s="7"/>
    </row>
    <row r="29871" spans="4:14" s="1" customFormat="1">
      <c r="D29871" s="32"/>
      <c r="G29871" s="32"/>
      <c r="I29871" s="7"/>
      <c r="J29871" s="7"/>
      <c r="K29871" s="7"/>
      <c r="N29871" s="7"/>
    </row>
    <row r="29872" spans="4:14" s="1" customFormat="1">
      <c r="D29872" s="32"/>
      <c r="G29872" s="32"/>
      <c r="I29872" s="7"/>
      <c r="J29872" s="7"/>
      <c r="K29872" s="7"/>
      <c r="N29872" s="7"/>
    </row>
    <row r="29873" spans="4:14" s="1" customFormat="1">
      <c r="D29873" s="32"/>
      <c r="G29873" s="32"/>
      <c r="I29873" s="7"/>
      <c r="J29873" s="7"/>
      <c r="K29873" s="7"/>
      <c r="N29873" s="7"/>
    </row>
    <row r="29874" spans="4:14" s="1" customFormat="1">
      <c r="D29874" s="32"/>
      <c r="G29874" s="32"/>
      <c r="I29874" s="7"/>
      <c r="J29874" s="7"/>
      <c r="K29874" s="7"/>
      <c r="N29874" s="7"/>
    </row>
    <row r="29875" spans="4:14" s="1" customFormat="1">
      <c r="D29875" s="32"/>
      <c r="G29875" s="32"/>
      <c r="I29875" s="7"/>
      <c r="J29875" s="7"/>
      <c r="K29875" s="7"/>
      <c r="N29875" s="7"/>
    </row>
    <row r="29876" spans="4:14" s="1" customFormat="1">
      <c r="D29876" s="32"/>
      <c r="G29876" s="32"/>
      <c r="I29876" s="7"/>
      <c r="J29876" s="7"/>
      <c r="K29876" s="7"/>
      <c r="N29876" s="7"/>
    </row>
    <row r="29877" spans="4:14" s="1" customFormat="1">
      <c r="D29877" s="32"/>
      <c r="G29877" s="32"/>
      <c r="I29877" s="7"/>
      <c r="J29877" s="7"/>
      <c r="K29877" s="7"/>
      <c r="N29877" s="7"/>
    </row>
    <row r="29878" spans="4:14" s="1" customFormat="1">
      <c r="D29878" s="32"/>
      <c r="G29878" s="32"/>
      <c r="I29878" s="7"/>
      <c r="J29878" s="7"/>
      <c r="K29878" s="7"/>
      <c r="N29878" s="7"/>
    </row>
    <row r="29879" spans="4:14" s="1" customFormat="1">
      <c r="D29879" s="32"/>
      <c r="G29879" s="32"/>
      <c r="I29879" s="7"/>
      <c r="J29879" s="7"/>
      <c r="K29879" s="7"/>
      <c r="N29879" s="7"/>
    </row>
    <row r="29880" spans="4:14" s="1" customFormat="1">
      <c r="D29880" s="32"/>
      <c r="G29880" s="32"/>
      <c r="I29880" s="7"/>
      <c r="J29880" s="7"/>
      <c r="K29880" s="7"/>
      <c r="N29880" s="7"/>
    </row>
    <row r="29881" spans="4:14" s="1" customFormat="1">
      <c r="D29881" s="32"/>
      <c r="G29881" s="32"/>
      <c r="I29881" s="7"/>
      <c r="J29881" s="7"/>
      <c r="K29881" s="7"/>
      <c r="N29881" s="7"/>
    </row>
    <row r="29882" spans="4:14" s="1" customFormat="1">
      <c r="D29882" s="32"/>
      <c r="G29882" s="32"/>
      <c r="I29882" s="7"/>
      <c r="J29882" s="7"/>
      <c r="K29882" s="7"/>
      <c r="N29882" s="7"/>
    </row>
    <row r="29883" spans="4:14" s="1" customFormat="1">
      <c r="D29883" s="32"/>
      <c r="G29883" s="32"/>
      <c r="I29883" s="7"/>
      <c r="J29883" s="7"/>
      <c r="K29883" s="7"/>
      <c r="N29883" s="7"/>
    </row>
    <row r="29884" spans="4:14" s="1" customFormat="1">
      <c r="D29884" s="32"/>
      <c r="G29884" s="32"/>
      <c r="I29884" s="7"/>
      <c r="J29884" s="7"/>
      <c r="K29884" s="7"/>
      <c r="N29884" s="7"/>
    </row>
    <row r="29885" spans="4:14" s="1" customFormat="1">
      <c r="D29885" s="32"/>
      <c r="G29885" s="32"/>
      <c r="I29885" s="7"/>
      <c r="J29885" s="7"/>
      <c r="K29885" s="7"/>
      <c r="N29885" s="7"/>
    </row>
    <row r="29886" spans="4:14" s="1" customFormat="1">
      <c r="D29886" s="32"/>
      <c r="G29886" s="32"/>
      <c r="I29886" s="7"/>
      <c r="J29886" s="7"/>
      <c r="K29886" s="7"/>
      <c r="N29886" s="7"/>
    </row>
    <row r="29887" spans="4:14" s="1" customFormat="1">
      <c r="D29887" s="32"/>
      <c r="G29887" s="32"/>
      <c r="I29887" s="7"/>
      <c r="J29887" s="7"/>
      <c r="K29887" s="7"/>
      <c r="N29887" s="7"/>
    </row>
    <row r="29888" spans="4:14" s="1" customFormat="1">
      <c r="D29888" s="32"/>
      <c r="G29888" s="32"/>
      <c r="I29888" s="7"/>
      <c r="J29888" s="7"/>
      <c r="K29888" s="7"/>
      <c r="N29888" s="7"/>
    </row>
    <row r="29889" spans="4:14" s="1" customFormat="1">
      <c r="D29889" s="32"/>
      <c r="G29889" s="32"/>
      <c r="I29889" s="7"/>
      <c r="J29889" s="7"/>
      <c r="K29889" s="7"/>
      <c r="N29889" s="7"/>
    </row>
    <row r="29890" spans="4:14" s="1" customFormat="1">
      <c r="D29890" s="32"/>
      <c r="G29890" s="32"/>
      <c r="I29890" s="7"/>
      <c r="J29890" s="7"/>
      <c r="K29890" s="7"/>
      <c r="N29890" s="7"/>
    </row>
    <row r="29891" spans="4:14" s="1" customFormat="1">
      <c r="D29891" s="32"/>
      <c r="G29891" s="32"/>
      <c r="I29891" s="7"/>
      <c r="J29891" s="7"/>
      <c r="K29891" s="7"/>
      <c r="N29891" s="7"/>
    </row>
    <row r="29892" spans="4:14" s="1" customFormat="1">
      <c r="D29892" s="32"/>
      <c r="G29892" s="32"/>
      <c r="I29892" s="7"/>
      <c r="J29892" s="7"/>
      <c r="K29892" s="7"/>
      <c r="N29892" s="7"/>
    </row>
    <row r="29893" spans="4:14" s="1" customFormat="1">
      <c r="D29893" s="32"/>
      <c r="G29893" s="32"/>
      <c r="I29893" s="7"/>
      <c r="J29893" s="7"/>
      <c r="K29893" s="7"/>
      <c r="N29893" s="7"/>
    </row>
    <row r="29894" spans="4:14" s="1" customFormat="1">
      <c r="D29894" s="32"/>
      <c r="G29894" s="32"/>
      <c r="I29894" s="7"/>
      <c r="J29894" s="7"/>
      <c r="K29894" s="7"/>
      <c r="N29894" s="7"/>
    </row>
    <row r="29895" spans="4:14" s="1" customFormat="1">
      <c r="D29895" s="32"/>
      <c r="G29895" s="32"/>
      <c r="I29895" s="7"/>
      <c r="J29895" s="7"/>
      <c r="K29895" s="7"/>
      <c r="N29895" s="7"/>
    </row>
    <row r="29896" spans="4:14" s="1" customFormat="1">
      <c r="D29896" s="32"/>
      <c r="G29896" s="32"/>
      <c r="I29896" s="7"/>
      <c r="J29896" s="7"/>
      <c r="K29896" s="7"/>
      <c r="N29896" s="7"/>
    </row>
    <row r="29897" spans="4:14" s="1" customFormat="1">
      <c r="D29897" s="32"/>
      <c r="G29897" s="32"/>
      <c r="I29897" s="7"/>
      <c r="J29897" s="7"/>
      <c r="K29897" s="7"/>
      <c r="N29897" s="7"/>
    </row>
    <row r="29898" spans="4:14" s="1" customFormat="1">
      <c r="D29898" s="32"/>
      <c r="G29898" s="32"/>
      <c r="I29898" s="7"/>
      <c r="J29898" s="7"/>
      <c r="K29898" s="7"/>
      <c r="N29898" s="7"/>
    </row>
    <row r="29899" spans="4:14" s="1" customFormat="1">
      <c r="D29899" s="32"/>
      <c r="G29899" s="32"/>
      <c r="I29899" s="7"/>
      <c r="J29899" s="7"/>
      <c r="K29899" s="7"/>
      <c r="N29899" s="7"/>
    </row>
    <row r="29900" spans="4:14" s="1" customFormat="1">
      <c r="D29900" s="32"/>
      <c r="G29900" s="32"/>
      <c r="I29900" s="7"/>
      <c r="J29900" s="7"/>
      <c r="K29900" s="7"/>
      <c r="N29900" s="7"/>
    </row>
    <row r="29901" spans="4:14" s="1" customFormat="1">
      <c r="D29901" s="32"/>
      <c r="G29901" s="32"/>
      <c r="I29901" s="7"/>
      <c r="J29901" s="7"/>
      <c r="K29901" s="7"/>
      <c r="N29901" s="7"/>
    </row>
    <row r="29902" spans="4:14" s="1" customFormat="1">
      <c r="D29902" s="32"/>
      <c r="G29902" s="32"/>
      <c r="I29902" s="7"/>
      <c r="J29902" s="7"/>
      <c r="K29902" s="7"/>
      <c r="N29902" s="7"/>
    </row>
    <row r="29903" spans="4:14" s="1" customFormat="1">
      <c r="D29903" s="32"/>
      <c r="G29903" s="32"/>
      <c r="I29903" s="7"/>
      <c r="J29903" s="7"/>
      <c r="K29903" s="7"/>
      <c r="N29903" s="7"/>
    </row>
    <row r="29904" spans="4:14" s="1" customFormat="1">
      <c r="D29904" s="32"/>
      <c r="G29904" s="32"/>
      <c r="I29904" s="7"/>
      <c r="J29904" s="7"/>
      <c r="K29904" s="7"/>
      <c r="N29904" s="7"/>
    </row>
    <row r="29905" spans="4:14" s="1" customFormat="1">
      <c r="D29905" s="32"/>
      <c r="G29905" s="32"/>
      <c r="I29905" s="7"/>
      <c r="J29905" s="7"/>
      <c r="K29905" s="7"/>
      <c r="N29905" s="7"/>
    </row>
    <row r="29906" spans="4:14" s="1" customFormat="1">
      <c r="D29906" s="32"/>
      <c r="G29906" s="32"/>
      <c r="I29906" s="7"/>
      <c r="J29906" s="7"/>
      <c r="K29906" s="7"/>
      <c r="N29906" s="7"/>
    </row>
    <row r="29907" spans="4:14" s="1" customFormat="1">
      <c r="D29907" s="32"/>
      <c r="G29907" s="32"/>
      <c r="I29907" s="7"/>
      <c r="J29907" s="7"/>
      <c r="K29907" s="7"/>
      <c r="N29907" s="7"/>
    </row>
    <row r="29908" spans="4:14" s="1" customFormat="1">
      <c r="D29908" s="32"/>
      <c r="G29908" s="32"/>
      <c r="I29908" s="7"/>
      <c r="J29908" s="7"/>
      <c r="K29908" s="7"/>
      <c r="N29908" s="7"/>
    </row>
    <row r="29909" spans="4:14" s="1" customFormat="1">
      <c r="D29909" s="32"/>
      <c r="G29909" s="32"/>
      <c r="I29909" s="7"/>
      <c r="J29909" s="7"/>
      <c r="K29909" s="7"/>
      <c r="N29909" s="7"/>
    </row>
    <row r="29910" spans="4:14" s="1" customFormat="1">
      <c r="D29910" s="32"/>
      <c r="G29910" s="32"/>
      <c r="I29910" s="7"/>
      <c r="J29910" s="7"/>
      <c r="K29910" s="7"/>
      <c r="N29910" s="7"/>
    </row>
    <row r="29911" spans="4:14" s="1" customFormat="1">
      <c r="D29911" s="32"/>
      <c r="G29911" s="32"/>
      <c r="I29911" s="7"/>
      <c r="J29911" s="7"/>
      <c r="K29911" s="7"/>
      <c r="N29911" s="7"/>
    </row>
    <row r="29912" spans="4:14" s="1" customFormat="1">
      <c r="D29912" s="32"/>
      <c r="G29912" s="32"/>
      <c r="I29912" s="7"/>
      <c r="J29912" s="7"/>
      <c r="K29912" s="7"/>
      <c r="N29912" s="7"/>
    </row>
    <row r="29913" spans="4:14" s="1" customFormat="1">
      <c r="D29913" s="32"/>
      <c r="G29913" s="32"/>
      <c r="I29913" s="7"/>
      <c r="J29913" s="7"/>
      <c r="K29913" s="7"/>
      <c r="N29913" s="7"/>
    </row>
    <row r="29914" spans="4:14" s="1" customFormat="1">
      <c r="D29914" s="32"/>
      <c r="G29914" s="32"/>
      <c r="I29914" s="7"/>
      <c r="J29914" s="7"/>
      <c r="K29914" s="7"/>
      <c r="N29914" s="7"/>
    </row>
    <row r="29915" spans="4:14" s="1" customFormat="1">
      <c r="D29915" s="32"/>
      <c r="G29915" s="32"/>
      <c r="I29915" s="7"/>
      <c r="J29915" s="7"/>
      <c r="K29915" s="7"/>
      <c r="N29915" s="7"/>
    </row>
    <row r="29916" spans="4:14" s="1" customFormat="1">
      <c r="D29916" s="32"/>
      <c r="G29916" s="32"/>
      <c r="I29916" s="7"/>
      <c r="J29916" s="7"/>
      <c r="K29916" s="7"/>
      <c r="N29916" s="7"/>
    </row>
    <row r="29917" spans="4:14" s="1" customFormat="1">
      <c r="D29917" s="32"/>
      <c r="G29917" s="32"/>
      <c r="I29917" s="7"/>
      <c r="J29917" s="7"/>
      <c r="K29917" s="7"/>
      <c r="N29917" s="7"/>
    </row>
    <row r="29918" spans="4:14" s="1" customFormat="1">
      <c r="D29918" s="32"/>
      <c r="G29918" s="32"/>
      <c r="I29918" s="7"/>
      <c r="J29918" s="7"/>
      <c r="K29918" s="7"/>
      <c r="N29918" s="7"/>
    </row>
    <row r="29919" spans="4:14" s="1" customFormat="1">
      <c r="D29919" s="32"/>
      <c r="G29919" s="32"/>
      <c r="I29919" s="7"/>
      <c r="J29919" s="7"/>
      <c r="K29919" s="7"/>
      <c r="N29919" s="7"/>
    </row>
    <row r="29920" spans="4:14" s="1" customFormat="1">
      <c r="D29920" s="32"/>
      <c r="G29920" s="32"/>
      <c r="I29920" s="7"/>
      <c r="J29920" s="7"/>
      <c r="K29920" s="7"/>
      <c r="N29920" s="7"/>
    </row>
    <row r="29921" spans="4:14" s="1" customFormat="1">
      <c r="D29921" s="32"/>
      <c r="G29921" s="32"/>
      <c r="I29921" s="7"/>
      <c r="J29921" s="7"/>
      <c r="K29921" s="7"/>
      <c r="N29921" s="7"/>
    </row>
    <row r="29922" spans="4:14" s="1" customFormat="1">
      <c r="D29922" s="32"/>
      <c r="G29922" s="32"/>
      <c r="I29922" s="7"/>
      <c r="J29922" s="7"/>
      <c r="K29922" s="7"/>
      <c r="N29922" s="7"/>
    </row>
    <row r="29923" spans="4:14" s="1" customFormat="1">
      <c r="D29923" s="32"/>
      <c r="G29923" s="32"/>
      <c r="I29923" s="7"/>
      <c r="J29923" s="7"/>
      <c r="K29923" s="7"/>
      <c r="N29923" s="7"/>
    </row>
    <row r="29924" spans="4:14" s="1" customFormat="1">
      <c r="D29924" s="32"/>
      <c r="G29924" s="32"/>
      <c r="I29924" s="7"/>
      <c r="J29924" s="7"/>
      <c r="K29924" s="7"/>
      <c r="N29924" s="7"/>
    </row>
    <row r="29925" spans="4:14" s="1" customFormat="1">
      <c r="D29925" s="32"/>
      <c r="G29925" s="32"/>
      <c r="I29925" s="7"/>
      <c r="J29925" s="7"/>
      <c r="K29925" s="7"/>
      <c r="N29925" s="7"/>
    </row>
    <row r="29926" spans="4:14" s="1" customFormat="1">
      <c r="D29926" s="32"/>
      <c r="G29926" s="32"/>
      <c r="I29926" s="7"/>
      <c r="J29926" s="7"/>
      <c r="K29926" s="7"/>
      <c r="N29926" s="7"/>
    </row>
    <row r="29927" spans="4:14" s="1" customFormat="1">
      <c r="D29927" s="32"/>
      <c r="G29927" s="32"/>
      <c r="I29927" s="7"/>
      <c r="J29927" s="7"/>
      <c r="K29927" s="7"/>
      <c r="N29927" s="7"/>
    </row>
    <row r="29928" spans="4:14" s="1" customFormat="1">
      <c r="D29928" s="32"/>
      <c r="G29928" s="32"/>
      <c r="I29928" s="7"/>
      <c r="J29928" s="7"/>
      <c r="K29928" s="7"/>
      <c r="N29928" s="7"/>
    </row>
    <row r="29929" spans="4:14" s="1" customFormat="1">
      <c r="D29929" s="32"/>
      <c r="G29929" s="32"/>
      <c r="I29929" s="7"/>
      <c r="J29929" s="7"/>
      <c r="K29929" s="7"/>
      <c r="N29929" s="7"/>
    </row>
    <row r="29930" spans="4:14" s="1" customFormat="1">
      <c r="D29930" s="32"/>
      <c r="G29930" s="32"/>
      <c r="I29930" s="7"/>
      <c r="J29930" s="7"/>
      <c r="K29930" s="7"/>
      <c r="N29930" s="7"/>
    </row>
    <row r="29931" spans="4:14" s="1" customFormat="1">
      <c r="D29931" s="32"/>
      <c r="G29931" s="32"/>
      <c r="I29931" s="7"/>
      <c r="J29931" s="7"/>
      <c r="K29931" s="7"/>
      <c r="N29931" s="7"/>
    </row>
    <row r="29932" spans="4:14" s="1" customFormat="1">
      <c r="D29932" s="32"/>
      <c r="G29932" s="32"/>
      <c r="I29932" s="7"/>
      <c r="J29932" s="7"/>
      <c r="K29932" s="7"/>
      <c r="N29932" s="7"/>
    </row>
    <row r="29933" spans="4:14" s="1" customFormat="1">
      <c r="D29933" s="32"/>
      <c r="G29933" s="32"/>
      <c r="I29933" s="7"/>
      <c r="J29933" s="7"/>
      <c r="K29933" s="7"/>
      <c r="N29933" s="7"/>
    </row>
    <row r="29934" spans="4:14" s="1" customFormat="1">
      <c r="D29934" s="32"/>
      <c r="G29934" s="32"/>
      <c r="I29934" s="7"/>
      <c r="J29934" s="7"/>
      <c r="K29934" s="7"/>
      <c r="N29934" s="7"/>
    </row>
    <row r="29935" spans="4:14" s="1" customFormat="1">
      <c r="D29935" s="32"/>
      <c r="G29935" s="32"/>
      <c r="I29935" s="7"/>
      <c r="J29935" s="7"/>
      <c r="K29935" s="7"/>
      <c r="N29935" s="7"/>
    </row>
    <row r="29936" spans="4:14" s="1" customFormat="1">
      <c r="D29936" s="32"/>
      <c r="G29936" s="32"/>
      <c r="I29936" s="7"/>
      <c r="J29936" s="7"/>
      <c r="K29936" s="7"/>
      <c r="N29936" s="7"/>
    </row>
    <row r="29937" spans="4:14" s="1" customFormat="1">
      <c r="D29937" s="32"/>
      <c r="G29937" s="32"/>
      <c r="I29937" s="7"/>
      <c r="J29937" s="7"/>
      <c r="K29937" s="7"/>
      <c r="N29937" s="7"/>
    </row>
    <row r="29938" spans="4:14" s="1" customFormat="1">
      <c r="D29938" s="32"/>
      <c r="G29938" s="32"/>
      <c r="I29938" s="7"/>
      <c r="J29938" s="7"/>
      <c r="K29938" s="7"/>
      <c r="N29938" s="7"/>
    </row>
    <row r="29939" spans="4:14" s="1" customFormat="1">
      <c r="D29939" s="32"/>
      <c r="G29939" s="32"/>
      <c r="I29939" s="7"/>
      <c r="J29939" s="7"/>
      <c r="K29939" s="7"/>
      <c r="N29939" s="7"/>
    </row>
    <row r="29940" spans="4:14" s="1" customFormat="1">
      <c r="D29940" s="32"/>
      <c r="G29940" s="32"/>
      <c r="I29940" s="7"/>
      <c r="J29940" s="7"/>
      <c r="K29940" s="7"/>
      <c r="N29940" s="7"/>
    </row>
    <row r="29941" spans="4:14" s="1" customFormat="1">
      <c r="D29941" s="32"/>
      <c r="G29941" s="32"/>
      <c r="I29941" s="7"/>
      <c r="J29941" s="7"/>
      <c r="K29941" s="7"/>
      <c r="N29941" s="7"/>
    </row>
    <row r="29942" spans="4:14" s="1" customFormat="1">
      <c r="D29942" s="32"/>
      <c r="G29942" s="32"/>
      <c r="I29942" s="7"/>
      <c r="J29942" s="7"/>
      <c r="K29942" s="7"/>
      <c r="N29942" s="7"/>
    </row>
    <row r="29943" spans="4:14" s="1" customFormat="1">
      <c r="D29943" s="32"/>
      <c r="G29943" s="32"/>
      <c r="I29943" s="7"/>
      <c r="J29943" s="7"/>
      <c r="K29943" s="7"/>
      <c r="N29943" s="7"/>
    </row>
    <row r="29944" spans="4:14" s="1" customFormat="1">
      <c r="D29944" s="32"/>
      <c r="G29944" s="32"/>
      <c r="I29944" s="7"/>
      <c r="J29944" s="7"/>
      <c r="K29944" s="7"/>
      <c r="N29944" s="7"/>
    </row>
    <row r="29945" spans="4:14" s="1" customFormat="1">
      <c r="D29945" s="32"/>
      <c r="G29945" s="32"/>
      <c r="I29945" s="7"/>
      <c r="J29945" s="7"/>
      <c r="K29945" s="7"/>
      <c r="N29945" s="7"/>
    </row>
    <row r="29946" spans="4:14" s="1" customFormat="1">
      <c r="D29946" s="32"/>
      <c r="G29946" s="32"/>
      <c r="I29946" s="7"/>
      <c r="J29946" s="7"/>
      <c r="K29946" s="7"/>
      <c r="N29946" s="7"/>
    </row>
    <row r="29947" spans="4:14" s="1" customFormat="1">
      <c r="D29947" s="32"/>
      <c r="G29947" s="32"/>
      <c r="I29947" s="7"/>
      <c r="J29947" s="7"/>
      <c r="K29947" s="7"/>
      <c r="N29947" s="7"/>
    </row>
    <row r="29948" spans="4:14" s="1" customFormat="1">
      <c r="D29948" s="32"/>
      <c r="G29948" s="32"/>
      <c r="I29948" s="7"/>
      <c r="J29948" s="7"/>
      <c r="K29948" s="7"/>
      <c r="N29948" s="7"/>
    </row>
    <row r="29949" spans="4:14" s="1" customFormat="1">
      <c r="D29949" s="32"/>
      <c r="G29949" s="32"/>
      <c r="I29949" s="7"/>
      <c r="J29949" s="7"/>
      <c r="K29949" s="7"/>
      <c r="N29949" s="7"/>
    </row>
    <row r="29950" spans="4:14" s="1" customFormat="1">
      <c r="D29950" s="32"/>
      <c r="G29950" s="32"/>
      <c r="I29950" s="7"/>
      <c r="J29950" s="7"/>
      <c r="K29950" s="7"/>
      <c r="N29950" s="7"/>
    </row>
    <row r="29951" spans="4:14" s="1" customFormat="1">
      <c r="D29951" s="32"/>
      <c r="G29951" s="32"/>
      <c r="I29951" s="7"/>
      <c r="J29951" s="7"/>
      <c r="K29951" s="7"/>
      <c r="N29951" s="7"/>
    </row>
    <row r="29952" spans="4:14" s="1" customFormat="1">
      <c r="D29952" s="32"/>
      <c r="G29952" s="32"/>
      <c r="I29952" s="7"/>
      <c r="J29952" s="7"/>
      <c r="K29952" s="7"/>
      <c r="N29952" s="7"/>
    </row>
    <row r="29953" spans="4:14" s="1" customFormat="1">
      <c r="D29953" s="32"/>
      <c r="G29953" s="32"/>
      <c r="I29953" s="7"/>
      <c r="J29953" s="7"/>
      <c r="K29953" s="7"/>
      <c r="N29953" s="7"/>
    </row>
    <row r="29954" spans="4:14" s="1" customFormat="1">
      <c r="D29954" s="32"/>
      <c r="G29954" s="32"/>
      <c r="I29954" s="7"/>
      <c r="J29954" s="7"/>
      <c r="K29954" s="7"/>
      <c r="N29954" s="7"/>
    </row>
    <row r="29955" spans="4:14" s="1" customFormat="1">
      <c r="D29955" s="32"/>
      <c r="G29955" s="32"/>
      <c r="I29955" s="7"/>
      <c r="J29955" s="7"/>
      <c r="K29955" s="7"/>
      <c r="N29955" s="7"/>
    </row>
    <row r="29956" spans="4:14" s="1" customFormat="1">
      <c r="D29956" s="32"/>
      <c r="G29956" s="32"/>
      <c r="I29956" s="7"/>
      <c r="J29956" s="7"/>
      <c r="K29956" s="7"/>
      <c r="N29956" s="7"/>
    </row>
    <row r="29957" spans="4:14" s="1" customFormat="1">
      <c r="D29957" s="32"/>
      <c r="G29957" s="32"/>
      <c r="I29957" s="7"/>
      <c r="J29957" s="7"/>
      <c r="K29957" s="7"/>
      <c r="N29957" s="7"/>
    </row>
    <row r="29958" spans="4:14" s="1" customFormat="1">
      <c r="D29958" s="32"/>
      <c r="G29958" s="32"/>
      <c r="I29958" s="7"/>
      <c r="J29958" s="7"/>
      <c r="K29958" s="7"/>
      <c r="N29958" s="7"/>
    </row>
    <row r="29959" spans="4:14" s="1" customFormat="1">
      <c r="D29959" s="32"/>
      <c r="G29959" s="32"/>
      <c r="I29959" s="7"/>
      <c r="J29959" s="7"/>
      <c r="K29959" s="7"/>
      <c r="N29959" s="7"/>
    </row>
    <row r="29960" spans="4:14" s="1" customFormat="1">
      <c r="D29960" s="32"/>
      <c r="G29960" s="32"/>
      <c r="I29960" s="7"/>
      <c r="J29960" s="7"/>
      <c r="K29960" s="7"/>
      <c r="N29960" s="7"/>
    </row>
    <row r="29961" spans="4:14" s="1" customFormat="1">
      <c r="D29961" s="32"/>
      <c r="G29961" s="32"/>
      <c r="I29961" s="7"/>
      <c r="J29961" s="7"/>
      <c r="K29961" s="7"/>
      <c r="N29961" s="7"/>
    </row>
    <row r="29962" spans="4:14" s="1" customFormat="1">
      <c r="D29962" s="32"/>
      <c r="G29962" s="32"/>
      <c r="I29962" s="7"/>
      <c r="J29962" s="7"/>
      <c r="K29962" s="7"/>
      <c r="N29962" s="7"/>
    </row>
    <row r="29963" spans="4:14" s="1" customFormat="1">
      <c r="D29963" s="32"/>
      <c r="G29963" s="32"/>
      <c r="I29963" s="7"/>
      <c r="J29963" s="7"/>
      <c r="K29963" s="7"/>
      <c r="N29963" s="7"/>
    </row>
    <row r="29964" spans="4:14" s="1" customFormat="1">
      <c r="D29964" s="32"/>
      <c r="G29964" s="32"/>
      <c r="I29964" s="7"/>
      <c r="J29964" s="7"/>
      <c r="K29964" s="7"/>
      <c r="N29964" s="7"/>
    </row>
    <row r="29965" spans="4:14" s="1" customFormat="1">
      <c r="D29965" s="32"/>
      <c r="G29965" s="32"/>
      <c r="I29965" s="7"/>
      <c r="J29965" s="7"/>
      <c r="K29965" s="7"/>
      <c r="N29965" s="7"/>
    </row>
    <row r="29966" spans="4:14" s="1" customFormat="1">
      <c r="D29966" s="32"/>
      <c r="G29966" s="32"/>
      <c r="I29966" s="7"/>
      <c r="J29966" s="7"/>
      <c r="K29966" s="7"/>
      <c r="N29966" s="7"/>
    </row>
    <row r="29967" spans="4:14" s="1" customFormat="1">
      <c r="D29967" s="32"/>
      <c r="G29967" s="32"/>
      <c r="I29967" s="7"/>
      <c r="J29967" s="7"/>
      <c r="K29967" s="7"/>
      <c r="N29967" s="7"/>
    </row>
    <row r="29968" spans="4:14" s="1" customFormat="1">
      <c r="D29968" s="32"/>
      <c r="G29968" s="32"/>
      <c r="I29968" s="7"/>
      <c r="J29968" s="7"/>
      <c r="K29968" s="7"/>
      <c r="N29968" s="7"/>
    </row>
    <row r="29969" spans="4:14" s="1" customFormat="1">
      <c r="D29969" s="32"/>
      <c r="G29969" s="32"/>
      <c r="I29969" s="7"/>
      <c r="J29969" s="7"/>
      <c r="K29969" s="7"/>
      <c r="N29969" s="7"/>
    </row>
    <row r="29970" spans="4:14" s="1" customFormat="1">
      <c r="D29970" s="32"/>
      <c r="G29970" s="32"/>
      <c r="I29970" s="7"/>
      <c r="J29970" s="7"/>
      <c r="K29970" s="7"/>
      <c r="N29970" s="7"/>
    </row>
    <row r="29971" spans="4:14" s="1" customFormat="1">
      <c r="D29971" s="32"/>
      <c r="G29971" s="32"/>
      <c r="I29971" s="7"/>
      <c r="J29971" s="7"/>
      <c r="K29971" s="7"/>
      <c r="N29971" s="7"/>
    </row>
    <row r="29972" spans="4:14" s="1" customFormat="1">
      <c r="D29972" s="32"/>
      <c r="G29972" s="32"/>
      <c r="I29972" s="7"/>
      <c r="J29972" s="7"/>
      <c r="K29972" s="7"/>
      <c r="N29972" s="7"/>
    </row>
    <row r="29973" spans="4:14" s="1" customFormat="1">
      <c r="D29973" s="32"/>
      <c r="G29973" s="32"/>
      <c r="I29973" s="7"/>
      <c r="J29973" s="7"/>
      <c r="K29973" s="7"/>
      <c r="N29973" s="7"/>
    </row>
    <row r="29974" spans="4:14" s="1" customFormat="1">
      <c r="D29974" s="32"/>
      <c r="G29974" s="32"/>
      <c r="I29974" s="7"/>
      <c r="J29974" s="7"/>
      <c r="K29974" s="7"/>
      <c r="N29974" s="7"/>
    </row>
    <row r="29975" spans="4:14" s="1" customFormat="1">
      <c r="D29975" s="32"/>
      <c r="G29975" s="32"/>
      <c r="I29975" s="7"/>
      <c r="J29975" s="7"/>
      <c r="K29975" s="7"/>
      <c r="N29975" s="7"/>
    </row>
    <row r="29976" spans="4:14" s="1" customFormat="1">
      <c r="D29976" s="32"/>
      <c r="G29976" s="32"/>
      <c r="I29976" s="7"/>
      <c r="J29976" s="7"/>
      <c r="K29976" s="7"/>
      <c r="N29976" s="7"/>
    </row>
    <row r="29977" spans="4:14" s="1" customFormat="1">
      <c r="D29977" s="32"/>
      <c r="G29977" s="32"/>
      <c r="I29977" s="7"/>
      <c r="J29977" s="7"/>
      <c r="K29977" s="7"/>
      <c r="N29977" s="7"/>
    </row>
    <row r="29978" spans="4:14" s="1" customFormat="1">
      <c r="D29978" s="32"/>
      <c r="G29978" s="32"/>
      <c r="I29978" s="7"/>
      <c r="J29978" s="7"/>
      <c r="K29978" s="7"/>
      <c r="N29978" s="7"/>
    </row>
    <row r="29979" spans="4:14" s="1" customFormat="1">
      <c r="D29979" s="32"/>
      <c r="G29979" s="32"/>
      <c r="I29979" s="7"/>
      <c r="J29979" s="7"/>
      <c r="K29979" s="7"/>
      <c r="N29979" s="7"/>
    </row>
    <row r="29980" spans="4:14" s="1" customFormat="1">
      <c r="D29980" s="32"/>
      <c r="G29980" s="32"/>
      <c r="I29980" s="7"/>
      <c r="J29980" s="7"/>
      <c r="K29980" s="7"/>
      <c r="N29980" s="7"/>
    </row>
    <row r="29981" spans="4:14" s="1" customFormat="1">
      <c r="D29981" s="32"/>
      <c r="G29981" s="32"/>
      <c r="I29981" s="7"/>
      <c r="J29981" s="7"/>
      <c r="K29981" s="7"/>
      <c r="N29981" s="7"/>
    </row>
    <row r="29982" spans="4:14" s="1" customFormat="1">
      <c r="D29982" s="32"/>
      <c r="G29982" s="32"/>
      <c r="I29982" s="7"/>
      <c r="J29982" s="7"/>
      <c r="K29982" s="7"/>
      <c r="N29982" s="7"/>
    </row>
    <row r="29983" spans="4:14" s="1" customFormat="1">
      <c r="D29983" s="32"/>
      <c r="G29983" s="32"/>
      <c r="I29983" s="7"/>
      <c r="J29983" s="7"/>
      <c r="K29983" s="7"/>
      <c r="N29983" s="7"/>
    </row>
    <row r="29984" spans="4:14" s="1" customFormat="1">
      <c r="D29984" s="32"/>
      <c r="G29984" s="32"/>
      <c r="I29984" s="7"/>
      <c r="J29984" s="7"/>
      <c r="K29984" s="7"/>
      <c r="N29984" s="7"/>
    </row>
    <row r="29985" spans="4:14" s="1" customFormat="1">
      <c r="D29985" s="32"/>
      <c r="G29985" s="32"/>
      <c r="I29985" s="7"/>
      <c r="J29985" s="7"/>
      <c r="K29985" s="7"/>
      <c r="N29985" s="7"/>
    </row>
    <row r="29986" spans="4:14" s="1" customFormat="1">
      <c r="D29986" s="32"/>
      <c r="G29986" s="32"/>
      <c r="I29986" s="7"/>
      <c r="J29986" s="7"/>
      <c r="K29986" s="7"/>
      <c r="N29986" s="7"/>
    </row>
    <row r="29987" spans="4:14" s="1" customFormat="1">
      <c r="D29987" s="32"/>
      <c r="G29987" s="32"/>
      <c r="I29987" s="7"/>
      <c r="J29987" s="7"/>
      <c r="K29987" s="7"/>
      <c r="N29987" s="7"/>
    </row>
    <row r="29988" spans="4:14" s="1" customFormat="1">
      <c r="D29988" s="32"/>
      <c r="G29988" s="32"/>
      <c r="I29988" s="7"/>
      <c r="J29988" s="7"/>
      <c r="K29988" s="7"/>
      <c r="N29988" s="7"/>
    </row>
    <row r="29989" spans="4:14" s="1" customFormat="1">
      <c r="D29989" s="32"/>
      <c r="G29989" s="32"/>
      <c r="I29989" s="7"/>
      <c r="J29989" s="7"/>
      <c r="K29989" s="7"/>
      <c r="N29989" s="7"/>
    </row>
    <row r="29990" spans="4:14" s="1" customFormat="1">
      <c r="D29990" s="32"/>
      <c r="G29990" s="32"/>
      <c r="I29990" s="7"/>
      <c r="J29990" s="7"/>
      <c r="K29990" s="7"/>
      <c r="N29990" s="7"/>
    </row>
    <row r="29991" spans="4:14" s="1" customFormat="1">
      <c r="D29991" s="32"/>
      <c r="G29991" s="32"/>
      <c r="I29991" s="7"/>
      <c r="J29991" s="7"/>
      <c r="K29991" s="7"/>
      <c r="N29991" s="7"/>
    </row>
    <row r="29992" spans="4:14" s="1" customFormat="1">
      <c r="D29992" s="32"/>
      <c r="G29992" s="32"/>
      <c r="I29992" s="7"/>
      <c r="J29992" s="7"/>
      <c r="K29992" s="7"/>
      <c r="N29992" s="7"/>
    </row>
    <row r="29993" spans="4:14" s="1" customFormat="1">
      <c r="D29993" s="32"/>
      <c r="G29993" s="32"/>
      <c r="I29993" s="7"/>
      <c r="J29993" s="7"/>
      <c r="K29993" s="7"/>
      <c r="N29993" s="7"/>
    </row>
    <row r="29994" spans="4:14" s="1" customFormat="1">
      <c r="D29994" s="32"/>
      <c r="G29994" s="32"/>
      <c r="I29994" s="7"/>
      <c r="J29994" s="7"/>
      <c r="K29994" s="7"/>
      <c r="N29994" s="7"/>
    </row>
    <row r="29995" spans="4:14" s="1" customFormat="1">
      <c r="D29995" s="32"/>
      <c r="G29995" s="32"/>
      <c r="I29995" s="7"/>
      <c r="J29995" s="7"/>
      <c r="K29995" s="7"/>
      <c r="N29995" s="7"/>
    </row>
    <row r="29996" spans="4:14" s="1" customFormat="1">
      <c r="D29996" s="32"/>
      <c r="G29996" s="32"/>
      <c r="I29996" s="7"/>
      <c r="J29996" s="7"/>
      <c r="K29996" s="7"/>
      <c r="N29996" s="7"/>
    </row>
    <row r="29997" spans="4:14" s="1" customFormat="1">
      <c r="D29997" s="32"/>
      <c r="G29997" s="32"/>
      <c r="I29997" s="7"/>
      <c r="J29997" s="7"/>
      <c r="K29997" s="7"/>
      <c r="N29997" s="7"/>
    </row>
    <row r="29998" spans="4:14" s="1" customFormat="1">
      <c r="D29998" s="32"/>
      <c r="G29998" s="32"/>
      <c r="I29998" s="7"/>
      <c r="J29998" s="7"/>
      <c r="K29998" s="7"/>
      <c r="N29998" s="7"/>
    </row>
    <row r="29999" spans="4:14" s="1" customFormat="1">
      <c r="D29999" s="32"/>
      <c r="G29999" s="32"/>
      <c r="I29999" s="7"/>
      <c r="J29999" s="7"/>
      <c r="K29999" s="7"/>
      <c r="N29999" s="7"/>
    </row>
    <row r="30000" spans="4:14" s="1" customFormat="1">
      <c r="D30000" s="32"/>
      <c r="G30000" s="32"/>
      <c r="I30000" s="7"/>
      <c r="J30000" s="7"/>
      <c r="K30000" s="7"/>
      <c r="N30000" s="7"/>
    </row>
    <row r="30001" spans="4:14" s="1" customFormat="1">
      <c r="D30001" s="32"/>
      <c r="G30001" s="32"/>
      <c r="I30001" s="7"/>
      <c r="J30001" s="7"/>
      <c r="K30001" s="7"/>
      <c r="N30001" s="7"/>
    </row>
    <row r="30002" spans="4:14" s="1" customFormat="1">
      <c r="D30002" s="32"/>
      <c r="G30002" s="32"/>
      <c r="I30002" s="7"/>
      <c r="J30002" s="7"/>
      <c r="K30002" s="7"/>
      <c r="N30002" s="7"/>
    </row>
    <row r="30003" spans="4:14" s="1" customFormat="1">
      <c r="D30003" s="32"/>
      <c r="G30003" s="32"/>
      <c r="I30003" s="7"/>
      <c r="J30003" s="7"/>
      <c r="K30003" s="7"/>
      <c r="N30003" s="7"/>
    </row>
    <row r="30004" spans="4:14" s="1" customFormat="1">
      <c r="D30004" s="32"/>
      <c r="G30004" s="32"/>
      <c r="I30004" s="7"/>
      <c r="J30004" s="7"/>
      <c r="K30004" s="7"/>
      <c r="N30004" s="7"/>
    </row>
    <row r="30005" spans="4:14" s="1" customFormat="1">
      <c r="D30005" s="32"/>
      <c r="G30005" s="32"/>
      <c r="I30005" s="7"/>
      <c r="J30005" s="7"/>
      <c r="K30005" s="7"/>
      <c r="N30005" s="7"/>
    </row>
    <row r="30006" spans="4:14" s="1" customFormat="1">
      <c r="D30006" s="32"/>
      <c r="G30006" s="32"/>
      <c r="I30006" s="7"/>
      <c r="J30006" s="7"/>
      <c r="K30006" s="7"/>
      <c r="N30006" s="7"/>
    </row>
    <row r="30007" spans="4:14" s="1" customFormat="1">
      <c r="D30007" s="32"/>
      <c r="G30007" s="32"/>
      <c r="I30007" s="7"/>
      <c r="J30007" s="7"/>
      <c r="K30007" s="7"/>
      <c r="N30007" s="7"/>
    </row>
    <row r="30008" spans="4:14" s="1" customFormat="1">
      <c r="D30008" s="32"/>
      <c r="G30008" s="32"/>
      <c r="I30008" s="7"/>
      <c r="J30008" s="7"/>
      <c r="K30008" s="7"/>
      <c r="N30008" s="7"/>
    </row>
    <row r="30009" spans="4:14" s="1" customFormat="1">
      <c r="D30009" s="32"/>
      <c r="G30009" s="32"/>
      <c r="I30009" s="7"/>
      <c r="J30009" s="7"/>
      <c r="K30009" s="7"/>
      <c r="N30009" s="7"/>
    </row>
    <row r="30010" spans="4:14" s="1" customFormat="1">
      <c r="D30010" s="32"/>
      <c r="G30010" s="32"/>
      <c r="I30010" s="7"/>
      <c r="J30010" s="7"/>
      <c r="K30010" s="7"/>
      <c r="N30010" s="7"/>
    </row>
    <row r="30011" spans="4:14" s="1" customFormat="1">
      <c r="D30011" s="32"/>
      <c r="G30011" s="32"/>
      <c r="I30011" s="7"/>
      <c r="J30011" s="7"/>
      <c r="K30011" s="7"/>
      <c r="N30011" s="7"/>
    </row>
    <row r="30012" spans="4:14" s="1" customFormat="1">
      <c r="D30012" s="32"/>
      <c r="G30012" s="32"/>
      <c r="I30012" s="7"/>
      <c r="J30012" s="7"/>
      <c r="K30012" s="7"/>
      <c r="N30012" s="7"/>
    </row>
    <row r="30013" spans="4:14" s="1" customFormat="1">
      <c r="D30013" s="32"/>
      <c r="G30013" s="32"/>
      <c r="I30013" s="7"/>
      <c r="J30013" s="7"/>
      <c r="K30013" s="7"/>
      <c r="N30013" s="7"/>
    </row>
    <row r="30014" spans="4:14" s="1" customFormat="1">
      <c r="D30014" s="32"/>
      <c r="G30014" s="32"/>
      <c r="I30014" s="7"/>
      <c r="J30014" s="7"/>
      <c r="K30014" s="7"/>
      <c r="N30014" s="7"/>
    </row>
    <row r="30015" spans="4:14" s="1" customFormat="1">
      <c r="D30015" s="32"/>
      <c r="G30015" s="32"/>
      <c r="I30015" s="7"/>
      <c r="J30015" s="7"/>
      <c r="K30015" s="7"/>
      <c r="N30015" s="7"/>
    </row>
    <row r="30016" spans="4:14" s="1" customFormat="1">
      <c r="D30016" s="32"/>
      <c r="G30016" s="32"/>
      <c r="I30016" s="7"/>
      <c r="J30016" s="7"/>
      <c r="K30016" s="7"/>
      <c r="N30016" s="7"/>
    </row>
    <row r="30017" spans="4:14" s="1" customFormat="1">
      <c r="D30017" s="32"/>
      <c r="G30017" s="32"/>
      <c r="I30017" s="7"/>
      <c r="J30017" s="7"/>
      <c r="K30017" s="7"/>
      <c r="N30017" s="7"/>
    </row>
    <row r="30018" spans="4:14" s="1" customFormat="1">
      <c r="D30018" s="32"/>
      <c r="G30018" s="32"/>
      <c r="I30018" s="7"/>
      <c r="J30018" s="7"/>
      <c r="K30018" s="7"/>
      <c r="N30018" s="7"/>
    </row>
    <row r="30019" spans="4:14" s="1" customFormat="1">
      <c r="D30019" s="32"/>
      <c r="G30019" s="32"/>
      <c r="I30019" s="7"/>
      <c r="J30019" s="7"/>
      <c r="K30019" s="7"/>
      <c r="N30019" s="7"/>
    </row>
    <row r="30020" spans="4:14" s="1" customFormat="1">
      <c r="D30020" s="32"/>
      <c r="G30020" s="32"/>
      <c r="I30020" s="7"/>
      <c r="J30020" s="7"/>
      <c r="K30020" s="7"/>
      <c r="N30020" s="7"/>
    </row>
    <row r="30021" spans="4:14" s="1" customFormat="1">
      <c r="D30021" s="32"/>
      <c r="G30021" s="32"/>
      <c r="I30021" s="7"/>
      <c r="J30021" s="7"/>
      <c r="K30021" s="7"/>
      <c r="N30021" s="7"/>
    </row>
    <row r="30022" spans="4:14" s="1" customFormat="1">
      <c r="D30022" s="32"/>
      <c r="G30022" s="32"/>
      <c r="I30022" s="7"/>
      <c r="J30022" s="7"/>
      <c r="K30022" s="7"/>
      <c r="N30022" s="7"/>
    </row>
    <row r="30023" spans="4:14" s="1" customFormat="1">
      <c r="D30023" s="32"/>
      <c r="G30023" s="32"/>
      <c r="I30023" s="7"/>
      <c r="J30023" s="7"/>
      <c r="K30023" s="7"/>
      <c r="N30023" s="7"/>
    </row>
    <row r="30024" spans="4:14" s="1" customFormat="1">
      <c r="D30024" s="32"/>
      <c r="G30024" s="32"/>
      <c r="I30024" s="7"/>
      <c r="J30024" s="7"/>
      <c r="K30024" s="7"/>
      <c r="N30024" s="7"/>
    </row>
    <row r="30025" spans="4:14" s="1" customFormat="1">
      <c r="D30025" s="32"/>
      <c r="G30025" s="32"/>
      <c r="I30025" s="7"/>
      <c r="J30025" s="7"/>
      <c r="K30025" s="7"/>
      <c r="N30025" s="7"/>
    </row>
    <row r="30026" spans="4:14" s="1" customFormat="1">
      <c r="D30026" s="32"/>
      <c r="G30026" s="32"/>
      <c r="I30026" s="7"/>
      <c r="J30026" s="7"/>
      <c r="K30026" s="7"/>
      <c r="N30026" s="7"/>
    </row>
    <row r="30027" spans="4:14" s="1" customFormat="1">
      <c r="D30027" s="32"/>
      <c r="G30027" s="32"/>
      <c r="I30027" s="7"/>
      <c r="J30027" s="7"/>
      <c r="K30027" s="7"/>
      <c r="N30027" s="7"/>
    </row>
    <row r="30028" spans="4:14" s="1" customFormat="1">
      <c r="D30028" s="32"/>
      <c r="G30028" s="32"/>
      <c r="I30028" s="7"/>
      <c r="J30028" s="7"/>
      <c r="K30028" s="7"/>
      <c r="N30028" s="7"/>
    </row>
    <row r="30029" spans="4:14" s="1" customFormat="1">
      <c r="D30029" s="32"/>
      <c r="G30029" s="32"/>
      <c r="I30029" s="7"/>
      <c r="J30029" s="7"/>
      <c r="K30029" s="7"/>
      <c r="N30029" s="7"/>
    </row>
    <row r="30030" spans="4:14" s="1" customFormat="1">
      <c r="D30030" s="32"/>
      <c r="G30030" s="32"/>
      <c r="I30030" s="7"/>
      <c r="J30030" s="7"/>
      <c r="K30030" s="7"/>
      <c r="N30030" s="7"/>
    </row>
    <row r="30031" spans="4:14" s="1" customFormat="1">
      <c r="D30031" s="32"/>
      <c r="G30031" s="32"/>
      <c r="I30031" s="7"/>
      <c r="J30031" s="7"/>
      <c r="K30031" s="7"/>
      <c r="N30031" s="7"/>
    </row>
    <row r="30032" spans="4:14" s="1" customFormat="1">
      <c r="D30032" s="32"/>
      <c r="G30032" s="32"/>
      <c r="I30032" s="7"/>
      <c r="J30032" s="7"/>
      <c r="K30032" s="7"/>
      <c r="N30032" s="7"/>
    </row>
    <row r="30033" spans="4:14" s="1" customFormat="1">
      <c r="D30033" s="32"/>
      <c r="G30033" s="32"/>
      <c r="I30033" s="7"/>
      <c r="J30033" s="7"/>
      <c r="K30033" s="7"/>
      <c r="N30033" s="7"/>
    </row>
    <row r="30034" spans="4:14" s="1" customFormat="1">
      <c r="D30034" s="32"/>
      <c r="G30034" s="32"/>
      <c r="I30034" s="7"/>
      <c r="J30034" s="7"/>
      <c r="K30034" s="7"/>
      <c r="N30034" s="7"/>
    </row>
    <row r="30035" spans="4:14" s="1" customFormat="1">
      <c r="D30035" s="32"/>
      <c r="G30035" s="32"/>
      <c r="I30035" s="7"/>
      <c r="J30035" s="7"/>
      <c r="K30035" s="7"/>
      <c r="N30035" s="7"/>
    </row>
    <row r="30036" spans="4:14" s="1" customFormat="1">
      <c r="D30036" s="32"/>
      <c r="G30036" s="32"/>
      <c r="I30036" s="7"/>
      <c r="J30036" s="7"/>
      <c r="K30036" s="7"/>
      <c r="N30036" s="7"/>
    </row>
    <row r="30037" spans="4:14" s="1" customFormat="1">
      <c r="D30037" s="32"/>
      <c r="G30037" s="32"/>
      <c r="I30037" s="7"/>
      <c r="J30037" s="7"/>
      <c r="K30037" s="7"/>
      <c r="N30037" s="7"/>
    </row>
    <row r="30038" spans="4:14" s="1" customFormat="1">
      <c r="D30038" s="32"/>
      <c r="G30038" s="32"/>
      <c r="I30038" s="7"/>
      <c r="J30038" s="7"/>
      <c r="K30038" s="7"/>
      <c r="N30038" s="7"/>
    </row>
    <row r="30039" spans="4:14" s="1" customFormat="1">
      <c r="D30039" s="32"/>
      <c r="G30039" s="32"/>
      <c r="I30039" s="7"/>
      <c r="J30039" s="7"/>
      <c r="K30039" s="7"/>
      <c r="N30039" s="7"/>
    </row>
    <row r="30040" spans="4:14" s="1" customFormat="1">
      <c r="D30040" s="32"/>
      <c r="G30040" s="32"/>
      <c r="I30040" s="7"/>
      <c r="J30040" s="7"/>
      <c r="K30040" s="7"/>
      <c r="N30040" s="7"/>
    </row>
    <row r="30041" spans="4:14" s="1" customFormat="1">
      <c r="D30041" s="32"/>
      <c r="G30041" s="32"/>
      <c r="I30041" s="7"/>
      <c r="J30041" s="7"/>
      <c r="K30041" s="7"/>
      <c r="N30041" s="7"/>
    </row>
    <row r="30042" spans="4:14" s="1" customFormat="1">
      <c r="D30042" s="32"/>
      <c r="G30042" s="32"/>
      <c r="I30042" s="7"/>
      <c r="J30042" s="7"/>
      <c r="K30042" s="7"/>
      <c r="N30042" s="7"/>
    </row>
    <row r="30043" spans="4:14" s="1" customFormat="1">
      <c r="D30043" s="32"/>
      <c r="G30043" s="32"/>
      <c r="I30043" s="7"/>
      <c r="J30043" s="7"/>
      <c r="K30043" s="7"/>
      <c r="N30043" s="7"/>
    </row>
    <row r="30044" spans="4:14" s="1" customFormat="1">
      <c r="D30044" s="32"/>
      <c r="G30044" s="32"/>
      <c r="I30044" s="7"/>
      <c r="J30044" s="7"/>
      <c r="K30044" s="7"/>
      <c r="N30044" s="7"/>
    </row>
    <row r="30045" spans="4:14" s="1" customFormat="1">
      <c r="D30045" s="32"/>
      <c r="G30045" s="32"/>
      <c r="I30045" s="7"/>
      <c r="J30045" s="7"/>
      <c r="K30045" s="7"/>
      <c r="N30045" s="7"/>
    </row>
    <row r="30046" spans="4:14" s="1" customFormat="1">
      <c r="D30046" s="32"/>
      <c r="G30046" s="32"/>
      <c r="I30046" s="7"/>
      <c r="J30046" s="7"/>
      <c r="K30046" s="7"/>
      <c r="N30046" s="7"/>
    </row>
    <row r="30047" spans="4:14" s="1" customFormat="1">
      <c r="D30047" s="32"/>
      <c r="G30047" s="32"/>
      <c r="I30047" s="7"/>
      <c r="J30047" s="7"/>
      <c r="K30047" s="7"/>
      <c r="N30047" s="7"/>
    </row>
    <row r="30048" spans="4:14" s="1" customFormat="1">
      <c r="D30048" s="32"/>
      <c r="G30048" s="32"/>
      <c r="I30048" s="7"/>
      <c r="J30048" s="7"/>
      <c r="K30048" s="7"/>
      <c r="N30048" s="7"/>
    </row>
    <row r="30049" spans="4:14" s="1" customFormat="1">
      <c r="D30049" s="32"/>
      <c r="G30049" s="32"/>
      <c r="I30049" s="7"/>
      <c r="J30049" s="7"/>
      <c r="K30049" s="7"/>
      <c r="N30049" s="7"/>
    </row>
    <row r="30050" spans="4:14" s="1" customFormat="1">
      <c r="D30050" s="32"/>
      <c r="G30050" s="32"/>
      <c r="I30050" s="7"/>
      <c r="J30050" s="7"/>
      <c r="K30050" s="7"/>
      <c r="N30050" s="7"/>
    </row>
    <row r="30051" spans="4:14" s="1" customFormat="1">
      <c r="D30051" s="32"/>
      <c r="G30051" s="32"/>
      <c r="I30051" s="7"/>
      <c r="J30051" s="7"/>
      <c r="K30051" s="7"/>
      <c r="N30051" s="7"/>
    </row>
    <row r="30052" spans="4:14" s="1" customFormat="1">
      <c r="D30052" s="32"/>
      <c r="G30052" s="32"/>
      <c r="I30052" s="7"/>
      <c r="J30052" s="7"/>
      <c r="K30052" s="7"/>
      <c r="N30052" s="7"/>
    </row>
    <row r="30053" spans="4:14" s="1" customFormat="1">
      <c r="D30053" s="32"/>
      <c r="G30053" s="32"/>
      <c r="I30053" s="7"/>
      <c r="J30053" s="7"/>
      <c r="K30053" s="7"/>
      <c r="N30053" s="7"/>
    </row>
    <row r="30054" spans="4:14" s="1" customFormat="1">
      <c r="D30054" s="32"/>
      <c r="G30054" s="32"/>
      <c r="I30054" s="7"/>
      <c r="J30054" s="7"/>
      <c r="K30054" s="7"/>
      <c r="N30054" s="7"/>
    </row>
    <row r="30055" spans="4:14" s="1" customFormat="1">
      <c r="D30055" s="32"/>
      <c r="G30055" s="32"/>
      <c r="I30055" s="7"/>
      <c r="J30055" s="7"/>
      <c r="K30055" s="7"/>
      <c r="N30055" s="7"/>
    </row>
    <row r="30056" spans="4:14" s="1" customFormat="1">
      <c r="D30056" s="32"/>
      <c r="G30056" s="32"/>
      <c r="I30056" s="7"/>
      <c r="J30056" s="7"/>
      <c r="K30056" s="7"/>
      <c r="N30056" s="7"/>
    </row>
    <row r="30057" spans="4:14" s="1" customFormat="1">
      <c r="D30057" s="32"/>
      <c r="G30057" s="32"/>
      <c r="I30057" s="7"/>
      <c r="J30057" s="7"/>
      <c r="K30057" s="7"/>
      <c r="N30057" s="7"/>
    </row>
    <row r="30058" spans="4:14" s="1" customFormat="1">
      <c r="D30058" s="32"/>
      <c r="G30058" s="32"/>
      <c r="I30058" s="7"/>
      <c r="J30058" s="7"/>
      <c r="K30058" s="7"/>
      <c r="N30058" s="7"/>
    </row>
    <row r="30059" spans="4:14" s="1" customFormat="1">
      <c r="D30059" s="32"/>
      <c r="G30059" s="32"/>
      <c r="I30059" s="7"/>
      <c r="J30059" s="7"/>
      <c r="K30059" s="7"/>
      <c r="N30059" s="7"/>
    </row>
    <row r="30060" spans="4:14" s="1" customFormat="1">
      <c r="D30060" s="32"/>
      <c r="G30060" s="32"/>
      <c r="I30060" s="7"/>
      <c r="J30060" s="7"/>
      <c r="K30060" s="7"/>
      <c r="N30060" s="7"/>
    </row>
    <row r="30061" spans="4:14" s="1" customFormat="1">
      <c r="D30061" s="32"/>
      <c r="G30061" s="32"/>
      <c r="I30061" s="7"/>
      <c r="J30061" s="7"/>
      <c r="K30061" s="7"/>
      <c r="N30061" s="7"/>
    </row>
    <row r="30062" spans="4:14" s="1" customFormat="1">
      <c r="D30062" s="32"/>
      <c r="G30062" s="32"/>
      <c r="I30062" s="7"/>
      <c r="J30062" s="7"/>
      <c r="K30062" s="7"/>
      <c r="N30062" s="7"/>
    </row>
    <row r="30063" spans="4:14" s="1" customFormat="1">
      <c r="D30063" s="32"/>
      <c r="G30063" s="32"/>
      <c r="I30063" s="7"/>
      <c r="J30063" s="7"/>
      <c r="K30063" s="7"/>
      <c r="N30063" s="7"/>
    </row>
    <row r="30064" spans="4:14" s="1" customFormat="1">
      <c r="D30064" s="32"/>
      <c r="G30064" s="32"/>
      <c r="I30064" s="7"/>
      <c r="J30064" s="7"/>
      <c r="K30064" s="7"/>
      <c r="N30064" s="7"/>
    </row>
    <row r="30065" spans="4:14" s="1" customFormat="1">
      <c r="D30065" s="32"/>
      <c r="G30065" s="32"/>
      <c r="I30065" s="7"/>
      <c r="J30065" s="7"/>
      <c r="K30065" s="7"/>
      <c r="N30065" s="7"/>
    </row>
    <row r="30066" spans="4:14" s="1" customFormat="1">
      <c r="D30066" s="32"/>
      <c r="G30066" s="32"/>
      <c r="I30066" s="7"/>
      <c r="J30066" s="7"/>
      <c r="K30066" s="7"/>
      <c r="N30066" s="7"/>
    </row>
    <row r="30067" spans="4:14" s="1" customFormat="1">
      <c r="D30067" s="32"/>
      <c r="G30067" s="32"/>
      <c r="I30067" s="7"/>
      <c r="J30067" s="7"/>
      <c r="K30067" s="7"/>
      <c r="N30067" s="7"/>
    </row>
    <row r="30068" spans="4:14" s="1" customFormat="1">
      <c r="D30068" s="32"/>
      <c r="G30068" s="32"/>
      <c r="I30068" s="7"/>
      <c r="J30068" s="7"/>
      <c r="K30068" s="7"/>
      <c r="N30068" s="7"/>
    </row>
    <row r="30069" spans="4:14" s="1" customFormat="1">
      <c r="D30069" s="32"/>
      <c r="G30069" s="32"/>
      <c r="I30069" s="7"/>
      <c r="J30069" s="7"/>
      <c r="K30069" s="7"/>
      <c r="N30069" s="7"/>
    </row>
    <row r="30070" spans="4:14" s="1" customFormat="1">
      <c r="D30070" s="32"/>
      <c r="G30070" s="32"/>
      <c r="I30070" s="7"/>
      <c r="J30070" s="7"/>
      <c r="K30070" s="7"/>
      <c r="N30070" s="7"/>
    </row>
    <row r="30071" spans="4:14" s="1" customFormat="1">
      <c r="D30071" s="32"/>
      <c r="G30071" s="32"/>
      <c r="I30071" s="7"/>
      <c r="J30071" s="7"/>
      <c r="K30071" s="7"/>
      <c r="N30071" s="7"/>
    </row>
    <row r="30072" spans="4:14" s="1" customFormat="1">
      <c r="D30072" s="32"/>
      <c r="G30072" s="32"/>
      <c r="I30072" s="7"/>
      <c r="J30072" s="7"/>
      <c r="K30072" s="7"/>
      <c r="N30072" s="7"/>
    </row>
    <row r="30073" spans="4:14" s="1" customFormat="1">
      <c r="D30073" s="32"/>
      <c r="G30073" s="32"/>
      <c r="I30073" s="7"/>
      <c r="J30073" s="7"/>
      <c r="K30073" s="7"/>
      <c r="N30073" s="7"/>
    </row>
    <row r="30074" spans="4:14" s="1" customFormat="1">
      <c r="D30074" s="32"/>
      <c r="G30074" s="32"/>
      <c r="I30074" s="7"/>
      <c r="J30074" s="7"/>
      <c r="K30074" s="7"/>
      <c r="N30074" s="7"/>
    </row>
    <row r="30075" spans="4:14" s="1" customFormat="1">
      <c r="D30075" s="32"/>
      <c r="G30075" s="32"/>
      <c r="I30075" s="7"/>
      <c r="J30075" s="7"/>
      <c r="K30075" s="7"/>
      <c r="N30075" s="7"/>
    </row>
    <row r="30076" spans="4:14" s="1" customFormat="1">
      <c r="D30076" s="32"/>
      <c r="G30076" s="32"/>
      <c r="I30076" s="7"/>
      <c r="J30076" s="7"/>
      <c r="K30076" s="7"/>
      <c r="N30076" s="7"/>
    </row>
    <row r="30077" spans="4:14" s="1" customFormat="1">
      <c r="D30077" s="32"/>
      <c r="G30077" s="32"/>
      <c r="I30077" s="7"/>
      <c r="J30077" s="7"/>
      <c r="K30077" s="7"/>
      <c r="N30077" s="7"/>
    </row>
    <row r="30078" spans="4:14" s="1" customFormat="1">
      <c r="D30078" s="32"/>
      <c r="G30078" s="32"/>
      <c r="I30078" s="7"/>
      <c r="J30078" s="7"/>
      <c r="K30078" s="7"/>
      <c r="N30078" s="7"/>
    </row>
    <row r="30079" spans="4:14" s="1" customFormat="1">
      <c r="D30079" s="32"/>
      <c r="G30079" s="32"/>
      <c r="I30079" s="7"/>
      <c r="J30079" s="7"/>
      <c r="K30079" s="7"/>
      <c r="N30079" s="7"/>
    </row>
    <row r="30080" spans="4:14" s="1" customFormat="1">
      <c r="D30080" s="32"/>
      <c r="G30080" s="32"/>
      <c r="I30080" s="7"/>
      <c r="J30080" s="7"/>
      <c r="K30080" s="7"/>
      <c r="N30080" s="7"/>
    </row>
    <row r="30081" spans="4:14" s="1" customFormat="1">
      <c r="D30081" s="32"/>
      <c r="G30081" s="32"/>
      <c r="I30081" s="7"/>
      <c r="J30081" s="7"/>
      <c r="K30081" s="7"/>
      <c r="N30081" s="7"/>
    </row>
    <row r="30082" spans="4:14" s="1" customFormat="1">
      <c r="D30082" s="32"/>
      <c r="G30082" s="32"/>
      <c r="I30082" s="7"/>
      <c r="J30082" s="7"/>
      <c r="K30082" s="7"/>
      <c r="N30082" s="7"/>
    </row>
    <row r="30083" spans="4:14" s="1" customFormat="1">
      <c r="D30083" s="32"/>
      <c r="G30083" s="32"/>
      <c r="I30083" s="7"/>
      <c r="J30083" s="7"/>
      <c r="K30083" s="7"/>
      <c r="N30083" s="7"/>
    </row>
    <row r="30084" spans="4:14" s="1" customFormat="1">
      <c r="D30084" s="32"/>
      <c r="G30084" s="32"/>
      <c r="I30084" s="7"/>
      <c r="J30084" s="7"/>
      <c r="K30084" s="7"/>
      <c r="N30084" s="7"/>
    </row>
    <row r="30085" spans="4:14" s="1" customFormat="1">
      <c r="D30085" s="32"/>
      <c r="G30085" s="32"/>
      <c r="I30085" s="7"/>
      <c r="J30085" s="7"/>
      <c r="K30085" s="7"/>
      <c r="N30085" s="7"/>
    </row>
    <row r="30086" spans="4:14" s="1" customFormat="1">
      <c r="D30086" s="32"/>
      <c r="G30086" s="32"/>
      <c r="I30086" s="7"/>
      <c r="J30086" s="7"/>
      <c r="K30086" s="7"/>
      <c r="N30086" s="7"/>
    </row>
    <row r="30087" spans="4:14" s="1" customFormat="1">
      <c r="D30087" s="32"/>
      <c r="G30087" s="32"/>
      <c r="I30087" s="7"/>
      <c r="J30087" s="7"/>
      <c r="K30087" s="7"/>
      <c r="N30087" s="7"/>
    </row>
    <row r="30088" spans="4:14" s="1" customFormat="1">
      <c r="D30088" s="32"/>
      <c r="G30088" s="32"/>
      <c r="I30088" s="7"/>
      <c r="J30088" s="7"/>
      <c r="K30088" s="7"/>
      <c r="N30088" s="7"/>
    </row>
    <row r="30089" spans="4:14" s="1" customFormat="1">
      <c r="D30089" s="32"/>
      <c r="G30089" s="32"/>
      <c r="I30089" s="7"/>
      <c r="J30089" s="7"/>
      <c r="K30089" s="7"/>
      <c r="N30089" s="7"/>
    </row>
    <row r="30090" spans="4:14" s="1" customFormat="1">
      <c r="D30090" s="32"/>
      <c r="G30090" s="32"/>
      <c r="I30090" s="7"/>
      <c r="J30090" s="7"/>
      <c r="K30090" s="7"/>
      <c r="N30090" s="7"/>
    </row>
    <row r="30091" spans="4:14" s="1" customFormat="1">
      <c r="D30091" s="32"/>
      <c r="G30091" s="32"/>
      <c r="I30091" s="7"/>
      <c r="J30091" s="7"/>
      <c r="K30091" s="7"/>
      <c r="N30091" s="7"/>
    </row>
    <row r="30092" spans="4:14" s="1" customFormat="1">
      <c r="D30092" s="32"/>
      <c r="G30092" s="32"/>
      <c r="I30092" s="7"/>
      <c r="J30092" s="7"/>
      <c r="K30092" s="7"/>
      <c r="N30092" s="7"/>
    </row>
    <row r="30093" spans="4:14" s="1" customFormat="1">
      <c r="D30093" s="32"/>
      <c r="G30093" s="32"/>
      <c r="I30093" s="7"/>
      <c r="J30093" s="7"/>
      <c r="K30093" s="7"/>
      <c r="N30093" s="7"/>
    </row>
    <row r="30094" spans="4:14" s="1" customFormat="1">
      <c r="D30094" s="32"/>
      <c r="G30094" s="32"/>
      <c r="I30094" s="7"/>
      <c r="J30094" s="7"/>
      <c r="K30094" s="7"/>
      <c r="N30094" s="7"/>
    </row>
    <row r="30095" spans="4:14" s="1" customFormat="1">
      <c r="D30095" s="32"/>
      <c r="G30095" s="32"/>
      <c r="I30095" s="7"/>
      <c r="J30095" s="7"/>
      <c r="K30095" s="7"/>
      <c r="N30095" s="7"/>
    </row>
    <row r="30096" spans="4:14" s="1" customFormat="1">
      <c r="D30096" s="32"/>
      <c r="G30096" s="32"/>
      <c r="I30096" s="7"/>
      <c r="J30096" s="7"/>
      <c r="K30096" s="7"/>
      <c r="N30096" s="7"/>
    </row>
    <row r="30097" spans="4:14" s="1" customFormat="1">
      <c r="D30097" s="32"/>
      <c r="G30097" s="32"/>
      <c r="I30097" s="7"/>
      <c r="J30097" s="7"/>
      <c r="K30097" s="7"/>
      <c r="N30097" s="7"/>
    </row>
    <row r="30098" spans="4:14" s="1" customFormat="1">
      <c r="D30098" s="32"/>
      <c r="G30098" s="32"/>
      <c r="I30098" s="7"/>
      <c r="J30098" s="7"/>
      <c r="K30098" s="7"/>
      <c r="N30098" s="7"/>
    </row>
    <row r="30099" spans="4:14" s="1" customFormat="1">
      <c r="D30099" s="32"/>
      <c r="G30099" s="32"/>
      <c r="I30099" s="7"/>
      <c r="J30099" s="7"/>
      <c r="K30099" s="7"/>
      <c r="N30099" s="7"/>
    </row>
    <row r="30100" spans="4:14" s="1" customFormat="1">
      <c r="D30100" s="32"/>
      <c r="G30100" s="32"/>
      <c r="I30100" s="7"/>
      <c r="J30100" s="7"/>
      <c r="K30100" s="7"/>
      <c r="N30100" s="7"/>
    </row>
    <row r="30101" spans="4:14" s="1" customFormat="1">
      <c r="D30101" s="32"/>
      <c r="G30101" s="32"/>
      <c r="I30101" s="7"/>
      <c r="J30101" s="7"/>
      <c r="K30101" s="7"/>
      <c r="N30101" s="7"/>
    </row>
    <row r="30102" spans="4:14" s="1" customFormat="1">
      <c r="D30102" s="32"/>
      <c r="G30102" s="32"/>
      <c r="I30102" s="7"/>
      <c r="J30102" s="7"/>
      <c r="K30102" s="7"/>
      <c r="N30102" s="7"/>
    </row>
    <row r="30103" spans="4:14" s="1" customFormat="1">
      <c r="D30103" s="32"/>
      <c r="G30103" s="32"/>
      <c r="I30103" s="7"/>
      <c r="J30103" s="7"/>
      <c r="K30103" s="7"/>
      <c r="N30103" s="7"/>
    </row>
    <row r="30104" spans="4:14" s="1" customFormat="1">
      <c r="D30104" s="32"/>
      <c r="G30104" s="32"/>
      <c r="I30104" s="7"/>
      <c r="J30104" s="7"/>
      <c r="K30104" s="7"/>
      <c r="N30104" s="7"/>
    </row>
    <row r="30105" spans="4:14" s="1" customFormat="1">
      <c r="D30105" s="32"/>
      <c r="G30105" s="32"/>
      <c r="I30105" s="7"/>
      <c r="J30105" s="7"/>
      <c r="K30105" s="7"/>
      <c r="N30105" s="7"/>
    </row>
    <row r="30106" spans="4:14" s="1" customFormat="1">
      <c r="D30106" s="32"/>
      <c r="G30106" s="32"/>
      <c r="I30106" s="7"/>
      <c r="J30106" s="7"/>
      <c r="K30106" s="7"/>
      <c r="N30106" s="7"/>
    </row>
    <row r="30107" spans="4:14" s="1" customFormat="1">
      <c r="D30107" s="32"/>
      <c r="G30107" s="32"/>
      <c r="I30107" s="7"/>
      <c r="J30107" s="7"/>
      <c r="K30107" s="7"/>
      <c r="N30107" s="7"/>
    </row>
    <row r="30108" spans="4:14" s="1" customFormat="1">
      <c r="D30108" s="32"/>
      <c r="G30108" s="32"/>
      <c r="I30108" s="7"/>
      <c r="J30108" s="7"/>
      <c r="K30108" s="7"/>
      <c r="N30108" s="7"/>
    </row>
    <row r="30109" spans="4:14" s="1" customFormat="1">
      <c r="D30109" s="32"/>
      <c r="G30109" s="32"/>
      <c r="I30109" s="7"/>
      <c r="J30109" s="7"/>
      <c r="K30109" s="7"/>
      <c r="N30109" s="7"/>
    </row>
    <row r="30110" spans="4:14" s="1" customFormat="1">
      <c r="D30110" s="32"/>
      <c r="G30110" s="32"/>
      <c r="I30110" s="7"/>
      <c r="J30110" s="7"/>
      <c r="K30110" s="7"/>
      <c r="N30110" s="7"/>
    </row>
    <row r="30111" spans="4:14" s="1" customFormat="1">
      <c r="D30111" s="32"/>
      <c r="G30111" s="32"/>
      <c r="I30111" s="7"/>
      <c r="J30111" s="7"/>
      <c r="K30111" s="7"/>
      <c r="N30111" s="7"/>
    </row>
    <row r="30112" spans="4:14" s="1" customFormat="1">
      <c r="D30112" s="32"/>
      <c r="G30112" s="32"/>
      <c r="I30112" s="7"/>
      <c r="J30112" s="7"/>
      <c r="K30112" s="7"/>
      <c r="N30112" s="7"/>
    </row>
    <row r="30113" spans="4:14" s="1" customFormat="1">
      <c r="D30113" s="32"/>
      <c r="G30113" s="32"/>
      <c r="I30113" s="7"/>
      <c r="J30113" s="7"/>
      <c r="K30113" s="7"/>
      <c r="N30113" s="7"/>
    </row>
    <row r="30114" spans="4:14" s="1" customFormat="1">
      <c r="D30114" s="32"/>
      <c r="G30114" s="32"/>
      <c r="I30114" s="7"/>
      <c r="J30114" s="7"/>
      <c r="K30114" s="7"/>
      <c r="N30114" s="7"/>
    </row>
    <row r="30115" spans="4:14" s="1" customFormat="1">
      <c r="D30115" s="32"/>
      <c r="G30115" s="32"/>
      <c r="I30115" s="7"/>
      <c r="J30115" s="7"/>
      <c r="K30115" s="7"/>
      <c r="N30115" s="7"/>
    </row>
    <row r="30116" spans="4:14" s="1" customFormat="1">
      <c r="D30116" s="32"/>
      <c r="G30116" s="32"/>
      <c r="I30116" s="7"/>
      <c r="J30116" s="7"/>
      <c r="K30116" s="7"/>
      <c r="N30116" s="7"/>
    </row>
    <row r="30117" spans="4:14" s="1" customFormat="1">
      <c r="D30117" s="32"/>
      <c r="G30117" s="32"/>
      <c r="I30117" s="7"/>
      <c r="J30117" s="7"/>
      <c r="K30117" s="7"/>
      <c r="N30117" s="7"/>
    </row>
    <row r="30118" spans="4:14" s="1" customFormat="1">
      <c r="D30118" s="32"/>
      <c r="G30118" s="32"/>
      <c r="I30118" s="7"/>
      <c r="J30118" s="7"/>
      <c r="K30118" s="7"/>
      <c r="N30118" s="7"/>
    </row>
    <row r="30119" spans="4:14" s="1" customFormat="1">
      <c r="D30119" s="32"/>
      <c r="G30119" s="32"/>
      <c r="I30119" s="7"/>
      <c r="J30119" s="7"/>
      <c r="K30119" s="7"/>
      <c r="N30119" s="7"/>
    </row>
    <row r="30120" spans="4:14" s="1" customFormat="1">
      <c r="D30120" s="32"/>
      <c r="G30120" s="32"/>
      <c r="I30120" s="7"/>
      <c r="J30120" s="7"/>
      <c r="K30120" s="7"/>
      <c r="N30120" s="7"/>
    </row>
    <row r="30121" spans="4:14" s="1" customFormat="1">
      <c r="D30121" s="32"/>
      <c r="G30121" s="32"/>
      <c r="I30121" s="7"/>
      <c r="J30121" s="7"/>
      <c r="K30121" s="7"/>
      <c r="N30121" s="7"/>
    </row>
    <row r="30122" spans="4:14" s="1" customFormat="1">
      <c r="D30122" s="32"/>
      <c r="G30122" s="32"/>
      <c r="I30122" s="7"/>
      <c r="J30122" s="7"/>
      <c r="K30122" s="7"/>
      <c r="N30122" s="7"/>
    </row>
    <row r="30123" spans="4:14" s="1" customFormat="1">
      <c r="D30123" s="32"/>
      <c r="G30123" s="32"/>
      <c r="I30123" s="7"/>
      <c r="J30123" s="7"/>
      <c r="K30123" s="7"/>
      <c r="N30123" s="7"/>
    </row>
    <row r="30124" spans="4:14" s="1" customFormat="1">
      <c r="D30124" s="32"/>
      <c r="G30124" s="32"/>
      <c r="I30124" s="7"/>
      <c r="J30124" s="7"/>
      <c r="K30124" s="7"/>
      <c r="N30124" s="7"/>
    </row>
    <row r="30125" spans="4:14" s="1" customFormat="1">
      <c r="D30125" s="32"/>
      <c r="G30125" s="32"/>
      <c r="I30125" s="7"/>
      <c r="J30125" s="7"/>
      <c r="K30125" s="7"/>
      <c r="N30125" s="7"/>
    </row>
    <row r="30126" spans="4:14" s="1" customFormat="1">
      <c r="D30126" s="32"/>
      <c r="G30126" s="32"/>
      <c r="I30126" s="7"/>
      <c r="J30126" s="7"/>
      <c r="K30126" s="7"/>
      <c r="N30126" s="7"/>
    </row>
    <row r="30127" spans="4:14" s="1" customFormat="1">
      <c r="D30127" s="32"/>
      <c r="G30127" s="32"/>
      <c r="I30127" s="7"/>
      <c r="J30127" s="7"/>
      <c r="K30127" s="7"/>
      <c r="N30127" s="7"/>
    </row>
    <row r="30128" spans="4:14" s="1" customFormat="1">
      <c r="D30128" s="32"/>
      <c r="G30128" s="32"/>
      <c r="I30128" s="7"/>
      <c r="J30128" s="7"/>
      <c r="K30128" s="7"/>
      <c r="N30128" s="7"/>
    </row>
    <row r="30129" spans="4:14" s="1" customFormat="1">
      <c r="D30129" s="32"/>
      <c r="G30129" s="32"/>
      <c r="I30129" s="7"/>
      <c r="J30129" s="7"/>
      <c r="K30129" s="7"/>
      <c r="N30129" s="7"/>
    </row>
    <row r="30130" spans="4:14" s="1" customFormat="1">
      <c r="D30130" s="32"/>
      <c r="G30130" s="32"/>
      <c r="I30130" s="7"/>
      <c r="J30130" s="7"/>
      <c r="K30130" s="7"/>
      <c r="N30130" s="7"/>
    </row>
    <row r="30131" spans="4:14" s="1" customFormat="1">
      <c r="D30131" s="32"/>
      <c r="G30131" s="32"/>
      <c r="I30131" s="7"/>
      <c r="J30131" s="7"/>
      <c r="K30131" s="7"/>
      <c r="N30131" s="7"/>
    </row>
    <row r="30132" spans="4:14" s="1" customFormat="1">
      <c r="D30132" s="32"/>
      <c r="G30132" s="32"/>
      <c r="I30132" s="7"/>
      <c r="J30132" s="7"/>
      <c r="K30132" s="7"/>
      <c r="N30132" s="7"/>
    </row>
    <row r="30133" spans="4:14" s="1" customFormat="1">
      <c r="D30133" s="32"/>
      <c r="G30133" s="32"/>
      <c r="I30133" s="7"/>
      <c r="J30133" s="7"/>
      <c r="K30133" s="7"/>
      <c r="N30133" s="7"/>
    </row>
    <row r="30134" spans="4:14" s="1" customFormat="1">
      <c r="D30134" s="32"/>
      <c r="G30134" s="32"/>
      <c r="I30134" s="7"/>
      <c r="J30134" s="7"/>
      <c r="K30134" s="7"/>
      <c r="N30134" s="7"/>
    </row>
    <row r="30135" spans="4:14" s="1" customFormat="1">
      <c r="D30135" s="32"/>
      <c r="G30135" s="32"/>
      <c r="I30135" s="7"/>
      <c r="J30135" s="7"/>
      <c r="K30135" s="7"/>
      <c r="N30135" s="7"/>
    </row>
    <row r="30136" spans="4:14" s="1" customFormat="1">
      <c r="D30136" s="32"/>
      <c r="G30136" s="32"/>
      <c r="I30136" s="7"/>
      <c r="J30136" s="7"/>
      <c r="K30136" s="7"/>
      <c r="N30136" s="7"/>
    </row>
    <row r="30137" spans="4:14" s="1" customFormat="1">
      <c r="D30137" s="32"/>
      <c r="G30137" s="32"/>
      <c r="I30137" s="7"/>
      <c r="J30137" s="7"/>
      <c r="K30137" s="7"/>
      <c r="N30137" s="7"/>
    </row>
    <row r="30138" spans="4:14" s="1" customFormat="1">
      <c r="D30138" s="32"/>
      <c r="G30138" s="32"/>
      <c r="I30138" s="7"/>
      <c r="J30138" s="7"/>
      <c r="K30138" s="7"/>
      <c r="N30138" s="7"/>
    </row>
    <row r="30139" spans="4:14" s="1" customFormat="1">
      <c r="D30139" s="32"/>
      <c r="G30139" s="32"/>
      <c r="I30139" s="7"/>
      <c r="J30139" s="7"/>
      <c r="K30139" s="7"/>
      <c r="N30139" s="7"/>
    </row>
    <row r="30140" spans="4:14" s="1" customFormat="1">
      <c r="D30140" s="32"/>
      <c r="G30140" s="32"/>
      <c r="I30140" s="7"/>
      <c r="J30140" s="7"/>
      <c r="K30140" s="7"/>
      <c r="N30140" s="7"/>
    </row>
    <row r="30141" spans="4:14" s="1" customFormat="1">
      <c r="D30141" s="32"/>
      <c r="G30141" s="32"/>
      <c r="I30141" s="7"/>
      <c r="J30141" s="7"/>
      <c r="K30141" s="7"/>
      <c r="N30141" s="7"/>
    </row>
    <row r="30142" spans="4:14" s="1" customFormat="1">
      <c r="D30142" s="32"/>
      <c r="G30142" s="32"/>
      <c r="I30142" s="7"/>
      <c r="J30142" s="7"/>
      <c r="K30142" s="7"/>
      <c r="N30142" s="7"/>
    </row>
    <row r="30143" spans="4:14" s="1" customFormat="1">
      <c r="D30143" s="32"/>
      <c r="G30143" s="32"/>
      <c r="I30143" s="7"/>
      <c r="J30143" s="7"/>
      <c r="K30143" s="7"/>
      <c r="N30143" s="7"/>
    </row>
    <row r="30144" spans="4:14" s="1" customFormat="1">
      <c r="D30144" s="32"/>
      <c r="G30144" s="32"/>
      <c r="I30144" s="7"/>
      <c r="J30144" s="7"/>
      <c r="K30144" s="7"/>
      <c r="N30144" s="7"/>
    </row>
    <row r="30145" spans="4:14" s="1" customFormat="1">
      <c r="D30145" s="32"/>
      <c r="G30145" s="32"/>
      <c r="I30145" s="7"/>
      <c r="J30145" s="7"/>
      <c r="K30145" s="7"/>
      <c r="N30145" s="7"/>
    </row>
    <row r="30146" spans="4:14" s="1" customFormat="1">
      <c r="D30146" s="32"/>
      <c r="G30146" s="32"/>
      <c r="I30146" s="7"/>
      <c r="J30146" s="7"/>
      <c r="K30146" s="7"/>
      <c r="N30146" s="7"/>
    </row>
    <row r="30147" spans="4:14" s="1" customFormat="1">
      <c r="D30147" s="32"/>
      <c r="G30147" s="32"/>
      <c r="I30147" s="7"/>
      <c r="J30147" s="7"/>
      <c r="K30147" s="7"/>
      <c r="N30147" s="7"/>
    </row>
    <row r="30148" spans="4:14" s="1" customFormat="1">
      <c r="D30148" s="32"/>
      <c r="G30148" s="32"/>
      <c r="I30148" s="7"/>
      <c r="J30148" s="7"/>
      <c r="K30148" s="7"/>
      <c r="N30148" s="7"/>
    </row>
    <row r="30149" spans="4:14" s="1" customFormat="1">
      <c r="D30149" s="32"/>
      <c r="G30149" s="32"/>
      <c r="I30149" s="7"/>
      <c r="J30149" s="7"/>
      <c r="K30149" s="7"/>
      <c r="N30149" s="7"/>
    </row>
    <row r="30150" spans="4:14" s="1" customFormat="1">
      <c r="D30150" s="32"/>
      <c r="G30150" s="32"/>
      <c r="I30150" s="7"/>
      <c r="J30150" s="7"/>
      <c r="K30150" s="7"/>
      <c r="N30150" s="7"/>
    </row>
    <row r="30151" spans="4:14" s="1" customFormat="1">
      <c r="D30151" s="32"/>
      <c r="G30151" s="32"/>
      <c r="I30151" s="7"/>
      <c r="J30151" s="7"/>
      <c r="K30151" s="7"/>
      <c r="N30151" s="7"/>
    </row>
    <row r="30152" spans="4:14" s="1" customFormat="1">
      <c r="D30152" s="32"/>
      <c r="G30152" s="32"/>
      <c r="I30152" s="7"/>
      <c r="J30152" s="7"/>
      <c r="K30152" s="7"/>
      <c r="N30152" s="7"/>
    </row>
    <row r="30153" spans="4:14" s="1" customFormat="1">
      <c r="D30153" s="32"/>
      <c r="G30153" s="32"/>
      <c r="I30153" s="7"/>
      <c r="J30153" s="7"/>
      <c r="K30153" s="7"/>
      <c r="N30153" s="7"/>
    </row>
    <row r="30154" spans="4:14" s="1" customFormat="1">
      <c r="D30154" s="32"/>
      <c r="G30154" s="32"/>
      <c r="I30154" s="7"/>
      <c r="J30154" s="7"/>
      <c r="K30154" s="7"/>
      <c r="N30154" s="7"/>
    </row>
    <row r="30155" spans="4:14" s="1" customFormat="1">
      <c r="D30155" s="32"/>
      <c r="G30155" s="32"/>
      <c r="I30155" s="7"/>
      <c r="J30155" s="7"/>
      <c r="K30155" s="7"/>
      <c r="N30155" s="7"/>
    </row>
    <row r="30156" spans="4:14" s="1" customFormat="1">
      <c r="D30156" s="32"/>
      <c r="G30156" s="32"/>
      <c r="I30156" s="7"/>
      <c r="J30156" s="7"/>
      <c r="K30156" s="7"/>
      <c r="N30156" s="7"/>
    </row>
    <row r="30157" spans="4:14" s="1" customFormat="1">
      <c r="D30157" s="32"/>
      <c r="G30157" s="32"/>
      <c r="I30157" s="7"/>
      <c r="J30157" s="7"/>
      <c r="K30157" s="7"/>
      <c r="N30157" s="7"/>
    </row>
    <row r="30158" spans="4:14" s="1" customFormat="1">
      <c r="D30158" s="32"/>
      <c r="G30158" s="32"/>
      <c r="I30158" s="7"/>
      <c r="J30158" s="7"/>
      <c r="K30158" s="7"/>
      <c r="N30158" s="7"/>
    </row>
    <row r="30159" spans="4:14" s="1" customFormat="1">
      <c r="D30159" s="32"/>
      <c r="G30159" s="32"/>
      <c r="I30159" s="7"/>
      <c r="J30159" s="7"/>
      <c r="K30159" s="7"/>
      <c r="N30159" s="7"/>
    </row>
    <row r="30160" spans="4:14" s="1" customFormat="1">
      <c r="D30160" s="32"/>
      <c r="G30160" s="32"/>
      <c r="I30160" s="7"/>
      <c r="J30160" s="7"/>
      <c r="K30160" s="7"/>
      <c r="N30160" s="7"/>
    </row>
    <row r="30161" spans="4:14" s="1" customFormat="1">
      <c r="D30161" s="32"/>
      <c r="G30161" s="32"/>
      <c r="I30161" s="7"/>
      <c r="J30161" s="7"/>
      <c r="K30161" s="7"/>
      <c r="N30161" s="7"/>
    </row>
    <row r="30162" spans="4:14" s="1" customFormat="1">
      <c r="D30162" s="32"/>
      <c r="G30162" s="32"/>
      <c r="I30162" s="7"/>
      <c r="J30162" s="7"/>
      <c r="K30162" s="7"/>
      <c r="N30162" s="7"/>
    </row>
    <row r="30163" spans="4:14" s="1" customFormat="1">
      <c r="D30163" s="32"/>
      <c r="G30163" s="32"/>
      <c r="I30163" s="7"/>
      <c r="J30163" s="7"/>
      <c r="K30163" s="7"/>
      <c r="N30163" s="7"/>
    </row>
    <row r="30164" spans="4:14" s="1" customFormat="1">
      <c r="D30164" s="32"/>
      <c r="G30164" s="32"/>
      <c r="I30164" s="7"/>
      <c r="J30164" s="7"/>
      <c r="K30164" s="7"/>
      <c r="N30164" s="7"/>
    </row>
    <row r="30165" spans="4:14" s="1" customFormat="1">
      <c r="D30165" s="32"/>
      <c r="G30165" s="32"/>
      <c r="I30165" s="7"/>
      <c r="J30165" s="7"/>
      <c r="K30165" s="7"/>
      <c r="N30165" s="7"/>
    </row>
    <row r="30166" spans="4:14" s="1" customFormat="1">
      <c r="D30166" s="32"/>
      <c r="G30166" s="32"/>
      <c r="I30166" s="7"/>
      <c r="J30166" s="7"/>
      <c r="K30166" s="7"/>
      <c r="N30166" s="7"/>
    </row>
    <row r="30167" spans="4:14" s="1" customFormat="1">
      <c r="D30167" s="32"/>
      <c r="G30167" s="32"/>
      <c r="I30167" s="7"/>
      <c r="J30167" s="7"/>
      <c r="K30167" s="7"/>
      <c r="N30167" s="7"/>
    </row>
    <row r="30168" spans="4:14" s="1" customFormat="1">
      <c r="D30168" s="32"/>
      <c r="G30168" s="32"/>
      <c r="I30168" s="7"/>
      <c r="J30168" s="7"/>
      <c r="K30168" s="7"/>
      <c r="N30168" s="7"/>
    </row>
    <row r="30169" spans="4:14" s="1" customFormat="1">
      <c r="D30169" s="32"/>
      <c r="G30169" s="32"/>
      <c r="I30169" s="7"/>
      <c r="J30169" s="7"/>
      <c r="K30169" s="7"/>
      <c r="N30169" s="7"/>
    </row>
    <row r="30170" spans="4:14" s="1" customFormat="1">
      <c r="D30170" s="32"/>
      <c r="G30170" s="32"/>
      <c r="I30170" s="7"/>
      <c r="J30170" s="7"/>
      <c r="K30170" s="7"/>
      <c r="N30170" s="7"/>
    </row>
    <row r="30171" spans="4:14" s="1" customFormat="1">
      <c r="D30171" s="32"/>
      <c r="G30171" s="32"/>
      <c r="I30171" s="7"/>
      <c r="J30171" s="7"/>
      <c r="K30171" s="7"/>
      <c r="N30171" s="7"/>
    </row>
    <row r="30172" spans="4:14" s="1" customFormat="1">
      <c r="D30172" s="32"/>
      <c r="G30172" s="32"/>
      <c r="I30172" s="7"/>
      <c r="J30172" s="7"/>
      <c r="K30172" s="7"/>
      <c r="N30172" s="7"/>
    </row>
    <row r="30173" spans="4:14" s="1" customFormat="1">
      <c r="D30173" s="32"/>
      <c r="G30173" s="32"/>
      <c r="I30173" s="7"/>
      <c r="J30173" s="7"/>
      <c r="K30173" s="7"/>
      <c r="N30173" s="7"/>
    </row>
    <row r="30174" spans="4:14" s="1" customFormat="1">
      <c r="D30174" s="32"/>
      <c r="G30174" s="32"/>
      <c r="I30174" s="7"/>
      <c r="J30174" s="7"/>
      <c r="K30174" s="7"/>
      <c r="N30174" s="7"/>
    </row>
    <row r="30175" spans="4:14" s="1" customFormat="1">
      <c r="D30175" s="32"/>
      <c r="G30175" s="32"/>
      <c r="I30175" s="7"/>
      <c r="J30175" s="7"/>
      <c r="K30175" s="7"/>
      <c r="N30175" s="7"/>
    </row>
    <row r="30176" spans="4:14" s="1" customFormat="1">
      <c r="D30176" s="32"/>
      <c r="G30176" s="32"/>
      <c r="I30176" s="7"/>
      <c r="J30176" s="7"/>
      <c r="K30176" s="7"/>
      <c r="N30176" s="7"/>
    </row>
    <row r="30177" spans="4:14" s="1" customFormat="1">
      <c r="D30177" s="32"/>
      <c r="G30177" s="32"/>
      <c r="I30177" s="7"/>
      <c r="J30177" s="7"/>
      <c r="K30177" s="7"/>
      <c r="N30177" s="7"/>
    </row>
    <row r="30178" spans="4:14" s="1" customFormat="1">
      <c r="D30178" s="32"/>
      <c r="G30178" s="32"/>
      <c r="I30178" s="7"/>
      <c r="J30178" s="7"/>
      <c r="K30178" s="7"/>
      <c r="N30178" s="7"/>
    </row>
    <row r="30179" spans="4:14" s="1" customFormat="1">
      <c r="D30179" s="32"/>
      <c r="G30179" s="32"/>
      <c r="I30179" s="7"/>
      <c r="J30179" s="7"/>
      <c r="K30179" s="7"/>
      <c r="N30179" s="7"/>
    </row>
    <row r="30180" spans="4:14" s="1" customFormat="1">
      <c r="D30180" s="32"/>
      <c r="G30180" s="32"/>
      <c r="I30180" s="7"/>
      <c r="J30180" s="7"/>
      <c r="K30180" s="7"/>
      <c r="N30180" s="7"/>
    </row>
    <row r="30181" spans="4:14" s="1" customFormat="1">
      <c r="D30181" s="32"/>
      <c r="G30181" s="32"/>
      <c r="I30181" s="7"/>
      <c r="J30181" s="7"/>
      <c r="K30181" s="7"/>
      <c r="N30181" s="7"/>
    </row>
    <row r="30182" spans="4:14" s="1" customFormat="1">
      <c r="D30182" s="32"/>
      <c r="G30182" s="32"/>
      <c r="I30182" s="7"/>
      <c r="J30182" s="7"/>
      <c r="K30182" s="7"/>
      <c r="N30182" s="7"/>
    </row>
    <row r="30183" spans="4:14" s="1" customFormat="1">
      <c r="D30183" s="32"/>
      <c r="G30183" s="32"/>
      <c r="I30183" s="7"/>
      <c r="J30183" s="7"/>
      <c r="K30183" s="7"/>
      <c r="N30183" s="7"/>
    </row>
    <row r="30184" spans="4:14" s="1" customFormat="1">
      <c r="D30184" s="32"/>
      <c r="G30184" s="32"/>
      <c r="I30184" s="7"/>
      <c r="J30184" s="7"/>
      <c r="K30184" s="7"/>
      <c r="N30184" s="7"/>
    </row>
    <row r="30185" spans="4:14" s="1" customFormat="1">
      <c r="D30185" s="32"/>
      <c r="G30185" s="32"/>
      <c r="I30185" s="7"/>
      <c r="J30185" s="7"/>
      <c r="K30185" s="7"/>
      <c r="N30185" s="7"/>
    </row>
    <row r="30186" spans="4:14" s="1" customFormat="1">
      <c r="D30186" s="32"/>
      <c r="G30186" s="32"/>
      <c r="I30186" s="7"/>
      <c r="J30186" s="7"/>
      <c r="K30186" s="7"/>
      <c r="N30186" s="7"/>
    </row>
    <row r="30187" spans="4:14" s="1" customFormat="1">
      <c r="D30187" s="32"/>
      <c r="G30187" s="32"/>
      <c r="I30187" s="7"/>
      <c r="J30187" s="7"/>
      <c r="K30187" s="7"/>
      <c r="N30187" s="7"/>
    </row>
    <row r="30188" spans="4:14" s="1" customFormat="1">
      <c r="D30188" s="32"/>
      <c r="G30188" s="32"/>
      <c r="I30188" s="7"/>
      <c r="J30188" s="7"/>
      <c r="K30188" s="7"/>
      <c r="N30188" s="7"/>
    </row>
    <row r="30189" spans="4:14" s="1" customFormat="1">
      <c r="D30189" s="32"/>
      <c r="G30189" s="32"/>
      <c r="I30189" s="7"/>
      <c r="J30189" s="7"/>
      <c r="K30189" s="7"/>
      <c r="N30189" s="7"/>
    </row>
    <row r="30190" spans="4:14" s="1" customFormat="1">
      <c r="D30190" s="32"/>
      <c r="G30190" s="32"/>
      <c r="I30190" s="7"/>
      <c r="J30190" s="7"/>
      <c r="K30190" s="7"/>
      <c r="N30190" s="7"/>
    </row>
    <row r="30191" spans="4:14" s="1" customFormat="1">
      <c r="D30191" s="32"/>
      <c r="G30191" s="32"/>
      <c r="I30191" s="7"/>
      <c r="J30191" s="7"/>
      <c r="K30191" s="7"/>
      <c r="N30191" s="7"/>
    </row>
    <row r="30192" spans="4:14" s="1" customFormat="1">
      <c r="D30192" s="32"/>
      <c r="G30192" s="32"/>
      <c r="I30192" s="7"/>
      <c r="J30192" s="7"/>
      <c r="K30192" s="7"/>
      <c r="N30192" s="7"/>
    </row>
    <row r="30193" spans="4:14" s="1" customFormat="1">
      <c r="D30193" s="32"/>
      <c r="G30193" s="32"/>
      <c r="I30193" s="7"/>
      <c r="J30193" s="7"/>
      <c r="K30193" s="7"/>
      <c r="N30193" s="7"/>
    </row>
    <row r="30194" spans="4:14" s="1" customFormat="1">
      <c r="D30194" s="32"/>
      <c r="G30194" s="32"/>
      <c r="I30194" s="7"/>
      <c r="J30194" s="7"/>
      <c r="K30194" s="7"/>
      <c r="N30194" s="7"/>
    </row>
    <row r="30195" spans="4:14" s="1" customFormat="1">
      <c r="D30195" s="32"/>
      <c r="G30195" s="32"/>
      <c r="I30195" s="7"/>
      <c r="J30195" s="7"/>
      <c r="K30195" s="7"/>
      <c r="N30195" s="7"/>
    </row>
    <row r="30196" spans="4:14" s="1" customFormat="1">
      <c r="D30196" s="32"/>
      <c r="G30196" s="32"/>
      <c r="I30196" s="7"/>
      <c r="J30196" s="7"/>
      <c r="K30196" s="7"/>
      <c r="N30196" s="7"/>
    </row>
    <row r="30197" spans="4:14" s="1" customFormat="1">
      <c r="D30197" s="32"/>
      <c r="G30197" s="32"/>
      <c r="I30197" s="7"/>
      <c r="J30197" s="7"/>
      <c r="K30197" s="7"/>
      <c r="N30197" s="7"/>
    </row>
    <row r="30198" spans="4:14" s="1" customFormat="1">
      <c r="D30198" s="32"/>
      <c r="G30198" s="32"/>
      <c r="I30198" s="7"/>
      <c r="J30198" s="7"/>
      <c r="K30198" s="7"/>
      <c r="N30198" s="7"/>
    </row>
    <row r="30199" spans="4:14" s="1" customFormat="1">
      <c r="D30199" s="32"/>
      <c r="G30199" s="32"/>
      <c r="I30199" s="7"/>
      <c r="J30199" s="7"/>
      <c r="K30199" s="7"/>
      <c r="N30199" s="7"/>
    </row>
    <row r="30200" spans="4:14" s="1" customFormat="1">
      <c r="D30200" s="32"/>
      <c r="G30200" s="32"/>
      <c r="I30200" s="7"/>
      <c r="J30200" s="7"/>
      <c r="K30200" s="7"/>
      <c r="N30200" s="7"/>
    </row>
    <row r="30201" spans="4:14" s="1" customFormat="1">
      <c r="D30201" s="32"/>
      <c r="G30201" s="32"/>
      <c r="I30201" s="7"/>
      <c r="J30201" s="7"/>
      <c r="K30201" s="7"/>
      <c r="N30201" s="7"/>
    </row>
    <row r="30202" spans="4:14" s="1" customFormat="1">
      <c r="D30202" s="32"/>
      <c r="G30202" s="32"/>
      <c r="I30202" s="7"/>
      <c r="J30202" s="7"/>
      <c r="K30202" s="7"/>
      <c r="N30202" s="7"/>
    </row>
    <row r="30203" spans="4:14" s="1" customFormat="1">
      <c r="D30203" s="32"/>
      <c r="G30203" s="32"/>
      <c r="I30203" s="7"/>
      <c r="J30203" s="7"/>
      <c r="K30203" s="7"/>
      <c r="N30203" s="7"/>
    </row>
    <row r="30204" spans="4:14" s="1" customFormat="1">
      <c r="D30204" s="32"/>
      <c r="G30204" s="32"/>
      <c r="I30204" s="7"/>
      <c r="J30204" s="7"/>
      <c r="K30204" s="7"/>
      <c r="N30204" s="7"/>
    </row>
    <row r="30205" spans="4:14" s="1" customFormat="1">
      <c r="D30205" s="32"/>
      <c r="G30205" s="32"/>
      <c r="I30205" s="7"/>
      <c r="J30205" s="7"/>
      <c r="K30205" s="7"/>
      <c r="N30205" s="7"/>
    </row>
    <row r="30206" spans="4:14" s="1" customFormat="1">
      <c r="D30206" s="32"/>
      <c r="G30206" s="32"/>
      <c r="I30206" s="7"/>
      <c r="J30206" s="7"/>
      <c r="K30206" s="7"/>
      <c r="N30206" s="7"/>
    </row>
    <row r="30207" spans="4:14" s="1" customFormat="1">
      <c r="D30207" s="32"/>
      <c r="G30207" s="32"/>
      <c r="I30207" s="7"/>
      <c r="J30207" s="7"/>
      <c r="K30207" s="7"/>
      <c r="N30207" s="7"/>
    </row>
    <row r="30208" spans="4:14" s="1" customFormat="1">
      <c r="D30208" s="32"/>
      <c r="G30208" s="32"/>
      <c r="I30208" s="7"/>
      <c r="J30208" s="7"/>
      <c r="K30208" s="7"/>
      <c r="N30208" s="7"/>
    </row>
    <row r="30209" spans="4:14" s="1" customFormat="1">
      <c r="D30209" s="32"/>
      <c r="G30209" s="32"/>
      <c r="I30209" s="7"/>
      <c r="J30209" s="7"/>
      <c r="K30209" s="7"/>
      <c r="N30209" s="7"/>
    </row>
    <row r="30210" spans="4:14" s="1" customFormat="1">
      <c r="D30210" s="32"/>
      <c r="G30210" s="32"/>
      <c r="I30210" s="7"/>
      <c r="J30210" s="7"/>
      <c r="K30210" s="7"/>
      <c r="N30210" s="7"/>
    </row>
    <row r="30211" spans="4:14" s="1" customFormat="1">
      <c r="D30211" s="32"/>
      <c r="G30211" s="32"/>
      <c r="I30211" s="7"/>
      <c r="J30211" s="7"/>
      <c r="K30211" s="7"/>
      <c r="N30211" s="7"/>
    </row>
    <row r="30212" spans="4:14" s="1" customFormat="1">
      <c r="D30212" s="32"/>
      <c r="G30212" s="32"/>
      <c r="I30212" s="7"/>
      <c r="J30212" s="7"/>
      <c r="K30212" s="7"/>
      <c r="N30212" s="7"/>
    </row>
    <row r="30213" spans="4:14" s="1" customFormat="1">
      <c r="D30213" s="32"/>
      <c r="G30213" s="32"/>
      <c r="I30213" s="7"/>
      <c r="J30213" s="7"/>
      <c r="K30213" s="7"/>
      <c r="N30213" s="7"/>
    </row>
    <row r="30214" spans="4:14" s="1" customFormat="1">
      <c r="D30214" s="32"/>
      <c r="G30214" s="32"/>
      <c r="I30214" s="7"/>
      <c r="J30214" s="7"/>
      <c r="K30214" s="7"/>
      <c r="N30214" s="7"/>
    </row>
    <row r="30215" spans="4:14" s="1" customFormat="1">
      <c r="D30215" s="32"/>
      <c r="G30215" s="32"/>
      <c r="I30215" s="7"/>
      <c r="J30215" s="7"/>
      <c r="K30215" s="7"/>
      <c r="N30215" s="7"/>
    </row>
    <row r="30216" spans="4:14" s="1" customFormat="1">
      <c r="D30216" s="32"/>
      <c r="G30216" s="32"/>
      <c r="I30216" s="7"/>
      <c r="J30216" s="7"/>
      <c r="K30216" s="7"/>
      <c r="N30216" s="7"/>
    </row>
    <row r="30217" spans="4:14" s="1" customFormat="1">
      <c r="D30217" s="32"/>
      <c r="G30217" s="32"/>
      <c r="I30217" s="7"/>
      <c r="J30217" s="7"/>
      <c r="K30217" s="7"/>
      <c r="N30217" s="7"/>
    </row>
    <row r="30218" spans="4:14" s="1" customFormat="1">
      <c r="D30218" s="32"/>
      <c r="G30218" s="32"/>
      <c r="I30218" s="7"/>
      <c r="J30218" s="7"/>
      <c r="K30218" s="7"/>
      <c r="N30218" s="7"/>
    </row>
    <row r="30219" spans="4:14" s="1" customFormat="1">
      <c r="D30219" s="32"/>
      <c r="G30219" s="32"/>
      <c r="I30219" s="7"/>
      <c r="J30219" s="7"/>
      <c r="K30219" s="7"/>
      <c r="N30219" s="7"/>
    </row>
    <row r="30220" spans="4:14" s="1" customFormat="1">
      <c r="D30220" s="32"/>
      <c r="G30220" s="32"/>
      <c r="I30220" s="7"/>
      <c r="J30220" s="7"/>
      <c r="K30220" s="7"/>
      <c r="N30220" s="7"/>
    </row>
    <row r="30221" spans="4:14" s="1" customFormat="1">
      <c r="D30221" s="32"/>
      <c r="G30221" s="32"/>
      <c r="I30221" s="7"/>
      <c r="J30221" s="7"/>
      <c r="K30221" s="7"/>
      <c r="N30221" s="7"/>
    </row>
    <row r="30222" spans="4:14" s="1" customFormat="1">
      <c r="D30222" s="32"/>
      <c r="G30222" s="32"/>
      <c r="I30222" s="7"/>
      <c r="J30222" s="7"/>
      <c r="K30222" s="7"/>
      <c r="N30222" s="7"/>
    </row>
    <row r="30223" spans="4:14" s="1" customFormat="1">
      <c r="D30223" s="32"/>
      <c r="G30223" s="32"/>
      <c r="I30223" s="7"/>
      <c r="J30223" s="7"/>
      <c r="K30223" s="7"/>
      <c r="N30223" s="7"/>
    </row>
    <row r="30224" spans="4:14" s="1" customFormat="1">
      <c r="D30224" s="32"/>
      <c r="G30224" s="32"/>
      <c r="I30224" s="7"/>
      <c r="J30224" s="7"/>
      <c r="K30224" s="7"/>
      <c r="N30224" s="7"/>
    </row>
    <row r="30225" spans="4:14" s="1" customFormat="1">
      <c r="D30225" s="32"/>
      <c r="G30225" s="32"/>
      <c r="I30225" s="7"/>
      <c r="J30225" s="7"/>
      <c r="K30225" s="7"/>
      <c r="N30225" s="7"/>
    </row>
    <row r="30226" spans="4:14" s="1" customFormat="1">
      <c r="D30226" s="32"/>
      <c r="G30226" s="32"/>
      <c r="I30226" s="7"/>
      <c r="J30226" s="7"/>
      <c r="K30226" s="7"/>
      <c r="N30226" s="7"/>
    </row>
    <row r="30227" spans="4:14" s="1" customFormat="1">
      <c r="D30227" s="32"/>
      <c r="G30227" s="32"/>
      <c r="I30227" s="7"/>
      <c r="J30227" s="7"/>
      <c r="K30227" s="7"/>
      <c r="N30227" s="7"/>
    </row>
    <row r="30228" spans="4:14" s="1" customFormat="1">
      <c r="D30228" s="32"/>
      <c r="G30228" s="32"/>
      <c r="I30228" s="7"/>
      <c r="J30228" s="7"/>
      <c r="K30228" s="7"/>
      <c r="N30228" s="7"/>
    </row>
    <row r="30229" spans="4:14" s="1" customFormat="1">
      <c r="D30229" s="32"/>
      <c r="G30229" s="32"/>
      <c r="I30229" s="7"/>
      <c r="J30229" s="7"/>
      <c r="K30229" s="7"/>
      <c r="N30229" s="7"/>
    </row>
    <row r="30230" spans="4:14" s="1" customFormat="1">
      <c r="D30230" s="32"/>
      <c r="G30230" s="32"/>
      <c r="I30230" s="7"/>
      <c r="J30230" s="7"/>
      <c r="K30230" s="7"/>
      <c r="N30230" s="7"/>
    </row>
    <row r="30231" spans="4:14" s="1" customFormat="1">
      <c r="D30231" s="32"/>
      <c r="G30231" s="32"/>
      <c r="I30231" s="7"/>
      <c r="J30231" s="7"/>
      <c r="K30231" s="7"/>
      <c r="N30231" s="7"/>
    </row>
    <row r="30232" spans="4:14" s="1" customFormat="1">
      <c r="D30232" s="32"/>
      <c r="G30232" s="32"/>
      <c r="I30232" s="7"/>
      <c r="J30232" s="7"/>
      <c r="K30232" s="7"/>
      <c r="N30232" s="7"/>
    </row>
    <row r="30233" spans="4:14" s="1" customFormat="1">
      <c r="D30233" s="32"/>
      <c r="G30233" s="32"/>
      <c r="I30233" s="7"/>
      <c r="J30233" s="7"/>
      <c r="K30233" s="7"/>
      <c r="N30233" s="7"/>
    </row>
    <row r="30234" spans="4:14" s="1" customFormat="1">
      <c r="D30234" s="32"/>
      <c r="G30234" s="32"/>
      <c r="I30234" s="7"/>
      <c r="J30234" s="7"/>
      <c r="K30234" s="7"/>
      <c r="N30234" s="7"/>
    </row>
    <row r="30235" spans="4:14" s="1" customFormat="1">
      <c r="D30235" s="32"/>
      <c r="G30235" s="32"/>
      <c r="I30235" s="7"/>
      <c r="J30235" s="7"/>
      <c r="K30235" s="7"/>
      <c r="N30235" s="7"/>
    </row>
    <row r="30236" spans="4:14" s="1" customFormat="1">
      <c r="D30236" s="32"/>
      <c r="G30236" s="32"/>
      <c r="I30236" s="7"/>
      <c r="J30236" s="7"/>
      <c r="K30236" s="7"/>
      <c r="N30236" s="7"/>
    </row>
    <row r="30237" spans="4:14" s="1" customFormat="1">
      <c r="D30237" s="32"/>
      <c r="G30237" s="32"/>
      <c r="I30237" s="7"/>
      <c r="J30237" s="7"/>
      <c r="K30237" s="7"/>
      <c r="N30237" s="7"/>
    </row>
    <row r="30238" spans="4:14" s="1" customFormat="1">
      <c r="D30238" s="32"/>
      <c r="G30238" s="32"/>
      <c r="I30238" s="7"/>
      <c r="J30238" s="7"/>
      <c r="K30238" s="7"/>
      <c r="N30238" s="7"/>
    </row>
    <row r="30239" spans="4:14" s="1" customFormat="1">
      <c r="D30239" s="32"/>
      <c r="G30239" s="32"/>
      <c r="I30239" s="7"/>
      <c r="J30239" s="7"/>
      <c r="K30239" s="7"/>
      <c r="N30239" s="7"/>
    </row>
    <row r="30240" spans="4:14" s="1" customFormat="1">
      <c r="D30240" s="32"/>
      <c r="G30240" s="32"/>
      <c r="I30240" s="7"/>
      <c r="J30240" s="7"/>
      <c r="K30240" s="7"/>
      <c r="N30240" s="7"/>
    </row>
    <row r="30241" spans="4:14" s="1" customFormat="1">
      <c r="D30241" s="32"/>
      <c r="G30241" s="32"/>
      <c r="I30241" s="7"/>
      <c r="J30241" s="7"/>
      <c r="K30241" s="7"/>
      <c r="N30241" s="7"/>
    </row>
    <row r="30242" spans="4:14" s="1" customFormat="1">
      <c r="D30242" s="32"/>
      <c r="G30242" s="32"/>
      <c r="I30242" s="7"/>
      <c r="J30242" s="7"/>
      <c r="K30242" s="7"/>
      <c r="N30242" s="7"/>
    </row>
    <row r="30243" spans="4:14" s="1" customFormat="1">
      <c r="D30243" s="32"/>
      <c r="G30243" s="32"/>
      <c r="I30243" s="7"/>
      <c r="J30243" s="7"/>
      <c r="K30243" s="7"/>
      <c r="N30243" s="7"/>
    </row>
    <row r="30244" spans="4:14" s="1" customFormat="1">
      <c r="D30244" s="32"/>
      <c r="G30244" s="32"/>
      <c r="I30244" s="7"/>
      <c r="J30244" s="7"/>
      <c r="K30244" s="7"/>
      <c r="N30244" s="7"/>
    </row>
    <row r="30245" spans="4:14" s="1" customFormat="1">
      <c r="D30245" s="32"/>
      <c r="G30245" s="32"/>
      <c r="I30245" s="7"/>
      <c r="J30245" s="7"/>
      <c r="K30245" s="7"/>
      <c r="N30245" s="7"/>
    </row>
    <row r="30246" spans="4:14" s="1" customFormat="1">
      <c r="D30246" s="32"/>
      <c r="G30246" s="32"/>
      <c r="I30246" s="7"/>
      <c r="J30246" s="7"/>
      <c r="K30246" s="7"/>
      <c r="N30246" s="7"/>
    </row>
    <row r="30247" spans="4:14" s="1" customFormat="1">
      <c r="D30247" s="32"/>
      <c r="G30247" s="32"/>
      <c r="I30247" s="7"/>
      <c r="J30247" s="7"/>
      <c r="K30247" s="7"/>
      <c r="N30247" s="7"/>
    </row>
    <row r="30248" spans="4:14" s="1" customFormat="1">
      <c r="D30248" s="32"/>
      <c r="G30248" s="32"/>
      <c r="I30248" s="7"/>
      <c r="J30248" s="7"/>
      <c r="K30248" s="7"/>
      <c r="N30248" s="7"/>
    </row>
    <row r="30249" spans="4:14" s="1" customFormat="1">
      <c r="D30249" s="32"/>
      <c r="G30249" s="32"/>
      <c r="I30249" s="7"/>
      <c r="J30249" s="7"/>
      <c r="K30249" s="7"/>
      <c r="N30249" s="7"/>
    </row>
    <row r="30250" spans="4:14" s="1" customFormat="1">
      <c r="D30250" s="32"/>
      <c r="G30250" s="32"/>
      <c r="I30250" s="7"/>
      <c r="J30250" s="7"/>
      <c r="K30250" s="7"/>
      <c r="N30250" s="7"/>
    </row>
    <row r="30251" spans="4:14" s="1" customFormat="1">
      <c r="D30251" s="32"/>
      <c r="G30251" s="32"/>
      <c r="I30251" s="7"/>
      <c r="J30251" s="7"/>
      <c r="K30251" s="7"/>
      <c r="N30251" s="7"/>
    </row>
    <row r="30252" spans="4:14" s="1" customFormat="1">
      <c r="D30252" s="32"/>
      <c r="G30252" s="32"/>
      <c r="I30252" s="7"/>
      <c r="J30252" s="7"/>
      <c r="K30252" s="7"/>
      <c r="N30252" s="7"/>
    </row>
    <row r="30253" spans="4:14" s="1" customFormat="1">
      <c r="D30253" s="32"/>
      <c r="G30253" s="32"/>
      <c r="I30253" s="7"/>
      <c r="J30253" s="7"/>
      <c r="K30253" s="7"/>
      <c r="N30253" s="7"/>
    </row>
    <row r="30254" spans="4:14" s="1" customFormat="1">
      <c r="D30254" s="32"/>
      <c r="G30254" s="32"/>
      <c r="I30254" s="7"/>
      <c r="J30254" s="7"/>
      <c r="K30254" s="7"/>
      <c r="N30254" s="7"/>
    </row>
    <row r="30255" spans="4:14" s="1" customFormat="1">
      <c r="D30255" s="32"/>
      <c r="G30255" s="32"/>
      <c r="I30255" s="7"/>
      <c r="J30255" s="7"/>
      <c r="K30255" s="7"/>
      <c r="N30255" s="7"/>
    </row>
    <row r="30256" spans="4:14" s="1" customFormat="1">
      <c r="D30256" s="32"/>
      <c r="G30256" s="32"/>
      <c r="I30256" s="7"/>
      <c r="J30256" s="7"/>
      <c r="K30256" s="7"/>
      <c r="N30256" s="7"/>
    </row>
    <row r="30257" spans="4:14" s="1" customFormat="1">
      <c r="D30257" s="32"/>
      <c r="G30257" s="32"/>
      <c r="I30257" s="7"/>
      <c r="J30257" s="7"/>
      <c r="K30257" s="7"/>
      <c r="N30257" s="7"/>
    </row>
    <row r="30258" spans="4:14" s="1" customFormat="1">
      <c r="D30258" s="32"/>
      <c r="G30258" s="32"/>
      <c r="I30258" s="7"/>
      <c r="J30258" s="7"/>
      <c r="K30258" s="7"/>
      <c r="N30258" s="7"/>
    </row>
    <row r="30259" spans="4:14" s="1" customFormat="1">
      <c r="D30259" s="32"/>
      <c r="G30259" s="32"/>
      <c r="I30259" s="7"/>
      <c r="J30259" s="7"/>
      <c r="K30259" s="7"/>
      <c r="N30259" s="7"/>
    </row>
    <row r="30260" spans="4:14" s="1" customFormat="1">
      <c r="D30260" s="32"/>
      <c r="G30260" s="32"/>
      <c r="I30260" s="7"/>
      <c r="J30260" s="7"/>
      <c r="K30260" s="7"/>
      <c r="N30260" s="7"/>
    </row>
    <row r="30261" spans="4:14" s="1" customFormat="1">
      <c r="D30261" s="32"/>
      <c r="G30261" s="32"/>
      <c r="I30261" s="7"/>
      <c r="J30261" s="7"/>
      <c r="K30261" s="7"/>
      <c r="N30261" s="7"/>
    </row>
    <row r="30262" spans="4:14" s="1" customFormat="1">
      <c r="D30262" s="32"/>
      <c r="G30262" s="32"/>
      <c r="I30262" s="7"/>
      <c r="J30262" s="7"/>
      <c r="K30262" s="7"/>
      <c r="N30262" s="7"/>
    </row>
    <row r="30263" spans="4:14" s="1" customFormat="1">
      <c r="D30263" s="32"/>
      <c r="G30263" s="32"/>
      <c r="I30263" s="7"/>
      <c r="J30263" s="7"/>
      <c r="K30263" s="7"/>
      <c r="N30263" s="7"/>
    </row>
    <row r="30264" spans="4:14" s="1" customFormat="1">
      <c r="D30264" s="32"/>
      <c r="G30264" s="32"/>
      <c r="I30264" s="7"/>
      <c r="J30264" s="7"/>
      <c r="K30264" s="7"/>
      <c r="N30264" s="7"/>
    </row>
    <row r="30265" spans="4:14" s="1" customFormat="1">
      <c r="D30265" s="32"/>
      <c r="G30265" s="32"/>
      <c r="I30265" s="7"/>
      <c r="J30265" s="7"/>
      <c r="K30265" s="7"/>
      <c r="N30265" s="7"/>
    </row>
    <row r="30266" spans="4:14" s="1" customFormat="1">
      <c r="D30266" s="32"/>
      <c r="G30266" s="32"/>
      <c r="I30266" s="7"/>
      <c r="J30266" s="7"/>
      <c r="K30266" s="7"/>
      <c r="N30266" s="7"/>
    </row>
    <row r="30267" spans="4:14" s="1" customFormat="1">
      <c r="D30267" s="32"/>
      <c r="G30267" s="32"/>
      <c r="I30267" s="7"/>
      <c r="J30267" s="7"/>
      <c r="K30267" s="7"/>
      <c r="N30267" s="7"/>
    </row>
    <row r="30268" spans="4:14" s="1" customFormat="1">
      <c r="D30268" s="32"/>
      <c r="G30268" s="32"/>
      <c r="I30268" s="7"/>
      <c r="J30268" s="7"/>
      <c r="K30268" s="7"/>
      <c r="N30268" s="7"/>
    </row>
    <row r="30269" spans="4:14" s="1" customFormat="1">
      <c r="D30269" s="32"/>
      <c r="G30269" s="32"/>
      <c r="I30269" s="7"/>
      <c r="J30269" s="7"/>
      <c r="K30269" s="7"/>
      <c r="N30269" s="7"/>
    </row>
    <row r="30270" spans="4:14" s="1" customFormat="1">
      <c r="D30270" s="32"/>
      <c r="G30270" s="32"/>
      <c r="I30270" s="7"/>
      <c r="J30270" s="7"/>
      <c r="K30270" s="7"/>
      <c r="N30270" s="7"/>
    </row>
    <row r="30271" spans="4:14" s="1" customFormat="1">
      <c r="D30271" s="32"/>
      <c r="G30271" s="32"/>
      <c r="I30271" s="7"/>
      <c r="J30271" s="7"/>
      <c r="K30271" s="7"/>
      <c r="N30271" s="7"/>
    </row>
    <row r="30272" spans="4:14" s="1" customFormat="1">
      <c r="D30272" s="32"/>
      <c r="G30272" s="32"/>
      <c r="I30272" s="7"/>
      <c r="J30272" s="7"/>
      <c r="K30272" s="7"/>
      <c r="N30272" s="7"/>
    </row>
    <row r="30273" spans="4:14" s="1" customFormat="1">
      <c r="D30273" s="32"/>
      <c r="G30273" s="32"/>
      <c r="I30273" s="7"/>
      <c r="J30273" s="7"/>
      <c r="K30273" s="7"/>
      <c r="N30273" s="7"/>
    </row>
    <row r="30274" spans="4:14" s="1" customFormat="1">
      <c r="D30274" s="32"/>
      <c r="G30274" s="32"/>
      <c r="I30274" s="7"/>
      <c r="J30274" s="7"/>
      <c r="K30274" s="7"/>
      <c r="N30274" s="7"/>
    </row>
    <row r="30275" spans="4:14" s="1" customFormat="1">
      <c r="D30275" s="32"/>
      <c r="G30275" s="32"/>
      <c r="I30275" s="7"/>
      <c r="J30275" s="7"/>
      <c r="K30275" s="7"/>
      <c r="N30275" s="7"/>
    </row>
    <row r="30276" spans="4:14" s="1" customFormat="1">
      <c r="D30276" s="32"/>
      <c r="G30276" s="32"/>
      <c r="I30276" s="7"/>
      <c r="J30276" s="7"/>
      <c r="K30276" s="7"/>
      <c r="N30276" s="7"/>
    </row>
    <row r="30277" spans="4:14" s="1" customFormat="1">
      <c r="D30277" s="32"/>
      <c r="G30277" s="32"/>
      <c r="I30277" s="7"/>
      <c r="J30277" s="7"/>
      <c r="K30277" s="7"/>
      <c r="N30277" s="7"/>
    </row>
    <row r="30278" spans="4:14" s="1" customFormat="1">
      <c r="D30278" s="32"/>
      <c r="G30278" s="32"/>
      <c r="I30278" s="7"/>
      <c r="J30278" s="7"/>
      <c r="K30278" s="7"/>
      <c r="N30278" s="7"/>
    </row>
    <row r="30279" spans="4:14" s="1" customFormat="1">
      <c r="D30279" s="32"/>
      <c r="G30279" s="32"/>
      <c r="I30279" s="7"/>
      <c r="J30279" s="7"/>
      <c r="K30279" s="7"/>
      <c r="N30279" s="7"/>
    </row>
    <row r="30280" spans="4:14" s="1" customFormat="1">
      <c r="D30280" s="32"/>
      <c r="G30280" s="32"/>
      <c r="I30280" s="7"/>
      <c r="J30280" s="7"/>
      <c r="K30280" s="7"/>
      <c r="N30280" s="7"/>
    </row>
    <row r="30281" spans="4:14" s="1" customFormat="1">
      <c r="D30281" s="32"/>
      <c r="G30281" s="32"/>
      <c r="I30281" s="7"/>
      <c r="J30281" s="7"/>
      <c r="K30281" s="7"/>
      <c r="N30281" s="7"/>
    </row>
    <row r="30282" spans="4:14" s="1" customFormat="1">
      <c r="D30282" s="32"/>
      <c r="G30282" s="32"/>
      <c r="I30282" s="7"/>
      <c r="J30282" s="7"/>
      <c r="K30282" s="7"/>
      <c r="N30282" s="7"/>
    </row>
    <row r="30283" spans="4:14" s="1" customFormat="1">
      <c r="D30283" s="32"/>
      <c r="G30283" s="32"/>
      <c r="I30283" s="7"/>
      <c r="J30283" s="7"/>
      <c r="K30283" s="7"/>
      <c r="N30283" s="7"/>
    </row>
    <row r="30284" spans="4:14" s="1" customFormat="1">
      <c r="D30284" s="32"/>
      <c r="G30284" s="32"/>
      <c r="I30284" s="7"/>
      <c r="J30284" s="7"/>
      <c r="K30284" s="7"/>
      <c r="N30284" s="7"/>
    </row>
    <row r="30285" spans="4:14" s="1" customFormat="1">
      <c r="D30285" s="32"/>
      <c r="G30285" s="32"/>
      <c r="I30285" s="7"/>
      <c r="J30285" s="7"/>
      <c r="K30285" s="7"/>
      <c r="N30285" s="7"/>
    </row>
    <row r="30286" spans="4:14" s="1" customFormat="1">
      <c r="D30286" s="32"/>
      <c r="G30286" s="32"/>
      <c r="I30286" s="7"/>
      <c r="J30286" s="7"/>
      <c r="K30286" s="7"/>
      <c r="N30286" s="7"/>
    </row>
    <row r="30287" spans="4:14" s="1" customFormat="1">
      <c r="D30287" s="32"/>
      <c r="G30287" s="32"/>
      <c r="I30287" s="7"/>
      <c r="J30287" s="7"/>
      <c r="K30287" s="7"/>
      <c r="N30287" s="7"/>
    </row>
    <row r="30288" spans="4:14" s="1" customFormat="1">
      <c r="D30288" s="32"/>
      <c r="G30288" s="32"/>
      <c r="I30288" s="7"/>
      <c r="J30288" s="7"/>
      <c r="K30288" s="7"/>
      <c r="N30288" s="7"/>
    </row>
    <row r="30289" spans="4:14" s="1" customFormat="1">
      <c r="D30289" s="32"/>
      <c r="G30289" s="32"/>
      <c r="I30289" s="7"/>
      <c r="J30289" s="7"/>
      <c r="K30289" s="7"/>
      <c r="N30289" s="7"/>
    </row>
    <row r="30290" spans="4:14" s="1" customFormat="1">
      <c r="D30290" s="32"/>
      <c r="G30290" s="32"/>
      <c r="I30290" s="7"/>
      <c r="J30290" s="7"/>
      <c r="K30290" s="7"/>
      <c r="N30290" s="7"/>
    </row>
    <row r="30291" spans="4:14" s="1" customFormat="1">
      <c r="D30291" s="32"/>
      <c r="G30291" s="32"/>
      <c r="I30291" s="7"/>
      <c r="J30291" s="7"/>
      <c r="K30291" s="7"/>
      <c r="N30291" s="7"/>
    </row>
    <row r="30292" spans="4:14" s="1" customFormat="1">
      <c r="D30292" s="32"/>
      <c r="G30292" s="32"/>
      <c r="I30292" s="7"/>
      <c r="J30292" s="7"/>
      <c r="K30292" s="7"/>
      <c r="N30292" s="7"/>
    </row>
    <row r="30293" spans="4:14" s="1" customFormat="1">
      <c r="D30293" s="32"/>
      <c r="G30293" s="32"/>
      <c r="I30293" s="7"/>
      <c r="J30293" s="7"/>
      <c r="K30293" s="7"/>
      <c r="N30293" s="7"/>
    </row>
    <row r="30294" spans="4:14" s="1" customFormat="1">
      <c r="D30294" s="32"/>
      <c r="G30294" s="32"/>
      <c r="I30294" s="7"/>
      <c r="J30294" s="7"/>
      <c r="K30294" s="7"/>
      <c r="N30294" s="7"/>
    </row>
    <row r="30295" spans="4:14" s="1" customFormat="1">
      <c r="D30295" s="32"/>
      <c r="G30295" s="32"/>
      <c r="I30295" s="7"/>
      <c r="J30295" s="7"/>
      <c r="K30295" s="7"/>
      <c r="N30295" s="7"/>
    </row>
    <row r="30296" spans="4:14" s="1" customFormat="1">
      <c r="D30296" s="32"/>
      <c r="G30296" s="32"/>
      <c r="I30296" s="7"/>
      <c r="J30296" s="7"/>
      <c r="K30296" s="7"/>
      <c r="N30296" s="7"/>
    </row>
    <row r="30297" spans="4:14" s="1" customFormat="1">
      <c r="D30297" s="32"/>
      <c r="G30297" s="32"/>
      <c r="I30297" s="7"/>
      <c r="J30297" s="7"/>
      <c r="K30297" s="7"/>
      <c r="N30297" s="7"/>
    </row>
    <row r="30298" spans="4:14" s="1" customFormat="1">
      <c r="D30298" s="32"/>
      <c r="G30298" s="32"/>
      <c r="I30298" s="7"/>
      <c r="J30298" s="7"/>
      <c r="K30298" s="7"/>
      <c r="N30298" s="7"/>
    </row>
    <row r="30299" spans="4:14" s="1" customFormat="1">
      <c r="D30299" s="32"/>
      <c r="G30299" s="32"/>
      <c r="I30299" s="7"/>
      <c r="J30299" s="7"/>
      <c r="K30299" s="7"/>
      <c r="N30299" s="7"/>
    </row>
    <row r="30300" spans="4:14" s="1" customFormat="1">
      <c r="D30300" s="32"/>
      <c r="G30300" s="32"/>
      <c r="I30300" s="7"/>
      <c r="J30300" s="7"/>
      <c r="K30300" s="7"/>
      <c r="N30300" s="7"/>
    </row>
    <row r="30301" spans="4:14" s="1" customFormat="1">
      <c r="D30301" s="32"/>
      <c r="G30301" s="32"/>
      <c r="I30301" s="7"/>
      <c r="J30301" s="7"/>
      <c r="K30301" s="7"/>
      <c r="N30301" s="7"/>
    </row>
    <row r="30302" spans="4:14" s="1" customFormat="1">
      <c r="D30302" s="32"/>
      <c r="G30302" s="32"/>
      <c r="I30302" s="7"/>
      <c r="J30302" s="7"/>
      <c r="K30302" s="7"/>
      <c r="N30302" s="7"/>
    </row>
    <row r="30303" spans="4:14" s="1" customFormat="1">
      <c r="D30303" s="32"/>
      <c r="G30303" s="32"/>
      <c r="I30303" s="7"/>
      <c r="J30303" s="7"/>
      <c r="K30303" s="7"/>
      <c r="N30303" s="7"/>
    </row>
    <row r="30304" spans="4:14" s="1" customFormat="1">
      <c r="D30304" s="32"/>
      <c r="G30304" s="32"/>
      <c r="I30304" s="7"/>
      <c r="J30304" s="7"/>
      <c r="K30304" s="7"/>
      <c r="N30304" s="7"/>
    </row>
    <row r="30305" spans="4:14" s="1" customFormat="1">
      <c r="D30305" s="32"/>
      <c r="G30305" s="32"/>
      <c r="I30305" s="7"/>
      <c r="J30305" s="7"/>
      <c r="K30305" s="7"/>
      <c r="N30305" s="7"/>
    </row>
    <row r="30306" spans="4:14" s="1" customFormat="1">
      <c r="D30306" s="32"/>
      <c r="G30306" s="32"/>
      <c r="I30306" s="7"/>
      <c r="J30306" s="7"/>
      <c r="K30306" s="7"/>
      <c r="N30306" s="7"/>
    </row>
    <row r="30307" spans="4:14" s="1" customFormat="1">
      <c r="D30307" s="32"/>
      <c r="G30307" s="32"/>
      <c r="I30307" s="7"/>
      <c r="J30307" s="7"/>
      <c r="K30307" s="7"/>
      <c r="N30307" s="7"/>
    </row>
    <row r="30308" spans="4:14" s="1" customFormat="1">
      <c r="D30308" s="32"/>
      <c r="G30308" s="32"/>
      <c r="I30308" s="7"/>
      <c r="J30308" s="7"/>
      <c r="K30308" s="7"/>
      <c r="N30308" s="7"/>
    </row>
    <row r="30309" spans="4:14" s="1" customFormat="1">
      <c r="D30309" s="32"/>
      <c r="G30309" s="32"/>
      <c r="I30309" s="7"/>
      <c r="J30309" s="7"/>
      <c r="K30309" s="7"/>
      <c r="N30309" s="7"/>
    </row>
    <row r="30310" spans="4:14" s="1" customFormat="1">
      <c r="D30310" s="32"/>
      <c r="G30310" s="32"/>
      <c r="I30310" s="7"/>
      <c r="J30310" s="7"/>
      <c r="K30310" s="7"/>
      <c r="N30310" s="7"/>
    </row>
    <row r="30311" spans="4:14" s="1" customFormat="1">
      <c r="D30311" s="32"/>
      <c r="G30311" s="32"/>
      <c r="I30311" s="7"/>
      <c r="J30311" s="7"/>
      <c r="K30311" s="7"/>
      <c r="N30311" s="7"/>
    </row>
    <row r="30312" spans="4:14" s="1" customFormat="1">
      <c r="D30312" s="32"/>
      <c r="G30312" s="32"/>
      <c r="I30312" s="7"/>
      <c r="J30312" s="7"/>
      <c r="K30312" s="7"/>
      <c r="N30312" s="7"/>
    </row>
    <row r="30313" spans="4:14" s="1" customFormat="1">
      <c r="D30313" s="32"/>
      <c r="G30313" s="32"/>
      <c r="I30313" s="7"/>
      <c r="J30313" s="7"/>
      <c r="K30313" s="7"/>
      <c r="N30313" s="7"/>
    </row>
    <row r="30314" spans="4:14" s="1" customFormat="1">
      <c r="D30314" s="32"/>
      <c r="G30314" s="32"/>
      <c r="I30314" s="7"/>
      <c r="J30314" s="7"/>
      <c r="K30314" s="7"/>
      <c r="N30314" s="7"/>
    </row>
    <row r="30315" spans="4:14" s="1" customFormat="1">
      <c r="D30315" s="32"/>
      <c r="G30315" s="32"/>
      <c r="I30315" s="7"/>
      <c r="J30315" s="7"/>
      <c r="K30315" s="7"/>
      <c r="N30315" s="7"/>
    </row>
    <row r="30316" spans="4:14" s="1" customFormat="1">
      <c r="D30316" s="32"/>
      <c r="G30316" s="32"/>
      <c r="I30316" s="7"/>
      <c r="J30316" s="7"/>
      <c r="K30316" s="7"/>
      <c r="N30316" s="7"/>
    </row>
    <row r="30317" spans="4:14" s="1" customFormat="1">
      <c r="D30317" s="32"/>
      <c r="G30317" s="32"/>
      <c r="I30317" s="7"/>
      <c r="J30317" s="7"/>
      <c r="K30317" s="7"/>
      <c r="N30317" s="7"/>
    </row>
    <row r="30318" spans="4:14" s="1" customFormat="1">
      <c r="D30318" s="32"/>
      <c r="G30318" s="32"/>
      <c r="I30318" s="7"/>
      <c r="J30318" s="7"/>
      <c r="K30318" s="7"/>
      <c r="N30318" s="7"/>
    </row>
    <row r="30319" spans="4:14" s="1" customFormat="1">
      <c r="D30319" s="32"/>
      <c r="G30319" s="32"/>
      <c r="I30319" s="7"/>
      <c r="J30319" s="7"/>
      <c r="K30319" s="7"/>
      <c r="N30319" s="7"/>
    </row>
    <row r="30320" spans="4:14" s="1" customFormat="1">
      <c r="D30320" s="32"/>
      <c r="G30320" s="32"/>
      <c r="I30320" s="7"/>
      <c r="J30320" s="7"/>
      <c r="K30320" s="7"/>
      <c r="N30320" s="7"/>
    </row>
    <row r="30321" spans="4:14" s="1" customFormat="1">
      <c r="D30321" s="32"/>
      <c r="G30321" s="32"/>
      <c r="I30321" s="7"/>
      <c r="J30321" s="7"/>
      <c r="K30321" s="7"/>
      <c r="N30321" s="7"/>
    </row>
    <row r="30322" spans="4:14" s="1" customFormat="1">
      <c r="D30322" s="32"/>
      <c r="G30322" s="32"/>
      <c r="I30322" s="7"/>
      <c r="J30322" s="7"/>
      <c r="K30322" s="7"/>
      <c r="N30322" s="7"/>
    </row>
    <row r="30323" spans="4:14" s="1" customFormat="1">
      <c r="D30323" s="32"/>
      <c r="G30323" s="32"/>
      <c r="I30323" s="7"/>
      <c r="J30323" s="7"/>
      <c r="K30323" s="7"/>
      <c r="N30323" s="7"/>
    </row>
    <row r="30324" spans="4:14" s="1" customFormat="1">
      <c r="D30324" s="32"/>
      <c r="G30324" s="32"/>
      <c r="I30324" s="7"/>
      <c r="J30324" s="7"/>
      <c r="K30324" s="7"/>
      <c r="N30324" s="7"/>
    </row>
    <row r="30325" spans="4:14" s="1" customFormat="1">
      <c r="D30325" s="32"/>
      <c r="G30325" s="32"/>
      <c r="I30325" s="7"/>
      <c r="J30325" s="7"/>
      <c r="K30325" s="7"/>
      <c r="N30325" s="7"/>
    </row>
    <row r="30326" spans="4:14" s="1" customFormat="1">
      <c r="D30326" s="32"/>
      <c r="G30326" s="32"/>
      <c r="I30326" s="7"/>
      <c r="J30326" s="7"/>
      <c r="K30326" s="7"/>
      <c r="N30326" s="7"/>
    </row>
    <row r="30327" spans="4:14" s="1" customFormat="1">
      <c r="D30327" s="32"/>
      <c r="G30327" s="32"/>
      <c r="I30327" s="7"/>
      <c r="J30327" s="7"/>
      <c r="K30327" s="7"/>
      <c r="N30327" s="7"/>
    </row>
    <row r="30328" spans="4:14" s="1" customFormat="1">
      <c r="D30328" s="32"/>
      <c r="G30328" s="32"/>
      <c r="I30328" s="7"/>
      <c r="J30328" s="7"/>
      <c r="K30328" s="7"/>
      <c r="N30328" s="7"/>
    </row>
    <row r="30329" spans="4:14" s="1" customFormat="1">
      <c r="D30329" s="32"/>
      <c r="G30329" s="32"/>
      <c r="I30329" s="7"/>
      <c r="J30329" s="7"/>
      <c r="K30329" s="7"/>
      <c r="N30329" s="7"/>
    </row>
    <row r="30330" spans="4:14" s="1" customFormat="1">
      <c r="D30330" s="32"/>
      <c r="G30330" s="32"/>
      <c r="I30330" s="7"/>
      <c r="J30330" s="7"/>
      <c r="K30330" s="7"/>
      <c r="N30330" s="7"/>
    </row>
    <row r="30331" spans="4:14" s="1" customFormat="1">
      <c r="D30331" s="32"/>
      <c r="G30331" s="32"/>
      <c r="I30331" s="7"/>
      <c r="J30331" s="7"/>
      <c r="K30331" s="7"/>
      <c r="N30331" s="7"/>
    </row>
    <row r="30332" spans="4:14" s="1" customFormat="1">
      <c r="D30332" s="32"/>
      <c r="G30332" s="32"/>
      <c r="I30332" s="7"/>
      <c r="J30332" s="7"/>
      <c r="K30332" s="7"/>
      <c r="N30332" s="7"/>
    </row>
    <row r="30333" spans="4:14" s="1" customFormat="1">
      <c r="D30333" s="32"/>
      <c r="G30333" s="32"/>
      <c r="I30333" s="7"/>
      <c r="J30333" s="7"/>
      <c r="K30333" s="7"/>
      <c r="N30333" s="7"/>
    </row>
    <row r="30334" spans="4:14" s="1" customFormat="1">
      <c r="D30334" s="32"/>
      <c r="G30334" s="32"/>
      <c r="I30334" s="7"/>
      <c r="J30334" s="7"/>
      <c r="K30334" s="7"/>
      <c r="N30334" s="7"/>
    </row>
    <row r="30335" spans="4:14" s="1" customFormat="1">
      <c r="D30335" s="32"/>
      <c r="G30335" s="32"/>
      <c r="I30335" s="7"/>
      <c r="J30335" s="7"/>
      <c r="K30335" s="7"/>
      <c r="N30335" s="7"/>
    </row>
    <row r="30336" spans="4:14" s="1" customFormat="1">
      <c r="D30336" s="32"/>
      <c r="G30336" s="32"/>
      <c r="I30336" s="7"/>
      <c r="J30336" s="7"/>
      <c r="K30336" s="7"/>
      <c r="N30336" s="7"/>
    </row>
    <row r="30337" spans="4:14" s="1" customFormat="1">
      <c r="D30337" s="32"/>
      <c r="G30337" s="32"/>
      <c r="I30337" s="7"/>
      <c r="J30337" s="7"/>
      <c r="K30337" s="7"/>
      <c r="N30337" s="7"/>
    </row>
    <row r="30338" spans="4:14" s="1" customFormat="1">
      <c r="D30338" s="32"/>
      <c r="G30338" s="32"/>
      <c r="I30338" s="7"/>
      <c r="J30338" s="7"/>
      <c r="K30338" s="7"/>
      <c r="N30338" s="7"/>
    </row>
    <row r="30339" spans="4:14" s="1" customFormat="1">
      <c r="D30339" s="32"/>
      <c r="G30339" s="32"/>
      <c r="I30339" s="7"/>
      <c r="J30339" s="7"/>
      <c r="K30339" s="7"/>
      <c r="N30339" s="7"/>
    </row>
    <row r="30340" spans="4:14" s="1" customFormat="1">
      <c r="D30340" s="32"/>
      <c r="G30340" s="32"/>
      <c r="I30340" s="7"/>
      <c r="J30340" s="7"/>
      <c r="K30340" s="7"/>
      <c r="N30340" s="7"/>
    </row>
    <row r="30341" spans="4:14" s="1" customFormat="1">
      <c r="D30341" s="32"/>
      <c r="G30341" s="32"/>
      <c r="I30341" s="7"/>
      <c r="J30341" s="7"/>
      <c r="K30341" s="7"/>
      <c r="N30341" s="7"/>
    </row>
    <row r="30342" spans="4:14" s="1" customFormat="1">
      <c r="D30342" s="32"/>
      <c r="G30342" s="32"/>
      <c r="I30342" s="7"/>
      <c r="J30342" s="7"/>
      <c r="K30342" s="7"/>
      <c r="N30342" s="7"/>
    </row>
    <row r="30343" spans="4:14" s="1" customFormat="1">
      <c r="D30343" s="32"/>
      <c r="G30343" s="32"/>
      <c r="I30343" s="7"/>
      <c r="J30343" s="7"/>
      <c r="K30343" s="7"/>
      <c r="N30343" s="7"/>
    </row>
    <row r="30344" spans="4:14" s="1" customFormat="1">
      <c r="D30344" s="32"/>
      <c r="G30344" s="32"/>
      <c r="I30344" s="7"/>
      <c r="J30344" s="7"/>
      <c r="K30344" s="7"/>
      <c r="N30344" s="7"/>
    </row>
    <row r="30345" spans="4:14" s="1" customFormat="1">
      <c r="D30345" s="32"/>
      <c r="G30345" s="32"/>
      <c r="I30345" s="7"/>
      <c r="J30345" s="7"/>
      <c r="K30345" s="7"/>
      <c r="N30345" s="7"/>
    </row>
    <row r="30346" spans="4:14" s="1" customFormat="1">
      <c r="D30346" s="32"/>
      <c r="G30346" s="32"/>
      <c r="I30346" s="7"/>
      <c r="J30346" s="7"/>
      <c r="K30346" s="7"/>
      <c r="N30346" s="7"/>
    </row>
    <row r="30347" spans="4:14" s="1" customFormat="1">
      <c r="D30347" s="32"/>
      <c r="G30347" s="32"/>
      <c r="I30347" s="7"/>
      <c r="J30347" s="7"/>
      <c r="K30347" s="7"/>
      <c r="N30347" s="7"/>
    </row>
    <row r="30348" spans="4:14" s="1" customFormat="1">
      <c r="D30348" s="32"/>
      <c r="G30348" s="32"/>
      <c r="I30348" s="7"/>
      <c r="J30348" s="7"/>
      <c r="K30348" s="7"/>
      <c r="N30348" s="7"/>
    </row>
    <row r="30349" spans="4:14" s="1" customFormat="1">
      <c r="D30349" s="32"/>
      <c r="G30349" s="32"/>
      <c r="I30349" s="7"/>
      <c r="J30349" s="7"/>
      <c r="K30349" s="7"/>
      <c r="N30349" s="7"/>
    </row>
    <row r="30350" spans="4:14" s="1" customFormat="1">
      <c r="D30350" s="32"/>
      <c r="G30350" s="32"/>
      <c r="I30350" s="7"/>
      <c r="J30350" s="7"/>
      <c r="K30350" s="7"/>
      <c r="N30350" s="7"/>
    </row>
    <row r="30351" spans="4:14" s="1" customFormat="1">
      <c r="D30351" s="32"/>
      <c r="G30351" s="32"/>
      <c r="I30351" s="7"/>
      <c r="J30351" s="7"/>
      <c r="K30351" s="7"/>
      <c r="N30351" s="7"/>
    </row>
    <row r="30352" spans="4:14" s="1" customFormat="1">
      <c r="D30352" s="32"/>
      <c r="G30352" s="32"/>
      <c r="I30352" s="7"/>
      <c r="J30352" s="7"/>
      <c r="K30352" s="7"/>
      <c r="N30352" s="7"/>
    </row>
    <row r="30353" spans="4:14" s="1" customFormat="1">
      <c r="D30353" s="32"/>
      <c r="G30353" s="32"/>
      <c r="I30353" s="7"/>
      <c r="J30353" s="7"/>
      <c r="K30353" s="7"/>
      <c r="N30353" s="7"/>
    </row>
    <row r="30354" spans="4:14" s="1" customFormat="1">
      <c r="D30354" s="32"/>
      <c r="G30354" s="32"/>
      <c r="I30354" s="7"/>
      <c r="J30354" s="7"/>
      <c r="K30354" s="7"/>
      <c r="N30354" s="7"/>
    </row>
    <row r="30355" spans="4:14" s="1" customFormat="1">
      <c r="D30355" s="32"/>
      <c r="G30355" s="32"/>
      <c r="I30355" s="7"/>
      <c r="J30355" s="7"/>
      <c r="K30355" s="7"/>
      <c r="N30355" s="7"/>
    </row>
    <row r="30356" spans="4:14" s="1" customFormat="1">
      <c r="D30356" s="32"/>
      <c r="G30356" s="32"/>
      <c r="I30356" s="7"/>
      <c r="J30356" s="7"/>
      <c r="K30356" s="7"/>
      <c r="N30356" s="7"/>
    </row>
    <row r="30357" spans="4:14" s="1" customFormat="1">
      <c r="D30357" s="32"/>
      <c r="G30357" s="32"/>
      <c r="I30357" s="7"/>
      <c r="J30357" s="7"/>
      <c r="K30357" s="7"/>
      <c r="N30357" s="7"/>
    </row>
    <row r="30358" spans="4:14" s="1" customFormat="1">
      <c r="D30358" s="32"/>
      <c r="G30358" s="32"/>
      <c r="I30358" s="7"/>
      <c r="J30358" s="7"/>
      <c r="K30358" s="7"/>
      <c r="N30358" s="7"/>
    </row>
    <row r="30359" spans="4:14" s="1" customFormat="1">
      <c r="D30359" s="32"/>
      <c r="G30359" s="32"/>
      <c r="I30359" s="7"/>
      <c r="J30359" s="7"/>
      <c r="K30359" s="7"/>
      <c r="N30359" s="7"/>
    </row>
    <row r="30360" spans="4:14" s="1" customFormat="1">
      <c r="D30360" s="32"/>
      <c r="G30360" s="32"/>
      <c r="I30360" s="7"/>
      <c r="J30360" s="7"/>
      <c r="K30360" s="7"/>
      <c r="N30360" s="7"/>
    </row>
    <row r="30361" spans="4:14" s="1" customFormat="1">
      <c r="D30361" s="32"/>
      <c r="G30361" s="32"/>
      <c r="I30361" s="7"/>
      <c r="J30361" s="7"/>
      <c r="K30361" s="7"/>
      <c r="N30361" s="7"/>
    </row>
    <row r="30362" spans="4:14" s="1" customFormat="1">
      <c r="D30362" s="32"/>
      <c r="G30362" s="32"/>
      <c r="I30362" s="7"/>
      <c r="J30362" s="7"/>
      <c r="K30362" s="7"/>
      <c r="N30362" s="7"/>
    </row>
    <row r="30363" spans="4:14" s="1" customFormat="1">
      <c r="D30363" s="32"/>
      <c r="G30363" s="32"/>
      <c r="I30363" s="7"/>
      <c r="J30363" s="7"/>
      <c r="K30363" s="7"/>
      <c r="N30363" s="7"/>
    </row>
    <row r="30364" spans="4:14" s="1" customFormat="1">
      <c r="D30364" s="32"/>
      <c r="G30364" s="32"/>
      <c r="I30364" s="7"/>
      <c r="J30364" s="7"/>
      <c r="K30364" s="7"/>
      <c r="N30364" s="7"/>
    </row>
    <row r="30365" spans="4:14" s="1" customFormat="1">
      <c r="D30365" s="32"/>
      <c r="G30365" s="32"/>
      <c r="I30365" s="7"/>
      <c r="J30365" s="7"/>
      <c r="K30365" s="7"/>
      <c r="N30365" s="7"/>
    </row>
    <row r="30366" spans="4:14" s="1" customFormat="1">
      <c r="D30366" s="32"/>
      <c r="G30366" s="32"/>
      <c r="I30366" s="7"/>
      <c r="J30366" s="7"/>
      <c r="K30366" s="7"/>
      <c r="N30366" s="7"/>
    </row>
    <row r="30367" spans="4:14" s="1" customFormat="1">
      <c r="D30367" s="32"/>
      <c r="G30367" s="32"/>
      <c r="I30367" s="7"/>
      <c r="J30367" s="7"/>
      <c r="K30367" s="7"/>
      <c r="N30367" s="7"/>
    </row>
    <row r="30368" spans="4:14" s="1" customFormat="1">
      <c r="D30368" s="32"/>
      <c r="G30368" s="32"/>
      <c r="I30368" s="7"/>
      <c r="J30368" s="7"/>
      <c r="K30368" s="7"/>
      <c r="N30368" s="7"/>
    </row>
    <row r="30369" spans="4:14" s="1" customFormat="1">
      <c r="D30369" s="32"/>
      <c r="G30369" s="32"/>
      <c r="I30369" s="7"/>
      <c r="J30369" s="7"/>
      <c r="K30369" s="7"/>
      <c r="N30369" s="7"/>
    </row>
    <row r="30370" spans="4:14" s="1" customFormat="1">
      <c r="D30370" s="32"/>
      <c r="G30370" s="32"/>
      <c r="I30370" s="7"/>
      <c r="J30370" s="7"/>
      <c r="K30370" s="7"/>
      <c r="N30370" s="7"/>
    </row>
    <row r="30371" spans="4:14" s="1" customFormat="1">
      <c r="D30371" s="32"/>
      <c r="G30371" s="32"/>
      <c r="I30371" s="7"/>
      <c r="J30371" s="7"/>
      <c r="K30371" s="7"/>
      <c r="N30371" s="7"/>
    </row>
    <row r="30372" spans="4:14" s="1" customFormat="1">
      <c r="D30372" s="32"/>
      <c r="G30372" s="32"/>
      <c r="I30372" s="7"/>
      <c r="J30372" s="7"/>
      <c r="K30372" s="7"/>
      <c r="N30372" s="7"/>
    </row>
    <row r="30373" spans="4:14" s="1" customFormat="1">
      <c r="D30373" s="32"/>
      <c r="G30373" s="32"/>
      <c r="I30373" s="7"/>
      <c r="J30373" s="7"/>
      <c r="K30373" s="7"/>
      <c r="N30373" s="7"/>
    </row>
    <row r="30374" spans="4:14" s="1" customFormat="1">
      <c r="D30374" s="32"/>
      <c r="G30374" s="32"/>
      <c r="I30374" s="7"/>
      <c r="J30374" s="7"/>
      <c r="K30374" s="7"/>
      <c r="N30374" s="7"/>
    </row>
    <row r="30375" spans="4:14" s="1" customFormat="1">
      <c r="D30375" s="32"/>
      <c r="G30375" s="32"/>
      <c r="I30375" s="7"/>
      <c r="J30375" s="7"/>
      <c r="K30375" s="7"/>
      <c r="N30375" s="7"/>
    </row>
    <row r="30376" spans="4:14" s="1" customFormat="1">
      <c r="D30376" s="32"/>
      <c r="G30376" s="32"/>
      <c r="I30376" s="7"/>
      <c r="J30376" s="7"/>
      <c r="K30376" s="7"/>
      <c r="N30376" s="7"/>
    </row>
    <row r="30377" spans="4:14" s="1" customFormat="1">
      <c r="D30377" s="32"/>
      <c r="G30377" s="32"/>
      <c r="I30377" s="7"/>
      <c r="J30377" s="7"/>
      <c r="K30377" s="7"/>
      <c r="N30377" s="7"/>
    </row>
    <row r="30378" spans="4:14" s="1" customFormat="1">
      <c r="D30378" s="32"/>
      <c r="G30378" s="32"/>
      <c r="I30378" s="7"/>
      <c r="J30378" s="7"/>
      <c r="K30378" s="7"/>
      <c r="N30378" s="7"/>
    </row>
    <row r="30379" spans="4:14" s="1" customFormat="1">
      <c r="D30379" s="32"/>
      <c r="G30379" s="32"/>
      <c r="I30379" s="7"/>
      <c r="J30379" s="7"/>
      <c r="K30379" s="7"/>
      <c r="N30379" s="7"/>
    </row>
    <row r="30380" spans="4:14" s="1" customFormat="1">
      <c r="D30380" s="32"/>
      <c r="G30380" s="32"/>
      <c r="I30380" s="7"/>
      <c r="J30380" s="7"/>
      <c r="K30380" s="7"/>
      <c r="N30380" s="7"/>
    </row>
    <row r="30381" spans="4:14" s="1" customFormat="1">
      <c r="D30381" s="32"/>
      <c r="G30381" s="32"/>
      <c r="I30381" s="7"/>
      <c r="J30381" s="7"/>
      <c r="K30381" s="7"/>
      <c r="N30381" s="7"/>
    </row>
    <row r="30382" spans="4:14" s="1" customFormat="1">
      <c r="D30382" s="32"/>
      <c r="G30382" s="32"/>
      <c r="I30382" s="7"/>
      <c r="J30382" s="7"/>
      <c r="K30382" s="7"/>
      <c r="N30382" s="7"/>
    </row>
    <row r="30383" spans="4:14" s="1" customFormat="1">
      <c r="D30383" s="32"/>
      <c r="G30383" s="32"/>
      <c r="I30383" s="7"/>
      <c r="J30383" s="7"/>
      <c r="K30383" s="7"/>
      <c r="N30383" s="7"/>
    </row>
    <row r="30384" spans="4:14" s="1" customFormat="1">
      <c r="D30384" s="32"/>
      <c r="G30384" s="32"/>
      <c r="I30384" s="7"/>
      <c r="J30384" s="7"/>
      <c r="K30384" s="7"/>
      <c r="N30384" s="7"/>
    </row>
    <row r="30385" spans="4:14" s="1" customFormat="1">
      <c r="D30385" s="32"/>
      <c r="G30385" s="32"/>
      <c r="I30385" s="7"/>
      <c r="J30385" s="7"/>
      <c r="K30385" s="7"/>
      <c r="N30385" s="7"/>
    </row>
    <row r="30386" spans="4:14" s="1" customFormat="1">
      <c r="D30386" s="32"/>
      <c r="G30386" s="32"/>
      <c r="I30386" s="7"/>
      <c r="J30386" s="7"/>
      <c r="K30386" s="7"/>
      <c r="N30386" s="7"/>
    </row>
    <row r="30387" spans="4:14" s="1" customFormat="1">
      <c r="D30387" s="32"/>
      <c r="G30387" s="32"/>
      <c r="I30387" s="7"/>
      <c r="J30387" s="7"/>
      <c r="K30387" s="7"/>
      <c r="N30387" s="7"/>
    </row>
    <row r="30388" spans="4:14" s="1" customFormat="1">
      <c r="D30388" s="32"/>
      <c r="G30388" s="32"/>
      <c r="I30388" s="7"/>
      <c r="J30388" s="7"/>
      <c r="K30388" s="7"/>
      <c r="N30388" s="7"/>
    </row>
    <row r="30389" spans="4:14" s="1" customFormat="1">
      <c r="D30389" s="32"/>
      <c r="G30389" s="32"/>
      <c r="I30389" s="7"/>
      <c r="J30389" s="7"/>
      <c r="K30389" s="7"/>
      <c r="N30389" s="7"/>
    </row>
    <row r="30390" spans="4:14" s="1" customFormat="1">
      <c r="D30390" s="32"/>
      <c r="G30390" s="32"/>
      <c r="I30390" s="7"/>
      <c r="J30390" s="7"/>
      <c r="K30390" s="7"/>
      <c r="N30390" s="7"/>
    </row>
    <row r="30391" spans="4:14" s="1" customFormat="1">
      <c r="D30391" s="32"/>
      <c r="G30391" s="32"/>
      <c r="I30391" s="7"/>
      <c r="J30391" s="7"/>
      <c r="K30391" s="7"/>
      <c r="N30391" s="7"/>
    </row>
    <row r="30392" spans="4:14" s="1" customFormat="1">
      <c r="D30392" s="32"/>
      <c r="G30392" s="32"/>
      <c r="I30392" s="7"/>
      <c r="J30392" s="7"/>
      <c r="K30392" s="7"/>
      <c r="N30392" s="7"/>
    </row>
    <row r="30393" spans="4:14" s="1" customFormat="1">
      <c r="D30393" s="32"/>
      <c r="G30393" s="32"/>
      <c r="I30393" s="7"/>
      <c r="J30393" s="7"/>
      <c r="K30393" s="7"/>
      <c r="N30393" s="7"/>
    </row>
    <row r="30394" spans="4:14" s="1" customFormat="1">
      <c r="D30394" s="32"/>
      <c r="G30394" s="32"/>
      <c r="I30394" s="7"/>
      <c r="J30394" s="7"/>
      <c r="K30394" s="7"/>
      <c r="N30394" s="7"/>
    </row>
    <row r="30395" spans="4:14" s="1" customFormat="1">
      <c r="D30395" s="32"/>
      <c r="G30395" s="32"/>
      <c r="I30395" s="7"/>
      <c r="J30395" s="7"/>
      <c r="K30395" s="7"/>
      <c r="N30395" s="7"/>
    </row>
    <row r="30396" spans="4:14" s="1" customFormat="1">
      <c r="D30396" s="32"/>
      <c r="G30396" s="32"/>
      <c r="I30396" s="7"/>
      <c r="J30396" s="7"/>
      <c r="K30396" s="7"/>
      <c r="N30396" s="7"/>
    </row>
    <row r="30397" spans="4:14" s="1" customFormat="1">
      <c r="D30397" s="32"/>
      <c r="G30397" s="32"/>
      <c r="I30397" s="7"/>
      <c r="J30397" s="7"/>
      <c r="K30397" s="7"/>
      <c r="N30397" s="7"/>
    </row>
    <row r="30398" spans="4:14" s="1" customFormat="1">
      <c r="D30398" s="32"/>
      <c r="G30398" s="32"/>
      <c r="I30398" s="7"/>
      <c r="J30398" s="7"/>
      <c r="K30398" s="7"/>
      <c r="N30398" s="7"/>
    </row>
    <row r="30399" spans="4:14" s="1" customFormat="1">
      <c r="D30399" s="32"/>
      <c r="G30399" s="32"/>
      <c r="I30399" s="7"/>
      <c r="J30399" s="7"/>
      <c r="K30399" s="7"/>
      <c r="N30399" s="7"/>
    </row>
    <row r="30400" spans="4:14" s="1" customFormat="1">
      <c r="D30400" s="32"/>
      <c r="G30400" s="32"/>
      <c r="I30400" s="7"/>
      <c r="J30400" s="7"/>
      <c r="K30400" s="7"/>
      <c r="N30400" s="7"/>
    </row>
    <row r="30401" spans="4:14" s="1" customFormat="1">
      <c r="D30401" s="32"/>
      <c r="G30401" s="32"/>
      <c r="I30401" s="7"/>
      <c r="J30401" s="7"/>
      <c r="K30401" s="7"/>
      <c r="N30401" s="7"/>
    </row>
    <row r="30402" spans="4:14" s="1" customFormat="1">
      <c r="D30402" s="32"/>
      <c r="G30402" s="32"/>
      <c r="I30402" s="7"/>
      <c r="J30402" s="7"/>
      <c r="K30402" s="7"/>
      <c r="N30402" s="7"/>
    </row>
    <row r="30403" spans="4:14" s="1" customFormat="1">
      <c r="D30403" s="32"/>
      <c r="G30403" s="32"/>
      <c r="I30403" s="7"/>
      <c r="J30403" s="7"/>
      <c r="K30403" s="7"/>
      <c r="N30403" s="7"/>
    </row>
    <row r="30404" spans="4:14" s="1" customFormat="1">
      <c r="D30404" s="32"/>
      <c r="G30404" s="32"/>
      <c r="I30404" s="7"/>
      <c r="J30404" s="7"/>
      <c r="K30404" s="7"/>
      <c r="N30404" s="7"/>
    </row>
    <row r="30405" spans="4:14" s="1" customFormat="1">
      <c r="D30405" s="32"/>
      <c r="G30405" s="32"/>
      <c r="I30405" s="7"/>
      <c r="J30405" s="7"/>
      <c r="K30405" s="7"/>
      <c r="N30405" s="7"/>
    </row>
    <row r="30406" spans="4:14" s="1" customFormat="1">
      <c r="D30406" s="32"/>
      <c r="G30406" s="32"/>
      <c r="I30406" s="7"/>
      <c r="J30406" s="7"/>
      <c r="K30406" s="7"/>
      <c r="N30406" s="7"/>
    </row>
    <row r="30407" spans="4:14" s="1" customFormat="1">
      <c r="D30407" s="32"/>
      <c r="G30407" s="32"/>
      <c r="I30407" s="7"/>
      <c r="J30407" s="7"/>
      <c r="K30407" s="7"/>
      <c r="N30407" s="7"/>
    </row>
    <row r="30408" spans="4:14" s="1" customFormat="1">
      <c r="D30408" s="32"/>
      <c r="G30408" s="32"/>
      <c r="I30408" s="7"/>
      <c r="J30408" s="7"/>
      <c r="K30408" s="7"/>
      <c r="N30408" s="7"/>
    </row>
    <row r="30409" spans="4:14" s="1" customFormat="1">
      <c r="D30409" s="32"/>
      <c r="G30409" s="32"/>
      <c r="I30409" s="7"/>
      <c r="J30409" s="7"/>
      <c r="K30409" s="7"/>
      <c r="N30409" s="7"/>
    </row>
    <row r="30410" spans="4:14" s="1" customFormat="1">
      <c r="D30410" s="32"/>
      <c r="G30410" s="32"/>
      <c r="I30410" s="7"/>
      <c r="J30410" s="7"/>
      <c r="K30410" s="7"/>
      <c r="N30410" s="7"/>
    </row>
    <row r="30411" spans="4:14" s="1" customFormat="1">
      <c r="D30411" s="32"/>
      <c r="G30411" s="32"/>
      <c r="I30411" s="7"/>
      <c r="J30411" s="7"/>
      <c r="K30411" s="7"/>
      <c r="N30411" s="7"/>
    </row>
    <row r="30412" spans="4:14" s="1" customFormat="1">
      <c r="D30412" s="32"/>
      <c r="G30412" s="32"/>
      <c r="I30412" s="7"/>
      <c r="J30412" s="7"/>
      <c r="K30412" s="7"/>
      <c r="N30412" s="7"/>
    </row>
    <row r="30413" spans="4:14" s="1" customFormat="1">
      <c r="D30413" s="32"/>
      <c r="G30413" s="32"/>
      <c r="I30413" s="7"/>
      <c r="J30413" s="7"/>
      <c r="K30413" s="7"/>
      <c r="N30413" s="7"/>
    </row>
    <row r="30414" spans="4:14" s="1" customFormat="1">
      <c r="D30414" s="32"/>
      <c r="G30414" s="32"/>
      <c r="I30414" s="7"/>
      <c r="J30414" s="7"/>
      <c r="K30414" s="7"/>
      <c r="N30414" s="7"/>
    </row>
    <row r="30415" spans="4:14" s="1" customFormat="1">
      <c r="D30415" s="32"/>
      <c r="G30415" s="32"/>
      <c r="I30415" s="7"/>
      <c r="J30415" s="7"/>
      <c r="K30415" s="7"/>
      <c r="N30415" s="7"/>
    </row>
    <row r="30416" spans="4:14" s="1" customFormat="1">
      <c r="D30416" s="32"/>
      <c r="G30416" s="32"/>
      <c r="I30416" s="7"/>
      <c r="J30416" s="7"/>
      <c r="K30416" s="7"/>
      <c r="N30416" s="7"/>
    </row>
    <row r="30417" spans="4:14" s="1" customFormat="1">
      <c r="D30417" s="32"/>
      <c r="G30417" s="32"/>
      <c r="I30417" s="7"/>
      <c r="J30417" s="7"/>
      <c r="K30417" s="7"/>
      <c r="N30417" s="7"/>
    </row>
    <row r="30418" spans="4:14" s="1" customFormat="1">
      <c r="D30418" s="32"/>
      <c r="G30418" s="32"/>
      <c r="I30418" s="7"/>
      <c r="J30418" s="7"/>
      <c r="K30418" s="7"/>
      <c r="N30418" s="7"/>
    </row>
    <row r="30419" spans="4:14" s="1" customFormat="1">
      <c r="D30419" s="32"/>
      <c r="G30419" s="32"/>
      <c r="I30419" s="7"/>
      <c r="J30419" s="7"/>
      <c r="K30419" s="7"/>
      <c r="N30419" s="7"/>
    </row>
    <row r="30420" spans="4:14" s="1" customFormat="1">
      <c r="D30420" s="32"/>
      <c r="G30420" s="32"/>
      <c r="I30420" s="7"/>
      <c r="J30420" s="7"/>
      <c r="K30420" s="7"/>
      <c r="N30420" s="7"/>
    </row>
    <row r="30421" spans="4:14" s="1" customFormat="1">
      <c r="D30421" s="32"/>
      <c r="G30421" s="32"/>
      <c r="I30421" s="7"/>
      <c r="J30421" s="7"/>
      <c r="K30421" s="7"/>
      <c r="N30421" s="7"/>
    </row>
    <row r="30422" spans="4:14" s="1" customFormat="1">
      <c r="D30422" s="32"/>
      <c r="G30422" s="32"/>
      <c r="I30422" s="7"/>
      <c r="J30422" s="7"/>
      <c r="K30422" s="7"/>
      <c r="N30422" s="7"/>
    </row>
    <row r="30423" spans="4:14" s="1" customFormat="1">
      <c r="D30423" s="32"/>
      <c r="G30423" s="32"/>
      <c r="I30423" s="7"/>
      <c r="J30423" s="7"/>
      <c r="K30423" s="7"/>
      <c r="N30423" s="7"/>
    </row>
    <row r="30424" spans="4:14" s="1" customFormat="1">
      <c r="D30424" s="32"/>
      <c r="G30424" s="32"/>
      <c r="I30424" s="7"/>
      <c r="J30424" s="7"/>
      <c r="K30424" s="7"/>
      <c r="N30424" s="7"/>
    </row>
    <row r="30425" spans="4:14" s="1" customFormat="1">
      <c r="D30425" s="32"/>
      <c r="G30425" s="32"/>
      <c r="I30425" s="7"/>
      <c r="J30425" s="7"/>
      <c r="K30425" s="7"/>
      <c r="N30425" s="7"/>
    </row>
    <row r="30426" spans="4:14" s="1" customFormat="1">
      <c r="D30426" s="32"/>
      <c r="G30426" s="32"/>
      <c r="I30426" s="7"/>
      <c r="J30426" s="7"/>
      <c r="K30426" s="7"/>
      <c r="N30426" s="7"/>
    </row>
    <row r="30427" spans="4:14" s="1" customFormat="1">
      <c r="D30427" s="32"/>
      <c r="G30427" s="32"/>
      <c r="I30427" s="7"/>
      <c r="J30427" s="7"/>
      <c r="K30427" s="7"/>
      <c r="N30427" s="7"/>
    </row>
    <row r="30428" spans="4:14" s="1" customFormat="1">
      <c r="D30428" s="32"/>
      <c r="G30428" s="32"/>
      <c r="I30428" s="7"/>
      <c r="J30428" s="7"/>
      <c r="K30428" s="7"/>
      <c r="N30428" s="7"/>
    </row>
    <row r="30429" spans="4:14" s="1" customFormat="1">
      <c r="D30429" s="32"/>
      <c r="G30429" s="32"/>
      <c r="I30429" s="7"/>
      <c r="J30429" s="7"/>
      <c r="K30429" s="7"/>
      <c r="N30429" s="7"/>
    </row>
    <row r="30430" spans="4:14" s="1" customFormat="1">
      <c r="D30430" s="32"/>
      <c r="G30430" s="32"/>
      <c r="I30430" s="7"/>
      <c r="J30430" s="7"/>
      <c r="K30430" s="7"/>
      <c r="N30430" s="7"/>
    </row>
    <row r="30431" spans="4:14" s="1" customFormat="1">
      <c r="D30431" s="32"/>
      <c r="G30431" s="32"/>
      <c r="I30431" s="7"/>
      <c r="J30431" s="7"/>
      <c r="K30431" s="7"/>
      <c r="N30431" s="7"/>
    </row>
    <row r="30432" spans="4:14" s="1" customFormat="1">
      <c r="D30432" s="32"/>
      <c r="G30432" s="32"/>
      <c r="I30432" s="7"/>
      <c r="J30432" s="7"/>
      <c r="K30432" s="7"/>
      <c r="N30432" s="7"/>
    </row>
    <row r="30433" spans="4:14" s="1" customFormat="1">
      <c r="D30433" s="32"/>
      <c r="G30433" s="32"/>
      <c r="I30433" s="7"/>
      <c r="J30433" s="7"/>
      <c r="K30433" s="7"/>
      <c r="N30433" s="7"/>
    </row>
    <row r="30434" spans="4:14" s="1" customFormat="1">
      <c r="D30434" s="32"/>
      <c r="G30434" s="32"/>
      <c r="I30434" s="7"/>
      <c r="J30434" s="7"/>
      <c r="K30434" s="7"/>
      <c r="N30434" s="7"/>
    </row>
    <row r="30435" spans="4:14" s="1" customFormat="1">
      <c r="D30435" s="32"/>
      <c r="G30435" s="32"/>
      <c r="I30435" s="7"/>
      <c r="J30435" s="7"/>
      <c r="K30435" s="7"/>
      <c r="N30435" s="7"/>
    </row>
    <row r="30436" spans="4:14" s="1" customFormat="1">
      <c r="D30436" s="32"/>
      <c r="G30436" s="32"/>
      <c r="I30436" s="7"/>
      <c r="J30436" s="7"/>
      <c r="K30436" s="7"/>
      <c r="N30436" s="7"/>
    </row>
    <row r="30437" spans="4:14" s="1" customFormat="1">
      <c r="D30437" s="32"/>
      <c r="G30437" s="32"/>
      <c r="I30437" s="7"/>
      <c r="J30437" s="7"/>
      <c r="K30437" s="7"/>
      <c r="N30437" s="7"/>
    </row>
    <row r="30438" spans="4:14" s="1" customFormat="1">
      <c r="D30438" s="32"/>
      <c r="G30438" s="32"/>
      <c r="I30438" s="7"/>
      <c r="J30438" s="7"/>
      <c r="K30438" s="7"/>
      <c r="N30438" s="7"/>
    </row>
    <row r="30439" spans="4:14" s="1" customFormat="1">
      <c r="D30439" s="32"/>
      <c r="G30439" s="32"/>
      <c r="I30439" s="7"/>
      <c r="J30439" s="7"/>
      <c r="K30439" s="7"/>
      <c r="N30439" s="7"/>
    </row>
    <row r="30440" spans="4:14" s="1" customFormat="1">
      <c r="D30440" s="32"/>
      <c r="G30440" s="32"/>
      <c r="I30440" s="7"/>
      <c r="J30440" s="7"/>
      <c r="K30440" s="7"/>
      <c r="N30440" s="7"/>
    </row>
    <row r="30441" spans="4:14" s="1" customFormat="1">
      <c r="D30441" s="32"/>
      <c r="G30441" s="32"/>
      <c r="I30441" s="7"/>
      <c r="J30441" s="7"/>
      <c r="K30441" s="7"/>
      <c r="N30441" s="7"/>
    </row>
    <row r="30442" spans="4:14" s="1" customFormat="1">
      <c r="D30442" s="32"/>
      <c r="G30442" s="32"/>
      <c r="I30442" s="7"/>
      <c r="J30442" s="7"/>
      <c r="K30442" s="7"/>
      <c r="N30442" s="7"/>
    </row>
    <row r="30443" spans="4:14" s="1" customFormat="1">
      <c r="D30443" s="32"/>
      <c r="G30443" s="32"/>
      <c r="I30443" s="7"/>
      <c r="J30443" s="7"/>
      <c r="K30443" s="7"/>
      <c r="N30443" s="7"/>
    </row>
    <row r="30444" spans="4:14" s="1" customFormat="1">
      <c r="D30444" s="32"/>
      <c r="G30444" s="32"/>
      <c r="I30444" s="7"/>
      <c r="J30444" s="7"/>
      <c r="K30444" s="7"/>
      <c r="N30444" s="7"/>
    </row>
    <row r="30445" spans="4:14" s="1" customFormat="1">
      <c r="D30445" s="32"/>
      <c r="G30445" s="32"/>
      <c r="I30445" s="7"/>
      <c r="J30445" s="7"/>
      <c r="K30445" s="7"/>
      <c r="N30445" s="7"/>
    </row>
    <row r="30446" spans="4:14" s="1" customFormat="1">
      <c r="D30446" s="32"/>
      <c r="G30446" s="32"/>
      <c r="I30446" s="7"/>
      <c r="J30446" s="7"/>
      <c r="K30446" s="7"/>
      <c r="N30446" s="7"/>
    </row>
    <row r="30447" spans="4:14" s="1" customFormat="1">
      <c r="D30447" s="32"/>
      <c r="G30447" s="32"/>
      <c r="I30447" s="7"/>
      <c r="J30447" s="7"/>
      <c r="K30447" s="7"/>
      <c r="N30447" s="7"/>
    </row>
    <row r="30448" spans="4:14" s="1" customFormat="1">
      <c r="D30448" s="32"/>
      <c r="G30448" s="32"/>
      <c r="I30448" s="7"/>
      <c r="J30448" s="7"/>
      <c r="K30448" s="7"/>
      <c r="N30448" s="7"/>
    </row>
    <row r="30449" spans="4:14" s="1" customFormat="1">
      <c r="D30449" s="32"/>
      <c r="G30449" s="32"/>
      <c r="I30449" s="7"/>
      <c r="J30449" s="7"/>
      <c r="K30449" s="7"/>
      <c r="N30449" s="7"/>
    </row>
    <row r="30450" spans="4:14" s="1" customFormat="1">
      <c r="D30450" s="32"/>
      <c r="G30450" s="32"/>
      <c r="I30450" s="7"/>
      <c r="J30450" s="7"/>
      <c r="K30450" s="7"/>
      <c r="N30450" s="7"/>
    </row>
    <row r="30451" spans="4:14" s="1" customFormat="1">
      <c r="D30451" s="32"/>
      <c r="G30451" s="32"/>
      <c r="I30451" s="7"/>
      <c r="J30451" s="7"/>
      <c r="K30451" s="7"/>
      <c r="N30451" s="7"/>
    </row>
    <row r="30452" spans="4:14" s="1" customFormat="1">
      <c r="D30452" s="32"/>
      <c r="G30452" s="32"/>
      <c r="I30452" s="7"/>
      <c r="J30452" s="7"/>
      <c r="K30452" s="7"/>
      <c r="N30452" s="7"/>
    </row>
    <row r="30453" spans="4:14" s="1" customFormat="1">
      <c r="D30453" s="32"/>
      <c r="G30453" s="32"/>
      <c r="I30453" s="7"/>
      <c r="J30453" s="7"/>
      <c r="K30453" s="7"/>
      <c r="N30453" s="7"/>
    </row>
    <row r="30454" spans="4:14" s="1" customFormat="1">
      <c r="D30454" s="32"/>
      <c r="G30454" s="32"/>
      <c r="I30454" s="7"/>
      <c r="J30454" s="7"/>
      <c r="K30454" s="7"/>
      <c r="N30454" s="7"/>
    </row>
    <row r="30455" spans="4:14" s="1" customFormat="1">
      <c r="D30455" s="32"/>
      <c r="G30455" s="32"/>
      <c r="I30455" s="7"/>
      <c r="J30455" s="7"/>
      <c r="K30455" s="7"/>
      <c r="N30455" s="7"/>
    </row>
    <row r="30456" spans="4:14" s="1" customFormat="1">
      <c r="D30456" s="32"/>
      <c r="G30456" s="32"/>
      <c r="I30456" s="7"/>
      <c r="J30456" s="7"/>
      <c r="K30456" s="7"/>
      <c r="N30456" s="7"/>
    </row>
    <row r="30457" spans="4:14" s="1" customFormat="1">
      <c r="D30457" s="32"/>
      <c r="G30457" s="32"/>
      <c r="I30457" s="7"/>
      <c r="J30457" s="7"/>
      <c r="K30457" s="7"/>
      <c r="N30457" s="7"/>
    </row>
    <row r="30458" spans="4:14" s="1" customFormat="1">
      <c r="D30458" s="32"/>
      <c r="G30458" s="32"/>
      <c r="I30458" s="7"/>
      <c r="J30458" s="7"/>
      <c r="K30458" s="7"/>
      <c r="N30458" s="7"/>
    </row>
    <row r="30459" spans="4:14" s="1" customFormat="1">
      <c r="D30459" s="32"/>
      <c r="G30459" s="32"/>
      <c r="I30459" s="7"/>
      <c r="J30459" s="7"/>
      <c r="K30459" s="7"/>
      <c r="N30459" s="7"/>
    </row>
    <row r="30460" spans="4:14" s="1" customFormat="1">
      <c r="D30460" s="32"/>
      <c r="G30460" s="32"/>
      <c r="I30460" s="7"/>
      <c r="J30460" s="7"/>
      <c r="K30460" s="7"/>
      <c r="N30460" s="7"/>
    </row>
    <row r="30461" spans="4:14" s="1" customFormat="1">
      <c r="D30461" s="32"/>
      <c r="G30461" s="32"/>
      <c r="I30461" s="7"/>
      <c r="J30461" s="7"/>
      <c r="K30461" s="7"/>
      <c r="N30461" s="7"/>
    </row>
    <row r="30462" spans="4:14" s="1" customFormat="1">
      <c r="D30462" s="32"/>
      <c r="G30462" s="32"/>
      <c r="I30462" s="7"/>
      <c r="J30462" s="7"/>
      <c r="K30462" s="7"/>
      <c r="N30462" s="7"/>
    </row>
    <row r="30463" spans="4:14" s="1" customFormat="1">
      <c r="D30463" s="32"/>
      <c r="G30463" s="32"/>
      <c r="I30463" s="7"/>
      <c r="J30463" s="7"/>
      <c r="K30463" s="7"/>
      <c r="N30463" s="7"/>
    </row>
    <row r="30464" spans="4:14" s="1" customFormat="1">
      <c r="D30464" s="32"/>
      <c r="G30464" s="32"/>
      <c r="I30464" s="7"/>
      <c r="J30464" s="7"/>
      <c r="K30464" s="7"/>
      <c r="N30464" s="7"/>
    </row>
    <row r="30465" spans="4:14" s="1" customFormat="1">
      <c r="D30465" s="32"/>
      <c r="G30465" s="32"/>
      <c r="I30465" s="7"/>
      <c r="J30465" s="7"/>
      <c r="K30465" s="7"/>
      <c r="N30465" s="7"/>
    </row>
    <row r="30466" spans="4:14" s="1" customFormat="1">
      <c r="D30466" s="32"/>
      <c r="G30466" s="32"/>
      <c r="I30466" s="7"/>
      <c r="J30466" s="7"/>
      <c r="K30466" s="7"/>
      <c r="N30466" s="7"/>
    </row>
    <row r="30467" spans="4:14" s="1" customFormat="1">
      <c r="D30467" s="32"/>
      <c r="G30467" s="32"/>
      <c r="I30467" s="7"/>
      <c r="J30467" s="7"/>
      <c r="K30467" s="7"/>
      <c r="N30467" s="7"/>
    </row>
    <row r="30468" spans="4:14" s="1" customFormat="1">
      <c r="D30468" s="32"/>
      <c r="G30468" s="32"/>
      <c r="I30468" s="7"/>
      <c r="J30468" s="7"/>
      <c r="K30468" s="7"/>
      <c r="N30468" s="7"/>
    </row>
    <row r="30469" spans="4:14" s="1" customFormat="1">
      <c r="D30469" s="32"/>
      <c r="G30469" s="32"/>
      <c r="I30469" s="7"/>
      <c r="J30469" s="7"/>
      <c r="K30469" s="7"/>
      <c r="N30469" s="7"/>
    </row>
    <row r="30470" spans="4:14" s="1" customFormat="1">
      <c r="D30470" s="32"/>
      <c r="G30470" s="32"/>
      <c r="I30470" s="7"/>
      <c r="J30470" s="7"/>
      <c r="K30470" s="7"/>
      <c r="N30470" s="7"/>
    </row>
    <row r="30471" spans="4:14" s="1" customFormat="1">
      <c r="D30471" s="32"/>
      <c r="G30471" s="32"/>
      <c r="I30471" s="7"/>
      <c r="J30471" s="7"/>
      <c r="K30471" s="7"/>
      <c r="N30471" s="7"/>
    </row>
    <row r="30472" spans="4:14" s="1" customFormat="1">
      <c r="D30472" s="32"/>
      <c r="G30472" s="32"/>
      <c r="I30472" s="7"/>
      <c r="J30472" s="7"/>
      <c r="K30472" s="7"/>
      <c r="N30472" s="7"/>
    </row>
    <row r="30473" spans="4:14" s="1" customFormat="1">
      <c r="D30473" s="32"/>
      <c r="G30473" s="32"/>
      <c r="I30473" s="7"/>
      <c r="J30473" s="7"/>
      <c r="K30473" s="7"/>
      <c r="N30473" s="7"/>
    </row>
    <row r="30474" spans="4:14" s="1" customFormat="1">
      <c r="D30474" s="32"/>
      <c r="G30474" s="32"/>
      <c r="I30474" s="7"/>
      <c r="J30474" s="7"/>
      <c r="K30474" s="7"/>
      <c r="N30474" s="7"/>
    </row>
    <row r="30475" spans="4:14" s="1" customFormat="1">
      <c r="D30475" s="32"/>
      <c r="G30475" s="32"/>
      <c r="I30475" s="7"/>
      <c r="J30475" s="7"/>
      <c r="K30475" s="7"/>
      <c r="N30475" s="7"/>
    </row>
    <row r="30476" spans="4:14" s="1" customFormat="1">
      <c r="D30476" s="32"/>
      <c r="G30476" s="32"/>
      <c r="I30476" s="7"/>
      <c r="J30476" s="7"/>
      <c r="K30476" s="7"/>
      <c r="N30476" s="7"/>
    </row>
    <row r="30477" spans="4:14" s="1" customFormat="1">
      <c r="D30477" s="32"/>
      <c r="G30477" s="32"/>
      <c r="I30477" s="7"/>
      <c r="J30477" s="7"/>
      <c r="K30477" s="7"/>
      <c r="N30477" s="7"/>
    </row>
    <row r="30478" spans="4:14" s="1" customFormat="1">
      <c r="D30478" s="32"/>
      <c r="G30478" s="32"/>
      <c r="I30478" s="7"/>
      <c r="J30478" s="7"/>
      <c r="K30478" s="7"/>
      <c r="N30478" s="7"/>
    </row>
    <row r="30479" spans="4:14" s="1" customFormat="1">
      <c r="D30479" s="32"/>
      <c r="G30479" s="32"/>
      <c r="I30479" s="7"/>
      <c r="J30479" s="7"/>
      <c r="K30479" s="7"/>
      <c r="N30479" s="7"/>
    </row>
    <row r="30480" spans="4:14" s="1" customFormat="1">
      <c r="D30480" s="32"/>
      <c r="G30480" s="32"/>
      <c r="I30480" s="7"/>
      <c r="J30480" s="7"/>
      <c r="K30480" s="7"/>
      <c r="N30480" s="7"/>
    </row>
    <row r="30481" spans="4:14" s="1" customFormat="1">
      <c r="D30481" s="32"/>
      <c r="G30481" s="32"/>
      <c r="I30481" s="7"/>
      <c r="J30481" s="7"/>
      <c r="K30481" s="7"/>
      <c r="N30481" s="7"/>
    </row>
    <row r="30482" spans="4:14" s="1" customFormat="1">
      <c r="D30482" s="32"/>
      <c r="G30482" s="32"/>
      <c r="I30482" s="7"/>
      <c r="J30482" s="7"/>
      <c r="K30482" s="7"/>
      <c r="N30482" s="7"/>
    </row>
    <row r="30483" spans="4:14" s="1" customFormat="1">
      <c r="D30483" s="32"/>
      <c r="G30483" s="32"/>
      <c r="I30483" s="7"/>
      <c r="J30483" s="7"/>
      <c r="K30483" s="7"/>
      <c r="N30483" s="7"/>
    </row>
    <row r="30484" spans="4:14" s="1" customFormat="1">
      <c r="D30484" s="32"/>
      <c r="G30484" s="32"/>
      <c r="I30484" s="7"/>
      <c r="J30484" s="7"/>
      <c r="K30484" s="7"/>
      <c r="N30484" s="7"/>
    </row>
    <row r="30485" spans="4:14" s="1" customFormat="1">
      <c r="D30485" s="32"/>
      <c r="G30485" s="32"/>
      <c r="I30485" s="7"/>
      <c r="J30485" s="7"/>
      <c r="K30485" s="7"/>
      <c r="N30485" s="7"/>
    </row>
    <row r="30486" spans="4:14" s="1" customFormat="1">
      <c r="D30486" s="32"/>
      <c r="G30486" s="32"/>
      <c r="I30486" s="7"/>
      <c r="J30486" s="7"/>
      <c r="K30486" s="7"/>
      <c r="N30486" s="7"/>
    </row>
    <row r="30487" spans="4:14" s="1" customFormat="1">
      <c r="D30487" s="32"/>
      <c r="G30487" s="32"/>
      <c r="I30487" s="7"/>
      <c r="J30487" s="7"/>
      <c r="K30487" s="7"/>
      <c r="N30487" s="7"/>
    </row>
    <row r="30488" spans="4:14" s="1" customFormat="1">
      <c r="D30488" s="32"/>
      <c r="G30488" s="32"/>
      <c r="I30488" s="7"/>
      <c r="J30488" s="7"/>
      <c r="K30488" s="7"/>
      <c r="N30488" s="7"/>
    </row>
    <row r="30489" spans="4:14" s="1" customFormat="1">
      <c r="D30489" s="32"/>
      <c r="G30489" s="32"/>
      <c r="I30489" s="7"/>
      <c r="J30489" s="7"/>
      <c r="K30489" s="7"/>
      <c r="N30489" s="7"/>
    </row>
    <row r="30490" spans="4:14" s="1" customFormat="1">
      <c r="D30490" s="32"/>
      <c r="G30490" s="32"/>
      <c r="I30490" s="7"/>
      <c r="J30490" s="7"/>
      <c r="K30490" s="7"/>
      <c r="N30490" s="7"/>
    </row>
    <row r="30491" spans="4:14" s="1" customFormat="1">
      <c r="D30491" s="32"/>
      <c r="G30491" s="32"/>
      <c r="I30491" s="7"/>
      <c r="J30491" s="7"/>
      <c r="K30491" s="7"/>
      <c r="N30491" s="7"/>
    </row>
    <row r="30492" spans="4:14" s="1" customFormat="1">
      <c r="D30492" s="32"/>
      <c r="G30492" s="32"/>
      <c r="I30492" s="7"/>
      <c r="J30492" s="7"/>
      <c r="K30492" s="7"/>
      <c r="N30492" s="7"/>
    </row>
    <row r="30493" spans="4:14" s="1" customFormat="1">
      <c r="D30493" s="32"/>
      <c r="G30493" s="32"/>
      <c r="I30493" s="7"/>
      <c r="J30493" s="7"/>
      <c r="K30493" s="7"/>
      <c r="N30493" s="7"/>
    </row>
    <row r="30494" spans="4:14" s="1" customFormat="1">
      <c r="D30494" s="32"/>
      <c r="G30494" s="32"/>
      <c r="I30494" s="7"/>
      <c r="J30494" s="7"/>
      <c r="K30494" s="7"/>
      <c r="N30494" s="7"/>
    </row>
    <row r="30495" spans="4:14" s="1" customFormat="1">
      <c r="D30495" s="32"/>
      <c r="G30495" s="32"/>
      <c r="I30495" s="7"/>
      <c r="J30495" s="7"/>
      <c r="K30495" s="7"/>
      <c r="N30495" s="7"/>
    </row>
    <row r="30496" spans="4:14" s="1" customFormat="1">
      <c r="D30496" s="32"/>
      <c r="G30496" s="32"/>
      <c r="I30496" s="7"/>
      <c r="J30496" s="7"/>
      <c r="K30496" s="7"/>
      <c r="N30496" s="7"/>
    </row>
    <row r="30497" spans="4:14" s="1" customFormat="1">
      <c r="D30497" s="32"/>
      <c r="G30497" s="32"/>
      <c r="I30497" s="7"/>
      <c r="J30497" s="7"/>
      <c r="K30497" s="7"/>
      <c r="N30497" s="7"/>
    </row>
    <row r="30498" spans="4:14" s="1" customFormat="1">
      <c r="D30498" s="32"/>
      <c r="G30498" s="32"/>
      <c r="I30498" s="7"/>
      <c r="J30498" s="7"/>
      <c r="K30498" s="7"/>
      <c r="N30498" s="7"/>
    </row>
    <row r="30499" spans="4:14" s="1" customFormat="1">
      <c r="D30499" s="32"/>
      <c r="G30499" s="32"/>
      <c r="I30499" s="7"/>
      <c r="J30499" s="7"/>
      <c r="K30499" s="7"/>
      <c r="N30499" s="7"/>
    </row>
    <row r="30500" spans="4:14" s="1" customFormat="1">
      <c r="D30500" s="32"/>
      <c r="G30500" s="32"/>
      <c r="I30500" s="7"/>
      <c r="J30500" s="7"/>
      <c r="K30500" s="7"/>
      <c r="N30500" s="7"/>
    </row>
    <row r="30501" spans="4:14" s="1" customFormat="1">
      <c r="D30501" s="32"/>
      <c r="G30501" s="32"/>
      <c r="I30501" s="7"/>
      <c r="J30501" s="7"/>
      <c r="K30501" s="7"/>
      <c r="N30501" s="7"/>
    </row>
    <row r="30502" spans="4:14" s="1" customFormat="1">
      <c r="D30502" s="32"/>
      <c r="G30502" s="32"/>
      <c r="I30502" s="7"/>
      <c r="J30502" s="7"/>
      <c r="K30502" s="7"/>
      <c r="N30502" s="7"/>
    </row>
    <row r="30503" spans="4:14" s="1" customFormat="1">
      <c r="D30503" s="32"/>
      <c r="G30503" s="32"/>
      <c r="I30503" s="7"/>
      <c r="J30503" s="7"/>
      <c r="K30503" s="7"/>
      <c r="N30503" s="7"/>
    </row>
    <row r="30504" spans="4:14" s="1" customFormat="1">
      <c r="D30504" s="32"/>
      <c r="G30504" s="32"/>
      <c r="I30504" s="7"/>
      <c r="J30504" s="7"/>
      <c r="K30504" s="7"/>
      <c r="N30504" s="7"/>
    </row>
    <row r="30505" spans="4:14" s="1" customFormat="1">
      <c r="D30505" s="32"/>
      <c r="G30505" s="32"/>
      <c r="I30505" s="7"/>
      <c r="J30505" s="7"/>
      <c r="K30505" s="7"/>
      <c r="N30505" s="7"/>
    </row>
    <row r="30506" spans="4:14" s="1" customFormat="1">
      <c r="D30506" s="32"/>
      <c r="G30506" s="32"/>
      <c r="I30506" s="7"/>
      <c r="J30506" s="7"/>
      <c r="K30506" s="7"/>
      <c r="N30506" s="7"/>
    </row>
    <row r="30507" spans="4:14" s="1" customFormat="1">
      <c r="D30507" s="32"/>
      <c r="G30507" s="32"/>
      <c r="I30507" s="7"/>
      <c r="J30507" s="7"/>
      <c r="K30507" s="7"/>
      <c r="N30507" s="7"/>
    </row>
    <row r="30508" spans="4:14" s="1" customFormat="1">
      <c r="D30508" s="32"/>
      <c r="G30508" s="32"/>
      <c r="I30508" s="7"/>
      <c r="J30508" s="7"/>
      <c r="K30508" s="7"/>
      <c r="N30508" s="7"/>
    </row>
    <row r="30509" spans="4:14" s="1" customFormat="1">
      <c r="D30509" s="32"/>
      <c r="G30509" s="32"/>
      <c r="I30509" s="7"/>
      <c r="J30509" s="7"/>
      <c r="K30509" s="7"/>
      <c r="N30509" s="7"/>
    </row>
    <row r="30510" spans="4:14" s="1" customFormat="1">
      <c r="D30510" s="32"/>
      <c r="G30510" s="32"/>
      <c r="I30510" s="7"/>
      <c r="J30510" s="7"/>
      <c r="K30510" s="7"/>
      <c r="N30510" s="7"/>
    </row>
    <row r="30511" spans="4:14" s="1" customFormat="1">
      <c r="D30511" s="32"/>
      <c r="G30511" s="32"/>
      <c r="I30511" s="7"/>
      <c r="J30511" s="7"/>
      <c r="K30511" s="7"/>
      <c r="N30511" s="7"/>
    </row>
    <row r="30512" spans="4:14" s="1" customFormat="1">
      <c r="D30512" s="32"/>
      <c r="G30512" s="32"/>
      <c r="I30512" s="7"/>
      <c r="J30512" s="7"/>
      <c r="K30512" s="7"/>
      <c r="N30512" s="7"/>
    </row>
    <row r="30513" spans="4:14" s="1" customFormat="1">
      <c r="D30513" s="32"/>
      <c r="G30513" s="32"/>
      <c r="I30513" s="7"/>
      <c r="J30513" s="7"/>
      <c r="K30513" s="7"/>
      <c r="N30513" s="7"/>
    </row>
    <row r="30514" spans="4:14" s="1" customFormat="1">
      <c r="D30514" s="32"/>
      <c r="G30514" s="32"/>
      <c r="I30514" s="7"/>
      <c r="J30514" s="7"/>
      <c r="K30514" s="7"/>
      <c r="N30514" s="7"/>
    </row>
    <row r="30515" spans="4:14" s="1" customFormat="1">
      <c r="D30515" s="32"/>
      <c r="G30515" s="32"/>
      <c r="I30515" s="7"/>
      <c r="J30515" s="7"/>
      <c r="K30515" s="7"/>
      <c r="N30515" s="7"/>
    </row>
    <row r="30516" spans="4:14" s="1" customFormat="1">
      <c r="D30516" s="32"/>
      <c r="G30516" s="32"/>
      <c r="I30516" s="7"/>
      <c r="J30516" s="7"/>
      <c r="K30516" s="7"/>
      <c r="N30516" s="7"/>
    </row>
    <row r="30517" spans="4:14" s="1" customFormat="1">
      <c r="D30517" s="32"/>
      <c r="G30517" s="32"/>
      <c r="I30517" s="7"/>
      <c r="J30517" s="7"/>
      <c r="K30517" s="7"/>
      <c r="N30517" s="7"/>
    </row>
    <row r="30518" spans="4:14" s="1" customFormat="1">
      <c r="D30518" s="32"/>
      <c r="G30518" s="32"/>
      <c r="I30518" s="7"/>
      <c r="J30518" s="7"/>
      <c r="K30518" s="7"/>
      <c r="N30518" s="7"/>
    </row>
    <row r="30519" spans="4:14" s="1" customFormat="1">
      <c r="D30519" s="32"/>
      <c r="G30519" s="32"/>
      <c r="I30519" s="7"/>
      <c r="J30519" s="7"/>
      <c r="K30519" s="7"/>
      <c r="N30519" s="7"/>
    </row>
    <row r="30520" spans="4:14" s="1" customFormat="1">
      <c r="D30520" s="32"/>
      <c r="G30520" s="32"/>
      <c r="I30520" s="7"/>
      <c r="J30520" s="7"/>
      <c r="K30520" s="7"/>
      <c r="N30520" s="7"/>
    </row>
    <row r="30521" spans="4:14" s="1" customFormat="1">
      <c r="D30521" s="32"/>
      <c r="G30521" s="32"/>
      <c r="I30521" s="7"/>
      <c r="J30521" s="7"/>
      <c r="K30521" s="7"/>
      <c r="N30521" s="7"/>
    </row>
    <row r="30522" spans="4:14" s="1" customFormat="1">
      <c r="D30522" s="32"/>
      <c r="G30522" s="32"/>
      <c r="I30522" s="7"/>
      <c r="J30522" s="7"/>
      <c r="K30522" s="7"/>
      <c r="N30522" s="7"/>
    </row>
    <row r="30523" spans="4:14" s="1" customFormat="1">
      <c r="D30523" s="32"/>
      <c r="G30523" s="32"/>
      <c r="I30523" s="7"/>
      <c r="J30523" s="7"/>
      <c r="K30523" s="7"/>
      <c r="N30523" s="7"/>
    </row>
    <row r="30524" spans="4:14" s="1" customFormat="1">
      <c r="D30524" s="32"/>
      <c r="G30524" s="32"/>
      <c r="I30524" s="7"/>
      <c r="J30524" s="7"/>
      <c r="K30524" s="7"/>
      <c r="N30524" s="7"/>
    </row>
    <row r="30525" spans="4:14" s="1" customFormat="1">
      <c r="D30525" s="32"/>
      <c r="G30525" s="32"/>
      <c r="I30525" s="7"/>
      <c r="J30525" s="7"/>
      <c r="K30525" s="7"/>
      <c r="N30525" s="7"/>
    </row>
    <row r="30526" spans="4:14" s="1" customFormat="1">
      <c r="D30526" s="32"/>
      <c r="G30526" s="32"/>
      <c r="I30526" s="7"/>
      <c r="J30526" s="7"/>
      <c r="K30526" s="7"/>
      <c r="N30526" s="7"/>
    </row>
    <row r="30527" spans="4:14" s="1" customFormat="1">
      <c r="D30527" s="32"/>
      <c r="G30527" s="32"/>
      <c r="I30527" s="7"/>
      <c r="J30527" s="7"/>
      <c r="K30527" s="7"/>
      <c r="N30527" s="7"/>
    </row>
    <row r="30528" spans="4:14" s="1" customFormat="1">
      <c r="D30528" s="32"/>
      <c r="G30528" s="32"/>
      <c r="I30528" s="7"/>
      <c r="J30528" s="7"/>
      <c r="K30528" s="7"/>
      <c r="N30528" s="7"/>
    </row>
    <row r="30529" spans="4:14" s="1" customFormat="1">
      <c r="D30529" s="32"/>
      <c r="G30529" s="32"/>
      <c r="I30529" s="7"/>
      <c r="J30529" s="7"/>
      <c r="K30529" s="7"/>
      <c r="N30529" s="7"/>
    </row>
    <row r="30530" spans="4:14" s="1" customFormat="1">
      <c r="D30530" s="32"/>
      <c r="G30530" s="32"/>
      <c r="I30530" s="7"/>
      <c r="J30530" s="7"/>
      <c r="K30530" s="7"/>
      <c r="N30530" s="7"/>
    </row>
    <row r="30531" spans="4:14" s="1" customFormat="1">
      <c r="D30531" s="32"/>
      <c r="G30531" s="32"/>
      <c r="I30531" s="7"/>
      <c r="J30531" s="7"/>
      <c r="K30531" s="7"/>
      <c r="N30531" s="7"/>
    </row>
    <row r="30532" spans="4:14" s="1" customFormat="1">
      <c r="D30532" s="32"/>
      <c r="G30532" s="32"/>
      <c r="I30532" s="7"/>
      <c r="J30532" s="7"/>
      <c r="K30532" s="7"/>
      <c r="N30532" s="7"/>
    </row>
    <row r="30533" spans="4:14" s="1" customFormat="1">
      <c r="D30533" s="32"/>
      <c r="G30533" s="32"/>
      <c r="I30533" s="7"/>
      <c r="J30533" s="7"/>
      <c r="K30533" s="7"/>
      <c r="N30533" s="7"/>
    </row>
    <row r="30534" spans="4:14" s="1" customFormat="1">
      <c r="D30534" s="32"/>
      <c r="G30534" s="32"/>
      <c r="I30534" s="7"/>
      <c r="J30534" s="7"/>
      <c r="K30534" s="7"/>
      <c r="N30534" s="7"/>
    </row>
    <row r="30535" spans="4:14" s="1" customFormat="1">
      <c r="D30535" s="32"/>
      <c r="G30535" s="32"/>
      <c r="I30535" s="7"/>
      <c r="J30535" s="7"/>
      <c r="K30535" s="7"/>
      <c r="N30535" s="7"/>
    </row>
    <row r="30536" spans="4:14" s="1" customFormat="1">
      <c r="D30536" s="32"/>
      <c r="G30536" s="32"/>
      <c r="I30536" s="7"/>
      <c r="J30536" s="7"/>
      <c r="K30536" s="7"/>
      <c r="N30536" s="7"/>
    </row>
    <row r="30537" spans="4:14" s="1" customFormat="1">
      <c r="D30537" s="32"/>
      <c r="G30537" s="32"/>
      <c r="I30537" s="7"/>
      <c r="J30537" s="7"/>
      <c r="K30537" s="7"/>
      <c r="N30537" s="7"/>
    </row>
    <row r="30538" spans="4:14" s="1" customFormat="1">
      <c r="D30538" s="32"/>
      <c r="G30538" s="32"/>
      <c r="I30538" s="7"/>
      <c r="J30538" s="7"/>
      <c r="K30538" s="7"/>
      <c r="N30538" s="7"/>
    </row>
    <row r="30539" spans="4:14" s="1" customFormat="1">
      <c r="D30539" s="32"/>
      <c r="G30539" s="32"/>
      <c r="I30539" s="7"/>
      <c r="J30539" s="7"/>
      <c r="K30539" s="7"/>
      <c r="N30539" s="7"/>
    </row>
    <row r="30540" spans="4:14" s="1" customFormat="1">
      <c r="D30540" s="32"/>
      <c r="G30540" s="32"/>
      <c r="I30540" s="7"/>
      <c r="J30540" s="7"/>
      <c r="K30540" s="7"/>
      <c r="N30540" s="7"/>
    </row>
    <row r="30541" spans="4:14" s="1" customFormat="1">
      <c r="D30541" s="32"/>
      <c r="G30541" s="32"/>
      <c r="I30541" s="7"/>
      <c r="J30541" s="7"/>
      <c r="K30541" s="7"/>
      <c r="N30541" s="7"/>
    </row>
    <row r="30542" spans="4:14" s="1" customFormat="1">
      <c r="D30542" s="32"/>
      <c r="G30542" s="32"/>
      <c r="I30542" s="7"/>
      <c r="J30542" s="7"/>
      <c r="K30542" s="7"/>
      <c r="N30542" s="7"/>
    </row>
    <row r="30543" spans="4:14" s="1" customFormat="1">
      <c r="D30543" s="32"/>
      <c r="G30543" s="32"/>
      <c r="I30543" s="7"/>
      <c r="J30543" s="7"/>
      <c r="K30543" s="7"/>
      <c r="N30543" s="7"/>
    </row>
    <row r="30544" spans="4:14" s="1" customFormat="1">
      <c r="D30544" s="32"/>
      <c r="G30544" s="32"/>
      <c r="I30544" s="7"/>
      <c r="J30544" s="7"/>
      <c r="K30544" s="7"/>
      <c r="N30544" s="7"/>
    </row>
    <row r="30545" spans="4:14" s="1" customFormat="1">
      <c r="D30545" s="32"/>
      <c r="G30545" s="32"/>
      <c r="I30545" s="7"/>
      <c r="J30545" s="7"/>
      <c r="K30545" s="7"/>
      <c r="N30545" s="7"/>
    </row>
    <row r="30546" spans="4:14" s="1" customFormat="1">
      <c r="D30546" s="32"/>
      <c r="G30546" s="32"/>
      <c r="I30546" s="7"/>
      <c r="J30546" s="7"/>
      <c r="K30546" s="7"/>
      <c r="N30546" s="7"/>
    </row>
    <row r="30547" spans="4:14" s="1" customFormat="1">
      <c r="D30547" s="32"/>
      <c r="G30547" s="32"/>
      <c r="I30547" s="7"/>
      <c r="J30547" s="7"/>
      <c r="K30547" s="7"/>
      <c r="N30547" s="7"/>
    </row>
    <row r="30548" spans="4:14" s="1" customFormat="1">
      <c r="D30548" s="32"/>
      <c r="G30548" s="32"/>
      <c r="I30548" s="7"/>
      <c r="J30548" s="7"/>
      <c r="K30548" s="7"/>
      <c r="N30548" s="7"/>
    </row>
    <row r="30549" spans="4:14" s="1" customFormat="1">
      <c r="D30549" s="32"/>
      <c r="G30549" s="32"/>
      <c r="I30549" s="7"/>
      <c r="J30549" s="7"/>
      <c r="K30549" s="7"/>
      <c r="N30549" s="7"/>
    </row>
    <row r="30550" spans="4:14" s="1" customFormat="1">
      <c r="D30550" s="32"/>
      <c r="G30550" s="32"/>
      <c r="I30550" s="7"/>
      <c r="J30550" s="7"/>
      <c r="K30550" s="7"/>
      <c r="N30550" s="7"/>
    </row>
    <row r="30551" spans="4:14" s="1" customFormat="1">
      <c r="D30551" s="32"/>
      <c r="G30551" s="32"/>
      <c r="I30551" s="7"/>
      <c r="J30551" s="7"/>
      <c r="K30551" s="7"/>
      <c r="N30551" s="7"/>
    </row>
    <row r="30552" spans="4:14" s="1" customFormat="1">
      <c r="D30552" s="32"/>
      <c r="G30552" s="32"/>
      <c r="I30552" s="7"/>
      <c r="J30552" s="7"/>
      <c r="K30552" s="7"/>
      <c r="N30552" s="7"/>
    </row>
    <row r="30553" spans="4:14" s="1" customFormat="1">
      <c r="D30553" s="32"/>
      <c r="G30553" s="32"/>
      <c r="I30553" s="7"/>
      <c r="J30553" s="7"/>
      <c r="K30553" s="7"/>
      <c r="N30553" s="7"/>
    </row>
    <row r="30554" spans="4:14" s="1" customFormat="1">
      <c r="D30554" s="32"/>
      <c r="G30554" s="32"/>
      <c r="I30554" s="7"/>
      <c r="J30554" s="7"/>
      <c r="K30554" s="7"/>
      <c r="N30554" s="7"/>
    </row>
    <row r="30555" spans="4:14" s="1" customFormat="1">
      <c r="D30555" s="32"/>
      <c r="G30555" s="32"/>
      <c r="I30555" s="7"/>
      <c r="J30555" s="7"/>
      <c r="K30555" s="7"/>
      <c r="N30555" s="7"/>
    </row>
    <row r="30556" spans="4:14" s="1" customFormat="1">
      <c r="D30556" s="32"/>
      <c r="G30556" s="32"/>
      <c r="I30556" s="7"/>
      <c r="J30556" s="7"/>
      <c r="K30556" s="7"/>
      <c r="N30556" s="7"/>
    </row>
    <row r="30557" spans="4:14" s="1" customFormat="1">
      <c r="D30557" s="32"/>
      <c r="G30557" s="32"/>
      <c r="I30557" s="7"/>
      <c r="J30557" s="7"/>
      <c r="K30557" s="7"/>
      <c r="N30557" s="7"/>
    </row>
    <row r="30558" spans="4:14" s="1" customFormat="1">
      <c r="D30558" s="32"/>
      <c r="G30558" s="32"/>
      <c r="I30558" s="7"/>
      <c r="J30558" s="7"/>
      <c r="K30558" s="7"/>
      <c r="N30558" s="7"/>
    </row>
    <row r="30559" spans="4:14" s="1" customFormat="1">
      <c r="D30559" s="32"/>
      <c r="G30559" s="32"/>
      <c r="I30559" s="7"/>
      <c r="J30559" s="7"/>
      <c r="K30559" s="7"/>
      <c r="N30559" s="7"/>
    </row>
    <row r="30560" spans="4:14" s="1" customFormat="1">
      <c r="D30560" s="32"/>
      <c r="G30560" s="32"/>
      <c r="I30560" s="7"/>
      <c r="J30560" s="7"/>
      <c r="K30560" s="7"/>
      <c r="N30560" s="7"/>
    </row>
    <row r="30561" spans="4:14" s="1" customFormat="1">
      <c r="D30561" s="32"/>
      <c r="G30561" s="32"/>
      <c r="I30561" s="7"/>
      <c r="J30561" s="7"/>
      <c r="K30561" s="7"/>
      <c r="N30561" s="7"/>
    </row>
    <row r="30562" spans="4:14" s="1" customFormat="1">
      <c r="D30562" s="32"/>
      <c r="G30562" s="32"/>
      <c r="I30562" s="7"/>
      <c r="J30562" s="7"/>
      <c r="K30562" s="7"/>
      <c r="N30562" s="7"/>
    </row>
    <row r="30563" spans="4:14" s="1" customFormat="1">
      <c r="D30563" s="32"/>
      <c r="G30563" s="32"/>
      <c r="I30563" s="7"/>
      <c r="J30563" s="7"/>
      <c r="K30563" s="7"/>
      <c r="N30563" s="7"/>
    </row>
    <row r="30564" spans="4:14" s="1" customFormat="1">
      <c r="D30564" s="32"/>
      <c r="G30564" s="32"/>
      <c r="I30564" s="7"/>
      <c r="J30564" s="7"/>
      <c r="K30564" s="7"/>
      <c r="N30564" s="7"/>
    </row>
    <row r="30565" spans="4:14" s="1" customFormat="1">
      <c r="D30565" s="32"/>
      <c r="G30565" s="32"/>
      <c r="I30565" s="7"/>
      <c r="J30565" s="7"/>
      <c r="K30565" s="7"/>
      <c r="N30565" s="7"/>
    </row>
    <row r="30566" spans="4:14" s="1" customFormat="1">
      <c r="D30566" s="32"/>
      <c r="G30566" s="32"/>
      <c r="I30566" s="7"/>
      <c r="J30566" s="7"/>
      <c r="K30566" s="7"/>
      <c r="N30566" s="7"/>
    </row>
    <row r="30567" spans="4:14" s="1" customFormat="1">
      <c r="D30567" s="32"/>
      <c r="G30567" s="32"/>
      <c r="I30567" s="7"/>
      <c r="J30567" s="7"/>
      <c r="K30567" s="7"/>
      <c r="N30567" s="7"/>
    </row>
    <row r="30568" spans="4:14" s="1" customFormat="1">
      <c r="D30568" s="32"/>
      <c r="G30568" s="32"/>
      <c r="I30568" s="7"/>
      <c r="J30568" s="7"/>
      <c r="K30568" s="7"/>
      <c r="N30568" s="7"/>
    </row>
    <row r="30569" spans="4:14" s="1" customFormat="1">
      <c r="D30569" s="32"/>
      <c r="G30569" s="32"/>
      <c r="I30569" s="7"/>
      <c r="J30569" s="7"/>
      <c r="K30569" s="7"/>
      <c r="N30569" s="7"/>
    </row>
    <row r="30570" spans="4:14" s="1" customFormat="1">
      <c r="D30570" s="32"/>
      <c r="G30570" s="32"/>
      <c r="I30570" s="7"/>
      <c r="J30570" s="7"/>
      <c r="K30570" s="7"/>
      <c r="N30570" s="7"/>
    </row>
    <row r="30571" spans="4:14" s="1" customFormat="1">
      <c r="D30571" s="32"/>
      <c r="G30571" s="32"/>
      <c r="I30571" s="7"/>
      <c r="J30571" s="7"/>
      <c r="K30571" s="7"/>
      <c r="N30571" s="7"/>
    </row>
    <row r="30572" spans="4:14" s="1" customFormat="1">
      <c r="D30572" s="32"/>
      <c r="G30572" s="32"/>
      <c r="I30572" s="7"/>
      <c r="J30572" s="7"/>
      <c r="K30572" s="7"/>
      <c r="N30572" s="7"/>
    </row>
    <row r="30573" spans="4:14" s="1" customFormat="1">
      <c r="D30573" s="32"/>
      <c r="G30573" s="32"/>
      <c r="I30573" s="7"/>
      <c r="J30573" s="7"/>
      <c r="K30573" s="7"/>
      <c r="N30573" s="7"/>
    </row>
    <row r="30574" spans="4:14" s="1" customFormat="1">
      <c r="D30574" s="32"/>
      <c r="G30574" s="32"/>
      <c r="I30574" s="7"/>
      <c r="J30574" s="7"/>
      <c r="K30574" s="7"/>
      <c r="N30574" s="7"/>
    </row>
    <row r="30575" spans="4:14" s="1" customFormat="1">
      <c r="D30575" s="32"/>
      <c r="G30575" s="32"/>
      <c r="I30575" s="7"/>
      <c r="J30575" s="7"/>
      <c r="K30575" s="7"/>
      <c r="N30575" s="7"/>
    </row>
    <row r="30576" spans="4:14" s="1" customFormat="1">
      <c r="D30576" s="32"/>
      <c r="G30576" s="32"/>
      <c r="I30576" s="7"/>
      <c r="J30576" s="7"/>
      <c r="K30576" s="7"/>
      <c r="N30576" s="7"/>
    </row>
    <row r="30577" spans="4:14" s="1" customFormat="1">
      <c r="D30577" s="32"/>
      <c r="G30577" s="32"/>
      <c r="I30577" s="7"/>
      <c r="J30577" s="7"/>
      <c r="K30577" s="7"/>
      <c r="N30577" s="7"/>
    </row>
    <row r="30578" spans="4:14" s="1" customFormat="1">
      <c r="D30578" s="32"/>
      <c r="G30578" s="32"/>
      <c r="I30578" s="7"/>
      <c r="J30578" s="7"/>
      <c r="K30578" s="7"/>
      <c r="N30578" s="7"/>
    </row>
    <row r="30579" spans="4:14" s="1" customFormat="1">
      <c r="D30579" s="32"/>
      <c r="G30579" s="32"/>
      <c r="I30579" s="7"/>
      <c r="J30579" s="7"/>
      <c r="K30579" s="7"/>
      <c r="N30579" s="7"/>
    </row>
    <row r="30580" spans="4:14" s="1" customFormat="1">
      <c r="D30580" s="32"/>
      <c r="G30580" s="32"/>
      <c r="I30580" s="7"/>
      <c r="J30580" s="7"/>
      <c r="K30580" s="7"/>
      <c r="N30580" s="7"/>
    </row>
    <row r="30581" spans="4:14" s="1" customFormat="1">
      <c r="D30581" s="32"/>
      <c r="G30581" s="32"/>
      <c r="I30581" s="7"/>
      <c r="J30581" s="7"/>
      <c r="K30581" s="7"/>
      <c r="N30581" s="7"/>
    </row>
    <row r="30582" spans="4:14" s="1" customFormat="1">
      <c r="D30582" s="32"/>
      <c r="G30582" s="32"/>
      <c r="I30582" s="7"/>
      <c r="J30582" s="7"/>
      <c r="K30582" s="7"/>
      <c r="N30582" s="7"/>
    </row>
    <row r="30583" spans="4:14" s="1" customFormat="1">
      <c r="D30583" s="32"/>
      <c r="G30583" s="32"/>
      <c r="I30583" s="7"/>
      <c r="J30583" s="7"/>
      <c r="K30583" s="7"/>
      <c r="N30583" s="7"/>
    </row>
    <row r="30584" spans="4:14" s="1" customFormat="1">
      <c r="D30584" s="32"/>
      <c r="G30584" s="32"/>
      <c r="I30584" s="7"/>
      <c r="J30584" s="7"/>
      <c r="K30584" s="7"/>
      <c r="N30584" s="7"/>
    </row>
    <row r="30585" spans="4:14" s="1" customFormat="1">
      <c r="D30585" s="32"/>
      <c r="G30585" s="32"/>
      <c r="I30585" s="7"/>
      <c r="J30585" s="7"/>
      <c r="K30585" s="7"/>
      <c r="N30585" s="7"/>
    </row>
    <row r="30586" spans="4:14" s="1" customFormat="1">
      <c r="D30586" s="32"/>
      <c r="G30586" s="32"/>
      <c r="I30586" s="7"/>
      <c r="J30586" s="7"/>
      <c r="K30586" s="7"/>
      <c r="N30586" s="7"/>
    </row>
    <row r="30587" spans="4:14" s="1" customFormat="1">
      <c r="D30587" s="32"/>
      <c r="G30587" s="32"/>
      <c r="I30587" s="7"/>
      <c r="J30587" s="7"/>
      <c r="K30587" s="7"/>
      <c r="N30587" s="7"/>
    </row>
    <row r="30588" spans="4:14" s="1" customFormat="1">
      <c r="D30588" s="32"/>
      <c r="G30588" s="32"/>
      <c r="I30588" s="7"/>
      <c r="J30588" s="7"/>
      <c r="K30588" s="7"/>
      <c r="N30588" s="7"/>
    </row>
    <row r="30589" spans="4:14" s="1" customFormat="1">
      <c r="D30589" s="32"/>
      <c r="G30589" s="32"/>
      <c r="I30589" s="7"/>
      <c r="J30589" s="7"/>
      <c r="K30589" s="7"/>
      <c r="N30589" s="7"/>
    </row>
    <row r="30590" spans="4:14" s="1" customFormat="1">
      <c r="D30590" s="32"/>
      <c r="G30590" s="32"/>
      <c r="I30590" s="7"/>
      <c r="J30590" s="7"/>
      <c r="K30590" s="7"/>
      <c r="N30590" s="7"/>
    </row>
    <row r="30591" spans="4:14" s="1" customFormat="1">
      <c r="D30591" s="32"/>
      <c r="G30591" s="32"/>
      <c r="I30591" s="7"/>
      <c r="J30591" s="7"/>
      <c r="K30591" s="7"/>
      <c r="N30591" s="7"/>
    </row>
    <row r="30592" spans="4:14" s="1" customFormat="1">
      <c r="D30592" s="32"/>
      <c r="G30592" s="32"/>
      <c r="I30592" s="7"/>
      <c r="J30592" s="7"/>
      <c r="K30592" s="7"/>
      <c r="N30592" s="7"/>
    </row>
    <row r="30593" spans="4:14" s="1" customFormat="1">
      <c r="D30593" s="32"/>
      <c r="G30593" s="32"/>
      <c r="I30593" s="7"/>
      <c r="J30593" s="7"/>
      <c r="K30593" s="7"/>
      <c r="N30593" s="7"/>
    </row>
    <row r="30594" spans="4:14" s="1" customFormat="1">
      <c r="D30594" s="32"/>
      <c r="G30594" s="32"/>
      <c r="I30594" s="7"/>
      <c r="J30594" s="7"/>
      <c r="K30594" s="7"/>
      <c r="N30594" s="7"/>
    </row>
    <row r="30595" spans="4:14" s="1" customFormat="1">
      <c r="D30595" s="32"/>
      <c r="G30595" s="32"/>
      <c r="I30595" s="7"/>
      <c r="J30595" s="7"/>
      <c r="K30595" s="7"/>
      <c r="N30595" s="7"/>
    </row>
    <row r="30596" spans="4:14" s="1" customFormat="1">
      <c r="D30596" s="32"/>
      <c r="G30596" s="32"/>
      <c r="I30596" s="7"/>
      <c r="J30596" s="7"/>
      <c r="K30596" s="7"/>
      <c r="N30596" s="7"/>
    </row>
    <row r="30597" spans="4:14" s="1" customFormat="1">
      <c r="D30597" s="32"/>
      <c r="G30597" s="32"/>
      <c r="I30597" s="7"/>
      <c r="J30597" s="7"/>
      <c r="K30597" s="7"/>
      <c r="N30597" s="7"/>
    </row>
    <row r="30598" spans="4:14" s="1" customFormat="1">
      <c r="D30598" s="32"/>
      <c r="G30598" s="32"/>
      <c r="I30598" s="7"/>
      <c r="J30598" s="7"/>
      <c r="K30598" s="7"/>
      <c r="N30598" s="7"/>
    </row>
    <row r="30599" spans="4:14" s="1" customFormat="1">
      <c r="D30599" s="32"/>
      <c r="G30599" s="32"/>
      <c r="I30599" s="7"/>
      <c r="J30599" s="7"/>
      <c r="K30599" s="7"/>
      <c r="N30599" s="7"/>
    </row>
    <row r="30600" spans="4:14" s="1" customFormat="1">
      <c r="D30600" s="32"/>
      <c r="G30600" s="32"/>
      <c r="I30600" s="7"/>
      <c r="J30600" s="7"/>
      <c r="K30600" s="7"/>
      <c r="N30600" s="7"/>
    </row>
    <row r="30601" spans="4:14" s="1" customFormat="1">
      <c r="D30601" s="32"/>
      <c r="G30601" s="32"/>
      <c r="I30601" s="7"/>
      <c r="J30601" s="7"/>
      <c r="K30601" s="7"/>
      <c r="N30601" s="7"/>
    </row>
    <row r="30602" spans="4:14" s="1" customFormat="1">
      <c r="D30602" s="32"/>
      <c r="G30602" s="32"/>
      <c r="I30602" s="7"/>
      <c r="J30602" s="7"/>
      <c r="K30602" s="7"/>
      <c r="N30602" s="7"/>
    </row>
    <row r="30603" spans="4:14" s="1" customFormat="1">
      <c r="D30603" s="32"/>
      <c r="G30603" s="32"/>
      <c r="I30603" s="7"/>
      <c r="J30603" s="7"/>
      <c r="K30603" s="7"/>
      <c r="N30603" s="7"/>
    </row>
    <row r="30604" spans="4:14" s="1" customFormat="1">
      <c r="D30604" s="32"/>
      <c r="G30604" s="32"/>
      <c r="I30604" s="7"/>
      <c r="J30604" s="7"/>
      <c r="K30604" s="7"/>
      <c r="N30604" s="7"/>
    </row>
    <row r="30605" spans="4:14" s="1" customFormat="1">
      <c r="D30605" s="32"/>
      <c r="G30605" s="32"/>
      <c r="I30605" s="7"/>
      <c r="J30605" s="7"/>
      <c r="K30605" s="7"/>
      <c r="N30605" s="7"/>
    </row>
    <row r="30606" spans="4:14" s="1" customFormat="1">
      <c r="D30606" s="32"/>
      <c r="G30606" s="32"/>
      <c r="I30606" s="7"/>
      <c r="J30606" s="7"/>
      <c r="K30606" s="7"/>
      <c r="N30606" s="7"/>
    </row>
    <row r="30607" spans="4:14" s="1" customFormat="1">
      <c r="D30607" s="32"/>
      <c r="G30607" s="32"/>
      <c r="I30607" s="7"/>
      <c r="J30607" s="7"/>
      <c r="K30607" s="7"/>
      <c r="N30607" s="7"/>
    </row>
    <row r="30608" spans="4:14" s="1" customFormat="1">
      <c r="D30608" s="32"/>
      <c r="G30608" s="32"/>
      <c r="I30608" s="7"/>
      <c r="J30608" s="7"/>
      <c r="K30608" s="7"/>
      <c r="N30608" s="7"/>
    </row>
    <row r="30609" spans="4:14" s="1" customFormat="1">
      <c r="D30609" s="32"/>
      <c r="G30609" s="32"/>
      <c r="I30609" s="7"/>
      <c r="J30609" s="7"/>
      <c r="K30609" s="7"/>
      <c r="N30609" s="7"/>
    </row>
    <row r="30610" spans="4:14" s="1" customFormat="1">
      <c r="D30610" s="32"/>
      <c r="G30610" s="32"/>
      <c r="I30610" s="7"/>
      <c r="J30610" s="7"/>
      <c r="K30610" s="7"/>
      <c r="N30610" s="7"/>
    </row>
    <row r="30611" spans="4:14" s="1" customFormat="1">
      <c r="D30611" s="32"/>
      <c r="G30611" s="32"/>
      <c r="I30611" s="7"/>
      <c r="J30611" s="7"/>
      <c r="K30611" s="7"/>
      <c r="N30611" s="7"/>
    </row>
    <row r="30612" spans="4:14" s="1" customFormat="1">
      <c r="D30612" s="32"/>
      <c r="G30612" s="32"/>
      <c r="I30612" s="7"/>
      <c r="J30612" s="7"/>
      <c r="K30612" s="7"/>
      <c r="N30612" s="7"/>
    </row>
    <row r="30613" spans="4:14" s="1" customFormat="1">
      <c r="D30613" s="32"/>
      <c r="G30613" s="32"/>
      <c r="I30613" s="7"/>
      <c r="J30613" s="7"/>
      <c r="K30613" s="7"/>
      <c r="N30613" s="7"/>
    </row>
    <row r="30614" spans="4:14" s="1" customFormat="1">
      <c r="D30614" s="32"/>
      <c r="G30614" s="32"/>
      <c r="I30614" s="7"/>
      <c r="J30614" s="7"/>
      <c r="K30614" s="7"/>
      <c r="N30614" s="7"/>
    </row>
    <row r="30615" spans="4:14" s="1" customFormat="1">
      <c r="D30615" s="32"/>
      <c r="G30615" s="32"/>
      <c r="I30615" s="7"/>
      <c r="J30615" s="7"/>
      <c r="K30615" s="7"/>
      <c r="N30615" s="7"/>
    </row>
    <row r="30616" spans="4:14" s="1" customFormat="1">
      <c r="D30616" s="32"/>
      <c r="G30616" s="32"/>
      <c r="I30616" s="7"/>
      <c r="J30616" s="7"/>
      <c r="K30616" s="7"/>
      <c r="N30616" s="7"/>
    </row>
    <row r="30617" spans="4:14" s="1" customFormat="1">
      <c r="D30617" s="32"/>
      <c r="G30617" s="32"/>
      <c r="I30617" s="7"/>
      <c r="J30617" s="7"/>
      <c r="K30617" s="7"/>
      <c r="N30617" s="7"/>
    </row>
    <row r="30618" spans="4:14" s="1" customFormat="1">
      <c r="D30618" s="32"/>
      <c r="G30618" s="32"/>
      <c r="I30618" s="7"/>
      <c r="J30618" s="7"/>
      <c r="K30618" s="7"/>
      <c r="N30618" s="7"/>
    </row>
    <row r="30619" spans="4:14" s="1" customFormat="1">
      <c r="D30619" s="32"/>
      <c r="G30619" s="32"/>
      <c r="I30619" s="7"/>
      <c r="J30619" s="7"/>
      <c r="K30619" s="7"/>
      <c r="N30619" s="7"/>
    </row>
    <row r="30620" spans="4:14" s="1" customFormat="1">
      <c r="D30620" s="32"/>
      <c r="G30620" s="32"/>
      <c r="I30620" s="7"/>
      <c r="J30620" s="7"/>
      <c r="K30620" s="7"/>
      <c r="N30620" s="7"/>
    </row>
    <row r="30621" spans="4:14" s="1" customFormat="1">
      <c r="D30621" s="32"/>
      <c r="G30621" s="32"/>
      <c r="I30621" s="7"/>
      <c r="J30621" s="7"/>
      <c r="K30621" s="7"/>
      <c r="N30621" s="7"/>
    </row>
    <row r="30622" spans="4:14" s="1" customFormat="1">
      <c r="D30622" s="32"/>
      <c r="G30622" s="32"/>
      <c r="I30622" s="7"/>
      <c r="J30622" s="7"/>
      <c r="K30622" s="7"/>
      <c r="N30622" s="7"/>
    </row>
    <row r="30623" spans="4:14" s="1" customFormat="1">
      <c r="D30623" s="32"/>
      <c r="G30623" s="32"/>
      <c r="I30623" s="7"/>
      <c r="J30623" s="7"/>
      <c r="K30623" s="7"/>
      <c r="N30623" s="7"/>
    </row>
    <row r="30624" spans="4:14" s="1" customFormat="1">
      <c r="D30624" s="32"/>
      <c r="G30624" s="32"/>
      <c r="I30624" s="7"/>
      <c r="J30624" s="7"/>
      <c r="K30624" s="7"/>
      <c r="N30624" s="7"/>
    </row>
    <row r="30625" spans="4:14" s="1" customFormat="1">
      <c r="D30625" s="32"/>
      <c r="G30625" s="32"/>
      <c r="I30625" s="7"/>
      <c r="J30625" s="7"/>
      <c r="K30625" s="7"/>
      <c r="N30625" s="7"/>
    </row>
    <row r="30626" spans="4:14" s="1" customFormat="1">
      <c r="D30626" s="32"/>
      <c r="G30626" s="32"/>
      <c r="I30626" s="7"/>
      <c r="J30626" s="7"/>
      <c r="K30626" s="7"/>
      <c r="N30626" s="7"/>
    </row>
    <row r="30627" spans="4:14" s="1" customFormat="1">
      <c r="D30627" s="32"/>
      <c r="G30627" s="32"/>
      <c r="I30627" s="7"/>
      <c r="J30627" s="7"/>
      <c r="K30627" s="7"/>
      <c r="N30627" s="7"/>
    </row>
    <row r="30628" spans="4:14" s="1" customFormat="1">
      <c r="D30628" s="32"/>
      <c r="G30628" s="32"/>
      <c r="I30628" s="7"/>
      <c r="J30628" s="7"/>
      <c r="K30628" s="7"/>
      <c r="N30628" s="7"/>
    </row>
    <row r="30629" spans="4:14" s="1" customFormat="1">
      <c r="D30629" s="32"/>
      <c r="G30629" s="32"/>
      <c r="I30629" s="7"/>
      <c r="J30629" s="7"/>
      <c r="K30629" s="7"/>
      <c r="N30629" s="7"/>
    </row>
    <row r="30630" spans="4:14" s="1" customFormat="1">
      <c r="D30630" s="32"/>
      <c r="G30630" s="32"/>
      <c r="I30630" s="7"/>
      <c r="J30630" s="7"/>
      <c r="K30630" s="7"/>
      <c r="N30630" s="7"/>
    </row>
    <row r="30631" spans="4:14" s="1" customFormat="1">
      <c r="D30631" s="32"/>
      <c r="G30631" s="32"/>
      <c r="I30631" s="7"/>
      <c r="J30631" s="7"/>
      <c r="K30631" s="7"/>
      <c r="N30631" s="7"/>
    </row>
    <row r="30632" spans="4:14" s="1" customFormat="1">
      <c r="D30632" s="32"/>
      <c r="G30632" s="32"/>
      <c r="I30632" s="7"/>
      <c r="J30632" s="7"/>
      <c r="K30632" s="7"/>
      <c r="N30632" s="7"/>
    </row>
    <row r="30633" spans="4:14" s="1" customFormat="1">
      <c r="D30633" s="32"/>
      <c r="G30633" s="32"/>
      <c r="I30633" s="7"/>
      <c r="J30633" s="7"/>
      <c r="K30633" s="7"/>
      <c r="N30633" s="7"/>
    </row>
    <row r="30634" spans="4:14" s="1" customFormat="1">
      <c r="D30634" s="32"/>
      <c r="G30634" s="32"/>
      <c r="I30634" s="7"/>
      <c r="J30634" s="7"/>
      <c r="K30634" s="7"/>
      <c r="N30634" s="7"/>
    </row>
    <row r="30635" spans="4:14" s="1" customFormat="1">
      <c r="D30635" s="32"/>
      <c r="G30635" s="32"/>
      <c r="I30635" s="7"/>
      <c r="J30635" s="7"/>
      <c r="K30635" s="7"/>
      <c r="N30635" s="7"/>
    </row>
    <row r="30636" spans="4:14" s="1" customFormat="1">
      <c r="D30636" s="32"/>
      <c r="G30636" s="32"/>
      <c r="I30636" s="7"/>
      <c r="J30636" s="7"/>
      <c r="K30636" s="7"/>
      <c r="N30636" s="7"/>
    </row>
    <row r="30637" spans="4:14" s="1" customFormat="1">
      <c r="D30637" s="32"/>
      <c r="G30637" s="32"/>
      <c r="I30637" s="7"/>
      <c r="J30637" s="7"/>
      <c r="K30637" s="7"/>
      <c r="N30637" s="7"/>
    </row>
    <row r="30638" spans="4:14" s="1" customFormat="1">
      <c r="D30638" s="32"/>
      <c r="G30638" s="32"/>
      <c r="I30638" s="7"/>
      <c r="J30638" s="7"/>
      <c r="K30638" s="7"/>
      <c r="N30638" s="7"/>
    </row>
    <row r="30639" spans="4:14" s="1" customFormat="1">
      <c r="D30639" s="32"/>
      <c r="G30639" s="32"/>
      <c r="I30639" s="7"/>
      <c r="J30639" s="7"/>
      <c r="K30639" s="7"/>
      <c r="N30639" s="7"/>
    </row>
    <row r="30640" spans="4:14" s="1" customFormat="1">
      <c r="D30640" s="32"/>
      <c r="G30640" s="32"/>
      <c r="I30640" s="7"/>
      <c r="J30640" s="7"/>
      <c r="K30640" s="7"/>
      <c r="N30640" s="7"/>
    </row>
    <row r="30641" spans="4:14" s="1" customFormat="1">
      <c r="D30641" s="32"/>
      <c r="G30641" s="32"/>
      <c r="I30641" s="7"/>
      <c r="J30641" s="7"/>
      <c r="K30641" s="7"/>
      <c r="N30641" s="7"/>
    </row>
    <row r="30642" spans="4:14" s="1" customFormat="1">
      <c r="D30642" s="32"/>
      <c r="G30642" s="32"/>
      <c r="I30642" s="7"/>
      <c r="J30642" s="7"/>
      <c r="K30642" s="7"/>
      <c r="N30642" s="7"/>
    </row>
    <row r="30643" spans="4:14" s="1" customFormat="1">
      <c r="D30643" s="32"/>
      <c r="G30643" s="32"/>
      <c r="I30643" s="7"/>
      <c r="J30643" s="7"/>
      <c r="K30643" s="7"/>
      <c r="N30643" s="7"/>
    </row>
    <row r="30644" spans="4:14" s="1" customFormat="1">
      <c r="D30644" s="32"/>
      <c r="G30644" s="32"/>
      <c r="I30644" s="7"/>
      <c r="J30644" s="7"/>
      <c r="K30644" s="7"/>
      <c r="N30644" s="7"/>
    </row>
    <row r="30645" spans="4:14" s="1" customFormat="1">
      <c r="D30645" s="32"/>
      <c r="G30645" s="32"/>
      <c r="I30645" s="7"/>
      <c r="J30645" s="7"/>
      <c r="K30645" s="7"/>
      <c r="N30645" s="7"/>
    </row>
    <row r="30646" spans="4:14" s="1" customFormat="1">
      <c r="D30646" s="32"/>
      <c r="G30646" s="32"/>
      <c r="I30646" s="7"/>
      <c r="J30646" s="7"/>
      <c r="K30646" s="7"/>
      <c r="N30646" s="7"/>
    </row>
    <row r="30647" spans="4:14" s="1" customFormat="1">
      <c r="D30647" s="32"/>
      <c r="G30647" s="32"/>
      <c r="I30647" s="7"/>
      <c r="J30647" s="7"/>
      <c r="K30647" s="7"/>
      <c r="N30647" s="7"/>
    </row>
    <row r="30648" spans="4:14" s="1" customFormat="1">
      <c r="D30648" s="32"/>
      <c r="G30648" s="32"/>
      <c r="I30648" s="7"/>
      <c r="J30648" s="7"/>
      <c r="K30648" s="7"/>
      <c r="N30648" s="7"/>
    </row>
    <row r="30649" spans="4:14" s="1" customFormat="1">
      <c r="D30649" s="32"/>
      <c r="G30649" s="32"/>
      <c r="I30649" s="7"/>
      <c r="J30649" s="7"/>
      <c r="K30649" s="7"/>
      <c r="N30649" s="7"/>
    </row>
    <row r="30650" spans="4:14" s="1" customFormat="1">
      <c r="D30650" s="32"/>
      <c r="G30650" s="32"/>
      <c r="I30650" s="7"/>
      <c r="J30650" s="7"/>
      <c r="K30650" s="7"/>
      <c r="N30650" s="7"/>
    </row>
    <row r="30651" spans="4:14" s="1" customFormat="1">
      <c r="D30651" s="32"/>
      <c r="G30651" s="32"/>
      <c r="I30651" s="7"/>
      <c r="J30651" s="7"/>
      <c r="K30651" s="7"/>
      <c r="N30651" s="7"/>
    </row>
    <row r="30652" spans="4:14" s="1" customFormat="1">
      <c r="D30652" s="32"/>
      <c r="G30652" s="32"/>
      <c r="I30652" s="7"/>
      <c r="J30652" s="7"/>
      <c r="K30652" s="7"/>
      <c r="N30652" s="7"/>
    </row>
    <row r="30653" spans="4:14" s="1" customFormat="1">
      <c r="D30653" s="32"/>
      <c r="G30653" s="32"/>
      <c r="I30653" s="7"/>
      <c r="J30653" s="7"/>
      <c r="K30653" s="7"/>
      <c r="N30653" s="7"/>
    </row>
    <row r="30654" spans="4:14" s="1" customFormat="1">
      <c r="D30654" s="32"/>
      <c r="G30654" s="32"/>
      <c r="I30654" s="7"/>
      <c r="J30654" s="7"/>
      <c r="K30654" s="7"/>
      <c r="N30654" s="7"/>
    </row>
    <row r="30655" spans="4:14" s="1" customFormat="1">
      <c r="D30655" s="32"/>
      <c r="G30655" s="32"/>
      <c r="I30655" s="7"/>
      <c r="J30655" s="7"/>
      <c r="K30655" s="7"/>
      <c r="N30655" s="7"/>
    </row>
    <row r="30656" spans="4:14" s="1" customFormat="1">
      <c r="D30656" s="32"/>
      <c r="G30656" s="32"/>
      <c r="I30656" s="7"/>
      <c r="J30656" s="7"/>
      <c r="K30656" s="7"/>
      <c r="N30656" s="7"/>
    </row>
    <row r="30657" spans="4:14" s="1" customFormat="1">
      <c r="D30657" s="32"/>
      <c r="G30657" s="32"/>
      <c r="I30657" s="7"/>
      <c r="J30657" s="7"/>
      <c r="K30657" s="7"/>
      <c r="N30657" s="7"/>
    </row>
    <row r="30658" spans="4:14" s="1" customFormat="1">
      <c r="D30658" s="32"/>
      <c r="G30658" s="32"/>
      <c r="I30658" s="7"/>
      <c r="J30658" s="7"/>
      <c r="K30658" s="7"/>
      <c r="N30658" s="7"/>
    </row>
    <row r="30659" spans="4:14" s="1" customFormat="1">
      <c r="D30659" s="32"/>
      <c r="G30659" s="32"/>
      <c r="I30659" s="7"/>
      <c r="J30659" s="7"/>
      <c r="K30659" s="7"/>
      <c r="N30659" s="7"/>
    </row>
    <row r="30660" spans="4:14" s="1" customFormat="1">
      <c r="D30660" s="32"/>
      <c r="G30660" s="32"/>
      <c r="I30660" s="7"/>
      <c r="J30660" s="7"/>
      <c r="K30660" s="7"/>
      <c r="N30660" s="7"/>
    </row>
    <row r="30661" spans="4:14" s="1" customFormat="1">
      <c r="D30661" s="32"/>
      <c r="G30661" s="32"/>
      <c r="I30661" s="7"/>
      <c r="J30661" s="7"/>
      <c r="K30661" s="7"/>
      <c r="N30661" s="7"/>
    </row>
    <row r="30662" spans="4:14" s="1" customFormat="1">
      <c r="D30662" s="32"/>
      <c r="G30662" s="32"/>
      <c r="I30662" s="7"/>
      <c r="J30662" s="7"/>
      <c r="K30662" s="7"/>
      <c r="N30662" s="7"/>
    </row>
    <row r="30663" spans="4:14" s="1" customFormat="1">
      <c r="D30663" s="32"/>
      <c r="G30663" s="32"/>
      <c r="I30663" s="7"/>
      <c r="J30663" s="7"/>
      <c r="K30663" s="7"/>
      <c r="N30663" s="7"/>
    </row>
    <row r="30664" spans="4:14" s="1" customFormat="1">
      <c r="D30664" s="32"/>
      <c r="G30664" s="32"/>
      <c r="I30664" s="7"/>
      <c r="J30664" s="7"/>
      <c r="K30664" s="7"/>
      <c r="N30664" s="7"/>
    </row>
    <row r="30665" spans="4:14" s="1" customFormat="1">
      <c r="D30665" s="32"/>
      <c r="G30665" s="32"/>
      <c r="I30665" s="7"/>
      <c r="J30665" s="7"/>
      <c r="K30665" s="7"/>
      <c r="N30665" s="7"/>
    </row>
    <row r="30666" spans="4:14" s="1" customFormat="1">
      <c r="D30666" s="32"/>
      <c r="G30666" s="32"/>
      <c r="I30666" s="7"/>
      <c r="J30666" s="7"/>
      <c r="K30666" s="7"/>
      <c r="N30666" s="7"/>
    </row>
    <row r="30667" spans="4:14" s="1" customFormat="1">
      <c r="D30667" s="32"/>
      <c r="G30667" s="32"/>
      <c r="I30667" s="7"/>
      <c r="J30667" s="7"/>
      <c r="K30667" s="7"/>
      <c r="N30667" s="7"/>
    </row>
    <row r="30668" spans="4:14" s="1" customFormat="1">
      <c r="D30668" s="32"/>
      <c r="G30668" s="32"/>
      <c r="I30668" s="7"/>
      <c r="J30668" s="7"/>
      <c r="K30668" s="7"/>
      <c r="N30668" s="7"/>
    </row>
    <row r="30669" spans="4:14" s="1" customFormat="1">
      <c r="D30669" s="32"/>
      <c r="G30669" s="32"/>
      <c r="I30669" s="7"/>
      <c r="J30669" s="7"/>
      <c r="K30669" s="7"/>
      <c r="N30669" s="7"/>
    </row>
    <row r="30670" spans="4:14" s="1" customFormat="1">
      <c r="D30670" s="32"/>
      <c r="G30670" s="32"/>
      <c r="I30670" s="7"/>
      <c r="J30670" s="7"/>
      <c r="K30670" s="7"/>
      <c r="N30670" s="7"/>
    </row>
    <row r="30671" spans="4:14" s="1" customFormat="1">
      <c r="D30671" s="32"/>
      <c r="G30671" s="32"/>
      <c r="I30671" s="7"/>
      <c r="J30671" s="7"/>
      <c r="K30671" s="7"/>
      <c r="N30671" s="7"/>
    </row>
    <row r="30672" spans="4:14" s="1" customFormat="1">
      <c r="D30672" s="32"/>
      <c r="G30672" s="32"/>
      <c r="I30672" s="7"/>
      <c r="J30672" s="7"/>
      <c r="K30672" s="7"/>
      <c r="N30672" s="7"/>
    </row>
    <row r="30673" spans="4:14" s="1" customFormat="1">
      <c r="D30673" s="32"/>
      <c r="G30673" s="32"/>
      <c r="I30673" s="7"/>
      <c r="J30673" s="7"/>
      <c r="K30673" s="7"/>
      <c r="N30673" s="7"/>
    </row>
    <row r="30674" spans="4:14" s="1" customFormat="1">
      <c r="D30674" s="32"/>
      <c r="G30674" s="32"/>
      <c r="I30674" s="7"/>
      <c r="J30674" s="7"/>
      <c r="K30674" s="7"/>
      <c r="N30674" s="7"/>
    </row>
    <row r="30675" spans="4:14" s="1" customFormat="1">
      <c r="D30675" s="32"/>
      <c r="G30675" s="32"/>
      <c r="I30675" s="7"/>
      <c r="J30675" s="7"/>
      <c r="K30675" s="7"/>
      <c r="N30675" s="7"/>
    </row>
    <row r="30676" spans="4:14" s="1" customFormat="1">
      <c r="D30676" s="32"/>
      <c r="G30676" s="32"/>
      <c r="I30676" s="7"/>
      <c r="J30676" s="7"/>
      <c r="K30676" s="7"/>
      <c r="N30676" s="7"/>
    </row>
    <row r="30677" spans="4:14" s="1" customFormat="1">
      <c r="D30677" s="32"/>
      <c r="G30677" s="32"/>
      <c r="I30677" s="7"/>
      <c r="J30677" s="7"/>
      <c r="K30677" s="7"/>
      <c r="N30677" s="7"/>
    </row>
    <row r="30678" spans="4:14" s="1" customFormat="1">
      <c r="D30678" s="32"/>
      <c r="G30678" s="32"/>
      <c r="I30678" s="7"/>
      <c r="J30678" s="7"/>
      <c r="K30678" s="7"/>
      <c r="N30678" s="7"/>
    </row>
    <row r="30679" spans="4:14" s="1" customFormat="1">
      <c r="D30679" s="32"/>
      <c r="G30679" s="32"/>
      <c r="I30679" s="7"/>
      <c r="J30679" s="7"/>
      <c r="K30679" s="7"/>
      <c r="N30679" s="7"/>
    </row>
    <row r="30680" spans="4:14" s="1" customFormat="1">
      <c r="D30680" s="32"/>
      <c r="G30680" s="32"/>
      <c r="I30680" s="7"/>
      <c r="J30680" s="7"/>
      <c r="K30680" s="7"/>
      <c r="N30680" s="7"/>
    </row>
    <row r="30681" spans="4:14" s="1" customFormat="1">
      <c r="D30681" s="32"/>
      <c r="G30681" s="32"/>
      <c r="I30681" s="7"/>
      <c r="J30681" s="7"/>
      <c r="K30681" s="7"/>
      <c r="N30681" s="7"/>
    </row>
    <row r="30682" spans="4:14" s="1" customFormat="1">
      <c r="D30682" s="32"/>
      <c r="G30682" s="32"/>
      <c r="I30682" s="7"/>
      <c r="J30682" s="7"/>
      <c r="K30682" s="7"/>
      <c r="N30682" s="7"/>
    </row>
    <row r="30683" spans="4:14" s="1" customFormat="1">
      <c r="D30683" s="32"/>
      <c r="G30683" s="32"/>
      <c r="I30683" s="7"/>
      <c r="J30683" s="7"/>
      <c r="K30683" s="7"/>
      <c r="N30683" s="7"/>
    </row>
    <row r="30684" spans="4:14" s="1" customFormat="1">
      <c r="D30684" s="32"/>
      <c r="G30684" s="32"/>
      <c r="I30684" s="7"/>
      <c r="J30684" s="7"/>
      <c r="K30684" s="7"/>
      <c r="N30684" s="7"/>
    </row>
    <row r="30685" spans="4:14" s="1" customFormat="1">
      <c r="D30685" s="32"/>
      <c r="G30685" s="32"/>
      <c r="I30685" s="7"/>
      <c r="J30685" s="7"/>
      <c r="K30685" s="7"/>
      <c r="N30685" s="7"/>
    </row>
    <row r="30686" spans="4:14" s="1" customFormat="1">
      <c r="D30686" s="32"/>
      <c r="G30686" s="32"/>
      <c r="I30686" s="7"/>
      <c r="J30686" s="7"/>
      <c r="K30686" s="7"/>
      <c r="N30686" s="7"/>
    </row>
    <row r="30687" spans="4:14" s="1" customFormat="1">
      <c r="D30687" s="32"/>
      <c r="G30687" s="32"/>
      <c r="I30687" s="7"/>
      <c r="J30687" s="7"/>
      <c r="K30687" s="7"/>
      <c r="N30687" s="7"/>
    </row>
    <row r="30688" spans="4:14" s="1" customFormat="1">
      <c r="D30688" s="32"/>
      <c r="G30688" s="32"/>
      <c r="I30688" s="7"/>
      <c r="J30688" s="7"/>
      <c r="K30688" s="7"/>
      <c r="N30688" s="7"/>
    </row>
    <row r="30689" spans="4:14" s="1" customFormat="1">
      <c r="D30689" s="32"/>
      <c r="G30689" s="32"/>
      <c r="I30689" s="7"/>
      <c r="J30689" s="7"/>
      <c r="K30689" s="7"/>
      <c r="N30689" s="7"/>
    </row>
    <row r="30690" spans="4:14" s="1" customFormat="1">
      <c r="D30690" s="32"/>
      <c r="G30690" s="32"/>
      <c r="I30690" s="7"/>
      <c r="J30690" s="7"/>
      <c r="K30690" s="7"/>
      <c r="N30690" s="7"/>
    </row>
    <row r="30691" spans="4:14" s="1" customFormat="1">
      <c r="D30691" s="32"/>
      <c r="G30691" s="32"/>
      <c r="I30691" s="7"/>
      <c r="J30691" s="7"/>
      <c r="K30691" s="7"/>
      <c r="N30691" s="7"/>
    </row>
    <row r="30692" spans="4:14" s="1" customFormat="1">
      <c r="D30692" s="32"/>
      <c r="G30692" s="32"/>
      <c r="I30692" s="7"/>
      <c r="J30692" s="7"/>
      <c r="K30692" s="7"/>
      <c r="N30692" s="7"/>
    </row>
    <row r="30693" spans="4:14" s="1" customFormat="1">
      <c r="D30693" s="32"/>
      <c r="G30693" s="32"/>
      <c r="I30693" s="7"/>
      <c r="J30693" s="7"/>
      <c r="K30693" s="7"/>
      <c r="N30693" s="7"/>
    </row>
    <row r="30694" spans="4:14" s="1" customFormat="1">
      <c r="D30694" s="32"/>
      <c r="G30694" s="32"/>
      <c r="I30694" s="7"/>
      <c r="J30694" s="7"/>
      <c r="K30694" s="7"/>
      <c r="N30694" s="7"/>
    </row>
    <row r="30695" spans="4:14" s="1" customFormat="1">
      <c r="D30695" s="32"/>
      <c r="G30695" s="32"/>
      <c r="I30695" s="7"/>
      <c r="J30695" s="7"/>
      <c r="K30695" s="7"/>
      <c r="N30695" s="7"/>
    </row>
    <row r="30696" spans="4:14" s="1" customFormat="1">
      <c r="D30696" s="32"/>
      <c r="G30696" s="32"/>
      <c r="I30696" s="7"/>
      <c r="J30696" s="7"/>
      <c r="K30696" s="7"/>
      <c r="N30696" s="7"/>
    </row>
    <row r="30697" spans="4:14" s="1" customFormat="1">
      <c r="D30697" s="32"/>
      <c r="G30697" s="32"/>
      <c r="I30697" s="7"/>
      <c r="J30697" s="7"/>
      <c r="K30697" s="7"/>
      <c r="N30697" s="7"/>
    </row>
    <row r="30698" spans="4:14" s="1" customFormat="1">
      <c r="D30698" s="32"/>
      <c r="G30698" s="32"/>
      <c r="I30698" s="7"/>
      <c r="J30698" s="7"/>
      <c r="K30698" s="7"/>
      <c r="N30698" s="7"/>
    </row>
    <row r="30699" spans="4:14" s="1" customFormat="1">
      <c r="D30699" s="32"/>
      <c r="G30699" s="32"/>
      <c r="I30699" s="7"/>
      <c r="J30699" s="7"/>
      <c r="K30699" s="7"/>
      <c r="N30699" s="7"/>
    </row>
    <row r="30700" spans="4:14" s="1" customFormat="1">
      <c r="D30700" s="32"/>
      <c r="G30700" s="32"/>
      <c r="I30700" s="7"/>
      <c r="J30700" s="7"/>
      <c r="K30700" s="7"/>
      <c r="N30700" s="7"/>
    </row>
    <row r="30701" spans="4:14" s="1" customFormat="1">
      <c r="D30701" s="32"/>
      <c r="G30701" s="32"/>
      <c r="I30701" s="7"/>
      <c r="J30701" s="7"/>
      <c r="K30701" s="7"/>
      <c r="N30701" s="7"/>
    </row>
    <row r="30702" spans="4:14" s="1" customFormat="1">
      <c r="D30702" s="32"/>
      <c r="G30702" s="32"/>
      <c r="I30702" s="7"/>
      <c r="J30702" s="7"/>
      <c r="K30702" s="7"/>
      <c r="N30702" s="7"/>
    </row>
    <row r="30703" spans="4:14" s="1" customFormat="1">
      <c r="D30703" s="32"/>
      <c r="G30703" s="32"/>
      <c r="I30703" s="7"/>
      <c r="J30703" s="7"/>
      <c r="K30703" s="7"/>
      <c r="N30703" s="7"/>
    </row>
    <row r="30704" spans="4:14" s="1" customFormat="1">
      <c r="D30704" s="32"/>
      <c r="G30704" s="32"/>
      <c r="I30704" s="7"/>
      <c r="J30704" s="7"/>
      <c r="K30704" s="7"/>
      <c r="N30704" s="7"/>
    </row>
    <row r="30705" spans="4:14" s="1" customFormat="1">
      <c r="D30705" s="32"/>
      <c r="G30705" s="32"/>
      <c r="I30705" s="7"/>
      <c r="J30705" s="7"/>
      <c r="K30705" s="7"/>
      <c r="N30705" s="7"/>
    </row>
    <row r="30706" spans="4:14" s="1" customFormat="1">
      <c r="D30706" s="32"/>
      <c r="G30706" s="32"/>
      <c r="I30706" s="7"/>
      <c r="J30706" s="7"/>
      <c r="K30706" s="7"/>
      <c r="N30706" s="7"/>
    </row>
    <row r="30707" spans="4:14" s="1" customFormat="1">
      <c r="D30707" s="32"/>
      <c r="G30707" s="32"/>
      <c r="I30707" s="7"/>
      <c r="J30707" s="7"/>
      <c r="K30707" s="7"/>
      <c r="N30707" s="7"/>
    </row>
    <row r="30708" spans="4:14" s="1" customFormat="1">
      <c r="D30708" s="32"/>
      <c r="G30708" s="32"/>
      <c r="I30708" s="7"/>
      <c r="J30708" s="7"/>
      <c r="K30708" s="7"/>
      <c r="N30708" s="7"/>
    </row>
    <row r="30709" spans="4:14" s="1" customFormat="1">
      <c r="D30709" s="32"/>
      <c r="G30709" s="32"/>
      <c r="I30709" s="7"/>
      <c r="J30709" s="7"/>
      <c r="K30709" s="7"/>
      <c r="N30709" s="7"/>
    </row>
    <row r="30710" spans="4:14" s="1" customFormat="1">
      <c r="D30710" s="32"/>
      <c r="G30710" s="32"/>
      <c r="I30710" s="7"/>
      <c r="J30710" s="7"/>
      <c r="K30710" s="7"/>
      <c r="N30710" s="7"/>
    </row>
    <row r="30711" spans="4:14" s="1" customFormat="1">
      <c r="D30711" s="32"/>
      <c r="G30711" s="32"/>
      <c r="I30711" s="7"/>
      <c r="J30711" s="7"/>
      <c r="K30711" s="7"/>
      <c r="N30711" s="7"/>
    </row>
    <row r="30712" spans="4:14" s="1" customFormat="1">
      <c r="D30712" s="32"/>
      <c r="G30712" s="32"/>
      <c r="I30712" s="7"/>
      <c r="J30712" s="7"/>
      <c r="K30712" s="7"/>
      <c r="N30712" s="7"/>
    </row>
    <row r="30713" spans="4:14" s="1" customFormat="1">
      <c r="D30713" s="32"/>
      <c r="G30713" s="32"/>
      <c r="I30713" s="7"/>
      <c r="J30713" s="7"/>
      <c r="K30713" s="7"/>
      <c r="N30713" s="7"/>
    </row>
    <row r="30714" spans="4:14" s="1" customFormat="1">
      <c r="D30714" s="32"/>
      <c r="G30714" s="32"/>
      <c r="I30714" s="7"/>
      <c r="J30714" s="7"/>
      <c r="K30714" s="7"/>
      <c r="N30714" s="7"/>
    </row>
    <row r="30715" spans="4:14" s="1" customFormat="1">
      <c r="D30715" s="32"/>
      <c r="G30715" s="32"/>
      <c r="I30715" s="7"/>
      <c r="J30715" s="7"/>
      <c r="K30715" s="7"/>
      <c r="N30715" s="7"/>
    </row>
    <row r="30716" spans="4:14" s="1" customFormat="1">
      <c r="D30716" s="32"/>
      <c r="G30716" s="32"/>
      <c r="I30716" s="7"/>
      <c r="J30716" s="7"/>
      <c r="K30716" s="7"/>
      <c r="N30716" s="7"/>
    </row>
    <row r="30717" spans="4:14" s="1" customFormat="1">
      <c r="D30717" s="32"/>
      <c r="G30717" s="32"/>
      <c r="I30717" s="7"/>
      <c r="J30717" s="7"/>
      <c r="K30717" s="7"/>
      <c r="N30717" s="7"/>
    </row>
    <row r="30718" spans="4:14" s="1" customFormat="1">
      <c r="D30718" s="32"/>
      <c r="G30718" s="32"/>
      <c r="I30718" s="7"/>
      <c r="J30718" s="7"/>
      <c r="K30718" s="7"/>
      <c r="N30718" s="7"/>
    </row>
    <row r="30719" spans="4:14" s="1" customFormat="1">
      <c r="D30719" s="32"/>
      <c r="G30719" s="32"/>
      <c r="I30719" s="7"/>
      <c r="J30719" s="7"/>
      <c r="K30719" s="7"/>
      <c r="N30719" s="7"/>
    </row>
    <row r="30720" spans="4:14" s="1" customFormat="1">
      <c r="D30720" s="32"/>
      <c r="G30720" s="32"/>
      <c r="I30720" s="7"/>
      <c r="J30720" s="7"/>
      <c r="K30720" s="7"/>
      <c r="N30720" s="7"/>
    </row>
    <row r="30721" spans="4:14" s="1" customFormat="1">
      <c r="D30721" s="32"/>
      <c r="G30721" s="32"/>
      <c r="I30721" s="7"/>
      <c r="J30721" s="7"/>
      <c r="K30721" s="7"/>
      <c r="N30721" s="7"/>
    </row>
    <row r="30722" spans="4:14" s="1" customFormat="1">
      <c r="D30722" s="32"/>
      <c r="G30722" s="32"/>
      <c r="I30722" s="7"/>
      <c r="J30722" s="7"/>
      <c r="K30722" s="7"/>
      <c r="N30722" s="7"/>
    </row>
    <row r="30723" spans="4:14" s="1" customFormat="1">
      <c r="D30723" s="32"/>
      <c r="G30723" s="32"/>
      <c r="I30723" s="7"/>
      <c r="J30723" s="7"/>
      <c r="K30723" s="7"/>
      <c r="N30723" s="7"/>
    </row>
    <row r="30724" spans="4:14" s="1" customFormat="1">
      <c r="D30724" s="32"/>
      <c r="G30724" s="32"/>
      <c r="I30724" s="7"/>
      <c r="J30724" s="7"/>
      <c r="K30724" s="7"/>
      <c r="N30724" s="7"/>
    </row>
    <row r="30725" spans="4:14" s="1" customFormat="1">
      <c r="D30725" s="32"/>
      <c r="G30725" s="32"/>
      <c r="I30725" s="7"/>
      <c r="J30725" s="7"/>
      <c r="K30725" s="7"/>
      <c r="N30725" s="7"/>
    </row>
    <row r="30726" spans="4:14" s="1" customFormat="1">
      <c r="D30726" s="32"/>
      <c r="G30726" s="32"/>
      <c r="I30726" s="7"/>
      <c r="J30726" s="7"/>
      <c r="K30726" s="7"/>
      <c r="N30726" s="7"/>
    </row>
    <row r="30727" spans="4:14" s="1" customFormat="1">
      <c r="D30727" s="32"/>
      <c r="G30727" s="32"/>
      <c r="I30727" s="7"/>
      <c r="J30727" s="7"/>
      <c r="K30727" s="7"/>
      <c r="N30727" s="7"/>
    </row>
    <row r="30728" spans="4:14" s="1" customFormat="1">
      <c r="D30728" s="32"/>
      <c r="G30728" s="32"/>
      <c r="I30728" s="7"/>
      <c r="J30728" s="7"/>
      <c r="K30728" s="7"/>
      <c r="N30728" s="7"/>
    </row>
    <row r="30729" spans="4:14" s="1" customFormat="1">
      <c r="D30729" s="32"/>
      <c r="G30729" s="32"/>
      <c r="I30729" s="7"/>
      <c r="J30729" s="7"/>
      <c r="K30729" s="7"/>
      <c r="N30729" s="7"/>
    </row>
    <row r="30730" spans="4:14" s="1" customFormat="1">
      <c r="D30730" s="32"/>
      <c r="G30730" s="32"/>
      <c r="I30730" s="7"/>
      <c r="J30730" s="7"/>
      <c r="K30730" s="7"/>
      <c r="N30730" s="7"/>
    </row>
    <row r="30731" spans="4:14" s="1" customFormat="1">
      <c r="D30731" s="32"/>
      <c r="G30731" s="32"/>
      <c r="I30731" s="7"/>
      <c r="J30731" s="7"/>
      <c r="K30731" s="7"/>
      <c r="N30731" s="7"/>
    </row>
    <row r="30732" spans="4:14" s="1" customFormat="1">
      <c r="D30732" s="32"/>
      <c r="G30732" s="32"/>
      <c r="I30732" s="7"/>
      <c r="J30732" s="7"/>
      <c r="K30732" s="7"/>
      <c r="N30732" s="7"/>
    </row>
    <row r="30733" spans="4:14" s="1" customFormat="1">
      <c r="D30733" s="32"/>
      <c r="G30733" s="32"/>
      <c r="I30733" s="7"/>
      <c r="J30733" s="7"/>
      <c r="K30733" s="7"/>
      <c r="N30733" s="7"/>
    </row>
    <row r="30734" spans="4:14" s="1" customFormat="1">
      <c r="D30734" s="32"/>
      <c r="G30734" s="32"/>
      <c r="I30734" s="7"/>
      <c r="J30734" s="7"/>
      <c r="K30734" s="7"/>
      <c r="N30734" s="7"/>
    </row>
    <row r="30735" spans="4:14" s="1" customFormat="1">
      <c r="D30735" s="32"/>
      <c r="G30735" s="32"/>
      <c r="I30735" s="7"/>
      <c r="J30735" s="7"/>
      <c r="K30735" s="7"/>
      <c r="N30735" s="7"/>
    </row>
    <row r="30736" spans="4:14" s="1" customFormat="1">
      <c r="D30736" s="32"/>
      <c r="G30736" s="32"/>
      <c r="I30736" s="7"/>
      <c r="J30736" s="7"/>
      <c r="K30736" s="7"/>
      <c r="N30736" s="7"/>
    </row>
    <row r="30737" spans="4:14" s="1" customFormat="1">
      <c r="D30737" s="32"/>
      <c r="G30737" s="32"/>
      <c r="I30737" s="7"/>
      <c r="J30737" s="7"/>
      <c r="K30737" s="7"/>
      <c r="N30737" s="7"/>
    </row>
    <row r="30738" spans="4:14" s="1" customFormat="1">
      <c r="D30738" s="32"/>
      <c r="G30738" s="32"/>
      <c r="I30738" s="7"/>
      <c r="J30738" s="7"/>
      <c r="K30738" s="7"/>
      <c r="N30738" s="7"/>
    </row>
    <row r="30739" spans="4:14" s="1" customFormat="1">
      <c r="D30739" s="32"/>
      <c r="G30739" s="32"/>
      <c r="I30739" s="7"/>
      <c r="J30739" s="7"/>
      <c r="K30739" s="7"/>
      <c r="N30739" s="7"/>
    </row>
    <row r="30740" spans="4:14" s="1" customFormat="1">
      <c r="D30740" s="32"/>
      <c r="G30740" s="32"/>
      <c r="I30740" s="7"/>
      <c r="J30740" s="7"/>
      <c r="K30740" s="7"/>
      <c r="N30740" s="7"/>
    </row>
    <row r="30741" spans="4:14" s="1" customFormat="1">
      <c r="D30741" s="32"/>
      <c r="G30741" s="32"/>
      <c r="I30741" s="7"/>
      <c r="J30741" s="7"/>
      <c r="K30741" s="7"/>
      <c r="N30741" s="7"/>
    </row>
    <row r="30742" spans="4:14" s="1" customFormat="1">
      <c r="D30742" s="32"/>
      <c r="G30742" s="32"/>
      <c r="I30742" s="7"/>
      <c r="J30742" s="7"/>
      <c r="K30742" s="7"/>
      <c r="N30742" s="7"/>
    </row>
    <row r="30743" spans="4:14" s="1" customFormat="1">
      <c r="D30743" s="32"/>
      <c r="G30743" s="32"/>
      <c r="I30743" s="7"/>
      <c r="J30743" s="7"/>
      <c r="K30743" s="7"/>
      <c r="N30743" s="7"/>
    </row>
    <row r="30744" spans="4:14" s="1" customFormat="1">
      <c r="D30744" s="32"/>
      <c r="G30744" s="32"/>
      <c r="I30744" s="7"/>
      <c r="J30744" s="7"/>
      <c r="K30744" s="7"/>
      <c r="N30744" s="7"/>
    </row>
    <row r="30745" spans="4:14" s="1" customFormat="1">
      <c r="D30745" s="32"/>
      <c r="G30745" s="32"/>
      <c r="I30745" s="7"/>
      <c r="J30745" s="7"/>
      <c r="K30745" s="7"/>
      <c r="N30745" s="7"/>
    </row>
    <row r="30746" spans="4:14" s="1" customFormat="1">
      <c r="D30746" s="32"/>
      <c r="G30746" s="32"/>
      <c r="I30746" s="7"/>
      <c r="J30746" s="7"/>
      <c r="K30746" s="7"/>
      <c r="N30746" s="7"/>
    </row>
    <row r="30747" spans="4:14" s="1" customFormat="1">
      <c r="D30747" s="32"/>
      <c r="G30747" s="32"/>
      <c r="I30747" s="7"/>
      <c r="J30747" s="7"/>
      <c r="K30747" s="7"/>
      <c r="N30747" s="7"/>
    </row>
    <row r="30748" spans="4:14" s="1" customFormat="1">
      <c r="D30748" s="32"/>
      <c r="G30748" s="32"/>
      <c r="I30748" s="7"/>
      <c r="J30748" s="7"/>
      <c r="K30748" s="7"/>
      <c r="N30748" s="7"/>
    </row>
    <row r="30749" spans="4:14" s="1" customFormat="1">
      <c r="D30749" s="32"/>
      <c r="G30749" s="32"/>
      <c r="I30749" s="7"/>
      <c r="J30749" s="7"/>
      <c r="K30749" s="7"/>
      <c r="N30749" s="7"/>
    </row>
    <row r="30750" spans="4:14" s="1" customFormat="1">
      <c r="D30750" s="32"/>
      <c r="G30750" s="32"/>
      <c r="I30750" s="7"/>
      <c r="J30750" s="7"/>
      <c r="K30750" s="7"/>
      <c r="N30750" s="7"/>
    </row>
    <row r="30751" spans="4:14" s="1" customFormat="1">
      <c r="D30751" s="32"/>
      <c r="G30751" s="32"/>
      <c r="I30751" s="7"/>
      <c r="J30751" s="7"/>
      <c r="K30751" s="7"/>
      <c r="N30751" s="7"/>
    </row>
    <row r="30752" spans="4:14" s="1" customFormat="1">
      <c r="D30752" s="32"/>
      <c r="G30752" s="32"/>
      <c r="I30752" s="7"/>
      <c r="J30752" s="7"/>
      <c r="K30752" s="7"/>
      <c r="N30752" s="7"/>
    </row>
    <row r="30753" spans="4:14" s="1" customFormat="1">
      <c r="D30753" s="32"/>
      <c r="G30753" s="32"/>
      <c r="I30753" s="7"/>
      <c r="J30753" s="7"/>
      <c r="K30753" s="7"/>
      <c r="N30753" s="7"/>
    </row>
    <row r="30754" spans="4:14" s="1" customFormat="1">
      <c r="D30754" s="32"/>
      <c r="G30754" s="32"/>
      <c r="I30754" s="7"/>
      <c r="J30754" s="7"/>
      <c r="K30754" s="7"/>
      <c r="N30754" s="7"/>
    </row>
    <row r="30755" spans="4:14" s="1" customFormat="1">
      <c r="D30755" s="32"/>
      <c r="G30755" s="32"/>
      <c r="I30755" s="7"/>
      <c r="J30755" s="7"/>
      <c r="K30755" s="7"/>
      <c r="N30755" s="7"/>
    </row>
    <row r="30756" spans="4:14" s="1" customFormat="1">
      <c r="D30756" s="32"/>
      <c r="G30756" s="32"/>
      <c r="I30756" s="7"/>
      <c r="J30756" s="7"/>
      <c r="K30756" s="7"/>
      <c r="N30756" s="7"/>
    </row>
    <row r="30757" spans="4:14" s="1" customFormat="1">
      <c r="D30757" s="32"/>
      <c r="G30757" s="32"/>
      <c r="I30757" s="7"/>
      <c r="J30757" s="7"/>
      <c r="K30757" s="7"/>
      <c r="N30757" s="7"/>
    </row>
    <row r="30758" spans="4:14" s="1" customFormat="1">
      <c r="D30758" s="32"/>
      <c r="G30758" s="32"/>
      <c r="I30758" s="7"/>
      <c r="J30758" s="7"/>
      <c r="K30758" s="7"/>
      <c r="N30758" s="7"/>
    </row>
    <row r="30759" spans="4:14" s="1" customFormat="1">
      <c r="D30759" s="32"/>
      <c r="G30759" s="32"/>
      <c r="I30759" s="7"/>
      <c r="J30759" s="7"/>
      <c r="K30759" s="7"/>
      <c r="N30759" s="7"/>
    </row>
    <row r="30760" spans="4:14" s="1" customFormat="1">
      <c r="D30760" s="32"/>
      <c r="G30760" s="32"/>
      <c r="I30760" s="7"/>
      <c r="J30760" s="7"/>
      <c r="K30760" s="7"/>
      <c r="N30760" s="7"/>
    </row>
    <row r="30761" spans="4:14" s="1" customFormat="1">
      <c r="D30761" s="32"/>
      <c r="G30761" s="32"/>
      <c r="I30761" s="7"/>
      <c r="J30761" s="7"/>
      <c r="K30761" s="7"/>
      <c r="N30761" s="7"/>
    </row>
    <row r="30762" spans="4:14" s="1" customFormat="1">
      <c r="D30762" s="32"/>
      <c r="G30762" s="32"/>
      <c r="I30762" s="7"/>
      <c r="J30762" s="7"/>
      <c r="K30762" s="7"/>
      <c r="N30762" s="7"/>
    </row>
    <row r="30763" spans="4:14" s="1" customFormat="1">
      <c r="D30763" s="32"/>
      <c r="G30763" s="32"/>
      <c r="I30763" s="7"/>
      <c r="J30763" s="7"/>
      <c r="K30763" s="7"/>
      <c r="N30763" s="7"/>
    </row>
    <row r="30764" spans="4:14" s="1" customFormat="1">
      <c r="D30764" s="32"/>
      <c r="G30764" s="32"/>
      <c r="I30764" s="7"/>
      <c r="J30764" s="7"/>
      <c r="K30764" s="7"/>
      <c r="N30764" s="7"/>
    </row>
    <row r="30765" spans="4:14" s="1" customFormat="1">
      <c r="D30765" s="32"/>
      <c r="G30765" s="32"/>
      <c r="I30765" s="7"/>
      <c r="J30765" s="7"/>
      <c r="K30765" s="7"/>
      <c r="N30765" s="7"/>
    </row>
    <row r="30766" spans="4:14" s="1" customFormat="1">
      <c r="D30766" s="32"/>
      <c r="G30766" s="32"/>
      <c r="I30766" s="7"/>
      <c r="J30766" s="7"/>
      <c r="K30766" s="7"/>
      <c r="N30766" s="7"/>
    </row>
    <row r="30767" spans="4:14" s="1" customFormat="1">
      <c r="D30767" s="32"/>
      <c r="G30767" s="32"/>
      <c r="I30767" s="7"/>
      <c r="J30767" s="7"/>
      <c r="K30767" s="7"/>
      <c r="N30767" s="7"/>
    </row>
    <row r="30768" spans="4:14" s="1" customFormat="1">
      <c r="D30768" s="32"/>
      <c r="G30768" s="32"/>
      <c r="I30768" s="7"/>
      <c r="J30768" s="7"/>
      <c r="K30768" s="7"/>
      <c r="N30768" s="7"/>
    </row>
    <row r="30769" spans="4:14" s="1" customFormat="1">
      <c r="D30769" s="32"/>
      <c r="G30769" s="32"/>
      <c r="I30769" s="7"/>
      <c r="J30769" s="7"/>
      <c r="K30769" s="7"/>
      <c r="N30769" s="7"/>
    </row>
    <row r="30770" spans="4:14" s="1" customFormat="1">
      <c r="D30770" s="32"/>
      <c r="G30770" s="32"/>
      <c r="I30770" s="7"/>
      <c r="J30770" s="7"/>
      <c r="K30770" s="7"/>
      <c r="N30770" s="7"/>
    </row>
    <row r="30771" spans="4:14" s="1" customFormat="1">
      <c r="D30771" s="32"/>
      <c r="G30771" s="32"/>
      <c r="I30771" s="7"/>
      <c r="J30771" s="7"/>
      <c r="K30771" s="7"/>
      <c r="N30771" s="7"/>
    </row>
    <row r="30772" spans="4:14" s="1" customFormat="1">
      <c r="D30772" s="32"/>
      <c r="G30772" s="32"/>
      <c r="I30772" s="7"/>
      <c r="J30772" s="7"/>
      <c r="K30772" s="7"/>
      <c r="N30772" s="7"/>
    </row>
    <row r="30773" spans="4:14" s="1" customFormat="1">
      <c r="D30773" s="32"/>
      <c r="G30773" s="32"/>
      <c r="I30773" s="7"/>
      <c r="J30773" s="7"/>
      <c r="K30773" s="7"/>
      <c r="N30773" s="7"/>
    </row>
    <row r="30774" spans="4:14" s="1" customFormat="1">
      <c r="D30774" s="32"/>
      <c r="G30774" s="32"/>
      <c r="I30774" s="7"/>
      <c r="J30774" s="7"/>
      <c r="K30774" s="7"/>
      <c r="N30774" s="7"/>
    </row>
    <row r="30775" spans="4:14" s="1" customFormat="1">
      <c r="D30775" s="32"/>
      <c r="G30775" s="32"/>
      <c r="I30775" s="7"/>
      <c r="J30775" s="7"/>
      <c r="K30775" s="7"/>
      <c r="N30775" s="7"/>
    </row>
    <row r="30776" spans="4:14" s="1" customFormat="1">
      <c r="D30776" s="32"/>
      <c r="G30776" s="32"/>
      <c r="I30776" s="7"/>
      <c r="J30776" s="7"/>
      <c r="K30776" s="7"/>
      <c r="N30776" s="7"/>
    </row>
    <row r="30777" spans="4:14" s="1" customFormat="1">
      <c r="D30777" s="32"/>
      <c r="G30777" s="32"/>
      <c r="I30777" s="7"/>
      <c r="J30777" s="7"/>
      <c r="K30777" s="7"/>
      <c r="N30777" s="7"/>
    </row>
    <row r="30778" spans="4:14" s="1" customFormat="1">
      <c r="D30778" s="32"/>
      <c r="G30778" s="32"/>
      <c r="I30778" s="7"/>
      <c r="J30778" s="7"/>
      <c r="K30778" s="7"/>
      <c r="N30778" s="7"/>
    </row>
    <row r="30779" spans="4:14" s="1" customFormat="1">
      <c r="D30779" s="32"/>
      <c r="G30779" s="32"/>
      <c r="I30779" s="7"/>
      <c r="J30779" s="7"/>
      <c r="K30779" s="7"/>
      <c r="N30779" s="7"/>
    </row>
    <row r="30780" spans="4:14" s="1" customFormat="1">
      <c r="D30780" s="32"/>
      <c r="G30780" s="32"/>
      <c r="I30780" s="7"/>
      <c r="J30780" s="7"/>
      <c r="K30780" s="7"/>
      <c r="N30780" s="7"/>
    </row>
    <row r="30781" spans="4:14" s="1" customFormat="1">
      <c r="D30781" s="32"/>
      <c r="G30781" s="32"/>
      <c r="I30781" s="7"/>
      <c r="J30781" s="7"/>
      <c r="K30781" s="7"/>
      <c r="N30781" s="7"/>
    </row>
    <row r="30782" spans="4:14" s="1" customFormat="1">
      <c r="D30782" s="32"/>
      <c r="G30782" s="32"/>
      <c r="I30782" s="7"/>
      <c r="J30782" s="7"/>
      <c r="K30782" s="7"/>
      <c r="N30782" s="7"/>
    </row>
    <row r="30783" spans="4:14" s="1" customFormat="1">
      <c r="D30783" s="32"/>
      <c r="G30783" s="32"/>
      <c r="I30783" s="7"/>
      <c r="J30783" s="7"/>
      <c r="K30783" s="7"/>
      <c r="N30783" s="7"/>
    </row>
    <row r="30784" spans="4:14" s="1" customFormat="1">
      <c r="D30784" s="32"/>
      <c r="G30784" s="32"/>
      <c r="I30784" s="7"/>
      <c r="J30784" s="7"/>
      <c r="K30784" s="7"/>
      <c r="N30784" s="7"/>
    </row>
    <row r="30785" spans="4:14" s="1" customFormat="1">
      <c r="D30785" s="32"/>
      <c r="G30785" s="32"/>
      <c r="I30785" s="7"/>
      <c r="J30785" s="7"/>
      <c r="K30785" s="7"/>
      <c r="N30785" s="7"/>
    </row>
    <row r="30786" spans="4:14" s="1" customFormat="1">
      <c r="D30786" s="32"/>
      <c r="G30786" s="32"/>
      <c r="I30786" s="7"/>
      <c r="J30786" s="7"/>
      <c r="K30786" s="7"/>
      <c r="N30786" s="7"/>
    </row>
    <row r="30787" spans="4:14" s="1" customFormat="1">
      <c r="D30787" s="32"/>
      <c r="G30787" s="32"/>
      <c r="I30787" s="7"/>
      <c r="J30787" s="7"/>
      <c r="K30787" s="7"/>
      <c r="N30787" s="7"/>
    </row>
    <row r="30788" spans="4:14" s="1" customFormat="1">
      <c r="D30788" s="32"/>
      <c r="G30788" s="32"/>
      <c r="I30788" s="7"/>
      <c r="J30788" s="7"/>
      <c r="K30788" s="7"/>
      <c r="N30788" s="7"/>
    </row>
    <row r="30789" spans="4:14" s="1" customFormat="1">
      <c r="D30789" s="32"/>
      <c r="G30789" s="32"/>
      <c r="I30789" s="7"/>
      <c r="J30789" s="7"/>
      <c r="K30789" s="7"/>
      <c r="N30789" s="7"/>
    </row>
    <row r="30790" spans="4:14" s="1" customFormat="1">
      <c r="D30790" s="32"/>
      <c r="G30790" s="32"/>
      <c r="I30790" s="7"/>
      <c r="J30790" s="7"/>
      <c r="K30790" s="7"/>
      <c r="N30790" s="7"/>
    </row>
    <row r="30791" spans="4:14" s="1" customFormat="1">
      <c r="D30791" s="32"/>
      <c r="G30791" s="32"/>
      <c r="I30791" s="7"/>
      <c r="J30791" s="7"/>
      <c r="K30791" s="7"/>
      <c r="N30791" s="7"/>
    </row>
    <row r="30792" spans="4:14" s="1" customFormat="1">
      <c r="D30792" s="32"/>
      <c r="G30792" s="32"/>
      <c r="I30792" s="7"/>
      <c r="J30792" s="7"/>
      <c r="K30792" s="7"/>
      <c r="N30792" s="7"/>
    </row>
    <row r="30793" spans="4:14" s="1" customFormat="1">
      <c r="D30793" s="32"/>
      <c r="G30793" s="32"/>
      <c r="I30793" s="7"/>
      <c r="J30793" s="7"/>
      <c r="K30793" s="7"/>
      <c r="N30793" s="7"/>
    </row>
    <row r="30794" spans="4:14" s="1" customFormat="1">
      <c r="D30794" s="32"/>
      <c r="G30794" s="32"/>
      <c r="I30794" s="7"/>
      <c r="J30794" s="7"/>
      <c r="K30794" s="7"/>
      <c r="N30794" s="7"/>
    </row>
    <row r="30795" spans="4:14" s="1" customFormat="1">
      <c r="D30795" s="32"/>
      <c r="G30795" s="32"/>
      <c r="I30795" s="7"/>
      <c r="J30795" s="7"/>
      <c r="K30795" s="7"/>
      <c r="N30795" s="7"/>
    </row>
    <row r="30796" spans="4:14" s="1" customFormat="1">
      <c r="D30796" s="32"/>
      <c r="G30796" s="32"/>
      <c r="I30796" s="7"/>
      <c r="J30796" s="7"/>
      <c r="K30796" s="7"/>
      <c r="N30796" s="7"/>
    </row>
    <row r="30797" spans="4:14" s="1" customFormat="1">
      <c r="D30797" s="32"/>
      <c r="G30797" s="32"/>
      <c r="I30797" s="7"/>
      <c r="J30797" s="7"/>
      <c r="K30797" s="7"/>
      <c r="N30797" s="7"/>
    </row>
    <row r="30798" spans="4:14" s="1" customFormat="1">
      <c r="D30798" s="32"/>
      <c r="G30798" s="32"/>
      <c r="I30798" s="7"/>
      <c r="J30798" s="7"/>
      <c r="K30798" s="7"/>
      <c r="N30798" s="7"/>
    </row>
    <row r="30799" spans="4:14" s="1" customFormat="1">
      <c r="D30799" s="32"/>
      <c r="G30799" s="32"/>
      <c r="I30799" s="7"/>
      <c r="J30799" s="7"/>
      <c r="K30799" s="7"/>
      <c r="N30799" s="7"/>
    </row>
    <row r="30800" spans="4:14" s="1" customFormat="1">
      <c r="D30800" s="32"/>
      <c r="G30800" s="32"/>
      <c r="I30800" s="7"/>
      <c r="J30800" s="7"/>
      <c r="K30800" s="7"/>
      <c r="N30800" s="7"/>
    </row>
    <row r="30801" spans="4:14" s="1" customFormat="1">
      <c r="D30801" s="32"/>
      <c r="G30801" s="32"/>
      <c r="I30801" s="7"/>
      <c r="J30801" s="7"/>
      <c r="K30801" s="7"/>
      <c r="N30801" s="7"/>
    </row>
    <row r="30802" spans="4:14" s="1" customFormat="1">
      <c r="D30802" s="32"/>
      <c r="G30802" s="32"/>
      <c r="I30802" s="7"/>
      <c r="J30802" s="7"/>
      <c r="K30802" s="7"/>
      <c r="N30802" s="7"/>
    </row>
    <row r="30803" spans="4:14" s="1" customFormat="1">
      <c r="D30803" s="32"/>
      <c r="G30803" s="32"/>
      <c r="I30803" s="7"/>
      <c r="J30803" s="7"/>
      <c r="K30803" s="7"/>
      <c r="N30803" s="7"/>
    </row>
    <row r="30804" spans="4:14" s="1" customFormat="1">
      <c r="D30804" s="32"/>
      <c r="G30804" s="32"/>
      <c r="I30804" s="7"/>
      <c r="J30804" s="7"/>
      <c r="K30804" s="7"/>
      <c r="N30804" s="7"/>
    </row>
    <row r="30805" spans="4:14" s="1" customFormat="1">
      <c r="D30805" s="32"/>
      <c r="G30805" s="32"/>
      <c r="I30805" s="7"/>
      <c r="J30805" s="7"/>
      <c r="K30805" s="7"/>
      <c r="N30805" s="7"/>
    </row>
    <row r="30806" spans="4:14" s="1" customFormat="1">
      <c r="D30806" s="32"/>
      <c r="G30806" s="32"/>
      <c r="I30806" s="7"/>
      <c r="J30806" s="7"/>
      <c r="K30806" s="7"/>
      <c r="N30806" s="7"/>
    </row>
    <row r="30807" spans="4:14" s="1" customFormat="1">
      <c r="D30807" s="32"/>
      <c r="G30807" s="32"/>
      <c r="I30807" s="7"/>
      <c r="J30807" s="7"/>
      <c r="K30807" s="7"/>
      <c r="N30807" s="7"/>
    </row>
    <row r="30808" spans="4:14" s="1" customFormat="1">
      <c r="D30808" s="32"/>
      <c r="G30808" s="32"/>
      <c r="I30808" s="7"/>
      <c r="J30808" s="7"/>
      <c r="K30808" s="7"/>
      <c r="N30808" s="7"/>
    </row>
    <row r="30809" spans="4:14" s="1" customFormat="1">
      <c r="D30809" s="32"/>
      <c r="G30809" s="32"/>
      <c r="I30809" s="7"/>
      <c r="J30809" s="7"/>
      <c r="K30809" s="7"/>
      <c r="N30809" s="7"/>
    </row>
    <row r="30810" spans="4:14" s="1" customFormat="1">
      <c r="D30810" s="32"/>
      <c r="G30810" s="32"/>
      <c r="I30810" s="7"/>
      <c r="J30810" s="7"/>
      <c r="K30810" s="7"/>
      <c r="N30810" s="7"/>
    </row>
    <row r="30811" spans="4:14" s="1" customFormat="1">
      <c r="D30811" s="32"/>
      <c r="G30811" s="32"/>
      <c r="I30811" s="7"/>
      <c r="J30811" s="7"/>
      <c r="K30811" s="7"/>
      <c r="N30811" s="7"/>
    </row>
    <row r="30812" spans="4:14" s="1" customFormat="1">
      <c r="D30812" s="32"/>
      <c r="G30812" s="32"/>
      <c r="I30812" s="7"/>
      <c r="J30812" s="7"/>
      <c r="K30812" s="7"/>
      <c r="N30812" s="7"/>
    </row>
    <row r="30813" spans="4:14" s="1" customFormat="1">
      <c r="D30813" s="32"/>
      <c r="G30813" s="32"/>
      <c r="I30813" s="7"/>
      <c r="J30813" s="7"/>
      <c r="K30813" s="7"/>
      <c r="N30813" s="7"/>
    </row>
    <row r="30814" spans="4:14" s="1" customFormat="1">
      <c r="D30814" s="32"/>
      <c r="G30814" s="32"/>
      <c r="I30814" s="7"/>
      <c r="J30814" s="7"/>
      <c r="K30814" s="7"/>
      <c r="N30814" s="7"/>
    </row>
    <row r="30815" spans="4:14" s="1" customFormat="1">
      <c r="D30815" s="32"/>
      <c r="G30815" s="32"/>
      <c r="I30815" s="7"/>
      <c r="J30815" s="7"/>
      <c r="K30815" s="7"/>
      <c r="N30815" s="7"/>
    </row>
    <row r="30816" spans="4:14" s="1" customFormat="1">
      <c r="D30816" s="32"/>
      <c r="G30816" s="32"/>
      <c r="I30816" s="7"/>
      <c r="J30816" s="7"/>
      <c r="K30816" s="7"/>
      <c r="N30816" s="7"/>
    </row>
    <row r="30817" spans="4:14" s="1" customFormat="1">
      <c r="D30817" s="32"/>
      <c r="G30817" s="32"/>
      <c r="I30817" s="7"/>
      <c r="J30817" s="7"/>
      <c r="K30817" s="7"/>
      <c r="N30817" s="7"/>
    </row>
    <row r="30818" spans="4:14" s="1" customFormat="1">
      <c r="D30818" s="32"/>
      <c r="G30818" s="32"/>
      <c r="I30818" s="7"/>
      <c r="J30818" s="7"/>
      <c r="K30818" s="7"/>
      <c r="N30818" s="7"/>
    </row>
    <row r="30819" spans="4:14" s="1" customFormat="1">
      <c r="D30819" s="32"/>
      <c r="G30819" s="32"/>
      <c r="I30819" s="7"/>
      <c r="J30819" s="7"/>
      <c r="K30819" s="7"/>
      <c r="N30819" s="7"/>
    </row>
    <row r="30820" spans="4:14" s="1" customFormat="1">
      <c r="D30820" s="32"/>
      <c r="G30820" s="32"/>
      <c r="I30820" s="7"/>
      <c r="J30820" s="7"/>
      <c r="K30820" s="7"/>
      <c r="N30820" s="7"/>
    </row>
    <row r="30821" spans="4:14" s="1" customFormat="1">
      <c r="D30821" s="32"/>
      <c r="G30821" s="32"/>
      <c r="I30821" s="7"/>
      <c r="J30821" s="7"/>
      <c r="K30821" s="7"/>
      <c r="N30821" s="7"/>
    </row>
    <row r="30822" spans="4:14" s="1" customFormat="1">
      <c r="D30822" s="32"/>
      <c r="G30822" s="32"/>
      <c r="I30822" s="7"/>
      <c r="J30822" s="7"/>
      <c r="K30822" s="7"/>
      <c r="N30822" s="7"/>
    </row>
    <row r="30823" spans="4:14" s="1" customFormat="1">
      <c r="D30823" s="32"/>
      <c r="G30823" s="32"/>
      <c r="I30823" s="7"/>
      <c r="J30823" s="7"/>
      <c r="K30823" s="7"/>
      <c r="N30823" s="7"/>
    </row>
    <row r="30824" spans="4:14" s="1" customFormat="1">
      <c r="D30824" s="32"/>
      <c r="G30824" s="32"/>
      <c r="I30824" s="7"/>
      <c r="J30824" s="7"/>
      <c r="K30824" s="7"/>
      <c r="N30824" s="7"/>
    </row>
    <row r="30825" spans="4:14" s="1" customFormat="1">
      <c r="D30825" s="32"/>
      <c r="G30825" s="32"/>
      <c r="I30825" s="7"/>
      <c r="J30825" s="7"/>
      <c r="K30825" s="7"/>
      <c r="N30825" s="7"/>
    </row>
    <row r="30826" spans="4:14" s="1" customFormat="1">
      <c r="D30826" s="32"/>
      <c r="G30826" s="32"/>
      <c r="I30826" s="7"/>
      <c r="J30826" s="7"/>
      <c r="K30826" s="7"/>
      <c r="N30826" s="7"/>
    </row>
    <row r="30827" spans="4:14" s="1" customFormat="1">
      <c r="D30827" s="32"/>
      <c r="G30827" s="32"/>
      <c r="I30827" s="7"/>
      <c r="J30827" s="7"/>
      <c r="K30827" s="7"/>
      <c r="N30827" s="7"/>
    </row>
    <row r="30828" spans="4:14" s="1" customFormat="1">
      <c r="D30828" s="32"/>
      <c r="G30828" s="32"/>
      <c r="I30828" s="7"/>
      <c r="J30828" s="7"/>
      <c r="K30828" s="7"/>
      <c r="N30828" s="7"/>
    </row>
    <row r="30829" spans="4:14" s="1" customFormat="1">
      <c r="D30829" s="32"/>
      <c r="G30829" s="32"/>
      <c r="I30829" s="7"/>
      <c r="J30829" s="7"/>
      <c r="K30829" s="7"/>
      <c r="N30829" s="7"/>
    </row>
    <row r="30830" spans="4:14" s="1" customFormat="1">
      <c r="D30830" s="32"/>
      <c r="G30830" s="32"/>
      <c r="I30830" s="7"/>
      <c r="J30830" s="7"/>
      <c r="K30830" s="7"/>
      <c r="N30830" s="7"/>
    </row>
    <row r="30831" spans="4:14" s="1" customFormat="1">
      <c r="D30831" s="32"/>
      <c r="G30831" s="32"/>
      <c r="I30831" s="7"/>
      <c r="J30831" s="7"/>
      <c r="K30831" s="7"/>
      <c r="N30831" s="7"/>
    </row>
    <row r="30832" spans="4:14" s="1" customFormat="1">
      <c r="D30832" s="32"/>
      <c r="G30832" s="32"/>
      <c r="I30832" s="7"/>
      <c r="J30832" s="7"/>
      <c r="K30832" s="7"/>
      <c r="N30832" s="7"/>
    </row>
    <row r="30833" spans="4:14" s="1" customFormat="1">
      <c r="D30833" s="32"/>
      <c r="G30833" s="32"/>
      <c r="I30833" s="7"/>
      <c r="J30833" s="7"/>
      <c r="K30833" s="7"/>
      <c r="N30833" s="7"/>
    </row>
    <row r="30834" spans="4:14" s="1" customFormat="1">
      <c r="D30834" s="32"/>
      <c r="G30834" s="32"/>
      <c r="I30834" s="7"/>
      <c r="J30834" s="7"/>
      <c r="K30834" s="7"/>
      <c r="N30834" s="7"/>
    </row>
    <row r="30835" spans="4:14" s="1" customFormat="1">
      <c r="D30835" s="32"/>
      <c r="G30835" s="32"/>
      <c r="I30835" s="7"/>
      <c r="J30835" s="7"/>
      <c r="K30835" s="7"/>
      <c r="N30835" s="7"/>
    </row>
    <row r="30836" spans="4:14" s="1" customFormat="1">
      <c r="D30836" s="32"/>
      <c r="G30836" s="32"/>
      <c r="I30836" s="7"/>
      <c r="J30836" s="7"/>
      <c r="K30836" s="7"/>
      <c r="N30836" s="7"/>
    </row>
    <row r="30837" spans="4:14" s="1" customFormat="1">
      <c r="D30837" s="32"/>
      <c r="G30837" s="32"/>
      <c r="I30837" s="7"/>
      <c r="J30837" s="7"/>
      <c r="K30837" s="7"/>
      <c r="N30837" s="7"/>
    </row>
    <row r="30838" spans="4:14" s="1" customFormat="1">
      <c r="D30838" s="32"/>
      <c r="G30838" s="32"/>
      <c r="I30838" s="7"/>
      <c r="J30838" s="7"/>
      <c r="K30838" s="7"/>
      <c r="N30838" s="7"/>
    </row>
    <row r="30839" spans="4:14" s="1" customFormat="1">
      <c r="D30839" s="32"/>
      <c r="G30839" s="32"/>
      <c r="I30839" s="7"/>
      <c r="J30839" s="7"/>
      <c r="K30839" s="7"/>
      <c r="N30839" s="7"/>
    </row>
    <row r="30840" spans="4:14" s="1" customFormat="1">
      <c r="D30840" s="32"/>
      <c r="G30840" s="32"/>
      <c r="I30840" s="7"/>
      <c r="J30840" s="7"/>
      <c r="K30840" s="7"/>
      <c r="N30840" s="7"/>
    </row>
    <row r="30841" spans="4:14" s="1" customFormat="1">
      <c r="D30841" s="32"/>
      <c r="G30841" s="32"/>
      <c r="I30841" s="7"/>
      <c r="J30841" s="7"/>
      <c r="K30841" s="7"/>
      <c r="N30841" s="7"/>
    </row>
    <row r="30842" spans="4:14" s="1" customFormat="1">
      <c r="D30842" s="32"/>
      <c r="G30842" s="32"/>
      <c r="I30842" s="7"/>
      <c r="J30842" s="7"/>
      <c r="K30842" s="7"/>
      <c r="N30842" s="7"/>
    </row>
    <row r="30843" spans="4:14" s="1" customFormat="1">
      <c r="D30843" s="32"/>
      <c r="G30843" s="32"/>
      <c r="I30843" s="7"/>
      <c r="J30843" s="7"/>
      <c r="K30843" s="7"/>
      <c r="N30843" s="7"/>
    </row>
    <row r="30844" spans="4:14" s="1" customFormat="1">
      <c r="D30844" s="32"/>
      <c r="G30844" s="32"/>
      <c r="I30844" s="7"/>
      <c r="J30844" s="7"/>
      <c r="K30844" s="7"/>
      <c r="N30844" s="7"/>
    </row>
    <row r="30845" spans="4:14" s="1" customFormat="1">
      <c r="D30845" s="32"/>
      <c r="G30845" s="32"/>
      <c r="I30845" s="7"/>
      <c r="J30845" s="7"/>
      <c r="K30845" s="7"/>
      <c r="N30845" s="7"/>
    </row>
    <row r="30846" spans="4:14" s="1" customFormat="1">
      <c r="D30846" s="32"/>
      <c r="G30846" s="32"/>
      <c r="I30846" s="7"/>
      <c r="J30846" s="7"/>
      <c r="K30846" s="7"/>
      <c r="N30846" s="7"/>
    </row>
    <row r="30847" spans="4:14" s="1" customFormat="1">
      <c r="D30847" s="32"/>
      <c r="G30847" s="32"/>
      <c r="I30847" s="7"/>
      <c r="J30847" s="7"/>
      <c r="K30847" s="7"/>
      <c r="N30847" s="7"/>
    </row>
    <row r="30848" spans="4:14" s="1" customFormat="1">
      <c r="D30848" s="32"/>
      <c r="G30848" s="32"/>
      <c r="I30848" s="7"/>
      <c r="J30848" s="7"/>
      <c r="K30848" s="7"/>
      <c r="N30848" s="7"/>
    </row>
    <row r="30849" spans="4:14" s="1" customFormat="1">
      <c r="D30849" s="32"/>
      <c r="G30849" s="32"/>
      <c r="I30849" s="7"/>
      <c r="J30849" s="7"/>
      <c r="K30849" s="7"/>
      <c r="N30849" s="7"/>
    </row>
    <row r="30850" spans="4:14" s="1" customFormat="1">
      <c r="D30850" s="32"/>
      <c r="G30850" s="32"/>
      <c r="I30850" s="7"/>
      <c r="J30850" s="7"/>
      <c r="K30850" s="7"/>
      <c r="N30850" s="7"/>
    </row>
    <row r="30851" spans="4:14" s="1" customFormat="1">
      <c r="D30851" s="32"/>
      <c r="G30851" s="32"/>
      <c r="I30851" s="7"/>
      <c r="J30851" s="7"/>
      <c r="K30851" s="7"/>
      <c r="N30851" s="7"/>
    </row>
    <row r="30852" spans="4:14" s="1" customFormat="1">
      <c r="D30852" s="32"/>
      <c r="G30852" s="32"/>
      <c r="I30852" s="7"/>
      <c r="J30852" s="7"/>
      <c r="K30852" s="7"/>
      <c r="N30852" s="7"/>
    </row>
    <row r="30853" spans="4:14" s="1" customFormat="1">
      <c r="D30853" s="32"/>
      <c r="G30853" s="32"/>
      <c r="I30853" s="7"/>
      <c r="J30853" s="7"/>
      <c r="K30853" s="7"/>
      <c r="N30853" s="7"/>
    </row>
    <row r="30854" spans="4:14" s="1" customFormat="1">
      <c r="D30854" s="32"/>
      <c r="G30854" s="32"/>
      <c r="I30854" s="7"/>
      <c r="J30854" s="7"/>
      <c r="K30854" s="7"/>
      <c r="N30854" s="7"/>
    </row>
    <row r="30855" spans="4:14" s="1" customFormat="1">
      <c r="D30855" s="32"/>
      <c r="G30855" s="32"/>
      <c r="I30855" s="7"/>
      <c r="J30855" s="7"/>
      <c r="K30855" s="7"/>
      <c r="N30855" s="7"/>
    </row>
    <row r="30856" spans="4:14" s="1" customFormat="1">
      <c r="D30856" s="32"/>
      <c r="G30856" s="32"/>
      <c r="I30856" s="7"/>
      <c r="J30856" s="7"/>
      <c r="K30856" s="7"/>
      <c r="N30856" s="7"/>
    </row>
    <row r="30857" spans="4:14" s="1" customFormat="1">
      <c r="D30857" s="32"/>
      <c r="G30857" s="32"/>
      <c r="I30857" s="7"/>
      <c r="J30857" s="7"/>
      <c r="K30857" s="7"/>
      <c r="N30857" s="7"/>
    </row>
    <row r="30858" spans="4:14" s="1" customFormat="1">
      <c r="D30858" s="32"/>
      <c r="G30858" s="32"/>
      <c r="I30858" s="7"/>
      <c r="J30858" s="7"/>
      <c r="K30858" s="7"/>
      <c r="N30858" s="7"/>
    </row>
    <row r="30859" spans="4:14" s="1" customFormat="1">
      <c r="D30859" s="32"/>
      <c r="G30859" s="32"/>
      <c r="I30859" s="7"/>
      <c r="J30859" s="7"/>
      <c r="K30859" s="7"/>
      <c r="N30859" s="7"/>
    </row>
    <row r="30860" spans="4:14" s="1" customFormat="1">
      <c r="D30860" s="32"/>
      <c r="G30860" s="32"/>
      <c r="I30860" s="7"/>
      <c r="J30860" s="7"/>
      <c r="K30860" s="7"/>
      <c r="N30860" s="7"/>
    </row>
    <row r="30861" spans="4:14" s="1" customFormat="1">
      <c r="D30861" s="32"/>
      <c r="G30861" s="32"/>
      <c r="I30861" s="7"/>
      <c r="J30861" s="7"/>
      <c r="K30861" s="7"/>
      <c r="N30861" s="7"/>
    </row>
    <row r="30862" spans="4:14" s="1" customFormat="1">
      <c r="D30862" s="32"/>
      <c r="G30862" s="32"/>
      <c r="I30862" s="7"/>
      <c r="J30862" s="7"/>
      <c r="K30862" s="7"/>
      <c r="N30862" s="7"/>
    </row>
    <row r="30863" spans="4:14" s="1" customFormat="1">
      <c r="D30863" s="32"/>
      <c r="G30863" s="32"/>
      <c r="I30863" s="7"/>
      <c r="J30863" s="7"/>
      <c r="K30863" s="7"/>
      <c r="N30863" s="7"/>
    </row>
    <row r="30864" spans="4:14" s="1" customFormat="1">
      <c r="D30864" s="32"/>
      <c r="G30864" s="32"/>
      <c r="I30864" s="7"/>
      <c r="J30864" s="7"/>
      <c r="K30864" s="7"/>
      <c r="N30864" s="7"/>
    </row>
    <row r="30865" spans="4:14" s="1" customFormat="1">
      <c r="D30865" s="32"/>
      <c r="G30865" s="32"/>
      <c r="I30865" s="7"/>
      <c r="J30865" s="7"/>
      <c r="K30865" s="7"/>
      <c r="N30865" s="7"/>
    </row>
    <row r="30866" spans="4:14" s="1" customFormat="1">
      <c r="D30866" s="32"/>
      <c r="G30866" s="32"/>
      <c r="I30866" s="7"/>
      <c r="J30866" s="7"/>
      <c r="K30866" s="7"/>
      <c r="N30866" s="7"/>
    </row>
    <row r="30867" spans="4:14" s="1" customFormat="1">
      <c r="D30867" s="32"/>
      <c r="G30867" s="32"/>
      <c r="I30867" s="7"/>
      <c r="J30867" s="7"/>
      <c r="K30867" s="7"/>
      <c r="N30867" s="7"/>
    </row>
    <row r="30868" spans="4:14" s="1" customFormat="1">
      <c r="D30868" s="32"/>
      <c r="G30868" s="32"/>
      <c r="I30868" s="7"/>
      <c r="J30868" s="7"/>
      <c r="K30868" s="7"/>
      <c r="N30868" s="7"/>
    </row>
    <row r="30869" spans="4:14" s="1" customFormat="1">
      <c r="D30869" s="32"/>
      <c r="G30869" s="32"/>
      <c r="I30869" s="7"/>
      <c r="J30869" s="7"/>
      <c r="K30869" s="7"/>
      <c r="N30869" s="7"/>
    </row>
    <row r="30870" spans="4:14" s="1" customFormat="1">
      <c r="D30870" s="32"/>
      <c r="G30870" s="32"/>
      <c r="I30870" s="7"/>
      <c r="J30870" s="7"/>
      <c r="K30870" s="7"/>
      <c r="N30870" s="7"/>
    </row>
    <row r="30871" spans="4:14" s="1" customFormat="1">
      <c r="D30871" s="32"/>
      <c r="G30871" s="32"/>
      <c r="I30871" s="7"/>
      <c r="J30871" s="7"/>
      <c r="K30871" s="7"/>
      <c r="N30871" s="7"/>
    </row>
    <row r="30872" spans="4:14" s="1" customFormat="1">
      <c r="D30872" s="32"/>
      <c r="G30872" s="32"/>
      <c r="I30872" s="7"/>
      <c r="J30872" s="7"/>
      <c r="K30872" s="7"/>
      <c r="N30872" s="7"/>
    </row>
    <row r="30873" spans="4:14" s="1" customFormat="1">
      <c r="D30873" s="32"/>
      <c r="G30873" s="32"/>
      <c r="I30873" s="7"/>
      <c r="J30873" s="7"/>
      <c r="K30873" s="7"/>
      <c r="N30873" s="7"/>
    </row>
    <row r="30874" spans="4:14" s="1" customFormat="1">
      <c r="D30874" s="32"/>
      <c r="G30874" s="32"/>
      <c r="I30874" s="7"/>
      <c r="J30874" s="7"/>
      <c r="K30874" s="7"/>
      <c r="N30874" s="7"/>
    </row>
    <row r="30875" spans="4:14" s="1" customFormat="1">
      <c r="D30875" s="32"/>
      <c r="G30875" s="32"/>
      <c r="I30875" s="7"/>
      <c r="J30875" s="7"/>
      <c r="K30875" s="7"/>
      <c r="N30875" s="7"/>
    </row>
    <row r="30876" spans="4:14" s="1" customFormat="1">
      <c r="D30876" s="32"/>
      <c r="G30876" s="32"/>
      <c r="I30876" s="7"/>
      <c r="J30876" s="7"/>
      <c r="K30876" s="7"/>
      <c r="N30876" s="7"/>
    </row>
    <row r="30877" spans="4:14" s="1" customFormat="1">
      <c r="D30877" s="32"/>
      <c r="G30877" s="32"/>
      <c r="I30877" s="7"/>
      <c r="J30877" s="7"/>
      <c r="K30877" s="7"/>
      <c r="N30877" s="7"/>
    </row>
    <row r="30878" spans="4:14" s="1" customFormat="1">
      <c r="D30878" s="32"/>
      <c r="G30878" s="32"/>
      <c r="I30878" s="7"/>
      <c r="J30878" s="7"/>
      <c r="K30878" s="7"/>
      <c r="N30878" s="7"/>
    </row>
    <row r="30879" spans="4:14" s="1" customFormat="1">
      <c r="D30879" s="32"/>
      <c r="G30879" s="32"/>
      <c r="I30879" s="7"/>
      <c r="J30879" s="7"/>
      <c r="K30879" s="7"/>
      <c r="N30879" s="7"/>
    </row>
    <row r="30880" spans="4:14" s="1" customFormat="1">
      <c r="D30880" s="32"/>
      <c r="G30880" s="32"/>
      <c r="I30880" s="7"/>
      <c r="J30880" s="7"/>
      <c r="K30880" s="7"/>
      <c r="N30880" s="7"/>
    </row>
    <row r="30881" spans="4:14" s="1" customFormat="1">
      <c r="D30881" s="32"/>
      <c r="G30881" s="32"/>
      <c r="I30881" s="7"/>
      <c r="J30881" s="7"/>
      <c r="K30881" s="7"/>
      <c r="N30881" s="7"/>
    </row>
    <row r="30882" spans="4:14" s="1" customFormat="1">
      <c r="D30882" s="32"/>
      <c r="G30882" s="32"/>
      <c r="I30882" s="7"/>
      <c r="J30882" s="7"/>
      <c r="K30882" s="7"/>
      <c r="N30882" s="7"/>
    </row>
    <row r="30883" spans="4:14" s="1" customFormat="1">
      <c r="D30883" s="32"/>
      <c r="G30883" s="32"/>
      <c r="I30883" s="7"/>
      <c r="J30883" s="7"/>
      <c r="K30883" s="7"/>
      <c r="N30883" s="7"/>
    </row>
    <row r="30884" spans="4:14" s="1" customFormat="1">
      <c r="D30884" s="32"/>
      <c r="G30884" s="32"/>
      <c r="I30884" s="7"/>
      <c r="J30884" s="7"/>
      <c r="K30884" s="7"/>
      <c r="N30884" s="7"/>
    </row>
    <row r="30885" spans="4:14" s="1" customFormat="1">
      <c r="D30885" s="32"/>
      <c r="G30885" s="32"/>
      <c r="I30885" s="7"/>
      <c r="J30885" s="7"/>
      <c r="K30885" s="7"/>
      <c r="N30885" s="7"/>
    </row>
    <row r="30886" spans="4:14" s="1" customFormat="1">
      <c r="D30886" s="32"/>
      <c r="G30886" s="32"/>
      <c r="I30886" s="7"/>
      <c r="J30886" s="7"/>
      <c r="K30886" s="7"/>
      <c r="N30886" s="7"/>
    </row>
    <row r="30887" spans="4:14" s="1" customFormat="1">
      <c r="D30887" s="32"/>
      <c r="G30887" s="32"/>
      <c r="I30887" s="7"/>
      <c r="J30887" s="7"/>
      <c r="K30887" s="7"/>
      <c r="N30887" s="7"/>
    </row>
    <row r="30888" spans="4:14" s="1" customFormat="1">
      <c r="D30888" s="32"/>
      <c r="G30888" s="32"/>
      <c r="I30888" s="7"/>
      <c r="J30888" s="7"/>
      <c r="K30888" s="7"/>
      <c r="N30888" s="7"/>
    </row>
    <row r="30889" spans="4:14" s="1" customFormat="1">
      <c r="D30889" s="32"/>
      <c r="G30889" s="32"/>
      <c r="I30889" s="7"/>
      <c r="J30889" s="7"/>
      <c r="K30889" s="7"/>
      <c r="N30889" s="7"/>
    </row>
    <row r="30890" spans="4:14" s="1" customFormat="1">
      <c r="D30890" s="32"/>
      <c r="G30890" s="32"/>
      <c r="I30890" s="7"/>
      <c r="J30890" s="7"/>
      <c r="K30890" s="7"/>
      <c r="N30890" s="7"/>
    </row>
    <row r="30891" spans="4:14" s="1" customFormat="1">
      <c r="D30891" s="32"/>
      <c r="G30891" s="32"/>
      <c r="I30891" s="7"/>
      <c r="J30891" s="7"/>
      <c r="K30891" s="7"/>
      <c r="N30891" s="7"/>
    </row>
    <row r="30892" spans="4:14" s="1" customFormat="1">
      <c r="D30892" s="32"/>
      <c r="G30892" s="32"/>
      <c r="I30892" s="7"/>
      <c r="J30892" s="7"/>
      <c r="K30892" s="7"/>
      <c r="N30892" s="7"/>
    </row>
    <row r="30893" spans="4:14" s="1" customFormat="1">
      <c r="D30893" s="32"/>
      <c r="G30893" s="32"/>
      <c r="I30893" s="7"/>
      <c r="J30893" s="7"/>
      <c r="K30893" s="7"/>
      <c r="N30893" s="7"/>
    </row>
    <row r="30894" spans="4:14" s="1" customFormat="1">
      <c r="D30894" s="32"/>
      <c r="G30894" s="32"/>
      <c r="I30894" s="7"/>
      <c r="J30894" s="7"/>
      <c r="K30894" s="7"/>
      <c r="N30894" s="7"/>
    </row>
    <row r="30895" spans="4:14" s="1" customFormat="1">
      <c r="D30895" s="32"/>
      <c r="G30895" s="32"/>
      <c r="I30895" s="7"/>
      <c r="J30895" s="7"/>
      <c r="K30895" s="7"/>
      <c r="N30895" s="7"/>
    </row>
    <row r="30896" spans="4:14" s="1" customFormat="1">
      <c r="D30896" s="32"/>
      <c r="G30896" s="32"/>
      <c r="I30896" s="7"/>
      <c r="J30896" s="7"/>
      <c r="K30896" s="7"/>
      <c r="N30896" s="7"/>
    </row>
    <row r="30897" spans="4:14" s="1" customFormat="1">
      <c r="D30897" s="32"/>
      <c r="G30897" s="32"/>
      <c r="I30897" s="7"/>
      <c r="J30897" s="7"/>
      <c r="K30897" s="7"/>
      <c r="N30897" s="7"/>
    </row>
    <row r="30898" spans="4:14" s="1" customFormat="1">
      <c r="D30898" s="32"/>
      <c r="G30898" s="32"/>
      <c r="I30898" s="7"/>
      <c r="J30898" s="7"/>
      <c r="K30898" s="7"/>
      <c r="N30898" s="7"/>
    </row>
    <row r="30899" spans="4:14" s="1" customFormat="1">
      <c r="D30899" s="32"/>
      <c r="G30899" s="32"/>
      <c r="I30899" s="7"/>
      <c r="J30899" s="7"/>
      <c r="K30899" s="7"/>
      <c r="N30899" s="7"/>
    </row>
    <row r="30900" spans="4:14" s="1" customFormat="1">
      <c r="D30900" s="32"/>
      <c r="G30900" s="32"/>
      <c r="I30900" s="7"/>
      <c r="J30900" s="7"/>
      <c r="K30900" s="7"/>
      <c r="N30900" s="7"/>
    </row>
    <row r="30901" spans="4:14" s="1" customFormat="1">
      <c r="D30901" s="32"/>
      <c r="G30901" s="32"/>
      <c r="I30901" s="7"/>
      <c r="J30901" s="7"/>
      <c r="K30901" s="7"/>
      <c r="N30901" s="7"/>
    </row>
    <row r="30902" spans="4:14" s="1" customFormat="1">
      <c r="D30902" s="32"/>
      <c r="G30902" s="32"/>
      <c r="I30902" s="7"/>
      <c r="J30902" s="7"/>
      <c r="K30902" s="7"/>
      <c r="N30902" s="7"/>
    </row>
    <row r="30903" spans="4:14" s="1" customFormat="1">
      <c r="D30903" s="32"/>
      <c r="G30903" s="32"/>
      <c r="I30903" s="7"/>
      <c r="J30903" s="7"/>
      <c r="K30903" s="7"/>
      <c r="N30903" s="7"/>
    </row>
    <row r="30904" spans="4:14" s="1" customFormat="1">
      <c r="D30904" s="32"/>
      <c r="G30904" s="32"/>
      <c r="I30904" s="7"/>
      <c r="J30904" s="7"/>
      <c r="K30904" s="7"/>
      <c r="N30904" s="7"/>
    </row>
    <row r="30905" spans="4:14" s="1" customFormat="1">
      <c r="D30905" s="32"/>
      <c r="G30905" s="32"/>
      <c r="I30905" s="7"/>
      <c r="J30905" s="7"/>
      <c r="K30905" s="7"/>
      <c r="N30905" s="7"/>
    </row>
    <row r="30906" spans="4:14" s="1" customFormat="1">
      <c r="D30906" s="32"/>
      <c r="G30906" s="32"/>
      <c r="I30906" s="7"/>
      <c r="J30906" s="7"/>
      <c r="K30906" s="7"/>
      <c r="N30906" s="7"/>
    </row>
    <row r="30907" spans="4:14" s="1" customFormat="1">
      <c r="D30907" s="32"/>
      <c r="G30907" s="32"/>
      <c r="I30907" s="7"/>
      <c r="J30907" s="7"/>
      <c r="K30907" s="7"/>
      <c r="N30907" s="7"/>
    </row>
    <row r="30908" spans="4:14" s="1" customFormat="1">
      <c r="D30908" s="32"/>
      <c r="G30908" s="32"/>
      <c r="I30908" s="7"/>
      <c r="J30908" s="7"/>
      <c r="K30908" s="7"/>
      <c r="N30908" s="7"/>
    </row>
    <row r="30909" spans="4:14" s="1" customFormat="1">
      <c r="D30909" s="32"/>
      <c r="G30909" s="32"/>
      <c r="I30909" s="7"/>
      <c r="J30909" s="7"/>
      <c r="K30909" s="7"/>
      <c r="N30909" s="7"/>
    </row>
    <row r="30910" spans="4:14" s="1" customFormat="1">
      <c r="D30910" s="32"/>
      <c r="G30910" s="32"/>
      <c r="I30910" s="7"/>
      <c r="J30910" s="7"/>
      <c r="K30910" s="7"/>
      <c r="N30910" s="7"/>
    </row>
    <row r="30911" spans="4:14" s="1" customFormat="1">
      <c r="D30911" s="32"/>
      <c r="G30911" s="32"/>
      <c r="I30911" s="7"/>
      <c r="J30911" s="7"/>
      <c r="K30911" s="7"/>
      <c r="N30911" s="7"/>
    </row>
    <row r="30912" spans="4:14" s="1" customFormat="1">
      <c r="D30912" s="32"/>
      <c r="G30912" s="32"/>
      <c r="I30912" s="7"/>
      <c r="J30912" s="7"/>
      <c r="K30912" s="7"/>
      <c r="N30912" s="7"/>
    </row>
    <row r="30913" spans="4:14" s="1" customFormat="1">
      <c r="D30913" s="32"/>
      <c r="G30913" s="32"/>
      <c r="I30913" s="7"/>
      <c r="J30913" s="7"/>
      <c r="K30913" s="7"/>
      <c r="N30913" s="7"/>
    </row>
    <row r="30914" spans="4:14" s="1" customFormat="1">
      <c r="D30914" s="32"/>
      <c r="G30914" s="32"/>
      <c r="I30914" s="7"/>
      <c r="J30914" s="7"/>
      <c r="K30914" s="7"/>
      <c r="N30914" s="7"/>
    </row>
    <row r="30915" spans="4:14" s="1" customFormat="1">
      <c r="D30915" s="32"/>
      <c r="G30915" s="32"/>
      <c r="I30915" s="7"/>
      <c r="J30915" s="7"/>
      <c r="K30915" s="7"/>
      <c r="N30915" s="7"/>
    </row>
    <row r="30916" spans="4:14" s="1" customFormat="1">
      <c r="D30916" s="32"/>
      <c r="G30916" s="32"/>
      <c r="I30916" s="7"/>
      <c r="J30916" s="7"/>
      <c r="K30916" s="7"/>
      <c r="N30916" s="7"/>
    </row>
    <row r="30917" spans="4:14" s="1" customFormat="1">
      <c r="D30917" s="32"/>
      <c r="G30917" s="32"/>
      <c r="I30917" s="7"/>
      <c r="J30917" s="7"/>
      <c r="K30917" s="7"/>
      <c r="N30917" s="7"/>
    </row>
    <row r="30918" spans="4:14" s="1" customFormat="1">
      <c r="D30918" s="32"/>
      <c r="G30918" s="32"/>
      <c r="I30918" s="7"/>
      <c r="J30918" s="7"/>
      <c r="K30918" s="7"/>
      <c r="N30918" s="7"/>
    </row>
    <row r="30919" spans="4:14" s="1" customFormat="1">
      <c r="D30919" s="32"/>
      <c r="G30919" s="32"/>
      <c r="I30919" s="7"/>
      <c r="J30919" s="7"/>
      <c r="K30919" s="7"/>
      <c r="N30919" s="7"/>
    </row>
    <row r="30920" spans="4:14" s="1" customFormat="1">
      <c r="D30920" s="32"/>
      <c r="G30920" s="32"/>
      <c r="I30920" s="7"/>
      <c r="J30920" s="7"/>
      <c r="K30920" s="7"/>
      <c r="N30920" s="7"/>
    </row>
    <row r="30921" spans="4:14" s="1" customFormat="1">
      <c r="D30921" s="32"/>
      <c r="G30921" s="32"/>
      <c r="I30921" s="7"/>
      <c r="J30921" s="7"/>
      <c r="K30921" s="7"/>
      <c r="N30921" s="7"/>
    </row>
    <row r="30922" spans="4:14" s="1" customFormat="1">
      <c r="D30922" s="32"/>
      <c r="G30922" s="32"/>
      <c r="I30922" s="7"/>
      <c r="J30922" s="7"/>
      <c r="K30922" s="7"/>
      <c r="N30922" s="7"/>
    </row>
    <row r="30923" spans="4:14" s="1" customFormat="1">
      <c r="D30923" s="32"/>
      <c r="G30923" s="32"/>
      <c r="I30923" s="7"/>
      <c r="J30923" s="7"/>
      <c r="K30923" s="7"/>
      <c r="N30923" s="7"/>
    </row>
    <row r="30924" spans="4:14" s="1" customFormat="1">
      <c r="D30924" s="32"/>
      <c r="G30924" s="32"/>
      <c r="I30924" s="7"/>
      <c r="J30924" s="7"/>
      <c r="K30924" s="7"/>
      <c r="N30924" s="7"/>
    </row>
    <row r="30925" spans="4:14" s="1" customFormat="1">
      <c r="D30925" s="32"/>
      <c r="G30925" s="32"/>
      <c r="I30925" s="7"/>
      <c r="J30925" s="7"/>
      <c r="K30925" s="7"/>
      <c r="N30925" s="7"/>
    </row>
    <row r="30926" spans="4:14" s="1" customFormat="1">
      <c r="D30926" s="32"/>
      <c r="G30926" s="32"/>
      <c r="I30926" s="7"/>
      <c r="J30926" s="7"/>
      <c r="K30926" s="7"/>
      <c r="N30926" s="7"/>
    </row>
    <row r="30927" spans="4:14" s="1" customFormat="1">
      <c r="D30927" s="32"/>
      <c r="G30927" s="32"/>
      <c r="I30927" s="7"/>
      <c r="J30927" s="7"/>
      <c r="K30927" s="7"/>
      <c r="N30927" s="7"/>
    </row>
    <row r="30928" spans="4:14" s="1" customFormat="1">
      <c r="D30928" s="32"/>
      <c r="G30928" s="32"/>
      <c r="I30928" s="7"/>
      <c r="J30928" s="7"/>
      <c r="K30928" s="7"/>
      <c r="N30928" s="7"/>
    </row>
    <row r="30929" spans="4:14" s="1" customFormat="1">
      <c r="D30929" s="32"/>
      <c r="G30929" s="32"/>
      <c r="I30929" s="7"/>
      <c r="J30929" s="7"/>
      <c r="K30929" s="7"/>
      <c r="N30929" s="7"/>
    </row>
    <row r="30930" spans="4:14" s="1" customFormat="1">
      <c r="D30930" s="32"/>
      <c r="G30930" s="32"/>
      <c r="I30930" s="7"/>
      <c r="J30930" s="7"/>
      <c r="K30930" s="7"/>
      <c r="N30930" s="7"/>
    </row>
    <row r="30931" spans="4:14" s="1" customFormat="1">
      <c r="D30931" s="32"/>
      <c r="G30931" s="32"/>
      <c r="I30931" s="7"/>
      <c r="J30931" s="7"/>
      <c r="K30931" s="7"/>
      <c r="N30931" s="7"/>
    </row>
    <row r="30932" spans="4:14" s="1" customFormat="1">
      <c r="D30932" s="32"/>
      <c r="G30932" s="32"/>
      <c r="I30932" s="7"/>
      <c r="J30932" s="7"/>
      <c r="K30932" s="7"/>
      <c r="N30932" s="7"/>
    </row>
    <row r="30933" spans="4:14" s="1" customFormat="1">
      <c r="D30933" s="32"/>
      <c r="G30933" s="32"/>
      <c r="I30933" s="7"/>
      <c r="J30933" s="7"/>
      <c r="K30933" s="7"/>
      <c r="N30933" s="7"/>
    </row>
    <row r="30934" spans="4:14" s="1" customFormat="1">
      <c r="D30934" s="32"/>
      <c r="G30934" s="32"/>
      <c r="I30934" s="7"/>
      <c r="J30934" s="7"/>
      <c r="K30934" s="7"/>
      <c r="N30934" s="7"/>
    </row>
    <row r="30935" spans="4:14" s="1" customFormat="1">
      <c r="D30935" s="32"/>
      <c r="G30935" s="32"/>
      <c r="I30935" s="7"/>
      <c r="J30935" s="7"/>
      <c r="K30935" s="7"/>
      <c r="N30935" s="7"/>
    </row>
    <row r="30936" spans="4:14" s="1" customFormat="1">
      <c r="D30936" s="32"/>
      <c r="G30936" s="32"/>
      <c r="I30936" s="7"/>
      <c r="J30936" s="7"/>
      <c r="K30936" s="7"/>
      <c r="N30936" s="7"/>
    </row>
    <row r="30937" spans="4:14" s="1" customFormat="1">
      <c r="D30937" s="32"/>
      <c r="G30937" s="32"/>
      <c r="I30937" s="7"/>
      <c r="J30937" s="7"/>
      <c r="K30937" s="7"/>
      <c r="N30937" s="7"/>
    </row>
    <row r="30938" spans="4:14" s="1" customFormat="1">
      <c r="D30938" s="32"/>
      <c r="G30938" s="32"/>
      <c r="I30938" s="7"/>
      <c r="J30938" s="7"/>
      <c r="K30938" s="7"/>
      <c r="N30938" s="7"/>
    </row>
    <row r="30939" spans="4:14" s="1" customFormat="1">
      <c r="D30939" s="32"/>
      <c r="G30939" s="32"/>
      <c r="I30939" s="7"/>
      <c r="J30939" s="7"/>
      <c r="K30939" s="7"/>
      <c r="N30939" s="7"/>
    </row>
    <row r="30940" spans="4:14" s="1" customFormat="1">
      <c r="D30940" s="32"/>
      <c r="G30940" s="32"/>
      <c r="I30940" s="7"/>
      <c r="J30940" s="7"/>
      <c r="K30940" s="7"/>
      <c r="N30940" s="7"/>
    </row>
    <row r="30941" spans="4:14" s="1" customFormat="1">
      <c r="D30941" s="32"/>
      <c r="G30941" s="32"/>
      <c r="I30941" s="7"/>
      <c r="J30941" s="7"/>
      <c r="K30941" s="7"/>
      <c r="N30941" s="7"/>
    </row>
    <row r="30942" spans="4:14" s="1" customFormat="1">
      <c r="D30942" s="32"/>
      <c r="G30942" s="32"/>
      <c r="I30942" s="7"/>
      <c r="J30942" s="7"/>
      <c r="K30942" s="7"/>
      <c r="N30942" s="7"/>
    </row>
    <row r="30943" spans="4:14" s="1" customFormat="1">
      <c r="D30943" s="32"/>
      <c r="G30943" s="32"/>
      <c r="I30943" s="7"/>
      <c r="J30943" s="7"/>
      <c r="K30943" s="7"/>
      <c r="N30943" s="7"/>
    </row>
    <row r="30944" spans="4:14" s="1" customFormat="1">
      <c r="D30944" s="32"/>
      <c r="G30944" s="32"/>
      <c r="I30944" s="7"/>
      <c r="J30944" s="7"/>
      <c r="K30944" s="7"/>
      <c r="N30944" s="7"/>
    </row>
    <row r="30945" spans="4:14" s="1" customFormat="1">
      <c r="D30945" s="32"/>
      <c r="G30945" s="32"/>
      <c r="I30945" s="7"/>
      <c r="J30945" s="7"/>
      <c r="K30945" s="7"/>
      <c r="N30945" s="7"/>
    </row>
    <row r="30946" spans="4:14" s="1" customFormat="1">
      <c r="D30946" s="32"/>
      <c r="G30946" s="32"/>
      <c r="I30946" s="7"/>
      <c r="J30946" s="7"/>
      <c r="K30946" s="7"/>
      <c r="N30946" s="7"/>
    </row>
    <row r="30947" spans="4:14" s="1" customFormat="1">
      <c r="D30947" s="32"/>
      <c r="G30947" s="32"/>
      <c r="I30947" s="7"/>
      <c r="J30947" s="7"/>
      <c r="K30947" s="7"/>
      <c r="N30947" s="7"/>
    </row>
    <row r="30948" spans="4:14" s="1" customFormat="1">
      <c r="D30948" s="32"/>
      <c r="G30948" s="32"/>
      <c r="I30948" s="7"/>
      <c r="J30948" s="7"/>
      <c r="K30948" s="7"/>
      <c r="N30948" s="7"/>
    </row>
    <row r="30949" spans="4:14" s="1" customFormat="1">
      <c r="D30949" s="32"/>
      <c r="G30949" s="32"/>
      <c r="I30949" s="7"/>
      <c r="J30949" s="7"/>
      <c r="K30949" s="7"/>
      <c r="N30949" s="7"/>
    </row>
    <row r="30950" spans="4:14" s="1" customFormat="1">
      <c r="D30950" s="32"/>
      <c r="G30950" s="32"/>
      <c r="I30950" s="7"/>
      <c r="J30950" s="7"/>
      <c r="K30950" s="7"/>
      <c r="N30950" s="7"/>
    </row>
    <row r="30951" spans="4:14" s="1" customFormat="1">
      <c r="D30951" s="32"/>
      <c r="G30951" s="32"/>
      <c r="I30951" s="7"/>
      <c r="J30951" s="7"/>
      <c r="K30951" s="7"/>
      <c r="N30951" s="7"/>
    </row>
    <row r="30952" spans="4:14" s="1" customFormat="1">
      <c r="D30952" s="32"/>
      <c r="G30952" s="32"/>
      <c r="I30952" s="7"/>
      <c r="J30952" s="7"/>
      <c r="K30952" s="7"/>
      <c r="N30952" s="7"/>
    </row>
    <row r="30953" spans="4:14" s="1" customFormat="1">
      <c r="D30953" s="32"/>
      <c r="G30953" s="32"/>
      <c r="I30953" s="7"/>
      <c r="J30953" s="7"/>
      <c r="K30953" s="7"/>
      <c r="N30953" s="7"/>
    </row>
    <row r="30954" spans="4:14" s="1" customFormat="1">
      <c r="D30954" s="32"/>
      <c r="G30954" s="32"/>
      <c r="I30954" s="7"/>
      <c r="J30954" s="7"/>
      <c r="K30954" s="7"/>
      <c r="N30954" s="7"/>
    </row>
    <row r="30955" spans="4:14" s="1" customFormat="1">
      <c r="D30955" s="32"/>
      <c r="G30955" s="32"/>
      <c r="I30955" s="7"/>
      <c r="J30955" s="7"/>
      <c r="K30955" s="7"/>
      <c r="N30955" s="7"/>
    </row>
    <row r="30956" spans="4:14" s="1" customFormat="1">
      <c r="D30956" s="32"/>
      <c r="G30956" s="32"/>
      <c r="I30956" s="7"/>
      <c r="J30956" s="7"/>
      <c r="K30956" s="7"/>
      <c r="N30956" s="7"/>
    </row>
    <row r="30957" spans="4:14" s="1" customFormat="1">
      <c r="D30957" s="32"/>
      <c r="G30957" s="32"/>
      <c r="I30957" s="7"/>
      <c r="J30957" s="7"/>
      <c r="K30957" s="7"/>
      <c r="N30957" s="7"/>
    </row>
    <row r="30958" spans="4:14" s="1" customFormat="1">
      <c r="D30958" s="32"/>
      <c r="G30958" s="32"/>
      <c r="I30958" s="7"/>
      <c r="J30958" s="7"/>
      <c r="K30958" s="7"/>
      <c r="N30958" s="7"/>
    </row>
    <row r="30959" spans="4:14" s="1" customFormat="1">
      <c r="D30959" s="32"/>
      <c r="G30959" s="32"/>
      <c r="I30959" s="7"/>
      <c r="J30959" s="7"/>
      <c r="K30959" s="7"/>
      <c r="N30959" s="7"/>
    </row>
    <row r="30960" spans="4:14" s="1" customFormat="1">
      <c r="D30960" s="32"/>
      <c r="G30960" s="32"/>
      <c r="I30960" s="7"/>
      <c r="J30960" s="7"/>
      <c r="K30960" s="7"/>
      <c r="N30960" s="7"/>
    </row>
    <row r="30961" spans="4:14" s="1" customFormat="1">
      <c r="D30961" s="32"/>
      <c r="G30961" s="32"/>
      <c r="I30961" s="7"/>
      <c r="J30961" s="7"/>
      <c r="K30961" s="7"/>
      <c r="N30961" s="7"/>
    </row>
    <row r="30962" spans="4:14" s="1" customFormat="1">
      <c r="D30962" s="32"/>
      <c r="G30962" s="32"/>
      <c r="I30962" s="7"/>
      <c r="J30962" s="7"/>
      <c r="K30962" s="7"/>
      <c r="N30962" s="7"/>
    </row>
    <row r="30963" spans="4:14" s="1" customFormat="1">
      <c r="D30963" s="32"/>
      <c r="G30963" s="32"/>
      <c r="I30963" s="7"/>
      <c r="J30963" s="7"/>
      <c r="K30963" s="7"/>
      <c r="N30963" s="7"/>
    </row>
    <row r="30964" spans="4:14" s="1" customFormat="1">
      <c r="D30964" s="32"/>
      <c r="G30964" s="32"/>
      <c r="I30964" s="7"/>
      <c r="J30964" s="7"/>
      <c r="K30964" s="7"/>
      <c r="N30964" s="7"/>
    </row>
    <row r="30965" spans="4:14" s="1" customFormat="1">
      <c r="D30965" s="32"/>
      <c r="G30965" s="32"/>
      <c r="I30965" s="7"/>
      <c r="J30965" s="7"/>
      <c r="K30965" s="7"/>
      <c r="N30965" s="7"/>
    </row>
    <row r="30966" spans="4:14" s="1" customFormat="1">
      <c r="D30966" s="32"/>
      <c r="G30966" s="32"/>
      <c r="I30966" s="7"/>
      <c r="J30966" s="7"/>
      <c r="K30966" s="7"/>
      <c r="N30966" s="7"/>
    </row>
    <row r="30967" spans="4:14" s="1" customFormat="1">
      <c r="D30967" s="32"/>
      <c r="G30967" s="32"/>
      <c r="I30967" s="7"/>
      <c r="J30967" s="7"/>
      <c r="K30967" s="7"/>
      <c r="N30967" s="7"/>
    </row>
    <row r="30968" spans="4:14" s="1" customFormat="1">
      <c r="D30968" s="32"/>
      <c r="G30968" s="32"/>
      <c r="I30968" s="7"/>
      <c r="J30968" s="7"/>
      <c r="K30968" s="7"/>
      <c r="N30968" s="7"/>
    </row>
    <row r="30969" spans="4:14" s="1" customFormat="1">
      <c r="D30969" s="32"/>
      <c r="G30969" s="32"/>
      <c r="I30969" s="7"/>
      <c r="J30969" s="7"/>
      <c r="K30969" s="7"/>
      <c r="N30969" s="7"/>
    </row>
    <row r="30970" spans="4:14" s="1" customFormat="1">
      <c r="D30970" s="32"/>
      <c r="G30970" s="32"/>
      <c r="I30970" s="7"/>
      <c r="J30970" s="7"/>
      <c r="K30970" s="7"/>
      <c r="N30970" s="7"/>
    </row>
    <row r="30971" spans="4:14" s="1" customFormat="1">
      <c r="D30971" s="32"/>
      <c r="G30971" s="32"/>
      <c r="I30971" s="7"/>
      <c r="J30971" s="7"/>
      <c r="K30971" s="7"/>
      <c r="N30971" s="7"/>
    </row>
    <row r="30972" spans="4:14" s="1" customFormat="1">
      <c r="D30972" s="32"/>
      <c r="G30972" s="32"/>
      <c r="I30972" s="7"/>
      <c r="J30972" s="7"/>
      <c r="K30972" s="7"/>
      <c r="N30972" s="7"/>
    </row>
    <row r="30973" spans="4:14" s="1" customFormat="1">
      <c r="D30973" s="32"/>
      <c r="G30973" s="32"/>
      <c r="I30973" s="7"/>
      <c r="J30973" s="7"/>
      <c r="K30973" s="7"/>
      <c r="N30973" s="7"/>
    </row>
    <row r="30974" spans="4:14" s="1" customFormat="1">
      <c r="D30974" s="32"/>
      <c r="G30974" s="32"/>
      <c r="I30974" s="7"/>
      <c r="J30974" s="7"/>
      <c r="K30974" s="7"/>
      <c r="N30974" s="7"/>
    </row>
    <row r="30975" spans="4:14" s="1" customFormat="1">
      <c r="D30975" s="32"/>
      <c r="G30975" s="32"/>
      <c r="I30975" s="7"/>
      <c r="J30975" s="7"/>
      <c r="K30975" s="7"/>
      <c r="N30975" s="7"/>
    </row>
    <row r="30976" spans="4:14" s="1" customFormat="1">
      <c r="D30976" s="32"/>
      <c r="G30976" s="32"/>
      <c r="I30976" s="7"/>
      <c r="J30976" s="7"/>
      <c r="K30976" s="7"/>
      <c r="N30976" s="7"/>
    </row>
    <row r="30977" spans="4:14" s="1" customFormat="1">
      <c r="D30977" s="32"/>
      <c r="G30977" s="32"/>
      <c r="I30977" s="7"/>
      <c r="J30977" s="7"/>
      <c r="K30977" s="7"/>
      <c r="N30977" s="7"/>
    </row>
    <row r="30978" spans="4:14" s="1" customFormat="1">
      <c r="D30978" s="32"/>
      <c r="G30978" s="32"/>
      <c r="I30978" s="7"/>
      <c r="J30978" s="7"/>
      <c r="K30978" s="7"/>
      <c r="N30978" s="7"/>
    </row>
    <row r="30979" spans="4:14" s="1" customFormat="1">
      <c r="D30979" s="32"/>
      <c r="G30979" s="32"/>
      <c r="I30979" s="7"/>
      <c r="J30979" s="7"/>
      <c r="K30979" s="7"/>
      <c r="N30979" s="7"/>
    </row>
    <row r="30980" spans="4:14" s="1" customFormat="1">
      <c r="D30980" s="32"/>
      <c r="G30980" s="32"/>
      <c r="I30980" s="7"/>
      <c r="J30980" s="7"/>
      <c r="K30980" s="7"/>
      <c r="N30980" s="7"/>
    </row>
    <row r="30981" spans="4:14" s="1" customFormat="1">
      <c r="D30981" s="32"/>
      <c r="G30981" s="32"/>
      <c r="I30981" s="7"/>
      <c r="J30981" s="7"/>
      <c r="K30981" s="7"/>
      <c r="N30981" s="7"/>
    </row>
    <row r="30982" spans="4:14" s="1" customFormat="1">
      <c r="D30982" s="32"/>
      <c r="G30982" s="32"/>
      <c r="I30982" s="7"/>
      <c r="J30982" s="7"/>
      <c r="K30982" s="7"/>
      <c r="N30982" s="7"/>
    </row>
    <row r="30983" spans="4:14" s="1" customFormat="1">
      <c r="D30983" s="32"/>
      <c r="G30983" s="32"/>
      <c r="I30983" s="7"/>
      <c r="J30983" s="7"/>
      <c r="K30983" s="7"/>
      <c r="N30983" s="7"/>
    </row>
    <row r="30984" spans="4:14" s="1" customFormat="1">
      <c r="D30984" s="32"/>
      <c r="G30984" s="32"/>
      <c r="I30984" s="7"/>
      <c r="J30984" s="7"/>
      <c r="K30984" s="7"/>
      <c r="N30984" s="7"/>
    </row>
    <row r="30985" spans="4:14" s="1" customFormat="1">
      <c r="D30985" s="32"/>
      <c r="G30985" s="32"/>
      <c r="I30985" s="7"/>
      <c r="J30985" s="7"/>
      <c r="K30985" s="7"/>
      <c r="N30985" s="7"/>
    </row>
    <row r="30986" spans="4:14" s="1" customFormat="1">
      <c r="D30986" s="32"/>
      <c r="G30986" s="32"/>
      <c r="I30986" s="7"/>
      <c r="J30986" s="7"/>
      <c r="K30986" s="7"/>
      <c r="N30986" s="7"/>
    </row>
    <row r="30987" spans="4:14" s="1" customFormat="1">
      <c r="D30987" s="32"/>
      <c r="G30987" s="32"/>
      <c r="I30987" s="7"/>
      <c r="J30987" s="7"/>
      <c r="K30987" s="7"/>
      <c r="N30987" s="7"/>
    </row>
    <row r="30988" spans="4:14" s="1" customFormat="1">
      <c r="D30988" s="32"/>
      <c r="G30988" s="32"/>
      <c r="I30988" s="7"/>
      <c r="J30988" s="7"/>
      <c r="K30988" s="7"/>
      <c r="N30988" s="7"/>
    </row>
    <row r="30989" spans="4:14" s="1" customFormat="1">
      <c r="D30989" s="32"/>
      <c r="G30989" s="32"/>
      <c r="I30989" s="7"/>
      <c r="J30989" s="7"/>
      <c r="K30989" s="7"/>
      <c r="N30989" s="7"/>
    </row>
    <row r="30990" spans="4:14" s="1" customFormat="1">
      <c r="D30990" s="32"/>
      <c r="G30990" s="32"/>
      <c r="I30990" s="7"/>
      <c r="J30990" s="7"/>
      <c r="K30990" s="7"/>
      <c r="N30990" s="7"/>
    </row>
    <row r="30991" spans="4:14" s="1" customFormat="1">
      <c r="D30991" s="32"/>
      <c r="G30991" s="32"/>
      <c r="I30991" s="7"/>
      <c r="J30991" s="7"/>
      <c r="K30991" s="7"/>
      <c r="N30991" s="7"/>
    </row>
    <row r="30992" spans="4:14" s="1" customFormat="1">
      <c r="D30992" s="32"/>
      <c r="G30992" s="32"/>
      <c r="I30992" s="7"/>
      <c r="J30992" s="7"/>
      <c r="K30992" s="7"/>
      <c r="N30992" s="7"/>
    </row>
    <row r="30993" spans="4:14" s="1" customFormat="1">
      <c r="D30993" s="32"/>
      <c r="G30993" s="32"/>
      <c r="I30993" s="7"/>
      <c r="J30993" s="7"/>
      <c r="K30993" s="7"/>
      <c r="N30993" s="7"/>
    </row>
    <row r="30994" spans="4:14" s="1" customFormat="1">
      <c r="D30994" s="32"/>
      <c r="G30994" s="32"/>
      <c r="I30994" s="7"/>
      <c r="J30994" s="7"/>
      <c r="K30994" s="7"/>
      <c r="N30994" s="7"/>
    </row>
    <row r="30995" spans="4:14" s="1" customFormat="1">
      <c r="D30995" s="32"/>
      <c r="G30995" s="32"/>
      <c r="I30995" s="7"/>
      <c r="J30995" s="7"/>
      <c r="K30995" s="7"/>
      <c r="N30995" s="7"/>
    </row>
    <row r="30996" spans="4:14" s="1" customFormat="1">
      <c r="D30996" s="32"/>
      <c r="G30996" s="32"/>
      <c r="I30996" s="7"/>
      <c r="J30996" s="7"/>
      <c r="K30996" s="7"/>
      <c r="N30996" s="7"/>
    </row>
    <row r="30997" spans="4:14" s="1" customFormat="1">
      <c r="D30997" s="32"/>
      <c r="G30997" s="32"/>
      <c r="I30997" s="7"/>
      <c r="J30997" s="7"/>
      <c r="K30997" s="7"/>
      <c r="N30997" s="7"/>
    </row>
    <row r="30998" spans="4:14" s="1" customFormat="1">
      <c r="D30998" s="32"/>
      <c r="G30998" s="32"/>
      <c r="I30998" s="7"/>
      <c r="J30998" s="7"/>
      <c r="K30998" s="7"/>
      <c r="N30998" s="7"/>
    </row>
    <row r="30999" spans="4:14" s="1" customFormat="1">
      <c r="D30999" s="32"/>
      <c r="G30999" s="32"/>
      <c r="I30999" s="7"/>
      <c r="J30999" s="7"/>
      <c r="K30999" s="7"/>
      <c r="N30999" s="7"/>
    </row>
    <row r="31000" spans="4:14" s="1" customFormat="1">
      <c r="D31000" s="32"/>
      <c r="G31000" s="32"/>
      <c r="I31000" s="7"/>
      <c r="J31000" s="7"/>
      <c r="K31000" s="7"/>
      <c r="N31000" s="7"/>
    </row>
    <row r="31001" spans="4:14" s="1" customFormat="1">
      <c r="D31001" s="32"/>
      <c r="G31001" s="32"/>
      <c r="I31001" s="7"/>
      <c r="J31001" s="7"/>
      <c r="K31001" s="7"/>
      <c r="N31001" s="7"/>
    </row>
    <row r="31002" spans="4:14" s="1" customFormat="1">
      <c r="D31002" s="32"/>
      <c r="G31002" s="32"/>
      <c r="I31002" s="7"/>
      <c r="J31002" s="7"/>
      <c r="K31002" s="7"/>
      <c r="N31002" s="7"/>
    </row>
    <row r="31003" spans="4:14" s="1" customFormat="1">
      <c r="D31003" s="32"/>
      <c r="G31003" s="32"/>
      <c r="I31003" s="7"/>
      <c r="J31003" s="7"/>
      <c r="K31003" s="7"/>
      <c r="N31003" s="7"/>
    </row>
    <row r="31004" spans="4:14" s="1" customFormat="1">
      <c r="D31004" s="32"/>
      <c r="G31004" s="32"/>
      <c r="I31004" s="7"/>
      <c r="J31004" s="7"/>
      <c r="K31004" s="7"/>
      <c r="N31004" s="7"/>
    </row>
    <row r="31005" spans="4:14" s="1" customFormat="1">
      <c r="D31005" s="32"/>
      <c r="G31005" s="32"/>
      <c r="I31005" s="7"/>
      <c r="J31005" s="7"/>
      <c r="K31005" s="7"/>
      <c r="N31005" s="7"/>
    </row>
    <row r="31006" spans="4:14" s="1" customFormat="1">
      <c r="D31006" s="32"/>
      <c r="G31006" s="32"/>
      <c r="I31006" s="7"/>
      <c r="J31006" s="7"/>
      <c r="K31006" s="7"/>
      <c r="N31006" s="7"/>
    </row>
    <row r="31007" spans="4:14" s="1" customFormat="1">
      <c r="D31007" s="32"/>
      <c r="G31007" s="32"/>
      <c r="I31007" s="7"/>
      <c r="J31007" s="7"/>
      <c r="K31007" s="7"/>
      <c r="N31007" s="7"/>
    </row>
    <row r="31008" spans="4:14" s="1" customFormat="1">
      <c r="D31008" s="32"/>
      <c r="G31008" s="32"/>
      <c r="I31008" s="7"/>
      <c r="J31008" s="7"/>
      <c r="K31008" s="7"/>
      <c r="N31008" s="7"/>
    </row>
    <row r="31009" spans="4:14" s="1" customFormat="1">
      <c r="D31009" s="32"/>
      <c r="G31009" s="32"/>
      <c r="I31009" s="7"/>
      <c r="J31009" s="7"/>
      <c r="K31009" s="7"/>
      <c r="N31009" s="7"/>
    </row>
    <row r="31010" spans="4:14" s="1" customFormat="1">
      <c r="D31010" s="32"/>
      <c r="G31010" s="32"/>
      <c r="I31010" s="7"/>
      <c r="J31010" s="7"/>
      <c r="K31010" s="7"/>
      <c r="N31010" s="7"/>
    </row>
    <row r="31011" spans="4:14" s="1" customFormat="1">
      <c r="D31011" s="32"/>
      <c r="G31011" s="32"/>
      <c r="I31011" s="7"/>
      <c r="J31011" s="7"/>
      <c r="K31011" s="7"/>
      <c r="N31011" s="7"/>
    </row>
    <row r="31012" spans="4:14" s="1" customFormat="1">
      <c r="D31012" s="32"/>
      <c r="G31012" s="32"/>
      <c r="I31012" s="7"/>
      <c r="J31012" s="7"/>
      <c r="K31012" s="7"/>
      <c r="N31012" s="7"/>
    </row>
    <row r="31013" spans="4:14" s="1" customFormat="1">
      <c r="D31013" s="32"/>
      <c r="G31013" s="32"/>
      <c r="I31013" s="7"/>
      <c r="J31013" s="7"/>
      <c r="K31013" s="7"/>
      <c r="N31013" s="7"/>
    </row>
    <row r="31014" spans="4:14" s="1" customFormat="1">
      <c r="D31014" s="32"/>
      <c r="G31014" s="32"/>
      <c r="I31014" s="7"/>
      <c r="J31014" s="7"/>
      <c r="K31014" s="7"/>
      <c r="N31014" s="7"/>
    </row>
    <row r="31015" spans="4:14" s="1" customFormat="1">
      <c r="D31015" s="32"/>
      <c r="G31015" s="32"/>
      <c r="I31015" s="7"/>
      <c r="J31015" s="7"/>
      <c r="K31015" s="7"/>
      <c r="N31015" s="7"/>
    </row>
    <row r="31016" spans="4:14" s="1" customFormat="1">
      <c r="D31016" s="32"/>
      <c r="G31016" s="32"/>
      <c r="I31016" s="7"/>
      <c r="J31016" s="7"/>
      <c r="K31016" s="7"/>
      <c r="N31016" s="7"/>
    </row>
    <row r="31017" spans="4:14" s="1" customFormat="1">
      <c r="D31017" s="32"/>
      <c r="G31017" s="32"/>
      <c r="I31017" s="7"/>
      <c r="J31017" s="7"/>
      <c r="K31017" s="7"/>
      <c r="N31017" s="7"/>
    </row>
    <row r="31018" spans="4:14" s="1" customFormat="1">
      <c r="D31018" s="32"/>
      <c r="G31018" s="32"/>
      <c r="I31018" s="7"/>
      <c r="J31018" s="7"/>
      <c r="K31018" s="7"/>
      <c r="N31018" s="7"/>
    </row>
    <row r="31019" spans="4:14" s="1" customFormat="1">
      <c r="D31019" s="32"/>
      <c r="G31019" s="32"/>
      <c r="I31019" s="7"/>
      <c r="J31019" s="7"/>
      <c r="K31019" s="7"/>
      <c r="N31019" s="7"/>
    </row>
    <row r="31020" spans="4:14" s="1" customFormat="1">
      <c r="D31020" s="32"/>
      <c r="G31020" s="32"/>
      <c r="I31020" s="7"/>
      <c r="J31020" s="7"/>
      <c r="K31020" s="7"/>
      <c r="N31020" s="7"/>
    </row>
    <row r="31021" spans="4:14" s="1" customFormat="1">
      <c r="D31021" s="32"/>
      <c r="G31021" s="32"/>
      <c r="I31021" s="7"/>
      <c r="J31021" s="7"/>
      <c r="K31021" s="7"/>
      <c r="N31021" s="7"/>
    </row>
    <row r="31022" spans="4:14" s="1" customFormat="1">
      <c r="D31022" s="32"/>
      <c r="G31022" s="32"/>
      <c r="I31022" s="7"/>
      <c r="J31022" s="7"/>
      <c r="K31022" s="7"/>
      <c r="N31022" s="7"/>
    </row>
    <row r="31023" spans="4:14" s="1" customFormat="1">
      <c r="D31023" s="32"/>
      <c r="G31023" s="32"/>
      <c r="I31023" s="7"/>
      <c r="J31023" s="7"/>
      <c r="K31023" s="7"/>
      <c r="N31023" s="7"/>
    </row>
    <row r="31024" spans="4:14" s="1" customFormat="1">
      <c r="D31024" s="32"/>
      <c r="G31024" s="32"/>
      <c r="I31024" s="7"/>
      <c r="J31024" s="7"/>
      <c r="K31024" s="7"/>
      <c r="N31024" s="7"/>
    </row>
    <row r="31025" spans="4:14" s="1" customFormat="1">
      <c r="D31025" s="32"/>
      <c r="G31025" s="32"/>
      <c r="I31025" s="7"/>
      <c r="J31025" s="7"/>
      <c r="K31025" s="7"/>
      <c r="N31025" s="7"/>
    </row>
    <row r="31026" spans="4:14" s="1" customFormat="1">
      <c r="D31026" s="32"/>
      <c r="G31026" s="32"/>
      <c r="I31026" s="7"/>
      <c r="J31026" s="7"/>
      <c r="K31026" s="7"/>
      <c r="N31026" s="7"/>
    </row>
    <row r="31027" spans="4:14" s="1" customFormat="1">
      <c r="D31027" s="32"/>
      <c r="G31027" s="32"/>
      <c r="I31027" s="7"/>
      <c r="J31027" s="7"/>
      <c r="K31027" s="7"/>
      <c r="N31027" s="7"/>
    </row>
    <row r="31028" spans="4:14" s="1" customFormat="1">
      <c r="D31028" s="32"/>
      <c r="G31028" s="32"/>
      <c r="I31028" s="7"/>
      <c r="J31028" s="7"/>
      <c r="K31028" s="7"/>
      <c r="N31028" s="7"/>
    </row>
    <row r="31029" spans="4:14" s="1" customFormat="1">
      <c r="D31029" s="32"/>
      <c r="G31029" s="32"/>
      <c r="I31029" s="7"/>
      <c r="J31029" s="7"/>
      <c r="K31029" s="7"/>
      <c r="N31029" s="7"/>
    </row>
    <row r="31030" spans="4:14" s="1" customFormat="1">
      <c r="D31030" s="32"/>
      <c r="G31030" s="32"/>
      <c r="I31030" s="7"/>
      <c r="J31030" s="7"/>
      <c r="K31030" s="7"/>
      <c r="N31030" s="7"/>
    </row>
    <row r="31031" spans="4:14" s="1" customFormat="1">
      <c r="D31031" s="32"/>
      <c r="G31031" s="32"/>
      <c r="I31031" s="7"/>
      <c r="J31031" s="7"/>
      <c r="K31031" s="7"/>
      <c r="N31031" s="7"/>
    </row>
    <row r="31032" spans="4:14" s="1" customFormat="1">
      <c r="D31032" s="32"/>
      <c r="G31032" s="32"/>
      <c r="I31032" s="7"/>
      <c r="J31032" s="7"/>
      <c r="K31032" s="7"/>
      <c r="N31032" s="7"/>
    </row>
    <row r="31033" spans="4:14" s="1" customFormat="1">
      <c r="D31033" s="32"/>
      <c r="G31033" s="32"/>
      <c r="I31033" s="7"/>
      <c r="J31033" s="7"/>
      <c r="K31033" s="7"/>
      <c r="N31033" s="7"/>
    </row>
    <row r="31034" spans="4:14" s="1" customFormat="1">
      <c r="D31034" s="32"/>
      <c r="G31034" s="32"/>
      <c r="I31034" s="7"/>
      <c r="J31034" s="7"/>
      <c r="K31034" s="7"/>
      <c r="N31034" s="7"/>
    </row>
    <row r="31035" spans="4:14" s="1" customFormat="1">
      <c r="D31035" s="32"/>
      <c r="G31035" s="32"/>
      <c r="I31035" s="7"/>
      <c r="J31035" s="7"/>
      <c r="K31035" s="7"/>
      <c r="N31035" s="7"/>
    </row>
    <row r="31036" spans="4:14" s="1" customFormat="1">
      <c r="D31036" s="32"/>
      <c r="G31036" s="32"/>
      <c r="I31036" s="7"/>
      <c r="J31036" s="7"/>
      <c r="K31036" s="7"/>
      <c r="N31036" s="7"/>
    </row>
    <row r="31037" spans="4:14" s="1" customFormat="1">
      <c r="D31037" s="32"/>
      <c r="G31037" s="32"/>
      <c r="I31037" s="7"/>
      <c r="J31037" s="7"/>
      <c r="K31037" s="7"/>
      <c r="N31037" s="7"/>
    </row>
    <row r="31038" spans="4:14" s="1" customFormat="1">
      <c r="D31038" s="32"/>
      <c r="G31038" s="32"/>
      <c r="I31038" s="7"/>
      <c r="J31038" s="7"/>
      <c r="K31038" s="7"/>
      <c r="N31038" s="7"/>
    </row>
    <row r="31039" spans="4:14" s="1" customFormat="1">
      <c r="D31039" s="32"/>
      <c r="G31039" s="32"/>
      <c r="I31039" s="7"/>
      <c r="J31039" s="7"/>
      <c r="K31039" s="7"/>
      <c r="N31039" s="7"/>
    </row>
    <row r="31040" spans="4:14" s="1" customFormat="1">
      <c r="D31040" s="32"/>
      <c r="G31040" s="32"/>
      <c r="I31040" s="7"/>
      <c r="J31040" s="7"/>
      <c r="K31040" s="7"/>
      <c r="N31040" s="7"/>
    </row>
    <row r="31041" spans="4:14" s="1" customFormat="1">
      <c r="D31041" s="32"/>
      <c r="G31041" s="32"/>
      <c r="I31041" s="7"/>
      <c r="J31041" s="7"/>
      <c r="K31041" s="7"/>
      <c r="N31041" s="7"/>
    </row>
    <row r="31042" spans="4:14" s="1" customFormat="1">
      <c r="D31042" s="32"/>
      <c r="G31042" s="32"/>
      <c r="I31042" s="7"/>
      <c r="J31042" s="7"/>
      <c r="K31042" s="7"/>
      <c r="N31042" s="7"/>
    </row>
    <row r="31043" spans="4:14" s="1" customFormat="1">
      <c r="D31043" s="32"/>
      <c r="G31043" s="32"/>
      <c r="I31043" s="7"/>
      <c r="J31043" s="7"/>
      <c r="K31043" s="7"/>
      <c r="N31043" s="7"/>
    </row>
    <row r="31044" spans="4:14" s="1" customFormat="1">
      <c r="D31044" s="32"/>
      <c r="G31044" s="32"/>
      <c r="I31044" s="7"/>
      <c r="J31044" s="7"/>
      <c r="K31044" s="7"/>
      <c r="N31044" s="7"/>
    </row>
    <row r="31045" spans="4:14" s="1" customFormat="1">
      <c r="D31045" s="32"/>
      <c r="G31045" s="32"/>
      <c r="I31045" s="7"/>
      <c r="J31045" s="7"/>
      <c r="K31045" s="7"/>
      <c r="N31045" s="7"/>
    </row>
    <row r="31046" spans="4:14" s="1" customFormat="1">
      <c r="D31046" s="32"/>
      <c r="G31046" s="32"/>
      <c r="I31046" s="7"/>
      <c r="J31046" s="7"/>
      <c r="K31046" s="7"/>
      <c r="N31046" s="7"/>
    </row>
    <row r="31047" spans="4:14" s="1" customFormat="1">
      <c r="D31047" s="32"/>
      <c r="G31047" s="32"/>
      <c r="I31047" s="7"/>
      <c r="J31047" s="7"/>
      <c r="K31047" s="7"/>
      <c r="N31047" s="7"/>
    </row>
    <row r="31048" spans="4:14" s="1" customFormat="1">
      <c r="D31048" s="32"/>
      <c r="G31048" s="32"/>
      <c r="I31048" s="7"/>
      <c r="J31048" s="7"/>
      <c r="K31048" s="7"/>
      <c r="N31048" s="7"/>
    </row>
    <row r="31049" spans="4:14" s="1" customFormat="1">
      <c r="D31049" s="32"/>
      <c r="G31049" s="32"/>
      <c r="I31049" s="7"/>
      <c r="J31049" s="7"/>
      <c r="K31049" s="7"/>
      <c r="N31049" s="7"/>
    </row>
    <row r="31050" spans="4:14" s="1" customFormat="1">
      <c r="D31050" s="32"/>
      <c r="G31050" s="32"/>
      <c r="I31050" s="7"/>
      <c r="J31050" s="7"/>
      <c r="K31050" s="7"/>
      <c r="N31050" s="7"/>
    </row>
    <row r="31051" spans="4:14" s="1" customFormat="1">
      <c r="D31051" s="32"/>
      <c r="G31051" s="32"/>
      <c r="I31051" s="7"/>
      <c r="J31051" s="7"/>
      <c r="K31051" s="7"/>
      <c r="N31051" s="7"/>
    </row>
    <row r="31052" spans="4:14" s="1" customFormat="1">
      <c r="D31052" s="32"/>
      <c r="G31052" s="32"/>
      <c r="I31052" s="7"/>
      <c r="J31052" s="7"/>
      <c r="K31052" s="7"/>
      <c r="N31052" s="7"/>
    </row>
    <row r="31053" spans="4:14" s="1" customFormat="1">
      <c r="D31053" s="32"/>
      <c r="G31053" s="32"/>
      <c r="I31053" s="7"/>
      <c r="J31053" s="7"/>
      <c r="K31053" s="7"/>
      <c r="N31053" s="7"/>
    </row>
    <row r="31054" spans="4:14" s="1" customFormat="1">
      <c r="D31054" s="32"/>
      <c r="G31054" s="32"/>
      <c r="I31054" s="7"/>
      <c r="J31054" s="7"/>
      <c r="K31054" s="7"/>
      <c r="N31054" s="7"/>
    </row>
    <row r="31055" spans="4:14" s="1" customFormat="1">
      <c r="D31055" s="32"/>
      <c r="G31055" s="32"/>
      <c r="I31055" s="7"/>
      <c r="J31055" s="7"/>
      <c r="K31055" s="7"/>
      <c r="N31055" s="7"/>
    </row>
    <row r="31056" spans="4:14" s="1" customFormat="1">
      <c r="D31056" s="32"/>
      <c r="G31056" s="32"/>
      <c r="I31056" s="7"/>
      <c r="J31056" s="7"/>
      <c r="K31056" s="7"/>
      <c r="N31056" s="7"/>
    </row>
    <row r="31057" spans="4:14" s="1" customFormat="1">
      <c r="D31057" s="32"/>
      <c r="G31057" s="32"/>
      <c r="I31057" s="7"/>
      <c r="J31057" s="7"/>
      <c r="K31057" s="7"/>
      <c r="N31057" s="7"/>
    </row>
    <row r="31058" spans="4:14" s="1" customFormat="1">
      <c r="D31058" s="32"/>
      <c r="G31058" s="32"/>
      <c r="I31058" s="7"/>
      <c r="J31058" s="7"/>
      <c r="K31058" s="7"/>
      <c r="N31058" s="7"/>
    </row>
    <row r="31059" spans="4:14" s="1" customFormat="1">
      <c r="D31059" s="32"/>
      <c r="G31059" s="32"/>
      <c r="I31059" s="7"/>
      <c r="J31059" s="7"/>
      <c r="K31059" s="7"/>
      <c r="N31059" s="7"/>
    </row>
    <row r="31060" spans="4:14" s="1" customFormat="1">
      <c r="D31060" s="32"/>
      <c r="G31060" s="32"/>
      <c r="I31060" s="7"/>
      <c r="J31060" s="7"/>
      <c r="K31060" s="7"/>
      <c r="N31060" s="7"/>
    </row>
    <row r="31061" spans="4:14" s="1" customFormat="1">
      <c r="D31061" s="32"/>
      <c r="G31061" s="32"/>
      <c r="I31061" s="7"/>
      <c r="J31061" s="7"/>
      <c r="K31061" s="7"/>
      <c r="N31061" s="7"/>
    </row>
    <row r="31062" spans="4:14" s="1" customFormat="1">
      <c r="D31062" s="32"/>
      <c r="G31062" s="32"/>
      <c r="I31062" s="7"/>
      <c r="J31062" s="7"/>
      <c r="K31062" s="7"/>
      <c r="N31062" s="7"/>
    </row>
    <row r="31063" spans="4:14" s="1" customFormat="1">
      <c r="D31063" s="32"/>
      <c r="G31063" s="32"/>
      <c r="I31063" s="7"/>
      <c r="J31063" s="7"/>
      <c r="K31063" s="7"/>
      <c r="N31063" s="7"/>
    </row>
    <row r="31064" spans="4:14" s="1" customFormat="1">
      <c r="D31064" s="32"/>
      <c r="G31064" s="32"/>
      <c r="I31064" s="7"/>
      <c r="J31064" s="7"/>
      <c r="K31064" s="7"/>
      <c r="N31064" s="7"/>
    </row>
    <row r="31065" spans="4:14" s="1" customFormat="1">
      <c r="D31065" s="32"/>
      <c r="G31065" s="32"/>
      <c r="I31065" s="7"/>
      <c r="J31065" s="7"/>
      <c r="K31065" s="7"/>
      <c r="N31065" s="7"/>
    </row>
    <row r="31066" spans="4:14" s="1" customFormat="1">
      <c r="D31066" s="32"/>
      <c r="G31066" s="32"/>
      <c r="I31066" s="7"/>
      <c r="J31066" s="7"/>
      <c r="K31066" s="7"/>
      <c r="N31066" s="7"/>
    </row>
    <row r="31067" spans="4:14" s="1" customFormat="1">
      <c r="D31067" s="32"/>
      <c r="G31067" s="32"/>
      <c r="I31067" s="7"/>
      <c r="J31067" s="7"/>
      <c r="K31067" s="7"/>
      <c r="N31067" s="7"/>
    </row>
    <row r="31068" spans="4:14" s="1" customFormat="1">
      <c r="D31068" s="32"/>
      <c r="G31068" s="32"/>
      <c r="I31068" s="7"/>
      <c r="J31068" s="7"/>
      <c r="K31068" s="7"/>
      <c r="N31068" s="7"/>
    </row>
    <row r="31069" spans="4:14" s="1" customFormat="1">
      <c r="D31069" s="32"/>
      <c r="G31069" s="32"/>
      <c r="I31069" s="7"/>
      <c r="J31069" s="7"/>
      <c r="K31069" s="7"/>
      <c r="N31069" s="7"/>
    </row>
    <row r="31070" spans="4:14" s="1" customFormat="1">
      <c r="D31070" s="32"/>
      <c r="G31070" s="32"/>
      <c r="I31070" s="7"/>
      <c r="J31070" s="7"/>
      <c r="K31070" s="7"/>
      <c r="N31070" s="7"/>
    </row>
    <row r="31071" spans="4:14" s="1" customFormat="1">
      <c r="D31071" s="32"/>
      <c r="G31071" s="32"/>
      <c r="I31071" s="7"/>
      <c r="J31071" s="7"/>
      <c r="K31071" s="7"/>
      <c r="N31071" s="7"/>
    </row>
    <row r="31072" spans="4:14" s="1" customFormat="1">
      <c r="D31072" s="32"/>
      <c r="G31072" s="32"/>
      <c r="I31072" s="7"/>
      <c r="J31072" s="7"/>
      <c r="K31072" s="7"/>
      <c r="N31072" s="7"/>
    </row>
    <row r="31073" spans="4:14" s="1" customFormat="1">
      <c r="D31073" s="32"/>
      <c r="G31073" s="32"/>
      <c r="I31073" s="7"/>
      <c r="J31073" s="7"/>
      <c r="K31073" s="7"/>
      <c r="N31073" s="7"/>
    </row>
    <row r="31074" spans="4:14" s="1" customFormat="1">
      <c r="D31074" s="32"/>
      <c r="G31074" s="32"/>
      <c r="I31074" s="7"/>
      <c r="J31074" s="7"/>
      <c r="K31074" s="7"/>
      <c r="N31074" s="7"/>
    </row>
    <row r="31075" spans="4:14" s="1" customFormat="1">
      <c r="D31075" s="32"/>
      <c r="G31075" s="32"/>
      <c r="I31075" s="7"/>
      <c r="J31075" s="7"/>
      <c r="K31075" s="7"/>
      <c r="N31075" s="7"/>
    </row>
    <row r="31076" spans="4:14" s="1" customFormat="1">
      <c r="D31076" s="32"/>
      <c r="G31076" s="32"/>
      <c r="I31076" s="7"/>
      <c r="J31076" s="7"/>
      <c r="K31076" s="7"/>
      <c r="N31076" s="7"/>
    </row>
    <row r="31077" spans="4:14" s="1" customFormat="1">
      <c r="D31077" s="32"/>
      <c r="G31077" s="32"/>
      <c r="I31077" s="7"/>
      <c r="J31077" s="7"/>
      <c r="K31077" s="7"/>
      <c r="N31077" s="7"/>
    </row>
    <row r="31078" spans="4:14" s="1" customFormat="1">
      <c r="D31078" s="32"/>
      <c r="G31078" s="32"/>
      <c r="I31078" s="7"/>
      <c r="J31078" s="7"/>
      <c r="K31078" s="7"/>
      <c r="N31078" s="7"/>
    </row>
    <row r="31079" spans="4:14" s="1" customFormat="1">
      <c r="D31079" s="32"/>
      <c r="G31079" s="32"/>
      <c r="I31079" s="7"/>
      <c r="J31079" s="7"/>
      <c r="K31079" s="7"/>
      <c r="N31079" s="7"/>
    </row>
    <row r="31080" spans="4:14" s="1" customFormat="1">
      <c r="D31080" s="32"/>
      <c r="G31080" s="32"/>
      <c r="I31080" s="7"/>
      <c r="J31080" s="7"/>
      <c r="K31080" s="7"/>
      <c r="N31080" s="7"/>
    </row>
    <row r="31081" spans="4:14" s="1" customFormat="1">
      <c r="D31081" s="32"/>
      <c r="G31081" s="32"/>
      <c r="I31081" s="7"/>
      <c r="J31081" s="7"/>
      <c r="K31081" s="7"/>
      <c r="N31081" s="7"/>
    </row>
    <row r="31082" spans="4:14" s="1" customFormat="1">
      <c r="D31082" s="32"/>
      <c r="G31082" s="32"/>
      <c r="I31082" s="7"/>
      <c r="J31082" s="7"/>
      <c r="K31082" s="7"/>
      <c r="N31082" s="7"/>
    </row>
    <row r="31083" spans="4:14" s="1" customFormat="1">
      <c r="D31083" s="32"/>
      <c r="G31083" s="32"/>
      <c r="I31083" s="7"/>
      <c r="J31083" s="7"/>
      <c r="K31083" s="7"/>
      <c r="N31083" s="7"/>
    </row>
    <row r="31084" spans="4:14" s="1" customFormat="1">
      <c r="D31084" s="32"/>
      <c r="G31084" s="32"/>
      <c r="I31084" s="7"/>
      <c r="J31084" s="7"/>
      <c r="K31084" s="7"/>
      <c r="N31084" s="7"/>
    </row>
    <row r="31085" spans="4:14" s="1" customFormat="1">
      <c r="D31085" s="32"/>
      <c r="G31085" s="32"/>
      <c r="I31085" s="7"/>
      <c r="J31085" s="7"/>
      <c r="K31085" s="7"/>
      <c r="N31085" s="7"/>
    </row>
    <row r="31086" spans="4:14" s="1" customFormat="1">
      <c r="D31086" s="32"/>
      <c r="G31086" s="32"/>
      <c r="I31086" s="7"/>
      <c r="J31086" s="7"/>
      <c r="K31086" s="7"/>
      <c r="N31086" s="7"/>
    </row>
    <row r="31087" spans="4:14" s="1" customFormat="1">
      <c r="D31087" s="32"/>
      <c r="G31087" s="32"/>
      <c r="I31087" s="7"/>
      <c r="J31087" s="7"/>
      <c r="K31087" s="7"/>
      <c r="N31087" s="7"/>
    </row>
    <row r="31088" spans="4:14" s="1" customFormat="1">
      <c r="D31088" s="32"/>
      <c r="G31088" s="32"/>
      <c r="I31088" s="7"/>
      <c r="J31088" s="7"/>
      <c r="K31088" s="7"/>
      <c r="N31088" s="7"/>
    </row>
    <row r="31089" spans="4:14" s="1" customFormat="1">
      <c r="D31089" s="32"/>
      <c r="G31089" s="32"/>
      <c r="I31089" s="7"/>
      <c r="J31089" s="7"/>
      <c r="K31089" s="7"/>
      <c r="N31089" s="7"/>
    </row>
    <row r="31090" spans="4:14" s="1" customFormat="1">
      <c r="D31090" s="32"/>
      <c r="G31090" s="32"/>
      <c r="I31090" s="7"/>
      <c r="J31090" s="7"/>
      <c r="K31090" s="7"/>
      <c r="N31090" s="7"/>
    </row>
    <row r="31091" spans="4:14" s="1" customFormat="1">
      <c r="D31091" s="32"/>
      <c r="G31091" s="32"/>
      <c r="I31091" s="7"/>
      <c r="J31091" s="7"/>
      <c r="K31091" s="7"/>
      <c r="N31091" s="7"/>
    </row>
    <row r="31092" spans="4:14" s="1" customFormat="1">
      <c r="D31092" s="32"/>
      <c r="G31092" s="32"/>
      <c r="I31092" s="7"/>
      <c r="J31092" s="7"/>
      <c r="K31092" s="7"/>
      <c r="N31092" s="7"/>
    </row>
    <row r="31093" spans="4:14" s="1" customFormat="1">
      <c r="D31093" s="32"/>
      <c r="G31093" s="32"/>
      <c r="I31093" s="7"/>
      <c r="J31093" s="7"/>
      <c r="K31093" s="7"/>
      <c r="N31093" s="7"/>
    </row>
    <row r="31094" spans="4:14" s="1" customFormat="1">
      <c r="D31094" s="32"/>
      <c r="G31094" s="32"/>
      <c r="I31094" s="7"/>
      <c r="J31094" s="7"/>
      <c r="K31094" s="7"/>
      <c r="N31094" s="7"/>
    </row>
    <row r="31095" spans="4:14" s="1" customFormat="1">
      <c r="D31095" s="32"/>
      <c r="G31095" s="32"/>
      <c r="I31095" s="7"/>
      <c r="J31095" s="7"/>
      <c r="K31095" s="7"/>
      <c r="N31095" s="7"/>
    </row>
    <row r="31096" spans="4:14" s="1" customFormat="1">
      <c r="D31096" s="32"/>
      <c r="G31096" s="32"/>
      <c r="I31096" s="7"/>
      <c r="J31096" s="7"/>
      <c r="K31096" s="7"/>
      <c r="N31096" s="7"/>
    </row>
    <row r="31097" spans="4:14" s="1" customFormat="1">
      <c r="D31097" s="32"/>
      <c r="G31097" s="32"/>
      <c r="I31097" s="7"/>
      <c r="J31097" s="7"/>
      <c r="K31097" s="7"/>
      <c r="N31097" s="7"/>
    </row>
    <row r="31098" spans="4:14" s="1" customFormat="1">
      <c r="D31098" s="32"/>
      <c r="G31098" s="32"/>
      <c r="I31098" s="7"/>
      <c r="J31098" s="7"/>
      <c r="K31098" s="7"/>
      <c r="N31098" s="7"/>
    </row>
    <row r="31099" spans="4:14" s="1" customFormat="1">
      <c r="D31099" s="32"/>
      <c r="G31099" s="32"/>
      <c r="I31099" s="7"/>
      <c r="J31099" s="7"/>
      <c r="K31099" s="7"/>
      <c r="N31099" s="7"/>
    </row>
    <row r="31100" spans="4:14" s="1" customFormat="1">
      <c r="D31100" s="32"/>
      <c r="G31100" s="32"/>
      <c r="I31100" s="7"/>
      <c r="J31100" s="7"/>
      <c r="K31100" s="7"/>
      <c r="N31100" s="7"/>
    </row>
    <row r="31101" spans="4:14" s="1" customFormat="1">
      <c r="D31101" s="32"/>
      <c r="G31101" s="32"/>
      <c r="I31101" s="7"/>
      <c r="J31101" s="7"/>
      <c r="K31101" s="7"/>
      <c r="N31101" s="7"/>
    </row>
    <row r="31102" spans="4:14" s="1" customFormat="1">
      <c r="D31102" s="32"/>
      <c r="G31102" s="32"/>
      <c r="I31102" s="7"/>
      <c r="J31102" s="7"/>
      <c r="K31102" s="7"/>
      <c r="N31102" s="7"/>
    </row>
    <row r="31103" spans="4:14" s="1" customFormat="1">
      <c r="D31103" s="32"/>
      <c r="G31103" s="32"/>
      <c r="I31103" s="7"/>
      <c r="J31103" s="7"/>
      <c r="K31103" s="7"/>
      <c r="N31103" s="7"/>
    </row>
    <row r="31104" spans="4:14" s="1" customFormat="1">
      <c r="D31104" s="32"/>
      <c r="G31104" s="32"/>
      <c r="I31104" s="7"/>
      <c r="J31104" s="7"/>
      <c r="K31104" s="7"/>
      <c r="N31104" s="7"/>
    </row>
    <row r="31105" spans="4:14" s="1" customFormat="1">
      <c r="D31105" s="32"/>
      <c r="G31105" s="32"/>
      <c r="I31105" s="7"/>
      <c r="J31105" s="7"/>
      <c r="K31105" s="7"/>
      <c r="N31105" s="7"/>
    </row>
    <row r="31106" spans="4:14" s="1" customFormat="1">
      <c r="D31106" s="32"/>
      <c r="G31106" s="32"/>
      <c r="I31106" s="7"/>
      <c r="J31106" s="7"/>
      <c r="K31106" s="7"/>
      <c r="N31106" s="7"/>
    </row>
    <row r="31107" spans="4:14" s="1" customFormat="1">
      <c r="D31107" s="32"/>
      <c r="G31107" s="32"/>
      <c r="I31107" s="7"/>
      <c r="J31107" s="7"/>
      <c r="K31107" s="7"/>
      <c r="N31107" s="7"/>
    </row>
    <row r="31108" spans="4:14" s="1" customFormat="1">
      <c r="D31108" s="32"/>
      <c r="G31108" s="32"/>
      <c r="I31108" s="7"/>
      <c r="J31108" s="7"/>
      <c r="K31108" s="7"/>
      <c r="N31108" s="7"/>
    </row>
    <row r="31109" spans="4:14" s="1" customFormat="1">
      <c r="D31109" s="32"/>
      <c r="G31109" s="32"/>
      <c r="I31109" s="7"/>
      <c r="J31109" s="7"/>
      <c r="K31109" s="7"/>
      <c r="N31109" s="7"/>
    </row>
    <row r="31110" spans="4:14" s="1" customFormat="1">
      <c r="D31110" s="32"/>
      <c r="G31110" s="32"/>
      <c r="I31110" s="7"/>
      <c r="J31110" s="7"/>
      <c r="K31110" s="7"/>
      <c r="N31110" s="7"/>
    </row>
    <row r="31111" spans="4:14" s="1" customFormat="1">
      <c r="D31111" s="32"/>
      <c r="G31111" s="32"/>
      <c r="I31111" s="7"/>
      <c r="J31111" s="7"/>
      <c r="K31111" s="7"/>
      <c r="N31111" s="7"/>
    </row>
    <row r="31112" spans="4:14" s="1" customFormat="1">
      <c r="D31112" s="32"/>
      <c r="G31112" s="32"/>
      <c r="I31112" s="7"/>
      <c r="J31112" s="7"/>
      <c r="K31112" s="7"/>
      <c r="N31112" s="7"/>
    </row>
    <row r="31113" spans="4:14" s="1" customFormat="1">
      <c r="D31113" s="32"/>
      <c r="G31113" s="32"/>
      <c r="I31113" s="7"/>
      <c r="J31113" s="7"/>
      <c r="K31113" s="7"/>
      <c r="N31113" s="7"/>
    </row>
    <row r="31114" spans="4:14" s="1" customFormat="1">
      <c r="D31114" s="32"/>
      <c r="G31114" s="32"/>
      <c r="I31114" s="7"/>
      <c r="J31114" s="7"/>
      <c r="K31114" s="7"/>
      <c r="N31114" s="7"/>
    </row>
    <row r="31115" spans="4:14" s="1" customFormat="1">
      <c r="D31115" s="32"/>
      <c r="G31115" s="32"/>
      <c r="I31115" s="7"/>
      <c r="J31115" s="7"/>
      <c r="K31115" s="7"/>
      <c r="N31115" s="7"/>
    </row>
    <row r="31116" spans="4:14" s="1" customFormat="1">
      <c r="D31116" s="32"/>
      <c r="G31116" s="32"/>
      <c r="I31116" s="7"/>
      <c r="J31116" s="7"/>
      <c r="K31116" s="7"/>
      <c r="N31116" s="7"/>
    </row>
    <row r="31117" spans="4:14" s="1" customFormat="1">
      <c r="D31117" s="32"/>
      <c r="G31117" s="32"/>
      <c r="I31117" s="7"/>
      <c r="J31117" s="7"/>
      <c r="K31117" s="7"/>
      <c r="N31117" s="7"/>
    </row>
    <row r="31118" spans="4:14" s="1" customFormat="1">
      <c r="D31118" s="32"/>
      <c r="G31118" s="32"/>
      <c r="I31118" s="7"/>
      <c r="J31118" s="7"/>
      <c r="K31118" s="7"/>
      <c r="N31118" s="7"/>
    </row>
    <row r="31119" spans="4:14" s="1" customFormat="1">
      <c r="D31119" s="32"/>
      <c r="G31119" s="32"/>
      <c r="I31119" s="7"/>
      <c r="J31119" s="7"/>
      <c r="K31119" s="7"/>
      <c r="N31119" s="7"/>
    </row>
    <row r="31120" spans="4:14" s="1" customFormat="1">
      <c r="D31120" s="32"/>
      <c r="G31120" s="32"/>
      <c r="I31120" s="7"/>
      <c r="J31120" s="7"/>
      <c r="K31120" s="7"/>
      <c r="N31120" s="7"/>
    </row>
    <row r="31121" spans="4:14" s="1" customFormat="1">
      <c r="D31121" s="32"/>
      <c r="G31121" s="32"/>
      <c r="I31121" s="7"/>
      <c r="J31121" s="7"/>
      <c r="K31121" s="7"/>
      <c r="N31121" s="7"/>
    </row>
    <row r="31122" spans="4:14" s="1" customFormat="1">
      <c r="D31122" s="32"/>
      <c r="G31122" s="32"/>
      <c r="I31122" s="7"/>
      <c r="J31122" s="7"/>
      <c r="K31122" s="7"/>
      <c r="N31122" s="7"/>
    </row>
    <row r="31123" spans="4:14" s="1" customFormat="1">
      <c r="D31123" s="32"/>
      <c r="G31123" s="32"/>
      <c r="I31123" s="7"/>
      <c r="J31123" s="7"/>
      <c r="K31123" s="7"/>
      <c r="N31123" s="7"/>
    </row>
    <row r="31124" spans="4:14" s="1" customFormat="1">
      <c r="D31124" s="32"/>
      <c r="G31124" s="32"/>
      <c r="I31124" s="7"/>
      <c r="J31124" s="7"/>
      <c r="K31124" s="7"/>
      <c r="N31124" s="7"/>
    </row>
    <row r="31125" spans="4:14" s="1" customFormat="1">
      <c r="D31125" s="32"/>
      <c r="G31125" s="32"/>
      <c r="I31125" s="7"/>
      <c r="J31125" s="7"/>
      <c r="K31125" s="7"/>
      <c r="N31125" s="7"/>
    </row>
    <row r="31126" spans="4:14" s="1" customFormat="1">
      <c r="D31126" s="32"/>
      <c r="G31126" s="32"/>
      <c r="I31126" s="7"/>
      <c r="J31126" s="7"/>
      <c r="K31126" s="7"/>
      <c r="N31126" s="7"/>
    </row>
    <row r="31127" spans="4:14" s="1" customFormat="1">
      <c r="D31127" s="32"/>
      <c r="G31127" s="32"/>
      <c r="I31127" s="7"/>
      <c r="J31127" s="7"/>
      <c r="K31127" s="7"/>
      <c r="N31127" s="7"/>
    </row>
    <row r="31128" spans="4:14" s="1" customFormat="1">
      <c r="D31128" s="32"/>
      <c r="G31128" s="32"/>
      <c r="I31128" s="7"/>
      <c r="J31128" s="7"/>
      <c r="K31128" s="7"/>
      <c r="N31128" s="7"/>
    </row>
    <row r="31129" spans="4:14" s="1" customFormat="1">
      <c r="D31129" s="32"/>
      <c r="G31129" s="32"/>
      <c r="I31129" s="7"/>
      <c r="J31129" s="7"/>
      <c r="K31129" s="7"/>
      <c r="N31129" s="7"/>
    </row>
    <row r="31130" spans="4:14" s="1" customFormat="1">
      <c r="D31130" s="32"/>
      <c r="G31130" s="32"/>
      <c r="I31130" s="7"/>
      <c r="J31130" s="7"/>
      <c r="K31130" s="7"/>
      <c r="N31130" s="7"/>
    </row>
    <row r="31131" spans="4:14" s="1" customFormat="1">
      <c r="D31131" s="32"/>
      <c r="G31131" s="32"/>
      <c r="I31131" s="7"/>
      <c r="J31131" s="7"/>
      <c r="K31131" s="7"/>
      <c r="N31131" s="7"/>
    </row>
    <row r="31132" spans="4:14" s="1" customFormat="1">
      <c r="D31132" s="32"/>
      <c r="G31132" s="32"/>
      <c r="I31132" s="7"/>
      <c r="J31132" s="7"/>
      <c r="K31132" s="7"/>
      <c r="N31132" s="7"/>
    </row>
    <row r="31133" spans="4:14" s="1" customFormat="1">
      <c r="D31133" s="32"/>
      <c r="G31133" s="32"/>
      <c r="I31133" s="7"/>
      <c r="J31133" s="7"/>
      <c r="K31133" s="7"/>
      <c r="N31133" s="7"/>
    </row>
    <row r="31134" spans="4:14" s="1" customFormat="1">
      <c r="D31134" s="32"/>
      <c r="G31134" s="32"/>
      <c r="I31134" s="7"/>
      <c r="J31134" s="7"/>
      <c r="K31134" s="7"/>
      <c r="N31134" s="7"/>
    </row>
    <row r="31135" spans="4:14" s="1" customFormat="1">
      <c r="D31135" s="32"/>
      <c r="G31135" s="32"/>
      <c r="I31135" s="7"/>
      <c r="J31135" s="7"/>
      <c r="K31135" s="7"/>
      <c r="N31135" s="7"/>
    </row>
    <row r="31136" spans="4:14" s="1" customFormat="1">
      <c r="D31136" s="32"/>
      <c r="G31136" s="32"/>
      <c r="I31136" s="7"/>
      <c r="J31136" s="7"/>
      <c r="K31136" s="7"/>
      <c r="N31136" s="7"/>
    </row>
    <row r="31137" spans="4:14" s="1" customFormat="1">
      <c r="D31137" s="32"/>
      <c r="G31137" s="32"/>
      <c r="I31137" s="7"/>
      <c r="J31137" s="7"/>
      <c r="K31137" s="7"/>
      <c r="N31137" s="7"/>
    </row>
    <row r="31138" spans="4:14" s="1" customFormat="1">
      <c r="D31138" s="32"/>
      <c r="G31138" s="32"/>
      <c r="I31138" s="7"/>
      <c r="J31138" s="7"/>
      <c r="K31138" s="7"/>
      <c r="N31138" s="7"/>
    </row>
    <row r="31139" spans="4:14" s="1" customFormat="1">
      <c r="D31139" s="32"/>
      <c r="G31139" s="32"/>
      <c r="I31139" s="7"/>
      <c r="J31139" s="7"/>
      <c r="K31139" s="7"/>
      <c r="N31139" s="7"/>
    </row>
    <row r="31140" spans="4:14" s="1" customFormat="1">
      <c r="D31140" s="32"/>
      <c r="G31140" s="32"/>
      <c r="I31140" s="7"/>
      <c r="J31140" s="7"/>
      <c r="K31140" s="7"/>
      <c r="N31140" s="7"/>
    </row>
    <row r="31141" spans="4:14" s="1" customFormat="1">
      <c r="D31141" s="32"/>
      <c r="G31141" s="32"/>
      <c r="I31141" s="7"/>
      <c r="J31141" s="7"/>
      <c r="K31141" s="7"/>
      <c r="N31141" s="7"/>
    </row>
    <row r="31142" spans="4:14" s="1" customFormat="1">
      <c r="D31142" s="32"/>
      <c r="G31142" s="32"/>
      <c r="I31142" s="7"/>
      <c r="J31142" s="7"/>
      <c r="K31142" s="7"/>
      <c r="N31142" s="7"/>
    </row>
    <row r="31143" spans="4:14" s="1" customFormat="1">
      <c r="D31143" s="32"/>
      <c r="G31143" s="32"/>
      <c r="I31143" s="7"/>
      <c r="J31143" s="7"/>
      <c r="K31143" s="7"/>
      <c r="N31143" s="7"/>
    </row>
    <row r="31144" spans="4:14" s="1" customFormat="1">
      <c r="D31144" s="32"/>
      <c r="G31144" s="32"/>
      <c r="I31144" s="7"/>
      <c r="J31144" s="7"/>
      <c r="K31144" s="7"/>
      <c r="N31144" s="7"/>
    </row>
    <row r="31145" spans="4:14" s="1" customFormat="1">
      <c r="D31145" s="32"/>
      <c r="G31145" s="32"/>
      <c r="I31145" s="7"/>
      <c r="J31145" s="7"/>
      <c r="K31145" s="7"/>
      <c r="N31145" s="7"/>
    </row>
    <row r="31146" spans="4:14" s="1" customFormat="1">
      <c r="D31146" s="32"/>
      <c r="G31146" s="32"/>
      <c r="I31146" s="7"/>
      <c r="J31146" s="7"/>
      <c r="K31146" s="7"/>
      <c r="N31146" s="7"/>
    </row>
    <row r="31147" spans="4:14" s="1" customFormat="1">
      <c r="D31147" s="32"/>
      <c r="G31147" s="32"/>
      <c r="I31147" s="7"/>
      <c r="J31147" s="7"/>
      <c r="K31147" s="7"/>
      <c r="N31147" s="7"/>
    </row>
    <row r="31148" spans="4:14" s="1" customFormat="1">
      <c r="D31148" s="32"/>
      <c r="G31148" s="32"/>
      <c r="I31148" s="7"/>
      <c r="J31148" s="7"/>
      <c r="K31148" s="7"/>
      <c r="N31148" s="7"/>
    </row>
    <row r="31149" spans="4:14" s="1" customFormat="1">
      <c r="D31149" s="32"/>
      <c r="G31149" s="32"/>
      <c r="I31149" s="7"/>
      <c r="J31149" s="7"/>
      <c r="K31149" s="7"/>
      <c r="N31149" s="7"/>
    </row>
    <row r="31150" spans="4:14" s="1" customFormat="1">
      <c r="D31150" s="32"/>
      <c r="G31150" s="32"/>
      <c r="I31150" s="7"/>
      <c r="J31150" s="7"/>
      <c r="K31150" s="7"/>
      <c r="N31150" s="7"/>
    </row>
    <row r="31151" spans="4:14" s="1" customFormat="1">
      <c r="D31151" s="32"/>
      <c r="G31151" s="32"/>
      <c r="I31151" s="7"/>
      <c r="J31151" s="7"/>
      <c r="K31151" s="7"/>
      <c r="N31151" s="7"/>
    </row>
    <row r="31152" spans="4:14" s="1" customFormat="1">
      <c r="D31152" s="32"/>
      <c r="G31152" s="32"/>
      <c r="I31152" s="7"/>
      <c r="J31152" s="7"/>
      <c r="K31152" s="7"/>
      <c r="N31152" s="7"/>
    </row>
    <row r="31153" spans="4:14" s="1" customFormat="1">
      <c r="D31153" s="32"/>
      <c r="G31153" s="32"/>
      <c r="I31153" s="7"/>
      <c r="J31153" s="7"/>
      <c r="K31153" s="7"/>
      <c r="N31153" s="7"/>
    </row>
    <row r="31154" spans="4:14" s="1" customFormat="1">
      <c r="D31154" s="32"/>
      <c r="G31154" s="32"/>
      <c r="I31154" s="7"/>
      <c r="J31154" s="7"/>
      <c r="K31154" s="7"/>
      <c r="N31154" s="7"/>
    </row>
    <row r="31155" spans="4:14" s="1" customFormat="1">
      <c r="D31155" s="32"/>
      <c r="G31155" s="32"/>
      <c r="I31155" s="7"/>
      <c r="J31155" s="7"/>
      <c r="K31155" s="7"/>
      <c r="N31155" s="7"/>
    </row>
    <row r="31156" spans="4:14" s="1" customFormat="1">
      <c r="D31156" s="32"/>
      <c r="G31156" s="32"/>
      <c r="I31156" s="7"/>
      <c r="J31156" s="7"/>
      <c r="K31156" s="7"/>
      <c r="N31156" s="7"/>
    </row>
    <row r="31157" spans="4:14" s="1" customFormat="1">
      <c r="D31157" s="32"/>
      <c r="G31157" s="32"/>
      <c r="I31157" s="7"/>
      <c r="J31157" s="7"/>
      <c r="K31157" s="7"/>
      <c r="N31157" s="7"/>
    </row>
    <row r="31158" spans="4:14" s="1" customFormat="1">
      <c r="D31158" s="32"/>
      <c r="G31158" s="32"/>
      <c r="I31158" s="7"/>
      <c r="J31158" s="7"/>
      <c r="K31158" s="7"/>
      <c r="N31158" s="7"/>
    </row>
    <row r="31159" spans="4:14" s="1" customFormat="1">
      <c r="D31159" s="32"/>
      <c r="G31159" s="32"/>
      <c r="I31159" s="7"/>
      <c r="J31159" s="7"/>
      <c r="K31159" s="7"/>
      <c r="N31159" s="7"/>
    </row>
    <row r="31160" spans="4:14" s="1" customFormat="1">
      <c r="D31160" s="32"/>
      <c r="G31160" s="32"/>
      <c r="I31160" s="7"/>
      <c r="J31160" s="7"/>
      <c r="K31160" s="7"/>
      <c r="N31160" s="7"/>
    </row>
    <row r="31161" spans="4:14" s="1" customFormat="1">
      <c r="D31161" s="32"/>
      <c r="G31161" s="32"/>
      <c r="I31161" s="7"/>
      <c r="J31161" s="7"/>
      <c r="K31161" s="7"/>
      <c r="N31161" s="7"/>
    </row>
    <row r="31162" spans="4:14" s="1" customFormat="1">
      <c r="D31162" s="32"/>
      <c r="G31162" s="32"/>
      <c r="I31162" s="7"/>
      <c r="J31162" s="7"/>
      <c r="K31162" s="7"/>
      <c r="N31162" s="7"/>
    </row>
    <row r="31163" spans="4:14" s="1" customFormat="1">
      <c r="D31163" s="32"/>
      <c r="G31163" s="32"/>
      <c r="I31163" s="7"/>
      <c r="J31163" s="7"/>
      <c r="K31163" s="7"/>
      <c r="N31163" s="7"/>
    </row>
    <row r="31164" spans="4:14" s="1" customFormat="1">
      <c r="D31164" s="32"/>
      <c r="G31164" s="32"/>
      <c r="I31164" s="7"/>
      <c r="J31164" s="7"/>
      <c r="K31164" s="7"/>
      <c r="N31164" s="7"/>
    </row>
    <row r="31165" spans="4:14" s="1" customFormat="1">
      <c r="D31165" s="32"/>
      <c r="G31165" s="32"/>
      <c r="I31165" s="7"/>
      <c r="J31165" s="7"/>
      <c r="K31165" s="7"/>
      <c r="N31165" s="7"/>
    </row>
    <row r="31166" spans="4:14" s="1" customFormat="1">
      <c r="D31166" s="32"/>
      <c r="G31166" s="32"/>
      <c r="I31166" s="7"/>
      <c r="J31166" s="7"/>
      <c r="K31166" s="7"/>
      <c r="N31166" s="7"/>
    </row>
    <row r="31167" spans="4:14" s="1" customFormat="1">
      <c r="D31167" s="32"/>
      <c r="G31167" s="32"/>
      <c r="I31167" s="7"/>
      <c r="J31167" s="7"/>
      <c r="K31167" s="7"/>
      <c r="N31167" s="7"/>
    </row>
    <row r="31168" spans="4:14" s="1" customFormat="1">
      <c r="D31168" s="32"/>
      <c r="G31168" s="32"/>
      <c r="I31168" s="7"/>
      <c r="J31168" s="7"/>
      <c r="K31168" s="7"/>
      <c r="N31168" s="7"/>
    </row>
    <row r="31169" spans="4:14" s="1" customFormat="1">
      <c r="D31169" s="32"/>
      <c r="G31169" s="32"/>
      <c r="I31169" s="7"/>
      <c r="J31169" s="7"/>
      <c r="K31169" s="7"/>
      <c r="N31169" s="7"/>
    </row>
    <row r="31170" spans="4:14" s="1" customFormat="1">
      <c r="D31170" s="32"/>
      <c r="G31170" s="32"/>
      <c r="I31170" s="7"/>
      <c r="J31170" s="7"/>
      <c r="K31170" s="7"/>
      <c r="N31170" s="7"/>
    </row>
    <row r="31171" spans="4:14" s="1" customFormat="1">
      <c r="D31171" s="32"/>
      <c r="G31171" s="32"/>
      <c r="I31171" s="7"/>
      <c r="J31171" s="7"/>
      <c r="K31171" s="7"/>
      <c r="N31171" s="7"/>
    </row>
    <row r="31172" spans="4:14" s="1" customFormat="1">
      <c r="D31172" s="32"/>
      <c r="G31172" s="32"/>
      <c r="I31172" s="7"/>
      <c r="J31172" s="7"/>
      <c r="K31172" s="7"/>
      <c r="N31172" s="7"/>
    </row>
    <row r="31173" spans="4:14" s="1" customFormat="1">
      <c r="D31173" s="32"/>
      <c r="G31173" s="32"/>
      <c r="I31173" s="7"/>
      <c r="J31173" s="7"/>
      <c r="K31173" s="7"/>
      <c r="N31173" s="7"/>
    </row>
    <row r="31174" spans="4:14" s="1" customFormat="1">
      <c r="D31174" s="32"/>
      <c r="G31174" s="32"/>
      <c r="I31174" s="7"/>
      <c r="J31174" s="7"/>
      <c r="K31174" s="7"/>
      <c r="N31174" s="7"/>
    </row>
    <row r="31175" spans="4:14" s="1" customFormat="1">
      <c r="D31175" s="32"/>
      <c r="G31175" s="32"/>
      <c r="I31175" s="7"/>
      <c r="J31175" s="7"/>
      <c r="K31175" s="7"/>
      <c r="N31175" s="7"/>
    </row>
    <row r="31176" spans="4:14" s="1" customFormat="1">
      <c r="D31176" s="32"/>
      <c r="G31176" s="32"/>
      <c r="I31176" s="7"/>
      <c r="J31176" s="7"/>
      <c r="K31176" s="7"/>
      <c r="N31176" s="7"/>
    </row>
    <row r="31177" spans="4:14" s="1" customFormat="1">
      <c r="D31177" s="32"/>
      <c r="G31177" s="32"/>
      <c r="I31177" s="7"/>
      <c r="J31177" s="7"/>
      <c r="K31177" s="7"/>
      <c r="N31177" s="7"/>
    </row>
    <row r="31178" spans="4:14" s="1" customFormat="1">
      <c r="D31178" s="32"/>
      <c r="G31178" s="32"/>
      <c r="I31178" s="7"/>
      <c r="J31178" s="7"/>
      <c r="K31178" s="7"/>
      <c r="N31178" s="7"/>
    </row>
    <row r="31179" spans="4:14" s="1" customFormat="1">
      <c r="D31179" s="32"/>
      <c r="G31179" s="32"/>
      <c r="I31179" s="7"/>
      <c r="J31179" s="7"/>
      <c r="K31179" s="7"/>
      <c r="N31179" s="7"/>
    </row>
    <row r="31180" spans="4:14" s="1" customFormat="1">
      <c r="D31180" s="32"/>
      <c r="G31180" s="32"/>
      <c r="I31180" s="7"/>
      <c r="J31180" s="7"/>
      <c r="K31180" s="7"/>
      <c r="N31180" s="7"/>
    </row>
    <row r="31181" spans="4:14" s="1" customFormat="1">
      <c r="D31181" s="32"/>
      <c r="G31181" s="32"/>
      <c r="I31181" s="7"/>
      <c r="J31181" s="7"/>
      <c r="K31181" s="7"/>
      <c r="N31181" s="7"/>
    </row>
    <row r="31182" spans="4:14" s="1" customFormat="1">
      <c r="D31182" s="32"/>
      <c r="G31182" s="32"/>
      <c r="I31182" s="7"/>
      <c r="J31182" s="7"/>
      <c r="K31182" s="7"/>
      <c r="N31182" s="7"/>
    </row>
    <row r="31183" spans="4:14" s="1" customFormat="1">
      <c r="D31183" s="32"/>
      <c r="G31183" s="32"/>
      <c r="I31183" s="7"/>
      <c r="J31183" s="7"/>
      <c r="K31183" s="7"/>
      <c r="N31183" s="7"/>
    </row>
    <row r="31184" spans="4:14" s="1" customFormat="1">
      <c r="D31184" s="32"/>
      <c r="G31184" s="32"/>
      <c r="I31184" s="7"/>
      <c r="J31184" s="7"/>
      <c r="K31184" s="7"/>
      <c r="N31184" s="7"/>
    </row>
    <row r="31185" spans="4:14" s="1" customFormat="1">
      <c r="D31185" s="32"/>
      <c r="G31185" s="32"/>
      <c r="I31185" s="7"/>
      <c r="J31185" s="7"/>
      <c r="K31185" s="7"/>
      <c r="N31185" s="7"/>
    </row>
    <row r="31186" spans="4:14" s="1" customFormat="1">
      <c r="D31186" s="32"/>
      <c r="G31186" s="32"/>
      <c r="I31186" s="7"/>
      <c r="J31186" s="7"/>
      <c r="K31186" s="7"/>
      <c r="N31186" s="7"/>
    </row>
    <row r="31187" spans="4:14" s="1" customFormat="1">
      <c r="D31187" s="32"/>
      <c r="G31187" s="32"/>
      <c r="I31187" s="7"/>
      <c r="J31187" s="7"/>
      <c r="K31187" s="7"/>
      <c r="N31187" s="7"/>
    </row>
    <row r="31188" spans="4:14" s="1" customFormat="1">
      <c r="D31188" s="32"/>
      <c r="G31188" s="32"/>
      <c r="I31188" s="7"/>
      <c r="J31188" s="7"/>
      <c r="K31188" s="7"/>
      <c r="N31188" s="7"/>
    </row>
    <row r="31189" spans="4:14" s="1" customFormat="1">
      <c r="D31189" s="32"/>
      <c r="G31189" s="32"/>
      <c r="I31189" s="7"/>
      <c r="J31189" s="7"/>
      <c r="K31189" s="7"/>
      <c r="N31189" s="7"/>
    </row>
    <row r="31190" spans="4:14" s="1" customFormat="1">
      <c r="D31190" s="32"/>
      <c r="G31190" s="32"/>
      <c r="I31190" s="7"/>
      <c r="J31190" s="7"/>
      <c r="K31190" s="7"/>
      <c r="N31190" s="7"/>
    </row>
    <row r="31191" spans="4:14" s="1" customFormat="1">
      <c r="D31191" s="32"/>
      <c r="G31191" s="32"/>
      <c r="I31191" s="7"/>
      <c r="J31191" s="7"/>
      <c r="K31191" s="7"/>
      <c r="N31191" s="7"/>
    </row>
    <row r="31192" spans="4:14" s="1" customFormat="1">
      <c r="D31192" s="32"/>
      <c r="G31192" s="32"/>
      <c r="I31192" s="7"/>
      <c r="J31192" s="7"/>
      <c r="K31192" s="7"/>
      <c r="N31192" s="7"/>
    </row>
    <row r="31193" spans="4:14" s="1" customFormat="1">
      <c r="D31193" s="32"/>
      <c r="G31193" s="32"/>
      <c r="I31193" s="7"/>
      <c r="J31193" s="7"/>
      <c r="K31193" s="7"/>
      <c r="N31193" s="7"/>
    </row>
    <row r="31194" spans="4:14" s="1" customFormat="1">
      <c r="D31194" s="32"/>
      <c r="G31194" s="32"/>
      <c r="I31194" s="7"/>
      <c r="J31194" s="7"/>
      <c r="K31194" s="7"/>
      <c r="N31194" s="7"/>
    </row>
    <row r="31195" spans="4:14" s="1" customFormat="1">
      <c r="D31195" s="32"/>
      <c r="G31195" s="32"/>
      <c r="I31195" s="7"/>
      <c r="J31195" s="7"/>
      <c r="K31195" s="7"/>
      <c r="N31195" s="7"/>
    </row>
    <row r="31196" spans="4:14" s="1" customFormat="1">
      <c r="D31196" s="32"/>
      <c r="G31196" s="32"/>
      <c r="I31196" s="7"/>
      <c r="J31196" s="7"/>
      <c r="K31196" s="7"/>
      <c r="N31196" s="7"/>
    </row>
    <row r="31197" spans="4:14" s="1" customFormat="1">
      <c r="D31197" s="32"/>
      <c r="G31197" s="32"/>
      <c r="I31197" s="7"/>
      <c r="J31197" s="7"/>
      <c r="K31197" s="7"/>
      <c r="N31197" s="7"/>
    </row>
    <row r="31198" spans="4:14" s="1" customFormat="1">
      <c r="D31198" s="32"/>
      <c r="G31198" s="32"/>
      <c r="I31198" s="7"/>
      <c r="J31198" s="7"/>
      <c r="K31198" s="7"/>
      <c r="N31198" s="7"/>
    </row>
    <row r="31199" spans="4:14" s="1" customFormat="1">
      <c r="D31199" s="32"/>
      <c r="G31199" s="32"/>
      <c r="I31199" s="7"/>
      <c r="J31199" s="7"/>
      <c r="K31199" s="7"/>
      <c r="N31199" s="7"/>
    </row>
    <row r="31200" spans="4:14" s="1" customFormat="1">
      <c r="D31200" s="32"/>
      <c r="G31200" s="32"/>
      <c r="I31200" s="7"/>
      <c r="J31200" s="7"/>
      <c r="K31200" s="7"/>
      <c r="N31200" s="7"/>
    </row>
    <row r="31201" spans="4:14" s="1" customFormat="1">
      <c r="D31201" s="32"/>
      <c r="G31201" s="32"/>
      <c r="I31201" s="7"/>
      <c r="J31201" s="7"/>
      <c r="K31201" s="7"/>
      <c r="N31201" s="7"/>
    </row>
    <row r="31202" spans="4:14" s="1" customFormat="1">
      <c r="D31202" s="32"/>
      <c r="G31202" s="32"/>
      <c r="I31202" s="7"/>
      <c r="J31202" s="7"/>
      <c r="K31202" s="7"/>
      <c r="N31202" s="7"/>
    </row>
    <row r="31203" spans="4:14" s="1" customFormat="1">
      <c r="D31203" s="32"/>
      <c r="G31203" s="32"/>
      <c r="I31203" s="7"/>
      <c r="J31203" s="7"/>
      <c r="K31203" s="7"/>
      <c r="N31203" s="7"/>
    </row>
    <row r="31204" spans="4:14" s="1" customFormat="1">
      <c r="D31204" s="32"/>
      <c r="G31204" s="32"/>
      <c r="I31204" s="7"/>
      <c r="J31204" s="7"/>
      <c r="K31204" s="7"/>
      <c r="N31204" s="7"/>
    </row>
    <row r="31205" spans="4:14" s="1" customFormat="1">
      <c r="D31205" s="32"/>
      <c r="G31205" s="32"/>
      <c r="I31205" s="7"/>
      <c r="J31205" s="7"/>
      <c r="K31205" s="7"/>
      <c r="N31205" s="7"/>
    </row>
    <row r="31206" spans="4:14" s="1" customFormat="1">
      <c r="D31206" s="32"/>
      <c r="G31206" s="32"/>
      <c r="I31206" s="7"/>
      <c r="J31206" s="7"/>
      <c r="K31206" s="7"/>
      <c r="N31206" s="7"/>
    </row>
    <row r="31207" spans="4:14" s="1" customFormat="1">
      <c r="D31207" s="32"/>
      <c r="G31207" s="32"/>
      <c r="I31207" s="7"/>
      <c r="J31207" s="7"/>
      <c r="K31207" s="7"/>
      <c r="N31207" s="7"/>
    </row>
    <row r="31208" spans="4:14" s="1" customFormat="1">
      <c r="D31208" s="32"/>
      <c r="G31208" s="32"/>
      <c r="I31208" s="7"/>
      <c r="J31208" s="7"/>
      <c r="K31208" s="7"/>
      <c r="N31208" s="7"/>
    </row>
    <row r="31209" spans="4:14" s="1" customFormat="1">
      <c r="D31209" s="32"/>
      <c r="G31209" s="32"/>
      <c r="I31209" s="7"/>
      <c r="J31209" s="7"/>
      <c r="K31209" s="7"/>
      <c r="N31209" s="7"/>
    </row>
    <row r="31210" spans="4:14" s="1" customFormat="1">
      <c r="D31210" s="32"/>
      <c r="G31210" s="32"/>
      <c r="I31210" s="7"/>
      <c r="J31210" s="7"/>
      <c r="K31210" s="7"/>
      <c r="N31210" s="7"/>
    </row>
    <row r="31211" spans="4:14" s="1" customFormat="1">
      <c r="D31211" s="32"/>
      <c r="G31211" s="32"/>
      <c r="I31211" s="7"/>
      <c r="J31211" s="7"/>
      <c r="K31211" s="7"/>
      <c r="N31211" s="7"/>
    </row>
    <row r="31212" spans="4:14" s="1" customFormat="1">
      <c r="D31212" s="32"/>
      <c r="G31212" s="32"/>
      <c r="I31212" s="7"/>
      <c r="J31212" s="7"/>
      <c r="K31212" s="7"/>
      <c r="N31212" s="7"/>
    </row>
    <row r="31213" spans="4:14" s="1" customFormat="1">
      <c r="D31213" s="32"/>
      <c r="G31213" s="32"/>
      <c r="I31213" s="7"/>
      <c r="J31213" s="7"/>
      <c r="K31213" s="7"/>
      <c r="N31213" s="7"/>
    </row>
    <row r="31214" spans="4:14" s="1" customFormat="1">
      <c r="D31214" s="32"/>
      <c r="G31214" s="32"/>
      <c r="I31214" s="7"/>
      <c r="J31214" s="7"/>
      <c r="K31214" s="7"/>
      <c r="N31214" s="7"/>
    </row>
    <row r="31215" spans="4:14" s="1" customFormat="1">
      <c r="D31215" s="32"/>
      <c r="G31215" s="32"/>
      <c r="I31215" s="7"/>
      <c r="J31215" s="7"/>
      <c r="K31215" s="7"/>
      <c r="N31215" s="7"/>
    </row>
    <row r="31216" spans="4:14" s="1" customFormat="1">
      <c r="D31216" s="32"/>
      <c r="G31216" s="32"/>
      <c r="I31216" s="7"/>
      <c r="J31216" s="7"/>
      <c r="K31216" s="7"/>
      <c r="N31216" s="7"/>
    </row>
    <row r="31217" spans="4:14" s="1" customFormat="1">
      <c r="D31217" s="32"/>
      <c r="G31217" s="32"/>
      <c r="I31217" s="7"/>
      <c r="J31217" s="7"/>
      <c r="K31217" s="7"/>
      <c r="N31217" s="7"/>
    </row>
    <row r="31218" spans="4:14" s="1" customFormat="1">
      <c r="D31218" s="32"/>
      <c r="G31218" s="32"/>
      <c r="I31218" s="7"/>
      <c r="J31218" s="7"/>
      <c r="K31218" s="7"/>
      <c r="N31218" s="7"/>
    </row>
    <row r="31219" spans="4:14" s="1" customFormat="1">
      <c r="D31219" s="32"/>
      <c r="G31219" s="32"/>
      <c r="I31219" s="7"/>
      <c r="J31219" s="7"/>
      <c r="K31219" s="7"/>
      <c r="N31219" s="7"/>
    </row>
    <row r="31220" spans="4:14" s="1" customFormat="1">
      <c r="D31220" s="32"/>
      <c r="G31220" s="32"/>
      <c r="I31220" s="7"/>
      <c r="J31220" s="7"/>
      <c r="K31220" s="7"/>
      <c r="N31220" s="7"/>
    </row>
    <row r="31221" spans="4:14" s="1" customFormat="1">
      <c r="D31221" s="32"/>
      <c r="G31221" s="32"/>
      <c r="I31221" s="7"/>
      <c r="J31221" s="7"/>
      <c r="K31221" s="7"/>
      <c r="N31221" s="7"/>
    </row>
    <row r="31222" spans="4:14" s="1" customFormat="1">
      <c r="D31222" s="32"/>
      <c r="G31222" s="32"/>
      <c r="I31222" s="7"/>
      <c r="J31222" s="7"/>
      <c r="K31222" s="7"/>
      <c r="N31222" s="7"/>
    </row>
    <row r="31223" spans="4:14" s="1" customFormat="1">
      <c r="D31223" s="32"/>
      <c r="G31223" s="32"/>
      <c r="I31223" s="7"/>
      <c r="J31223" s="7"/>
      <c r="K31223" s="7"/>
      <c r="N31223" s="7"/>
    </row>
    <row r="31224" spans="4:14" s="1" customFormat="1">
      <c r="D31224" s="32"/>
      <c r="G31224" s="32"/>
      <c r="I31224" s="7"/>
      <c r="J31224" s="7"/>
      <c r="K31224" s="7"/>
      <c r="N31224" s="7"/>
    </row>
    <row r="31225" spans="4:14" s="1" customFormat="1">
      <c r="D31225" s="32"/>
      <c r="G31225" s="32"/>
      <c r="I31225" s="7"/>
      <c r="J31225" s="7"/>
      <c r="K31225" s="7"/>
      <c r="N31225" s="7"/>
    </row>
    <row r="31226" spans="4:14" s="1" customFormat="1">
      <c r="D31226" s="32"/>
      <c r="G31226" s="32"/>
      <c r="I31226" s="7"/>
      <c r="J31226" s="7"/>
      <c r="K31226" s="7"/>
      <c r="N31226" s="7"/>
    </row>
    <row r="31227" spans="4:14" s="1" customFormat="1">
      <c r="D31227" s="32"/>
      <c r="G31227" s="32"/>
      <c r="I31227" s="7"/>
      <c r="J31227" s="7"/>
      <c r="K31227" s="7"/>
      <c r="N31227" s="7"/>
    </row>
    <row r="31228" spans="4:14" s="1" customFormat="1">
      <c r="D31228" s="32"/>
      <c r="G31228" s="32"/>
      <c r="I31228" s="7"/>
      <c r="J31228" s="7"/>
      <c r="K31228" s="7"/>
      <c r="N31228" s="7"/>
    </row>
    <row r="31229" spans="4:14" s="1" customFormat="1">
      <c r="D31229" s="32"/>
      <c r="G31229" s="32"/>
      <c r="I31229" s="7"/>
      <c r="J31229" s="7"/>
      <c r="K31229" s="7"/>
      <c r="N31229" s="7"/>
    </row>
    <row r="31230" spans="4:14" s="1" customFormat="1">
      <c r="D31230" s="32"/>
      <c r="G31230" s="32"/>
      <c r="I31230" s="7"/>
      <c r="J31230" s="7"/>
      <c r="K31230" s="7"/>
      <c r="N31230" s="7"/>
    </row>
    <row r="31231" spans="4:14" s="1" customFormat="1">
      <c r="D31231" s="32"/>
      <c r="G31231" s="32"/>
      <c r="I31231" s="7"/>
      <c r="J31231" s="7"/>
      <c r="K31231" s="7"/>
      <c r="N31231" s="7"/>
    </row>
    <row r="31232" spans="4:14" s="1" customFormat="1">
      <c r="D31232" s="32"/>
      <c r="G31232" s="32"/>
      <c r="I31232" s="7"/>
      <c r="J31232" s="7"/>
      <c r="K31232" s="7"/>
      <c r="N31232" s="7"/>
    </row>
    <row r="31233" spans="4:14" s="1" customFormat="1">
      <c r="D31233" s="32"/>
      <c r="G31233" s="32"/>
      <c r="I31233" s="7"/>
      <c r="J31233" s="7"/>
      <c r="K31233" s="7"/>
      <c r="N31233" s="7"/>
    </row>
    <row r="31234" spans="4:14" s="1" customFormat="1">
      <c r="D31234" s="32"/>
      <c r="G31234" s="32"/>
      <c r="I31234" s="7"/>
      <c r="J31234" s="7"/>
      <c r="K31234" s="7"/>
      <c r="N31234" s="7"/>
    </row>
    <row r="31235" spans="4:14" s="1" customFormat="1">
      <c r="D31235" s="32"/>
      <c r="G31235" s="32"/>
      <c r="I31235" s="7"/>
      <c r="J31235" s="7"/>
      <c r="K31235" s="7"/>
      <c r="N31235" s="7"/>
    </row>
    <row r="31236" spans="4:14" s="1" customFormat="1">
      <c r="D31236" s="32"/>
      <c r="G31236" s="32"/>
      <c r="I31236" s="7"/>
      <c r="J31236" s="7"/>
      <c r="K31236" s="7"/>
      <c r="N31236" s="7"/>
    </row>
    <row r="31237" spans="4:14" s="1" customFormat="1">
      <c r="D31237" s="32"/>
      <c r="G31237" s="32"/>
      <c r="I31237" s="7"/>
      <c r="J31237" s="7"/>
      <c r="K31237" s="7"/>
      <c r="N31237" s="7"/>
    </row>
    <row r="31238" spans="4:14" s="1" customFormat="1">
      <c r="D31238" s="32"/>
      <c r="G31238" s="32"/>
      <c r="I31238" s="7"/>
      <c r="J31238" s="7"/>
      <c r="K31238" s="7"/>
      <c r="N31238" s="7"/>
    </row>
    <row r="31239" spans="4:14" s="1" customFormat="1">
      <c r="D31239" s="32"/>
      <c r="G31239" s="32"/>
      <c r="I31239" s="7"/>
      <c r="J31239" s="7"/>
      <c r="K31239" s="7"/>
      <c r="N31239" s="7"/>
    </row>
    <row r="31240" spans="4:14" s="1" customFormat="1">
      <c r="D31240" s="32"/>
      <c r="G31240" s="32"/>
      <c r="I31240" s="7"/>
      <c r="J31240" s="7"/>
      <c r="K31240" s="7"/>
      <c r="N31240" s="7"/>
    </row>
    <row r="31241" spans="4:14" s="1" customFormat="1">
      <c r="D31241" s="32"/>
      <c r="G31241" s="32"/>
      <c r="I31241" s="7"/>
      <c r="J31241" s="7"/>
      <c r="K31241" s="7"/>
      <c r="N31241" s="7"/>
    </row>
    <row r="31242" spans="4:14" s="1" customFormat="1">
      <c r="D31242" s="32"/>
      <c r="G31242" s="32"/>
      <c r="I31242" s="7"/>
      <c r="J31242" s="7"/>
      <c r="K31242" s="7"/>
      <c r="N31242" s="7"/>
    </row>
    <row r="31243" spans="4:14" s="1" customFormat="1">
      <c r="D31243" s="32"/>
      <c r="G31243" s="32"/>
      <c r="I31243" s="7"/>
      <c r="J31243" s="7"/>
      <c r="K31243" s="7"/>
      <c r="N31243" s="7"/>
    </row>
    <row r="31244" spans="4:14" s="1" customFormat="1">
      <c r="D31244" s="32"/>
      <c r="G31244" s="32"/>
      <c r="I31244" s="7"/>
      <c r="J31244" s="7"/>
      <c r="K31244" s="7"/>
      <c r="N31244" s="7"/>
    </row>
    <row r="31245" spans="4:14" s="1" customFormat="1">
      <c r="D31245" s="32"/>
      <c r="G31245" s="32"/>
      <c r="I31245" s="7"/>
      <c r="J31245" s="7"/>
      <c r="K31245" s="7"/>
      <c r="N31245" s="7"/>
    </row>
    <row r="31246" spans="4:14" s="1" customFormat="1">
      <c r="D31246" s="32"/>
      <c r="G31246" s="32"/>
      <c r="I31246" s="7"/>
      <c r="J31246" s="7"/>
      <c r="K31246" s="7"/>
      <c r="N31246" s="7"/>
    </row>
    <row r="31247" spans="4:14" s="1" customFormat="1">
      <c r="D31247" s="32"/>
      <c r="G31247" s="32"/>
      <c r="I31247" s="7"/>
      <c r="J31247" s="7"/>
      <c r="K31247" s="7"/>
      <c r="N31247" s="7"/>
    </row>
    <row r="31248" spans="4:14" s="1" customFormat="1">
      <c r="D31248" s="32"/>
      <c r="G31248" s="32"/>
      <c r="I31248" s="7"/>
      <c r="J31248" s="7"/>
      <c r="K31248" s="7"/>
      <c r="N31248" s="7"/>
    </row>
    <row r="31249" spans="4:14" s="1" customFormat="1">
      <c r="D31249" s="32"/>
      <c r="G31249" s="32"/>
      <c r="I31249" s="7"/>
      <c r="J31249" s="7"/>
      <c r="K31249" s="7"/>
      <c r="N31249" s="7"/>
    </row>
    <row r="31250" spans="4:14" s="1" customFormat="1">
      <c r="D31250" s="32"/>
      <c r="G31250" s="32"/>
      <c r="I31250" s="7"/>
      <c r="J31250" s="7"/>
      <c r="K31250" s="7"/>
      <c r="N31250" s="7"/>
    </row>
    <row r="31251" spans="4:14" s="1" customFormat="1">
      <c r="D31251" s="32"/>
      <c r="G31251" s="32"/>
      <c r="I31251" s="7"/>
      <c r="J31251" s="7"/>
      <c r="K31251" s="7"/>
      <c r="N31251" s="7"/>
    </row>
    <row r="31252" spans="4:14" s="1" customFormat="1">
      <c r="D31252" s="32"/>
      <c r="G31252" s="32"/>
      <c r="I31252" s="7"/>
      <c r="J31252" s="7"/>
      <c r="K31252" s="7"/>
      <c r="N31252" s="7"/>
    </row>
    <row r="31253" spans="4:14" s="1" customFormat="1">
      <c r="D31253" s="32"/>
      <c r="G31253" s="32"/>
      <c r="I31253" s="7"/>
      <c r="J31253" s="7"/>
      <c r="K31253" s="7"/>
      <c r="N31253" s="7"/>
    </row>
    <row r="31254" spans="4:14" s="1" customFormat="1">
      <c r="D31254" s="32"/>
      <c r="G31254" s="32"/>
      <c r="I31254" s="7"/>
      <c r="J31254" s="7"/>
      <c r="K31254" s="7"/>
      <c r="N31254" s="7"/>
    </row>
    <row r="31255" spans="4:14" s="1" customFormat="1">
      <c r="D31255" s="32"/>
      <c r="G31255" s="32"/>
      <c r="I31255" s="7"/>
      <c r="J31255" s="7"/>
      <c r="K31255" s="7"/>
      <c r="N31255" s="7"/>
    </row>
    <row r="31256" spans="4:14" s="1" customFormat="1">
      <c r="D31256" s="32"/>
      <c r="G31256" s="32"/>
      <c r="I31256" s="7"/>
      <c r="J31256" s="7"/>
      <c r="K31256" s="7"/>
      <c r="N31256" s="7"/>
    </row>
    <row r="31257" spans="4:14" s="1" customFormat="1">
      <c r="D31257" s="32"/>
      <c r="G31257" s="32"/>
      <c r="I31257" s="7"/>
      <c r="J31257" s="7"/>
      <c r="K31257" s="7"/>
      <c r="N31257" s="7"/>
    </row>
    <row r="31258" spans="4:14" s="1" customFormat="1">
      <c r="D31258" s="32"/>
      <c r="G31258" s="32"/>
      <c r="I31258" s="7"/>
      <c r="J31258" s="7"/>
      <c r="K31258" s="7"/>
      <c r="N31258" s="7"/>
    </row>
    <row r="31259" spans="4:14" s="1" customFormat="1">
      <c r="D31259" s="32"/>
      <c r="G31259" s="32"/>
      <c r="I31259" s="7"/>
      <c r="J31259" s="7"/>
      <c r="K31259" s="7"/>
      <c r="N31259" s="7"/>
    </row>
    <row r="31260" spans="4:14" s="1" customFormat="1">
      <c r="D31260" s="32"/>
      <c r="G31260" s="32"/>
      <c r="I31260" s="7"/>
      <c r="J31260" s="7"/>
      <c r="K31260" s="7"/>
      <c r="N31260" s="7"/>
    </row>
    <row r="31261" spans="4:14" s="1" customFormat="1">
      <c r="D31261" s="32"/>
      <c r="G31261" s="32"/>
      <c r="I31261" s="7"/>
      <c r="J31261" s="7"/>
      <c r="K31261" s="7"/>
      <c r="N31261" s="7"/>
    </row>
    <row r="31262" spans="4:14" s="1" customFormat="1">
      <c r="D31262" s="32"/>
      <c r="G31262" s="32"/>
      <c r="I31262" s="7"/>
      <c r="J31262" s="7"/>
      <c r="K31262" s="7"/>
      <c r="N31262" s="7"/>
    </row>
    <row r="31263" spans="4:14" s="1" customFormat="1">
      <c r="D31263" s="32"/>
      <c r="G31263" s="32"/>
      <c r="I31263" s="7"/>
      <c r="J31263" s="7"/>
      <c r="K31263" s="7"/>
      <c r="N31263" s="7"/>
    </row>
    <row r="31264" spans="4:14" s="1" customFormat="1">
      <c r="D31264" s="32"/>
      <c r="G31264" s="32"/>
      <c r="I31264" s="7"/>
      <c r="J31264" s="7"/>
      <c r="K31264" s="7"/>
      <c r="N31264" s="7"/>
    </row>
    <row r="31265" spans="4:14" s="1" customFormat="1">
      <c r="D31265" s="32"/>
      <c r="G31265" s="32"/>
      <c r="I31265" s="7"/>
      <c r="J31265" s="7"/>
      <c r="K31265" s="7"/>
      <c r="N31265" s="7"/>
    </row>
    <row r="31266" spans="4:14" s="1" customFormat="1">
      <c r="D31266" s="32"/>
      <c r="G31266" s="32"/>
      <c r="I31266" s="7"/>
      <c r="J31266" s="7"/>
      <c r="K31266" s="7"/>
      <c r="N31266" s="7"/>
    </row>
    <row r="31267" spans="4:14" s="1" customFormat="1">
      <c r="D31267" s="32"/>
      <c r="G31267" s="32"/>
      <c r="I31267" s="7"/>
      <c r="J31267" s="7"/>
      <c r="K31267" s="7"/>
      <c r="N31267" s="7"/>
    </row>
    <row r="31268" spans="4:14" s="1" customFormat="1">
      <c r="D31268" s="32"/>
      <c r="G31268" s="32"/>
      <c r="I31268" s="7"/>
      <c r="J31268" s="7"/>
      <c r="K31268" s="7"/>
      <c r="N31268" s="7"/>
    </row>
    <row r="31269" spans="4:14" s="1" customFormat="1">
      <c r="D31269" s="32"/>
      <c r="G31269" s="32"/>
      <c r="I31269" s="7"/>
      <c r="J31269" s="7"/>
      <c r="K31269" s="7"/>
      <c r="N31269" s="7"/>
    </row>
    <row r="31270" spans="4:14" s="1" customFormat="1">
      <c r="D31270" s="32"/>
      <c r="G31270" s="32"/>
      <c r="I31270" s="7"/>
      <c r="J31270" s="7"/>
      <c r="K31270" s="7"/>
      <c r="N31270" s="7"/>
    </row>
    <row r="31271" spans="4:14" s="1" customFormat="1">
      <c r="D31271" s="32"/>
      <c r="G31271" s="32"/>
      <c r="I31271" s="7"/>
      <c r="J31271" s="7"/>
      <c r="K31271" s="7"/>
      <c r="N31271" s="7"/>
    </row>
    <row r="31272" spans="4:14" s="1" customFormat="1">
      <c r="D31272" s="32"/>
      <c r="G31272" s="32"/>
      <c r="I31272" s="7"/>
      <c r="J31272" s="7"/>
      <c r="K31272" s="7"/>
      <c r="N31272" s="7"/>
    </row>
    <row r="31273" spans="4:14" s="1" customFormat="1">
      <c r="D31273" s="32"/>
      <c r="G31273" s="32"/>
      <c r="I31273" s="7"/>
      <c r="J31273" s="7"/>
      <c r="K31273" s="7"/>
      <c r="N31273" s="7"/>
    </row>
    <row r="31274" spans="4:14" s="1" customFormat="1">
      <c r="D31274" s="32"/>
      <c r="G31274" s="32"/>
      <c r="I31274" s="7"/>
      <c r="J31274" s="7"/>
      <c r="K31274" s="7"/>
      <c r="N31274" s="7"/>
    </row>
    <row r="31275" spans="4:14" s="1" customFormat="1">
      <c r="D31275" s="32"/>
      <c r="G31275" s="32"/>
      <c r="I31275" s="7"/>
      <c r="J31275" s="7"/>
      <c r="K31275" s="7"/>
      <c r="N31275" s="7"/>
    </row>
    <row r="31276" spans="4:14" s="1" customFormat="1">
      <c r="D31276" s="32"/>
      <c r="G31276" s="32"/>
      <c r="I31276" s="7"/>
      <c r="J31276" s="7"/>
      <c r="K31276" s="7"/>
      <c r="N31276" s="7"/>
    </row>
    <row r="31277" spans="4:14" s="1" customFormat="1">
      <c r="D31277" s="32"/>
      <c r="G31277" s="32"/>
      <c r="I31277" s="7"/>
      <c r="J31277" s="7"/>
      <c r="K31277" s="7"/>
      <c r="N31277" s="7"/>
    </row>
    <row r="31278" spans="4:14" s="1" customFormat="1">
      <c r="D31278" s="32"/>
      <c r="G31278" s="32"/>
      <c r="I31278" s="7"/>
      <c r="J31278" s="7"/>
      <c r="K31278" s="7"/>
      <c r="N31278" s="7"/>
    </row>
    <row r="31279" spans="4:14" s="1" customFormat="1">
      <c r="D31279" s="32"/>
      <c r="G31279" s="32"/>
      <c r="I31279" s="7"/>
      <c r="J31279" s="7"/>
      <c r="K31279" s="7"/>
      <c r="N31279" s="7"/>
    </row>
    <row r="31280" spans="4:14" s="1" customFormat="1">
      <c r="D31280" s="32"/>
      <c r="G31280" s="32"/>
      <c r="I31280" s="7"/>
      <c r="J31280" s="7"/>
      <c r="K31280" s="7"/>
      <c r="N31280" s="7"/>
    </row>
    <row r="31281" spans="4:14" s="1" customFormat="1">
      <c r="D31281" s="32"/>
      <c r="G31281" s="32"/>
      <c r="I31281" s="7"/>
      <c r="J31281" s="7"/>
      <c r="K31281" s="7"/>
      <c r="N31281" s="7"/>
    </row>
    <row r="31282" spans="4:14" s="1" customFormat="1">
      <c r="D31282" s="32"/>
      <c r="G31282" s="32"/>
      <c r="I31282" s="7"/>
      <c r="J31282" s="7"/>
      <c r="K31282" s="7"/>
      <c r="N31282" s="7"/>
    </row>
    <row r="31283" spans="4:14" s="1" customFormat="1">
      <c r="D31283" s="32"/>
      <c r="G31283" s="32"/>
      <c r="I31283" s="7"/>
      <c r="J31283" s="7"/>
      <c r="K31283" s="7"/>
      <c r="N31283" s="7"/>
    </row>
    <row r="31284" spans="4:14" s="1" customFormat="1">
      <c r="D31284" s="32"/>
      <c r="G31284" s="32"/>
      <c r="I31284" s="7"/>
      <c r="J31284" s="7"/>
      <c r="K31284" s="7"/>
      <c r="N31284" s="7"/>
    </row>
    <row r="31285" spans="4:14" s="1" customFormat="1">
      <c r="D31285" s="32"/>
      <c r="G31285" s="32"/>
      <c r="I31285" s="7"/>
      <c r="J31285" s="7"/>
      <c r="K31285" s="7"/>
      <c r="N31285" s="7"/>
    </row>
    <row r="31286" spans="4:14" s="1" customFormat="1">
      <c r="D31286" s="32"/>
      <c r="G31286" s="32"/>
      <c r="I31286" s="7"/>
      <c r="J31286" s="7"/>
      <c r="K31286" s="7"/>
      <c r="N31286" s="7"/>
    </row>
    <row r="31287" spans="4:14" s="1" customFormat="1">
      <c r="D31287" s="32"/>
      <c r="G31287" s="32"/>
      <c r="I31287" s="7"/>
      <c r="J31287" s="7"/>
      <c r="K31287" s="7"/>
      <c r="N31287" s="7"/>
    </row>
    <row r="31288" spans="4:14" s="1" customFormat="1">
      <c r="D31288" s="32"/>
      <c r="G31288" s="32"/>
      <c r="I31288" s="7"/>
      <c r="J31288" s="7"/>
      <c r="K31288" s="7"/>
      <c r="N31288" s="7"/>
    </row>
    <row r="31289" spans="4:14" s="1" customFormat="1">
      <c r="D31289" s="32"/>
      <c r="G31289" s="32"/>
      <c r="I31289" s="7"/>
      <c r="J31289" s="7"/>
      <c r="K31289" s="7"/>
      <c r="N31289" s="7"/>
    </row>
    <row r="31290" spans="4:14" s="1" customFormat="1">
      <c r="D31290" s="32"/>
      <c r="G31290" s="32"/>
      <c r="I31290" s="7"/>
      <c r="J31290" s="7"/>
      <c r="K31290" s="7"/>
      <c r="N31290" s="7"/>
    </row>
    <row r="31291" spans="4:14" s="1" customFormat="1">
      <c r="D31291" s="32"/>
      <c r="G31291" s="32"/>
      <c r="I31291" s="7"/>
      <c r="J31291" s="7"/>
      <c r="K31291" s="7"/>
      <c r="N31291" s="7"/>
    </row>
    <row r="31292" spans="4:14" s="1" customFormat="1">
      <c r="D31292" s="32"/>
      <c r="G31292" s="32"/>
      <c r="I31292" s="7"/>
      <c r="J31292" s="7"/>
      <c r="K31292" s="7"/>
      <c r="N31292" s="7"/>
    </row>
    <row r="31293" spans="4:14" s="1" customFormat="1">
      <c r="D31293" s="32"/>
      <c r="G31293" s="32"/>
      <c r="I31293" s="7"/>
      <c r="J31293" s="7"/>
      <c r="K31293" s="7"/>
      <c r="N31293" s="7"/>
    </row>
    <row r="31294" spans="4:14" s="1" customFormat="1">
      <c r="D31294" s="32"/>
      <c r="G31294" s="32"/>
      <c r="I31294" s="7"/>
      <c r="J31294" s="7"/>
      <c r="K31294" s="7"/>
      <c r="N31294" s="7"/>
    </row>
    <row r="31295" spans="4:14" s="1" customFormat="1">
      <c r="D31295" s="32"/>
      <c r="G31295" s="32"/>
      <c r="I31295" s="7"/>
      <c r="J31295" s="7"/>
      <c r="K31295" s="7"/>
      <c r="N31295" s="7"/>
    </row>
    <row r="31296" spans="4:14" s="1" customFormat="1">
      <c r="D31296" s="32"/>
      <c r="G31296" s="32"/>
      <c r="I31296" s="7"/>
      <c r="J31296" s="7"/>
      <c r="K31296" s="7"/>
      <c r="N31296" s="7"/>
    </row>
    <row r="31297" spans="4:14" s="1" customFormat="1">
      <c r="D31297" s="32"/>
      <c r="G31297" s="32"/>
      <c r="I31297" s="7"/>
      <c r="J31297" s="7"/>
      <c r="K31297" s="7"/>
      <c r="N31297" s="7"/>
    </row>
    <row r="31298" spans="4:14" s="1" customFormat="1">
      <c r="D31298" s="32"/>
      <c r="G31298" s="32"/>
      <c r="I31298" s="7"/>
      <c r="J31298" s="7"/>
      <c r="K31298" s="7"/>
      <c r="N31298" s="7"/>
    </row>
    <row r="31299" spans="4:14" s="1" customFormat="1">
      <c r="D31299" s="32"/>
      <c r="G31299" s="32"/>
      <c r="I31299" s="7"/>
      <c r="J31299" s="7"/>
      <c r="K31299" s="7"/>
      <c r="N31299" s="7"/>
    </row>
    <row r="31300" spans="4:14" s="1" customFormat="1">
      <c r="D31300" s="32"/>
      <c r="G31300" s="32"/>
      <c r="I31300" s="7"/>
      <c r="J31300" s="7"/>
      <c r="K31300" s="7"/>
      <c r="N31300" s="7"/>
    </row>
    <row r="31301" spans="4:14" s="1" customFormat="1">
      <c r="D31301" s="32"/>
      <c r="G31301" s="32"/>
      <c r="I31301" s="7"/>
      <c r="J31301" s="7"/>
      <c r="K31301" s="7"/>
      <c r="N31301" s="7"/>
    </row>
    <row r="31302" spans="4:14" s="1" customFormat="1">
      <c r="D31302" s="32"/>
      <c r="G31302" s="32"/>
      <c r="I31302" s="7"/>
      <c r="J31302" s="7"/>
      <c r="K31302" s="7"/>
      <c r="N31302" s="7"/>
    </row>
    <row r="31303" spans="4:14" s="1" customFormat="1">
      <c r="D31303" s="32"/>
      <c r="G31303" s="32"/>
      <c r="I31303" s="7"/>
      <c r="J31303" s="7"/>
      <c r="K31303" s="7"/>
      <c r="N31303" s="7"/>
    </row>
    <row r="31304" spans="4:14" s="1" customFormat="1">
      <c r="D31304" s="32"/>
      <c r="G31304" s="32"/>
      <c r="I31304" s="7"/>
      <c r="J31304" s="7"/>
      <c r="K31304" s="7"/>
      <c r="N31304" s="7"/>
    </row>
    <row r="31305" spans="4:14" s="1" customFormat="1">
      <c r="D31305" s="32"/>
      <c r="G31305" s="32"/>
      <c r="I31305" s="7"/>
      <c r="J31305" s="7"/>
      <c r="K31305" s="7"/>
      <c r="N31305" s="7"/>
    </row>
    <row r="31306" spans="4:14" s="1" customFormat="1">
      <c r="D31306" s="32"/>
      <c r="G31306" s="32"/>
      <c r="I31306" s="7"/>
      <c r="J31306" s="7"/>
      <c r="K31306" s="7"/>
      <c r="N31306" s="7"/>
    </row>
    <row r="31307" spans="4:14" s="1" customFormat="1">
      <c r="D31307" s="32"/>
      <c r="G31307" s="32"/>
      <c r="I31307" s="7"/>
      <c r="J31307" s="7"/>
      <c r="K31307" s="7"/>
      <c r="N31307" s="7"/>
    </row>
    <row r="31308" spans="4:14" s="1" customFormat="1">
      <c r="D31308" s="32"/>
      <c r="G31308" s="32"/>
      <c r="I31308" s="7"/>
      <c r="J31308" s="7"/>
      <c r="K31308" s="7"/>
      <c r="N31308" s="7"/>
    </row>
    <row r="31309" spans="4:14" s="1" customFormat="1">
      <c r="D31309" s="32"/>
      <c r="G31309" s="32"/>
      <c r="I31309" s="7"/>
      <c r="J31309" s="7"/>
      <c r="K31309" s="7"/>
      <c r="N31309" s="7"/>
    </row>
    <row r="31310" spans="4:14" s="1" customFormat="1">
      <c r="D31310" s="32"/>
      <c r="G31310" s="32"/>
      <c r="I31310" s="7"/>
      <c r="J31310" s="7"/>
      <c r="K31310" s="7"/>
      <c r="N31310" s="7"/>
    </row>
    <row r="31311" spans="4:14" s="1" customFormat="1">
      <c r="D31311" s="32"/>
      <c r="G31311" s="32"/>
      <c r="I31311" s="7"/>
      <c r="J31311" s="7"/>
      <c r="K31311" s="7"/>
      <c r="N31311" s="7"/>
    </row>
    <row r="31312" spans="4:14" s="1" customFormat="1">
      <c r="D31312" s="32"/>
      <c r="G31312" s="32"/>
      <c r="I31312" s="7"/>
      <c r="J31312" s="7"/>
      <c r="K31312" s="7"/>
      <c r="N31312" s="7"/>
    </row>
    <row r="31313" spans="4:14" s="1" customFormat="1">
      <c r="D31313" s="32"/>
      <c r="G31313" s="32"/>
      <c r="I31313" s="7"/>
      <c r="J31313" s="7"/>
      <c r="K31313" s="7"/>
      <c r="N31313" s="7"/>
    </row>
    <row r="31314" spans="4:14" s="1" customFormat="1">
      <c r="D31314" s="32"/>
      <c r="G31314" s="32"/>
      <c r="I31314" s="7"/>
      <c r="J31314" s="7"/>
      <c r="K31314" s="7"/>
      <c r="N31314" s="7"/>
    </row>
    <row r="31315" spans="4:14" s="1" customFormat="1">
      <c r="D31315" s="32"/>
      <c r="G31315" s="32"/>
      <c r="I31315" s="7"/>
      <c r="J31315" s="7"/>
      <c r="K31315" s="7"/>
      <c r="N31315" s="7"/>
    </row>
    <row r="31316" spans="4:14" s="1" customFormat="1">
      <c r="D31316" s="32"/>
      <c r="G31316" s="32"/>
      <c r="I31316" s="7"/>
      <c r="J31316" s="7"/>
      <c r="K31316" s="7"/>
      <c r="N31316" s="7"/>
    </row>
    <row r="31317" spans="4:14" s="1" customFormat="1">
      <c r="D31317" s="32"/>
      <c r="G31317" s="32"/>
      <c r="I31317" s="7"/>
      <c r="J31317" s="7"/>
      <c r="K31317" s="7"/>
      <c r="N31317" s="7"/>
    </row>
    <row r="31318" spans="4:14" s="1" customFormat="1">
      <c r="D31318" s="32"/>
      <c r="G31318" s="32"/>
      <c r="I31318" s="7"/>
      <c r="J31318" s="7"/>
      <c r="K31318" s="7"/>
      <c r="N31318" s="7"/>
    </row>
    <row r="31319" spans="4:14" s="1" customFormat="1">
      <c r="D31319" s="32"/>
      <c r="G31319" s="32"/>
      <c r="I31319" s="7"/>
      <c r="J31319" s="7"/>
      <c r="K31319" s="7"/>
      <c r="N31319" s="7"/>
    </row>
    <row r="31320" spans="4:14" s="1" customFormat="1">
      <c r="D31320" s="32"/>
      <c r="G31320" s="32"/>
      <c r="I31320" s="7"/>
      <c r="J31320" s="7"/>
      <c r="K31320" s="7"/>
      <c r="N31320" s="7"/>
    </row>
    <row r="31321" spans="4:14" s="1" customFormat="1">
      <c r="D31321" s="32"/>
      <c r="G31321" s="32"/>
      <c r="I31321" s="7"/>
      <c r="J31321" s="7"/>
      <c r="K31321" s="7"/>
      <c r="N31321" s="7"/>
    </row>
    <row r="31322" spans="4:14" s="1" customFormat="1">
      <c r="D31322" s="32"/>
      <c r="G31322" s="32"/>
      <c r="I31322" s="7"/>
      <c r="J31322" s="7"/>
      <c r="K31322" s="7"/>
      <c r="N31322" s="7"/>
    </row>
    <row r="31323" spans="4:14" s="1" customFormat="1">
      <c r="D31323" s="32"/>
      <c r="G31323" s="32"/>
      <c r="I31323" s="7"/>
      <c r="J31323" s="7"/>
      <c r="K31323" s="7"/>
      <c r="N31323" s="7"/>
    </row>
    <row r="31324" spans="4:14" s="1" customFormat="1">
      <c r="D31324" s="32"/>
      <c r="G31324" s="32"/>
      <c r="I31324" s="7"/>
      <c r="J31324" s="7"/>
      <c r="K31324" s="7"/>
      <c r="N31324" s="7"/>
    </row>
    <row r="31325" spans="4:14" s="1" customFormat="1">
      <c r="D31325" s="32"/>
      <c r="G31325" s="32"/>
      <c r="I31325" s="7"/>
      <c r="J31325" s="7"/>
      <c r="K31325" s="7"/>
      <c r="N31325" s="7"/>
    </row>
    <row r="31326" spans="4:14" s="1" customFormat="1">
      <c r="D31326" s="32"/>
      <c r="G31326" s="32"/>
      <c r="I31326" s="7"/>
      <c r="J31326" s="7"/>
      <c r="K31326" s="7"/>
      <c r="N31326" s="7"/>
    </row>
    <row r="31327" spans="4:14" s="1" customFormat="1">
      <c r="D31327" s="32"/>
      <c r="G31327" s="32"/>
      <c r="I31327" s="7"/>
      <c r="J31327" s="7"/>
      <c r="K31327" s="7"/>
      <c r="N31327" s="7"/>
    </row>
    <row r="31328" spans="4:14" s="1" customFormat="1">
      <c r="D31328" s="32"/>
      <c r="G31328" s="32"/>
      <c r="I31328" s="7"/>
      <c r="J31328" s="7"/>
      <c r="K31328" s="7"/>
      <c r="N31328" s="7"/>
    </row>
    <row r="31329" spans="4:14" s="1" customFormat="1">
      <c r="D31329" s="32"/>
      <c r="G31329" s="32"/>
      <c r="I31329" s="7"/>
      <c r="J31329" s="7"/>
      <c r="K31329" s="7"/>
      <c r="N31329" s="7"/>
    </row>
    <row r="31330" spans="4:14" s="1" customFormat="1">
      <c r="D31330" s="32"/>
      <c r="G31330" s="32"/>
      <c r="I31330" s="7"/>
      <c r="J31330" s="7"/>
      <c r="K31330" s="7"/>
      <c r="N31330" s="7"/>
    </row>
    <row r="31331" spans="4:14" s="1" customFormat="1">
      <c r="D31331" s="32"/>
      <c r="G31331" s="32"/>
      <c r="I31331" s="7"/>
      <c r="J31331" s="7"/>
      <c r="K31331" s="7"/>
      <c r="N31331" s="7"/>
    </row>
    <row r="31332" spans="4:14" s="1" customFormat="1">
      <c r="D31332" s="32"/>
      <c r="G31332" s="32"/>
      <c r="I31332" s="7"/>
      <c r="J31332" s="7"/>
      <c r="K31332" s="7"/>
      <c r="N31332" s="7"/>
    </row>
    <row r="31333" spans="4:14" s="1" customFormat="1">
      <c r="D31333" s="32"/>
      <c r="G31333" s="32"/>
      <c r="I31333" s="7"/>
      <c r="J31333" s="7"/>
      <c r="K31333" s="7"/>
      <c r="N31333" s="7"/>
    </row>
    <row r="31334" spans="4:14" s="1" customFormat="1">
      <c r="D31334" s="32"/>
      <c r="G31334" s="32"/>
      <c r="I31334" s="7"/>
      <c r="J31334" s="7"/>
      <c r="K31334" s="7"/>
      <c r="N31334" s="7"/>
    </row>
    <row r="31335" spans="4:14" s="1" customFormat="1">
      <c r="D31335" s="32"/>
      <c r="G31335" s="32"/>
      <c r="I31335" s="7"/>
      <c r="J31335" s="7"/>
      <c r="K31335" s="7"/>
      <c r="N31335" s="7"/>
    </row>
    <row r="31336" spans="4:14" s="1" customFormat="1">
      <c r="D31336" s="32"/>
      <c r="G31336" s="32"/>
      <c r="I31336" s="7"/>
      <c r="J31336" s="7"/>
      <c r="K31336" s="7"/>
      <c r="N31336" s="7"/>
    </row>
    <row r="31337" spans="4:14" s="1" customFormat="1">
      <c r="D31337" s="32"/>
      <c r="G31337" s="32"/>
      <c r="I31337" s="7"/>
      <c r="J31337" s="7"/>
      <c r="K31337" s="7"/>
      <c r="N31337" s="7"/>
    </row>
    <row r="31338" spans="4:14" s="1" customFormat="1">
      <c r="D31338" s="32"/>
      <c r="G31338" s="32"/>
      <c r="I31338" s="7"/>
      <c r="J31338" s="7"/>
      <c r="K31338" s="7"/>
      <c r="N31338" s="7"/>
    </row>
    <row r="31339" spans="4:14" s="1" customFormat="1">
      <c r="D31339" s="32"/>
      <c r="G31339" s="32"/>
      <c r="I31339" s="7"/>
      <c r="J31339" s="7"/>
      <c r="K31339" s="7"/>
      <c r="N31339" s="7"/>
    </row>
    <row r="31340" spans="4:14" s="1" customFormat="1">
      <c r="D31340" s="32"/>
      <c r="G31340" s="32"/>
      <c r="I31340" s="7"/>
      <c r="J31340" s="7"/>
      <c r="K31340" s="7"/>
      <c r="N31340" s="7"/>
    </row>
    <row r="31341" spans="4:14" s="1" customFormat="1">
      <c r="D31341" s="32"/>
      <c r="G31341" s="32"/>
      <c r="I31341" s="7"/>
      <c r="J31341" s="7"/>
      <c r="K31341" s="7"/>
      <c r="N31341" s="7"/>
    </row>
    <row r="31342" spans="4:14" s="1" customFormat="1">
      <c r="D31342" s="32"/>
      <c r="G31342" s="32"/>
      <c r="I31342" s="7"/>
      <c r="J31342" s="7"/>
      <c r="K31342" s="7"/>
      <c r="N31342" s="7"/>
    </row>
    <row r="31343" spans="4:14" s="1" customFormat="1">
      <c r="D31343" s="32"/>
      <c r="G31343" s="32"/>
      <c r="I31343" s="7"/>
      <c r="J31343" s="7"/>
      <c r="K31343" s="7"/>
      <c r="N31343" s="7"/>
    </row>
    <row r="31344" spans="4:14" s="1" customFormat="1">
      <c r="D31344" s="32"/>
      <c r="G31344" s="32"/>
      <c r="I31344" s="7"/>
      <c r="J31344" s="7"/>
      <c r="K31344" s="7"/>
      <c r="N31344" s="7"/>
    </row>
    <row r="31345" spans="4:14" s="1" customFormat="1">
      <c r="D31345" s="32"/>
      <c r="G31345" s="32"/>
      <c r="I31345" s="7"/>
      <c r="J31345" s="7"/>
      <c r="K31345" s="7"/>
      <c r="N31345" s="7"/>
    </row>
    <row r="31346" spans="4:14" s="1" customFormat="1">
      <c r="D31346" s="32"/>
      <c r="G31346" s="32"/>
      <c r="I31346" s="7"/>
      <c r="J31346" s="7"/>
      <c r="K31346" s="7"/>
      <c r="N31346" s="7"/>
    </row>
    <row r="31347" spans="4:14" s="1" customFormat="1">
      <c r="D31347" s="32"/>
      <c r="G31347" s="32"/>
      <c r="I31347" s="7"/>
      <c r="J31347" s="7"/>
      <c r="K31347" s="7"/>
      <c r="N31347" s="7"/>
    </row>
    <row r="31348" spans="4:14" s="1" customFormat="1">
      <c r="D31348" s="32"/>
      <c r="G31348" s="32"/>
      <c r="I31348" s="7"/>
      <c r="J31348" s="7"/>
      <c r="K31348" s="7"/>
      <c r="N31348" s="7"/>
    </row>
    <row r="31349" spans="4:14" s="1" customFormat="1">
      <c r="D31349" s="32"/>
      <c r="G31349" s="32"/>
      <c r="I31349" s="7"/>
      <c r="J31349" s="7"/>
      <c r="K31349" s="7"/>
      <c r="N31349" s="7"/>
    </row>
    <row r="31350" spans="4:14" s="1" customFormat="1">
      <c r="D31350" s="32"/>
      <c r="G31350" s="32"/>
      <c r="I31350" s="7"/>
      <c r="J31350" s="7"/>
      <c r="K31350" s="7"/>
      <c r="N31350" s="7"/>
    </row>
    <row r="31351" spans="4:14" s="1" customFormat="1">
      <c r="D31351" s="32"/>
      <c r="G31351" s="32"/>
      <c r="I31351" s="7"/>
      <c r="J31351" s="7"/>
      <c r="K31351" s="7"/>
      <c r="N31351" s="7"/>
    </row>
    <row r="31352" spans="4:14" s="1" customFormat="1">
      <c r="D31352" s="32"/>
      <c r="G31352" s="32"/>
      <c r="I31352" s="7"/>
      <c r="J31352" s="7"/>
      <c r="K31352" s="7"/>
      <c r="N31352" s="7"/>
    </row>
    <row r="31353" spans="4:14" s="1" customFormat="1">
      <c r="D31353" s="32"/>
      <c r="G31353" s="32"/>
      <c r="I31353" s="7"/>
      <c r="J31353" s="7"/>
      <c r="K31353" s="7"/>
      <c r="N31353" s="7"/>
    </row>
    <row r="31354" spans="4:14" s="1" customFormat="1">
      <c r="D31354" s="32"/>
      <c r="G31354" s="32"/>
      <c r="I31354" s="7"/>
      <c r="J31354" s="7"/>
      <c r="K31354" s="7"/>
      <c r="N31354" s="7"/>
    </row>
    <row r="31355" spans="4:14" s="1" customFormat="1">
      <c r="D31355" s="32"/>
      <c r="G31355" s="32"/>
      <c r="I31355" s="7"/>
      <c r="J31355" s="7"/>
      <c r="K31355" s="7"/>
      <c r="N31355" s="7"/>
    </row>
    <row r="31356" spans="4:14" s="1" customFormat="1">
      <c r="D31356" s="32"/>
      <c r="G31356" s="32"/>
      <c r="I31356" s="7"/>
      <c r="J31356" s="7"/>
      <c r="K31356" s="7"/>
      <c r="N31356" s="7"/>
    </row>
    <row r="31357" spans="4:14" s="1" customFormat="1">
      <c r="D31357" s="32"/>
      <c r="G31357" s="32"/>
      <c r="I31357" s="7"/>
      <c r="J31357" s="7"/>
      <c r="K31357" s="7"/>
      <c r="N31357" s="7"/>
    </row>
    <row r="31358" spans="4:14" s="1" customFormat="1">
      <c r="D31358" s="32"/>
      <c r="G31358" s="32"/>
      <c r="I31358" s="7"/>
      <c r="J31358" s="7"/>
      <c r="K31358" s="7"/>
      <c r="N31358" s="7"/>
    </row>
    <row r="31359" spans="4:14" s="1" customFormat="1">
      <c r="D31359" s="32"/>
      <c r="G31359" s="32"/>
      <c r="I31359" s="7"/>
      <c r="J31359" s="7"/>
      <c r="K31359" s="7"/>
      <c r="N31359" s="7"/>
    </row>
    <row r="31360" spans="4:14" s="1" customFormat="1">
      <c r="D31360" s="32"/>
      <c r="G31360" s="32"/>
      <c r="I31360" s="7"/>
      <c r="J31360" s="7"/>
      <c r="K31360" s="7"/>
      <c r="N31360" s="7"/>
    </row>
    <row r="31361" spans="4:14" s="1" customFormat="1">
      <c r="D31361" s="32"/>
      <c r="G31361" s="32"/>
      <c r="I31361" s="7"/>
      <c r="J31361" s="7"/>
      <c r="K31361" s="7"/>
      <c r="N31361" s="7"/>
    </row>
    <row r="31362" spans="4:14" s="1" customFormat="1">
      <c r="D31362" s="32"/>
      <c r="G31362" s="32"/>
      <c r="I31362" s="7"/>
      <c r="J31362" s="7"/>
      <c r="K31362" s="7"/>
      <c r="N31362" s="7"/>
    </row>
    <row r="31363" spans="4:14" s="1" customFormat="1">
      <c r="D31363" s="32"/>
      <c r="G31363" s="32"/>
      <c r="I31363" s="7"/>
      <c r="J31363" s="7"/>
      <c r="K31363" s="7"/>
      <c r="N31363" s="7"/>
    </row>
    <row r="31364" spans="4:14" s="1" customFormat="1">
      <c r="D31364" s="32"/>
      <c r="G31364" s="32"/>
      <c r="I31364" s="7"/>
      <c r="J31364" s="7"/>
      <c r="K31364" s="7"/>
      <c r="N31364" s="7"/>
    </row>
    <row r="31365" spans="4:14" s="1" customFormat="1">
      <c r="D31365" s="32"/>
      <c r="G31365" s="32"/>
      <c r="I31365" s="7"/>
      <c r="J31365" s="7"/>
      <c r="K31365" s="7"/>
      <c r="N31365" s="7"/>
    </row>
    <row r="31366" spans="4:14" s="1" customFormat="1">
      <c r="D31366" s="32"/>
      <c r="G31366" s="32"/>
      <c r="I31366" s="7"/>
      <c r="J31366" s="7"/>
      <c r="K31366" s="7"/>
      <c r="N31366" s="7"/>
    </row>
    <row r="31367" spans="4:14" s="1" customFormat="1">
      <c r="D31367" s="32"/>
      <c r="G31367" s="32"/>
      <c r="I31367" s="7"/>
      <c r="J31367" s="7"/>
      <c r="K31367" s="7"/>
      <c r="N31367" s="7"/>
    </row>
    <row r="31368" spans="4:14" s="1" customFormat="1">
      <c r="D31368" s="32"/>
      <c r="G31368" s="32"/>
      <c r="I31368" s="7"/>
      <c r="J31368" s="7"/>
      <c r="K31368" s="7"/>
      <c r="N31368" s="7"/>
    </row>
    <row r="31369" spans="4:14" s="1" customFormat="1">
      <c r="D31369" s="32"/>
      <c r="G31369" s="32"/>
      <c r="I31369" s="7"/>
      <c r="J31369" s="7"/>
      <c r="K31369" s="7"/>
      <c r="N31369" s="7"/>
    </row>
    <row r="31370" spans="4:14" s="1" customFormat="1">
      <c r="D31370" s="32"/>
      <c r="G31370" s="32"/>
      <c r="I31370" s="7"/>
      <c r="J31370" s="7"/>
      <c r="K31370" s="7"/>
      <c r="N31370" s="7"/>
    </row>
    <row r="31371" spans="4:14" s="1" customFormat="1">
      <c r="D31371" s="32"/>
      <c r="G31371" s="32"/>
      <c r="I31371" s="7"/>
      <c r="J31371" s="7"/>
      <c r="K31371" s="7"/>
      <c r="N31371" s="7"/>
    </row>
    <row r="31372" spans="4:14" s="1" customFormat="1">
      <c r="D31372" s="32"/>
      <c r="G31372" s="32"/>
      <c r="I31372" s="7"/>
      <c r="J31372" s="7"/>
      <c r="K31372" s="7"/>
      <c r="N31372" s="7"/>
    </row>
    <row r="31373" spans="4:14" s="1" customFormat="1">
      <c r="D31373" s="32"/>
      <c r="G31373" s="32"/>
      <c r="I31373" s="7"/>
      <c r="J31373" s="7"/>
      <c r="K31373" s="7"/>
      <c r="N31373" s="7"/>
    </row>
    <row r="31374" spans="4:14" s="1" customFormat="1">
      <c r="D31374" s="32"/>
      <c r="G31374" s="32"/>
      <c r="I31374" s="7"/>
      <c r="J31374" s="7"/>
      <c r="K31374" s="7"/>
      <c r="N31374" s="7"/>
    </row>
    <row r="31375" spans="4:14" s="1" customFormat="1">
      <c r="D31375" s="32"/>
      <c r="G31375" s="32"/>
      <c r="I31375" s="7"/>
      <c r="J31375" s="7"/>
      <c r="K31375" s="7"/>
      <c r="N31375" s="7"/>
    </row>
    <row r="31376" spans="4:14" s="1" customFormat="1">
      <c r="D31376" s="32"/>
      <c r="G31376" s="32"/>
      <c r="I31376" s="7"/>
      <c r="J31376" s="7"/>
      <c r="K31376" s="7"/>
      <c r="N31376" s="7"/>
    </row>
    <row r="31377" spans="4:14" s="1" customFormat="1">
      <c r="D31377" s="32"/>
      <c r="G31377" s="32"/>
      <c r="I31377" s="7"/>
      <c r="J31377" s="7"/>
      <c r="K31377" s="7"/>
      <c r="N31377" s="7"/>
    </row>
    <row r="31378" spans="4:14" s="1" customFormat="1">
      <c r="D31378" s="32"/>
      <c r="G31378" s="32"/>
      <c r="I31378" s="7"/>
      <c r="J31378" s="7"/>
      <c r="K31378" s="7"/>
      <c r="N31378" s="7"/>
    </row>
    <row r="31379" spans="4:14" s="1" customFormat="1">
      <c r="D31379" s="32"/>
      <c r="G31379" s="32"/>
      <c r="I31379" s="7"/>
      <c r="J31379" s="7"/>
      <c r="K31379" s="7"/>
      <c r="N31379" s="7"/>
    </row>
    <row r="31380" spans="4:14" s="1" customFormat="1">
      <c r="D31380" s="32"/>
      <c r="G31380" s="32"/>
      <c r="I31380" s="7"/>
      <c r="J31380" s="7"/>
      <c r="K31380" s="7"/>
      <c r="N31380" s="7"/>
    </row>
    <row r="31381" spans="4:14" s="1" customFormat="1">
      <c r="D31381" s="32"/>
      <c r="G31381" s="32"/>
      <c r="I31381" s="7"/>
      <c r="J31381" s="7"/>
      <c r="K31381" s="7"/>
      <c r="N31381" s="7"/>
    </row>
    <row r="31382" spans="4:14" s="1" customFormat="1">
      <c r="D31382" s="32"/>
      <c r="G31382" s="32"/>
      <c r="I31382" s="7"/>
      <c r="J31382" s="7"/>
      <c r="K31382" s="7"/>
      <c r="N31382" s="7"/>
    </row>
    <row r="31383" spans="4:14" s="1" customFormat="1">
      <c r="D31383" s="32"/>
      <c r="G31383" s="32"/>
      <c r="I31383" s="7"/>
      <c r="J31383" s="7"/>
      <c r="K31383" s="7"/>
      <c r="N31383" s="7"/>
    </row>
    <row r="31384" spans="4:14" s="1" customFormat="1">
      <c r="D31384" s="32"/>
      <c r="G31384" s="32"/>
      <c r="I31384" s="7"/>
      <c r="J31384" s="7"/>
      <c r="K31384" s="7"/>
      <c r="N31384" s="7"/>
    </row>
    <row r="31385" spans="4:14" s="1" customFormat="1">
      <c r="D31385" s="32"/>
      <c r="G31385" s="32"/>
      <c r="I31385" s="7"/>
      <c r="J31385" s="7"/>
      <c r="K31385" s="7"/>
      <c r="N31385" s="7"/>
    </row>
    <row r="31386" spans="4:14" s="1" customFormat="1">
      <c r="D31386" s="32"/>
      <c r="G31386" s="32"/>
      <c r="I31386" s="7"/>
      <c r="J31386" s="7"/>
      <c r="K31386" s="7"/>
      <c r="N31386" s="7"/>
    </row>
    <row r="31387" spans="4:14" s="1" customFormat="1">
      <c r="D31387" s="32"/>
      <c r="G31387" s="32"/>
      <c r="I31387" s="7"/>
      <c r="J31387" s="7"/>
      <c r="K31387" s="7"/>
      <c r="N31387" s="7"/>
    </row>
    <row r="31388" spans="4:14" s="1" customFormat="1">
      <c r="D31388" s="32"/>
      <c r="G31388" s="32"/>
      <c r="I31388" s="7"/>
      <c r="J31388" s="7"/>
      <c r="K31388" s="7"/>
      <c r="N31388" s="7"/>
    </row>
    <row r="31389" spans="4:14" s="1" customFormat="1">
      <c r="D31389" s="32"/>
      <c r="G31389" s="32"/>
      <c r="I31389" s="7"/>
      <c r="J31389" s="7"/>
      <c r="K31389" s="7"/>
      <c r="N31389" s="7"/>
    </row>
    <row r="31390" spans="4:14" s="1" customFormat="1">
      <c r="D31390" s="32"/>
      <c r="G31390" s="32"/>
      <c r="I31390" s="7"/>
      <c r="J31390" s="7"/>
      <c r="K31390" s="7"/>
      <c r="N31390" s="7"/>
    </row>
    <row r="31391" spans="4:14" s="1" customFormat="1">
      <c r="D31391" s="32"/>
      <c r="G31391" s="32"/>
      <c r="I31391" s="7"/>
      <c r="J31391" s="7"/>
      <c r="K31391" s="7"/>
      <c r="N31391" s="7"/>
    </row>
    <row r="31392" spans="4:14" s="1" customFormat="1">
      <c r="D31392" s="32"/>
      <c r="G31392" s="32"/>
      <c r="I31392" s="7"/>
      <c r="J31392" s="7"/>
      <c r="K31392" s="7"/>
      <c r="N31392" s="7"/>
    </row>
    <row r="31393" spans="4:14" s="1" customFormat="1">
      <c r="D31393" s="32"/>
      <c r="G31393" s="32"/>
      <c r="I31393" s="7"/>
      <c r="J31393" s="7"/>
      <c r="K31393" s="7"/>
      <c r="N31393" s="7"/>
    </row>
    <row r="31394" spans="4:14" s="1" customFormat="1">
      <c r="D31394" s="32"/>
      <c r="G31394" s="32"/>
      <c r="I31394" s="7"/>
      <c r="J31394" s="7"/>
      <c r="K31394" s="7"/>
      <c r="N31394" s="7"/>
    </row>
    <row r="31395" spans="4:14" s="1" customFormat="1">
      <c r="D31395" s="32"/>
      <c r="G31395" s="32"/>
      <c r="I31395" s="7"/>
      <c r="J31395" s="7"/>
      <c r="K31395" s="7"/>
      <c r="N31395" s="7"/>
    </row>
    <row r="31396" spans="4:14" s="1" customFormat="1">
      <c r="D31396" s="32"/>
      <c r="G31396" s="32"/>
      <c r="I31396" s="7"/>
      <c r="J31396" s="7"/>
      <c r="K31396" s="7"/>
      <c r="N31396" s="7"/>
    </row>
    <row r="31397" spans="4:14" s="1" customFormat="1">
      <c r="D31397" s="32"/>
      <c r="G31397" s="32"/>
      <c r="I31397" s="7"/>
      <c r="J31397" s="7"/>
      <c r="K31397" s="7"/>
      <c r="N31397" s="7"/>
    </row>
    <row r="31398" spans="4:14" s="1" customFormat="1">
      <c r="D31398" s="32"/>
      <c r="G31398" s="32"/>
      <c r="I31398" s="7"/>
      <c r="J31398" s="7"/>
      <c r="K31398" s="7"/>
      <c r="N31398" s="7"/>
    </row>
    <row r="31399" spans="4:14" s="1" customFormat="1">
      <c r="D31399" s="32"/>
      <c r="G31399" s="32"/>
      <c r="I31399" s="7"/>
      <c r="J31399" s="7"/>
      <c r="K31399" s="7"/>
      <c r="N31399" s="7"/>
    </row>
    <row r="31400" spans="4:14" s="1" customFormat="1">
      <c r="D31400" s="32"/>
      <c r="G31400" s="32"/>
      <c r="I31400" s="7"/>
      <c r="J31400" s="7"/>
      <c r="K31400" s="7"/>
      <c r="N31400" s="7"/>
    </row>
    <row r="31401" spans="4:14" s="1" customFormat="1">
      <c r="D31401" s="32"/>
      <c r="G31401" s="32"/>
      <c r="I31401" s="7"/>
      <c r="J31401" s="7"/>
      <c r="K31401" s="7"/>
      <c r="N31401" s="7"/>
    </row>
    <row r="31402" spans="4:14" s="1" customFormat="1">
      <c r="D31402" s="32"/>
      <c r="G31402" s="32"/>
      <c r="I31402" s="7"/>
      <c r="J31402" s="7"/>
      <c r="K31402" s="7"/>
      <c r="N31402" s="7"/>
    </row>
    <row r="31403" spans="4:14" s="1" customFormat="1">
      <c r="D31403" s="32"/>
      <c r="G31403" s="32"/>
      <c r="I31403" s="7"/>
      <c r="J31403" s="7"/>
      <c r="K31403" s="7"/>
      <c r="N31403" s="7"/>
    </row>
    <row r="31404" spans="4:14" s="1" customFormat="1">
      <c r="D31404" s="32"/>
      <c r="G31404" s="32"/>
      <c r="I31404" s="7"/>
      <c r="J31404" s="7"/>
      <c r="K31404" s="7"/>
      <c r="N31404" s="7"/>
    </row>
    <row r="31405" spans="4:14" s="1" customFormat="1">
      <c r="D31405" s="32"/>
      <c r="G31405" s="32"/>
      <c r="I31405" s="7"/>
      <c r="J31405" s="7"/>
      <c r="K31405" s="7"/>
      <c r="N31405" s="7"/>
    </row>
    <row r="31406" spans="4:14" s="1" customFormat="1">
      <c r="D31406" s="32"/>
      <c r="G31406" s="32"/>
      <c r="I31406" s="7"/>
      <c r="J31406" s="7"/>
      <c r="K31406" s="7"/>
      <c r="N31406" s="7"/>
    </row>
    <row r="31407" spans="4:14" s="1" customFormat="1">
      <c r="D31407" s="32"/>
      <c r="G31407" s="32"/>
      <c r="I31407" s="7"/>
      <c r="J31407" s="7"/>
      <c r="K31407" s="7"/>
      <c r="N31407" s="7"/>
    </row>
    <row r="31408" spans="4:14" s="1" customFormat="1">
      <c r="D31408" s="32"/>
      <c r="G31408" s="32"/>
      <c r="I31408" s="7"/>
      <c r="J31408" s="7"/>
      <c r="K31408" s="7"/>
      <c r="N31408" s="7"/>
    </row>
    <row r="31409" spans="4:14" s="1" customFormat="1">
      <c r="D31409" s="32"/>
      <c r="G31409" s="32"/>
      <c r="I31409" s="7"/>
      <c r="J31409" s="7"/>
      <c r="K31409" s="7"/>
      <c r="N31409" s="7"/>
    </row>
    <row r="31410" spans="4:14" s="1" customFormat="1">
      <c r="D31410" s="32"/>
      <c r="G31410" s="32"/>
      <c r="I31410" s="7"/>
      <c r="J31410" s="7"/>
      <c r="K31410" s="7"/>
      <c r="N31410" s="7"/>
    </row>
    <row r="31411" spans="4:14" s="1" customFormat="1">
      <c r="D31411" s="32"/>
      <c r="G31411" s="32"/>
      <c r="I31411" s="7"/>
      <c r="J31411" s="7"/>
      <c r="K31411" s="7"/>
      <c r="N31411" s="7"/>
    </row>
    <row r="31412" spans="4:14" s="1" customFormat="1">
      <c r="D31412" s="32"/>
      <c r="G31412" s="32"/>
      <c r="I31412" s="7"/>
      <c r="J31412" s="7"/>
      <c r="K31412" s="7"/>
      <c r="N31412" s="7"/>
    </row>
    <row r="31413" spans="4:14" s="1" customFormat="1">
      <c r="D31413" s="32"/>
      <c r="G31413" s="32"/>
      <c r="I31413" s="7"/>
      <c r="J31413" s="7"/>
      <c r="K31413" s="7"/>
      <c r="N31413" s="7"/>
    </row>
    <row r="31414" spans="4:14" s="1" customFormat="1">
      <c r="D31414" s="32"/>
      <c r="G31414" s="32"/>
      <c r="I31414" s="7"/>
      <c r="J31414" s="7"/>
      <c r="K31414" s="7"/>
      <c r="N31414" s="7"/>
    </row>
    <row r="31415" spans="4:14" s="1" customFormat="1">
      <c r="D31415" s="32"/>
      <c r="G31415" s="32"/>
      <c r="I31415" s="7"/>
      <c r="J31415" s="7"/>
      <c r="K31415" s="7"/>
      <c r="N31415" s="7"/>
    </row>
    <row r="31416" spans="4:14" s="1" customFormat="1">
      <c r="D31416" s="32"/>
      <c r="G31416" s="32"/>
      <c r="I31416" s="7"/>
      <c r="J31416" s="7"/>
      <c r="K31416" s="7"/>
      <c r="N31416" s="7"/>
    </row>
    <row r="31417" spans="4:14" s="1" customFormat="1">
      <c r="D31417" s="32"/>
      <c r="G31417" s="32"/>
      <c r="I31417" s="7"/>
      <c r="J31417" s="7"/>
      <c r="K31417" s="7"/>
      <c r="N31417" s="7"/>
    </row>
    <row r="31418" spans="4:14" s="1" customFormat="1">
      <c r="D31418" s="32"/>
      <c r="G31418" s="32"/>
      <c r="I31418" s="7"/>
      <c r="J31418" s="7"/>
      <c r="K31418" s="7"/>
      <c r="N31418" s="7"/>
    </row>
    <row r="31419" spans="4:14" s="1" customFormat="1">
      <c r="D31419" s="32"/>
      <c r="G31419" s="32"/>
      <c r="I31419" s="7"/>
      <c r="J31419" s="7"/>
      <c r="K31419" s="7"/>
      <c r="N31419" s="7"/>
    </row>
    <row r="31420" spans="4:14" s="1" customFormat="1">
      <c r="D31420" s="32"/>
      <c r="G31420" s="32"/>
      <c r="I31420" s="7"/>
      <c r="J31420" s="7"/>
      <c r="K31420" s="7"/>
      <c r="N31420" s="7"/>
    </row>
    <row r="31421" spans="4:14" s="1" customFormat="1">
      <c r="D31421" s="32"/>
      <c r="G31421" s="32"/>
      <c r="I31421" s="7"/>
      <c r="J31421" s="7"/>
      <c r="K31421" s="7"/>
      <c r="N31421" s="7"/>
    </row>
    <row r="31422" spans="4:14" s="1" customFormat="1">
      <c r="D31422" s="32"/>
      <c r="G31422" s="32"/>
      <c r="I31422" s="7"/>
      <c r="J31422" s="7"/>
      <c r="K31422" s="7"/>
      <c r="N31422" s="7"/>
    </row>
    <row r="31423" spans="4:14" s="1" customFormat="1">
      <c r="D31423" s="32"/>
      <c r="G31423" s="32"/>
      <c r="I31423" s="7"/>
      <c r="J31423" s="7"/>
      <c r="K31423" s="7"/>
      <c r="N31423" s="7"/>
    </row>
    <row r="31424" spans="4:14" s="1" customFormat="1">
      <c r="D31424" s="32"/>
      <c r="G31424" s="32"/>
      <c r="I31424" s="7"/>
      <c r="J31424" s="7"/>
      <c r="K31424" s="7"/>
      <c r="N31424" s="7"/>
    </row>
    <row r="31425" spans="4:14" s="1" customFormat="1">
      <c r="D31425" s="32"/>
      <c r="G31425" s="32"/>
      <c r="I31425" s="7"/>
      <c r="J31425" s="7"/>
      <c r="K31425" s="7"/>
      <c r="N31425" s="7"/>
    </row>
    <row r="31426" spans="4:14" s="1" customFormat="1">
      <c r="D31426" s="32"/>
      <c r="G31426" s="32"/>
      <c r="I31426" s="7"/>
      <c r="J31426" s="7"/>
      <c r="K31426" s="7"/>
      <c r="N31426" s="7"/>
    </row>
    <row r="31427" spans="4:14" s="1" customFormat="1">
      <c r="D31427" s="32"/>
      <c r="G31427" s="32"/>
      <c r="I31427" s="7"/>
      <c r="J31427" s="7"/>
      <c r="K31427" s="7"/>
      <c r="N31427" s="7"/>
    </row>
    <row r="31428" spans="4:14" s="1" customFormat="1">
      <c r="D31428" s="32"/>
      <c r="G31428" s="32"/>
      <c r="I31428" s="7"/>
      <c r="J31428" s="7"/>
      <c r="K31428" s="7"/>
      <c r="N31428" s="7"/>
    </row>
    <row r="31429" spans="4:14" s="1" customFormat="1">
      <c r="D31429" s="32"/>
      <c r="G31429" s="32"/>
      <c r="I31429" s="7"/>
      <c r="J31429" s="7"/>
      <c r="K31429" s="7"/>
      <c r="N31429" s="7"/>
    </row>
    <row r="31430" spans="4:14" s="1" customFormat="1">
      <c r="D31430" s="32"/>
      <c r="G31430" s="32"/>
      <c r="I31430" s="7"/>
      <c r="J31430" s="7"/>
      <c r="K31430" s="7"/>
      <c r="N31430" s="7"/>
    </row>
    <row r="31431" spans="4:14" s="1" customFormat="1">
      <c r="D31431" s="32"/>
      <c r="G31431" s="32"/>
      <c r="I31431" s="7"/>
      <c r="J31431" s="7"/>
      <c r="K31431" s="7"/>
      <c r="N31431" s="7"/>
    </row>
    <row r="31432" spans="4:14" s="1" customFormat="1">
      <c r="D31432" s="32"/>
      <c r="G31432" s="32"/>
      <c r="I31432" s="7"/>
      <c r="J31432" s="7"/>
      <c r="K31432" s="7"/>
      <c r="N31432" s="7"/>
    </row>
    <row r="31433" spans="4:14" s="1" customFormat="1">
      <c r="D31433" s="32"/>
      <c r="G31433" s="32"/>
      <c r="I31433" s="7"/>
      <c r="J31433" s="7"/>
      <c r="K31433" s="7"/>
      <c r="N31433" s="7"/>
    </row>
    <row r="31434" spans="4:14" s="1" customFormat="1">
      <c r="D31434" s="32"/>
      <c r="G31434" s="32"/>
      <c r="I31434" s="7"/>
      <c r="J31434" s="7"/>
      <c r="K31434" s="7"/>
      <c r="N31434" s="7"/>
    </row>
    <row r="31435" spans="4:14" s="1" customFormat="1">
      <c r="D31435" s="32"/>
      <c r="G31435" s="32"/>
      <c r="I31435" s="7"/>
      <c r="J31435" s="7"/>
      <c r="K31435" s="7"/>
      <c r="N31435" s="7"/>
    </row>
    <row r="31436" spans="4:14" s="1" customFormat="1">
      <c r="D31436" s="32"/>
      <c r="G31436" s="32"/>
      <c r="I31436" s="7"/>
      <c r="J31436" s="7"/>
      <c r="K31436" s="7"/>
      <c r="N31436" s="7"/>
    </row>
    <row r="31437" spans="4:14" s="1" customFormat="1">
      <c r="D31437" s="32"/>
      <c r="G31437" s="32"/>
      <c r="I31437" s="7"/>
      <c r="J31437" s="7"/>
      <c r="K31437" s="7"/>
      <c r="N31437" s="7"/>
    </row>
    <row r="31438" spans="4:14" s="1" customFormat="1">
      <c r="D31438" s="32"/>
      <c r="G31438" s="32"/>
      <c r="I31438" s="7"/>
      <c r="J31438" s="7"/>
      <c r="K31438" s="7"/>
      <c r="N31438" s="7"/>
    </row>
    <row r="31439" spans="4:14" s="1" customFormat="1">
      <c r="D31439" s="32"/>
      <c r="G31439" s="32"/>
      <c r="I31439" s="7"/>
      <c r="J31439" s="7"/>
      <c r="K31439" s="7"/>
      <c r="N31439" s="7"/>
    </row>
    <row r="31440" spans="4:14" s="1" customFormat="1">
      <c r="D31440" s="32"/>
      <c r="G31440" s="32"/>
      <c r="I31440" s="7"/>
      <c r="J31440" s="7"/>
      <c r="K31440" s="7"/>
      <c r="N31440" s="7"/>
    </row>
    <row r="31441" spans="4:14" s="1" customFormat="1">
      <c r="D31441" s="32"/>
      <c r="G31441" s="32"/>
      <c r="I31441" s="7"/>
      <c r="J31441" s="7"/>
      <c r="K31441" s="7"/>
      <c r="N31441" s="7"/>
    </row>
    <row r="31442" spans="4:14" s="1" customFormat="1">
      <c r="D31442" s="32"/>
      <c r="G31442" s="32"/>
      <c r="I31442" s="7"/>
      <c r="J31442" s="7"/>
      <c r="K31442" s="7"/>
      <c r="N31442" s="7"/>
    </row>
    <row r="31443" spans="4:14" s="1" customFormat="1">
      <c r="D31443" s="32"/>
      <c r="G31443" s="32"/>
      <c r="I31443" s="7"/>
      <c r="J31443" s="7"/>
      <c r="K31443" s="7"/>
      <c r="N31443" s="7"/>
    </row>
    <row r="31444" spans="4:14" s="1" customFormat="1">
      <c r="D31444" s="32"/>
      <c r="G31444" s="32"/>
      <c r="I31444" s="7"/>
      <c r="J31444" s="7"/>
      <c r="K31444" s="7"/>
      <c r="N31444" s="7"/>
    </row>
    <row r="31445" spans="4:14" s="1" customFormat="1">
      <c r="D31445" s="32"/>
      <c r="G31445" s="32"/>
      <c r="I31445" s="7"/>
      <c r="J31445" s="7"/>
      <c r="K31445" s="7"/>
      <c r="N31445" s="7"/>
    </row>
    <row r="31446" spans="4:14" s="1" customFormat="1">
      <c r="D31446" s="32"/>
      <c r="G31446" s="32"/>
      <c r="I31446" s="7"/>
      <c r="J31446" s="7"/>
      <c r="K31446" s="7"/>
      <c r="N31446" s="7"/>
    </row>
    <row r="31447" spans="4:14" s="1" customFormat="1">
      <c r="D31447" s="32"/>
      <c r="G31447" s="32"/>
      <c r="I31447" s="7"/>
      <c r="J31447" s="7"/>
      <c r="K31447" s="7"/>
      <c r="N31447" s="7"/>
    </row>
    <row r="31448" spans="4:14" s="1" customFormat="1">
      <c r="D31448" s="32"/>
      <c r="G31448" s="32"/>
      <c r="I31448" s="7"/>
      <c r="J31448" s="7"/>
      <c r="K31448" s="7"/>
      <c r="N31448" s="7"/>
    </row>
    <row r="31449" spans="4:14" s="1" customFormat="1">
      <c r="D31449" s="32"/>
      <c r="G31449" s="32"/>
      <c r="I31449" s="7"/>
      <c r="J31449" s="7"/>
      <c r="K31449" s="7"/>
      <c r="N31449" s="7"/>
    </row>
    <row r="31450" spans="4:14" s="1" customFormat="1">
      <c r="D31450" s="32"/>
      <c r="G31450" s="32"/>
      <c r="I31450" s="7"/>
      <c r="J31450" s="7"/>
      <c r="K31450" s="7"/>
      <c r="N31450" s="7"/>
    </row>
    <row r="31451" spans="4:14" s="1" customFormat="1">
      <c r="D31451" s="32"/>
      <c r="G31451" s="32"/>
      <c r="I31451" s="7"/>
      <c r="J31451" s="7"/>
      <c r="K31451" s="7"/>
      <c r="N31451" s="7"/>
    </row>
    <row r="31452" spans="4:14" s="1" customFormat="1">
      <c r="D31452" s="32"/>
      <c r="G31452" s="32"/>
      <c r="I31452" s="7"/>
      <c r="J31452" s="7"/>
      <c r="K31452" s="7"/>
      <c r="N31452" s="7"/>
    </row>
    <row r="31453" spans="4:14" s="1" customFormat="1">
      <c r="D31453" s="32"/>
      <c r="G31453" s="32"/>
      <c r="I31453" s="7"/>
      <c r="J31453" s="7"/>
      <c r="K31453" s="7"/>
      <c r="N31453" s="7"/>
    </row>
    <row r="31454" spans="4:14" s="1" customFormat="1">
      <c r="D31454" s="32"/>
      <c r="G31454" s="32"/>
      <c r="I31454" s="7"/>
      <c r="J31454" s="7"/>
      <c r="K31454" s="7"/>
      <c r="N31454" s="7"/>
    </row>
    <row r="31455" spans="4:14" s="1" customFormat="1">
      <c r="D31455" s="32"/>
      <c r="G31455" s="32"/>
      <c r="I31455" s="7"/>
      <c r="J31455" s="7"/>
      <c r="K31455" s="7"/>
      <c r="N31455" s="7"/>
    </row>
    <row r="31456" spans="4:14" s="1" customFormat="1">
      <c r="D31456" s="32"/>
      <c r="G31456" s="32"/>
      <c r="I31456" s="7"/>
      <c r="J31456" s="7"/>
      <c r="K31456" s="7"/>
      <c r="N31456" s="7"/>
    </row>
    <row r="31457" spans="4:14" s="1" customFormat="1">
      <c r="D31457" s="32"/>
      <c r="G31457" s="32"/>
      <c r="I31457" s="7"/>
      <c r="J31457" s="7"/>
      <c r="K31457" s="7"/>
      <c r="N31457" s="7"/>
    </row>
    <row r="31458" spans="4:14" s="1" customFormat="1">
      <c r="D31458" s="32"/>
      <c r="G31458" s="32"/>
      <c r="I31458" s="7"/>
      <c r="J31458" s="7"/>
      <c r="K31458" s="7"/>
      <c r="N31458" s="7"/>
    </row>
    <row r="31459" spans="4:14" s="1" customFormat="1">
      <c r="D31459" s="32"/>
      <c r="G31459" s="32"/>
      <c r="I31459" s="7"/>
      <c r="J31459" s="7"/>
      <c r="K31459" s="7"/>
      <c r="N31459" s="7"/>
    </row>
    <row r="31460" spans="4:14" s="1" customFormat="1">
      <c r="D31460" s="32"/>
      <c r="G31460" s="32"/>
      <c r="I31460" s="7"/>
      <c r="J31460" s="7"/>
      <c r="K31460" s="7"/>
      <c r="N31460" s="7"/>
    </row>
    <row r="31461" spans="4:14" s="1" customFormat="1">
      <c r="D31461" s="32"/>
      <c r="G31461" s="32"/>
      <c r="I31461" s="7"/>
      <c r="J31461" s="7"/>
      <c r="K31461" s="7"/>
      <c r="N31461" s="7"/>
    </row>
    <row r="31462" spans="4:14" s="1" customFormat="1">
      <c r="D31462" s="32"/>
      <c r="G31462" s="32"/>
      <c r="I31462" s="7"/>
      <c r="J31462" s="7"/>
      <c r="K31462" s="7"/>
      <c r="N31462" s="7"/>
    </row>
    <row r="31463" spans="4:14" s="1" customFormat="1">
      <c r="D31463" s="32"/>
      <c r="G31463" s="32"/>
      <c r="I31463" s="7"/>
      <c r="J31463" s="7"/>
      <c r="K31463" s="7"/>
      <c r="N31463" s="7"/>
    </row>
    <row r="31464" spans="4:14" s="1" customFormat="1">
      <c r="D31464" s="32"/>
      <c r="G31464" s="32"/>
      <c r="I31464" s="7"/>
      <c r="J31464" s="7"/>
      <c r="K31464" s="7"/>
      <c r="N31464" s="7"/>
    </row>
    <row r="31465" spans="4:14" s="1" customFormat="1">
      <c r="D31465" s="32"/>
      <c r="G31465" s="32"/>
      <c r="I31465" s="7"/>
      <c r="J31465" s="7"/>
      <c r="K31465" s="7"/>
      <c r="N31465" s="7"/>
    </row>
    <row r="31466" spans="4:14" s="1" customFormat="1">
      <c r="D31466" s="32"/>
      <c r="G31466" s="32"/>
      <c r="I31466" s="7"/>
      <c r="J31466" s="7"/>
      <c r="K31466" s="7"/>
      <c r="N31466" s="7"/>
    </row>
    <row r="31467" spans="4:14" s="1" customFormat="1">
      <c r="D31467" s="32"/>
      <c r="G31467" s="32"/>
      <c r="I31467" s="7"/>
      <c r="J31467" s="7"/>
      <c r="K31467" s="7"/>
      <c r="N31467" s="7"/>
    </row>
    <row r="31468" spans="4:14" s="1" customFormat="1">
      <c r="D31468" s="32"/>
      <c r="G31468" s="32"/>
      <c r="I31468" s="7"/>
      <c r="J31468" s="7"/>
      <c r="K31468" s="7"/>
      <c r="N31468" s="7"/>
    </row>
    <row r="31469" spans="4:14" s="1" customFormat="1">
      <c r="D31469" s="32"/>
      <c r="G31469" s="32"/>
      <c r="I31469" s="7"/>
      <c r="J31469" s="7"/>
      <c r="K31469" s="7"/>
      <c r="N31469" s="7"/>
    </row>
    <row r="31470" spans="4:14" s="1" customFormat="1">
      <c r="D31470" s="32"/>
      <c r="G31470" s="32"/>
      <c r="I31470" s="7"/>
      <c r="J31470" s="7"/>
      <c r="K31470" s="7"/>
      <c r="N31470" s="7"/>
    </row>
    <row r="31471" spans="4:14" s="1" customFormat="1">
      <c r="D31471" s="32"/>
      <c r="G31471" s="32"/>
      <c r="I31471" s="7"/>
      <c r="J31471" s="7"/>
      <c r="K31471" s="7"/>
      <c r="N31471" s="7"/>
    </row>
    <row r="31472" spans="4:14" s="1" customFormat="1">
      <c r="D31472" s="32"/>
      <c r="G31472" s="32"/>
      <c r="I31472" s="7"/>
      <c r="J31472" s="7"/>
      <c r="K31472" s="7"/>
      <c r="N31472" s="7"/>
    </row>
    <row r="31473" spans="4:14" s="1" customFormat="1">
      <c r="D31473" s="32"/>
      <c r="G31473" s="32"/>
      <c r="I31473" s="7"/>
      <c r="J31473" s="7"/>
      <c r="K31473" s="7"/>
      <c r="N31473" s="7"/>
    </row>
    <row r="31474" spans="4:14" s="1" customFormat="1">
      <c r="D31474" s="32"/>
      <c r="G31474" s="32"/>
      <c r="I31474" s="7"/>
      <c r="J31474" s="7"/>
      <c r="K31474" s="7"/>
      <c r="N31474" s="7"/>
    </row>
    <row r="31475" spans="4:14" s="1" customFormat="1">
      <c r="D31475" s="32"/>
      <c r="G31475" s="32"/>
      <c r="I31475" s="7"/>
      <c r="J31475" s="7"/>
      <c r="K31475" s="7"/>
      <c r="N31475" s="7"/>
    </row>
    <row r="31476" spans="4:14" s="1" customFormat="1">
      <c r="D31476" s="32"/>
      <c r="G31476" s="32"/>
      <c r="I31476" s="7"/>
      <c r="J31476" s="7"/>
      <c r="K31476" s="7"/>
      <c r="N31476" s="7"/>
    </row>
    <row r="31477" spans="4:14" s="1" customFormat="1">
      <c r="D31477" s="32"/>
      <c r="G31477" s="32"/>
      <c r="I31477" s="7"/>
      <c r="J31477" s="7"/>
      <c r="K31477" s="7"/>
      <c r="N31477" s="7"/>
    </row>
    <row r="31478" spans="4:14" s="1" customFormat="1">
      <c r="D31478" s="32"/>
      <c r="G31478" s="32"/>
      <c r="I31478" s="7"/>
      <c r="J31478" s="7"/>
      <c r="K31478" s="7"/>
      <c r="N31478" s="7"/>
    </row>
    <row r="31479" spans="4:14" s="1" customFormat="1">
      <c r="D31479" s="32"/>
      <c r="G31479" s="32"/>
      <c r="I31479" s="7"/>
      <c r="J31479" s="7"/>
      <c r="K31479" s="7"/>
      <c r="N31479" s="7"/>
    </row>
    <row r="31480" spans="4:14" s="1" customFormat="1">
      <c r="D31480" s="32"/>
      <c r="G31480" s="32"/>
      <c r="I31480" s="7"/>
      <c r="J31480" s="7"/>
      <c r="K31480" s="7"/>
      <c r="N31480" s="7"/>
    </row>
    <row r="31481" spans="4:14" s="1" customFormat="1">
      <c r="D31481" s="32"/>
      <c r="G31481" s="32"/>
      <c r="I31481" s="7"/>
      <c r="J31481" s="7"/>
      <c r="K31481" s="7"/>
      <c r="N31481" s="7"/>
    </row>
    <row r="31482" spans="4:14" s="1" customFormat="1">
      <c r="D31482" s="32"/>
      <c r="G31482" s="32"/>
      <c r="I31482" s="7"/>
      <c r="J31482" s="7"/>
      <c r="K31482" s="7"/>
      <c r="N31482" s="7"/>
    </row>
    <row r="31483" spans="4:14" s="1" customFormat="1">
      <c r="D31483" s="32"/>
      <c r="G31483" s="32"/>
      <c r="I31483" s="7"/>
      <c r="J31483" s="7"/>
      <c r="K31483" s="7"/>
      <c r="N31483" s="7"/>
    </row>
    <row r="31484" spans="4:14" s="1" customFormat="1">
      <c r="D31484" s="32"/>
      <c r="G31484" s="32"/>
      <c r="I31484" s="7"/>
      <c r="J31484" s="7"/>
      <c r="K31484" s="7"/>
      <c r="N31484" s="7"/>
    </row>
    <row r="31485" spans="4:14" s="1" customFormat="1">
      <c r="D31485" s="32"/>
      <c r="G31485" s="32"/>
      <c r="I31485" s="7"/>
      <c r="J31485" s="7"/>
      <c r="K31485" s="7"/>
      <c r="N31485" s="7"/>
    </row>
    <row r="31486" spans="4:14" s="1" customFormat="1">
      <c r="D31486" s="32"/>
      <c r="G31486" s="32"/>
      <c r="I31486" s="7"/>
      <c r="J31486" s="7"/>
      <c r="K31486" s="7"/>
      <c r="N31486" s="7"/>
    </row>
    <row r="31487" spans="4:14" s="1" customFormat="1">
      <c r="D31487" s="32"/>
      <c r="G31487" s="32"/>
      <c r="I31487" s="7"/>
      <c r="J31487" s="7"/>
      <c r="K31487" s="7"/>
      <c r="N31487" s="7"/>
    </row>
    <row r="31488" spans="4:14" s="1" customFormat="1">
      <c r="D31488" s="32"/>
      <c r="G31488" s="32"/>
      <c r="I31488" s="7"/>
      <c r="J31488" s="7"/>
      <c r="K31488" s="7"/>
      <c r="N31488" s="7"/>
    </row>
    <row r="31489" spans="4:14" s="1" customFormat="1">
      <c r="D31489" s="32"/>
      <c r="G31489" s="32"/>
      <c r="I31489" s="7"/>
      <c r="J31489" s="7"/>
      <c r="K31489" s="7"/>
      <c r="N31489" s="7"/>
    </row>
    <row r="31490" spans="4:14" s="1" customFormat="1">
      <c r="D31490" s="32"/>
      <c r="G31490" s="32"/>
      <c r="I31490" s="7"/>
      <c r="J31490" s="7"/>
      <c r="K31490" s="7"/>
      <c r="N31490" s="7"/>
    </row>
    <row r="31491" spans="4:14" s="1" customFormat="1">
      <c r="D31491" s="32"/>
      <c r="G31491" s="32"/>
      <c r="I31491" s="7"/>
      <c r="J31491" s="7"/>
      <c r="K31491" s="7"/>
      <c r="N31491" s="7"/>
    </row>
    <row r="31492" spans="4:14" s="1" customFormat="1">
      <c r="D31492" s="32"/>
      <c r="G31492" s="32"/>
      <c r="I31492" s="7"/>
      <c r="J31492" s="7"/>
      <c r="K31492" s="7"/>
      <c r="N31492" s="7"/>
    </row>
    <row r="31493" spans="4:14" s="1" customFormat="1">
      <c r="D31493" s="32"/>
      <c r="G31493" s="32"/>
      <c r="I31493" s="7"/>
      <c r="J31493" s="7"/>
      <c r="K31493" s="7"/>
      <c r="N31493" s="7"/>
    </row>
    <row r="31494" spans="4:14" s="1" customFormat="1">
      <c r="D31494" s="32"/>
      <c r="G31494" s="32"/>
      <c r="I31494" s="7"/>
      <c r="J31494" s="7"/>
      <c r="K31494" s="7"/>
      <c r="N31494" s="7"/>
    </row>
    <row r="31495" spans="4:14" s="1" customFormat="1">
      <c r="D31495" s="32"/>
      <c r="G31495" s="32"/>
      <c r="I31495" s="7"/>
      <c r="J31495" s="7"/>
      <c r="K31495" s="7"/>
      <c r="N31495" s="7"/>
    </row>
    <row r="31496" spans="4:14" s="1" customFormat="1">
      <c r="D31496" s="32"/>
      <c r="G31496" s="32"/>
      <c r="I31496" s="7"/>
      <c r="J31496" s="7"/>
      <c r="K31496" s="7"/>
      <c r="N31496" s="7"/>
    </row>
    <row r="31497" spans="4:14" s="1" customFormat="1">
      <c r="D31497" s="32"/>
      <c r="G31497" s="32"/>
      <c r="I31497" s="7"/>
      <c r="J31497" s="7"/>
      <c r="K31497" s="7"/>
      <c r="N31497" s="7"/>
    </row>
    <row r="31498" spans="4:14" s="1" customFormat="1">
      <c r="D31498" s="32"/>
      <c r="G31498" s="32"/>
      <c r="I31498" s="7"/>
      <c r="J31498" s="7"/>
      <c r="K31498" s="7"/>
      <c r="N31498" s="7"/>
    </row>
    <row r="31499" spans="4:14" s="1" customFormat="1">
      <c r="D31499" s="32"/>
      <c r="G31499" s="32"/>
      <c r="I31499" s="7"/>
      <c r="J31499" s="7"/>
      <c r="K31499" s="7"/>
      <c r="N31499" s="7"/>
    </row>
    <row r="31500" spans="4:14" s="1" customFormat="1">
      <c r="D31500" s="32"/>
      <c r="G31500" s="32"/>
      <c r="I31500" s="7"/>
      <c r="J31500" s="7"/>
      <c r="K31500" s="7"/>
      <c r="N31500" s="7"/>
    </row>
    <row r="31501" spans="4:14" s="1" customFormat="1">
      <c r="D31501" s="32"/>
      <c r="G31501" s="32"/>
      <c r="I31501" s="7"/>
      <c r="J31501" s="7"/>
      <c r="K31501" s="7"/>
      <c r="N31501" s="7"/>
    </row>
    <row r="31502" spans="4:14" s="1" customFormat="1">
      <c r="D31502" s="32"/>
      <c r="G31502" s="32"/>
      <c r="I31502" s="7"/>
      <c r="J31502" s="7"/>
      <c r="K31502" s="7"/>
      <c r="N31502" s="7"/>
    </row>
    <row r="31503" spans="4:14" s="1" customFormat="1">
      <c r="D31503" s="32"/>
      <c r="G31503" s="32"/>
      <c r="I31503" s="7"/>
      <c r="J31503" s="7"/>
      <c r="K31503" s="7"/>
      <c r="N31503" s="7"/>
    </row>
    <row r="31504" spans="4:14" s="1" customFormat="1">
      <c r="D31504" s="32"/>
      <c r="G31504" s="32"/>
      <c r="I31504" s="7"/>
      <c r="J31504" s="7"/>
      <c r="K31504" s="7"/>
      <c r="N31504" s="7"/>
    </row>
    <row r="31505" spans="4:14" s="1" customFormat="1">
      <c r="D31505" s="32"/>
      <c r="G31505" s="32"/>
      <c r="I31505" s="7"/>
      <c r="J31505" s="7"/>
      <c r="K31505" s="7"/>
      <c r="N31505" s="7"/>
    </row>
    <row r="31506" spans="4:14" s="1" customFormat="1">
      <c r="D31506" s="32"/>
      <c r="G31506" s="32"/>
      <c r="I31506" s="7"/>
      <c r="J31506" s="7"/>
      <c r="K31506" s="7"/>
      <c r="N31506" s="7"/>
    </row>
    <row r="31507" spans="4:14" s="1" customFormat="1">
      <c r="D31507" s="32"/>
      <c r="G31507" s="32"/>
      <c r="I31507" s="7"/>
      <c r="J31507" s="7"/>
      <c r="K31507" s="7"/>
      <c r="N31507" s="7"/>
    </row>
    <row r="31508" spans="4:14" s="1" customFormat="1">
      <c r="D31508" s="32"/>
      <c r="G31508" s="32"/>
      <c r="I31508" s="7"/>
      <c r="J31508" s="7"/>
      <c r="K31508" s="7"/>
      <c r="N31508" s="7"/>
    </row>
    <row r="31509" spans="4:14" s="1" customFormat="1">
      <c r="D31509" s="32"/>
      <c r="G31509" s="32"/>
      <c r="I31509" s="7"/>
      <c r="J31509" s="7"/>
      <c r="K31509" s="7"/>
      <c r="N31509" s="7"/>
    </row>
    <row r="31510" spans="4:14" s="1" customFormat="1">
      <c r="D31510" s="32"/>
      <c r="G31510" s="32"/>
      <c r="I31510" s="7"/>
      <c r="J31510" s="7"/>
      <c r="K31510" s="7"/>
      <c r="N31510" s="7"/>
    </row>
    <row r="31511" spans="4:14" s="1" customFormat="1">
      <c r="D31511" s="32"/>
      <c r="G31511" s="32"/>
      <c r="I31511" s="7"/>
      <c r="J31511" s="7"/>
      <c r="K31511" s="7"/>
      <c r="N31511" s="7"/>
    </row>
    <row r="31512" spans="4:14" s="1" customFormat="1">
      <c r="D31512" s="32"/>
      <c r="G31512" s="32"/>
      <c r="I31512" s="7"/>
      <c r="J31512" s="7"/>
      <c r="K31512" s="7"/>
      <c r="N31512" s="7"/>
    </row>
    <row r="31513" spans="4:14" s="1" customFormat="1">
      <c r="D31513" s="32"/>
      <c r="G31513" s="32"/>
      <c r="I31513" s="7"/>
      <c r="J31513" s="7"/>
      <c r="K31513" s="7"/>
      <c r="N31513" s="7"/>
    </row>
    <row r="31514" spans="4:14" s="1" customFormat="1">
      <c r="D31514" s="32"/>
      <c r="G31514" s="32"/>
      <c r="I31514" s="7"/>
      <c r="J31514" s="7"/>
      <c r="K31514" s="7"/>
      <c r="N31514" s="7"/>
    </row>
    <row r="31515" spans="4:14" s="1" customFormat="1">
      <c r="D31515" s="32"/>
      <c r="G31515" s="32"/>
      <c r="I31515" s="7"/>
      <c r="J31515" s="7"/>
      <c r="K31515" s="7"/>
      <c r="N31515" s="7"/>
    </row>
    <row r="31516" spans="4:14" s="1" customFormat="1">
      <c r="D31516" s="32"/>
      <c r="G31516" s="32"/>
      <c r="I31516" s="7"/>
      <c r="J31516" s="7"/>
      <c r="K31516" s="7"/>
      <c r="N31516" s="7"/>
    </row>
    <row r="31517" spans="4:14" s="1" customFormat="1">
      <c r="D31517" s="32"/>
      <c r="G31517" s="32"/>
      <c r="I31517" s="7"/>
      <c r="J31517" s="7"/>
      <c r="K31517" s="7"/>
      <c r="N31517" s="7"/>
    </row>
    <row r="31518" spans="4:14" s="1" customFormat="1">
      <c r="D31518" s="32"/>
      <c r="G31518" s="32"/>
      <c r="I31518" s="7"/>
      <c r="J31518" s="7"/>
      <c r="K31518" s="7"/>
      <c r="N31518" s="7"/>
    </row>
    <row r="31519" spans="4:14" s="1" customFormat="1">
      <c r="D31519" s="32"/>
      <c r="G31519" s="32"/>
      <c r="I31519" s="7"/>
      <c r="J31519" s="7"/>
      <c r="K31519" s="7"/>
      <c r="N31519" s="7"/>
    </row>
    <row r="31520" spans="4:14" s="1" customFormat="1">
      <c r="D31520" s="32"/>
      <c r="G31520" s="32"/>
      <c r="I31520" s="7"/>
      <c r="J31520" s="7"/>
      <c r="K31520" s="7"/>
      <c r="N31520" s="7"/>
    </row>
    <row r="31521" spans="4:14" s="1" customFormat="1">
      <c r="D31521" s="32"/>
      <c r="G31521" s="32"/>
      <c r="I31521" s="7"/>
      <c r="J31521" s="7"/>
      <c r="K31521" s="7"/>
      <c r="N31521" s="7"/>
    </row>
    <row r="31522" spans="4:14" s="1" customFormat="1">
      <c r="D31522" s="32"/>
      <c r="G31522" s="32"/>
      <c r="I31522" s="7"/>
      <c r="J31522" s="7"/>
      <c r="K31522" s="7"/>
      <c r="N31522" s="7"/>
    </row>
    <row r="31523" spans="4:14" s="1" customFormat="1">
      <c r="D31523" s="32"/>
      <c r="G31523" s="32"/>
      <c r="I31523" s="7"/>
      <c r="J31523" s="7"/>
      <c r="K31523" s="7"/>
      <c r="N31523" s="7"/>
    </row>
    <row r="31524" spans="4:14" s="1" customFormat="1">
      <c r="D31524" s="32"/>
      <c r="G31524" s="32"/>
      <c r="I31524" s="7"/>
      <c r="J31524" s="7"/>
      <c r="K31524" s="7"/>
      <c r="N31524" s="7"/>
    </row>
    <row r="31525" spans="4:14" s="1" customFormat="1">
      <c r="D31525" s="32"/>
      <c r="G31525" s="32"/>
      <c r="I31525" s="7"/>
      <c r="J31525" s="7"/>
      <c r="K31525" s="7"/>
      <c r="N31525" s="7"/>
    </row>
    <row r="31526" spans="4:14" s="1" customFormat="1">
      <c r="D31526" s="32"/>
      <c r="G31526" s="32"/>
      <c r="I31526" s="7"/>
      <c r="J31526" s="7"/>
      <c r="K31526" s="7"/>
      <c r="N31526" s="7"/>
    </row>
    <row r="31527" spans="4:14" s="1" customFormat="1">
      <c r="D31527" s="32"/>
      <c r="G31527" s="32"/>
      <c r="I31527" s="7"/>
      <c r="J31527" s="7"/>
      <c r="K31527" s="7"/>
      <c r="N31527" s="7"/>
    </row>
    <row r="31528" spans="4:14" s="1" customFormat="1">
      <c r="D31528" s="32"/>
      <c r="G31528" s="32"/>
      <c r="I31528" s="7"/>
      <c r="J31528" s="7"/>
      <c r="K31528" s="7"/>
      <c r="N31528" s="7"/>
    </row>
    <row r="31529" spans="4:14" s="1" customFormat="1">
      <c r="D31529" s="32"/>
      <c r="G31529" s="32"/>
      <c r="I31529" s="7"/>
      <c r="J31529" s="7"/>
      <c r="K31529" s="7"/>
      <c r="N31529" s="7"/>
    </row>
    <row r="31530" spans="4:14" s="1" customFormat="1">
      <c r="D31530" s="32"/>
      <c r="G31530" s="32"/>
      <c r="I31530" s="7"/>
      <c r="J31530" s="7"/>
      <c r="K31530" s="7"/>
      <c r="N31530" s="7"/>
    </row>
    <row r="31531" spans="4:14" s="1" customFormat="1">
      <c r="D31531" s="32"/>
      <c r="G31531" s="32"/>
      <c r="I31531" s="7"/>
      <c r="J31531" s="7"/>
      <c r="K31531" s="7"/>
      <c r="N31531" s="7"/>
    </row>
    <row r="31532" spans="4:14" s="1" customFormat="1">
      <c r="D31532" s="32"/>
      <c r="G31532" s="32"/>
      <c r="I31532" s="7"/>
      <c r="J31532" s="7"/>
      <c r="K31532" s="7"/>
      <c r="N31532" s="7"/>
    </row>
    <row r="31533" spans="4:14" s="1" customFormat="1">
      <c r="D31533" s="32"/>
      <c r="G31533" s="32"/>
      <c r="I31533" s="7"/>
      <c r="J31533" s="7"/>
      <c r="K31533" s="7"/>
      <c r="N31533" s="7"/>
    </row>
    <row r="31534" spans="4:14" s="1" customFormat="1">
      <c r="D31534" s="32"/>
      <c r="G31534" s="32"/>
      <c r="I31534" s="7"/>
      <c r="J31534" s="7"/>
      <c r="K31534" s="7"/>
      <c r="N31534" s="7"/>
    </row>
    <row r="31535" spans="4:14" s="1" customFormat="1">
      <c r="D31535" s="32"/>
      <c r="G31535" s="32"/>
      <c r="I31535" s="7"/>
      <c r="J31535" s="7"/>
      <c r="K31535" s="7"/>
      <c r="N31535" s="7"/>
    </row>
    <row r="31536" spans="4:14" s="1" customFormat="1">
      <c r="D31536" s="32"/>
      <c r="G31536" s="32"/>
      <c r="I31536" s="7"/>
      <c r="J31536" s="7"/>
      <c r="K31536" s="7"/>
      <c r="N31536" s="7"/>
    </row>
    <row r="31537" spans="4:14" s="1" customFormat="1">
      <c r="D31537" s="32"/>
      <c r="G31537" s="32"/>
      <c r="I31537" s="7"/>
      <c r="J31537" s="7"/>
      <c r="K31537" s="7"/>
      <c r="N31537" s="7"/>
    </row>
    <row r="31538" spans="4:14" s="1" customFormat="1">
      <c r="D31538" s="32"/>
      <c r="G31538" s="32"/>
      <c r="I31538" s="7"/>
      <c r="J31538" s="7"/>
      <c r="K31538" s="7"/>
      <c r="N31538" s="7"/>
    </row>
    <row r="31539" spans="4:14" s="1" customFormat="1">
      <c r="D31539" s="32"/>
      <c r="G31539" s="32"/>
      <c r="I31539" s="7"/>
      <c r="J31539" s="7"/>
      <c r="K31539" s="7"/>
      <c r="N31539" s="7"/>
    </row>
    <row r="31540" spans="4:14" s="1" customFormat="1">
      <c r="D31540" s="32"/>
      <c r="G31540" s="32"/>
      <c r="I31540" s="7"/>
      <c r="J31540" s="7"/>
      <c r="K31540" s="7"/>
      <c r="N31540" s="7"/>
    </row>
    <row r="31541" spans="4:14" s="1" customFormat="1">
      <c r="D31541" s="32"/>
      <c r="G31541" s="32"/>
      <c r="I31541" s="7"/>
      <c r="J31541" s="7"/>
      <c r="K31541" s="7"/>
      <c r="N31541" s="7"/>
    </row>
    <row r="31542" spans="4:14" s="1" customFormat="1">
      <c r="D31542" s="32"/>
      <c r="G31542" s="32"/>
      <c r="I31542" s="7"/>
      <c r="J31542" s="7"/>
      <c r="K31542" s="7"/>
      <c r="N31542" s="7"/>
    </row>
    <row r="31543" spans="4:14" s="1" customFormat="1">
      <c r="D31543" s="32"/>
      <c r="G31543" s="32"/>
      <c r="I31543" s="7"/>
      <c r="J31543" s="7"/>
      <c r="K31543" s="7"/>
      <c r="N31543" s="7"/>
    </row>
    <row r="31544" spans="4:14" s="1" customFormat="1">
      <c r="D31544" s="32"/>
      <c r="G31544" s="32"/>
      <c r="I31544" s="7"/>
      <c r="J31544" s="7"/>
      <c r="K31544" s="7"/>
      <c r="N31544" s="7"/>
    </row>
    <row r="31545" spans="4:14" s="1" customFormat="1">
      <c r="D31545" s="32"/>
      <c r="G31545" s="32"/>
      <c r="I31545" s="7"/>
      <c r="J31545" s="7"/>
      <c r="K31545" s="7"/>
      <c r="N31545" s="7"/>
    </row>
    <row r="31546" spans="4:14" s="1" customFormat="1">
      <c r="D31546" s="32"/>
      <c r="G31546" s="32"/>
      <c r="I31546" s="7"/>
      <c r="J31546" s="7"/>
      <c r="K31546" s="7"/>
      <c r="N31546" s="7"/>
    </row>
    <row r="31547" spans="4:14" s="1" customFormat="1">
      <c r="D31547" s="32"/>
      <c r="G31547" s="32"/>
      <c r="I31547" s="7"/>
      <c r="J31547" s="7"/>
      <c r="K31547" s="7"/>
      <c r="N31547" s="7"/>
    </row>
    <row r="31548" spans="4:14" s="1" customFormat="1">
      <c r="D31548" s="32"/>
      <c r="G31548" s="32"/>
      <c r="I31548" s="7"/>
      <c r="J31548" s="7"/>
      <c r="K31548" s="7"/>
      <c r="N31548" s="7"/>
    </row>
    <row r="31549" spans="4:14" s="1" customFormat="1">
      <c r="D31549" s="32"/>
      <c r="G31549" s="32"/>
      <c r="I31549" s="7"/>
      <c r="J31549" s="7"/>
      <c r="K31549" s="7"/>
      <c r="N31549" s="7"/>
    </row>
    <row r="31550" spans="4:14" s="1" customFormat="1">
      <c r="D31550" s="32"/>
      <c r="G31550" s="32"/>
      <c r="I31550" s="7"/>
      <c r="J31550" s="7"/>
      <c r="K31550" s="7"/>
      <c r="N31550" s="7"/>
    </row>
    <row r="31551" spans="4:14" s="1" customFormat="1">
      <c r="D31551" s="32"/>
      <c r="G31551" s="32"/>
      <c r="I31551" s="7"/>
      <c r="J31551" s="7"/>
      <c r="K31551" s="7"/>
      <c r="N31551" s="7"/>
    </row>
    <row r="31552" spans="4:14" s="1" customFormat="1">
      <c r="D31552" s="32"/>
      <c r="G31552" s="32"/>
      <c r="I31552" s="7"/>
      <c r="J31552" s="7"/>
      <c r="K31552" s="7"/>
      <c r="N31552" s="7"/>
    </row>
    <row r="31553" spans="4:14" s="1" customFormat="1">
      <c r="D31553" s="32"/>
      <c r="G31553" s="32"/>
      <c r="I31553" s="7"/>
      <c r="J31553" s="7"/>
      <c r="K31553" s="7"/>
      <c r="N31553" s="7"/>
    </row>
    <row r="31554" spans="4:14" s="1" customFormat="1">
      <c r="D31554" s="32"/>
      <c r="G31554" s="32"/>
      <c r="I31554" s="7"/>
      <c r="J31554" s="7"/>
      <c r="K31554" s="7"/>
      <c r="N31554" s="7"/>
    </row>
    <row r="31555" spans="4:14" s="1" customFormat="1">
      <c r="D31555" s="32"/>
      <c r="G31555" s="32"/>
      <c r="I31555" s="7"/>
      <c r="J31555" s="7"/>
      <c r="K31555" s="7"/>
      <c r="N31555" s="7"/>
    </row>
    <row r="31556" spans="4:14" s="1" customFormat="1">
      <c r="D31556" s="32"/>
      <c r="G31556" s="32"/>
      <c r="I31556" s="7"/>
      <c r="J31556" s="7"/>
      <c r="K31556" s="7"/>
      <c r="N31556" s="7"/>
    </row>
    <row r="31557" spans="4:14" s="1" customFormat="1">
      <c r="D31557" s="32"/>
      <c r="G31557" s="32"/>
      <c r="I31557" s="7"/>
      <c r="J31557" s="7"/>
      <c r="K31557" s="7"/>
      <c r="N31557" s="7"/>
    </row>
    <row r="31558" spans="4:14" s="1" customFormat="1">
      <c r="D31558" s="32"/>
      <c r="G31558" s="32"/>
      <c r="I31558" s="7"/>
      <c r="J31558" s="7"/>
      <c r="K31558" s="7"/>
      <c r="N31558" s="7"/>
    </row>
    <row r="31559" spans="4:14" s="1" customFormat="1">
      <c r="D31559" s="32"/>
      <c r="G31559" s="32"/>
      <c r="I31559" s="7"/>
      <c r="J31559" s="7"/>
      <c r="K31559" s="7"/>
      <c r="N31559" s="7"/>
    </row>
    <row r="31560" spans="4:14" s="1" customFormat="1">
      <c r="D31560" s="32"/>
      <c r="G31560" s="32"/>
      <c r="I31560" s="7"/>
      <c r="J31560" s="7"/>
      <c r="K31560" s="7"/>
      <c r="N31560" s="7"/>
    </row>
    <row r="31561" spans="4:14" s="1" customFormat="1">
      <c r="D31561" s="32"/>
      <c r="G31561" s="32"/>
      <c r="I31561" s="7"/>
      <c r="J31561" s="7"/>
      <c r="K31561" s="7"/>
      <c r="N31561" s="7"/>
    </row>
    <row r="31562" spans="4:14" s="1" customFormat="1">
      <c r="D31562" s="32"/>
      <c r="G31562" s="32"/>
      <c r="I31562" s="7"/>
      <c r="J31562" s="7"/>
      <c r="K31562" s="7"/>
      <c r="N31562" s="7"/>
    </row>
    <row r="31563" spans="4:14" s="1" customFormat="1">
      <c r="D31563" s="32"/>
      <c r="G31563" s="32"/>
      <c r="I31563" s="7"/>
      <c r="J31563" s="7"/>
      <c r="K31563" s="7"/>
      <c r="N31563" s="7"/>
    </row>
    <row r="31564" spans="4:14" s="1" customFormat="1">
      <c r="D31564" s="32"/>
      <c r="G31564" s="32"/>
      <c r="I31564" s="7"/>
      <c r="J31564" s="7"/>
      <c r="K31564" s="7"/>
      <c r="N31564" s="7"/>
    </row>
    <row r="31565" spans="4:14" s="1" customFormat="1">
      <c r="D31565" s="32"/>
      <c r="G31565" s="32"/>
      <c r="I31565" s="7"/>
      <c r="J31565" s="7"/>
      <c r="K31565" s="7"/>
      <c r="N31565" s="7"/>
    </row>
    <row r="31566" spans="4:14" s="1" customFormat="1">
      <c r="D31566" s="32"/>
      <c r="G31566" s="32"/>
      <c r="I31566" s="7"/>
      <c r="J31566" s="7"/>
      <c r="K31566" s="7"/>
      <c r="N31566" s="7"/>
    </row>
    <row r="31567" spans="4:14" s="1" customFormat="1">
      <c r="D31567" s="32"/>
      <c r="G31567" s="32"/>
      <c r="I31567" s="7"/>
      <c r="J31567" s="7"/>
      <c r="K31567" s="7"/>
      <c r="N31567" s="7"/>
    </row>
    <row r="31568" spans="4:14" s="1" customFormat="1">
      <c r="D31568" s="32"/>
      <c r="G31568" s="32"/>
      <c r="I31568" s="7"/>
      <c r="J31568" s="7"/>
      <c r="K31568" s="7"/>
      <c r="N31568" s="7"/>
    </row>
    <row r="31569" spans="4:14" s="1" customFormat="1">
      <c r="D31569" s="32"/>
      <c r="G31569" s="32"/>
      <c r="I31569" s="7"/>
      <c r="J31569" s="7"/>
      <c r="K31569" s="7"/>
      <c r="N31569" s="7"/>
    </row>
    <row r="31570" spans="4:14" s="1" customFormat="1">
      <c r="D31570" s="32"/>
      <c r="G31570" s="32"/>
      <c r="I31570" s="7"/>
      <c r="J31570" s="7"/>
      <c r="K31570" s="7"/>
      <c r="N31570" s="7"/>
    </row>
    <row r="31571" spans="4:14" s="1" customFormat="1">
      <c r="D31571" s="32"/>
      <c r="G31571" s="32"/>
      <c r="I31571" s="7"/>
      <c r="J31571" s="7"/>
      <c r="K31571" s="7"/>
      <c r="N31571" s="7"/>
    </row>
    <row r="31572" spans="4:14" s="1" customFormat="1">
      <c r="D31572" s="32"/>
      <c r="G31572" s="32"/>
      <c r="I31572" s="7"/>
      <c r="J31572" s="7"/>
      <c r="K31572" s="7"/>
      <c r="N31572" s="7"/>
    </row>
    <row r="31573" spans="4:14" s="1" customFormat="1">
      <c r="D31573" s="32"/>
      <c r="G31573" s="32"/>
      <c r="I31573" s="7"/>
      <c r="J31573" s="7"/>
      <c r="K31573" s="7"/>
      <c r="N31573" s="7"/>
    </row>
    <row r="31574" spans="4:14" s="1" customFormat="1">
      <c r="D31574" s="32"/>
      <c r="G31574" s="32"/>
      <c r="I31574" s="7"/>
      <c r="J31574" s="7"/>
      <c r="K31574" s="7"/>
      <c r="N31574" s="7"/>
    </row>
    <row r="31575" spans="4:14" s="1" customFormat="1">
      <c r="D31575" s="32"/>
      <c r="G31575" s="32"/>
      <c r="I31575" s="7"/>
      <c r="J31575" s="7"/>
      <c r="K31575" s="7"/>
      <c r="N31575" s="7"/>
    </row>
    <row r="31576" spans="4:14" s="1" customFormat="1">
      <c r="D31576" s="32"/>
      <c r="G31576" s="32"/>
      <c r="I31576" s="7"/>
      <c r="J31576" s="7"/>
      <c r="K31576" s="7"/>
      <c r="N31576" s="7"/>
    </row>
    <row r="31577" spans="4:14" s="1" customFormat="1">
      <c r="D31577" s="32"/>
      <c r="G31577" s="32"/>
      <c r="I31577" s="7"/>
      <c r="J31577" s="7"/>
      <c r="K31577" s="7"/>
      <c r="N31577" s="7"/>
    </row>
    <row r="31578" spans="4:14" s="1" customFormat="1">
      <c r="D31578" s="32"/>
      <c r="G31578" s="32"/>
      <c r="I31578" s="7"/>
      <c r="J31578" s="7"/>
      <c r="K31578" s="7"/>
      <c r="N31578" s="7"/>
    </row>
    <row r="31579" spans="4:14" s="1" customFormat="1">
      <c r="D31579" s="32"/>
      <c r="G31579" s="32"/>
      <c r="I31579" s="7"/>
      <c r="J31579" s="7"/>
      <c r="K31579" s="7"/>
      <c r="N31579" s="7"/>
    </row>
    <row r="31580" spans="4:14" s="1" customFormat="1">
      <c r="D31580" s="32"/>
      <c r="G31580" s="32"/>
      <c r="I31580" s="7"/>
      <c r="J31580" s="7"/>
      <c r="K31580" s="7"/>
      <c r="N31580" s="7"/>
    </row>
    <row r="31581" spans="4:14" s="1" customFormat="1">
      <c r="D31581" s="32"/>
      <c r="G31581" s="32"/>
      <c r="I31581" s="7"/>
      <c r="J31581" s="7"/>
      <c r="K31581" s="7"/>
      <c r="N31581" s="7"/>
    </row>
    <row r="31582" spans="4:14" s="1" customFormat="1">
      <c r="D31582" s="32"/>
      <c r="G31582" s="32"/>
      <c r="I31582" s="7"/>
      <c r="J31582" s="7"/>
      <c r="K31582" s="7"/>
      <c r="N31582" s="7"/>
    </row>
    <row r="31583" spans="4:14" s="1" customFormat="1">
      <c r="D31583" s="32"/>
      <c r="G31583" s="32"/>
      <c r="I31583" s="7"/>
      <c r="J31583" s="7"/>
      <c r="K31583" s="7"/>
      <c r="N31583" s="7"/>
    </row>
    <row r="31584" spans="4:14" s="1" customFormat="1">
      <c r="D31584" s="32"/>
      <c r="G31584" s="32"/>
      <c r="I31584" s="7"/>
      <c r="J31584" s="7"/>
      <c r="K31584" s="7"/>
      <c r="N31584" s="7"/>
    </row>
    <row r="31585" spans="4:14" s="1" customFormat="1">
      <c r="D31585" s="32"/>
      <c r="G31585" s="32"/>
      <c r="I31585" s="7"/>
      <c r="J31585" s="7"/>
      <c r="K31585" s="7"/>
      <c r="N31585" s="7"/>
    </row>
    <row r="31586" spans="4:14" s="1" customFormat="1">
      <c r="D31586" s="32"/>
      <c r="G31586" s="32"/>
      <c r="I31586" s="7"/>
      <c r="J31586" s="7"/>
      <c r="K31586" s="7"/>
      <c r="N31586" s="7"/>
    </row>
    <row r="31587" spans="4:14" s="1" customFormat="1">
      <c r="D31587" s="32"/>
      <c r="G31587" s="32"/>
      <c r="I31587" s="7"/>
      <c r="J31587" s="7"/>
      <c r="K31587" s="7"/>
      <c r="N31587" s="7"/>
    </row>
    <row r="31588" spans="4:14" s="1" customFormat="1">
      <c r="D31588" s="32"/>
      <c r="G31588" s="32"/>
      <c r="I31588" s="7"/>
      <c r="J31588" s="7"/>
      <c r="K31588" s="7"/>
      <c r="N31588" s="7"/>
    </row>
    <row r="31589" spans="4:14" s="1" customFormat="1">
      <c r="D31589" s="32"/>
      <c r="G31589" s="32"/>
      <c r="I31589" s="7"/>
      <c r="J31589" s="7"/>
      <c r="K31589" s="7"/>
      <c r="N31589" s="7"/>
    </row>
    <row r="31590" spans="4:14" s="1" customFormat="1">
      <c r="D31590" s="32"/>
      <c r="G31590" s="32"/>
      <c r="I31590" s="7"/>
      <c r="J31590" s="7"/>
      <c r="K31590" s="7"/>
      <c r="N31590" s="7"/>
    </row>
    <row r="31591" spans="4:14" s="1" customFormat="1">
      <c r="D31591" s="32"/>
      <c r="G31591" s="32"/>
      <c r="I31591" s="7"/>
      <c r="J31591" s="7"/>
      <c r="K31591" s="7"/>
      <c r="N31591" s="7"/>
    </row>
    <row r="31592" spans="4:14" s="1" customFormat="1">
      <c r="D31592" s="32"/>
      <c r="G31592" s="32"/>
      <c r="I31592" s="7"/>
      <c r="J31592" s="7"/>
      <c r="K31592" s="7"/>
      <c r="N31592" s="7"/>
    </row>
    <row r="31593" spans="4:14" s="1" customFormat="1">
      <c r="D31593" s="32"/>
      <c r="G31593" s="32"/>
      <c r="I31593" s="7"/>
      <c r="J31593" s="7"/>
      <c r="K31593" s="7"/>
      <c r="N31593" s="7"/>
    </row>
    <row r="31594" spans="4:14" s="1" customFormat="1">
      <c r="D31594" s="32"/>
      <c r="G31594" s="32"/>
      <c r="I31594" s="7"/>
      <c r="J31594" s="7"/>
      <c r="K31594" s="7"/>
      <c r="N31594" s="7"/>
    </row>
    <row r="31595" spans="4:14" s="1" customFormat="1">
      <c r="D31595" s="32"/>
      <c r="G31595" s="32"/>
      <c r="I31595" s="7"/>
      <c r="J31595" s="7"/>
      <c r="K31595" s="7"/>
      <c r="N31595" s="7"/>
    </row>
    <row r="31596" spans="4:14" s="1" customFormat="1">
      <c r="D31596" s="32"/>
      <c r="G31596" s="32"/>
      <c r="I31596" s="7"/>
      <c r="J31596" s="7"/>
      <c r="K31596" s="7"/>
      <c r="N31596" s="7"/>
    </row>
    <row r="31597" spans="4:14" s="1" customFormat="1">
      <c r="D31597" s="32"/>
      <c r="G31597" s="32"/>
      <c r="I31597" s="7"/>
      <c r="J31597" s="7"/>
      <c r="K31597" s="7"/>
      <c r="N31597" s="7"/>
    </row>
    <row r="31598" spans="4:14" s="1" customFormat="1">
      <c r="D31598" s="32"/>
      <c r="G31598" s="32"/>
      <c r="I31598" s="7"/>
      <c r="J31598" s="7"/>
      <c r="K31598" s="7"/>
      <c r="N31598" s="7"/>
    </row>
    <row r="31599" spans="4:14" s="1" customFormat="1">
      <c r="D31599" s="32"/>
      <c r="G31599" s="32"/>
      <c r="I31599" s="7"/>
      <c r="J31599" s="7"/>
      <c r="K31599" s="7"/>
      <c r="N31599" s="7"/>
    </row>
    <row r="31600" spans="4:14" s="1" customFormat="1">
      <c r="D31600" s="32"/>
      <c r="G31600" s="32"/>
      <c r="I31600" s="7"/>
      <c r="J31600" s="7"/>
      <c r="K31600" s="7"/>
      <c r="N31600" s="7"/>
    </row>
    <row r="31601" spans="4:14" s="1" customFormat="1">
      <c r="D31601" s="32"/>
      <c r="G31601" s="32"/>
      <c r="I31601" s="7"/>
      <c r="J31601" s="7"/>
      <c r="K31601" s="7"/>
      <c r="N31601" s="7"/>
    </row>
    <row r="31602" spans="4:14" s="1" customFormat="1">
      <c r="D31602" s="32"/>
      <c r="G31602" s="32"/>
      <c r="I31602" s="7"/>
      <c r="J31602" s="7"/>
      <c r="K31602" s="7"/>
      <c r="N31602" s="7"/>
    </row>
    <row r="31603" spans="4:14" s="1" customFormat="1">
      <c r="D31603" s="32"/>
      <c r="G31603" s="32"/>
      <c r="I31603" s="7"/>
      <c r="J31603" s="7"/>
      <c r="K31603" s="7"/>
      <c r="N31603" s="7"/>
    </row>
    <row r="31604" spans="4:14" s="1" customFormat="1">
      <c r="D31604" s="32"/>
      <c r="G31604" s="32"/>
      <c r="I31604" s="7"/>
      <c r="J31604" s="7"/>
      <c r="K31604" s="7"/>
      <c r="N31604" s="7"/>
    </row>
    <row r="31605" spans="4:14" s="1" customFormat="1">
      <c r="D31605" s="32"/>
      <c r="G31605" s="32"/>
      <c r="I31605" s="7"/>
      <c r="J31605" s="7"/>
      <c r="K31605" s="7"/>
      <c r="N31605" s="7"/>
    </row>
    <row r="31606" spans="4:14" s="1" customFormat="1">
      <c r="D31606" s="32"/>
      <c r="G31606" s="32"/>
      <c r="I31606" s="7"/>
      <c r="J31606" s="7"/>
      <c r="K31606" s="7"/>
      <c r="N31606" s="7"/>
    </row>
    <row r="31607" spans="4:14" s="1" customFormat="1">
      <c r="D31607" s="32"/>
      <c r="G31607" s="32"/>
      <c r="I31607" s="7"/>
      <c r="J31607" s="7"/>
      <c r="K31607" s="7"/>
      <c r="N31607" s="7"/>
    </row>
    <row r="31608" spans="4:14" s="1" customFormat="1">
      <c r="D31608" s="32"/>
      <c r="G31608" s="32"/>
      <c r="I31608" s="7"/>
      <c r="J31608" s="7"/>
      <c r="K31608" s="7"/>
      <c r="N31608" s="7"/>
    </row>
    <row r="31609" spans="4:14" s="1" customFormat="1">
      <c r="D31609" s="32"/>
      <c r="G31609" s="32"/>
      <c r="I31609" s="7"/>
      <c r="J31609" s="7"/>
      <c r="K31609" s="7"/>
      <c r="N31609" s="7"/>
    </row>
    <row r="31610" spans="4:14" s="1" customFormat="1">
      <c r="D31610" s="32"/>
      <c r="G31610" s="32"/>
      <c r="I31610" s="7"/>
      <c r="J31610" s="7"/>
      <c r="K31610" s="7"/>
      <c r="N31610" s="7"/>
    </row>
    <row r="31611" spans="4:14" s="1" customFormat="1">
      <c r="D31611" s="32"/>
      <c r="G31611" s="32"/>
      <c r="I31611" s="7"/>
      <c r="J31611" s="7"/>
      <c r="K31611" s="7"/>
      <c r="N31611" s="7"/>
    </row>
    <row r="31612" spans="4:14" s="1" customFormat="1">
      <c r="D31612" s="32"/>
      <c r="G31612" s="32"/>
      <c r="I31612" s="7"/>
      <c r="J31612" s="7"/>
      <c r="K31612" s="7"/>
      <c r="N31612" s="7"/>
    </row>
    <row r="31613" spans="4:14" s="1" customFormat="1">
      <c r="D31613" s="32"/>
      <c r="G31613" s="32"/>
      <c r="I31613" s="7"/>
      <c r="J31613" s="7"/>
      <c r="K31613" s="7"/>
      <c r="N31613" s="7"/>
    </row>
    <row r="31614" spans="4:14" s="1" customFormat="1">
      <c r="D31614" s="32"/>
      <c r="G31614" s="32"/>
      <c r="I31614" s="7"/>
      <c r="J31614" s="7"/>
      <c r="K31614" s="7"/>
      <c r="N31614" s="7"/>
    </row>
    <row r="31615" spans="4:14" s="1" customFormat="1">
      <c r="D31615" s="32"/>
      <c r="G31615" s="32"/>
      <c r="I31615" s="7"/>
      <c r="J31615" s="7"/>
      <c r="K31615" s="7"/>
      <c r="N31615" s="7"/>
    </row>
    <row r="31616" spans="4:14" s="1" customFormat="1">
      <c r="D31616" s="32"/>
      <c r="G31616" s="32"/>
      <c r="I31616" s="7"/>
      <c r="J31616" s="7"/>
      <c r="K31616" s="7"/>
      <c r="N31616" s="7"/>
    </row>
    <row r="31617" spans="4:14" s="1" customFormat="1">
      <c r="D31617" s="32"/>
      <c r="G31617" s="32"/>
      <c r="I31617" s="7"/>
      <c r="J31617" s="7"/>
      <c r="K31617" s="7"/>
      <c r="N31617" s="7"/>
    </row>
    <row r="31618" spans="4:14" s="1" customFormat="1">
      <c r="D31618" s="32"/>
      <c r="G31618" s="32"/>
      <c r="I31618" s="7"/>
      <c r="J31618" s="7"/>
      <c r="K31618" s="7"/>
      <c r="N31618" s="7"/>
    </row>
    <row r="31619" spans="4:14" s="1" customFormat="1">
      <c r="D31619" s="32"/>
      <c r="G31619" s="32"/>
      <c r="I31619" s="7"/>
      <c r="J31619" s="7"/>
      <c r="K31619" s="7"/>
      <c r="N31619" s="7"/>
    </row>
    <row r="31620" spans="4:14" s="1" customFormat="1">
      <c r="D31620" s="32"/>
      <c r="G31620" s="32"/>
      <c r="I31620" s="7"/>
      <c r="J31620" s="7"/>
      <c r="K31620" s="7"/>
      <c r="N31620" s="7"/>
    </row>
    <row r="31621" spans="4:14" s="1" customFormat="1">
      <c r="D31621" s="32"/>
      <c r="G31621" s="32"/>
      <c r="I31621" s="7"/>
      <c r="J31621" s="7"/>
      <c r="K31621" s="7"/>
      <c r="N31621" s="7"/>
    </row>
    <row r="31622" spans="4:14" s="1" customFormat="1">
      <c r="D31622" s="32"/>
      <c r="G31622" s="32"/>
      <c r="I31622" s="7"/>
      <c r="J31622" s="7"/>
      <c r="K31622" s="7"/>
      <c r="N31622" s="7"/>
    </row>
    <row r="31623" spans="4:14" s="1" customFormat="1">
      <c r="D31623" s="32"/>
      <c r="G31623" s="32"/>
      <c r="I31623" s="7"/>
      <c r="J31623" s="7"/>
      <c r="K31623" s="7"/>
      <c r="N31623" s="7"/>
    </row>
    <row r="31624" spans="4:14" s="1" customFormat="1">
      <c r="D31624" s="32"/>
      <c r="G31624" s="32"/>
      <c r="I31624" s="7"/>
      <c r="J31624" s="7"/>
      <c r="K31624" s="7"/>
      <c r="N31624" s="7"/>
    </row>
    <row r="31625" spans="4:14" s="1" customFormat="1">
      <c r="D31625" s="32"/>
      <c r="G31625" s="32"/>
      <c r="I31625" s="7"/>
      <c r="J31625" s="7"/>
      <c r="K31625" s="7"/>
      <c r="N31625" s="7"/>
    </row>
    <row r="31626" spans="4:14" s="1" customFormat="1">
      <c r="D31626" s="32"/>
      <c r="G31626" s="32"/>
      <c r="I31626" s="7"/>
      <c r="J31626" s="7"/>
      <c r="K31626" s="7"/>
      <c r="N31626" s="7"/>
    </row>
    <row r="31627" spans="4:14" s="1" customFormat="1">
      <c r="D31627" s="32"/>
      <c r="G31627" s="32"/>
      <c r="I31627" s="7"/>
      <c r="J31627" s="7"/>
      <c r="K31627" s="7"/>
      <c r="N31627" s="7"/>
    </row>
    <row r="31628" spans="4:14" s="1" customFormat="1">
      <c r="D31628" s="32"/>
      <c r="G31628" s="32"/>
      <c r="I31628" s="7"/>
      <c r="J31628" s="7"/>
      <c r="K31628" s="7"/>
      <c r="N31628" s="7"/>
    </row>
    <row r="31629" spans="4:14" s="1" customFormat="1">
      <c r="D31629" s="32"/>
      <c r="G31629" s="32"/>
      <c r="I31629" s="7"/>
      <c r="J31629" s="7"/>
      <c r="K31629" s="7"/>
      <c r="N31629" s="7"/>
    </row>
    <row r="31630" spans="4:14" s="1" customFormat="1">
      <c r="D31630" s="32"/>
      <c r="G31630" s="32"/>
      <c r="I31630" s="7"/>
      <c r="J31630" s="7"/>
      <c r="K31630" s="7"/>
      <c r="N31630" s="7"/>
    </row>
    <row r="31631" spans="4:14" s="1" customFormat="1">
      <c r="D31631" s="32"/>
      <c r="G31631" s="32"/>
      <c r="I31631" s="7"/>
      <c r="J31631" s="7"/>
      <c r="K31631" s="7"/>
      <c r="N31631" s="7"/>
    </row>
    <row r="31632" spans="4:14" s="1" customFormat="1">
      <c r="D31632" s="32"/>
      <c r="G31632" s="32"/>
      <c r="I31632" s="7"/>
      <c r="J31632" s="7"/>
      <c r="K31632" s="7"/>
      <c r="N31632" s="7"/>
    </row>
    <row r="31633" spans="4:14" s="1" customFormat="1">
      <c r="D31633" s="32"/>
      <c r="G31633" s="32"/>
      <c r="I31633" s="7"/>
      <c r="J31633" s="7"/>
      <c r="K31633" s="7"/>
      <c r="N31633" s="7"/>
    </row>
    <row r="31634" spans="4:14" s="1" customFormat="1">
      <c r="D31634" s="32"/>
      <c r="G31634" s="32"/>
      <c r="I31634" s="7"/>
      <c r="J31634" s="7"/>
      <c r="K31634" s="7"/>
      <c r="N31634" s="7"/>
    </row>
    <row r="31635" spans="4:14" s="1" customFormat="1">
      <c r="D31635" s="32"/>
      <c r="G31635" s="32"/>
      <c r="I31635" s="7"/>
      <c r="J31635" s="7"/>
      <c r="K31635" s="7"/>
      <c r="N31635" s="7"/>
    </row>
    <row r="31636" spans="4:14" s="1" customFormat="1">
      <c r="D31636" s="32"/>
      <c r="G31636" s="32"/>
      <c r="I31636" s="7"/>
      <c r="J31636" s="7"/>
      <c r="K31636" s="7"/>
      <c r="N31636" s="7"/>
    </row>
    <row r="31637" spans="4:14" s="1" customFormat="1">
      <c r="D31637" s="32"/>
      <c r="G31637" s="32"/>
      <c r="I31637" s="7"/>
      <c r="J31637" s="7"/>
      <c r="K31637" s="7"/>
      <c r="N31637" s="7"/>
    </row>
    <row r="31638" spans="4:14" s="1" customFormat="1">
      <c r="D31638" s="32"/>
      <c r="G31638" s="32"/>
      <c r="I31638" s="7"/>
      <c r="J31638" s="7"/>
      <c r="K31638" s="7"/>
      <c r="N31638" s="7"/>
    </row>
    <row r="31639" spans="4:14" s="1" customFormat="1">
      <c r="D31639" s="32"/>
      <c r="G31639" s="32"/>
      <c r="I31639" s="7"/>
      <c r="J31639" s="7"/>
      <c r="K31639" s="7"/>
      <c r="N31639" s="7"/>
    </row>
    <row r="31640" spans="4:14" s="1" customFormat="1">
      <c r="D31640" s="32"/>
      <c r="G31640" s="32"/>
      <c r="I31640" s="7"/>
      <c r="J31640" s="7"/>
      <c r="K31640" s="7"/>
      <c r="N31640" s="7"/>
    </row>
    <row r="31641" spans="4:14" s="1" customFormat="1">
      <c r="D31641" s="32"/>
      <c r="G31641" s="32"/>
      <c r="I31641" s="7"/>
      <c r="J31641" s="7"/>
      <c r="K31641" s="7"/>
      <c r="N31641" s="7"/>
    </row>
    <row r="31642" spans="4:14" s="1" customFormat="1">
      <c r="D31642" s="32"/>
      <c r="G31642" s="32"/>
      <c r="I31642" s="7"/>
      <c r="J31642" s="7"/>
      <c r="K31642" s="7"/>
      <c r="N31642" s="7"/>
    </row>
    <row r="31643" spans="4:14" s="1" customFormat="1">
      <c r="D31643" s="32"/>
      <c r="G31643" s="32"/>
      <c r="I31643" s="7"/>
      <c r="J31643" s="7"/>
      <c r="K31643" s="7"/>
      <c r="N31643" s="7"/>
    </row>
    <row r="31644" spans="4:14" s="1" customFormat="1">
      <c r="D31644" s="32"/>
      <c r="G31644" s="32"/>
      <c r="I31644" s="7"/>
      <c r="J31644" s="7"/>
      <c r="K31644" s="7"/>
      <c r="N31644" s="7"/>
    </row>
    <row r="31645" spans="4:14" s="1" customFormat="1">
      <c r="D31645" s="32"/>
      <c r="G31645" s="32"/>
      <c r="I31645" s="7"/>
      <c r="J31645" s="7"/>
      <c r="K31645" s="7"/>
      <c r="N31645" s="7"/>
    </row>
    <row r="31646" spans="4:14" s="1" customFormat="1">
      <c r="D31646" s="32"/>
      <c r="G31646" s="32"/>
      <c r="I31646" s="7"/>
      <c r="J31646" s="7"/>
      <c r="K31646" s="7"/>
      <c r="N31646" s="7"/>
    </row>
    <row r="31647" spans="4:14" s="1" customFormat="1">
      <c r="D31647" s="32"/>
      <c r="G31647" s="32"/>
      <c r="I31647" s="7"/>
      <c r="J31647" s="7"/>
      <c r="K31647" s="7"/>
      <c r="N31647" s="7"/>
    </row>
    <row r="31648" spans="4:14" s="1" customFormat="1">
      <c r="D31648" s="32"/>
      <c r="G31648" s="32"/>
      <c r="I31648" s="7"/>
      <c r="J31648" s="7"/>
      <c r="K31648" s="7"/>
      <c r="N31648" s="7"/>
    </row>
    <row r="31649" spans="4:14" s="1" customFormat="1">
      <c r="D31649" s="32"/>
      <c r="G31649" s="32"/>
      <c r="I31649" s="7"/>
      <c r="J31649" s="7"/>
      <c r="K31649" s="7"/>
      <c r="N31649" s="7"/>
    </row>
    <row r="31650" spans="4:14" s="1" customFormat="1">
      <c r="D31650" s="32"/>
      <c r="G31650" s="32"/>
      <c r="I31650" s="7"/>
      <c r="J31650" s="7"/>
      <c r="K31650" s="7"/>
      <c r="N31650" s="7"/>
    </row>
    <row r="31651" spans="4:14" s="1" customFormat="1">
      <c r="D31651" s="32"/>
      <c r="G31651" s="32"/>
      <c r="I31651" s="7"/>
      <c r="J31651" s="7"/>
      <c r="K31651" s="7"/>
      <c r="N31651" s="7"/>
    </row>
    <row r="31652" spans="4:14" s="1" customFormat="1">
      <c r="D31652" s="32"/>
      <c r="G31652" s="32"/>
      <c r="I31652" s="7"/>
      <c r="J31652" s="7"/>
      <c r="K31652" s="7"/>
      <c r="N31652" s="7"/>
    </row>
    <row r="31653" spans="4:14" s="1" customFormat="1">
      <c r="D31653" s="32"/>
      <c r="G31653" s="32"/>
      <c r="I31653" s="7"/>
      <c r="J31653" s="7"/>
      <c r="K31653" s="7"/>
      <c r="N31653" s="7"/>
    </row>
    <row r="31654" spans="4:14" s="1" customFormat="1">
      <c r="D31654" s="32"/>
      <c r="G31654" s="32"/>
      <c r="I31654" s="7"/>
      <c r="J31654" s="7"/>
      <c r="K31654" s="7"/>
      <c r="N31654" s="7"/>
    </row>
    <row r="31655" spans="4:14" s="1" customFormat="1">
      <c r="D31655" s="32"/>
      <c r="G31655" s="32"/>
      <c r="I31655" s="7"/>
      <c r="J31655" s="7"/>
      <c r="K31655" s="7"/>
      <c r="N31655" s="7"/>
    </row>
    <row r="31656" spans="4:14" s="1" customFormat="1">
      <c r="D31656" s="32"/>
      <c r="G31656" s="32"/>
      <c r="I31656" s="7"/>
      <c r="J31656" s="7"/>
      <c r="K31656" s="7"/>
      <c r="N31656" s="7"/>
    </row>
    <row r="31657" spans="4:14" s="1" customFormat="1">
      <c r="D31657" s="32"/>
      <c r="G31657" s="32"/>
      <c r="I31657" s="7"/>
      <c r="J31657" s="7"/>
      <c r="K31657" s="7"/>
      <c r="N31657" s="7"/>
    </row>
    <row r="31658" spans="4:14" s="1" customFormat="1">
      <c r="D31658" s="32"/>
      <c r="G31658" s="32"/>
      <c r="I31658" s="7"/>
      <c r="J31658" s="7"/>
      <c r="K31658" s="7"/>
      <c r="N31658" s="7"/>
    </row>
    <row r="31659" spans="4:14" s="1" customFormat="1">
      <c r="D31659" s="32"/>
      <c r="G31659" s="32"/>
      <c r="I31659" s="7"/>
      <c r="J31659" s="7"/>
      <c r="K31659" s="7"/>
      <c r="N31659" s="7"/>
    </row>
    <row r="31660" spans="4:14" s="1" customFormat="1">
      <c r="D31660" s="32"/>
      <c r="G31660" s="32"/>
      <c r="I31660" s="7"/>
      <c r="J31660" s="7"/>
      <c r="K31660" s="7"/>
      <c r="N31660" s="7"/>
    </row>
    <row r="31661" spans="4:14" s="1" customFormat="1">
      <c r="D31661" s="32"/>
      <c r="G31661" s="32"/>
      <c r="I31661" s="7"/>
      <c r="J31661" s="7"/>
      <c r="K31661" s="7"/>
      <c r="N31661" s="7"/>
    </row>
    <row r="31662" spans="4:14" s="1" customFormat="1">
      <c r="D31662" s="32"/>
      <c r="G31662" s="32"/>
      <c r="I31662" s="7"/>
      <c r="J31662" s="7"/>
      <c r="K31662" s="7"/>
      <c r="N31662" s="7"/>
    </row>
    <row r="31663" spans="4:14" s="1" customFormat="1">
      <c r="D31663" s="32"/>
      <c r="G31663" s="32"/>
      <c r="I31663" s="7"/>
      <c r="J31663" s="7"/>
      <c r="K31663" s="7"/>
      <c r="N31663" s="7"/>
    </row>
    <row r="31664" spans="4:14" s="1" customFormat="1">
      <c r="D31664" s="32"/>
      <c r="G31664" s="32"/>
      <c r="I31664" s="7"/>
      <c r="J31664" s="7"/>
      <c r="K31664" s="7"/>
      <c r="N31664" s="7"/>
    </row>
    <row r="31665" spans="4:14" s="1" customFormat="1">
      <c r="D31665" s="32"/>
      <c r="G31665" s="32"/>
      <c r="I31665" s="7"/>
      <c r="J31665" s="7"/>
      <c r="K31665" s="7"/>
      <c r="N31665" s="7"/>
    </row>
    <row r="31666" spans="4:14" s="1" customFormat="1">
      <c r="D31666" s="32"/>
      <c r="G31666" s="32"/>
      <c r="I31666" s="7"/>
      <c r="J31666" s="7"/>
      <c r="K31666" s="7"/>
      <c r="N31666" s="7"/>
    </row>
    <row r="31667" spans="4:14" s="1" customFormat="1">
      <c r="D31667" s="32"/>
      <c r="G31667" s="32"/>
      <c r="I31667" s="7"/>
      <c r="J31667" s="7"/>
      <c r="K31667" s="7"/>
      <c r="N31667" s="7"/>
    </row>
    <row r="31668" spans="4:14" s="1" customFormat="1">
      <c r="D31668" s="32"/>
      <c r="G31668" s="32"/>
      <c r="I31668" s="7"/>
      <c r="J31668" s="7"/>
      <c r="K31668" s="7"/>
      <c r="N31668" s="7"/>
    </row>
    <row r="31669" spans="4:14" s="1" customFormat="1">
      <c r="D31669" s="32"/>
      <c r="G31669" s="32"/>
      <c r="I31669" s="7"/>
      <c r="J31669" s="7"/>
      <c r="K31669" s="7"/>
      <c r="N31669" s="7"/>
    </row>
    <row r="31670" spans="4:14" s="1" customFormat="1">
      <c r="D31670" s="32"/>
      <c r="G31670" s="32"/>
      <c r="I31670" s="7"/>
      <c r="J31670" s="7"/>
      <c r="K31670" s="7"/>
      <c r="N31670" s="7"/>
    </row>
    <row r="31671" spans="4:14" s="1" customFormat="1">
      <c r="D31671" s="32"/>
      <c r="G31671" s="32"/>
      <c r="I31671" s="7"/>
      <c r="J31671" s="7"/>
      <c r="K31671" s="7"/>
      <c r="N31671" s="7"/>
    </row>
    <row r="31672" spans="4:14" s="1" customFormat="1">
      <c r="D31672" s="32"/>
      <c r="G31672" s="32"/>
      <c r="I31672" s="7"/>
      <c r="J31672" s="7"/>
      <c r="K31672" s="7"/>
      <c r="N31672" s="7"/>
    </row>
    <row r="31673" spans="4:14" s="1" customFormat="1">
      <c r="D31673" s="32"/>
      <c r="G31673" s="32"/>
      <c r="I31673" s="7"/>
      <c r="J31673" s="7"/>
      <c r="K31673" s="7"/>
      <c r="N31673" s="7"/>
    </row>
    <row r="31674" spans="4:14" s="1" customFormat="1">
      <c r="D31674" s="32"/>
      <c r="G31674" s="32"/>
      <c r="I31674" s="7"/>
      <c r="J31674" s="7"/>
      <c r="K31674" s="7"/>
      <c r="N31674" s="7"/>
    </row>
    <row r="31675" spans="4:14" s="1" customFormat="1">
      <c r="D31675" s="32"/>
      <c r="G31675" s="32"/>
      <c r="I31675" s="7"/>
      <c r="J31675" s="7"/>
      <c r="K31675" s="7"/>
      <c r="N31675" s="7"/>
    </row>
    <row r="31676" spans="4:14" s="1" customFormat="1">
      <c r="D31676" s="32"/>
      <c r="G31676" s="32"/>
      <c r="I31676" s="7"/>
      <c r="J31676" s="7"/>
      <c r="K31676" s="7"/>
      <c r="N31676" s="7"/>
    </row>
    <row r="31677" spans="4:14" s="1" customFormat="1">
      <c r="D31677" s="32"/>
      <c r="G31677" s="32"/>
      <c r="I31677" s="7"/>
      <c r="J31677" s="7"/>
      <c r="K31677" s="7"/>
      <c r="N31677" s="7"/>
    </row>
    <row r="31678" spans="4:14" s="1" customFormat="1">
      <c r="D31678" s="32"/>
      <c r="G31678" s="32"/>
      <c r="I31678" s="7"/>
      <c r="J31678" s="7"/>
      <c r="K31678" s="7"/>
      <c r="N31678" s="7"/>
    </row>
    <row r="31679" spans="4:14" s="1" customFormat="1">
      <c r="D31679" s="32"/>
      <c r="G31679" s="32"/>
      <c r="I31679" s="7"/>
      <c r="J31679" s="7"/>
      <c r="K31679" s="7"/>
      <c r="N31679" s="7"/>
    </row>
    <row r="31680" spans="4:14" s="1" customFormat="1">
      <c r="D31680" s="32"/>
      <c r="G31680" s="32"/>
      <c r="I31680" s="7"/>
      <c r="J31680" s="7"/>
      <c r="K31680" s="7"/>
      <c r="N31680" s="7"/>
    </row>
    <row r="31681" spans="4:14" s="1" customFormat="1">
      <c r="D31681" s="32"/>
      <c r="G31681" s="32"/>
      <c r="I31681" s="7"/>
      <c r="J31681" s="7"/>
      <c r="K31681" s="7"/>
      <c r="N31681" s="7"/>
    </row>
    <row r="31682" spans="4:14" s="1" customFormat="1">
      <c r="D31682" s="32"/>
      <c r="G31682" s="32"/>
      <c r="I31682" s="7"/>
      <c r="J31682" s="7"/>
      <c r="K31682" s="7"/>
      <c r="N31682" s="7"/>
    </row>
    <row r="31683" spans="4:14" s="1" customFormat="1">
      <c r="D31683" s="32"/>
      <c r="G31683" s="32"/>
      <c r="I31683" s="7"/>
      <c r="J31683" s="7"/>
      <c r="K31683" s="7"/>
      <c r="N31683" s="7"/>
    </row>
    <row r="31684" spans="4:14" s="1" customFormat="1">
      <c r="D31684" s="32"/>
      <c r="G31684" s="32"/>
      <c r="I31684" s="7"/>
      <c r="J31684" s="7"/>
      <c r="K31684" s="7"/>
      <c r="N31684" s="7"/>
    </row>
    <row r="31685" spans="4:14" s="1" customFormat="1">
      <c r="D31685" s="32"/>
      <c r="G31685" s="32"/>
      <c r="I31685" s="7"/>
      <c r="J31685" s="7"/>
      <c r="K31685" s="7"/>
      <c r="N31685" s="7"/>
    </row>
    <row r="31686" spans="4:14" s="1" customFormat="1">
      <c r="D31686" s="32"/>
      <c r="G31686" s="32"/>
      <c r="I31686" s="7"/>
      <c r="J31686" s="7"/>
      <c r="K31686" s="7"/>
      <c r="N31686" s="7"/>
    </row>
    <row r="31687" spans="4:14" s="1" customFormat="1">
      <c r="D31687" s="32"/>
      <c r="G31687" s="32"/>
      <c r="I31687" s="7"/>
      <c r="J31687" s="7"/>
      <c r="K31687" s="7"/>
      <c r="N31687" s="7"/>
    </row>
    <row r="31688" spans="4:14" s="1" customFormat="1">
      <c r="D31688" s="32"/>
      <c r="G31688" s="32"/>
      <c r="I31688" s="7"/>
      <c r="J31688" s="7"/>
      <c r="K31688" s="7"/>
      <c r="N31688" s="7"/>
    </row>
    <row r="31689" spans="4:14" s="1" customFormat="1">
      <c r="D31689" s="32"/>
      <c r="G31689" s="32"/>
      <c r="I31689" s="7"/>
      <c r="J31689" s="7"/>
      <c r="K31689" s="7"/>
      <c r="N31689" s="7"/>
    </row>
    <row r="31690" spans="4:14" s="1" customFormat="1">
      <c r="D31690" s="32"/>
      <c r="G31690" s="32"/>
      <c r="I31690" s="7"/>
      <c r="J31690" s="7"/>
      <c r="K31690" s="7"/>
      <c r="N31690" s="7"/>
    </row>
    <row r="31691" spans="4:14" s="1" customFormat="1">
      <c r="D31691" s="32"/>
      <c r="G31691" s="32"/>
      <c r="I31691" s="7"/>
      <c r="J31691" s="7"/>
      <c r="K31691" s="7"/>
      <c r="N31691" s="7"/>
    </row>
    <row r="31692" spans="4:14" s="1" customFormat="1">
      <c r="D31692" s="32"/>
      <c r="G31692" s="32"/>
      <c r="I31692" s="7"/>
      <c r="J31692" s="7"/>
      <c r="K31692" s="7"/>
      <c r="N31692" s="7"/>
    </row>
    <row r="31693" spans="4:14" s="1" customFormat="1">
      <c r="D31693" s="32"/>
      <c r="G31693" s="32"/>
      <c r="I31693" s="7"/>
      <c r="J31693" s="7"/>
      <c r="K31693" s="7"/>
      <c r="N31693" s="7"/>
    </row>
    <row r="31694" spans="4:14" s="1" customFormat="1">
      <c r="D31694" s="32"/>
      <c r="G31694" s="32"/>
      <c r="I31694" s="7"/>
      <c r="J31694" s="7"/>
      <c r="K31694" s="7"/>
      <c r="N31694" s="7"/>
    </row>
    <row r="31695" spans="4:14" s="1" customFormat="1">
      <c r="D31695" s="32"/>
      <c r="G31695" s="32"/>
      <c r="I31695" s="7"/>
      <c r="J31695" s="7"/>
      <c r="K31695" s="7"/>
      <c r="N31695" s="7"/>
    </row>
    <row r="31696" spans="4:14" s="1" customFormat="1">
      <c r="D31696" s="32"/>
      <c r="G31696" s="32"/>
      <c r="I31696" s="7"/>
      <c r="J31696" s="7"/>
      <c r="K31696" s="7"/>
      <c r="N31696" s="7"/>
    </row>
    <row r="31697" spans="4:14" s="1" customFormat="1">
      <c r="D31697" s="32"/>
      <c r="G31697" s="32"/>
      <c r="I31697" s="7"/>
      <c r="J31697" s="7"/>
      <c r="K31697" s="7"/>
      <c r="N31697" s="7"/>
    </row>
    <row r="31698" spans="4:14" s="1" customFormat="1">
      <c r="D31698" s="32"/>
      <c r="G31698" s="32"/>
      <c r="I31698" s="7"/>
      <c r="J31698" s="7"/>
      <c r="K31698" s="7"/>
      <c r="N31698" s="7"/>
    </row>
    <row r="31699" spans="4:14" s="1" customFormat="1">
      <c r="D31699" s="32"/>
      <c r="G31699" s="32"/>
      <c r="I31699" s="7"/>
      <c r="J31699" s="7"/>
      <c r="K31699" s="7"/>
      <c r="N31699" s="7"/>
    </row>
    <row r="31700" spans="4:14" s="1" customFormat="1">
      <c r="D31700" s="32"/>
      <c r="G31700" s="32"/>
      <c r="I31700" s="7"/>
      <c r="J31700" s="7"/>
      <c r="K31700" s="7"/>
      <c r="N31700" s="7"/>
    </row>
    <row r="31701" spans="4:14" s="1" customFormat="1">
      <c r="D31701" s="32"/>
      <c r="G31701" s="32"/>
      <c r="I31701" s="7"/>
      <c r="J31701" s="7"/>
      <c r="K31701" s="7"/>
      <c r="N31701" s="7"/>
    </row>
    <row r="31702" spans="4:14" s="1" customFormat="1">
      <c r="D31702" s="32"/>
      <c r="G31702" s="32"/>
      <c r="I31702" s="7"/>
      <c r="J31702" s="7"/>
      <c r="K31702" s="7"/>
      <c r="N31702" s="7"/>
    </row>
    <row r="31703" spans="4:14" s="1" customFormat="1">
      <c r="D31703" s="32"/>
      <c r="G31703" s="32"/>
      <c r="I31703" s="7"/>
      <c r="J31703" s="7"/>
      <c r="K31703" s="7"/>
      <c r="N31703" s="7"/>
    </row>
    <row r="31704" spans="4:14" s="1" customFormat="1">
      <c r="D31704" s="32"/>
      <c r="G31704" s="32"/>
      <c r="I31704" s="7"/>
      <c r="J31704" s="7"/>
      <c r="K31704" s="7"/>
      <c r="N31704" s="7"/>
    </row>
    <row r="31705" spans="4:14" s="1" customFormat="1">
      <c r="D31705" s="32"/>
      <c r="G31705" s="32"/>
      <c r="I31705" s="7"/>
      <c r="J31705" s="7"/>
      <c r="K31705" s="7"/>
      <c r="N31705" s="7"/>
    </row>
    <row r="31706" spans="4:14" s="1" customFormat="1">
      <c r="D31706" s="32"/>
      <c r="G31706" s="32"/>
      <c r="I31706" s="7"/>
      <c r="J31706" s="7"/>
      <c r="K31706" s="7"/>
      <c r="N31706" s="7"/>
    </row>
    <row r="31707" spans="4:14" s="1" customFormat="1">
      <c r="D31707" s="32"/>
      <c r="G31707" s="32"/>
      <c r="I31707" s="7"/>
      <c r="J31707" s="7"/>
      <c r="K31707" s="7"/>
      <c r="N31707" s="7"/>
    </row>
    <row r="31708" spans="4:14" s="1" customFormat="1">
      <c r="D31708" s="32"/>
      <c r="G31708" s="32"/>
      <c r="I31708" s="7"/>
      <c r="J31708" s="7"/>
      <c r="K31708" s="7"/>
      <c r="N31708" s="7"/>
    </row>
    <row r="31709" spans="4:14" s="1" customFormat="1">
      <c r="D31709" s="32"/>
      <c r="G31709" s="32"/>
      <c r="I31709" s="7"/>
      <c r="J31709" s="7"/>
      <c r="K31709" s="7"/>
      <c r="N31709" s="7"/>
    </row>
    <row r="31710" spans="4:14" s="1" customFormat="1">
      <c r="D31710" s="32"/>
      <c r="G31710" s="32"/>
      <c r="I31710" s="7"/>
      <c r="J31710" s="7"/>
      <c r="K31710" s="7"/>
      <c r="N31710" s="7"/>
    </row>
    <row r="31711" spans="4:14" s="1" customFormat="1">
      <c r="D31711" s="32"/>
      <c r="G31711" s="32"/>
      <c r="I31711" s="7"/>
      <c r="J31711" s="7"/>
      <c r="K31711" s="7"/>
      <c r="N31711" s="7"/>
    </row>
    <row r="31712" spans="4:14" s="1" customFormat="1">
      <c r="D31712" s="32"/>
      <c r="G31712" s="32"/>
      <c r="I31712" s="7"/>
      <c r="J31712" s="7"/>
      <c r="K31712" s="7"/>
      <c r="N31712" s="7"/>
    </row>
    <row r="31713" spans="4:14" s="1" customFormat="1">
      <c r="D31713" s="32"/>
      <c r="G31713" s="32"/>
      <c r="I31713" s="7"/>
      <c r="J31713" s="7"/>
      <c r="K31713" s="7"/>
      <c r="N31713" s="7"/>
    </row>
    <row r="31714" spans="4:14" s="1" customFormat="1">
      <c r="D31714" s="32"/>
      <c r="G31714" s="32"/>
      <c r="I31714" s="7"/>
      <c r="J31714" s="7"/>
      <c r="K31714" s="7"/>
      <c r="N31714" s="7"/>
    </row>
    <row r="31715" spans="4:14" s="1" customFormat="1">
      <c r="D31715" s="32"/>
      <c r="G31715" s="32"/>
      <c r="I31715" s="7"/>
      <c r="J31715" s="7"/>
      <c r="K31715" s="7"/>
      <c r="N31715" s="7"/>
    </row>
    <row r="31716" spans="4:14" s="1" customFormat="1">
      <c r="D31716" s="32"/>
      <c r="G31716" s="32"/>
      <c r="I31716" s="7"/>
      <c r="J31716" s="7"/>
      <c r="K31716" s="7"/>
      <c r="N31716" s="7"/>
    </row>
    <row r="31717" spans="4:14" s="1" customFormat="1">
      <c r="D31717" s="32"/>
      <c r="G31717" s="32"/>
      <c r="I31717" s="7"/>
      <c r="J31717" s="7"/>
      <c r="K31717" s="7"/>
      <c r="N31717" s="7"/>
    </row>
    <row r="31718" spans="4:14" s="1" customFormat="1">
      <c r="D31718" s="32"/>
      <c r="G31718" s="32"/>
      <c r="I31718" s="7"/>
      <c r="J31718" s="7"/>
      <c r="K31718" s="7"/>
      <c r="N31718" s="7"/>
    </row>
    <row r="31719" spans="4:14" s="1" customFormat="1">
      <c r="D31719" s="32"/>
      <c r="G31719" s="32"/>
      <c r="I31719" s="7"/>
      <c r="J31719" s="7"/>
      <c r="K31719" s="7"/>
      <c r="N31719" s="7"/>
    </row>
    <row r="31720" spans="4:14" s="1" customFormat="1">
      <c r="D31720" s="32"/>
      <c r="G31720" s="32"/>
      <c r="I31720" s="7"/>
      <c r="J31720" s="7"/>
      <c r="K31720" s="7"/>
      <c r="N31720" s="7"/>
    </row>
    <row r="31721" spans="4:14" s="1" customFormat="1">
      <c r="D31721" s="32"/>
      <c r="G31721" s="32"/>
      <c r="I31721" s="7"/>
      <c r="J31721" s="7"/>
      <c r="K31721" s="7"/>
      <c r="N31721" s="7"/>
    </row>
    <row r="31722" spans="4:14" s="1" customFormat="1">
      <c r="D31722" s="32"/>
      <c r="G31722" s="32"/>
      <c r="I31722" s="7"/>
      <c r="J31722" s="7"/>
      <c r="K31722" s="7"/>
      <c r="N31722" s="7"/>
    </row>
    <row r="31723" spans="4:14" s="1" customFormat="1">
      <c r="D31723" s="32"/>
      <c r="G31723" s="32"/>
      <c r="I31723" s="7"/>
      <c r="J31723" s="7"/>
      <c r="K31723" s="7"/>
      <c r="N31723" s="7"/>
    </row>
    <row r="31724" spans="4:14" s="1" customFormat="1">
      <c r="D31724" s="32"/>
      <c r="G31724" s="32"/>
      <c r="I31724" s="7"/>
      <c r="J31724" s="7"/>
      <c r="K31724" s="7"/>
      <c r="N31724" s="7"/>
    </row>
    <row r="31725" spans="4:14" s="1" customFormat="1">
      <c r="D31725" s="32"/>
      <c r="G31725" s="32"/>
      <c r="I31725" s="7"/>
      <c r="J31725" s="7"/>
      <c r="K31725" s="7"/>
      <c r="N31725" s="7"/>
    </row>
    <row r="31726" spans="4:14" s="1" customFormat="1">
      <c r="D31726" s="32"/>
      <c r="G31726" s="32"/>
      <c r="I31726" s="7"/>
      <c r="J31726" s="7"/>
      <c r="K31726" s="7"/>
      <c r="N31726" s="7"/>
    </row>
    <row r="31727" spans="4:14" s="1" customFormat="1">
      <c r="D31727" s="32"/>
      <c r="G31727" s="32"/>
      <c r="I31727" s="7"/>
      <c r="J31727" s="7"/>
      <c r="K31727" s="7"/>
      <c r="N31727" s="7"/>
    </row>
    <row r="31728" spans="4:14" s="1" customFormat="1">
      <c r="D31728" s="32"/>
      <c r="G31728" s="32"/>
      <c r="I31728" s="7"/>
      <c r="J31728" s="7"/>
      <c r="K31728" s="7"/>
      <c r="N31728" s="7"/>
    </row>
    <row r="31729" spans="4:14" s="1" customFormat="1">
      <c r="D31729" s="32"/>
      <c r="G31729" s="32"/>
      <c r="I31729" s="7"/>
      <c r="J31729" s="7"/>
      <c r="K31729" s="7"/>
      <c r="N31729" s="7"/>
    </row>
    <row r="31730" spans="4:14" s="1" customFormat="1">
      <c r="D31730" s="32"/>
      <c r="G31730" s="32"/>
      <c r="I31730" s="7"/>
      <c r="J31730" s="7"/>
      <c r="K31730" s="7"/>
      <c r="N31730" s="7"/>
    </row>
    <row r="31731" spans="4:14" s="1" customFormat="1">
      <c r="D31731" s="32"/>
      <c r="G31731" s="32"/>
      <c r="I31731" s="7"/>
      <c r="J31731" s="7"/>
      <c r="K31731" s="7"/>
      <c r="N31731" s="7"/>
    </row>
    <row r="31732" spans="4:14" s="1" customFormat="1">
      <c r="D31732" s="32"/>
      <c r="G31732" s="32"/>
      <c r="I31732" s="7"/>
      <c r="J31732" s="7"/>
      <c r="K31732" s="7"/>
      <c r="N31732" s="7"/>
    </row>
    <row r="31733" spans="4:14" s="1" customFormat="1">
      <c r="D31733" s="32"/>
      <c r="G31733" s="32"/>
      <c r="I31733" s="7"/>
      <c r="J31733" s="7"/>
      <c r="K31733" s="7"/>
      <c r="N31733" s="7"/>
    </row>
    <row r="31734" spans="4:14" s="1" customFormat="1">
      <c r="D31734" s="32"/>
      <c r="G31734" s="32"/>
      <c r="I31734" s="7"/>
      <c r="J31734" s="7"/>
      <c r="K31734" s="7"/>
      <c r="N31734" s="7"/>
    </row>
    <row r="31735" spans="4:14" s="1" customFormat="1">
      <c r="D31735" s="32"/>
      <c r="G31735" s="32"/>
      <c r="I31735" s="7"/>
      <c r="J31735" s="7"/>
      <c r="K31735" s="7"/>
      <c r="N31735" s="7"/>
    </row>
    <row r="31736" spans="4:14" s="1" customFormat="1">
      <c r="D31736" s="32"/>
      <c r="G31736" s="32"/>
      <c r="I31736" s="7"/>
      <c r="J31736" s="7"/>
      <c r="K31736" s="7"/>
      <c r="N31736" s="7"/>
    </row>
    <row r="31737" spans="4:14" s="1" customFormat="1">
      <c r="D31737" s="32"/>
      <c r="G31737" s="32"/>
      <c r="I31737" s="7"/>
      <c r="J31737" s="7"/>
      <c r="K31737" s="7"/>
      <c r="N31737" s="7"/>
    </row>
    <row r="31738" spans="4:14" s="1" customFormat="1">
      <c r="D31738" s="32"/>
      <c r="G31738" s="32"/>
      <c r="I31738" s="7"/>
      <c r="J31738" s="7"/>
      <c r="K31738" s="7"/>
      <c r="N31738" s="7"/>
    </row>
    <row r="31739" spans="4:14" s="1" customFormat="1">
      <c r="D31739" s="32"/>
      <c r="G31739" s="32"/>
      <c r="I31739" s="7"/>
      <c r="J31739" s="7"/>
      <c r="K31739" s="7"/>
      <c r="N31739" s="7"/>
    </row>
    <row r="31740" spans="4:14" s="1" customFormat="1">
      <c r="D31740" s="32"/>
      <c r="G31740" s="32"/>
      <c r="I31740" s="7"/>
      <c r="J31740" s="7"/>
      <c r="K31740" s="7"/>
      <c r="N31740" s="7"/>
    </row>
    <row r="31741" spans="4:14" s="1" customFormat="1">
      <c r="D31741" s="32"/>
      <c r="G31741" s="32"/>
      <c r="I31741" s="7"/>
      <c r="J31741" s="7"/>
      <c r="K31741" s="7"/>
      <c r="N31741" s="7"/>
    </row>
    <row r="31742" spans="4:14" s="1" customFormat="1">
      <c r="D31742" s="32"/>
      <c r="G31742" s="32"/>
      <c r="I31742" s="7"/>
      <c r="J31742" s="7"/>
      <c r="K31742" s="7"/>
      <c r="N31742" s="7"/>
    </row>
    <row r="31743" spans="4:14" s="1" customFormat="1">
      <c r="D31743" s="32"/>
      <c r="G31743" s="32"/>
      <c r="I31743" s="7"/>
      <c r="J31743" s="7"/>
      <c r="K31743" s="7"/>
      <c r="N31743" s="7"/>
    </row>
    <row r="31744" spans="4:14" s="1" customFormat="1">
      <c r="D31744" s="32"/>
      <c r="G31744" s="32"/>
      <c r="I31744" s="7"/>
      <c r="J31744" s="7"/>
      <c r="K31744" s="7"/>
      <c r="N31744" s="7"/>
    </row>
    <row r="31745" spans="4:14" s="1" customFormat="1">
      <c r="D31745" s="32"/>
      <c r="G31745" s="32"/>
      <c r="I31745" s="7"/>
      <c r="J31745" s="7"/>
      <c r="K31745" s="7"/>
      <c r="N31745" s="7"/>
    </row>
    <row r="31746" spans="4:14" s="1" customFormat="1">
      <c r="D31746" s="32"/>
      <c r="G31746" s="32"/>
      <c r="I31746" s="7"/>
      <c r="J31746" s="7"/>
      <c r="K31746" s="7"/>
      <c r="N31746" s="7"/>
    </row>
    <row r="31747" spans="4:14" s="1" customFormat="1">
      <c r="D31747" s="32"/>
      <c r="G31747" s="32"/>
      <c r="I31747" s="7"/>
      <c r="J31747" s="7"/>
      <c r="K31747" s="7"/>
      <c r="N31747" s="7"/>
    </row>
    <row r="31748" spans="4:14" s="1" customFormat="1">
      <c r="D31748" s="32"/>
      <c r="G31748" s="32"/>
      <c r="I31748" s="7"/>
      <c r="J31748" s="7"/>
      <c r="K31748" s="7"/>
      <c r="N31748" s="7"/>
    </row>
    <row r="31749" spans="4:14" s="1" customFormat="1">
      <c r="D31749" s="32"/>
      <c r="G31749" s="32"/>
      <c r="I31749" s="7"/>
      <c r="J31749" s="7"/>
      <c r="K31749" s="7"/>
      <c r="N31749" s="7"/>
    </row>
    <row r="31750" spans="4:14" s="1" customFormat="1">
      <c r="D31750" s="32"/>
      <c r="G31750" s="32"/>
      <c r="I31750" s="7"/>
      <c r="J31750" s="7"/>
      <c r="K31750" s="7"/>
      <c r="N31750" s="7"/>
    </row>
    <row r="31751" spans="4:14" s="1" customFormat="1">
      <c r="D31751" s="32"/>
      <c r="G31751" s="32"/>
      <c r="I31751" s="7"/>
      <c r="J31751" s="7"/>
      <c r="K31751" s="7"/>
      <c r="N31751" s="7"/>
    </row>
    <row r="31752" spans="4:14" s="1" customFormat="1">
      <c r="D31752" s="32"/>
      <c r="G31752" s="32"/>
      <c r="I31752" s="7"/>
      <c r="J31752" s="7"/>
      <c r="K31752" s="7"/>
      <c r="N31752" s="7"/>
    </row>
    <row r="31753" spans="4:14" s="1" customFormat="1">
      <c r="D31753" s="32"/>
      <c r="G31753" s="32"/>
      <c r="I31753" s="7"/>
      <c r="J31753" s="7"/>
      <c r="K31753" s="7"/>
      <c r="N31753" s="7"/>
    </row>
    <row r="31754" spans="4:14" s="1" customFormat="1">
      <c r="D31754" s="32"/>
      <c r="G31754" s="32"/>
      <c r="I31754" s="7"/>
      <c r="J31754" s="7"/>
      <c r="K31754" s="7"/>
      <c r="N31754" s="7"/>
    </row>
    <row r="31755" spans="4:14" s="1" customFormat="1">
      <c r="D31755" s="32"/>
      <c r="G31755" s="32"/>
      <c r="I31755" s="7"/>
      <c r="J31755" s="7"/>
      <c r="K31755" s="7"/>
      <c r="N31755" s="7"/>
    </row>
    <row r="31756" spans="4:14" s="1" customFormat="1">
      <c r="D31756" s="32"/>
      <c r="G31756" s="32"/>
      <c r="I31756" s="7"/>
      <c r="J31756" s="7"/>
      <c r="K31756" s="7"/>
      <c r="N31756" s="7"/>
    </row>
    <row r="31757" spans="4:14" s="1" customFormat="1">
      <c r="D31757" s="32"/>
      <c r="G31757" s="32"/>
      <c r="I31757" s="7"/>
      <c r="J31757" s="7"/>
      <c r="K31757" s="7"/>
      <c r="N31757" s="7"/>
    </row>
    <row r="31758" spans="4:14" s="1" customFormat="1">
      <c r="D31758" s="32"/>
      <c r="G31758" s="32"/>
      <c r="I31758" s="7"/>
      <c r="J31758" s="7"/>
      <c r="K31758" s="7"/>
      <c r="N31758" s="7"/>
    </row>
    <row r="31759" spans="4:14" s="1" customFormat="1">
      <c r="D31759" s="32"/>
      <c r="G31759" s="32"/>
      <c r="I31759" s="7"/>
      <c r="J31759" s="7"/>
      <c r="K31759" s="7"/>
      <c r="N31759" s="7"/>
    </row>
    <row r="31760" spans="4:14" s="1" customFormat="1">
      <c r="D31760" s="32"/>
      <c r="G31760" s="32"/>
      <c r="I31760" s="7"/>
      <c r="J31760" s="7"/>
      <c r="K31760" s="7"/>
      <c r="N31760" s="7"/>
    </row>
    <row r="31761" spans="4:14" s="1" customFormat="1">
      <c r="D31761" s="32"/>
      <c r="G31761" s="32"/>
      <c r="I31761" s="7"/>
      <c r="J31761" s="7"/>
      <c r="K31761" s="7"/>
      <c r="N31761" s="7"/>
    </row>
    <row r="31762" spans="4:14" s="1" customFormat="1">
      <c r="D31762" s="32"/>
      <c r="G31762" s="32"/>
      <c r="I31762" s="7"/>
      <c r="J31762" s="7"/>
      <c r="K31762" s="7"/>
      <c r="N31762" s="7"/>
    </row>
    <row r="31763" spans="4:14" s="1" customFormat="1">
      <c r="D31763" s="32"/>
      <c r="G31763" s="32"/>
      <c r="I31763" s="7"/>
      <c r="J31763" s="7"/>
      <c r="K31763" s="7"/>
      <c r="N31763" s="7"/>
    </row>
    <row r="31764" spans="4:14" s="1" customFormat="1">
      <c r="D31764" s="32"/>
      <c r="G31764" s="32"/>
      <c r="I31764" s="7"/>
      <c r="J31764" s="7"/>
      <c r="K31764" s="7"/>
      <c r="N31764" s="7"/>
    </row>
    <row r="31765" spans="4:14" s="1" customFormat="1">
      <c r="D31765" s="32"/>
      <c r="G31765" s="32"/>
      <c r="I31765" s="7"/>
      <c r="J31765" s="7"/>
      <c r="K31765" s="7"/>
      <c r="N31765" s="7"/>
    </row>
    <row r="31766" spans="4:14" s="1" customFormat="1">
      <c r="D31766" s="32"/>
      <c r="G31766" s="32"/>
      <c r="I31766" s="7"/>
      <c r="J31766" s="7"/>
      <c r="K31766" s="7"/>
      <c r="N31766" s="7"/>
    </row>
    <row r="31767" spans="4:14" s="1" customFormat="1">
      <c r="D31767" s="32"/>
      <c r="G31767" s="32"/>
      <c r="I31767" s="7"/>
      <c r="J31767" s="7"/>
      <c r="K31767" s="7"/>
      <c r="N31767" s="7"/>
    </row>
    <row r="31768" spans="4:14" s="1" customFormat="1">
      <c r="D31768" s="32"/>
      <c r="G31768" s="32"/>
      <c r="I31768" s="7"/>
      <c r="J31768" s="7"/>
      <c r="K31768" s="7"/>
      <c r="N31768" s="7"/>
    </row>
    <row r="31769" spans="4:14" s="1" customFormat="1">
      <c r="D31769" s="32"/>
      <c r="G31769" s="32"/>
      <c r="I31769" s="7"/>
      <c r="J31769" s="7"/>
      <c r="K31769" s="7"/>
      <c r="N31769" s="7"/>
    </row>
    <row r="31770" spans="4:14" s="1" customFormat="1">
      <c r="D31770" s="32"/>
      <c r="G31770" s="32"/>
      <c r="I31770" s="7"/>
      <c r="J31770" s="7"/>
      <c r="K31770" s="7"/>
      <c r="N31770" s="7"/>
    </row>
    <row r="31771" spans="4:14" s="1" customFormat="1">
      <c r="D31771" s="32"/>
      <c r="G31771" s="32"/>
      <c r="I31771" s="7"/>
      <c r="J31771" s="7"/>
      <c r="K31771" s="7"/>
      <c r="N31771" s="7"/>
    </row>
    <row r="31772" spans="4:14" s="1" customFormat="1">
      <c r="D31772" s="32"/>
      <c r="G31772" s="32"/>
      <c r="I31772" s="7"/>
      <c r="J31772" s="7"/>
      <c r="K31772" s="7"/>
      <c r="N31772" s="7"/>
    </row>
    <row r="31773" spans="4:14" s="1" customFormat="1">
      <c r="D31773" s="32"/>
      <c r="G31773" s="32"/>
      <c r="I31773" s="7"/>
      <c r="J31773" s="7"/>
      <c r="K31773" s="7"/>
      <c r="N31773" s="7"/>
    </row>
    <row r="31774" spans="4:14" s="1" customFormat="1">
      <c r="D31774" s="32"/>
      <c r="G31774" s="32"/>
      <c r="I31774" s="7"/>
      <c r="J31774" s="7"/>
      <c r="K31774" s="7"/>
      <c r="N31774" s="7"/>
    </row>
    <row r="31775" spans="4:14" s="1" customFormat="1">
      <c r="D31775" s="32"/>
      <c r="G31775" s="32"/>
      <c r="I31775" s="7"/>
      <c r="J31775" s="7"/>
      <c r="K31775" s="7"/>
      <c r="N31775" s="7"/>
    </row>
    <row r="31776" spans="4:14" s="1" customFormat="1">
      <c r="D31776" s="32"/>
      <c r="G31776" s="32"/>
      <c r="I31776" s="7"/>
      <c r="J31776" s="7"/>
      <c r="K31776" s="7"/>
      <c r="N31776" s="7"/>
    </row>
    <row r="31777" spans="4:14" s="1" customFormat="1">
      <c r="D31777" s="32"/>
      <c r="G31777" s="32"/>
      <c r="I31777" s="7"/>
      <c r="J31777" s="7"/>
      <c r="K31777" s="7"/>
      <c r="N31777" s="7"/>
    </row>
    <row r="31778" spans="4:14" s="1" customFormat="1">
      <c r="D31778" s="32"/>
      <c r="G31778" s="32"/>
      <c r="I31778" s="7"/>
      <c r="J31778" s="7"/>
      <c r="K31778" s="7"/>
      <c r="N31778" s="7"/>
    </row>
    <row r="31779" spans="4:14" s="1" customFormat="1">
      <c r="D31779" s="32"/>
      <c r="G31779" s="32"/>
      <c r="I31779" s="7"/>
      <c r="J31779" s="7"/>
      <c r="K31779" s="7"/>
      <c r="N31779" s="7"/>
    </row>
    <row r="31780" spans="4:14" s="1" customFormat="1">
      <c r="D31780" s="32"/>
      <c r="G31780" s="32"/>
      <c r="I31780" s="7"/>
      <c r="J31780" s="7"/>
      <c r="K31780" s="7"/>
      <c r="N31780" s="7"/>
    </row>
    <row r="31781" spans="4:14" s="1" customFormat="1">
      <c r="D31781" s="32"/>
      <c r="G31781" s="32"/>
      <c r="I31781" s="7"/>
      <c r="J31781" s="7"/>
      <c r="K31781" s="7"/>
      <c r="N31781" s="7"/>
    </row>
    <row r="31782" spans="4:14" s="1" customFormat="1">
      <c r="D31782" s="32"/>
      <c r="G31782" s="32"/>
      <c r="I31782" s="7"/>
      <c r="J31782" s="7"/>
      <c r="K31782" s="7"/>
      <c r="N31782" s="7"/>
    </row>
    <row r="31783" spans="4:14" s="1" customFormat="1">
      <c r="D31783" s="32"/>
      <c r="G31783" s="32"/>
      <c r="I31783" s="7"/>
      <c r="J31783" s="7"/>
      <c r="K31783" s="7"/>
      <c r="N31783" s="7"/>
    </row>
    <row r="31784" spans="4:14" s="1" customFormat="1">
      <c r="D31784" s="32"/>
      <c r="G31784" s="32"/>
      <c r="I31784" s="7"/>
      <c r="J31784" s="7"/>
      <c r="K31784" s="7"/>
      <c r="N31784" s="7"/>
    </row>
    <row r="31785" spans="4:14" s="1" customFormat="1">
      <c r="D31785" s="32"/>
      <c r="G31785" s="32"/>
      <c r="I31785" s="7"/>
      <c r="J31785" s="7"/>
      <c r="K31785" s="7"/>
      <c r="N31785" s="7"/>
    </row>
    <row r="31786" spans="4:14" s="1" customFormat="1">
      <c r="D31786" s="32"/>
      <c r="G31786" s="32"/>
      <c r="I31786" s="7"/>
      <c r="J31786" s="7"/>
      <c r="K31786" s="7"/>
      <c r="N31786" s="7"/>
    </row>
    <row r="31787" spans="4:14" s="1" customFormat="1">
      <c r="D31787" s="32"/>
      <c r="G31787" s="32"/>
      <c r="I31787" s="7"/>
      <c r="J31787" s="7"/>
      <c r="K31787" s="7"/>
      <c r="N31787" s="7"/>
    </row>
    <row r="31788" spans="4:14" s="1" customFormat="1">
      <c r="D31788" s="32"/>
      <c r="G31788" s="32"/>
      <c r="I31788" s="7"/>
      <c r="J31788" s="7"/>
      <c r="K31788" s="7"/>
      <c r="N31788" s="7"/>
    </row>
    <row r="31789" spans="4:14" s="1" customFormat="1">
      <c r="D31789" s="32"/>
      <c r="G31789" s="32"/>
      <c r="I31789" s="7"/>
      <c r="J31789" s="7"/>
      <c r="K31789" s="7"/>
      <c r="N31789" s="7"/>
    </row>
    <row r="31790" spans="4:14" s="1" customFormat="1">
      <c r="D31790" s="32"/>
      <c r="G31790" s="32"/>
      <c r="I31790" s="7"/>
      <c r="J31790" s="7"/>
      <c r="K31790" s="7"/>
      <c r="N31790" s="7"/>
    </row>
    <row r="31791" spans="4:14" s="1" customFormat="1">
      <c r="D31791" s="32"/>
      <c r="G31791" s="32"/>
      <c r="I31791" s="7"/>
      <c r="J31791" s="7"/>
      <c r="K31791" s="7"/>
      <c r="N31791" s="7"/>
    </row>
    <row r="31792" spans="4:14" s="1" customFormat="1">
      <c r="D31792" s="32"/>
      <c r="G31792" s="32"/>
      <c r="I31792" s="7"/>
      <c r="J31792" s="7"/>
      <c r="K31792" s="7"/>
      <c r="N31792" s="7"/>
    </row>
    <row r="31793" spans="4:14" s="1" customFormat="1">
      <c r="D31793" s="32"/>
      <c r="G31793" s="32"/>
      <c r="I31793" s="7"/>
      <c r="J31793" s="7"/>
      <c r="K31793" s="7"/>
      <c r="N31793" s="7"/>
    </row>
    <row r="31794" spans="4:14" s="1" customFormat="1">
      <c r="D31794" s="32"/>
      <c r="G31794" s="32"/>
      <c r="I31794" s="7"/>
      <c r="J31794" s="7"/>
      <c r="K31794" s="7"/>
      <c r="N31794" s="7"/>
    </row>
    <row r="31795" spans="4:14" s="1" customFormat="1">
      <c r="D31795" s="32"/>
      <c r="G31795" s="32"/>
      <c r="I31795" s="7"/>
      <c r="J31795" s="7"/>
      <c r="K31795" s="7"/>
      <c r="N31795" s="7"/>
    </row>
    <row r="31796" spans="4:14" s="1" customFormat="1">
      <c r="D31796" s="32"/>
      <c r="G31796" s="32"/>
      <c r="I31796" s="7"/>
      <c r="J31796" s="7"/>
      <c r="K31796" s="7"/>
      <c r="N31796" s="7"/>
    </row>
    <row r="31797" spans="4:14" s="1" customFormat="1">
      <c r="D31797" s="32"/>
      <c r="G31797" s="32"/>
      <c r="I31797" s="7"/>
      <c r="J31797" s="7"/>
      <c r="K31797" s="7"/>
      <c r="N31797" s="7"/>
    </row>
    <row r="31798" spans="4:14" s="1" customFormat="1">
      <c r="D31798" s="32"/>
      <c r="G31798" s="32"/>
      <c r="I31798" s="7"/>
      <c r="J31798" s="7"/>
      <c r="K31798" s="7"/>
      <c r="N31798" s="7"/>
    </row>
    <row r="31799" spans="4:14" s="1" customFormat="1">
      <c r="D31799" s="32"/>
      <c r="G31799" s="32"/>
      <c r="I31799" s="7"/>
      <c r="J31799" s="7"/>
      <c r="K31799" s="7"/>
      <c r="N31799" s="7"/>
    </row>
    <row r="31800" spans="4:14" s="1" customFormat="1">
      <c r="D31800" s="32"/>
      <c r="G31800" s="32"/>
      <c r="I31800" s="7"/>
      <c r="J31800" s="7"/>
      <c r="K31800" s="7"/>
      <c r="N31800" s="7"/>
    </row>
    <row r="31801" spans="4:14" s="1" customFormat="1">
      <c r="D31801" s="32"/>
      <c r="G31801" s="32"/>
      <c r="I31801" s="7"/>
      <c r="J31801" s="7"/>
      <c r="K31801" s="7"/>
      <c r="N31801" s="7"/>
    </row>
    <row r="31802" spans="4:14" s="1" customFormat="1">
      <c r="D31802" s="32"/>
      <c r="G31802" s="32"/>
      <c r="I31802" s="7"/>
      <c r="J31802" s="7"/>
      <c r="K31802" s="7"/>
      <c r="N31802" s="7"/>
    </row>
    <row r="31803" spans="4:14" s="1" customFormat="1">
      <c r="D31803" s="32"/>
      <c r="G31803" s="32"/>
      <c r="I31803" s="7"/>
      <c r="J31803" s="7"/>
      <c r="K31803" s="7"/>
      <c r="N31803" s="7"/>
    </row>
    <row r="31804" spans="4:14" s="1" customFormat="1">
      <c r="D31804" s="32"/>
      <c r="G31804" s="32"/>
      <c r="I31804" s="7"/>
      <c r="J31804" s="7"/>
      <c r="K31804" s="7"/>
      <c r="N31804" s="7"/>
    </row>
    <row r="31805" spans="4:14" s="1" customFormat="1">
      <c r="D31805" s="32"/>
      <c r="G31805" s="32"/>
      <c r="I31805" s="7"/>
      <c r="J31805" s="7"/>
      <c r="K31805" s="7"/>
      <c r="N31805" s="7"/>
    </row>
    <row r="31806" spans="4:14" s="1" customFormat="1">
      <c r="D31806" s="32"/>
      <c r="G31806" s="32"/>
      <c r="I31806" s="7"/>
      <c r="J31806" s="7"/>
      <c r="K31806" s="7"/>
      <c r="N31806" s="7"/>
    </row>
    <row r="31807" spans="4:14" s="1" customFormat="1">
      <c r="D31807" s="32"/>
      <c r="G31807" s="32"/>
      <c r="I31807" s="7"/>
      <c r="J31807" s="7"/>
      <c r="K31807" s="7"/>
      <c r="N31807" s="7"/>
    </row>
    <row r="31808" spans="4:14" s="1" customFormat="1">
      <c r="D31808" s="32"/>
      <c r="G31808" s="32"/>
      <c r="I31808" s="7"/>
      <c r="J31808" s="7"/>
      <c r="K31808" s="7"/>
      <c r="N31808" s="7"/>
    </row>
    <row r="31809" spans="4:14" s="1" customFormat="1">
      <c r="D31809" s="32"/>
      <c r="G31809" s="32"/>
      <c r="I31809" s="7"/>
      <c r="J31809" s="7"/>
      <c r="K31809" s="7"/>
      <c r="N31809" s="7"/>
    </row>
    <row r="31810" spans="4:14" s="1" customFormat="1">
      <c r="D31810" s="32"/>
      <c r="G31810" s="32"/>
      <c r="I31810" s="7"/>
      <c r="J31810" s="7"/>
      <c r="K31810" s="7"/>
      <c r="N31810" s="7"/>
    </row>
    <row r="31811" spans="4:14" s="1" customFormat="1">
      <c r="D31811" s="32"/>
      <c r="G31811" s="32"/>
      <c r="I31811" s="7"/>
      <c r="J31811" s="7"/>
      <c r="K31811" s="7"/>
      <c r="N31811" s="7"/>
    </row>
    <row r="31812" spans="4:14" s="1" customFormat="1">
      <c r="D31812" s="32"/>
      <c r="G31812" s="32"/>
      <c r="I31812" s="7"/>
      <c r="J31812" s="7"/>
      <c r="K31812" s="7"/>
      <c r="N31812" s="7"/>
    </row>
    <row r="31813" spans="4:14" s="1" customFormat="1">
      <c r="D31813" s="32"/>
      <c r="G31813" s="32"/>
      <c r="I31813" s="7"/>
      <c r="J31813" s="7"/>
      <c r="K31813" s="7"/>
      <c r="N31813" s="7"/>
    </row>
    <row r="31814" spans="4:14" s="1" customFormat="1">
      <c r="D31814" s="32"/>
      <c r="G31814" s="32"/>
      <c r="I31814" s="7"/>
      <c r="J31814" s="7"/>
      <c r="K31814" s="7"/>
      <c r="N31814" s="7"/>
    </row>
    <row r="31815" spans="4:14" s="1" customFormat="1">
      <c r="D31815" s="32"/>
      <c r="G31815" s="32"/>
      <c r="I31815" s="7"/>
      <c r="J31815" s="7"/>
      <c r="K31815" s="7"/>
      <c r="N31815" s="7"/>
    </row>
    <row r="31816" spans="4:14" s="1" customFormat="1">
      <c r="D31816" s="32"/>
      <c r="G31816" s="32"/>
      <c r="I31816" s="7"/>
      <c r="J31816" s="7"/>
      <c r="K31816" s="7"/>
      <c r="N31816" s="7"/>
    </row>
    <row r="31817" spans="4:14" s="1" customFormat="1">
      <c r="D31817" s="32"/>
      <c r="G31817" s="32"/>
      <c r="I31817" s="7"/>
      <c r="J31817" s="7"/>
      <c r="K31817" s="7"/>
      <c r="N31817" s="7"/>
    </row>
    <row r="31818" spans="4:14" s="1" customFormat="1">
      <c r="D31818" s="32"/>
      <c r="G31818" s="32"/>
      <c r="I31818" s="7"/>
      <c r="J31818" s="7"/>
      <c r="K31818" s="7"/>
      <c r="N31818" s="7"/>
    </row>
    <row r="31819" spans="4:14" s="1" customFormat="1">
      <c r="D31819" s="32"/>
      <c r="G31819" s="32"/>
      <c r="I31819" s="7"/>
      <c r="J31819" s="7"/>
      <c r="K31819" s="7"/>
      <c r="N31819" s="7"/>
    </row>
    <row r="31820" spans="4:14" s="1" customFormat="1">
      <c r="D31820" s="32"/>
      <c r="G31820" s="32"/>
      <c r="I31820" s="7"/>
      <c r="J31820" s="7"/>
      <c r="K31820" s="7"/>
      <c r="N31820" s="7"/>
    </row>
    <row r="31821" spans="4:14" s="1" customFormat="1">
      <c r="D31821" s="32"/>
      <c r="G31821" s="32"/>
      <c r="I31821" s="7"/>
      <c r="J31821" s="7"/>
      <c r="K31821" s="7"/>
      <c r="N31821" s="7"/>
    </row>
    <row r="31822" spans="4:14" s="1" customFormat="1">
      <c r="D31822" s="32"/>
      <c r="G31822" s="32"/>
      <c r="I31822" s="7"/>
      <c r="J31822" s="7"/>
      <c r="K31822" s="7"/>
      <c r="N31822" s="7"/>
    </row>
    <row r="31823" spans="4:14" s="1" customFormat="1">
      <c r="D31823" s="32"/>
      <c r="G31823" s="32"/>
      <c r="I31823" s="7"/>
      <c r="J31823" s="7"/>
      <c r="K31823" s="7"/>
      <c r="N31823" s="7"/>
    </row>
    <row r="31824" spans="4:14" s="1" customFormat="1">
      <c r="D31824" s="32"/>
      <c r="G31824" s="32"/>
      <c r="I31824" s="7"/>
      <c r="J31824" s="7"/>
      <c r="K31824" s="7"/>
      <c r="N31824" s="7"/>
    </row>
    <row r="31825" spans="4:14" s="1" customFormat="1">
      <c r="D31825" s="32"/>
      <c r="G31825" s="32"/>
      <c r="I31825" s="7"/>
      <c r="J31825" s="7"/>
      <c r="K31825" s="7"/>
      <c r="N31825" s="7"/>
    </row>
    <row r="31826" spans="4:14" s="1" customFormat="1">
      <c r="D31826" s="32"/>
      <c r="G31826" s="32"/>
      <c r="I31826" s="7"/>
      <c r="J31826" s="7"/>
      <c r="K31826" s="7"/>
      <c r="N31826" s="7"/>
    </row>
    <row r="31827" spans="4:14" s="1" customFormat="1">
      <c r="D31827" s="32"/>
      <c r="G31827" s="32"/>
      <c r="I31827" s="7"/>
      <c r="J31827" s="7"/>
      <c r="K31827" s="7"/>
      <c r="N31827" s="7"/>
    </row>
    <row r="31828" spans="4:14" s="1" customFormat="1">
      <c r="D31828" s="32"/>
      <c r="G31828" s="32"/>
      <c r="I31828" s="7"/>
      <c r="J31828" s="7"/>
      <c r="K31828" s="7"/>
      <c r="N31828" s="7"/>
    </row>
    <row r="31829" spans="4:14" s="1" customFormat="1">
      <c r="D31829" s="32"/>
      <c r="G31829" s="32"/>
      <c r="I31829" s="7"/>
      <c r="J31829" s="7"/>
      <c r="K31829" s="7"/>
      <c r="N31829" s="7"/>
    </row>
    <row r="31830" spans="4:14" s="1" customFormat="1">
      <c r="D31830" s="32"/>
      <c r="G31830" s="32"/>
      <c r="I31830" s="7"/>
      <c r="J31830" s="7"/>
      <c r="K31830" s="7"/>
      <c r="N31830" s="7"/>
    </row>
    <row r="31831" spans="4:14" s="1" customFormat="1">
      <c r="D31831" s="32"/>
      <c r="G31831" s="32"/>
      <c r="I31831" s="7"/>
      <c r="J31831" s="7"/>
      <c r="K31831" s="7"/>
      <c r="N31831" s="7"/>
    </row>
    <row r="31832" spans="4:14" s="1" customFormat="1">
      <c r="D31832" s="32"/>
      <c r="G31832" s="32"/>
      <c r="I31832" s="7"/>
      <c r="J31832" s="7"/>
      <c r="K31832" s="7"/>
      <c r="N31832" s="7"/>
    </row>
    <row r="31833" spans="4:14" s="1" customFormat="1">
      <c r="D31833" s="32"/>
      <c r="G31833" s="32"/>
      <c r="I31833" s="7"/>
      <c r="J31833" s="7"/>
      <c r="K31833" s="7"/>
      <c r="N31833" s="7"/>
    </row>
    <row r="31834" spans="4:14" s="1" customFormat="1">
      <c r="D31834" s="32"/>
      <c r="G31834" s="32"/>
      <c r="I31834" s="7"/>
      <c r="J31834" s="7"/>
      <c r="K31834" s="7"/>
      <c r="N31834" s="7"/>
    </row>
    <row r="31835" spans="4:14" s="1" customFormat="1">
      <c r="D31835" s="32"/>
      <c r="G31835" s="32"/>
      <c r="I31835" s="7"/>
      <c r="J31835" s="7"/>
      <c r="K31835" s="7"/>
      <c r="N31835" s="7"/>
    </row>
    <row r="31836" spans="4:14" s="1" customFormat="1">
      <c r="D31836" s="32"/>
      <c r="G31836" s="32"/>
      <c r="I31836" s="7"/>
      <c r="J31836" s="7"/>
      <c r="K31836" s="7"/>
      <c r="N31836" s="7"/>
    </row>
    <row r="31837" spans="4:14" s="1" customFormat="1">
      <c r="D31837" s="32"/>
      <c r="G31837" s="32"/>
      <c r="I31837" s="7"/>
      <c r="J31837" s="7"/>
      <c r="K31837" s="7"/>
      <c r="N31837" s="7"/>
    </row>
    <row r="31838" spans="4:14" s="1" customFormat="1">
      <c r="D31838" s="32"/>
      <c r="G31838" s="32"/>
      <c r="I31838" s="7"/>
      <c r="J31838" s="7"/>
      <c r="K31838" s="7"/>
      <c r="N31838" s="7"/>
    </row>
    <row r="31839" spans="4:14" s="1" customFormat="1">
      <c r="D31839" s="32"/>
      <c r="G31839" s="32"/>
      <c r="I31839" s="7"/>
      <c r="J31839" s="7"/>
      <c r="K31839" s="7"/>
      <c r="N31839" s="7"/>
    </row>
    <row r="31840" spans="4:14" s="1" customFormat="1">
      <c r="D31840" s="32"/>
      <c r="G31840" s="32"/>
      <c r="I31840" s="7"/>
      <c r="J31840" s="7"/>
      <c r="K31840" s="7"/>
      <c r="N31840" s="7"/>
    </row>
    <row r="31841" spans="4:14" s="1" customFormat="1">
      <c r="D31841" s="32"/>
      <c r="G31841" s="32"/>
      <c r="I31841" s="7"/>
      <c r="J31841" s="7"/>
      <c r="K31841" s="7"/>
      <c r="N31841" s="7"/>
    </row>
    <row r="31842" spans="4:14" s="1" customFormat="1">
      <c r="D31842" s="32"/>
      <c r="G31842" s="32"/>
      <c r="I31842" s="7"/>
      <c r="J31842" s="7"/>
      <c r="K31842" s="7"/>
      <c r="N31842" s="7"/>
    </row>
    <row r="31843" spans="4:14" s="1" customFormat="1">
      <c r="D31843" s="32"/>
      <c r="G31843" s="32"/>
      <c r="I31843" s="7"/>
      <c r="J31843" s="7"/>
      <c r="K31843" s="7"/>
      <c r="N31843" s="7"/>
    </row>
    <row r="31844" spans="4:14" s="1" customFormat="1">
      <c r="D31844" s="32"/>
      <c r="G31844" s="32"/>
      <c r="I31844" s="7"/>
      <c r="J31844" s="7"/>
      <c r="K31844" s="7"/>
      <c r="N31844" s="7"/>
    </row>
    <row r="31845" spans="4:14" s="1" customFormat="1">
      <c r="D31845" s="32"/>
      <c r="G31845" s="32"/>
      <c r="I31845" s="7"/>
      <c r="J31845" s="7"/>
      <c r="K31845" s="7"/>
      <c r="N31845" s="7"/>
    </row>
    <row r="31846" spans="4:14" s="1" customFormat="1">
      <c r="D31846" s="32"/>
      <c r="G31846" s="32"/>
      <c r="I31846" s="7"/>
      <c r="J31846" s="7"/>
      <c r="K31846" s="7"/>
      <c r="N31846" s="7"/>
    </row>
    <row r="31847" spans="4:14" s="1" customFormat="1">
      <c r="D31847" s="32"/>
      <c r="G31847" s="32"/>
      <c r="I31847" s="7"/>
      <c r="J31847" s="7"/>
      <c r="K31847" s="7"/>
      <c r="N31847" s="7"/>
    </row>
    <row r="31848" spans="4:14" s="1" customFormat="1">
      <c r="D31848" s="32"/>
      <c r="G31848" s="32"/>
      <c r="I31848" s="7"/>
      <c r="J31848" s="7"/>
      <c r="K31848" s="7"/>
      <c r="N31848" s="7"/>
    </row>
    <row r="31849" spans="4:14" s="1" customFormat="1">
      <c r="D31849" s="32"/>
      <c r="G31849" s="32"/>
      <c r="I31849" s="7"/>
      <c r="J31849" s="7"/>
      <c r="K31849" s="7"/>
      <c r="N31849" s="7"/>
    </row>
    <row r="31850" spans="4:14" s="1" customFormat="1">
      <c r="D31850" s="32"/>
      <c r="G31850" s="32"/>
      <c r="I31850" s="7"/>
      <c r="J31850" s="7"/>
      <c r="K31850" s="7"/>
      <c r="N31850" s="7"/>
    </row>
    <row r="31851" spans="4:14" s="1" customFormat="1">
      <c r="D31851" s="32"/>
      <c r="G31851" s="32"/>
      <c r="I31851" s="7"/>
      <c r="J31851" s="7"/>
      <c r="K31851" s="7"/>
      <c r="N31851" s="7"/>
    </row>
    <row r="31852" spans="4:14" s="1" customFormat="1">
      <c r="D31852" s="32"/>
      <c r="G31852" s="32"/>
      <c r="I31852" s="7"/>
      <c r="J31852" s="7"/>
      <c r="K31852" s="7"/>
      <c r="N31852" s="7"/>
    </row>
    <row r="31853" spans="4:14" s="1" customFormat="1">
      <c r="D31853" s="32"/>
      <c r="G31853" s="32"/>
      <c r="I31853" s="7"/>
      <c r="J31853" s="7"/>
      <c r="K31853" s="7"/>
      <c r="N31853" s="7"/>
    </row>
    <row r="31854" spans="4:14" s="1" customFormat="1">
      <c r="D31854" s="32"/>
      <c r="G31854" s="32"/>
      <c r="I31854" s="7"/>
      <c r="J31854" s="7"/>
      <c r="K31854" s="7"/>
      <c r="N31854" s="7"/>
    </row>
    <row r="31855" spans="4:14" s="1" customFormat="1">
      <c r="D31855" s="32"/>
      <c r="G31855" s="32"/>
      <c r="I31855" s="7"/>
      <c r="J31855" s="7"/>
      <c r="K31855" s="7"/>
      <c r="N31855" s="7"/>
    </row>
    <row r="31856" spans="4:14" s="1" customFormat="1">
      <c r="D31856" s="32"/>
      <c r="G31856" s="32"/>
      <c r="I31856" s="7"/>
      <c r="J31856" s="7"/>
      <c r="K31856" s="7"/>
      <c r="N31856" s="7"/>
    </row>
    <row r="31857" spans="4:14" s="1" customFormat="1">
      <c r="D31857" s="32"/>
      <c r="G31857" s="32"/>
      <c r="I31857" s="7"/>
      <c r="J31857" s="7"/>
      <c r="K31857" s="7"/>
      <c r="N31857" s="7"/>
    </row>
    <row r="31858" spans="4:14" s="1" customFormat="1">
      <c r="D31858" s="32"/>
      <c r="G31858" s="32"/>
      <c r="I31858" s="7"/>
      <c r="J31858" s="7"/>
      <c r="K31858" s="7"/>
      <c r="N31858" s="7"/>
    </row>
    <row r="31859" spans="4:14" s="1" customFormat="1">
      <c r="D31859" s="32"/>
      <c r="G31859" s="32"/>
      <c r="I31859" s="7"/>
      <c r="J31859" s="7"/>
      <c r="K31859" s="7"/>
      <c r="N31859" s="7"/>
    </row>
    <row r="31860" spans="4:14" s="1" customFormat="1">
      <c r="D31860" s="32"/>
      <c r="G31860" s="32"/>
      <c r="I31860" s="7"/>
      <c r="J31860" s="7"/>
      <c r="K31860" s="7"/>
      <c r="N31860" s="7"/>
    </row>
    <row r="31861" spans="4:14" s="1" customFormat="1">
      <c r="D31861" s="32"/>
      <c r="G31861" s="32"/>
      <c r="I31861" s="7"/>
      <c r="J31861" s="7"/>
      <c r="K31861" s="7"/>
      <c r="N31861" s="7"/>
    </row>
    <row r="31862" spans="4:14" s="1" customFormat="1">
      <c r="D31862" s="32"/>
      <c r="G31862" s="32"/>
      <c r="I31862" s="7"/>
      <c r="J31862" s="7"/>
      <c r="K31862" s="7"/>
      <c r="N31862" s="7"/>
    </row>
    <row r="31863" spans="4:14" s="1" customFormat="1">
      <c r="D31863" s="32"/>
      <c r="G31863" s="32"/>
      <c r="I31863" s="7"/>
      <c r="J31863" s="7"/>
      <c r="K31863" s="7"/>
      <c r="N31863" s="7"/>
    </row>
    <row r="31864" spans="4:14" s="1" customFormat="1">
      <c r="D31864" s="32"/>
      <c r="G31864" s="32"/>
      <c r="I31864" s="7"/>
      <c r="J31864" s="7"/>
      <c r="K31864" s="7"/>
      <c r="N31864" s="7"/>
    </row>
    <row r="31865" spans="4:14" s="1" customFormat="1">
      <c r="D31865" s="32"/>
      <c r="G31865" s="32"/>
      <c r="I31865" s="7"/>
      <c r="J31865" s="7"/>
      <c r="K31865" s="7"/>
      <c r="N31865" s="7"/>
    </row>
    <row r="31866" spans="4:14" s="1" customFormat="1">
      <c r="D31866" s="32"/>
      <c r="G31866" s="32"/>
      <c r="I31866" s="7"/>
      <c r="J31866" s="7"/>
      <c r="K31866" s="7"/>
      <c r="N31866" s="7"/>
    </row>
    <row r="31867" spans="4:14" s="1" customFormat="1">
      <c r="D31867" s="32"/>
      <c r="G31867" s="32"/>
      <c r="I31867" s="7"/>
      <c r="J31867" s="7"/>
      <c r="K31867" s="7"/>
      <c r="N31867" s="7"/>
    </row>
    <row r="31868" spans="4:14" s="1" customFormat="1">
      <c r="D31868" s="32"/>
      <c r="G31868" s="32"/>
      <c r="I31868" s="7"/>
      <c r="J31868" s="7"/>
      <c r="K31868" s="7"/>
      <c r="N31868" s="7"/>
    </row>
    <row r="31869" spans="4:14" s="1" customFormat="1">
      <c r="D31869" s="32"/>
      <c r="G31869" s="32"/>
      <c r="I31869" s="7"/>
      <c r="J31869" s="7"/>
      <c r="K31869" s="7"/>
      <c r="N31869" s="7"/>
    </row>
    <row r="31870" spans="4:14" s="1" customFormat="1">
      <c r="D31870" s="32"/>
      <c r="G31870" s="32"/>
      <c r="I31870" s="7"/>
      <c r="J31870" s="7"/>
      <c r="K31870" s="7"/>
      <c r="N31870" s="7"/>
    </row>
    <row r="31871" spans="4:14" s="1" customFormat="1">
      <c r="D31871" s="32"/>
      <c r="G31871" s="32"/>
      <c r="I31871" s="7"/>
      <c r="J31871" s="7"/>
      <c r="K31871" s="7"/>
      <c r="N31871" s="7"/>
    </row>
    <row r="31872" spans="4:14" s="1" customFormat="1">
      <c r="D31872" s="32"/>
      <c r="G31872" s="32"/>
      <c r="I31872" s="7"/>
      <c r="J31872" s="7"/>
      <c r="K31872" s="7"/>
      <c r="N31872" s="7"/>
    </row>
    <row r="31873" spans="4:14" s="1" customFormat="1">
      <c r="D31873" s="32"/>
      <c r="G31873" s="32"/>
      <c r="I31873" s="7"/>
      <c r="J31873" s="7"/>
      <c r="K31873" s="7"/>
      <c r="N31873" s="7"/>
    </row>
    <row r="31874" spans="4:14" s="1" customFormat="1">
      <c r="D31874" s="32"/>
      <c r="G31874" s="32"/>
      <c r="I31874" s="7"/>
      <c r="J31874" s="7"/>
      <c r="K31874" s="7"/>
      <c r="N31874" s="7"/>
    </row>
    <row r="31875" spans="4:14" s="1" customFormat="1">
      <c r="D31875" s="32"/>
      <c r="G31875" s="32"/>
      <c r="I31875" s="7"/>
      <c r="J31875" s="7"/>
      <c r="K31875" s="7"/>
      <c r="N31875" s="7"/>
    </row>
    <row r="31876" spans="4:14" s="1" customFormat="1">
      <c r="D31876" s="32"/>
      <c r="G31876" s="32"/>
      <c r="I31876" s="7"/>
      <c r="J31876" s="7"/>
      <c r="K31876" s="7"/>
      <c r="N31876" s="7"/>
    </row>
    <row r="31877" spans="4:14" s="1" customFormat="1">
      <c r="D31877" s="32"/>
      <c r="G31877" s="32"/>
      <c r="I31877" s="7"/>
      <c r="J31877" s="7"/>
      <c r="K31877" s="7"/>
      <c r="N31877" s="7"/>
    </row>
    <row r="31878" spans="4:14" s="1" customFormat="1">
      <c r="D31878" s="32"/>
      <c r="G31878" s="32"/>
      <c r="I31878" s="7"/>
      <c r="J31878" s="7"/>
      <c r="K31878" s="7"/>
      <c r="N31878" s="7"/>
    </row>
    <row r="31879" spans="4:14" s="1" customFormat="1">
      <c r="D31879" s="32"/>
      <c r="G31879" s="32"/>
      <c r="I31879" s="7"/>
      <c r="J31879" s="7"/>
      <c r="K31879" s="7"/>
      <c r="N31879" s="7"/>
    </row>
    <row r="31880" spans="4:14" s="1" customFormat="1">
      <c r="D31880" s="32"/>
      <c r="G31880" s="32"/>
      <c r="I31880" s="7"/>
      <c r="J31880" s="7"/>
      <c r="K31880" s="7"/>
      <c r="N31880" s="7"/>
    </row>
    <row r="31881" spans="4:14" s="1" customFormat="1">
      <c r="D31881" s="32"/>
      <c r="G31881" s="32"/>
      <c r="I31881" s="7"/>
      <c r="J31881" s="7"/>
      <c r="K31881" s="7"/>
      <c r="N31881" s="7"/>
    </row>
    <row r="31882" spans="4:14" s="1" customFormat="1">
      <c r="D31882" s="32"/>
      <c r="G31882" s="32"/>
      <c r="I31882" s="7"/>
      <c r="J31882" s="7"/>
      <c r="K31882" s="7"/>
      <c r="N31882" s="7"/>
    </row>
    <row r="31883" spans="4:14" s="1" customFormat="1">
      <c r="D31883" s="32"/>
      <c r="G31883" s="32"/>
      <c r="I31883" s="7"/>
      <c r="J31883" s="7"/>
      <c r="K31883" s="7"/>
      <c r="N31883" s="7"/>
    </row>
    <row r="31884" spans="4:14" s="1" customFormat="1">
      <c r="D31884" s="32"/>
      <c r="G31884" s="32"/>
      <c r="I31884" s="7"/>
      <c r="J31884" s="7"/>
      <c r="K31884" s="7"/>
      <c r="N31884" s="7"/>
    </row>
    <row r="31885" spans="4:14" s="1" customFormat="1">
      <c r="D31885" s="32"/>
      <c r="G31885" s="32"/>
      <c r="I31885" s="7"/>
      <c r="J31885" s="7"/>
      <c r="K31885" s="7"/>
      <c r="N31885" s="7"/>
    </row>
    <row r="31886" spans="4:14" s="1" customFormat="1">
      <c r="D31886" s="32"/>
      <c r="G31886" s="32"/>
      <c r="I31886" s="7"/>
      <c r="J31886" s="7"/>
      <c r="K31886" s="7"/>
      <c r="N31886" s="7"/>
    </row>
    <row r="31887" spans="4:14" s="1" customFormat="1">
      <c r="D31887" s="32"/>
      <c r="G31887" s="32"/>
      <c r="I31887" s="7"/>
      <c r="J31887" s="7"/>
      <c r="K31887" s="7"/>
      <c r="N31887" s="7"/>
    </row>
    <row r="31888" spans="4:14" s="1" customFormat="1">
      <c r="D31888" s="32"/>
      <c r="G31888" s="32"/>
      <c r="I31888" s="7"/>
      <c r="J31888" s="7"/>
      <c r="K31888" s="7"/>
      <c r="N31888" s="7"/>
    </row>
    <row r="31889" spans="4:14" s="1" customFormat="1">
      <c r="D31889" s="32"/>
      <c r="G31889" s="32"/>
      <c r="I31889" s="7"/>
      <c r="J31889" s="7"/>
      <c r="K31889" s="7"/>
      <c r="N31889" s="7"/>
    </row>
    <row r="31890" spans="4:14" s="1" customFormat="1">
      <c r="D31890" s="32"/>
      <c r="G31890" s="32"/>
      <c r="I31890" s="7"/>
      <c r="J31890" s="7"/>
      <c r="K31890" s="7"/>
      <c r="N31890" s="7"/>
    </row>
    <row r="31891" spans="4:14" s="1" customFormat="1">
      <c r="D31891" s="32"/>
      <c r="G31891" s="32"/>
      <c r="I31891" s="7"/>
      <c r="J31891" s="7"/>
      <c r="K31891" s="7"/>
      <c r="N31891" s="7"/>
    </row>
    <row r="31892" spans="4:14" s="1" customFormat="1">
      <c r="D31892" s="32"/>
      <c r="G31892" s="32"/>
      <c r="I31892" s="7"/>
      <c r="J31892" s="7"/>
      <c r="K31892" s="7"/>
      <c r="N31892" s="7"/>
    </row>
    <row r="31893" spans="4:14" s="1" customFormat="1">
      <c r="D31893" s="32"/>
      <c r="G31893" s="32"/>
      <c r="I31893" s="7"/>
      <c r="J31893" s="7"/>
      <c r="K31893" s="7"/>
      <c r="N31893" s="7"/>
    </row>
    <row r="31894" spans="4:14" s="1" customFormat="1">
      <c r="D31894" s="32"/>
      <c r="G31894" s="32"/>
      <c r="I31894" s="7"/>
      <c r="J31894" s="7"/>
      <c r="K31894" s="7"/>
      <c r="N31894" s="7"/>
    </row>
    <row r="31895" spans="4:14" s="1" customFormat="1">
      <c r="D31895" s="32"/>
      <c r="G31895" s="32"/>
      <c r="I31895" s="7"/>
      <c r="J31895" s="7"/>
      <c r="K31895" s="7"/>
      <c r="N31895" s="7"/>
    </row>
    <row r="31896" spans="4:14" s="1" customFormat="1">
      <c r="D31896" s="32"/>
      <c r="G31896" s="32"/>
      <c r="I31896" s="7"/>
      <c r="J31896" s="7"/>
      <c r="K31896" s="7"/>
      <c r="N31896" s="7"/>
    </row>
    <row r="31897" spans="4:14" s="1" customFormat="1">
      <c r="D31897" s="32"/>
      <c r="G31897" s="32"/>
      <c r="I31897" s="7"/>
      <c r="J31897" s="7"/>
      <c r="K31897" s="7"/>
      <c r="N31897" s="7"/>
    </row>
    <row r="31898" spans="4:14" s="1" customFormat="1">
      <c r="D31898" s="32"/>
      <c r="G31898" s="32"/>
      <c r="I31898" s="7"/>
      <c r="J31898" s="7"/>
      <c r="K31898" s="7"/>
      <c r="N31898" s="7"/>
    </row>
    <row r="31899" spans="4:14" s="1" customFormat="1">
      <c r="D31899" s="32"/>
      <c r="G31899" s="32"/>
      <c r="I31899" s="7"/>
      <c r="J31899" s="7"/>
      <c r="K31899" s="7"/>
      <c r="N31899" s="7"/>
    </row>
    <row r="31900" spans="4:14" s="1" customFormat="1">
      <c r="D31900" s="32"/>
      <c r="G31900" s="32"/>
      <c r="I31900" s="7"/>
      <c r="J31900" s="7"/>
      <c r="K31900" s="7"/>
      <c r="N31900" s="7"/>
    </row>
    <row r="31901" spans="4:14" s="1" customFormat="1">
      <c r="D31901" s="32"/>
      <c r="G31901" s="32"/>
      <c r="I31901" s="7"/>
      <c r="J31901" s="7"/>
      <c r="K31901" s="7"/>
      <c r="N31901" s="7"/>
    </row>
    <row r="31902" spans="4:14" s="1" customFormat="1">
      <c r="D31902" s="32"/>
      <c r="G31902" s="32"/>
      <c r="I31902" s="7"/>
      <c r="J31902" s="7"/>
      <c r="K31902" s="7"/>
      <c r="N31902" s="7"/>
    </row>
    <row r="31903" spans="4:14" s="1" customFormat="1">
      <c r="D31903" s="32"/>
      <c r="G31903" s="32"/>
      <c r="I31903" s="7"/>
      <c r="J31903" s="7"/>
      <c r="K31903" s="7"/>
      <c r="N31903" s="7"/>
    </row>
    <row r="31904" spans="4:14" s="1" customFormat="1">
      <c r="D31904" s="32"/>
      <c r="G31904" s="32"/>
      <c r="I31904" s="7"/>
      <c r="J31904" s="7"/>
      <c r="K31904" s="7"/>
      <c r="N31904" s="7"/>
    </row>
    <row r="31905" spans="4:14" s="1" customFormat="1">
      <c r="D31905" s="32"/>
      <c r="G31905" s="32"/>
      <c r="I31905" s="7"/>
      <c r="J31905" s="7"/>
      <c r="K31905" s="7"/>
      <c r="N31905" s="7"/>
    </row>
    <row r="31906" spans="4:14" s="1" customFormat="1">
      <c r="D31906" s="32"/>
      <c r="G31906" s="32"/>
      <c r="I31906" s="7"/>
      <c r="J31906" s="7"/>
      <c r="K31906" s="7"/>
      <c r="N31906" s="7"/>
    </row>
    <row r="31907" spans="4:14" s="1" customFormat="1">
      <c r="D31907" s="32"/>
      <c r="G31907" s="32"/>
      <c r="I31907" s="7"/>
      <c r="J31907" s="7"/>
      <c r="K31907" s="7"/>
      <c r="N31907" s="7"/>
    </row>
    <row r="31908" spans="4:14" s="1" customFormat="1">
      <c r="D31908" s="32"/>
      <c r="G31908" s="32"/>
      <c r="I31908" s="7"/>
      <c r="J31908" s="7"/>
      <c r="K31908" s="7"/>
      <c r="N31908" s="7"/>
    </row>
    <row r="31909" spans="4:14" s="1" customFormat="1">
      <c r="D31909" s="32"/>
      <c r="G31909" s="32"/>
      <c r="I31909" s="7"/>
      <c r="J31909" s="7"/>
      <c r="K31909" s="7"/>
      <c r="N31909" s="7"/>
    </row>
    <row r="31910" spans="4:14" s="1" customFormat="1">
      <c r="D31910" s="32"/>
      <c r="G31910" s="32"/>
      <c r="I31910" s="7"/>
      <c r="J31910" s="7"/>
      <c r="K31910" s="7"/>
      <c r="N31910" s="7"/>
    </row>
    <row r="31911" spans="4:14" s="1" customFormat="1">
      <c r="D31911" s="32"/>
      <c r="G31911" s="32"/>
      <c r="I31911" s="7"/>
      <c r="J31911" s="7"/>
      <c r="K31911" s="7"/>
      <c r="N31911" s="7"/>
    </row>
    <row r="31912" spans="4:14" s="1" customFormat="1">
      <c r="D31912" s="32"/>
      <c r="G31912" s="32"/>
      <c r="I31912" s="7"/>
      <c r="J31912" s="7"/>
      <c r="K31912" s="7"/>
      <c r="N31912" s="7"/>
    </row>
    <row r="31913" spans="4:14" s="1" customFormat="1">
      <c r="D31913" s="32"/>
      <c r="G31913" s="32"/>
      <c r="I31913" s="7"/>
      <c r="J31913" s="7"/>
      <c r="K31913" s="7"/>
      <c r="N31913" s="7"/>
    </row>
    <row r="31914" spans="4:14" s="1" customFormat="1">
      <c r="D31914" s="32"/>
      <c r="G31914" s="32"/>
      <c r="I31914" s="7"/>
      <c r="J31914" s="7"/>
      <c r="K31914" s="7"/>
      <c r="N31914" s="7"/>
    </row>
    <row r="31915" spans="4:14" s="1" customFormat="1">
      <c r="D31915" s="32"/>
      <c r="G31915" s="32"/>
      <c r="I31915" s="7"/>
      <c r="J31915" s="7"/>
      <c r="K31915" s="7"/>
      <c r="N31915" s="7"/>
    </row>
    <row r="31916" spans="4:14" s="1" customFormat="1">
      <c r="D31916" s="32"/>
      <c r="G31916" s="32"/>
      <c r="I31916" s="7"/>
      <c r="J31916" s="7"/>
      <c r="K31916" s="7"/>
      <c r="N31916" s="7"/>
    </row>
    <row r="31917" spans="4:14" s="1" customFormat="1">
      <c r="D31917" s="32"/>
      <c r="G31917" s="32"/>
      <c r="I31917" s="7"/>
      <c r="J31917" s="7"/>
      <c r="K31917" s="7"/>
      <c r="N31917" s="7"/>
    </row>
    <row r="31918" spans="4:14" s="1" customFormat="1">
      <c r="D31918" s="32"/>
      <c r="G31918" s="32"/>
      <c r="I31918" s="7"/>
      <c r="J31918" s="7"/>
      <c r="K31918" s="7"/>
      <c r="N31918" s="7"/>
    </row>
    <row r="31919" spans="4:14" s="1" customFormat="1">
      <c r="D31919" s="32"/>
      <c r="G31919" s="32"/>
      <c r="I31919" s="7"/>
      <c r="J31919" s="7"/>
      <c r="K31919" s="7"/>
      <c r="N31919" s="7"/>
    </row>
    <row r="31920" spans="4:14" s="1" customFormat="1">
      <c r="D31920" s="32"/>
      <c r="G31920" s="32"/>
      <c r="I31920" s="7"/>
      <c r="J31920" s="7"/>
      <c r="K31920" s="7"/>
      <c r="N31920" s="7"/>
    </row>
    <row r="31921" spans="4:14" s="1" customFormat="1">
      <c r="D31921" s="32"/>
      <c r="G31921" s="32"/>
      <c r="I31921" s="7"/>
      <c r="J31921" s="7"/>
      <c r="K31921" s="7"/>
      <c r="N31921" s="7"/>
    </row>
    <row r="31922" spans="4:14" s="1" customFormat="1">
      <c r="D31922" s="32"/>
      <c r="G31922" s="32"/>
      <c r="I31922" s="7"/>
      <c r="J31922" s="7"/>
      <c r="K31922" s="7"/>
      <c r="N31922" s="7"/>
    </row>
    <row r="31923" spans="4:14" s="1" customFormat="1">
      <c r="D31923" s="32"/>
      <c r="G31923" s="32"/>
      <c r="I31923" s="7"/>
      <c r="J31923" s="7"/>
      <c r="K31923" s="7"/>
      <c r="N31923" s="7"/>
    </row>
    <row r="31924" spans="4:14" s="1" customFormat="1">
      <c r="D31924" s="32"/>
      <c r="G31924" s="32"/>
      <c r="I31924" s="7"/>
      <c r="J31924" s="7"/>
      <c r="K31924" s="7"/>
      <c r="N31924" s="7"/>
    </row>
    <row r="31925" spans="4:14" s="1" customFormat="1">
      <c r="D31925" s="32"/>
      <c r="G31925" s="32"/>
      <c r="I31925" s="7"/>
      <c r="J31925" s="7"/>
      <c r="K31925" s="7"/>
      <c r="N31925" s="7"/>
    </row>
    <row r="31926" spans="4:14" s="1" customFormat="1">
      <c r="D31926" s="32"/>
      <c r="G31926" s="32"/>
      <c r="I31926" s="7"/>
      <c r="J31926" s="7"/>
      <c r="K31926" s="7"/>
      <c r="N31926" s="7"/>
    </row>
    <row r="31927" spans="4:14" s="1" customFormat="1">
      <c r="D31927" s="32"/>
      <c r="G31927" s="32"/>
      <c r="I31927" s="7"/>
      <c r="J31927" s="7"/>
      <c r="K31927" s="7"/>
      <c r="N31927" s="7"/>
    </row>
    <row r="31928" spans="4:14" s="1" customFormat="1">
      <c r="D31928" s="32"/>
      <c r="G31928" s="32"/>
      <c r="I31928" s="7"/>
      <c r="J31928" s="7"/>
      <c r="K31928" s="7"/>
      <c r="N31928" s="7"/>
    </row>
    <row r="31929" spans="4:14" s="1" customFormat="1">
      <c r="D31929" s="32"/>
      <c r="G31929" s="32"/>
      <c r="I31929" s="7"/>
      <c r="J31929" s="7"/>
      <c r="K31929" s="7"/>
      <c r="N31929" s="7"/>
    </row>
    <row r="31930" spans="4:14" s="1" customFormat="1">
      <c r="D31930" s="32"/>
      <c r="G31930" s="32"/>
      <c r="I31930" s="7"/>
      <c r="J31930" s="7"/>
      <c r="K31930" s="7"/>
      <c r="N31930" s="7"/>
    </row>
    <row r="31931" spans="4:14" s="1" customFormat="1">
      <c r="D31931" s="32"/>
      <c r="G31931" s="32"/>
      <c r="I31931" s="7"/>
      <c r="J31931" s="7"/>
      <c r="K31931" s="7"/>
      <c r="N31931" s="7"/>
    </row>
    <row r="31932" spans="4:14" s="1" customFormat="1">
      <c r="D31932" s="32"/>
      <c r="G31932" s="32"/>
      <c r="I31932" s="7"/>
      <c r="J31932" s="7"/>
      <c r="K31932" s="7"/>
      <c r="N31932" s="7"/>
    </row>
    <row r="31933" spans="4:14" s="1" customFormat="1">
      <c r="D31933" s="32"/>
      <c r="G31933" s="32"/>
      <c r="I31933" s="7"/>
      <c r="J31933" s="7"/>
      <c r="K31933" s="7"/>
      <c r="N31933" s="7"/>
    </row>
    <row r="31934" spans="4:14" s="1" customFormat="1">
      <c r="D31934" s="32"/>
      <c r="G31934" s="32"/>
      <c r="I31934" s="7"/>
      <c r="J31934" s="7"/>
      <c r="K31934" s="7"/>
      <c r="N31934" s="7"/>
    </row>
    <row r="31935" spans="4:14" s="1" customFormat="1">
      <c r="D31935" s="32"/>
      <c r="G31935" s="32"/>
      <c r="I31935" s="7"/>
      <c r="J31935" s="7"/>
      <c r="K31935" s="7"/>
      <c r="N31935" s="7"/>
    </row>
    <row r="31936" spans="4:14" s="1" customFormat="1">
      <c r="D31936" s="32"/>
      <c r="G31936" s="32"/>
      <c r="I31936" s="7"/>
      <c r="J31936" s="7"/>
      <c r="K31936" s="7"/>
      <c r="N31936" s="7"/>
    </row>
    <row r="31937" spans="4:14" s="1" customFormat="1">
      <c r="D31937" s="32"/>
      <c r="G31937" s="32"/>
      <c r="I31937" s="7"/>
      <c r="J31937" s="7"/>
      <c r="K31937" s="7"/>
      <c r="N31937" s="7"/>
    </row>
    <row r="31938" spans="4:14" s="1" customFormat="1">
      <c r="D31938" s="32"/>
      <c r="G31938" s="32"/>
      <c r="I31938" s="7"/>
      <c r="J31938" s="7"/>
      <c r="K31938" s="7"/>
      <c r="N31938" s="7"/>
    </row>
    <row r="31939" spans="4:14" s="1" customFormat="1">
      <c r="D31939" s="32"/>
      <c r="G31939" s="32"/>
      <c r="I31939" s="7"/>
      <c r="J31939" s="7"/>
      <c r="K31939" s="7"/>
      <c r="N31939" s="7"/>
    </row>
    <row r="31940" spans="4:14" s="1" customFormat="1">
      <c r="D31940" s="32"/>
      <c r="G31940" s="32"/>
      <c r="I31940" s="7"/>
      <c r="J31940" s="7"/>
      <c r="K31940" s="7"/>
      <c r="N31940" s="7"/>
    </row>
    <row r="31941" spans="4:14" s="1" customFormat="1">
      <c r="D31941" s="32"/>
      <c r="G31941" s="32"/>
      <c r="I31941" s="7"/>
      <c r="J31941" s="7"/>
      <c r="K31941" s="7"/>
      <c r="N31941" s="7"/>
    </row>
    <row r="31942" spans="4:14" s="1" customFormat="1">
      <c r="D31942" s="32"/>
      <c r="G31942" s="32"/>
      <c r="I31942" s="7"/>
      <c r="J31942" s="7"/>
      <c r="K31942" s="7"/>
      <c r="N31942" s="7"/>
    </row>
    <row r="31943" spans="4:14" s="1" customFormat="1">
      <c r="D31943" s="32"/>
      <c r="G31943" s="32"/>
      <c r="I31943" s="7"/>
      <c r="J31943" s="7"/>
      <c r="K31943" s="7"/>
      <c r="N31943" s="7"/>
    </row>
    <row r="31944" spans="4:14" s="1" customFormat="1">
      <c r="D31944" s="32"/>
      <c r="G31944" s="32"/>
      <c r="I31944" s="7"/>
      <c r="J31944" s="7"/>
      <c r="K31944" s="7"/>
      <c r="N31944" s="7"/>
    </row>
    <row r="31945" spans="4:14" s="1" customFormat="1">
      <c r="D31945" s="32"/>
      <c r="G31945" s="32"/>
      <c r="I31945" s="7"/>
      <c r="J31945" s="7"/>
      <c r="K31945" s="7"/>
      <c r="N31945" s="7"/>
    </row>
    <row r="31946" spans="4:14" s="1" customFormat="1">
      <c r="D31946" s="32"/>
      <c r="G31946" s="32"/>
      <c r="I31946" s="7"/>
      <c r="J31946" s="7"/>
      <c r="K31946" s="7"/>
      <c r="N31946" s="7"/>
    </row>
    <row r="31947" spans="4:14" s="1" customFormat="1">
      <c r="D31947" s="32"/>
      <c r="G31947" s="32"/>
      <c r="I31947" s="7"/>
      <c r="J31947" s="7"/>
      <c r="K31947" s="7"/>
      <c r="N31947" s="7"/>
    </row>
    <row r="31948" spans="4:14" s="1" customFormat="1">
      <c r="D31948" s="32"/>
      <c r="G31948" s="32"/>
      <c r="I31948" s="7"/>
      <c r="J31948" s="7"/>
      <c r="K31948" s="7"/>
      <c r="N31948" s="7"/>
    </row>
    <row r="31949" spans="4:14" s="1" customFormat="1">
      <c r="D31949" s="32"/>
      <c r="G31949" s="32"/>
      <c r="I31949" s="7"/>
      <c r="J31949" s="7"/>
      <c r="K31949" s="7"/>
      <c r="N31949" s="7"/>
    </row>
    <row r="31950" spans="4:14" s="1" customFormat="1">
      <c r="D31950" s="32"/>
      <c r="G31950" s="32"/>
      <c r="I31950" s="7"/>
      <c r="J31950" s="7"/>
      <c r="K31950" s="7"/>
      <c r="N31950" s="7"/>
    </row>
    <row r="31951" spans="4:14" s="1" customFormat="1">
      <c r="D31951" s="32"/>
      <c r="G31951" s="32"/>
      <c r="I31951" s="7"/>
      <c r="J31951" s="7"/>
      <c r="K31951" s="7"/>
      <c r="N31951" s="7"/>
    </row>
    <row r="31952" spans="4:14" s="1" customFormat="1">
      <c r="D31952" s="32"/>
      <c r="G31952" s="32"/>
      <c r="I31952" s="7"/>
      <c r="J31952" s="7"/>
      <c r="K31952" s="7"/>
      <c r="N31952" s="7"/>
    </row>
    <row r="31953" spans="4:14" s="1" customFormat="1">
      <c r="D31953" s="32"/>
      <c r="G31953" s="32"/>
      <c r="I31953" s="7"/>
      <c r="J31953" s="7"/>
      <c r="K31953" s="7"/>
      <c r="N31953" s="7"/>
    </row>
    <row r="31954" spans="4:14" s="1" customFormat="1">
      <c r="D31954" s="32"/>
      <c r="G31954" s="32"/>
      <c r="I31954" s="7"/>
      <c r="J31954" s="7"/>
      <c r="K31954" s="7"/>
      <c r="N31954" s="7"/>
    </row>
    <row r="31955" spans="4:14" s="1" customFormat="1">
      <c r="D31955" s="32"/>
      <c r="G31955" s="32"/>
      <c r="I31955" s="7"/>
      <c r="J31955" s="7"/>
      <c r="K31955" s="7"/>
      <c r="N31955" s="7"/>
    </row>
    <row r="31956" spans="4:14" s="1" customFormat="1">
      <c r="D31956" s="32"/>
      <c r="G31956" s="32"/>
      <c r="I31956" s="7"/>
      <c r="J31956" s="7"/>
      <c r="K31956" s="7"/>
      <c r="N31956" s="7"/>
    </row>
    <row r="31957" spans="4:14" s="1" customFormat="1">
      <c r="D31957" s="32"/>
      <c r="G31957" s="32"/>
      <c r="I31957" s="7"/>
      <c r="J31957" s="7"/>
      <c r="K31957" s="7"/>
      <c r="N31957" s="7"/>
    </row>
    <row r="31958" spans="4:14" s="1" customFormat="1">
      <c r="D31958" s="32"/>
      <c r="G31958" s="32"/>
      <c r="I31958" s="7"/>
      <c r="J31958" s="7"/>
      <c r="K31958" s="7"/>
      <c r="N31958" s="7"/>
    </row>
    <row r="31959" spans="4:14" s="1" customFormat="1">
      <c r="D31959" s="32"/>
      <c r="G31959" s="32"/>
      <c r="I31959" s="7"/>
      <c r="J31959" s="7"/>
      <c r="K31959" s="7"/>
      <c r="N31959" s="7"/>
    </row>
    <row r="31960" spans="4:14" s="1" customFormat="1">
      <c r="D31960" s="32"/>
      <c r="G31960" s="32"/>
      <c r="I31960" s="7"/>
      <c r="J31960" s="7"/>
      <c r="K31960" s="7"/>
      <c r="N31960" s="7"/>
    </row>
    <row r="31961" spans="4:14" s="1" customFormat="1">
      <c r="D31961" s="32"/>
      <c r="G31961" s="32"/>
      <c r="I31961" s="7"/>
      <c r="J31961" s="7"/>
      <c r="K31961" s="7"/>
      <c r="N31961" s="7"/>
    </row>
    <row r="31962" spans="4:14" s="1" customFormat="1">
      <c r="D31962" s="32"/>
      <c r="G31962" s="32"/>
      <c r="I31962" s="7"/>
      <c r="J31962" s="7"/>
      <c r="K31962" s="7"/>
      <c r="N31962" s="7"/>
    </row>
    <row r="31963" spans="4:14" s="1" customFormat="1">
      <c r="D31963" s="32"/>
      <c r="G31963" s="32"/>
      <c r="I31963" s="7"/>
      <c r="J31963" s="7"/>
      <c r="K31963" s="7"/>
      <c r="N31963" s="7"/>
    </row>
    <row r="31964" spans="4:14" s="1" customFormat="1">
      <c r="D31964" s="32"/>
      <c r="G31964" s="32"/>
      <c r="I31964" s="7"/>
      <c r="J31964" s="7"/>
      <c r="K31964" s="7"/>
      <c r="N31964" s="7"/>
    </row>
    <row r="31965" spans="4:14" s="1" customFormat="1">
      <c r="D31965" s="32"/>
      <c r="G31965" s="32"/>
      <c r="I31965" s="7"/>
      <c r="J31965" s="7"/>
      <c r="K31965" s="7"/>
      <c r="N31965" s="7"/>
    </row>
    <row r="31966" spans="4:14" s="1" customFormat="1">
      <c r="D31966" s="32"/>
      <c r="G31966" s="32"/>
      <c r="I31966" s="7"/>
      <c r="J31966" s="7"/>
      <c r="K31966" s="7"/>
      <c r="N31966" s="7"/>
    </row>
    <row r="31967" spans="4:14" s="1" customFormat="1">
      <c r="D31967" s="32"/>
      <c r="G31967" s="32"/>
      <c r="I31967" s="7"/>
      <c r="J31967" s="7"/>
      <c r="K31967" s="7"/>
      <c r="N31967" s="7"/>
    </row>
    <row r="31968" spans="4:14" s="1" customFormat="1">
      <c r="D31968" s="32"/>
      <c r="G31968" s="32"/>
      <c r="I31968" s="7"/>
      <c r="J31968" s="7"/>
      <c r="K31968" s="7"/>
      <c r="N31968" s="7"/>
    </row>
    <row r="31969" spans="4:14" s="1" customFormat="1">
      <c r="D31969" s="32"/>
      <c r="G31969" s="32"/>
      <c r="I31969" s="7"/>
      <c r="J31969" s="7"/>
      <c r="K31969" s="7"/>
      <c r="N31969" s="7"/>
    </row>
    <row r="31970" spans="4:14" s="1" customFormat="1">
      <c r="D31970" s="32"/>
      <c r="G31970" s="32"/>
      <c r="I31970" s="7"/>
      <c r="J31970" s="7"/>
      <c r="K31970" s="7"/>
      <c r="N31970" s="7"/>
    </row>
    <row r="31971" spans="4:14" s="1" customFormat="1">
      <c r="D31971" s="32"/>
      <c r="G31971" s="32"/>
      <c r="I31971" s="7"/>
      <c r="J31971" s="7"/>
      <c r="K31971" s="7"/>
      <c r="N31971" s="7"/>
    </row>
    <row r="31972" spans="4:14" s="1" customFormat="1">
      <c r="D31972" s="32"/>
      <c r="G31972" s="32"/>
      <c r="I31972" s="7"/>
      <c r="J31972" s="7"/>
      <c r="K31972" s="7"/>
      <c r="N31972" s="7"/>
    </row>
    <row r="31973" spans="4:14" s="1" customFormat="1">
      <c r="D31973" s="32"/>
      <c r="G31973" s="32"/>
      <c r="I31973" s="7"/>
      <c r="J31973" s="7"/>
      <c r="K31973" s="7"/>
      <c r="N31973" s="7"/>
    </row>
    <row r="31974" spans="4:14" s="1" customFormat="1">
      <c r="D31974" s="32"/>
      <c r="G31974" s="32"/>
      <c r="I31974" s="7"/>
      <c r="J31974" s="7"/>
      <c r="K31974" s="7"/>
      <c r="N31974" s="7"/>
    </row>
    <row r="31975" spans="4:14" s="1" customFormat="1">
      <c r="D31975" s="32"/>
      <c r="G31975" s="32"/>
      <c r="I31975" s="7"/>
      <c r="J31975" s="7"/>
      <c r="K31975" s="7"/>
      <c r="N31975" s="7"/>
    </row>
    <row r="31976" spans="4:14" s="1" customFormat="1">
      <c r="D31976" s="32"/>
      <c r="G31976" s="32"/>
      <c r="I31976" s="7"/>
      <c r="J31976" s="7"/>
      <c r="K31976" s="7"/>
      <c r="N31976" s="7"/>
    </row>
    <row r="31977" spans="4:14" s="1" customFormat="1">
      <c r="D31977" s="32"/>
      <c r="G31977" s="32"/>
      <c r="I31977" s="7"/>
      <c r="J31977" s="7"/>
      <c r="K31977" s="7"/>
      <c r="N31977" s="7"/>
    </row>
    <row r="31978" spans="4:14" s="1" customFormat="1">
      <c r="D31978" s="32"/>
      <c r="G31978" s="32"/>
      <c r="I31978" s="7"/>
      <c r="J31978" s="7"/>
      <c r="K31978" s="7"/>
      <c r="N31978" s="7"/>
    </row>
    <row r="31979" spans="4:14" s="1" customFormat="1">
      <c r="D31979" s="32"/>
      <c r="G31979" s="32"/>
      <c r="I31979" s="7"/>
      <c r="J31979" s="7"/>
      <c r="K31979" s="7"/>
      <c r="N31979" s="7"/>
    </row>
    <row r="31980" spans="4:14" s="1" customFormat="1">
      <c r="D31980" s="32"/>
      <c r="G31980" s="32"/>
      <c r="I31980" s="7"/>
      <c r="J31980" s="7"/>
      <c r="K31980" s="7"/>
      <c r="N31980" s="7"/>
    </row>
    <row r="31981" spans="4:14" s="1" customFormat="1">
      <c r="D31981" s="32"/>
      <c r="G31981" s="32"/>
      <c r="I31981" s="7"/>
      <c r="J31981" s="7"/>
      <c r="K31981" s="7"/>
      <c r="N31981" s="7"/>
    </row>
    <row r="31982" spans="4:14" s="1" customFormat="1">
      <c r="D31982" s="32"/>
      <c r="G31982" s="32"/>
      <c r="I31982" s="7"/>
      <c r="J31982" s="7"/>
      <c r="K31982" s="7"/>
      <c r="N31982" s="7"/>
    </row>
    <row r="31983" spans="4:14" s="1" customFormat="1">
      <c r="D31983" s="32"/>
      <c r="G31983" s="32"/>
      <c r="I31983" s="7"/>
      <c r="J31983" s="7"/>
      <c r="K31983" s="7"/>
      <c r="N31983" s="7"/>
    </row>
    <row r="31984" spans="4:14" s="1" customFormat="1">
      <c r="D31984" s="32"/>
      <c r="G31984" s="32"/>
      <c r="I31984" s="7"/>
      <c r="J31984" s="7"/>
      <c r="K31984" s="7"/>
      <c r="N31984" s="7"/>
    </row>
    <row r="31985" spans="4:14" s="1" customFormat="1">
      <c r="D31985" s="32"/>
      <c r="G31985" s="32"/>
      <c r="I31985" s="7"/>
      <c r="J31985" s="7"/>
      <c r="K31985" s="7"/>
      <c r="N31985" s="7"/>
    </row>
    <row r="31986" spans="4:14" s="1" customFormat="1">
      <c r="D31986" s="32"/>
      <c r="G31986" s="32"/>
      <c r="I31986" s="7"/>
      <c r="J31986" s="7"/>
      <c r="K31986" s="7"/>
      <c r="N31986" s="7"/>
    </row>
    <row r="31987" spans="4:14" s="1" customFormat="1">
      <c r="D31987" s="32"/>
      <c r="G31987" s="32"/>
      <c r="I31987" s="7"/>
      <c r="J31987" s="7"/>
      <c r="K31987" s="7"/>
      <c r="N31987" s="7"/>
    </row>
    <row r="31988" spans="4:14" s="1" customFormat="1">
      <c r="D31988" s="32"/>
      <c r="G31988" s="32"/>
      <c r="I31988" s="7"/>
      <c r="J31988" s="7"/>
      <c r="K31988" s="7"/>
      <c r="N31988" s="7"/>
    </row>
    <row r="31989" spans="4:14" s="1" customFormat="1">
      <c r="D31989" s="32"/>
      <c r="G31989" s="32"/>
      <c r="I31989" s="7"/>
      <c r="J31989" s="7"/>
      <c r="K31989" s="7"/>
      <c r="N31989" s="7"/>
    </row>
    <row r="31990" spans="4:14" s="1" customFormat="1">
      <c r="D31990" s="32"/>
      <c r="G31990" s="32"/>
      <c r="I31990" s="7"/>
      <c r="J31990" s="7"/>
      <c r="K31990" s="7"/>
      <c r="N31990" s="7"/>
    </row>
    <row r="31991" spans="4:14" s="1" customFormat="1">
      <c r="D31991" s="32"/>
      <c r="G31991" s="32"/>
      <c r="I31991" s="7"/>
      <c r="J31991" s="7"/>
      <c r="K31991" s="7"/>
      <c r="N31991" s="7"/>
    </row>
    <row r="31992" spans="4:14" s="1" customFormat="1">
      <c r="D31992" s="32"/>
      <c r="G31992" s="32"/>
      <c r="I31992" s="7"/>
      <c r="J31992" s="7"/>
      <c r="K31992" s="7"/>
      <c r="N31992" s="7"/>
    </row>
    <row r="31993" spans="4:14" s="1" customFormat="1">
      <c r="D31993" s="32"/>
      <c r="G31993" s="32"/>
      <c r="I31993" s="7"/>
      <c r="J31993" s="7"/>
      <c r="K31993" s="7"/>
      <c r="N31993" s="7"/>
    </row>
    <row r="31994" spans="4:14" s="1" customFormat="1">
      <c r="D31994" s="32"/>
      <c r="G31994" s="32"/>
      <c r="I31994" s="7"/>
      <c r="J31994" s="7"/>
      <c r="K31994" s="7"/>
      <c r="N31994" s="7"/>
    </row>
    <row r="31995" spans="4:14" s="1" customFormat="1">
      <c r="D31995" s="32"/>
      <c r="G31995" s="32"/>
      <c r="I31995" s="7"/>
      <c r="J31995" s="7"/>
      <c r="K31995" s="7"/>
      <c r="N31995" s="7"/>
    </row>
    <row r="31996" spans="4:14" s="1" customFormat="1">
      <c r="D31996" s="32"/>
      <c r="G31996" s="32"/>
      <c r="I31996" s="7"/>
      <c r="J31996" s="7"/>
      <c r="K31996" s="7"/>
      <c r="N31996" s="7"/>
    </row>
    <row r="31997" spans="4:14" s="1" customFormat="1">
      <c r="D31997" s="32"/>
      <c r="G31997" s="32"/>
      <c r="I31997" s="7"/>
      <c r="J31997" s="7"/>
      <c r="K31997" s="7"/>
      <c r="N31997" s="7"/>
    </row>
    <row r="31998" spans="4:14" s="1" customFormat="1">
      <c r="D31998" s="32"/>
      <c r="G31998" s="32"/>
      <c r="I31998" s="7"/>
      <c r="J31998" s="7"/>
      <c r="K31998" s="7"/>
      <c r="N31998" s="7"/>
    </row>
    <row r="31999" spans="4:14" s="1" customFormat="1">
      <c r="D31999" s="32"/>
      <c r="G31999" s="32"/>
      <c r="I31999" s="7"/>
      <c r="J31999" s="7"/>
      <c r="K31999" s="7"/>
      <c r="N31999" s="7"/>
    </row>
    <row r="32000" spans="4:14" s="1" customFormat="1">
      <c r="D32000" s="32"/>
      <c r="G32000" s="32"/>
      <c r="I32000" s="7"/>
      <c r="J32000" s="7"/>
      <c r="K32000" s="7"/>
      <c r="N32000" s="7"/>
    </row>
    <row r="32001" spans="4:14" s="1" customFormat="1">
      <c r="D32001" s="32"/>
      <c r="G32001" s="32"/>
      <c r="I32001" s="7"/>
      <c r="J32001" s="7"/>
      <c r="K32001" s="7"/>
      <c r="N32001" s="7"/>
    </row>
    <row r="32002" spans="4:14" s="1" customFormat="1">
      <c r="D32002" s="32"/>
      <c r="G32002" s="32"/>
      <c r="I32002" s="7"/>
      <c r="J32002" s="7"/>
      <c r="K32002" s="7"/>
      <c r="N32002" s="7"/>
    </row>
    <row r="32003" spans="4:14" s="1" customFormat="1">
      <c r="D32003" s="32"/>
      <c r="G32003" s="32"/>
      <c r="I32003" s="7"/>
      <c r="J32003" s="7"/>
      <c r="K32003" s="7"/>
      <c r="N32003" s="7"/>
    </row>
    <row r="32004" spans="4:14" s="1" customFormat="1">
      <c r="D32004" s="32"/>
      <c r="G32004" s="32"/>
      <c r="I32004" s="7"/>
      <c r="J32004" s="7"/>
      <c r="K32004" s="7"/>
      <c r="N32004" s="7"/>
    </row>
    <row r="32005" spans="4:14" s="1" customFormat="1">
      <c r="D32005" s="32"/>
      <c r="G32005" s="32"/>
      <c r="I32005" s="7"/>
      <c r="J32005" s="7"/>
      <c r="K32005" s="7"/>
      <c r="N32005" s="7"/>
    </row>
    <row r="32006" spans="4:14" s="1" customFormat="1">
      <c r="D32006" s="32"/>
      <c r="G32006" s="32"/>
      <c r="I32006" s="7"/>
      <c r="J32006" s="7"/>
      <c r="K32006" s="7"/>
      <c r="N32006" s="7"/>
    </row>
    <row r="32007" spans="4:14" s="1" customFormat="1">
      <c r="D32007" s="32"/>
      <c r="G32007" s="32"/>
      <c r="I32007" s="7"/>
      <c r="J32007" s="7"/>
      <c r="K32007" s="7"/>
      <c r="N32007" s="7"/>
    </row>
    <row r="32008" spans="4:14" s="1" customFormat="1">
      <c r="D32008" s="32"/>
      <c r="G32008" s="32"/>
      <c r="I32008" s="7"/>
      <c r="J32008" s="7"/>
      <c r="K32008" s="7"/>
      <c r="N32008" s="7"/>
    </row>
    <row r="32009" spans="4:14" s="1" customFormat="1">
      <c r="D32009" s="32"/>
      <c r="G32009" s="32"/>
      <c r="I32009" s="7"/>
      <c r="J32009" s="7"/>
      <c r="K32009" s="7"/>
      <c r="N32009" s="7"/>
    </row>
    <row r="32010" spans="4:14" s="1" customFormat="1">
      <c r="D32010" s="32"/>
      <c r="G32010" s="32"/>
      <c r="I32010" s="7"/>
      <c r="J32010" s="7"/>
      <c r="K32010" s="7"/>
      <c r="N32010" s="7"/>
    </row>
    <row r="32011" spans="4:14" s="1" customFormat="1">
      <c r="D32011" s="32"/>
      <c r="G32011" s="32"/>
      <c r="I32011" s="7"/>
      <c r="J32011" s="7"/>
      <c r="K32011" s="7"/>
      <c r="N32011" s="7"/>
    </row>
    <row r="32012" spans="4:14" s="1" customFormat="1">
      <c r="D32012" s="32"/>
      <c r="G32012" s="32"/>
      <c r="I32012" s="7"/>
      <c r="J32012" s="7"/>
      <c r="K32012" s="7"/>
      <c r="N32012" s="7"/>
    </row>
    <row r="32013" spans="4:14" s="1" customFormat="1">
      <c r="D32013" s="32"/>
      <c r="G32013" s="32"/>
      <c r="I32013" s="7"/>
      <c r="J32013" s="7"/>
      <c r="K32013" s="7"/>
      <c r="N32013" s="7"/>
    </row>
    <row r="32014" spans="4:14" s="1" customFormat="1">
      <c r="D32014" s="32"/>
      <c r="G32014" s="32"/>
      <c r="I32014" s="7"/>
      <c r="J32014" s="7"/>
      <c r="K32014" s="7"/>
      <c r="N32014" s="7"/>
    </row>
    <row r="32015" spans="4:14" s="1" customFormat="1">
      <c r="D32015" s="32"/>
      <c r="G32015" s="32"/>
      <c r="I32015" s="7"/>
      <c r="J32015" s="7"/>
      <c r="K32015" s="7"/>
      <c r="N32015" s="7"/>
    </row>
    <row r="32016" spans="4:14" s="1" customFormat="1">
      <c r="D32016" s="32"/>
      <c r="G32016" s="32"/>
      <c r="I32016" s="7"/>
      <c r="J32016" s="7"/>
      <c r="K32016" s="7"/>
      <c r="N32016" s="7"/>
    </row>
    <row r="32017" spans="4:14" s="1" customFormat="1">
      <c r="D32017" s="32"/>
      <c r="G32017" s="32"/>
      <c r="I32017" s="7"/>
      <c r="J32017" s="7"/>
      <c r="K32017" s="7"/>
      <c r="N32017" s="7"/>
    </row>
    <row r="32018" spans="4:14" s="1" customFormat="1">
      <c r="D32018" s="32"/>
      <c r="G32018" s="32"/>
      <c r="I32018" s="7"/>
      <c r="J32018" s="7"/>
      <c r="K32018" s="7"/>
      <c r="N32018" s="7"/>
    </row>
    <row r="32019" spans="4:14" s="1" customFormat="1">
      <c r="D32019" s="32"/>
      <c r="G32019" s="32"/>
      <c r="I32019" s="7"/>
      <c r="J32019" s="7"/>
      <c r="K32019" s="7"/>
      <c r="N32019" s="7"/>
    </row>
    <row r="32020" spans="4:14" s="1" customFormat="1">
      <c r="D32020" s="32"/>
      <c r="G32020" s="32"/>
      <c r="I32020" s="7"/>
      <c r="J32020" s="7"/>
      <c r="K32020" s="7"/>
      <c r="N32020" s="7"/>
    </row>
    <row r="32021" spans="4:14" s="1" customFormat="1">
      <c r="D32021" s="32"/>
      <c r="G32021" s="32"/>
      <c r="I32021" s="7"/>
      <c r="J32021" s="7"/>
      <c r="K32021" s="7"/>
      <c r="N32021" s="7"/>
    </row>
    <row r="32022" spans="4:14" s="1" customFormat="1">
      <c r="D32022" s="32"/>
      <c r="G32022" s="32"/>
      <c r="I32022" s="7"/>
      <c r="J32022" s="7"/>
      <c r="K32022" s="7"/>
      <c r="N32022" s="7"/>
    </row>
    <row r="32023" spans="4:14" s="1" customFormat="1">
      <c r="D32023" s="32"/>
      <c r="G32023" s="32"/>
      <c r="I32023" s="7"/>
      <c r="J32023" s="7"/>
      <c r="K32023" s="7"/>
      <c r="N32023" s="7"/>
    </row>
    <row r="32024" spans="4:14" s="1" customFormat="1">
      <c r="D32024" s="32"/>
      <c r="G32024" s="32"/>
      <c r="I32024" s="7"/>
      <c r="J32024" s="7"/>
      <c r="K32024" s="7"/>
      <c r="N32024" s="7"/>
    </row>
    <row r="32025" spans="4:14" s="1" customFormat="1">
      <c r="D32025" s="32"/>
      <c r="G32025" s="32"/>
      <c r="I32025" s="7"/>
      <c r="J32025" s="7"/>
      <c r="K32025" s="7"/>
      <c r="N32025" s="7"/>
    </row>
    <row r="32026" spans="4:14" s="1" customFormat="1">
      <c r="D32026" s="32"/>
      <c r="G32026" s="32"/>
      <c r="I32026" s="7"/>
      <c r="J32026" s="7"/>
      <c r="K32026" s="7"/>
      <c r="N32026" s="7"/>
    </row>
    <row r="32027" spans="4:14" s="1" customFormat="1">
      <c r="D32027" s="32"/>
      <c r="G32027" s="32"/>
      <c r="I32027" s="7"/>
      <c r="J32027" s="7"/>
      <c r="K32027" s="7"/>
      <c r="N32027" s="7"/>
    </row>
    <row r="32028" spans="4:14" s="1" customFormat="1">
      <c r="D32028" s="32"/>
      <c r="G32028" s="32"/>
      <c r="I32028" s="7"/>
      <c r="J32028" s="7"/>
      <c r="K32028" s="7"/>
      <c r="N32028" s="7"/>
    </row>
    <row r="32029" spans="4:14" s="1" customFormat="1">
      <c r="D32029" s="32"/>
      <c r="G32029" s="32"/>
      <c r="I32029" s="7"/>
      <c r="J32029" s="7"/>
      <c r="K32029" s="7"/>
      <c r="N32029" s="7"/>
    </row>
    <row r="32030" spans="4:14" s="1" customFormat="1">
      <c r="D32030" s="32"/>
      <c r="G32030" s="32"/>
      <c r="I32030" s="7"/>
      <c r="J32030" s="7"/>
      <c r="K32030" s="7"/>
      <c r="N32030" s="7"/>
    </row>
    <row r="32031" spans="4:14" s="1" customFormat="1">
      <c r="D32031" s="32"/>
      <c r="G32031" s="32"/>
      <c r="I32031" s="7"/>
      <c r="J32031" s="7"/>
      <c r="K32031" s="7"/>
      <c r="N32031" s="7"/>
    </row>
    <row r="32032" spans="4:14" s="1" customFormat="1">
      <c r="D32032" s="32"/>
      <c r="G32032" s="32"/>
      <c r="I32032" s="7"/>
      <c r="J32032" s="7"/>
      <c r="K32032" s="7"/>
      <c r="N32032" s="7"/>
    </row>
    <row r="32033" spans="4:14" s="1" customFormat="1">
      <c r="D32033" s="32"/>
      <c r="G32033" s="32"/>
      <c r="I32033" s="7"/>
      <c r="J32033" s="7"/>
      <c r="K32033" s="7"/>
      <c r="N32033" s="7"/>
    </row>
    <row r="32034" spans="4:14" s="1" customFormat="1">
      <c r="D32034" s="32"/>
      <c r="G32034" s="32"/>
      <c r="I32034" s="7"/>
      <c r="J32034" s="7"/>
      <c r="K32034" s="7"/>
      <c r="N32034" s="7"/>
    </row>
    <row r="32035" spans="4:14" s="1" customFormat="1">
      <c r="D32035" s="32"/>
      <c r="G32035" s="32"/>
      <c r="I32035" s="7"/>
      <c r="J32035" s="7"/>
      <c r="K32035" s="7"/>
      <c r="N32035" s="7"/>
    </row>
    <row r="32036" spans="4:14" s="1" customFormat="1">
      <c r="D32036" s="32"/>
      <c r="G32036" s="32"/>
      <c r="I32036" s="7"/>
      <c r="J32036" s="7"/>
      <c r="K32036" s="7"/>
      <c r="N32036" s="7"/>
    </row>
    <row r="32037" spans="4:14" s="1" customFormat="1">
      <c r="D32037" s="32"/>
      <c r="G32037" s="32"/>
      <c r="I32037" s="7"/>
      <c r="J32037" s="7"/>
      <c r="K32037" s="7"/>
      <c r="N32037" s="7"/>
    </row>
    <row r="32038" spans="4:14" s="1" customFormat="1">
      <c r="D32038" s="32"/>
      <c r="G32038" s="32"/>
      <c r="I32038" s="7"/>
      <c r="J32038" s="7"/>
      <c r="K32038" s="7"/>
      <c r="N32038" s="7"/>
    </row>
    <row r="32039" spans="4:14" s="1" customFormat="1">
      <c r="D32039" s="32"/>
      <c r="G32039" s="32"/>
      <c r="I32039" s="7"/>
      <c r="J32039" s="7"/>
      <c r="K32039" s="7"/>
      <c r="N32039" s="7"/>
    </row>
    <row r="32040" spans="4:14" s="1" customFormat="1">
      <c r="D32040" s="32"/>
      <c r="G32040" s="32"/>
      <c r="I32040" s="7"/>
      <c r="J32040" s="7"/>
      <c r="K32040" s="7"/>
      <c r="N32040" s="7"/>
    </row>
    <row r="32041" spans="4:14" s="1" customFormat="1">
      <c r="D32041" s="32"/>
      <c r="G32041" s="32"/>
      <c r="I32041" s="7"/>
      <c r="J32041" s="7"/>
      <c r="K32041" s="7"/>
      <c r="N32041" s="7"/>
    </row>
    <row r="32042" spans="4:14" s="1" customFormat="1">
      <c r="D32042" s="32"/>
      <c r="G32042" s="32"/>
      <c r="I32042" s="7"/>
      <c r="J32042" s="7"/>
      <c r="K32042" s="7"/>
      <c r="N32042" s="7"/>
    </row>
    <row r="32043" spans="4:14" s="1" customFormat="1">
      <c r="D32043" s="32"/>
      <c r="G32043" s="32"/>
      <c r="I32043" s="7"/>
      <c r="J32043" s="7"/>
      <c r="K32043" s="7"/>
      <c r="N32043" s="7"/>
    </row>
    <row r="32044" spans="4:14" s="1" customFormat="1">
      <c r="D32044" s="32"/>
      <c r="G32044" s="32"/>
      <c r="I32044" s="7"/>
      <c r="J32044" s="7"/>
      <c r="K32044" s="7"/>
      <c r="N32044" s="7"/>
    </row>
    <row r="32045" spans="4:14" s="1" customFormat="1">
      <c r="D32045" s="32"/>
      <c r="G32045" s="32"/>
      <c r="I32045" s="7"/>
      <c r="J32045" s="7"/>
      <c r="K32045" s="7"/>
      <c r="N32045" s="7"/>
    </row>
    <row r="32046" spans="4:14" s="1" customFormat="1">
      <c r="D32046" s="32"/>
      <c r="G32046" s="32"/>
      <c r="I32046" s="7"/>
      <c r="J32046" s="7"/>
      <c r="K32046" s="7"/>
      <c r="N32046" s="7"/>
    </row>
    <row r="32047" spans="4:14" s="1" customFormat="1">
      <c r="D32047" s="32"/>
      <c r="G32047" s="32"/>
      <c r="I32047" s="7"/>
      <c r="J32047" s="7"/>
      <c r="K32047" s="7"/>
      <c r="N32047" s="7"/>
    </row>
    <row r="32048" spans="4:14" s="1" customFormat="1">
      <c r="D32048" s="32"/>
      <c r="G32048" s="32"/>
      <c r="I32048" s="7"/>
      <c r="J32048" s="7"/>
      <c r="K32048" s="7"/>
      <c r="N32048" s="7"/>
    </row>
    <row r="32049" spans="4:14" s="1" customFormat="1">
      <c r="D32049" s="32"/>
      <c r="G32049" s="32"/>
      <c r="I32049" s="7"/>
      <c r="J32049" s="7"/>
      <c r="K32049" s="7"/>
      <c r="N32049" s="7"/>
    </row>
    <row r="32050" spans="4:14" s="1" customFormat="1">
      <c r="D32050" s="32"/>
      <c r="G32050" s="32"/>
      <c r="I32050" s="7"/>
      <c r="J32050" s="7"/>
      <c r="K32050" s="7"/>
      <c r="N32050" s="7"/>
    </row>
    <row r="32051" spans="4:14" s="1" customFormat="1">
      <c r="D32051" s="32"/>
      <c r="G32051" s="32"/>
      <c r="I32051" s="7"/>
      <c r="J32051" s="7"/>
      <c r="K32051" s="7"/>
      <c r="N32051" s="7"/>
    </row>
    <row r="32052" spans="4:14" s="1" customFormat="1">
      <c r="D32052" s="32"/>
      <c r="G32052" s="32"/>
      <c r="I32052" s="7"/>
      <c r="J32052" s="7"/>
      <c r="K32052" s="7"/>
      <c r="N32052" s="7"/>
    </row>
    <row r="32053" spans="4:14" s="1" customFormat="1">
      <c r="D32053" s="32"/>
      <c r="G32053" s="32"/>
      <c r="I32053" s="7"/>
      <c r="J32053" s="7"/>
      <c r="K32053" s="7"/>
      <c r="N32053" s="7"/>
    </row>
    <row r="32054" spans="4:14" s="1" customFormat="1">
      <c r="D32054" s="32"/>
      <c r="G32054" s="32"/>
      <c r="I32054" s="7"/>
      <c r="J32054" s="7"/>
      <c r="K32054" s="7"/>
      <c r="N32054" s="7"/>
    </row>
    <row r="32055" spans="4:14" s="1" customFormat="1">
      <c r="D32055" s="32"/>
      <c r="G32055" s="32"/>
      <c r="I32055" s="7"/>
      <c r="J32055" s="7"/>
      <c r="K32055" s="7"/>
      <c r="N32055" s="7"/>
    </row>
    <row r="32056" spans="4:14" s="1" customFormat="1">
      <c r="D32056" s="32"/>
      <c r="G32056" s="32"/>
      <c r="I32056" s="7"/>
      <c r="J32056" s="7"/>
      <c r="K32056" s="7"/>
      <c r="N32056" s="7"/>
    </row>
    <row r="32057" spans="4:14" s="1" customFormat="1">
      <c r="D32057" s="32"/>
      <c r="G32057" s="32"/>
      <c r="I32057" s="7"/>
      <c r="J32057" s="7"/>
      <c r="K32057" s="7"/>
      <c r="N32057" s="7"/>
    </row>
    <row r="32058" spans="4:14" s="1" customFormat="1">
      <c r="D32058" s="32"/>
      <c r="G32058" s="32"/>
      <c r="I32058" s="7"/>
      <c r="J32058" s="7"/>
      <c r="K32058" s="7"/>
      <c r="N32058" s="7"/>
    </row>
    <row r="32059" spans="4:14" s="1" customFormat="1">
      <c r="D32059" s="32"/>
      <c r="G32059" s="32"/>
      <c r="I32059" s="7"/>
      <c r="J32059" s="7"/>
      <c r="K32059" s="7"/>
      <c r="N32059" s="7"/>
    </row>
    <row r="32060" spans="4:14" s="1" customFormat="1">
      <c r="D32060" s="32"/>
      <c r="G32060" s="32"/>
      <c r="I32060" s="7"/>
      <c r="J32060" s="7"/>
      <c r="K32060" s="7"/>
      <c r="N32060" s="7"/>
    </row>
    <row r="32061" spans="4:14" s="1" customFormat="1">
      <c r="D32061" s="32"/>
      <c r="G32061" s="32"/>
      <c r="I32061" s="7"/>
      <c r="J32061" s="7"/>
      <c r="K32061" s="7"/>
      <c r="N32061" s="7"/>
    </row>
    <row r="32062" spans="4:14" s="1" customFormat="1">
      <c r="D32062" s="32"/>
      <c r="G32062" s="32"/>
      <c r="I32062" s="7"/>
      <c r="J32062" s="7"/>
      <c r="K32062" s="7"/>
      <c r="N32062" s="7"/>
    </row>
    <row r="32063" spans="4:14" s="1" customFormat="1">
      <c r="D32063" s="32"/>
      <c r="G32063" s="32"/>
      <c r="I32063" s="7"/>
      <c r="J32063" s="7"/>
      <c r="K32063" s="7"/>
      <c r="N32063" s="7"/>
    </row>
    <row r="32064" spans="4:14" s="1" customFormat="1">
      <c r="D32064" s="32"/>
      <c r="G32064" s="32"/>
      <c r="I32064" s="7"/>
      <c r="J32064" s="7"/>
      <c r="K32064" s="7"/>
      <c r="N32064" s="7"/>
    </row>
    <row r="32065" spans="4:14" s="1" customFormat="1">
      <c r="D32065" s="32"/>
      <c r="G32065" s="32"/>
      <c r="I32065" s="7"/>
      <c r="J32065" s="7"/>
      <c r="K32065" s="7"/>
      <c r="N32065" s="7"/>
    </row>
    <row r="32066" spans="4:14" s="1" customFormat="1">
      <c r="D32066" s="32"/>
      <c r="G32066" s="32"/>
      <c r="I32066" s="7"/>
      <c r="J32066" s="7"/>
      <c r="K32066" s="7"/>
      <c r="N32066" s="7"/>
    </row>
    <row r="32067" spans="4:14" s="1" customFormat="1">
      <c r="D32067" s="32"/>
      <c r="G32067" s="32"/>
      <c r="I32067" s="7"/>
      <c r="J32067" s="7"/>
      <c r="K32067" s="7"/>
      <c r="N32067" s="7"/>
    </row>
    <row r="32068" spans="4:14" s="1" customFormat="1">
      <c r="D32068" s="32"/>
      <c r="G32068" s="32"/>
      <c r="I32068" s="7"/>
      <c r="J32068" s="7"/>
      <c r="K32068" s="7"/>
      <c r="N32068" s="7"/>
    </row>
    <row r="32069" spans="4:14" s="1" customFormat="1">
      <c r="D32069" s="32"/>
      <c r="G32069" s="32"/>
      <c r="I32069" s="7"/>
      <c r="J32069" s="7"/>
      <c r="K32069" s="7"/>
      <c r="N32069" s="7"/>
    </row>
    <row r="32070" spans="4:14" s="1" customFormat="1">
      <c r="D32070" s="32"/>
      <c r="G32070" s="32"/>
      <c r="I32070" s="7"/>
      <c r="J32070" s="7"/>
      <c r="K32070" s="7"/>
      <c r="N32070" s="7"/>
    </row>
    <row r="32071" spans="4:14" s="1" customFormat="1">
      <c r="D32071" s="32"/>
      <c r="G32071" s="32"/>
      <c r="I32071" s="7"/>
      <c r="J32071" s="7"/>
      <c r="K32071" s="7"/>
      <c r="N32071" s="7"/>
    </row>
    <row r="32072" spans="4:14" s="1" customFormat="1">
      <c r="D32072" s="32"/>
      <c r="G32072" s="32"/>
      <c r="I32072" s="7"/>
      <c r="J32072" s="7"/>
      <c r="K32072" s="7"/>
      <c r="N32072" s="7"/>
    </row>
    <row r="32073" spans="4:14" s="1" customFormat="1">
      <c r="D32073" s="32"/>
      <c r="G32073" s="32"/>
      <c r="I32073" s="7"/>
      <c r="J32073" s="7"/>
      <c r="K32073" s="7"/>
      <c r="N32073" s="7"/>
    </row>
    <row r="32074" spans="4:14" s="1" customFormat="1">
      <c r="D32074" s="32"/>
      <c r="G32074" s="32"/>
      <c r="I32074" s="7"/>
      <c r="J32074" s="7"/>
      <c r="K32074" s="7"/>
      <c r="N32074" s="7"/>
    </row>
    <row r="32075" spans="4:14" s="1" customFormat="1">
      <c r="D32075" s="32"/>
      <c r="G32075" s="32"/>
      <c r="I32075" s="7"/>
      <c r="J32075" s="7"/>
      <c r="K32075" s="7"/>
      <c r="N32075" s="7"/>
    </row>
    <row r="32076" spans="4:14" s="1" customFormat="1">
      <c r="D32076" s="32"/>
      <c r="G32076" s="32"/>
      <c r="I32076" s="7"/>
      <c r="J32076" s="7"/>
      <c r="K32076" s="7"/>
      <c r="N32076" s="7"/>
    </row>
    <row r="32077" spans="4:14" s="1" customFormat="1">
      <c r="D32077" s="32"/>
      <c r="G32077" s="32"/>
      <c r="I32077" s="7"/>
      <c r="J32077" s="7"/>
      <c r="K32077" s="7"/>
      <c r="N32077" s="7"/>
    </row>
    <row r="32078" spans="4:14" s="1" customFormat="1">
      <c r="D32078" s="32"/>
      <c r="G32078" s="32"/>
      <c r="I32078" s="7"/>
      <c r="J32078" s="7"/>
      <c r="K32078" s="7"/>
      <c r="N32078" s="7"/>
    </row>
    <row r="32079" spans="4:14" s="1" customFormat="1">
      <c r="D32079" s="32"/>
      <c r="G32079" s="32"/>
      <c r="I32079" s="7"/>
      <c r="J32079" s="7"/>
      <c r="K32079" s="7"/>
      <c r="N32079" s="7"/>
    </row>
    <row r="32080" spans="4:14" s="1" customFormat="1">
      <c r="D32080" s="32"/>
      <c r="G32080" s="32"/>
      <c r="I32080" s="7"/>
      <c r="J32080" s="7"/>
      <c r="K32080" s="7"/>
      <c r="N32080" s="7"/>
    </row>
    <row r="32081" spans="4:14" s="1" customFormat="1">
      <c r="D32081" s="32"/>
      <c r="G32081" s="32"/>
      <c r="I32081" s="7"/>
      <c r="J32081" s="7"/>
      <c r="K32081" s="7"/>
      <c r="N32081" s="7"/>
    </row>
    <row r="32082" spans="4:14" s="1" customFormat="1">
      <c r="D32082" s="32"/>
      <c r="G32082" s="32"/>
      <c r="I32082" s="7"/>
      <c r="J32082" s="7"/>
      <c r="K32082" s="7"/>
      <c r="N32082" s="7"/>
    </row>
    <row r="32083" spans="4:14" s="1" customFormat="1">
      <c r="D32083" s="32"/>
      <c r="G32083" s="32"/>
      <c r="I32083" s="7"/>
      <c r="J32083" s="7"/>
      <c r="K32083" s="7"/>
      <c r="N32083" s="7"/>
    </row>
    <row r="32084" spans="4:14" s="1" customFormat="1">
      <c r="D32084" s="32"/>
      <c r="G32084" s="32"/>
      <c r="I32084" s="7"/>
      <c r="J32084" s="7"/>
      <c r="K32084" s="7"/>
      <c r="N32084" s="7"/>
    </row>
    <row r="32085" spans="4:14" s="1" customFormat="1">
      <c r="D32085" s="32"/>
      <c r="G32085" s="32"/>
      <c r="I32085" s="7"/>
      <c r="J32085" s="7"/>
      <c r="K32085" s="7"/>
      <c r="N32085" s="7"/>
    </row>
    <row r="32086" spans="4:14" s="1" customFormat="1">
      <c r="D32086" s="32"/>
      <c r="G32086" s="32"/>
      <c r="I32086" s="7"/>
      <c r="J32086" s="7"/>
      <c r="K32086" s="7"/>
      <c r="N32086" s="7"/>
    </row>
    <row r="32087" spans="4:14" s="1" customFormat="1">
      <c r="D32087" s="32"/>
      <c r="G32087" s="32"/>
      <c r="I32087" s="7"/>
      <c r="J32087" s="7"/>
      <c r="K32087" s="7"/>
      <c r="N32087" s="7"/>
    </row>
    <row r="32088" spans="4:14" s="1" customFormat="1">
      <c r="D32088" s="32"/>
      <c r="G32088" s="32"/>
      <c r="I32088" s="7"/>
      <c r="J32088" s="7"/>
      <c r="K32088" s="7"/>
      <c r="N32088" s="7"/>
    </row>
    <row r="32089" spans="4:14" s="1" customFormat="1">
      <c r="D32089" s="32"/>
      <c r="G32089" s="32"/>
      <c r="I32089" s="7"/>
      <c r="J32089" s="7"/>
      <c r="K32089" s="7"/>
      <c r="N32089" s="7"/>
    </row>
    <row r="32090" spans="4:14" s="1" customFormat="1">
      <c r="D32090" s="32"/>
      <c r="G32090" s="32"/>
      <c r="I32090" s="7"/>
      <c r="J32090" s="7"/>
      <c r="K32090" s="7"/>
      <c r="N32090" s="7"/>
    </row>
    <row r="32091" spans="4:14" s="1" customFormat="1">
      <c r="D32091" s="32"/>
      <c r="G32091" s="32"/>
      <c r="I32091" s="7"/>
      <c r="J32091" s="7"/>
      <c r="K32091" s="7"/>
      <c r="N32091" s="7"/>
    </row>
    <row r="32092" spans="4:14" s="1" customFormat="1">
      <c r="D32092" s="32"/>
      <c r="G32092" s="32"/>
      <c r="I32092" s="7"/>
      <c r="J32092" s="7"/>
      <c r="K32092" s="7"/>
      <c r="N32092" s="7"/>
    </row>
    <row r="32093" spans="4:14" s="1" customFormat="1">
      <c r="D32093" s="32"/>
      <c r="G32093" s="32"/>
      <c r="I32093" s="7"/>
      <c r="J32093" s="7"/>
      <c r="K32093" s="7"/>
      <c r="N32093" s="7"/>
    </row>
    <row r="32094" spans="4:14" s="1" customFormat="1">
      <c r="D32094" s="32"/>
      <c r="G32094" s="32"/>
      <c r="I32094" s="7"/>
      <c r="J32094" s="7"/>
      <c r="K32094" s="7"/>
      <c r="N32094" s="7"/>
    </row>
    <row r="32095" spans="4:14" s="1" customFormat="1">
      <c r="D32095" s="32"/>
      <c r="G32095" s="32"/>
      <c r="I32095" s="7"/>
      <c r="J32095" s="7"/>
      <c r="K32095" s="7"/>
      <c r="N32095" s="7"/>
    </row>
    <row r="32096" spans="4:14" s="1" customFormat="1">
      <c r="D32096" s="32"/>
      <c r="G32096" s="32"/>
      <c r="I32096" s="7"/>
      <c r="J32096" s="7"/>
      <c r="K32096" s="7"/>
      <c r="N32096" s="7"/>
    </row>
    <row r="32097" spans="4:14" s="1" customFormat="1">
      <c r="D32097" s="32"/>
      <c r="G32097" s="32"/>
      <c r="I32097" s="7"/>
      <c r="J32097" s="7"/>
      <c r="K32097" s="7"/>
      <c r="N32097" s="7"/>
    </row>
    <row r="32098" spans="4:14" s="1" customFormat="1">
      <c r="D32098" s="32"/>
      <c r="G32098" s="32"/>
      <c r="I32098" s="7"/>
      <c r="J32098" s="7"/>
      <c r="K32098" s="7"/>
      <c r="N32098" s="7"/>
    </row>
    <row r="32099" spans="4:14" s="1" customFormat="1">
      <c r="D32099" s="32"/>
      <c r="G32099" s="32"/>
      <c r="I32099" s="7"/>
      <c r="J32099" s="7"/>
      <c r="K32099" s="7"/>
      <c r="N32099" s="7"/>
    </row>
    <row r="32100" spans="4:14" s="1" customFormat="1">
      <c r="D32100" s="32"/>
      <c r="G32100" s="32"/>
      <c r="I32100" s="7"/>
      <c r="J32100" s="7"/>
      <c r="K32100" s="7"/>
      <c r="N32100" s="7"/>
    </row>
    <row r="32101" spans="4:14" s="1" customFormat="1">
      <c r="D32101" s="32"/>
      <c r="G32101" s="32"/>
      <c r="I32101" s="7"/>
      <c r="J32101" s="7"/>
      <c r="K32101" s="7"/>
      <c r="N32101" s="7"/>
    </row>
    <row r="32102" spans="4:14" s="1" customFormat="1">
      <c r="D32102" s="32"/>
      <c r="G32102" s="32"/>
      <c r="I32102" s="7"/>
      <c r="J32102" s="7"/>
      <c r="K32102" s="7"/>
      <c r="N32102" s="7"/>
    </row>
    <row r="32103" spans="4:14" s="1" customFormat="1">
      <c r="D32103" s="32"/>
      <c r="G32103" s="32"/>
      <c r="I32103" s="7"/>
      <c r="J32103" s="7"/>
      <c r="K32103" s="7"/>
      <c r="N32103" s="7"/>
    </row>
    <row r="32104" spans="4:14" s="1" customFormat="1">
      <c r="D32104" s="32"/>
      <c r="G32104" s="32"/>
      <c r="I32104" s="7"/>
      <c r="J32104" s="7"/>
      <c r="K32104" s="7"/>
      <c r="N32104" s="7"/>
    </row>
    <row r="32105" spans="4:14" s="1" customFormat="1">
      <c r="D32105" s="32"/>
      <c r="G32105" s="32"/>
      <c r="I32105" s="7"/>
      <c r="J32105" s="7"/>
      <c r="K32105" s="7"/>
      <c r="N32105" s="7"/>
    </row>
    <row r="32106" spans="4:14" s="1" customFormat="1">
      <c r="D32106" s="32"/>
      <c r="G32106" s="32"/>
      <c r="I32106" s="7"/>
      <c r="J32106" s="7"/>
      <c r="K32106" s="7"/>
      <c r="N32106" s="7"/>
    </row>
    <row r="32107" spans="4:14" s="1" customFormat="1">
      <c r="D32107" s="32"/>
      <c r="G32107" s="32"/>
      <c r="I32107" s="7"/>
      <c r="J32107" s="7"/>
      <c r="K32107" s="7"/>
      <c r="N32107" s="7"/>
    </row>
    <row r="32108" spans="4:14" s="1" customFormat="1">
      <c r="D32108" s="32"/>
      <c r="G32108" s="32"/>
      <c r="I32108" s="7"/>
      <c r="J32108" s="7"/>
      <c r="K32108" s="7"/>
      <c r="N32108" s="7"/>
    </row>
    <row r="32109" spans="4:14" s="1" customFormat="1">
      <c r="D32109" s="32"/>
      <c r="G32109" s="32"/>
      <c r="I32109" s="7"/>
      <c r="J32109" s="7"/>
      <c r="K32109" s="7"/>
      <c r="N32109" s="7"/>
    </row>
    <row r="32110" spans="4:14" s="1" customFormat="1">
      <c r="D32110" s="32"/>
      <c r="G32110" s="32"/>
      <c r="I32110" s="7"/>
      <c r="J32110" s="7"/>
      <c r="K32110" s="7"/>
      <c r="N32110" s="7"/>
    </row>
    <row r="32111" spans="4:14" s="1" customFormat="1">
      <c r="D32111" s="32"/>
      <c r="G32111" s="32"/>
      <c r="I32111" s="7"/>
      <c r="J32111" s="7"/>
      <c r="K32111" s="7"/>
      <c r="N32111" s="7"/>
    </row>
    <row r="32112" spans="4:14" s="1" customFormat="1">
      <c r="D32112" s="32"/>
      <c r="G32112" s="32"/>
      <c r="I32112" s="7"/>
      <c r="J32112" s="7"/>
      <c r="K32112" s="7"/>
      <c r="N32112" s="7"/>
    </row>
    <row r="32113" spans="4:14" s="1" customFormat="1">
      <c r="D32113" s="32"/>
      <c r="G32113" s="32"/>
      <c r="I32113" s="7"/>
      <c r="J32113" s="7"/>
      <c r="K32113" s="7"/>
      <c r="N32113" s="7"/>
    </row>
    <row r="32114" spans="4:14" s="1" customFormat="1">
      <c r="D32114" s="32"/>
      <c r="G32114" s="32"/>
      <c r="I32114" s="7"/>
      <c r="J32114" s="7"/>
      <c r="K32114" s="7"/>
      <c r="N32114" s="7"/>
    </row>
    <row r="32115" spans="4:14" s="1" customFormat="1">
      <c r="D32115" s="32"/>
      <c r="G32115" s="32"/>
      <c r="I32115" s="7"/>
      <c r="J32115" s="7"/>
      <c r="K32115" s="7"/>
      <c r="N32115" s="7"/>
    </row>
    <row r="32116" spans="4:14" s="1" customFormat="1">
      <c r="D32116" s="32"/>
      <c r="G32116" s="32"/>
      <c r="I32116" s="7"/>
      <c r="J32116" s="7"/>
      <c r="K32116" s="7"/>
      <c r="N32116" s="7"/>
    </row>
    <row r="32117" spans="4:14" s="1" customFormat="1">
      <c r="D32117" s="32"/>
      <c r="G32117" s="32"/>
      <c r="I32117" s="7"/>
      <c r="J32117" s="7"/>
      <c r="K32117" s="7"/>
      <c r="N32117" s="7"/>
    </row>
    <row r="32118" spans="4:14" s="1" customFormat="1">
      <c r="D32118" s="32"/>
      <c r="G32118" s="32"/>
      <c r="I32118" s="7"/>
      <c r="J32118" s="7"/>
      <c r="K32118" s="7"/>
      <c r="N32118" s="7"/>
    </row>
    <row r="32119" spans="4:14" s="1" customFormat="1">
      <c r="D32119" s="32"/>
      <c r="G32119" s="32"/>
      <c r="I32119" s="7"/>
      <c r="J32119" s="7"/>
      <c r="K32119" s="7"/>
      <c r="N32119" s="7"/>
    </row>
    <row r="32120" spans="4:14" s="1" customFormat="1">
      <c r="D32120" s="32"/>
      <c r="G32120" s="32"/>
      <c r="I32120" s="7"/>
      <c r="J32120" s="7"/>
      <c r="K32120" s="7"/>
      <c r="N32120" s="7"/>
    </row>
    <row r="32121" spans="4:14" s="1" customFormat="1">
      <c r="D32121" s="32"/>
      <c r="G32121" s="32"/>
      <c r="I32121" s="7"/>
      <c r="J32121" s="7"/>
      <c r="K32121" s="7"/>
      <c r="N32121" s="7"/>
    </row>
    <row r="32122" spans="4:14" s="1" customFormat="1">
      <c r="D32122" s="32"/>
      <c r="G32122" s="32"/>
      <c r="I32122" s="7"/>
      <c r="J32122" s="7"/>
      <c r="K32122" s="7"/>
      <c r="N32122" s="7"/>
    </row>
    <row r="32123" spans="4:14" s="1" customFormat="1">
      <c r="D32123" s="32"/>
      <c r="G32123" s="32"/>
      <c r="I32123" s="7"/>
      <c r="J32123" s="7"/>
      <c r="K32123" s="7"/>
      <c r="N32123" s="7"/>
    </row>
    <row r="32124" spans="4:14" s="1" customFormat="1">
      <c r="D32124" s="32"/>
      <c r="G32124" s="32"/>
      <c r="I32124" s="7"/>
      <c r="J32124" s="7"/>
      <c r="K32124" s="7"/>
      <c r="N32124" s="7"/>
    </row>
    <row r="32125" spans="4:14" s="1" customFormat="1">
      <c r="D32125" s="32"/>
      <c r="G32125" s="32"/>
      <c r="I32125" s="7"/>
      <c r="J32125" s="7"/>
      <c r="K32125" s="7"/>
      <c r="N32125" s="7"/>
    </row>
    <row r="32126" spans="4:14" s="1" customFormat="1">
      <c r="D32126" s="32"/>
      <c r="G32126" s="32"/>
      <c r="I32126" s="7"/>
      <c r="J32126" s="7"/>
      <c r="K32126" s="7"/>
      <c r="N32126" s="7"/>
    </row>
    <row r="32127" spans="4:14" s="1" customFormat="1">
      <c r="D32127" s="32"/>
      <c r="G32127" s="32"/>
      <c r="I32127" s="7"/>
      <c r="J32127" s="7"/>
      <c r="K32127" s="7"/>
      <c r="N32127" s="7"/>
    </row>
    <row r="32128" spans="4:14" s="1" customFormat="1">
      <c r="D32128" s="32"/>
      <c r="G32128" s="32"/>
      <c r="I32128" s="7"/>
      <c r="J32128" s="7"/>
      <c r="K32128" s="7"/>
      <c r="N32128" s="7"/>
    </row>
    <row r="32129" spans="4:14" s="1" customFormat="1">
      <c r="D32129" s="32"/>
      <c r="G32129" s="32"/>
      <c r="I32129" s="7"/>
      <c r="J32129" s="7"/>
      <c r="K32129" s="7"/>
      <c r="N32129" s="7"/>
    </row>
    <row r="32130" spans="4:14" s="1" customFormat="1">
      <c r="D32130" s="32"/>
      <c r="G32130" s="32"/>
      <c r="I32130" s="7"/>
      <c r="J32130" s="7"/>
      <c r="K32130" s="7"/>
      <c r="N32130" s="7"/>
    </row>
    <row r="32131" spans="4:14" s="1" customFormat="1">
      <c r="D32131" s="32"/>
      <c r="G32131" s="32"/>
      <c r="I32131" s="7"/>
      <c r="J32131" s="7"/>
      <c r="K32131" s="7"/>
      <c r="N32131" s="7"/>
    </row>
    <row r="32132" spans="4:14" s="1" customFormat="1">
      <c r="D32132" s="32"/>
      <c r="G32132" s="32"/>
      <c r="I32132" s="7"/>
      <c r="J32132" s="7"/>
      <c r="K32132" s="7"/>
      <c r="N32132" s="7"/>
    </row>
    <row r="32133" spans="4:14" s="1" customFormat="1">
      <c r="D32133" s="32"/>
      <c r="G32133" s="32"/>
      <c r="I32133" s="7"/>
      <c r="J32133" s="7"/>
      <c r="K32133" s="7"/>
      <c r="N32133" s="7"/>
    </row>
    <row r="32134" spans="4:14" s="1" customFormat="1">
      <c r="D32134" s="32"/>
      <c r="G32134" s="32"/>
      <c r="I32134" s="7"/>
      <c r="J32134" s="7"/>
      <c r="K32134" s="7"/>
      <c r="N32134" s="7"/>
    </row>
    <row r="32135" spans="4:14" s="1" customFormat="1">
      <c r="D32135" s="32"/>
      <c r="G32135" s="32"/>
      <c r="I32135" s="7"/>
      <c r="J32135" s="7"/>
      <c r="K32135" s="7"/>
      <c r="N32135" s="7"/>
    </row>
    <row r="32136" spans="4:14" s="1" customFormat="1">
      <c r="D32136" s="32"/>
      <c r="G32136" s="32"/>
      <c r="I32136" s="7"/>
      <c r="J32136" s="7"/>
      <c r="K32136" s="7"/>
      <c r="N32136" s="7"/>
    </row>
    <row r="32137" spans="4:14" s="1" customFormat="1">
      <c r="D32137" s="32"/>
      <c r="G32137" s="32"/>
      <c r="I32137" s="7"/>
      <c r="J32137" s="7"/>
      <c r="K32137" s="7"/>
      <c r="N32137" s="7"/>
    </row>
    <row r="32138" spans="4:14" s="1" customFormat="1">
      <c r="D32138" s="32"/>
      <c r="G32138" s="32"/>
      <c r="I32138" s="7"/>
      <c r="J32138" s="7"/>
      <c r="K32138" s="7"/>
      <c r="N32138" s="7"/>
    </row>
    <row r="32139" spans="4:14" s="1" customFormat="1">
      <c r="D32139" s="32"/>
      <c r="G32139" s="32"/>
      <c r="I32139" s="7"/>
      <c r="J32139" s="7"/>
      <c r="K32139" s="7"/>
      <c r="N32139" s="7"/>
    </row>
    <row r="32140" spans="4:14" s="1" customFormat="1">
      <c r="D32140" s="32"/>
      <c r="G32140" s="32"/>
      <c r="I32140" s="7"/>
      <c r="J32140" s="7"/>
      <c r="K32140" s="7"/>
      <c r="N32140" s="7"/>
    </row>
    <row r="32141" spans="4:14" s="1" customFormat="1">
      <c r="D32141" s="32"/>
      <c r="G32141" s="32"/>
      <c r="I32141" s="7"/>
      <c r="J32141" s="7"/>
      <c r="K32141" s="7"/>
      <c r="N32141" s="7"/>
    </row>
    <row r="32142" spans="4:14" s="1" customFormat="1">
      <c r="D32142" s="32"/>
      <c r="G32142" s="32"/>
      <c r="I32142" s="7"/>
      <c r="J32142" s="7"/>
      <c r="K32142" s="7"/>
      <c r="N32142" s="7"/>
    </row>
    <row r="32143" spans="4:14" s="1" customFormat="1">
      <c r="D32143" s="32"/>
      <c r="G32143" s="32"/>
      <c r="I32143" s="7"/>
      <c r="J32143" s="7"/>
      <c r="K32143" s="7"/>
      <c r="N32143" s="7"/>
    </row>
    <row r="32144" spans="4:14" s="1" customFormat="1">
      <c r="D32144" s="32"/>
      <c r="G32144" s="32"/>
      <c r="I32144" s="7"/>
      <c r="J32144" s="7"/>
      <c r="K32144" s="7"/>
      <c r="N32144" s="7"/>
    </row>
    <row r="32145" spans="4:14" s="1" customFormat="1">
      <c r="D32145" s="32"/>
      <c r="G32145" s="32"/>
      <c r="I32145" s="7"/>
      <c r="J32145" s="7"/>
      <c r="K32145" s="7"/>
      <c r="N32145" s="7"/>
    </row>
    <row r="32146" spans="4:14" s="1" customFormat="1">
      <c r="D32146" s="32"/>
      <c r="G32146" s="32"/>
      <c r="I32146" s="7"/>
      <c r="J32146" s="7"/>
      <c r="K32146" s="7"/>
      <c r="N32146" s="7"/>
    </row>
    <row r="32147" spans="4:14" s="1" customFormat="1">
      <c r="D32147" s="32"/>
      <c r="G32147" s="32"/>
      <c r="I32147" s="7"/>
      <c r="J32147" s="7"/>
      <c r="K32147" s="7"/>
      <c r="N32147" s="7"/>
    </row>
    <row r="32148" spans="4:14" s="1" customFormat="1">
      <c r="D32148" s="32"/>
      <c r="G32148" s="32"/>
      <c r="I32148" s="7"/>
      <c r="J32148" s="7"/>
      <c r="K32148" s="7"/>
      <c r="N32148" s="7"/>
    </row>
    <row r="32149" spans="4:14" s="1" customFormat="1">
      <c r="D32149" s="32"/>
      <c r="G32149" s="32"/>
      <c r="I32149" s="7"/>
      <c r="J32149" s="7"/>
      <c r="K32149" s="7"/>
      <c r="N32149" s="7"/>
    </row>
    <row r="32150" spans="4:14" s="1" customFormat="1">
      <c r="D32150" s="32"/>
      <c r="G32150" s="32"/>
      <c r="I32150" s="7"/>
      <c r="J32150" s="7"/>
      <c r="K32150" s="7"/>
      <c r="N32150" s="7"/>
    </row>
    <row r="32151" spans="4:14" s="1" customFormat="1">
      <c r="D32151" s="32"/>
      <c r="G32151" s="32"/>
      <c r="I32151" s="7"/>
      <c r="J32151" s="7"/>
      <c r="K32151" s="7"/>
      <c r="N32151" s="7"/>
    </row>
    <row r="32152" spans="4:14" s="1" customFormat="1">
      <c r="D32152" s="32"/>
      <c r="G32152" s="32"/>
      <c r="I32152" s="7"/>
      <c r="J32152" s="7"/>
      <c r="K32152" s="7"/>
      <c r="N32152" s="7"/>
    </row>
    <row r="32153" spans="4:14" s="1" customFormat="1">
      <c r="D32153" s="32"/>
      <c r="G32153" s="32"/>
      <c r="I32153" s="7"/>
      <c r="J32153" s="7"/>
      <c r="K32153" s="7"/>
      <c r="N32153" s="7"/>
    </row>
    <row r="32154" spans="4:14" s="1" customFormat="1">
      <c r="D32154" s="32"/>
      <c r="G32154" s="32"/>
      <c r="I32154" s="7"/>
      <c r="J32154" s="7"/>
      <c r="K32154" s="7"/>
      <c r="N32154" s="7"/>
    </row>
    <row r="32155" spans="4:14" s="1" customFormat="1">
      <c r="D32155" s="32"/>
      <c r="G32155" s="32"/>
      <c r="I32155" s="7"/>
      <c r="J32155" s="7"/>
      <c r="K32155" s="7"/>
      <c r="N32155" s="7"/>
    </row>
    <row r="32156" spans="4:14" s="1" customFormat="1">
      <c r="D32156" s="32"/>
      <c r="G32156" s="32"/>
      <c r="I32156" s="7"/>
      <c r="J32156" s="7"/>
      <c r="K32156" s="7"/>
      <c r="N32156" s="7"/>
    </row>
    <row r="32157" spans="4:14" s="1" customFormat="1">
      <c r="D32157" s="32"/>
      <c r="G32157" s="32"/>
      <c r="I32157" s="7"/>
      <c r="J32157" s="7"/>
      <c r="K32157" s="7"/>
      <c r="N32157" s="7"/>
    </row>
    <row r="32158" spans="4:14" s="1" customFormat="1">
      <c r="D32158" s="32"/>
      <c r="G32158" s="32"/>
      <c r="I32158" s="7"/>
      <c r="J32158" s="7"/>
      <c r="K32158" s="7"/>
      <c r="N32158" s="7"/>
    </row>
    <row r="32159" spans="4:14" s="1" customFormat="1">
      <c r="D32159" s="32"/>
      <c r="G32159" s="32"/>
      <c r="I32159" s="7"/>
      <c r="J32159" s="7"/>
      <c r="K32159" s="7"/>
      <c r="N32159" s="7"/>
    </row>
    <row r="32160" spans="4:14" s="1" customFormat="1">
      <c r="D32160" s="32"/>
      <c r="G32160" s="32"/>
      <c r="I32160" s="7"/>
      <c r="J32160" s="7"/>
      <c r="K32160" s="7"/>
      <c r="N32160" s="7"/>
    </row>
    <row r="32161" spans="4:14" s="1" customFormat="1">
      <c r="D32161" s="32"/>
      <c r="G32161" s="32"/>
      <c r="I32161" s="7"/>
      <c r="J32161" s="7"/>
      <c r="K32161" s="7"/>
      <c r="N32161" s="7"/>
    </row>
    <row r="32162" spans="4:14" s="1" customFormat="1">
      <c r="D32162" s="32"/>
      <c r="G32162" s="32"/>
      <c r="I32162" s="7"/>
      <c r="J32162" s="7"/>
      <c r="K32162" s="7"/>
      <c r="N32162" s="7"/>
    </row>
    <row r="32163" spans="4:14" s="1" customFormat="1">
      <c r="D32163" s="32"/>
      <c r="G32163" s="32"/>
      <c r="I32163" s="7"/>
      <c r="J32163" s="7"/>
      <c r="K32163" s="7"/>
      <c r="N32163" s="7"/>
    </row>
    <row r="32164" spans="4:14" s="1" customFormat="1">
      <c r="D32164" s="32"/>
      <c r="G32164" s="32"/>
      <c r="I32164" s="7"/>
      <c r="J32164" s="7"/>
      <c r="K32164" s="7"/>
      <c r="N32164" s="7"/>
    </row>
    <row r="32165" spans="4:14" s="1" customFormat="1">
      <c r="D32165" s="32"/>
      <c r="G32165" s="32"/>
      <c r="I32165" s="7"/>
      <c r="J32165" s="7"/>
      <c r="K32165" s="7"/>
      <c r="N32165" s="7"/>
    </row>
    <row r="32166" spans="4:14" s="1" customFormat="1">
      <c r="D32166" s="32"/>
      <c r="G32166" s="32"/>
      <c r="I32166" s="7"/>
      <c r="J32166" s="7"/>
      <c r="K32166" s="7"/>
      <c r="N32166" s="7"/>
    </row>
    <row r="32167" spans="4:14" s="1" customFormat="1">
      <c r="D32167" s="32"/>
      <c r="G32167" s="32"/>
      <c r="I32167" s="7"/>
      <c r="J32167" s="7"/>
      <c r="K32167" s="7"/>
      <c r="N32167" s="7"/>
    </row>
    <row r="32168" spans="4:14" s="1" customFormat="1">
      <c r="D32168" s="32"/>
      <c r="G32168" s="32"/>
      <c r="I32168" s="7"/>
      <c r="J32168" s="7"/>
      <c r="K32168" s="7"/>
      <c r="N32168" s="7"/>
    </row>
    <row r="32169" spans="4:14" s="1" customFormat="1">
      <c r="D32169" s="32"/>
      <c r="G32169" s="32"/>
      <c r="I32169" s="7"/>
      <c r="J32169" s="7"/>
      <c r="K32169" s="7"/>
      <c r="N32169" s="7"/>
    </row>
    <row r="32170" spans="4:14" s="1" customFormat="1">
      <c r="D32170" s="32"/>
      <c r="G32170" s="32"/>
      <c r="I32170" s="7"/>
      <c r="J32170" s="7"/>
      <c r="K32170" s="7"/>
      <c r="N32170" s="7"/>
    </row>
    <row r="32171" spans="4:14" s="1" customFormat="1">
      <c r="D32171" s="32"/>
      <c r="G32171" s="32"/>
      <c r="I32171" s="7"/>
      <c r="J32171" s="7"/>
      <c r="K32171" s="7"/>
      <c r="N32171" s="7"/>
    </row>
    <row r="32172" spans="4:14" s="1" customFormat="1">
      <c r="D32172" s="32"/>
      <c r="G32172" s="32"/>
      <c r="I32172" s="7"/>
      <c r="J32172" s="7"/>
      <c r="K32172" s="7"/>
      <c r="N32172" s="7"/>
    </row>
    <row r="32173" spans="4:14" s="1" customFormat="1">
      <c r="D32173" s="32"/>
      <c r="G32173" s="32"/>
      <c r="I32173" s="7"/>
      <c r="J32173" s="7"/>
      <c r="K32173" s="7"/>
      <c r="N32173" s="7"/>
    </row>
    <row r="32174" spans="4:14" s="1" customFormat="1">
      <c r="D32174" s="32"/>
      <c r="G32174" s="32"/>
      <c r="I32174" s="7"/>
      <c r="J32174" s="7"/>
      <c r="K32174" s="7"/>
      <c r="N32174" s="7"/>
    </row>
    <row r="32175" spans="4:14" s="1" customFormat="1">
      <c r="D32175" s="32"/>
      <c r="G32175" s="32"/>
      <c r="I32175" s="7"/>
      <c r="J32175" s="7"/>
      <c r="K32175" s="7"/>
      <c r="N32175" s="7"/>
    </row>
    <row r="32176" spans="4:14" s="1" customFormat="1">
      <c r="D32176" s="32"/>
      <c r="G32176" s="32"/>
      <c r="I32176" s="7"/>
      <c r="J32176" s="7"/>
      <c r="K32176" s="7"/>
      <c r="N32176" s="7"/>
    </row>
    <row r="32177" spans="4:14" s="1" customFormat="1">
      <c r="D32177" s="32"/>
      <c r="G32177" s="32"/>
      <c r="I32177" s="7"/>
      <c r="J32177" s="7"/>
      <c r="K32177" s="7"/>
      <c r="N32177" s="7"/>
    </row>
    <row r="32178" spans="4:14" s="1" customFormat="1">
      <c r="D32178" s="32"/>
      <c r="G32178" s="32"/>
      <c r="I32178" s="7"/>
      <c r="J32178" s="7"/>
      <c r="K32178" s="7"/>
      <c r="N32178" s="7"/>
    </row>
    <row r="32179" spans="4:14" s="1" customFormat="1">
      <c r="D32179" s="32"/>
      <c r="G32179" s="32"/>
      <c r="I32179" s="7"/>
      <c r="J32179" s="7"/>
      <c r="K32179" s="7"/>
      <c r="N32179" s="7"/>
    </row>
    <row r="32180" spans="4:14" s="1" customFormat="1">
      <c r="D32180" s="32"/>
      <c r="G32180" s="32"/>
      <c r="I32180" s="7"/>
      <c r="J32180" s="7"/>
      <c r="K32180" s="7"/>
      <c r="N32180" s="7"/>
    </row>
    <row r="32181" spans="4:14" s="1" customFormat="1">
      <c r="D32181" s="32"/>
      <c r="G32181" s="32"/>
      <c r="I32181" s="7"/>
      <c r="J32181" s="7"/>
      <c r="K32181" s="7"/>
      <c r="N32181" s="7"/>
    </row>
    <row r="32182" spans="4:14" s="1" customFormat="1">
      <c r="D32182" s="32"/>
      <c r="G32182" s="32"/>
      <c r="I32182" s="7"/>
      <c r="J32182" s="7"/>
      <c r="K32182" s="7"/>
      <c r="N32182" s="7"/>
    </row>
    <row r="32183" spans="4:14" s="1" customFormat="1">
      <c r="D32183" s="32"/>
      <c r="G32183" s="32"/>
      <c r="I32183" s="7"/>
      <c r="J32183" s="7"/>
      <c r="K32183" s="7"/>
      <c r="N32183" s="7"/>
    </row>
    <row r="32184" spans="4:14" s="1" customFormat="1">
      <c r="D32184" s="32"/>
      <c r="G32184" s="32"/>
      <c r="I32184" s="7"/>
      <c r="J32184" s="7"/>
      <c r="K32184" s="7"/>
      <c r="N32184" s="7"/>
    </row>
    <row r="32185" spans="4:14" s="1" customFormat="1">
      <c r="D32185" s="32"/>
      <c r="G32185" s="32"/>
      <c r="I32185" s="7"/>
      <c r="J32185" s="7"/>
      <c r="K32185" s="7"/>
      <c r="N32185" s="7"/>
    </row>
    <row r="32186" spans="4:14" s="1" customFormat="1">
      <c r="D32186" s="32"/>
      <c r="G32186" s="32"/>
      <c r="I32186" s="7"/>
      <c r="J32186" s="7"/>
      <c r="K32186" s="7"/>
      <c r="N32186" s="7"/>
    </row>
    <row r="32187" spans="4:14" s="1" customFormat="1">
      <c r="D32187" s="32"/>
      <c r="G32187" s="32"/>
      <c r="I32187" s="7"/>
      <c r="J32187" s="7"/>
      <c r="K32187" s="7"/>
      <c r="N32187" s="7"/>
    </row>
    <row r="32188" spans="4:14" s="1" customFormat="1">
      <c r="D32188" s="32"/>
      <c r="G32188" s="32"/>
      <c r="I32188" s="7"/>
      <c r="J32188" s="7"/>
      <c r="K32188" s="7"/>
      <c r="N32188" s="7"/>
    </row>
    <row r="32189" spans="4:14" s="1" customFormat="1">
      <c r="D32189" s="32"/>
      <c r="G32189" s="32"/>
      <c r="I32189" s="7"/>
      <c r="J32189" s="7"/>
      <c r="K32189" s="7"/>
      <c r="N32189" s="7"/>
    </row>
    <row r="32190" spans="4:14" s="1" customFormat="1">
      <c r="D32190" s="32"/>
      <c r="G32190" s="32"/>
      <c r="I32190" s="7"/>
      <c r="J32190" s="7"/>
      <c r="K32190" s="7"/>
      <c r="N32190" s="7"/>
    </row>
    <row r="32191" spans="4:14" s="1" customFormat="1">
      <c r="D32191" s="32"/>
      <c r="G32191" s="32"/>
      <c r="I32191" s="7"/>
      <c r="J32191" s="7"/>
      <c r="K32191" s="7"/>
      <c r="N32191" s="7"/>
    </row>
    <row r="32192" spans="4:14" s="1" customFormat="1">
      <c r="D32192" s="32"/>
      <c r="G32192" s="32"/>
      <c r="I32192" s="7"/>
      <c r="J32192" s="7"/>
      <c r="K32192" s="7"/>
      <c r="N32192" s="7"/>
    </row>
    <row r="32193" spans="4:14" s="1" customFormat="1">
      <c r="D32193" s="32"/>
      <c r="G32193" s="32"/>
      <c r="I32193" s="7"/>
      <c r="J32193" s="7"/>
      <c r="K32193" s="7"/>
      <c r="N32193" s="7"/>
    </row>
    <row r="32194" spans="4:14" s="1" customFormat="1">
      <c r="D32194" s="32"/>
      <c r="G32194" s="32"/>
      <c r="I32194" s="7"/>
      <c r="J32194" s="7"/>
      <c r="K32194" s="7"/>
      <c r="N32194" s="7"/>
    </row>
    <row r="32195" spans="4:14" s="1" customFormat="1">
      <c r="D32195" s="32"/>
      <c r="G32195" s="32"/>
      <c r="I32195" s="7"/>
      <c r="J32195" s="7"/>
      <c r="K32195" s="7"/>
      <c r="N32195" s="7"/>
    </row>
    <row r="32196" spans="4:14" s="1" customFormat="1">
      <c r="D32196" s="32"/>
      <c r="G32196" s="32"/>
      <c r="I32196" s="7"/>
      <c r="J32196" s="7"/>
      <c r="K32196" s="7"/>
      <c r="N32196" s="7"/>
    </row>
    <row r="32197" spans="4:14" s="1" customFormat="1">
      <c r="D32197" s="32"/>
      <c r="G32197" s="32"/>
      <c r="I32197" s="7"/>
      <c r="J32197" s="7"/>
      <c r="K32197" s="7"/>
      <c r="N32197" s="7"/>
    </row>
    <row r="32198" spans="4:14" s="1" customFormat="1">
      <c r="D32198" s="32"/>
      <c r="G32198" s="32"/>
      <c r="I32198" s="7"/>
      <c r="J32198" s="7"/>
      <c r="K32198" s="7"/>
      <c r="N32198" s="7"/>
    </row>
    <row r="32199" spans="4:14" s="1" customFormat="1">
      <c r="D32199" s="32"/>
      <c r="G32199" s="32"/>
      <c r="I32199" s="7"/>
      <c r="J32199" s="7"/>
      <c r="K32199" s="7"/>
      <c r="N32199" s="7"/>
    </row>
    <row r="32200" spans="4:14" s="1" customFormat="1">
      <c r="D32200" s="32"/>
      <c r="G32200" s="32"/>
      <c r="I32200" s="7"/>
      <c r="J32200" s="7"/>
      <c r="K32200" s="7"/>
      <c r="N32200" s="7"/>
    </row>
    <row r="32201" spans="4:14" s="1" customFormat="1">
      <c r="D32201" s="32"/>
      <c r="G32201" s="32"/>
      <c r="I32201" s="7"/>
      <c r="J32201" s="7"/>
      <c r="K32201" s="7"/>
      <c r="N32201" s="7"/>
    </row>
    <row r="32202" spans="4:14" s="1" customFormat="1">
      <c r="D32202" s="32"/>
      <c r="G32202" s="32"/>
      <c r="I32202" s="7"/>
      <c r="J32202" s="7"/>
      <c r="K32202" s="7"/>
      <c r="N32202" s="7"/>
    </row>
    <row r="32203" spans="4:14" s="1" customFormat="1">
      <c r="D32203" s="32"/>
      <c r="G32203" s="32"/>
      <c r="I32203" s="7"/>
      <c r="J32203" s="7"/>
      <c r="K32203" s="7"/>
      <c r="N32203" s="7"/>
    </row>
    <row r="32204" spans="4:14" s="1" customFormat="1">
      <c r="D32204" s="32"/>
      <c r="G32204" s="32"/>
      <c r="I32204" s="7"/>
      <c r="J32204" s="7"/>
      <c r="K32204" s="7"/>
      <c r="N32204" s="7"/>
    </row>
    <row r="32205" spans="4:14" s="1" customFormat="1">
      <c r="D32205" s="32"/>
      <c r="G32205" s="32"/>
      <c r="I32205" s="7"/>
      <c r="J32205" s="7"/>
      <c r="K32205" s="7"/>
      <c r="N32205" s="7"/>
    </row>
    <row r="32206" spans="4:14" s="1" customFormat="1">
      <c r="D32206" s="32"/>
      <c r="G32206" s="32"/>
      <c r="I32206" s="7"/>
      <c r="J32206" s="7"/>
      <c r="K32206" s="7"/>
      <c r="N32206" s="7"/>
    </row>
    <row r="32207" spans="4:14" s="1" customFormat="1">
      <c r="D32207" s="32"/>
      <c r="G32207" s="32"/>
      <c r="I32207" s="7"/>
      <c r="J32207" s="7"/>
      <c r="K32207" s="7"/>
      <c r="N32207" s="7"/>
    </row>
    <row r="32208" spans="4:14" s="1" customFormat="1">
      <c r="D32208" s="32"/>
      <c r="G32208" s="32"/>
      <c r="I32208" s="7"/>
      <c r="J32208" s="7"/>
      <c r="K32208" s="7"/>
      <c r="N32208" s="7"/>
    </row>
    <row r="32209" spans="4:14" s="1" customFormat="1">
      <c r="D32209" s="32"/>
      <c r="G32209" s="32"/>
      <c r="I32209" s="7"/>
      <c r="J32209" s="7"/>
      <c r="K32209" s="7"/>
      <c r="N32209" s="7"/>
    </row>
    <row r="32210" spans="4:14" s="1" customFormat="1">
      <c r="D32210" s="32"/>
      <c r="G32210" s="32"/>
      <c r="I32210" s="7"/>
      <c r="J32210" s="7"/>
      <c r="K32210" s="7"/>
      <c r="N32210" s="7"/>
    </row>
    <row r="32211" spans="4:14" s="1" customFormat="1">
      <c r="D32211" s="32"/>
      <c r="G32211" s="32"/>
      <c r="I32211" s="7"/>
      <c r="J32211" s="7"/>
      <c r="K32211" s="7"/>
      <c r="N32211" s="7"/>
    </row>
    <row r="32212" spans="4:14" s="1" customFormat="1">
      <c r="D32212" s="32"/>
      <c r="G32212" s="32"/>
      <c r="I32212" s="7"/>
      <c r="J32212" s="7"/>
      <c r="K32212" s="7"/>
      <c r="N32212" s="7"/>
    </row>
    <row r="32213" spans="4:14" s="1" customFormat="1">
      <c r="D32213" s="32"/>
      <c r="G32213" s="32"/>
      <c r="I32213" s="7"/>
      <c r="J32213" s="7"/>
      <c r="K32213" s="7"/>
      <c r="N32213" s="7"/>
    </row>
    <row r="32214" spans="4:14" s="1" customFormat="1">
      <c r="D32214" s="32"/>
      <c r="G32214" s="32"/>
      <c r="I32214" s="7"/>
      <c r="J32214" s="7"/>
      <c r="K32214" s="7"/>
      <c r="N32214" s="7"/>
    </row>
    <row r="32215" spans="4:14" s="1" customFormat="1">
      <c r="D32215" s="32"/>
      <c r="G32215" s="32"/>
      <c r="I32215" s="7"/>
      <c r="J32215" s="7"/>
      <c r="K32215" s="7"/>
      <c r="N32215" s="7"/>
    </row>
    <row r="32216" spans="4:14" s="1" customFormat="1">
      <c r="D32216" s="32"/>
      <c r="G32216" s="32"/>
      <c r="I32216" s="7"/>
      <c r="J32216" s="7"/>
      <c r="K32216" s="7"/>
      <c r="N32216" s="7"/>
    </row>
    <row r="32217" spans="4:14" s="1" customFormat="1">
      <c r="D32217" s="32"/>
      <c r="G32217" s="32"/>
      <c r="I32217" s="7"/>
      <c r="J32217" s="7"/>
      <c r="K32217" s="7"/>
      <c r="N32217" s="7"/>
    </row>
    <row r="32218" spans="4:14" s="1" customFormat="1">
      <c r="D32218" s="32"/>
      <c r="G32218" s="32"/>
      <c r="I32218" s="7"/>
      <c r="J32218" s="7"/>
      <c r="K32218" s="7"/>
      <c r="N32218" s="7"/>
    </row>
    <row r="32219" spans="4:14" s="1" customFormat="1">
      <c r="D32219" s="32"/>
      <c r="G32219" s="32"/>
      <c r="I32219" s="7"/>
      <c r="J32219" s="7"/>
      <c r="K32219" s="7"/>
      <c r="N32219" s="7"/>
    </row>
    <row r="32220" spans="4:14" s="1" customFormat="1">
      <c r="D32220" s="32"/>
      <c r="G32220" s="32"/>
      <c r="I32220" s="7"/>
      <c r="J32220" s="7"/>
      <c r="K32220" s="7"/>
      <c r="N32220" s="7"/>
    </row>
    <row r="32221" spans="4:14" s="1" customFormat="1">
      <c r="D32221" s="32"/>
      <c r="G32221" s="32"/>
      <c r="I32221" s="7"/>
      <c r="J32221" s="7"/>
      <c r="K32221" s="7"/>
      <c r="N32221" s="7"/>
    </row>
    <row r="32222" spans="4:14" s="1" customFormat="1">
      <c r="D32222" s="32"/>
      <c r="G32222" s="32"/>
      <c r="I32222" s="7"/>
      <c r="J32222" s="7"/>
      <c r="K32222" s="7"/>
      <c r="N32222" s="7"/>
    </row>
    <row r="32223" spans="4:14" s="1" customFormat="1">
      <c r="D32223" s="32"/>
      <c r="G32223" s="32"/>
      <c r="I32223" s="7"/>
      <c r="J32223" s="7"/>
      <c r="K32223" s="7"/>
      <c r="N32223" s="7"/>
    </row>
    <row r="32224" spans="4:14" s="1" customFormat="1">
      <c r="D32224" s="32"/>
      <c r="G32224" s="32"/>
      <c r="I32224" s="7"/>
      <c r="J32224" s="7"/>
      <c r="K32224" s="7"/>
      <c r="N32224" s="7"/>
    </row>
    <row r="32225" spans="4:14" s="1" customFormat="1">
      <c r="D32225" s="32"/>
      <c r="G32225" s="32"/>
      <c r="I32225" s="7"/>
      <c r="J32225" s="7"/>
      <c r="K32225" s="7"/>
      <c r="N32225" s="7"/>
    </row>
    <row r="32226" spans="4:14" s="1" customFormat="1">
      <c r="D32226" s="32"/>
      <c r="G32226" s="32"/>
      <c r="I32226" s="7"/>
      <c r="J32226" s="7"/>
      <c r="K32226" s="7"/>
      <c r="N32226" s="7"/>
    </row>
    <row r="32227" spans="4:14" s="1" customFormat="1">
      <c r="D32227" s="32"/>
      <c r="G32227" s="32"/>
      <c r="I32227" s="7"/>
      <c r="J32227" s="7"/>
      <c r="K32227" s="7"/>
      <c r="N32227" s="7"/>
    </row>
    <row r="32228" spans="4:14" s="1" customFormat="1">
      <c r="D32228" s="32"/>
      <c r="G32228" s="32"/>
      <c r="I32228" s="7"/>
      <c r="J32228" s="7"/>
      <c r="K32228" s="7"/>
      <c r="N32228" s="7"/>
    </row>
    <row r="32229" spans="4:14" s="1" customFormat="1">
      <c r="D32229" s="32"/>
      <c r="G32229" s="32"/>
      <c r="I32229" s="7"/>
      <c r="J32229" s="7"/>
      <c r="K32229" s="7"/>
      <c r="N32229" s="7"/>
    </row>
    <row r="32230" spans="4:14" s="1" customFormat="1">
      <c r="D32230" s="32"/>
      <c r="G32230" s="32"/>
      <c r="I32230" s="7"/>
      <c r="J32230" s="7"/>
      <c r="K32230" s="7"/>
      <c r="N32230" s="7"/>
    </row>
    <row r="32231" spans="4:14" s="1" customFormat="1">
      <c r="D32231" s="32"/>
      <c r="G32231" s="32"/>
      <c r="I32231" s="7"/>
      <c r="J32231" s="7"/>
      <c r="K32231" s="7"/>
      <c r="N32231" s="7"/>
    </row>
    <row r="32232" spans="4:14" s="1" customFormat="1">
      <c r="D32232" s="32"/>
      <c r="G32232" s="32"/>
      <c r="I32232" s="7"/>
      <c r="J32232" s="7"/>
      <c r="K32232" s="7"/>
      <c r="N32232" s="7"/>
    </row>
    <row r="32233" spans="4:14" s="1" customFormat="1">
      <c r="D32233" s="32"/>
      <c r="G32233" s="32"/>
      <c r="I32233" s="7"/>
      <c r="J32233" s="7"/>
      <c r="K32233" s="7"/>
      <c r="N32233" s="7"/>
    </row>
    <row r="32234" spans="4:14" s="1" customFormat="1">
      <c r="D32234" s="32"/>
      <c r="G32234" s="32"/>
      <c r="I32234" s="7"/>
      <c r="J32234" s="7"/>
      <c r="K32234" s="7"/>
      <c r="N32234" s="7"/>
    </row>
    <row r="32235" spans="4:14" s="1" customFormat="1">
      <c r="D32235" s="32"/>
      <c r="G32235" s="32"/>
      <c r="I32235" s="7"/>
      <c r="J32235" s="7"/>
      <c r="K32235" s="7"/>
      <c r="N32235" s="7"/>
    </row>
    <row r="32236" spans="4:14" s="1" customFormat="1">
      <c r="D32236" s="32"/>
      <c r="G32236" s="32"/>
      <c r="I32236" s="7"/>
      <c r="J32236" s="7"/>
      <c r="K32236" s="7"/>
      <c r="N32236" s="7"/>
    </row>
    <row r="32237" spans="4:14" s="1" customFormat="1">
      <c r="D32237" s="32"/>
      <c r="G32237" s="32"/>
      <c r="I32237" s="7"/>
      <c r="J32237" s="7"/>
      <c r="K32237" s="7"/>
      <c r="N32237" s="7"/>
    </row>
    <row r="32238" spans="4:14" s="1" customFormat="1">
      <c r="D32238" s="32"/>
      <c r="G32238" s="32"/>
      <c r="I32238" s="7"/>
      <c r="J32238" s="7"/>
      <c r="K32238" s="7"/>
      <c r="N32238" s="7"/>
    </row>
    <row r="32239" spans="4:14" s="1" customFormat="1">
      <c r="D32239" s="32"/>
      <c r="G32239" s="32"/>
      <c r="I32239" s="7"/>
      <c r="J32239" s="7"/>
      <c r="K32239" s="7"/>
      <c r="N32239" s="7"/>
    </row>
    <row r="32240" spans="4:14" s="1" customFormat="1">
      <c r="D32240" s="32"/>
      <c r="G32240" s="32"/>
      <c r="I32240" s="7"/>
      <c r="J32240" s="7"/>
      <c r="K32240" s="7"/>
      <c r="N32240" s="7"/>
    </row>
    <row r="32241" spans="4:14" s="1" customFormat="1">
      <c r="D32241" s="32"/>
      <c r="G32241" s="32"/>
      <c r="I32241" s="7"/>
      <c r="J32241" s="7"/>
      <c r="K32241" s="7"/>
      <c r="N32241" s="7"/>
    </row>
    <row r="32242" spans="4:14" s="1" customFormat="1">
      <c r="D32242" s="32"/>
      <c r="G32242" s="32"/>
      <c r="I32242" s="7"/>
      <c r="J32242" s="7"/>
      <c r="K32242" s="7"/>
      <c r="N32242" s="7"/>
    </row>
    <row r="32243" spans="4:14" s="1" customFormat="1">
      <c r="D32243" s="32"/>
      <c r="G32243" s="32"/>
      <c r="I32243" s="7"/>
      <c r="J32243" s="7"/>
      <c r="K32243" s="7"/>
      <c r="N32243" s="7"/>
    </row>
    <row r="32244" spans="4:14" s="1" customFormat="1">
      <c r="D32244" s="32"/>
      <c r="G32244" s="32"/>
      <c r="I32244" s="7"/>
      <c r="J32244" s="7"/>
      <c r="K32244" s="7"/>
      <c r="N32244" s="7"/>
    </row>
    <row r="32245" spans="4:14" s="1" customFormat="1">
      <c r="D32245" s="32"/>
      <c r="G32245" s="32"/>
      <c r="I32245" s="7"/>
      <c r="J32245" s="7"/>
      <c r="K32245" s="7"/>
      <c r="N32245" s="7"/>
    </row>
    <row r="32246" spans="4:14" s="1" customFormat="1">
      <c r="D32246" s="32"/>
      <c r="G32246" s="32"/>
      <c r="I32246" s="7"/>
      <c r="J32246" s="7"/>
      <c r="K32246" s="7"/>
      <c r="N32246" s="7"/>
    </row>
    <row r="32247" spans="4:14" s="1" customFormat="1">
      <c r="D32247" s="32"/>
      <c r="G32247" s="32"/>
      <c r="I32247" s="7"/>
      <c r="J32247" s="7"/>
      <c r="K32247" s="7"/>
      <c r="N32247" s="7"/>
    </row>
    <row r="32248" spans="4:14" s="1" customFormat="1">
      <c r="D32248" s="32"/>
      <c r="G32248" s="32"/>
      <c r="I32248" s="7"/>
      <c r="J32248" s="7"/>
      <c r="K32248" s="7"/>
      <c r="N32248" s="7"/>
    </row>
    <row r="32249" spans="4:14" s="1" customFormat="1">
      <c r="D32249" s="32"/>
      <c r="G32249" s="32"/>
      <c r="I32249" s="7"/>
      <c r="J32249" s="7"/>
      <c r="K32249" s="7"/>
      <c r="N32249" s="7"/>
    </row>
    <row r="32250" spans="4:14" s="1" customFormat="1">
      <c r="D32250" s="32"/>
      <c r="G32250" s="32"/>
      <c r="I32250" s="7"/>
      <c r="J32250" s="7"/>
      <c r="K32250" s="7"/>
      <c r="N32250" s="7"/>
    </row>
    <row r="32251" spans="4:14" s="1" customFormat="1">
      <c r="D32251" s="32"/>
      <c r="G32251" s="32"/>
      <c r="I32251" s="7"/>
      <c r="J32251" s="7"/>
      <c r="K32251" s="7"/>
      <c r="N32251" s="7"/>
    </row>
    <row r="32252" spans="4:14" s="1" customFormat="1">
      <c r="D32252" s="32"/>
      <c r="G32252" s="32"/>
      <c r="I32252" s="7"/>
      <c r="J32252" s="7"/>
      <c r="K32252" s="7"/>
      <c r="N32252" s="7"/>
    </row>
    <row r="32253" spans="4:14" s="1" customFormat="1">
      <c r="D32253" s="32"/>
      <c r="G32253" s="32"/>
      <c r="I32253" s="7"/>
      <c r="J32253" s="7"/>
      <c r="K32253" s="7"/>
      <c r="N32253" s="7"/>
    </row>
    <row r="32254" spans="4:14" s="1" customFormat="1">
      <c r="D32254" s="32"/>
      <c r="G32254" s="32"/>
      <c r="I32254" s="7"/>
      <c r="J32254" s="7"/>
      <c r="K32254" s="7"/>
      <c r="N32254" s="7"/>
    </row>
    <row r="32255" spans="4:14" s="1" customFormat="1">
      <c r="D32255" s="32"/>
      <c r="G32255" s="32"/>
      <c r="I32255" s="7"/>
      <c r="J32255" s="7"/>
      <c r="K32255" s="7"/>
      <c r="N32255" s="7"/>
    </row>
    <row r="32256" spans="4:14" s="1" customFormat="1">
      <c r="D32256" s="32"/>
      <c r="G32256" s="32"/>
      <c r="I32256" s="7"/>
      <c r="J32256" s="7"/>
      <c r="K32256" s="7"/>
      <c r="N32256" s="7"/>
    </row>
    <row r="32257" spans="4:14" s="1" customFormat="1">
      <c r="D32257" s="32"/>
      <c r="G32257" s="32"/>
      <c r="I32257" s="7"/>
      <c r="J32257" s="7"/>
      <c r="K32257" s="7"/>
      <c r="N32257" s="7"/>
    </row>
    <row r="32258" spans="4:14" s="1" customFormat="1">
      <c r="D32258" s="32"/>
      <c r="G32258" s="32"/>
      <c r="I32258" s="7"/>
      <c r="J32258" s="7"/>
      <c r="K32258" s="7"/>
      <c r="N32258" s="7"/>
    </row>
    <row r="32259" spans="4:14" s="1" customFormat="1">
      <c r="D32259" s="32"/>
      <c r="G32259" s="32"/>
      <c r="I32259" s="7"/>
      <c r="J32259" s="7"/>
      <c r="K32259" s="7"/>
      <c r="N32259" s="7"/>
    </row>
    <row r="32260" spans="4:14" s="1" customFormat="1">
      <c r="D32260" s="32"/>
      <c r="G32260" s="32"/>
      <c r="I32260" s="7"/>
      <c r="J32260" s="7"/>
      <c r="K32260" s="7"/>
      <c r="N32260" s="7"/>
    </row>
    <row r="32261" spans="4:14" s="1" customFormat="1">
      <c r="D32261" s="32"/>
      <c r="G32261" s="32"/>
      <c r="I32261" s="7"/>
      <c r="J32261" s="7"/>
      <c r="K32261" s="7"/>
      <c r="N32261" s="7"/>
    </row>
    <row r="32262" spans="4:14" s="1" customFormat="1">
      <c r="D32262" s="32"/>
      <c r="G32262" s="32"/>
      <c r="I32262" s="7"/>
      <c r="J32262" s="7"/>
      <c r="K32262" s="7"/>
      <c r="N32262" s="7"/>
    </row>
    <row r="32263" spans="4:14" s="1" customFormat="1">
      <c r="D32263" s="32"/>
      <c r="G32263" s="32"/>
      <c r="I32263" s="7"/>
      <c r="J32263" s="7"/>
      <c r="K32263" s="7"/>
      <c r="N32263" s="7"/>
    </row>
    <row r="32264" spans="4:14" s="1" customFormat="1">
      <c r="D32264" s="32"/>
      <c r="G32264" s="32"/>
      <c r="I32264" s="7"/>
      <c r="J32264" s="7"/>
      <c r="K32264" s="7"/>
      <c r="N32264" s="7"/>
    </row>
    <row r="32265" spans="4:14" s="1" customFormat="1">
      <c r="D32265" s="32"/>
      <c r="G32265" s="32"/>
      <c r="I32265" s="7"/>
      <c r="J32265" s="7"/>
      <c r="K32265" s="7"/>
      <c r="N32265" s="7"/>
    </row>
    <row r="32266" spans="4:14" s="1" customFormat="1">
      <c r="D32266" s="32"/>
      <c r="G32266" s="32"/>
      <c r="I32266" s="7"/>
      <c r="J32266" s="7"/>
      <c r="K32266" s="7"/>
      <c r="N32266" s="7"/>
    </row>
    <row r="32267" spans="4:14" s="1" customFormat="1">
      <c r="D32267" s="32"/>
      <c r="G32267" s="32"/>
      <c r="I32267" s="7"/>
      <c r="J32267" s="7"/>
      <c r="K32267" s="7"/>
      <c r="N32267" s="7"/>
    </row>
    <row r="32268" spans="4:14" s="1" customFormat="1">
      <c r="D32268" s="32"/>
      <c r="G32268" s="32"/>
      <c r="I32268" s="7"/>
      <c r="J32268" s="7"/>
      <c r="K32268" s="7"/>
      <c r="N32268" s="7"/>
    </row>
    <row r="32269" spans="4:14" s="1" customFormat="1">
      <c r="D32269" s="32"/>
      <c r="G32269" s="32"/>
      <c r="I32269" s="7"/>
      <c r="J32269" s="7"/>
      <c r="K32269" s="7"/>
      <c r="N32269" s="7"/>
    </row>
    <row r="32270" spans="4:14" s="1" customFormat="1">
      <c r="D32270" s="32"/>
      <c r="G32270" s="32"/>
      <c r="I32270" s="7"/>
      <c r="J32270" s="7"/>
      <c r="K32270" s="7"/>
      <c r="N32270" s="7"/>
    </row>
    <row r="32271" spans="4:14" s="1" customFormat="1">
      <c r="D32271" s="32"/>
      <c r="G32271" s="32"/>
      <c r="I32271" s="7"/>
      <c r="J32271" s="7"/>
      <c r="K32271" s="7"/>
      <c r="N32271" s="7"/>
    </row>
    <row r="32272" spans="4:14" s="1" customFormat="1">
      <c r="D32272" s="32"/>
      <c r="G32272" s="32"/>
      <c r="I32272" s="7"/>
      <c r="J32272" s="7"/>
      <c r="K32272" s="7"/>
      <c r="N32272" s="7"/>
    </row>
    <row r="32273" spans="4:14" s="1" customFormat="1">
      <c r="D32273" s="32"/>
      <c r="G32273" s="32"/>
      <c r="I32273" s="7"/>
      <c r="J32273" s="7"/>
      <c r="K32273" s="7"/>
      <c r="N32273" s="7"/>
    </row>
    <row r="32274" spans="4:14" s="1" customFormat="1">
      <c r="D32274" s="32"/>
      <c r="G32274" s="32"/>
      <c r="I32274" s="7"/>
      <c r="J32274" s="7"/>
      <c r="K32274" s="7"/>
      <c r="N32274" s="7"/>
    </row>
    <row r="32275" spans="4:14" s="1" customFormat="1">
      <c r="D32275" s="32"/>
      <c r="G32275" s="32"/>
      <c r="I32275" s="7"/>
      <c r="J32275" s="7"/>
      <c r="K32275" s="7"/>
      <c r="N32275" s="7"/>
    </row>
    <row r="32276" spans="4:14" s="1" customFormat="1">
      <c r="D32276" s="32"/>
      <c r="G32276" s="32"/>
      <c r="I32276" s="7"/>
      <c r="J32276" s="7"/>
      <c r="K32276" s="7"/>
      <c r="N32276" s="7"/>
    </row>
    <row r="32277" spans="4:14" s="1" customFormat="1">
      <c r="D32277" s="32"/>
      <c r="G32277" s="32"/>
      <c r="I32277" s="7"/>
      <c r="J32277" s="7"/>
      <c r="K32277" s="7"/>
      <c r="N32277" s="7"/>
    </row>
    <row r="32278" spans="4:14" s="1" customFormat="1">
      <c r="D32278" s="32"/>
      <c r="G32278" s="32"/>
      <c r="I32278" s="7"/>
      <c r="J32278" s="7"/>
      <c r="K32278" s="7"/>
      <c r="N32278" s="7"/>
    </row>
    <row r="32279" spans="4:14" s="1" customFormat="1">
      <c r="D32279" s="32"/>
      <c r="G32279" s="32"/>
      <c r="I32279" s="7"/>
      <c r="J32279" s="7"/>
      <c r="K32279" s="7"/>
      <c r="N32279" s="7"/>
    </row>
    <row r="32280" spans="4:14" s="1" customFormat="1">
      <c r="D32280" s="32"/>
      <c r="G32280" s="32"/>
      <c r="I32280" s="7"/>
      <c r="J32280" s="7"/>
      <c r="K32280" s="7"/>
      <c r="N32280" s="7"/>
    </row>
    <row r="32281" spans="4:14" s="1" customFormat="1">
      <c r="D32281" s="32"/>
      <c r="G32281" s="32"/>
      <c r="I32281" s="7"/>
      <c r="J32281" s="7"/>
      <c r="K32281" s="7"/>
      <c r="N32281" s="7"/>
    </row>
    <row r="32282" spans="4:14" s="1" customFormat="1">
      <c r="D32282" s="32"/>
      <c r="G32282" s="32"/>
      <c r="I32282" s="7"/>
      <c r="J32282" s="7"/>
      <c r="K32282" s="7"/>
      <c r="N32282" s="7"/>
    </row>
    <row r="32283" spans="4:14" s="1" customFormat="1">
      <c r="D32283" s="32"/>
      <c r="G32283" s="32"/>
      <c r="I32283" s="7"/>
      <c r="J32283" s="7"/>
      <c r="K32283" s="7"/>
      <c r="N32283" s="7"/>
    </row>
    <row r="32284" spans="4:14" s="1" customFormat="1">
      <c r="D32284" s="32"/>
      <c r="G32284" s="32"/>
      <c r="I32284" s="7"/>
      <c r="J32284" s="7"/>
      <c r="K32284" s="7"/>
      <c r="N32284" s="7"/>
    </row>
    <row r="32285" spans="4:14" s="1" customFormat="1">
      <c r="D32285" s="32"/>
      <c r="G32285" s="32"/>
      <c r="I32285" s="7"/>
      <c r="J32285" s="7"/>
      <c r="K32285" s="7"/>
      <c r="N32285" s="7"/>
    </row>
    <row r="32286" spans="4:14" s="1" customFormat="1">
      <c r="D32286" s="32"/>
      <c r="G32286" s="32"/>
      <c r="I32286" s="7"/>
      <c r="J32286" s="7"/>
      <c r="K32286" s="7"/>
      <c r="N32286" s="7"/>
    </row>
    <row r="32287" spans="4:14" s="1" customFormat="1">
      <c r="D32287" s="32"/>
      <c r="G32287" s="32"/>
      <c r="I32287" s="7"/>
      <c r="J32287" s="7"/>
      <c r="K32287" s="7"/>
      <c r="N32287" s="7"/>
    </row>
    <row r="32288" spans="4:14" s="1" customFormat="1">
      <c r="D32288" s="32"/>
      <c r="G32288" s="32"/>
      <c r="I32288" s="7"/>
      <c r="J32288" s="7"/>
      <c r="K32288" s="7"/>
      <c r="N32288" s="7"/>
    </row>
    <row r="32289" spans="4:14" s="1" customFormat="1">
      <c r="D32289" s="32"/>
      <c r="G32289" s="32"/>
      <c r="I32289" s="7"/>
      <c r="J32289" s="7"/>
      <c r="K32289" s="7"/>
      <c r="N32289" s="7"/>
    </row>
    <row r="32290" spans="4:14" s="1" customFormat="1">
      <c r="D32290" s="32"/>
      <c r="G32290" s="32"/>
      <c r="I32290" s="7"/>
      <c r="J32290" s="7"/>
      <c r="K32290" s="7"/>
      <c r="N32290" s="7"/>
    </row>
    <row r="32291" spans="4:14" s="1" customFormat="1">
      <c r="D32291" s="32"/>
      <c r="G32291" s="32"/>
      <c r="I32291" s="7"/>
      <c r="J32291" s="7"/>
      <c r="K32291" s="7"/>
      <c r="N32291" s="7"/>
    </row>
    <row r="32292" spans="4:14" s="1" customFormat="1">
      <c r="D32292" s="32"/>
      <c r="G32292" s="32"/>
      <c r="I32292" s="7"/>
      <c r="J32292" s="7"/>
      <c r="K32292" s="7"/>
      <c r="N32292" s="7"/>
    </row>
    <row r="32293" spans="4:14" s="1" customFormat="1">
      <c r="D32293" s="32"/>
      <c r="G32293" s="32"/>
      <c r="I32293" s="7"/>
      <c r="J32293" s="7"/>
      <c r="K32293" s="7"/>
      <c r="N32293" s="7"/>
    </row>
    <row r="32294" spans="4:14" s="1" customFormat="1">
      <c r="D32294" s="32"/>
      <c r="G32294" s="32"/>
      <c r="I32294" s="7"/>
      <c r="J32294" s="7"/>
      <c r="K32294" s="7"/>
      <c r="N32294" s="7"/>
    </row>
    <row r="32295" spans="4:14" s="1" customFormat="1">
      <c r="D32295" s="32"/>
      <c r="G32295" s="32"/>
      <c r="I32295" s="7"/>
      <c r="J32295" s="7"/>
      <c r="K32295" s="7"/>
      <c r="N32295" s="7"/>
    </row>
    <row r="32296" spans="4:14" s="1" customFormat="1">
      <c r="D32296" s="32"/>
      <c r="G32296" s="32"/>
      <c r="I32296" s="7"/>
      <c r="J32296" s="7"/>
      <c r="K32296" s="7"/>
      <c r="N32296" s="7"/>
    </row>
    <row r="32297" spans="4:14" s="1" customFormat="1">
      <c r="D32297" s="32"/>
      <c r="G32297" s="32"/>
      <c r="I32297" s="7"/>
      <c r="J32297" s="7"/>
      <c r="K32297" s="7"/>
      <c r="N32297" s="7"/>
    </row>
    <row r="32298" spans="4:14" s="1" customFormat="1">
      <c r="D32298" s="32"/>
      <c r="G32298" s="32"/>
      <c r="I32298" s="7"/>
      <c r="J32298" s="7"/>
      <c r="K32298" s="7"/>
      <c r="N32298" s="7"/>
    </row>
    <row r="32299" spans="4:14" s="1" customFormat="1">
      <c r="D32299" s="32"/>
      <c r="G32299" s="32"/>
      <c r="I32299" s="7"/>
      <c r="J32299" s="7"/>
      <c r="K32299" s="7"/>
      <c r="N32299" s="7"/>
    </row>
    <row r="32300" spans="4:14" s="1" customFormat="1">
      <c r="D32300" s="32"/>
      <c r="G32300" s="32"/>
      <c r="I32300" s="7"/>
      <c r="J32300" s="7"/>
      <c r="K32300" s="7"/>
      <c r="N32300" s="7"/>
    </row>
    <row r="32301" spans="4:14" s="1" customFormat="1">
      <c r="D32301" s="32"/>
      <c r="G32301" s="32"/>
      <c r="I32301" s="7"/>
      <c r="J32301" s="7"/>
      <c r="K32301" s="7"/>
      <c r="N32301" s="7"/>
    </row>
    <row r="32302" spans="4:14" s="1" customFormat="1">
      <c r="D32302" s="32"/>
      <c r="G32302" s="32"/>
      <c r="I32302" s="7"/>
      <c r="J32302" s="7"/>
      <c r="K32302" s="7"/>
      <c r="N32302" s="7"/>
    </row>
    <row r="32303" spans="4:14" s="1" customFormat="1">
      <c r="D32303" s="32"/>
      <c r="G32303" s="32"/>
      <c r="I32303" s="7"/>
      <c r="J32303" s="7"/>
      <c r="K32303" s="7"/>
      <c r="N32303" s="7"/>
    </row>
    <row r="32304" spans="4:14" s="1" customFormat="1">
      <c r="D32304" s="32"/>
      <c r="G32304" s="32"/>
      <c r="I32304" s="7"/>
      <c r="J32304" s="7"/>
      <c r="K32304" s="7"/>
      <c r="N32304" s="7"/>
    </row>
    <row r="32305" spans="4:14" s="1" customFormat="1">
      <c r="D32305" s="32"/>
      <c r="G32305" s="32"/>
      <c r="I32305" s="7"/>
      <c r="J32305" s="7"/>
      <c r="K32305" s="7"/>
      <c r="N32305" s="7"/>
    </row>
    <row r="32306" spans="4:14" s="1" customFormat="1">
      <c r="D32306" s="32"/>
      <c r="G32306" s="32"/>
      <c r="I32306" s="7"/>
      <c r="J32306" s="7"/>
      <c r="K32306" s="7"/>
      <c r="N32306" s="7"/>
    </row>
    <row r="32307" spans="4:14" s="1" customFormat="1">
      <c r="D32307" s="32"/>
      <c r="G32307" s="32"/>
      <c r="I32307" s="7"/>
      <c r="J32307" s="7"/>
      <c r="K32307" s="7"/>
      <c r="N32307" s="7"/>
    </row>
    <row r="32308" spans="4:14" s="1" customFormat="1">
      <c r="D32308" s="32"/>
      <c r="G32308" s="32"/>
      <c r="I32308" s="7"/>
      <c r="J32308" s="7"/>
      <c r="K32308" s="7"/>
      <c r="N32308" s="7"/>
    </row>
    <row r="32309" spans="4:14" s="1" customFormat="1">
      <c r="D32309" s="32"/>
      <c r="G32309" s="32"/>
      <c r="I32309" s="7"/>
      <c r="J32309" s="7"/>
      <c r="K32309" s="7"/>
      <c r="N32309" s="7"/>
    </row>
    <row r="32310" spans="4:14" s="1" customFormat="1">
      <c r="D32310" s="32"/>
      <c r="G32310" s="32"/>
      <c r="I32310" s="7"/>
      <c r="J32310" s="7"/>
      <c r="K32310" s="7"/>
      <c r="N32310" s="7"/>
    </row>
    <row r="32311" spans="4:14" s="1" customFormat="1">
      <c r="D32311" s="32"/>
      <c r="G32311" s="32"/>
      <c r="I32311" s="7"/>
      <c r="J32311" s="7"/>
      <c r="K32311" s="7"/>
      <c r="N32311" s="7"/>
    </row>
    <row r="32312" spans="4:14" s="1" customFormat="1">
      <c r="D32312" s="32"/>
      <c r="G32312" s="32"/>
      <c r="I32312" s="7"/>
      <c r="J32312" s="7"/>
      <c r="K32312" s="7"/>
      <c r="N32312" s="7"/>
    </row>
    <row r="32313" spans="4:14" s="1" customFormat="1">
      <c r="D32313" s="32"/>
      <c r="G32313" s="32"/>
      <c r="I32313" s="7"/>
      <c r="J32313" s="7"/>
      <c r="K32313" s="7"/>
      <c r="N32313" s="7"/>
    </row>
    <row r="32314" spans="4:14" s="1" customFormat="1">
      <c r="D32314" s="32"/>
      <c r="G32314" s="32"/>
      <c r="I32314" s="7"/>
      <c r="J32314" s="7"/>
      <c r="K32314" s="7"/>
      <c r="N32314" s="7"/>
    </row>
    <row r="32315" spans="4:14" s="1" customFormat="1">
      <c r="D32315" s="32"/>
      <c r="G32315" s="32"/>
      <c r="I32315" s="7"/>
      <c r="J32315" s="7"/>
      <c r="K32315" s="7"/>
      <c r="N32315" s="7"/>
    </row>
    <row r="32316" spans="4:14" s="1" customFormat="1">
      <c r="D32316" s="32"/>
      <c r="G32316" s="32"/>
      <c r="I32316" s="7"/>
      <c r="J32316" s="7"/>
      <c r="K32316" s="7"/>
      <c r="N32316" s="7"/>
    </row>
    <row r="32317" spans="4:14" s="1" customFormat="1">
      <c r="D32317" s="32"/>
      <c r="G32317" s="32"/>
      <c r="I32317" s="7"/>
      <c r="J32317" s="7"/>
      <c r="K32317" s="7"/>
      <c r="N32317" s="7"/>
    </row>
    <row r="32318" spans="4:14" s="1" customFormat="1">
      <c r="D32318" s="32"/>
      <c r="G32318" s="32"/>
      <c r="I32318" s="7"/>
      <c r="J32318" s="7"/>
      <c r="K32318" s="7"/>
      <c r="N32318" s="7"/>
    </row>
    <row r="32319" spans="4:14" s="1" customFormat="1">
      <c r="D32319" s="32"/>
      <c r="G32319" s="32"/>
      <c r="I32319" s="7"/>
      <c r="J32319" s="7"/>
      <c r="K32319" s="7"/>
      <c r="N32319" s="7"/>
    </row>
    <row r="32320" spans="4:14" s="1" customFormat="1">
      <c r="D32320" s="32"/>
      <c r="G32320" s="32"/>
      <c r="I32320" s="7"/>
      <c r="J32320" s="7"/>
      <c r="K32320" s="7"/>
      <c r="N32320" s="7"/>
    </row>
    <row r="32321" spans="4:14" s="1" customFormat="1">
      <c r="D32321" s="32"/>
      <c r="G32321" s="32"/>
      <c r="I32321" s="7"/>
      <c r="J32321" s="7"/>
      <c r="K32321" s="7"/>
      <c r="N32321" s="7"/>
    </row>
    <row r="32322" spans="4:14" s="1" customFormat="1">
      <c r="D32322" s="32"/>
      <c r="G32322" s="32"/>
      <c r="I32322" s="7"/>
      <c r="J32322" s="7"/>
      <c r="K32322" s="7"/>
      <c r="N32322" s="7"/>
    </row>
    <row r="32323" spans="4:14" s="1" customFormat="1">
      <c r="D32323" s="32"/>
      <c r="G32323" s="32"/>
      <c r="I32323" s="7"/>
      <c r="J32323" s="7"/>
      <c r="K32323" s="7"/>
      <c r="N32323" s="7"/>
    </row>
    <row r="32324" spans="4:14" s="1" customFormat="1">
      <c r="D32324" s="32"/>
      <c r="G32324" s="32"/>
      <c r="I32324" s="7"/>
      <c r="J32324" s="7"/>
      <c r="K32324" s="7"/>
      <c r="N32324" s="7"/>
    </row>
    <row r="32325" spans="4:14" s="1" customFormat="1">
      <c r="D32325" s="32"/>
      <c r="G32325" s="32"/>
      <c r="I32325" s="7"/>
      <c r="J32325" s="7"/>
      <c r="K32325" s="7"/>
      <c r="N32325" s="7"/>
    </row>
    <row r="32326" spans="4:14" s="1" customFormat="1">
      <c r="D32326" s="32"/>
      <c r="G32326" s="32"/>
      <c r="I32326" s="7"/>
      <c r="J32326" s="7"/>
      <c r="K32326" s="7"/>
      <c r="N32326" s="7"/>
    </row>
    <row r="32327" spans="4:14" s="1" customFormat="1">
      <c r="D32327" s="32"/>
      <c r="G32327" s="32"/>
      <c r="I32327" s="7"/>
      <c r="J32327" s="7"/>
      <c r="K32327" s="7"/>
      <c r="N32327" s="7"/>
    </row>
    <row r="32328" spans="4:14" s="1" customFormat="1">
      <c r="D32328" s="32"/>
      <c r="G32328" s="32"/>
      <c r="I32328" s="7"/>
      <c r="J32328" s="7"/>
      <c r="K32328" s="7"/>
      <c r="N32328" s="7"/>
    </row>
    <row r="32329" spans="4:14" s="1" customFormat="1">
      <c r="D32329" s="32"/>
      <c r="G32329" s="32"/>
      <c r="I32329" s="7"/>
      <c r="J32329" s="7"/>
      <c r="K32329" s="7"/>
      <c r="N32329" s="7"/>
    </row>
    <row r="32330" spans="4:14" s="1" customFormat="1">
      <c r="D32330" s="32"/>
      <c r="G32330" s="32"/>
      <c r="I32330" s="7"/>
      <c r="J32330" s="7"/>
      <c r="K32330" s="7"/>
      <c r="N32330" s="7"/>
    </row>
    <row r="32331" spans="4:14" s="1" customFormat="1">
      <c r="D32331" s="32"/>
      <c r="G32331" s="32"/>
      <c r="I32331" s="7"/>
      <c r="J32331" s="7"/>
      <c r="K32331" s="7"/>
      <c r="N32331" s="7"/>
    </row>
    <row r="32332" spans="4:14" s="1" customFormat="1">
      <c r="D32332" s="32"/>
      <c r="G32332" s="32"/>
      <c r="I32332" s="7"/>
      <c r="J32332" s="7"/>
      <c r="K32332" s="7"/>
      <c r="N32332" s="7"/>
    </row>
    <row r="32333" spans="4:14" s="1" customFormat="1">
      <c r="D32333" s="32"/>
      <c r="G32333" s="32"/>
      <c r="I32333" s="7"/>
      <c r="J32333" s="7"/>
      <c r="K32333" s="7"/>
      <c r="N32333" s="7"/>
    </row>
    <row r="32334" spans="4:14" s="1" customFormat="1">
      <c r="D32334" s="32"/>
      <c r="G32334" s="32"/>
      <c r="I32334" s="7"/>
      <c r="J32334" s="7"/>
      <c r="K32334" s="7"/>
      <c r="N32334" s="7"/>
    </row>
    <row r="32335" spans="4:14" s="1" customFormat="1">
      <c r="D32335" s="32"/>
      <c r="G32335" s="32"/>
      <c r="I32335" s="7"/>
      <c r="J32335" s="7"/>
      <c r="K32335" s="7"/>
      <c r="N32335" s="7"/>
    </row>
    <row r="32336" spans="4:14" s="1" customFormat="1">
      <c r="D32336" s="32"/>
      <c r="G32336" s="32"/>
      <c r="I32336" s="7"/>
      <c r="J32336" s="7"/>
      <c r="K32336" s="7"/>
      <c r="N32336" s="7"/>
    </row>
    <row r="32337" spans="4:14" s="1" customFormat="1">
      <c r="D32337" s="32"/>
      <c r="G32337" s="32"/>
      <c r="I32337" s="7"/>
      <c r="J32337" s="7"/>
      <c r="K32337" s="7"/>
      <c r="N32337" s="7"/>
    </row>
    <row r="32338" spans="4:14" s="1" customFormat="1">
      <c r="D32338" s="32"/>
      <c r="G32338" s="32"/>
      <c r="I32338" s="7"/>
      <c r="J32338" s="7"/>
      <c r="K32338" s="7"/>
      <c r="N32338" s="7"/>
    </row>
    <row r="32339" spans="4:14" s="1" customFormat="1">
      <c r="D32339" s="32"/>
      <c r="G32339" s="32"/>
      <c r="I32339" s="7"/>
      <c r="J32339" s="7"/>
      <c r="K32339" s="7"/>
      <c r="N32339" s="7"/>
    </row>
    <row r="32340" spans="4:14" s="1" customFormat="1">
      <c r="D32340" s="32"/>
      <c r="G32340" s="32"/>
      <c r="I32340" s="7"/>
      <c r="J32340" s="7"/>
      <c r="K32340" s="7"/>
      <c r="N32340" s="7"/>
    </row>
    <row r="32341" spans="4:14" s="1" customFormat="1">
      <c r="D32341" s="32"/>
      <c r="G32341" s="32"/>
      <c r="I32341" s="7"/>
      <c r="J32341" s="7"/>
      <c r="K32341" s="7"/>
      <c r="N32341" s="7"/>
    </row>
    <row r="32342" spans="4:14" s="1" customFormat="1">
      <c r="D32342" s="32"/>
      <c r="G32342" s="32"/>
      <c r="I32342" s="7"/>
      <c r="J32342" s="7"/>
      <c r="K32342" s="7"/>
      <c r="N32342" s="7"/>
    </row>
    <row r="32343" spans="4:14" s="1" customFormat="1">
      <c r="D32343" s="32"/>
      <c r="G32343" s="32"/>
      <c r="I32343" s="7"/>
      <c r="J32343" s="7"/>
      <c r="K32343" s="7"/>
      <c r="N32343" s="7"/>
    </row>
    <row r="32344" spans="4:14" s="1" customFormat="1">
      <c r="D32344" s="32"/>
      <c r="G32344" s="32"/>
      <c r="I32344" s="7"/>
      <c r="J32344" s="7"/>
      <c r="K32344" s="7"/>
      <c r="N32344" s="7"/>
    </row>
    <row r="32345" spans="4:14" s="1" customFormat="1">
      <c r="D32345" s="32"/>
      <c r="G32345" s="32"/>
      <c r="I32345" s="7"/>
      <c r="J32345" s="7"/>
      <c r="K32345" s="7"/>
      <c r="N32345" s="7"/>
    </row>
    <row r="32346" spans="4:14" s="1" customFormat="1">
      <c r="D32346" s="32"/>
      <c r="G32346" s="32"/>
      <c r="I32346" s="7"/>
      <c r="J32346" s="7"/>
      <c r="K32346" s="7"/>
      <c r="N32346" s="7"/>
    </row>
    <row r="32347" spans="4:14" s="1" customFormat="1">
      <c r="D32347" s="32"/>
      <c r="G32347" s="32"/>
      <c r="I32347" s="7"/>
      <c r="J32347" s="7"/>
      <c r="K32347" s="7"/>
      <c r="N32347" s="7"/>
    </row>
    <row r="32348" spans="4:14" s="1" customFormat="1">
      <c r="D32348" s="32"/>
      <c r="G32348" s="32"/>
      <c r="I32348" s="7"/>
      <c r="J32348" s="7"/>
      <c r="K32348" s="7"/>
      <c r="N32348" s="7"/>
    </row>
    <row r="32349" spans="4:14" s="1" customFormat="1">
      <c r="D32349" s="32"/>
      <c r="G32349" s="32"/>
      <c r="I32349" s="7"/>
      <c r="J32349" s="7"/>
      <c r="K32349" s="7"/>
      <c r="N32349" s="7"/>
    </row>
    <row r="32350" spans="4:14" s="1" customFormat="1">
      <c r="D32350" s="32"/>
      <c r="G32350" s="32"/>
      <c r="I32350" s="7"/>
      <c r="J32350" s="7"/>
      <c r="K32350" s="7"/>
      <c r="N32350" s="7"/>
    </row>
    <row r="32351" spans="4:14" s="1" customFormat="1">
      <c r="D32351" s="32"/>
      <c r="G32351" s="32"/>
      <c r="I32351" s="7"/>
      <c r="J32351" s="7"/>
      <c r="K32351" s="7"/>
      <c r="N32351" s="7"/>
    </row>
    <row r="32352" spans="4:14" s="1" customFormat="1">
      <c r="D32352" s="32"/>
      <c r="G32352" s="32"/>
      <c r="I32352" s="7"/>
      <c r="J32352" s="7"/>
      <c r="K32352" s="7"/>
      <c r="N32352" s="7"/>
    </row>
    <row r="32353" spans="4:14" s="1" customFormat="1">
      <c r="D32353" s="32"/>
      <c r="G32353" s="32"/>
      <c r="I32353" s="7"/>
      <c r="J32353" s="7"/>
      <c r="K32353" s="7"/>
      <c r="N32353" s="7"/>
    </row>
    <row r="32354" spans="4:14" s="1" customFormat="1">
      <c r="D32354" s="32"/>
      <c r="G32354" s="32"/>
      <c r="I32354" s="7"/>
      <c r="J32354" s="7"/>
      <c r="K32354" s="7"/>
      <c r="N32354" s="7"/>
    </row>
    <row r="32355" spans="4:14" s="1" customFormat="1">
      <c r="D32355" s="32"/>
      <c r="G32355" s="32"/>
      <c r="I32355" s="7"/>
      <c r="J32355" s="7"/>
      <c r="K32355" s="7"/>
      <c r="N32355" s="7"/>
    </row>
    <row r="32356" spans="4:14" s="1" customFormat="1">
      <c r="D32356" s="32"/>
      <c r="G32356" s="32"/>
      <c r="I32356" s="7"/>
      <c r="J32356" s="7"/>
      <c r="K32356" s="7"/>
      <c r="N32356" s="7"/>
    </row>
    <row r="32357" spans="4:14" s="1" customFormat="1">
      <c r="D32357" s="32"/>
      <c r="G32357" s="32"/>
      <c r="I32357" s="7"/>
      <c r="J32357" s="7"/>
      <c r="K32357" s="7"/>
      <c r="N32357" s="7"/>
    </row>
    <row r="32358" spans="4:14" s="1" customFormat="1">
      <c r="D32358" s="32"/>
      <c r="G32358" s="32"/>
      <c r="I32358" s="7"/>
      <c r="J32358" s="7"/>
      <c r="K32358" s="7"/>
      <c r="N32358" s="7"/>
    </row>
    <row r="32359" spans="4:14" s="1" customFormat="1">
      <c r="D32359" s="32"/>
      <c r="G32359" s="32"/>
      <c r="I32359" s="7"/>
      <c r="J32359" s="7"/>
      <c r="K32359" s="7"/>
      <c r="N32359" s="7"/>
    </row>
    <row r="32360" spans="4:14" s="1" customFormat="1">
      <c r="D32360" s="32"/>
      <c r="G32360" s="32"/>
      <c r="I32360" s="7"/>
      <c r="J32360" s="7"/>
      <c r="K32360" s="7"/>
      <c r="N32360" s="7"/>
    </row>
    <row r="32361" spans="4:14" s="1" customFormat="1">
      <c r="D32361" s="32"/>
      <c r="G32361" s="32"/>
      <c r="I32361" s="7"/>
      <c r="J32361" s="7"/>
      <c r="K32361" s="7"/>
      <c r="N32361" s="7"/>
    </row>
    <row r="32362" spans="4:14" s="1" customFormat="1">
      <c r="D32362" s="32"/>
      <c r="G32362" s="32"/>
      <c r="I32362" s="7"/>
      <c r="J32362" s="7"/>
      <c r="K32362" s="7"/>
      <c r="N32362" s="7"/>
    </row>
    <row r="32363" spans="4:14" s="1" customFormat="1">
      <c r="D32363" s="32"/>
      <c r="G32363" s="32"/>
      <c r="I32363" s="7"/>
      <c r="J32363" s="7"/>
      <c r="K32363" s="7"/>
      <c r="N32363" s="7"/>
    </row>
    <row r="32364" spans="4:14" s="1" customFormat="1">
      <c r="D32364" s="32"/>
      <c r="G32364" s="32"/>
      <c r="I32364" s="7"/>
      <c r="J32364" s="7"/>
      <c r="K32364" s="7"/>
      <c r="N32364" s="7"/>
    </row>
    <row r="32365" spans="4:14" s="1" customFormat="1">
      <c r="D32365" s="32"/>
      <c r="G32365" s="32"/>
      <c r="I32365" s="7"/>
      <c r="J32365" s="7"/>
      <c r="K32365" s="7"/>
      <c r="N32365" s="7"/>
    </row>
    <row r="32366" spans="4:14" s="1" customFormat="1">
      <c r="D32366" s="32"/>
      <c r="G32366" s="32"/>
      <c r="I32366" s="7"/>
      <c r="J32366" s="7"/>
      <c r="K32366" s="7"/>
      <c r="N32366" s="7"/>
    </row>
    <row r="32367" spans="4:14" s="1" customFormat="1">
      <c r="D32367" s="32"/>
      <c r="G32367" s="32"/>
      <c r="I32367" s="7"/>
      <c r="J32367" s="7"/>
      <c r="K32367" s="7"/>
      <c r="N32367" s="7"/>
    </row>
    <row r="32368" spans="4:14" s="1" customFormat="1">
      <c r="D32368" s="32"/>
      <c r="G32368" s="32"/>
      <c r="I32368" s="7"/>
      <c r="J32368" s="7"/>
      <c r="K32368" s="7"/>
      <c r="N32368" s="7"/>
    </row>
    <row r="32369" spans="4:14" s="1" customFormat="1">
      <c r="D32369" s="32"/>
      <c r="G32369" s="32"/>
      <c r="I32369" s="7"/>
      <c r="J32369" s="7"/>
      <c r="K32369" s="7"/>
      <c r="N32369" s="7"/>
    </row>
    <row r="32370" spans="4:14" s="1" customFormat="1">
      <c r="D32370" s="32"/>
      <c r="G32370" s="32"/>
      <c r="I32370" s="7"/>
      <c r="J32370" s="7"/>
      <c r="K32370" s="7"/>
      <c r="N32370" s="7"/>
    </row>
    <row r="32371" spans="4:14" s="1" customFormat="1">
      <c r="D32371" s="32"/>
      <c r="G32371" s="32"/>
      <c r="I32371" s="7"/>
      <c r="J32371" s="7"/>
      <c r="K32371" s="7"/>
      <c r="N32371" s="7"/>
    </row>
    <row r="32372" spans="4:14" s="1" customFormat="1">
      <c r="D32372" s="32"/>
      <c r="G32372" s="32"/>
      <c r="I32372" s="7"/>
      <c r="J32372" s="7"/>
      <c r="K32372" s="7"/>
      <c r="N32372" s="7"/>
    </row>
    <row r="32373" spans="4:14" s="1" customFormat="1">
      <c r="D32373" s="32"/>
      <c r="G32373" s="32"/>
      <c r="I32373" s="7"/>
      <c r="J32373" s="7"/>
      <c r="K32373" s="7"/>
      <c r="N32373" s="7"/>
    </row>
    <row r="32374" spans="4:14" s="1" customFormat="1">
      <c r="D32374" s="32"/>
      <c r="G32374" s="32"/>
      <c r="I32374" s="7"/>
      <c r="J32374" s="7"/>
      <c r="K32374" s="7"/>
      <c r="N32374" s="7"/>
    </row>
    <row r="32375" spans="4:14" s="1" customFormat="1">
      <c r="D32375" s="32"/>
      <c r="G32375" s="32"/>
      <c r="I32375" s="7"/>
      <c r="J32375" s="7"/>
      <c r="K32375" s="7"/>
      <c r="N32375" s="7"/>
    </row>
    <row r="32376" spans="4:14" s="1" customFormat="1">
      <c r="D32376" s="32"/>
      <c r="G32376" s="32"/>
      <c r="I32376" s="7"/>
      <c r="J32376" s="7"/>
      <c r="K32376" s="7"/>
      <c r="N32376" s="7"/>
    </row>
    <row r="32377" spans="4:14" s="1" customFormat="1">
      <c r="D32377" s="32"/>
      <c r="G32377" s="32"/>
      <c r="I32377" s="7"/>
      <c r="J32377" s="7"/>
      <c r="K32377" s="7"/>
      <c r="N32377" s="7"/>
    </row>
    <row r="32378" spans="4:14" s="1" customFormat="1">
      <c r="D32378" s="32"/>
      <c r="G32378" s="32"/>
      <c r="I32378" s="7"/>
      <c r="J32378" s="7"/>
      <c r="K32378" s="7"/>
      <c r="N32378" s="7"/>
    </row>
    <row r="32379" spans="4:14" s="1" customFormat="1">
      <c r="D32379" s="32"/>
      <c r="G32379" s="32"/>
      <c r="I32379" s="7"/>
      <c r="J32379" s="7"/>
      <c r="K32379" s="7"/>
      <c r="N32379" s="7"/>
    </row>
    <row r="32380" spans="4:14" s="1" customFormat="1">
      <c r="D32380" s="32"/>
      <c r="G32380" s="32"/>
      <c r="I32380" s="7"/>
      <c r="J32380" s="7"/>
      <c r="K32380" s="7"/>
      <c r="N32380" s="7"/>
    </row>
    <row r="32381" spans="4:14" s="1" customFormat="1">
      <c r="D32381" s="32"/>
      <c r="G32381" s="32"/>
      <c r="I32381" s="7"/>
      <c r="J32381" s="7"/>
      <c r="K32381" s="7"/>
      <c r="N32381" s="7"/>
    </row>
    <row r="32382" spans="4:14" s="1" customFormat="1">
      <c r="D32382" s="32"/>
      <c r="G32382" s="32"/>
      <c r="I32382" s="7"/>
      <c r="J32382" s="7"/>
      <c r="K32382" s="7"/>
      <c r="N32382" s="7"/>
    </row>
    <row r="32383" spans="4:14" s="1" customFormat="1">
      <c r="D32383" s="32"/>
      <c r="G32383" s="32"/>
      <c r="I32383" s="7"/>
      <c r="J32383" s="7"/>
      <c r="K32383" s="7"/>
      <c r="N32383" s="7"/>
    </row>
    <row r="32384" spans="4:14" s="1" customFormat="1">
      <c r="D32384" s="32"/>
      <c r="G32384" s="32"/>
      <c r="I32384" s="7"/>
      <c r="J32384" s="7"/>
      <c r="K32384" s="7"/>
      <c r="N32384" s="7"/>
    </row>
    <row r="32385" spans="4:14" s="1" customFormat="1">
      <c r="D32385" s="32"/>
      <c r="G32385" s="32"/>
      <c r="I32385" s="7"/>
      <c r="J32385" s="7"/>
      <c r="K32385" s="7"/>
      <c r="N32385" s="7"/>
    </row>
    <row r="32386" spans="4:14" s="1" customFormat="1">
      <c r="D32386" s="32"/>
      <c r="G32386" s="32"/>
      <c r="I32386" s="7"/>
      <c r="J32386" s="7"/>
      <c r="K32386" s="7"/>
      <c r="N32386" s="7"/>
    </row>
    <row r="32387" spans="4:14" s="1" customFormat="1">
      <c r="D32387" s="32"/>
      <c r="G32387" s="32"/>
      <c r="I32387" s="7"/>
      <c r="J32387" s="7"/>
      <c r="K32387" s="7"/>
      <c r="N32387" s="7"/>
    </row>
    <row r="32388" spans="4:14" s="1" customFormat="1">
      <c r="D32388" s="32"/>
      <c r="G32388" s="32"/>
      <c r="I32388" s="7"/>
      <c r="J32388" s="7"/>
      <c r="K32388" s="7"/>
      <c r="N32388" s="7"/>
    </row>
    <row r="32389" spans="4:14" s="1" customFormat="1">
      <c r="D32389" s="32"/>
      <c r="G32389" s="32"/>
      <c r="I32389" s="7"/>
      <c r="J32389" s="7"/>
      <c r="K32389" s="7"/>
      <c r="N32389" s="7"/>
    </row>
    <row r="32390" spans="4:14" s="1" customFormat="1">
      <c r="D32390" s="32"/>
      <c r="G32390" s="32"/>
      <c r="I32390" s="7"/>
      <c r="J32390" s="7"/>
      <c r="K32390" s="7"/>
      <c r="N32390" s="7"/>
    </row>
    <row r="32391" spans="4:14" s="1" customFormat="1">
      <c r="D32391" s="32"/>
      <c r="G32391" s="32"/>
      <c r="I32391" s="7"/>
      <c r="J32391" s="7"/>
      <c r="K32391" s="7"/>
      <c r="N32391" s="7"/>
    </row>
    <row r="32392" spans="4:14" s="1" customFormat="1">
      <c r="D32392" s="32"/>
      <c r="G32392" s="32"/>
      <c r="I32392" s="7"/>
      <c r="J32392" s="7"/>
      <c r="K32392" s="7"/>
      <c r="N32392" s="7"/>
    </row>
    <row r="32393" spans="4:14" s="1" customFormat="1">
      <c r="D32393" s="32"/>
      <c r="G32393" s="32"/>
      <c r="I32393" s="7"/>
      <c r="J32393" s="7"/>
      <c r="K32393" s="7"/>
      <c r="N32393" s="7"/>
    </row>
    <row r="32394" spans="4:14" s="1" customFormat="1">
      <c r="D32394" s="32"/>
      <c r="G32394" s="32"/>
      <c r="I32394" s="7"/>
      <c r="J32394" s="7"/>
      <c r="K32394" s="7"/>
      <c r="N32394" s="7"/>
    </row>
    <row r="32395" spans="4:14" s="1" customFormat="1">
      <c r="D32395" s="32"/>
      <c r="G32395" s="32"/>
      <c r="I32395" s="7"/>
      <c r="J32395" s="7"/>
      <c r="K32395" s="7"/>
      <c r="N32395" s="7"/>
    </row>
    <row r="32396" spans="4:14" s="1" customFormat="1">
      <c r="D32396" s="32"/>
      <c r="G32396" s="32"/>
      <c r="I32396" s="7"/>
      <c r="J32396" s="7"/>
      <c r="K32396" s="7"/>
      <c r="N32396" s="7"/>
    </row>
    <row r="32397" spans="4:14" s="1" customFormat="1">
      <c r="D32397" s="32"/>
      <c r="G32397" s="32"/>
      <c r="I32397" s="7"/>
      <c r="J32397" s="7"/>
      <c r="K32397" s="7"/>
      <c r="N32397" s="7"/>
    </row>
    <row r="32398" spans="4:14" s="1" customFormat="1">
      <c r="D32398" s="32"/>
      <c r="G32398" s="32"/>
      <c r="I32398" s="7"/>
      <c r="J32398" s="7"/>
      <c r="K32398" s="7"/>
      <c r="N32398" s="7"/>
    </row>
    <row r="32399" spans="4:14" s="1" customFormat="1">
      <c r="D32399" s="32"/>
      <c r="G32399" s="32"/>
      <c r="I32399" s="7"/>
      <c r="J32399" s="7"/>
      <c r="K32399" s="7"/>
      <c r="N32399" s="7"/>
    </row>
    <row r="32400" spans="4:14" s="1" customFormat="1">
      <c r="D32400" s="32"/>
      <c r="G32400" s="32"/>
      <c r="I32400" s="7"/>
      <c r="J32400" s="7"/>
      <c r="K32400" s="7"/>
      <c r="N32400" s="7"/>
    </row>
    <row r="32401" spans="4:14" s="1" customFormat="1">
      <c r="D32401" s="32"/>
      <c r="G32401" s="32"/>
      <c r="I32401" s="7"/>
      <c r="J32401" s="7"/>
      <c r="K32401" s="7"/>
      <c r="N32401" s="7"/>
    </row>
    <row r="32402" spans="4:14" s="1" customFormat="1">
      <c r="D32402" s="32"/>
      <c r="G32402" s="32"/>
      <c r="I32402" s="7"/>
      <c r="J32402" s="7"/>
      <c r="K32402" s="7"/>
      <c r="N32402" s="7"/>
    </row>
    <row r="32403" spans="4:14" s="1" customFormat="1">
      <c r="D32403" s="32"/>
      <c r="G32403" s="32"/>
      <c r="I32403" s="7"/>
      <c r="J32403" s="7"/>
      <c r="K32403" s="7"/>
      <c r="N32403" s="7"/>
    </row>
    <row r="32404" spans="4:14" s="1" customFormat="1">
      <c r="D32404" s="32"/>
      <c r="G32404" s="32"/>
      <c r="I32404" s="7"/>
      <c r="J32404" s="7"/>
      <c r="K32404" s="7"/>
      <c r="N32404" s="7"/>
    </row>
    <row r="32405" spans="4:14" s="1" customFormat="1">
      <c r="D32405" s="32"/>
      <c r="G32405" s="32"/>
      <c r="I32405" s="7"/>
      <c r="J32405" s="7"/>
      <c r="K32405" s="7"/>
      <c r="N32405" s="7"/>
    </row>
    <row r="32406" spans="4:14" s="1" customFormat="1">
      <c r="D32406" s="32"/>
      <c r="G32406" s="32"/>
      <c r="I32406" s="7"/>
      <c r="J32406" s="7"/>
      <c r="K32406" s="7"/>
      <c r="N32406" s="7"/>
    </row>
    <row r="32407" spans="4:14" s="1" customFormat="1">
      <c r="D32407" s="32"/>
      <c r="G32407" s="32"/>
      <c r="I32407" s="7"/>
      <c r="J32407" s="7"/>
      <c r="K32407" s="7"/>
      <c r="N32407" s="7"/>
    </row>
    <row r="32408" spans="4:14" s="1" customFormat="1">
      <c r="D32408" s="32"/>
      <c r="G32408" s="32"/>
      <c r="I32408" s="7"/>
      <c r="J32408" s="7"/>
      <c r="K32408" s="7"/>
      <c r="N32408" s="7"/>
    </row>
    <row r="32409" spans="4:14" s="1" customFormat="1">
      <c r="D32409" s="32"/>
      <c r="G32409" s="32"/>
      <c r="I32409" s="7"/>
      <c r="J32409" s="7"/>
      <c r="K32409" s="7"/>
      <c r="N32409" s="7"/>
    </row>
    <row r="32410" spans="4:14" s="1" customFormat="1">
      <c r="D32410" s="32"/>
      <c r="G32410" s="32"/>
      <c r="I32410" s="7"/>
      <c r="J32410" s="7"/>
      <c r="K32410" s="7"/>
      <c r="N32410" s="7"/>
    </row>
    <row r="32411" spans="4:14" s="1" customFormat="1">
      <c r="D32411" s="32"/>
      <c r="G32411" s="32"/>
      <c r="I32411" s="7"/>
      <c r="J32411" s="7"/>
      <c r="K32411" s="7"/>
      <c r="N32411" s="7"/>
    </row>
    <row r="32412" spans="4:14" s="1" customFormat="1">
      <c r="D32412" s="32"/>
      <c r="G32412" s="32"/>
      <c r="I32412" s="7"/>
      <c r="J32412" s="7"/>
      <c r="K32412" s="7"/>
      <c r="N32412" s="7"/>
    </row>
    <row r="32413" spans="4:14" s="1" customFormat="1">
      <c r="D32413" s="32"/>
      <c r="G32413" s="32"/>
      <c r="I32413" s="7"/>
      <c r="J32413" s="7"/>
      <c r="K32413" s="7"/>
      <c r="N32413" s="7"/>
    </row>
    <row r="32414" spans="4:14" s="1" customFormat="1">
      <c r="D32414" s="32"/>
      <c r="G32414" s="32"/>
      <c r="I32414" s="7"/>
      <c r="J32414" s="7"/>
      <c r="K32414" s="7"/>
      <c r="N32414" s="7"/>
    </row>
    <row r="32415" spans="4:14" s="1" customFormat="1">
      <c r="D32415" s="32"/>
      <c r="G32415" s="32"/>
      <c r="I32415" s="7"/>
      <c r="J32415" s="7"/>
      <c r="K32415" s="7"/>
      <c r="N32415" s="7"/>
    </row>
    <row r="32416" spans="4:14" s="1" customFormat="1">
      <c r="D32416" s="32"/>
      <c r="G32416" s="32"/>
      <c r="I32416" s="7"/>
      <c r="J32416" s="7"/>
      <c r="K32416" s="7"/>
      <c r="N32416" s="7"/>
    </row>
    <row r="32417" spans="4:14" s="1" customFormat="1">
      <c r="D32417" s="32"/>
      <c r="G32417" s="32"/>
      <c r="I32417" s="7"/>
      <c r="J32417" s="7"/>
      <c r="K32417" s="7"/>
      <c r="N32417" s="7"/>
    </row>
    <row r="32418" spans="4:14" s="1" customFormat="1">
      <c r="D32418" s="32"/>
      <c r="G32418" s="32"/>
      <c r="I32418" s="7"/>
      <c r="J32418" s="7"/>
      <c r="K32418" s="7"/>
      <c r="N32418" s="7"/>
    </row>
    <row r="32419" spans="4:14" s="1" customFormat="1">
      <c r="D32419" s="32"/>
      <c r="G32419" s="32"/>
      <c r="I32419" s="7"/>
      <c r="J32419" s="7"/>
      <c r="K32419" s="7"/>
      <c r="N32419" s="7"/>
    </row>
    <row r="32420" spans="4:14" s="1" customFormat="1">
      <c r="D32420" s="32"/>
      <c r="G32420" s="32"/>
      <c r="I32420" s="7"/>
      <c r="J32420" s="7"/>
      <c r="K32420" s="7"/>
      <c r="N32420" s="7"/>
    </row>
    <row r="32421" spans="4:14" s="1" customFormat="1">
      <c r="D32421" s="32"/>
      <c r="G32421" s="32"/>
      <c r="I32421" s="7"/>
      <c r="J32421" s="7"/>
      <c r="K32421" s="7"/>
      <c r="N32421" s="7"/>
    </row>
    <row r="32422" spans="4:14" s="1" customFormat="1">
      <c r="D32422" s="32"/>
      <c r="G32422" s="32"/>
      <c r="I32422" s="7"/>
      <c r="J32422" s="7"/>
      <c r="K32422" s="7"/>
      <c r="N32422" s="7"/>
    </row>
    <row r="32423" spans="4:14" s="1" customFormat="1">
      <c r="D32423" s="32"/>
      <c r="G32423" s="32"/>
      <c r="I32423" s="7"/>
      <c r="J32423" s="7"/>
      <c r="K32423" s="7"/>
      <c r="N32423" s="7"/>
    </row>
    <row r="32424" spans="4:14" s="1" customFormat="1">
      <c r="D32424" s="32"/>
      <c r="G32424" s="32"/>
      <c r="I32424" s="7"/>
      <c r="J32424" s="7"/>
      <c r="K32424" s="7"/>
      <c r="N32424" s="7"/>
    </row>
    <row r="32425" spans="4:14" s="1" customFormat="1">
      <c r="D32425" s="32"/>
      <c r="G32425" s="32"/>
      <c r="I32425" s="7"/>
      <c r="J32425" s="7"/>
      <c r="K32425" s="7"/>
      <c r="N32425" s="7"/>
    </row>
    <row r="32426" spans="4:14" s="1" customFormat="1">
      <c r="D32426" s="32"/>
      <c r="G32426" s="32"/>
      <c r="I32426" s="7"/>
      <c r="J32426" s="7"/>
      <c r="K32426" s="7"/>
      <c r="N32426" s="7"/>
    </row>
    <row r="32427" spans="4:14" s="1" customFormat="1">
      <c r="D32427" s="32"/>
      <c r="G32427" s="32"/>
      <c r="I32427" s="7"/>
      <c r="J32427" s="7"/>
      <c r="K32427" s="7"/>
      <c r="N32427" s="7"/>
    </row>
    <row r="32428" spans="4:14" s="1" customFormat="1">
      <c r="D32428" s="32"/>
      <c r="G32428" s="32"/>
      <c r="I32428" s="7"/>
      <c r="J32428" s="7"/>
      <c r="K32428" s="7"/>
      <c r="N32428" s="7"/>
    </row>
    <row r="32429" spans="4:14" s="1" customFormat="1">
      <c r="D32429" s="32"/>
      <c r="G32429" s="32"/>
      <c r="I32429" s="7"/>
      <c r="J32429" s="7"/>
      <c r="K32429" s="7"/>
      <c r="N32429" s="7"/>
    </row>
    <row r="32430" spans="4:14" s="1" customFormat="1">
      <c r="D32430" s="32"/>
      <c r="G32430" s="32"/>
      <c r="I32430" s="7"/>
      <c r="J32430" s="7"/>
      <c r="K32430" s="7"/>
      <c r="N32430" s="7"/>
    </row>
    <row r="32431" spans="4:14" s="1" customFormat="1">
      <c r="D32431" s="32"/>
      <c r="G32431" s="32"/>
      <c r="I32431" s="7"/>
      <c r="J32431" s="7"/>
      <c r="K32431" s="7"/>
      <c r="N32431" s="7"/>
    </row>
    <row r="32432" spans="4:14" s="1" customFormat="1">
      <c r="D32432" s="32"/>
      <c r="G32432" s="32"/>
      <c r="I32432" s="7"/>
      <c r="J32432" s="7"/>
      <c r="K32432" s="7"/>
      <c r="N32432" s="7"/>
    </row>
    <row r="32433" spans="4:14" s="1" customFormat="1">
      <c r="D32433" s="32"/>
      <c r="G32433" s="32"/>
      <c r="I32433" s="7"/>
      <c r="J32433" s="7"/>
      <c r="K32433" s="7"/>
      <c r="N32433" s="7"/>
    </row>
    <row r="32434" spans="4:14" s="1" customFormat="1">
      <c r="D32434" s="32"/>
      <c r="G32434" s="32"/>
      <c r="I32434" s="7"/>
      <c r="J32434" s="7"/>
      <c r="K32434" s="7"/>
      <c r="N32434" s="7"/>
    </row>
    <row r="32435" spans="4:14" s="1" customFormat="1">
      <c r="D32435" s="32"/>
      <c r="G32435" s="32"/>
      <c r="I32435" s="7"/>
      <c r="J32435" s="7"/>
      <c r="K32435" s="7"/>
      <c r="N32435" s="7"/>
    </row>
    <row r="32436" spans="4:14" s="1" customFormat="1">
      <c r="D32436" s="32"/>
      <c r="G32436" s="32"/>
      <c r="I32436" s="7"/>
      <c r="J32436" s="7"/>
      <c r="K32436" s="7"/>
      <c r="N32436" s="7"/>
    </row>
    <row r="32437" spans="4:14" s="1" customFormat="1">
      <c r="D32437" s="32"/>
      <c r="G32437" s="32"/>
      <c r="I32437" s="7"/>
      <c r="J32437" s="7"/>
      <c r="K32437" s="7"/>
      <c r="N32437" s="7"/>
    </row>
    <row r="32438" spans="4:14" s="1" customFormat="1">
      <c r="D32438" s="32"/>
      <c r="G32438" s="32"/>
      <c r="I32438" s="7"/>
      <c r="J32438" s="7"/>
      <c r="K32438" s="7"/>
      <c r="N32438" s="7"/>
    </row>
    <row r="32439" spans="4:14" s="1" customFormat="1">
      <c r="D32439" s="32"/>
      <c r="G32439" s="32"/>
      <c r="I32439" s="7"/>
      <c r="J32439" s="7"/>
      <c r="K32439" s="7"/>
      <c r="N32439" s="7"/>
    </row>
    <row r="32440" spans="4:14" s="1" customFormat="1">
      <c r="D32440" s="32"/>
      <c r="G32440" s="32"/>
      <c r="I32440" s="7"/>
      <c r="J32440" s="7"/>
      <c r="K32440" s="7"/>
      <c r="N32440" s="7"/>
    </row>
    <row r="32441" spans="4:14" s="1" customFormat="1">
      <c r="D32441" s="32"/>
      <c r="G32441" s="32"/>
      <c r="I32441" s="7"/>
      <c r="J32441" s="7"/>
      <c r="K32441" s="7"/>
      <c r="N32441" s="7"/>
    </row>
    <row r="32442" spans="4:14" s="1" customFormat="1">
      <c r="D32442" s="32"/>
      <c r="G32442" s="32"/>
      <c r="I32442" s="7"/>
      <c r="J32442" s="7"/>
      <c r="K32442" s="7"/>
      <c r="N32442" s="7"/>
    </row>
    <row r="32443" spans="4:14" s="1" customFormat="1">
      <c r="D32443" s="32"/>
      <c r="G32443" s="32"/>
      <c r="I32443" s="7"/>
      <c r="J32443" s="7"/>
      <c r="K32443" s="7"/>
      <c r="N32443" s="7"/>
    </row>
    <row r="32444" spans="4:14" s="1" customFormat="1">
      <c r="D32444" s="32"/>
      <c r="G32444" s="32"/>
      <c r="I32444" s="7"/>
      <c r="J32444" s="7"/>
      <c r="K32444" s="7"/>
      <c r="N32444" s="7"/>
    </row>
    <row r="32445" spans="4:14" s="1" customFormat="1">
      <c r="D32445" s="32"/>
      <c r="G32445" s="32"/>
      <c r="I32445" s="7"/>
      <c r="J32445" s="7"/>
      <c r="K32445" s="7"/>
      <c r="N32445" s="7"/>
    </row>
    <row r="32446" spans="4:14" s="1" customFormat="1">
      <c r="D32446" s="32"/>
      <c r="G32446" s="32"/>
      <c r="I32446" s="7"/>
      <c r="J32446" s="7"/>
      <c r="K32446" s="7"/>
      <c r="N32446" s="7"/>
    </row>
    <row r="32447" spans="4:14" s="1" customFormat="1">
      <c r="D32447" s="32"/>
      <c r="G32447" s="32"/>
      <c r="I32447" s="7"/>
      <c r="J32447" s="7"/>
      <c r="K32447" s="7"/>
      <c r="N32447" s="7"/>
    </row>
    <row r="32448" spans="4:14" s="1" customFormat="1">
      <c r="D32448" s="32"/>
      <c r="G32448" s="32"/>
      <c r="I32448" s="7"/>
      <c r="J32448" s="7"/>
      <c r="K32448" s="7"/>
      <c r="N32448" s="7"/>
    </row>
    <row r="32449" spans="4:14" s="1" customFormat="1">
      <c r="D32449" s="32"/>
      <c r="G32449" s="32"/>
      <c r="I32449" s="7"/>
      <c r="J32449" s="7"/>
      <c r="K32449" s="7"/>
      <c r="N32449" s="7"/>
    </row>
    <row r="32450" spans="4:14" s="1" customFormat="1">
      <c r="D32450" s="32"/>
      <c r="G32450" s="32"/>
      <c r="I32450" s="7"/>
      <c r="J32450" s="7"/>
      <c r="K32450" s="7"/>
      <c r="N32450" s="7"/>
    </row>
    <row r="32451" spans="4:14" s="1" customFormat="1">
      <c r="D32451" s="32"/>
      <c r="G32451" s="32"/>
      <c r="I32451" s="7"/>
      <c r="J32451" s="7"/>
      <c r="K32451" s="7"/>
      <c r="N32451" s="7"/>
    </row>
    <row r="32452" spans="4:14" s="1" customFormat="1">
      <c r="D32452" s="32"/>
      <c r="G32452" s="32"/>
      <c r="I32452" s="7"/>
      <c r="J32452" s="7"/>
      <c r="K32452" s="7"/>
      <c r="N32452" s="7"/>
    </row>
    <row r="32453" spans="4:14" s="1" customFormat="1">
      <c r="D32453" s="32"/>
      <c r="G32453" s="32"/>
      <c r="I32453" s="7"/>
      <c r="J32453" s="7"/>
      <c r="K32453" s="7"/>
      <c r="N32453" s="7"/>
    </row>
    <row r="32454" spans="4:14" s="1" customFormat="1">
      <c r="D32454" s="32"/>
      <c r="G32454" s="32"/>
      <c r="I32454" s="7"/>
      <c r="J32454" s="7"/>
      <c r="K32454" s="7"/>
      <c r="N32454" s="7"/>
    </row>
    <row r="32455" spans="4:14" s="1" customFormat="1">
      <c r="D32455" s="32"/>
      <c r="G32455" s="32"/>
      <c r="I32455" s="7"/>
      <c r="J32455" s="7"/>
      <c r="K32455" s="7"/>
      <c r="N32455" s="7"/>
    </row>
    <row r="32456" spans="4:14" s="1" customFormat="1">
      <c r="D32456" s="32"/>
      <c r="G32456" s="32"/>
      <c r="I32456" s="7"/>
      <c r="J32456" s="7"/>
      <c r="K32456" s="7"/>
      <c r="N32456" s="7"/>
    </row>
    <row r="32457" spans="4:14" s="1" customFormat="1">
      <c r="D32457" s="32"/>
      <c r="G32457" s="32"/>
      <c r="I32457" s="7"/>
      <c r="J32457" s="7"/>
      <c r="K32457" s="7"/>
      <c r="N32457" s="7"/>
    </row>
    <row r="32458" spans="4:14" s="1" customFormat="1">
      <c r="D32458" s="32"/>
      <c r="G32458" s="32"/>
      <c r="I32458" s="7"/>
      <c r="J32458" s="7"/>
      <c r="K32458" s="7"/>
      <c r="N32458" s="7"/>
    </row>
    <row r="32459" spans="4:14" s="1" customFormat="1">
      <c r="D32459" s="32"/>
      <c r="G32459" s="32"/>
      <c r="I32459" s="7"/>
      <c r="J32459" s="7"/>
      <c r="K32459" s="7"/>
      <c r="N32459" s="7"/>
    </row>
    <row r="32460" spans="4:14" s="1" customFormat="1">
      <c r="D32460" s="32"/>
      <c r="G32460" s="32"/>
      <c r="I32460" s="7"/>
      <c r="J32460" s="7"/>
      <c r="K32460" s="7"/>
      <c r="N32460" s="7"/>
    </row>
    <row r="32461" spans="4:14" s="1" customFormat="1">
      <c r="D32461" s="32"/>
      <c r="G32461" s="32"/>
      <c r="I32461" s="7"/>
      <c r="J32461" s="7"/>
      <c r="K32461" s="7"/>
      <c r="N32461" s="7"/>
    </row>
    <row r="32462" spans="4:14" s="1" customFormat="1">
      <c r="D32462" s="32"/>
      <c r="G32462" s="32"/>
      <c r="I32462" s="7"/>
      <c r="J32462" s="7"/>
      <c r="K32462" s="7"/>
      <c r="N32462" s="7"/>
    </row>
    <row r="32463" spans="4:14" s="1" customFormat="1">
      <c r="D32463" s="32"/>
      <c r="G32463" s="32"/>
      <c r="I32463" s="7"/>
      <c r="J32463" s="7"/>
      <c r="K32463" s="7"/>
      <c r="N32463" s="7"/>
    </row>
    <row r="32464" spans="4:14" s="1" customFormat="1">
      <c r="D32464" s="32"/>
      <c r="G32464" s="32"/>
      <c r="I32464" s="7"/>
      <c r="J32464" s="7"/>
      <c r="K32464" s="7"/>
      <c r="N32464" s="7"/>
    </row>
    <row r="32465" spans="4:14" s="1" customFormat="1">
      <c r="D32465" s="32"/>
      <c r="G32465" s="32"/>
      <c r="I32465" s="7"/>
      <c r="J32465" s="7"/>
      <c r="K32465" s="7"/>
      <c r="N32465" s="7"/>
    </row>
    <row r="32466" spans="4:14" s="1" customFormat="1">
      <c r="D32466" s="32"/>
      <c r="G32466" s="32"/>
      <c r="I32466" s="7"/>
      <c r="J32466" s="7"/>
      <c r="K32466" s="7"/>
      <c r="N32466" s="7"/>
    </row>
    <row r="32467" spans="4:14" s="1" customFormat="1">
      <c r="D32467" s="32"/>
      <c r="G32467" s="32"/>
      <c r="I32467" s="7"/>
      <c r="J32467" s="7"/>
      <c r="K32467" s="7"/>
      <c r="N32467" s="7"/>
    </row>
    <row r="32468" spans="4:14" s="1" customFormat="1">
      <c r="D32468" s="32"/>
      <c r="G32468" s="32"/>
      <c r="I32468" s="7"/>
      <c r="J32468" s="7"/>
      <c r="K32468" s="7"/>
      <c r="N32468" s="7"/>
    </row>
    <row r="32469" spans="4:14" s="1" customFormat="1">
      <c r="D32469" s="32"/>
      <c r="G32469" s="32"/>
      <c r="I32469" s="7"/>
      <c r="J32469" s="7"/>
      <c r="K32469" s="7"/>
      <c r="N32469" s="7"/>
    </row>
    <row r="32470" spans="4:14" s="1" customFormat="1">
      <c r="D32470" s="32"/>
      <c r="G32470" s="32"/>
      <c r="I32470" s="7"/>
      <c r="J32470" s="7"/>
      <c r="K32470" s="7"/>
      <c r="N32470" s="7"/>
    </row>
    <row r="32471" spans="4:14" s="1" customFormat="1">
      <c r="D32471" s="32"/>
      <c r="G32471" s="32"/>
      <c r="I32471" s="7"/>
      <c r="J32471" s="7"/>
      <c r="K32471" s="7"/>
      <c r="N32471" s="7"/>
    </row>
    <row r="32472" spans="4:14" s="1" customFormat="1">
      <c r="D32472" s="32"/>
      <c r="G32472" s="32"/>
      <c r="I32472" s="7"/>
      <c r="J32472" s="7"/>
      <c r="K32472" s="7"/>
      <c r="N32472" s="7"/>
    </row>
    <row r="32473" spans="4:14" s="1" customFormat="1">
      <c r="D32473" s="32"/>
      <c r="G32473" s="32"/>
      <c r="I32473" s="7"/>
      <c r="J32473" s="7"/>
      <c r="K32473" s="7"/>
      <c r="N32473" s="7"/>
    </row>
    <row r="32474" spans="4:14" s="1" customFormat="1">
      <c r="D32474" s="32"/>
      <c r="G32474" s="32"/>
      <c r="I32474" s="7"/>
      <c r="J32474" s="7"/>
      <c r="K32474" s="7"/>
      <c r="N32474" s="7"/>
    </row>
    <row r="32475" spans="4:14" s="1" customFormat="1">
      <c r="D32475" s="32"/>
      <c r="G32475" s="32"/>
      <c r="I32475" s="7"/>
      <c r="J32475" s="7"/>
      <c r="K32475" s="7"/>
      <c r="N32475" s="7"/>
    </row>
    <row r="32476" spans="4:14" s="1" customFormat="1">
      <c r="D32476" s="32"/>
      <c r="G32476" s="32"/>
      <c r="I32476" s="7"/>
      <c r="J32476" s="7"/>
      <c r="K32476" s="7"/>
      <c r="N32476" s="7"/>
    </row>
    <row r="32477" spans="4:14" s="1" customFormat="1">
      <c r="D32477" s="32"/>
      <c r="G32477" s="32"/>
      <c r="I32477" s="7"/>
      <c r="J32477" s="7"/>
      <c r="K32477" s="7"/>
      <c r="N32477" s="7"/>
    </row>
    <row r="32478" spans="4:14" s="1" customFormat="1">
      <c r="D32478" s="32"/>
      <c r="G32478" s="32"/>
      <c r="I32478" s="7"/>
      <c r="J32478" s="7"/>
      <c r="K32478" s="7"/>
      <c r="N32478" s="7"/>
    </row>
    <row r="32479" spans="4:14" s="1" customFormat="1">
      <c r="D32479" s="32"/>
      <c r="G32479" s="32"/>
      <c r="I32479" s="7"/>
      <c r="J32479" s="7"/>
      <c r="K32479" s="7"/>
      <c r="N32479" s="7"/>
    </row>
    <row r="32480" spans="4:14" s="1" customFormat="1">
      <c r="D32480" s="32"/>
      <c r="G32480" s="32"/>
      <c r="I32480" s="7"/>
      <c r="J32480" s="7"/>
      <c r="K32480" s="7"/>
      <c r="N32480" s="7"/>
    </row>
    <row r="32481" spans="4:14" s="1" customFormat="1">
      <c r="D32481" s="32"/>
      <c r="G32481" s="32"/>
      <c r="I32481" s="7"/>
      <c r="J32481" s="7"/>
      <c r="K32481" s="7"/>
      <c r="N32481" s="7"/>
    </row>
    <row r="32482" spans="4:14" s="1" customFormat="1">
      <c r="D32482" s="32"/>
      <c r="G32482" s="32"/>
      <c r="I32482" s="7"/>
      <c r="J32482" s="7"/>
      <c r="K32482" s="7"/>
      <c r="N32482" s="7"/>
    </row>
    <row r="32483" spans="4:14" s="1" customFormat="1">
      <c r="D32483" s="32"/>
      <c r="G32483" s="32"/>
      <c r="I32483" s="7"/>
      <c r="J32483" s="7"/>
      <c r="K32483" s="7"/>
      <c r="N32483" s="7"/>
    </row>
    <row r="32484" spans="4:14" s="1" customFormat="1">
      <c r="D32484" s="32"/>
      <c r="G32484" s="32"/>
      <c r="I32484" s="7"/>
      <c r="J32484" s="7"/>
      <c r="K32484" s="7"/>
      <c r="N32484" s="7"/>
    </row>
    <row r="32485" spans="4:14" s="1" customFormat="1">
      <c r="D32485" s="32"/>
      <c r="G32485" s="32"/>
      <c r="I32485" s="7"/>
      <c r="J32485" s="7"/>
      <c r="K32485" s="7"/>
      <c r="N32485" s="7"/>
    </row>
    <row r="32486" spans="4:14" s="1" customFormat="1">
      <c r="D32486" s="32"/>
      <c r="G32486" s="32"/>
      <c r="I32486" s="7"/>
      <c r="J32486" s="7"/>
      <c r="K32486" s="7"/>
      <c r="N32486" s="7"/>
    </row>
    <row r="32487" spans="4:14" s="1" customFormat="1">
      <c r="D32487" s="32"/>
      <c r="G32487" s="32"/>
      <c r="I32487" s="7"/>
      <c r="J32487" s="7"/>
      <c r="K32487" s="7"/>
      <c r="N32487" s="7"/>
    </row>
    <row r="32488" spans="4:14" s="1" customFormat="1">
      <c r="D32488" s="32"/>
      <c r="G32488" s="32"/>
      <c r="I32488" s="7"/>
      <c r="J32488" s="7"/>
      <c r="K32488" s="7"/>
      <c r="N32488" s="7"/>
    </row>
    <row r="32489" spans="4:14" s="1" customFormat="1">
      <c r="D32489" s="32"/>
      <c r="G32489" s="32"/>
      <c r="I32489" s="7"/>
      <c r="J32489" s="7"/>
      <c r="K32489" s="7"/>
      <c r="N32489" s="7"/>
    </row>
    <row r="32490" spans="4:14" s="1" customFormat="1">
      <c r="D32490" s="32"/>
      <c r="G32490" s="32"/>
      <c r="I32490" s="7"/>
      <c r="J32490" s="7"/>
      <c r="K32490" s="7"/>
      <c r="N32490" s="7"/>
    </row>
    <row r="32491" spans="4:14" s="1" customFormat="1">
      <c r="D32491" s="32"/>
      <c r="G32491" s="32"/>
      <c r="I32491" s="7"/>
      <c r="J32491" s="7"/>
      <c r="K32491" s="7"/>
      <c r="N32491" s="7"/>
    </row>
    <row r="32492" spans="4:14" s="1" customFormat="1">
      <c r="D32492" s="32"/>
      <c r="G32492" s="32"/>
      <c r="I32492" s="7"/>
      <c r="J32492" s="7"/>
      <c r="K32492" s="7"/>
      <c r="N32492" s="7"/>
    </row>
    <row r="32493" spans="4:14" s="1" customFormat="1">
      <c r="D32493" s="32"/>
      <c r="G32493" s="32"/>
      <c r="I32493" s="7"/>
      <c r="J32493" s="7"/>
      <c r="K32493" s="7"/>
      <c r="N32493" s="7"/>
    </row>
    <row r="32494" spans="4:14" s="1" customFormat="1">
      <c r="D32494" s="32"/>
      <c r="G32494" s="32"/>
      <c r="I32494" s="7"/>
      <c r="J32494" s="7"/>
      <c r="K32494" s="7"/>
      <c r="N32494" s="7"/>
    </row>
    <row r="32495" spans="4:14" s="1" customFormat="1">
      <c r="D32495" s="32"/>
      <c r="G32495" s="32"/>
      <c r="I32495" s="7"/>
      <c r="J32495" s="7"/>
      <c r="K32495" s="7"/>
      <c r="N32495" s="7"/>
    </row>
    <row r="32496" spans="4:14" s="1" customFormat="1">
      <c r="D32496" s="32"/>
      <c r="G32496" s="32"/>
      <c r="I32496" s="7"/>
      <c r="J32496" s="7"/>
      <c r="K32496" s="7"/>
      <c r="N32496" s="7"/>
    </row>
    <row r="32497" spans="4:14" s="1" customFormat="1">
      <c r="D32497" s="32"/>
      <c r="G32497" s="32"/>
      <c r="I32497" s="7"/>
      <c r="J32497" s="7"/>
      <c r="K32497" s="7"/>
      <c r="N32497" s="7"/>
    </row>
    <row r="32498" spans="4:14" s="1" customFormat="1">
      <c r="D32498" s="32"/>
      <c r="G32498" s="32"/>
      <c r="I32498" s="7"/>
      <c r="J32498" s="7"/>
      <c r="K32498" s="7"/>
      <c r="N32498" s="7"/>
    </row>
    <row r="32499" spans="4:14" s="1" customFormat="1">
      <c r="D32499" s="32"/>
      <c r="G32499" s="32"/>
      <c r="I32499" s="7"/>
      <c r="J32499" s="7"/>
      <c r="K32499" s="7"/>
      <c r="N32499" s="7"/>
    </row>
    <row r="32500" spans="4:14" s="1" customFormat="1">
      <c r="D32500" s="32"/>
      <c r="G32500" s="32"/>
      <c r="I32500" s="7"/>
      <c r="J32500" s="7"/>
      <c r="K32500" s="7"/>
      <c r="N32500" s="7"/>
    </row>
    <row r="32501" spans="4:14" s="1" customFormat="1">
      <c r="D32501" s="32"/>
      <c r="G32501" s="32"/>
      <c r="I32501" s="7"/>
      <c r="J32501" s="7"/>
      <c r="K32501" s="7"/>
      <c r="N32501" s="7"/>
    </row>
    <row r="32502" spans="4:14" s="1" customFormat="1">
      <c r="D32502" s="32"/>
      <c r="G32502" s="32"/>
      <c r="I32502" s="7"/>
      <c r="J32502" s="7"/>
      <c r="K32502" s="7"/>
      <c r="N32502" s="7"/>
    </row>
    <row r="32503" spans="4:14" s="1" customFormat="1">
      <c r="D32503" s="32"/>
      <c r="G32503" s="32"/>
      <c r="I32503" s="7"/>
      <c r="J32503" s="7"/>
      <c r="K32503" s="7"/>
      <c r="N32503" s="7"/>
    </row>
    <row r="32504" spans="4:14" s="1" customFormat="1">
      <c r="D32504" s="32"/>
      <c r="G32504" s="32"/>
      <c r="I32504" s="7"/>
      <c r="J32504" s="7"/>
      <c r="K32504" s="7"/>
      <c r="N32504" s="7"/>
    </row>
    <row r="32505" spans="4:14" s="1" customFormat="1">
      <c r="D32505" s="32"/>
      <c r="G32505" s="32"/>
      <c r="I32505" s="7"/>
      <c r="J32505" s="7"/>
      <c r="K32505" s="7"/>
      <c r="N32505" s="7"/>
    </row>
    <row r="32506" spans="4:14" s="1" customFormat="1">
      <c r="D32506" s="32"/>
      <c r="G32506" s="32"/>
      <c r="I32506" s="7"/>
      <c r="J32506" s="7"/>
      <c r="K32506" s="7"/>
      <c r="N32506" s="7"/>
    </row>
    <row r="32507" spans="4:14" s="1" customFormat="1">
      <c r="D32507" s="32"/>
      <c r="G32507" s="32"/>
      <c r="I32507" s="7"/>
      <c r="J32507" s="7"/>
      <c r="K32507" s="7"/>
      <c r="N32507" s="7"/>
    </row>
    <row r="32508" spans="4:14" s="1" customFormat="1">
      <c r="D32508" s="32"/>
      <c r="G32508" s="32"/>
      <c r="I32508" s="7"/>
      <c r="J32508" s="7"/>
      <c r="K32508" s="7"/>
      <c r="N32508" s="7"/>
    </row>
    <row r="32509" spans="4:14" s="1" customFormat="1">
      <c r="D32509" s="32"/>
      <c r="G32509" s="32"/>
      <c r="I32509" s="7"/>
      <c r="J32509" s="7"/>
      <c r="K32509" s="7"/>
      <c r="N32509" s="7"/>
    </row>
    <row r="32510" spans="4:14" s="1" customFormat="1">
      <c r="D32510" s="32"/>
      <c r="G32510" s="32"/>
      <c r="I32510" s="7"/>
      <c r="J32510" s="7"/>
      <c r="K32510" s="7"/>
      <c r="N32510" s="7"/>
    </row>
    <row r="32511" spans="4:14" s="1" customFormat="1">
      <c r="D32511" s="32"/>
      <c r="G32511" s="32"/>
      <c r="I32511" s="7"/>
      <c r="J32511" s="7"/>
      <c r="K32511" s="7"/>
      <c r="N32511" s="7"/>
    </row>
    <row r="32512" spans="4:14" s="1" customFormat="1">
      <c r="D32512" s="32"/>
      <c r="G32512" s="32"/>
      <c r="I32512" s="7"/>
      <c r="J32512" s="7"/>
      <c r="K32512" s="7"/>
      <c r="N32512" s="7"/>
    </row>
    <row r="32513" spans="4:14" s="1" customFormat="1">
      <c r="D32513" s="32"/>
      <c r="G32513" s="32"/>
      <c r="I32513" s="7"/>
      <c r="J32513" s="7"/>
      <c r="K32513" s="7"/>
      <c r="N32513" s="7"/>
    </row>
    <row r="32514" spans="4:14" s="1" customFormat="1">
      <c r="D32514" s="32"/>
      <c r="G32514" s="32"/>
      <c r="I32514" s="7"/>
      <c r="J32514" s="7"/>
      <c r="K32514" s="7"/>
      <c r="N32514" s="7"/>
    </row>
    <row r="32515" spans="4:14" s="1" customFormat="1">
      <c r="D32515" s="32"/>
      <c r="G32515" s="32"/>
      <c r="I32515" s="7"/>
      <c r="J32515" s="7"/>
      <c r="K32515" s="7"/>
      <c r="N32515" s="7"/>
    </row>
    <row r="32516" spans="4:14" s="1" customFormat="1">
      <c r="D32516" s="32"/>
      <c r="G32516" s="32"/>
      <c r="I32516" s="7"/>
      <c r="J32516" s="7"/>
      <c r="K32516" s="7"/>
      <c r="N32516" s="7"/>
    </row>
    <row r="32517" spans="4:14" s="1" customFormat="1">
      <c r="D32517" s="32"/>
      <c r="G32517" s="32"/>
      <c r="I32517" s="7"/>
      <c r="J32517" s="7"/>
      <c r="K32517" s="7"/>
      <c r="N32517" s="7"/>
    </row>
    <row r="32518" spans="4:14" s="1" customFormat="1">
      <c r="D32518" s="32"/>
      <c r="G32518" s="32"/>
      <c r="I32518" s="7"/>
      <c r="J32518" s="7"/>
      <c r="K32518" s="7"/>
      <c r="N32518" s="7"/>
    </row>
    <row r="32519" spans="4:14" s="1" customFormat="1">
      <c r="D32519" s="32"/>
      <c r="G32519" s="32"/>
      <c r="I32519" s="7"/>
      <c r="J32519" s="7"/>
      <c r="K32519" s="7"/>
      <c r="N32519" s="7"/>
    </row>
    <row r="32520" spans="4:14" s="1" customFormat="1">
      <c r="D32520" s="32"/>
      <c r="G32520" s="32"/>
      <c r="I32520" s="7"/>
      <c r="J32520" s="7"/>
      <c r="K32520" s="7"/>
      <c r="N32520" s="7"/>
    </row>
    <row r="32521" spans="4:14" s="1" customFormat="1">
      <c r="D32521" s="32"/>
      <c r="G32521" s="32"/>
      <c r="I32521" s="7"/>
      <c r="J32521" s="7"/>
      <c r="K32521" s="7"/>
      <c r="N32521" s="7"/>
    </row>
    <row r="32522" spans="4:14" s="1" customFormat="1">
      <c r="D32522" s="32"/>
      <c r="G32522" s="32"/>
      <c r="I32522" s="7"/>
      <c r="J32522" s="7"/>
      <c r="K32522" s="7"/>
      <c r="N32522" s="7"/>
    </row>
    <row r="32523" spans="4:14" s="1" customFormat="1">
      <c r="D32523" s="32"/>
      <c r="G32523" s="32"/>
      <c r="I32523" s="7"/>
      <c r="J32523" s="7"/>
      <c r="K32523" s="7"/>
      <c r="N32523" s="7"/>
    </row>
    <row r="32524" spans="4:14" s="1" customFormat="1">
      <c r="D32524" s="32"/>
      <c r="G32524" s="32"/>
      <c r="I32524" s="7"/>
      <c r="J32524" s="7"/>
      <c r="K32524" s="7"/>
      <c r="N32524" s="7"/>
    </row>
    <row r="32525" spans="4:14" s="1" customFormat="1">
      <c r="D32525" s="32"/>
      <c r="G32525" s="32"/>
      <c r="I32525" s="7"/>
      <c r="J32525" s="7"/>
      <c r="K32525" s="7"/>
      <c r="N32525" s="7"/>
    </row>
    <row r="32526" spans="4:14" s="1" customFormat="1">
      <c r="D32526" s="32"/>
      <c r="G32526" s="32"/>
      <c r="I32526" s="7"/>
      <c r="J32526" s="7"/>
      <c r="K32526" s="7"/>
      <c r="N32526" s="7"/>
    </row>
    <row r="32527" spans="4:14" s="1" customFormat="1">
      <c r="D32527" s="32"/>
      <c r="G32527" s="32"/>
      <c r="I32527" s="7"/>
      <c r="J32527" s="7"/>
      <c r="K32527" s="7"/>
      <c r="N32527" s="7"/>
    </row>
    <row r="32528" spans="4:14" s="1" customFormat="1">
      <c r="D32528" s="32"/>
      <c r="G32528" s="32"/>
      <c r="I32528" s="7"/>
      <c r="J32528" s="7"/>
      <c r="K32528" s="7"/>
      <c r="N32528" s="7"/>
    </row>
    <row r="32529" spans="4:14" s="1" customFormat="1">
      <c r="D32529" s="32"/>
      <c r="G32529" s="32"/>
      <c r="I32529" s="7"/>
      <c r="J32529" s="7"/>
      <c r="K32529" s="7"/>
      <c r="N32529" s="7"/>
    </row>
    <row r="32530" spans="4:14" s="1" customFormat="1">
      <c r="D32530" s="32"/>
      <c r="G32530" s="32"/>
      <c r="I32530" s="7"/>
      <c r="J32530" s="7"/>
      <c r="K32530" s="7"/>
      <c r="N32530" s="7"/>
    </row>
    <row r="32531" spans="4:14" s="1" customFormat="1">
      <c r="D32531" s="32"/>
      <c r="G32531" s="32"/>
      <c r="I32531" s="7"/>
      <c r="J32531" s="7"/>
      <c r="K32531" s="7"/>
      <c r="N32531" s="7"/>
    </row>
    <row r="32532" spans="4:14" s="1" customFormat="1">
      <c r="D32532" s="32"/>
      <c r="G32532" s="32"/>
      <c r="I32532" s="7"/>
      <c r="J32532" s="7"/>
      <c r="K32532" s="7"/>
      <c r="N32532" s="7"/>
    </row>
    <row r="32533" spans="4:14" s="1" customFormat="1">
      <c r="D32533" s="32"/>
      <c r="G32533" s="32"/>
      <c r="I32533" s="7"/>
      <c r="J32533" s="7"/>
      <c r="K32533" s="7"/>
      <c r="N32533" s="7"/>
    </row>
    <row r="32534" spans="4:14" s="1" customFormat="1">
      <c r="D32534" s="32"/>
      <c r="G32534" s="32"/>
      <c r="I32534" s="7"/>
      <c r="J32534" s="7"/>
      <c r="K32534" s="7"/>
      <c r="N32534" s="7"/>
    </row>
    <row r="32535" spans="4:14" s="1" customFormat="1">
      <c r="D32535" s="32"/>
      <c r="G32535" s="32"/>
      <c r="I32535" s="7"/>
      <c r="J32535" s="7"/>
      <c r="K32535" s="7"/>
      <c r="N32535" s="7"/>
    </row>
    <row r="32536" spans="4:14" s="1" customFormat="1">
      <c r="D32536" s="32"/>
      <c r="G32536" s="32"/>
      <c r="I32536" s="7"/>
      <c r="J32536" s="7"/>
      <c r="K32536" s="7"/>
      <c r="N32536" s="7"/>
    </row>
    <row r="32537" spans="4:14" s="1" customFormat="1">
      <c r="D32537" s="32"/>
      <c r="G32537" s="32"/>
      <c r="I32537" s="7"/>
      <c r="J32537" s="7"/>
      <c r="K32537" s="7"/>
      <c r="N32537" s="7"/>
    </row>
    <row r="32538" spans="4:14" s="1" customFormat="1">
      <c r="D32538" s="32"/>
      <c r="G32538" s="32"/>
      <c r="I32538" s="7"/>
      <c r="J32538" s="7"/>
      <c r="K32538" s="7"/>
      <c r="N32538" s="7"/>
    </row>
    <row r="32539" spans="4:14" s="1" customFormat="1">
      <c r="D32539" s="32"/>
      <c r="G32539" s="32"/>
      <c r="I32539" s="7"/>
      <c r="J32539" s="7"/>
      <c r="K32539" s="7"/>
      <c r="N32539" s="7"/>
    </row>
    <row r="32540" spans="4:14" s="1" customFormat="1">
      <c r="D32540" s="32"/>
      <c r="G32540" s="32"/>
      <c r="I32540" s="7"/>
      <c r="J32540" s="7"/>
      <c r="K32540" s="7"/>
      <c r="N32540" s="7"/>
    </row>
    <row r="32541" spans="4:14" s="1" customFormat="1">
      <c r="D32541" s="32"/>
      <c r="G32541" s="32"/>
      <c r="I32541" s="7"/>
      <c r="J32541" s="7"/>
      <c r="K32541" s="7"/>
      <c r="N32541" s="7"/>
    </row>
    <row r="32542" spans="4:14" s="1" customFormat="1">
      <c r="D32542" s="32"/>
      <c r="G32542" s="32"/>
      <c r="I32542" s="7"/>
      <c r="J32542" s="7"/>
      <c r="K32542" s="7"/>
      <c r="N32542" s="7"/>
    </row>
    <row r="32543" spans="4:14" s="1" customFormat="1">
      <c r="D32543" s="32"/>
      <c r="G32543" s="32"/>
      <c r="I32543" s="7"/>
      <c r="J32543" s="7"/>
      <c r="K32543" s="7"/>
      <c r="N32543" s="7"/>
    </row>
    <row r="32544" spans="4:14" s="1" customFormat="1">
      <c r="D32544" s="32"/>
      <c r="G32544" s="32"/>
      <c r="I32544" s="7"/>
      <c r="J32544" s="7"/>
      <c r="K32544" s="7"/>
      <c r="N32544" s="7"/>
    </row>
    <row r="32545" spans="4:14" s="1" customFormat="1">
      <c r="D32545" s="32"/>
      <c r="G32545" s="32"/>
      <c r="I32545" s="7"/>
      <c r="J32545" s="7"/>
      <c r="K32545" s="7"/>
      <c r="N32545" s="7"/>
    </row>
    <row r="32546" spans="4:14" s="1" customFormat="1">
      <c r="D32546" s="32"/>
      <c r="G32546" s="32"/>
      <c r="I32546" s="7"/>
      <c r="J32546" s="7"/>
      <c r="K32546" s="7"/>
      <c r="N32546" s="7"/>
    </row>
    <row r="32547" spans="4:14" s="1" customFormat="1">
      <c r="D32547" s="32"/>
      <c r="G32547" s="32"/>
      <c r="I32547" s="7"/>
      <c r="J32547" s="7"/>
      <c r="K32547" s="7"/>
      <c r="N32547" s="7"/>
    </row>
    <row r="32548" spans="4:14" s="1" customFormat="1">
      <c r="D32548" s="32"/>
      <c r="G32548" s="32"/>
      <c r="I32548" s="7"/>
      <c r="J32548" s="7"/>
      <c r="K32548" s="7"/>
      <c r="N32548" s="7"/>
    </row>
    <row r="32549" spans="4:14" s="1" customFormat="1">
      <c r="D32549" s="32"/>
      <c r="G32549" s="32"/>
      <c r="I32549" s="7"/>
      <c r="J32549" s="7"/>
      <c r="K32549" s="7"/>
      <c r="N32549" s="7"/>
    </row>
    <row r="32550" spans="4:14" s="1" customFormat="1">
      <c r="D32550" s="32"/>
      <c r="G32550" s="32"/>
      <c r="I32550" s="7"/>
      <c r="J32550" s="7"/>
      <c r="K32550" s="7"/>
      <c r="N32550" s="7"/>
    </row>
    <row r="32551" spans="4:14" s="1" customFormat="1">
      <c r="D32551" s="32"/>
      <c r="G32551" s="32"/>
      <c r="I32551" s="7"/>
      <c r="J32551" s="7"/>
      <c r="K32551" s="7"/>
      <c r="N32551" s="7"/>
    </row>
    <row r="32552" spans="4:14" s="1" customFormat="1">
      <c r="D32552" s="32"/>
      <c r="G32552" s="32"/>
      <c r="I32552" s="7"/>
      <c r="J32552" s="7"/>
      <c r="K32552" s="7"/>
      <c r="N32552" s="7"/>
    </row>
    <row r="32553" spans="4:14" s="1" customFormat="1">
      <c r="D32553" s="32"/>
      <c r="G32553" s="32"/>
      <c r="I32553" s="7"/>
      <c r="J32553" s="7"/>
      <c r="K32553" s="7"/>
      <c r="N32553" s="7"/>
    </row>
    <row r="32554" spans="4:14" s="1" customFormat="1">
      <c r="D32554" s="32"/>
      <c r="G32554" s="32"/>
      <c r="I32554" s="7"/>
      <c r="J32554" s="7"/>
      <c r="K32554" s="7"/>
      <c r="N32554" s="7"/>
    </row>
    <row r="32555" spans="4:14" s="1" customFormat="1">
      <c r="D32555" s="32"/>
      <c r="G32555" s="32"/>
      <c r="I32555" s="7"/>
      <c r="J32555" s="7"/>
      <c r="K32555" s="7"/>
      <c r="N32555" s="7"/>
    </row>
    <row r="32556" spans="4:14" s="1" customFormat="1">
      <c r="D32556" s="32"/>
      <c r="G32556" s="32"/>
      <c r="I32556" s="7"/>
      <c r="J32556" s="7"/>
      <c r="K32556" s="7"/>
      <c r="N32556" s="7"/>
    </row>
    <row r="32557" spans="4:14" s="1" customFormat="1">
      <c r="D32557" s="32"/>
      <c r="G32557" s="32"/>
      <c r="I32557" s="7"/>
      <c r="J32557" s="7"/>
      <c r="K32557" s="7"/>
      <c r="N32557" s="7"/>
    </row>
    <row r="32558" spans="4:14" s="1" customFormat="1">
      <c r="D32558" s="32"/>
      <c r="G32558" s="32"/>
      <c r="I32558" s="7"/>
      <c r="J32558" s="7"/>
      <c r="K32558" s="7"/>
      <c r="N32558" s="7"/>
    </row>
    <row r="32559" spans="4:14" s="1" customFormat="1">
      <c r="D32559" s="32"/>
      <c r="G32559" s="32"/>
      <c r="I32559" s="7"/>
      <c r="J32559" s="7"/>
      <c r="K32559" s="7"/>
      <c r="N32559" s="7"/>
    </row>
    <row r="32560" spans="4:14" s="1" customFormat="1">
      <c r="D32560" s="32"/>
      <c r="G32560" s="32"/>
      <c r="I32560" s="7"/>
      <c r="J32560" s="7"/>
      <c r="K32560" s="7"/>
      <c r="N32560" s="7"/>
    </row>
    <row r="32561" spans="4:14" s="1" customFormat="1">
      <c r="D32561" s="32"/>
      <c r="G32561" s="32"/>
      <c r="I32561" s="7"/>
      <c r="J32561" s="7"/>
      <c r="K32561" s="7"/>
      <c r="N32561" s="7"/>
    </row>
    <row r="32562" spans="4:14" s="1" customFormat="1">
      <c r="D32562" s="32"/>
      <c r="G32562" s="32"/>
      <c r="I32562" s="7"/>
      <c r="J32562" s="7"/>
      <c r="K32562" s="7"/>
      <c r="N32562" s="7"/>
    </row>
    <row r="32563" spans="4:14" s="1" customFormat="1">
      <c r="D32563" s="32"/>
      <c r="G32563" s="32"/>
      <c r="I32563" s="7"/>
      <c r="J32563" s="7"/>
      <c r="K32563" s="7"/>
      <c r="N32563" s="7"/>
    </row>
    <row r="32564" spans="4:14" s="1" customFormat="1">
      <c r="D32564" s="32"/>
      <c r="G32564" s="32"/>
      <c r="I32564" s="7"/>
      <c r="J32564" s="7"/>
      <c r="K32564" s="7"/>
      <c r="N32564" s="7"/>
    </row>
    <row r="32565" spans="4:14" s="1" customFormat="1">
      <c r="D32565" s="32"/>
      <c r="G32565" s="32"/>
      <c r="I32565" s="7"/>
      <c r="J32565" s="7"/>
      <c r="K32565" s="7"/>
      <c r="N32565" s="7"/>
    </row>
    <row r="32566" spans="4:14" s="1" customFormat="1">
      <c r="D32566" s="32"/>
      <c r="G32566" s="32"/>
      <c r="I32566" s="7"/>
      <c r="J32566" s="7"/>
      <c r="K32566" s="7"/>
      <c r="N32566" s="7"/>
    </row>
    <row r="32567" spans="4:14" s="1" customFormat="1">
      <c r="D32567" s="32"/>
      <c r="G32567" s="32"/>
      <c r="I32567" s="7"/>
      <c r="J32567" s="7"/>
      <c r="K32567" s="7"/>
      <c r="N32567" s="7"/>
    </row>
    <row r="32568" spans="4:14" s="1" customFormat="1">
      <c r="D32568" s="32"/>
      <c r="G32568" s="32"/>
      <c r="I32568" s="7"/>
      <c r="J32568" s="7"/>
      <c r="K32568" s="7"/>
      <c r="N32568" s="7"/>
    </row>
    <row r="32569" spans="4:14" s="1" customFormat="1">
      <c r="D32569" s="32"/>
      <c r="G32569" s="32"/>
      <c r="I32569" s="7"/>
      <c r="J32569" s="7"/>
      <c r="K32569" s="7"/>
      <c r="N32569" s="7"/>
    </row>
    <row r="32570" spans="4:14" s="1" customFormat="1">
      <c r="D32570" s="32"/>
      <c r="G32570" s="32"/>
      <c r="I32570" s="7"/>
      <c r="J32570" s="7"/>
      <c r="K32570" s="7"/>
      <c r="N32570" s="7"/>
    </row>
    <row r="32571" spans="4:14" s="1" customFormat="1">
      <c r="D32571" s="32"/>
      <c r="G32571" s="32"/>
      <c r="I32571" s="7"/>
      <c r="J32571" s="7"/>
      <c r="K32571" s="7"/>
      <c r="N32571" s="7"/>
    </row>
    <row r="32572" spans="4:14" s="1" customFormat="1">
      <c r="D32572" s="32"/>
      <c r="G32572" s="32"/>
      <c r="I32572" s="7"/>
      <c r="J32572" s="7"/>
      <c r="K32572" s="7"/>
      <c r="N32572" s="7"/>
    </row>
    <row r="32573" spans="4:14" s="1" customFormat="1">
      <c r="D32573" s="32"/>
      <c r="G32573" s="32"/>
      <c r="I32573" s="7"/>
      <c r="J32573" s="7"/>
      <c r="K32573" s="7"/>
      <c r="N32573" s="7"/>
    </row>
    <row r="32574" spans="4:14" s="1" customFormat="1">
      <c r="D32574" s="32"/>
      <c r="G32574" s="32"/>
      <c r="I32574" s="7"/>
      <c r="J32574" s="7"/>
      <c r="K32574" s="7"/>
      <c r="N32574" s="7"/>
    </row>
    <row r="32575" spans="4:14" s="1" customFormat="1">
      <c r="D32575" s="32"/>
      <c r="G32575" s="32"/>
      <c r="I32575" s="7"/>
      <c r="J32575" s="7"/>
      <c r="K32575" s="7"/>
      <c r="N32575" s="7"/>
    </row>
    <row r="32576" spans="4:14" s="1" customFormat="1">
      <c r="D32576" s="32"/>
      <c r="G32576" s="32"/>
      <c r="I32576" s="7"/>
      <c r="J32576" s="7"/>
      <c r="K32576" s="7"/>
      <c r="N32576" s="7"/>
    </row>
    <row r="32577" spans="4:14" s="1" customFormat="1">
      <c r="D32577" s="32"/>
      <c r="G32577" s="32"/>
      <c r="I32577" s="7"/>
      <c r="J32577" s="7"/>
      <c r="K32577" s="7"/>
      <c r="N32577" s="7"/>
    </row>
    <row r="32578" spans="4:14" s="1" customFormat="1">
      <c r="D32578" s="32"/>
      <c r="G32578" s="32"/>
      <c r="I32578" s="7"/>
      <c r="J32578" s="7"/>
      <c r="K32578" s="7"/>
      <c r="N32578" s="7"/>
    </row>
    <row r="32579" spans="4:14" s="1" customFormat="1">
      <c r="D32579" s="32"/>
      <c r="G32579" s="32"/>
      <c r="I32579" s="7"/>
      <c r="J32579" s="7"/>
      <c r="K32579" s="7"/>
      <c r="N32579" s="7"/>
    </row>
    <row r="32580" spans="4:14" s="1" customFormat="1">
      <c r="D32580" s="32"/>
      <c r="G32580" s="32"/>
      <c r="I32580" s="7"/>
      <c r="J32580" s="7"/>
      <c r="K32580" s="7"/>
      <c r="N32580" s="7"/>
    </row>
    <row r="32581" spans="4:14" s="1" customFormat="1">
      <c r="D32581" s="32"/>
      <c r="G32581" s="32"/>
      <c r="I32581" s="7"/>
      <c r="J32581" s="7"/>
      <c r="K32581" s="7"/>
      <c r="N32581" s="7"/>
    </row>
    <row r="32582" spans="4:14" s="1" customFormat="1">
      <c r="D32582" s="32"/>
      <c r="G32582" s="32"/>
      <c r="I32582" s="7"/>
      <c r="J32582" s="7"/>
      <c r="K32582" s="7"/>
      <c r="N32582" s="7"/>
    </row>
    <row r="32583" spans="4:14" s="1" customFormat="1">
      <c r="D32583" s="32"/>
      <c r="G32583" s="32"/>
      <c r="I32583" s="7"/>
      <c r="J32583" s="7"/>
      <c r="K32583" s="7"/>
      <c r="N32583" s="7"/>
    </row>
    <row r="32584" spans="4:14" s="1" customFormat="1">
      <c r="D32584" s="32"/>
      <c r="G32584" s="32"/>
      <c r="I32584" s="7"/>
      <c r="J32584" s="7"/>
      <c r="K32584" s="7"/>
      <c r="N32584" s="7"/>
    </row>
    <row r="32585" spans="4:14" s="1" customFormat="1">
      <c r="D32585" s="32"/>
      <c r="G32585" s="32"/>
      <c r="I32585" s="7"/>
      <c r="J32585" s="7"/>
      <c r="K32585" s="7"/>
      <c r="N32585" s="7"/>
    </row>
    <row r="32586" spans="4:14" s="1" customFormat="1">
      <c r="D32586" s="32"/>
      <c r="G32586" s="32"/>
      <c r="I32586" s="7"/>
      <c r="J32586" s="7"/>
      <c r="K32586" s="7"/>
      <c r="N32586" s="7"/>
    </row>
    <row r="32587" spans="4:14" s="1" customFormat="1">
      <c r="D32587" s="32"/>
      <c r="G32587" s="32"/>
      <c r="I32587" s="7"/>
      <c r="J32587" s="7"/>
      <c r="K32587" s="7"/>
      <c r="N32587" s="7"/>
    </row>
    <row r="32588" spans="4:14" s="1" customFormat="1">
      <c r="D32588" s="32"/>
      <c r="G32588" s="32"/>
      <c r="I32588" s="7"/>
      <c r="J32588" s="7"/>
      <c r="K32588" s="7"/>
      <c r="N32588" s="7"/>
    </row>
    <row r="32589" spans="4:14" s="1" customFormat="1">
      <c r="D32589" s="32"/>
      <c r="G32589" s="32"/>
      <c r="I32589" s="7"/>
      <c r="J32589" s="7"/>
      <c r="K32589" s="7"/>
      <c r="N32589" s="7"/>
    </row>
    <row r="32590" spans="4:14" s="1" customFormat="1">
      <c r="D32590" s="32"/>
      <c r="G32590" s="32"/>
      <c r="I32590" s="7"/>
      <c r="J32590" s="7"/>
      <c r="K32590" s="7"/>
      <c r="N32590" s="7"/>
    </row>
    <row r="32591" spans="4:14" s="1" customFormat="1">
      <c r="D32591" s="32"/>
      <c r="G32591" s="32"/>
      <c r="I32591" s="7"/>
      <c r="J32591" s="7"/>
      <c r="K32591" s="7"/>
      <c r="N32591" s="7"/>
    </row>
    <row r="32592" spans="4:14" s="1" customFormat="1">
      <c r="D32592" s="32"/>
      <c r="G32592" s="32"/>
      <c r="I32592" s="7"/>
      <c r="J32592" s="7"/>
      <c r="K32592" s="7"/>
      <c r="N32592" s="7"/>
    </row>
    <row r="32593" spans="4:14" s="1" customFormat="1">
      <c r="D32593" s="32"/>
      <c r="G32593" s="32"/>
      <c r="I32593" s="7"/>
      <c r="J32593" s="7"/>
      <c r="K32593" s="7"/>
      <c r="N32593" s="7"/>
    </row>
    <row r="32594" spans="4:14" s="1" customFormat="1">
      <c r="D32594" s="32"/>
      <c r="G32594" s="32"/>
      <c r="I32594" s="7"/>
      <c r="J32594" s="7"/>
      <c r="K32594" s="7"/>
      <c r="N32594" s="7"/>
    </row>
    <row r="32595" spans="4:14" s="1" customFormat="1">
      <c r="D32595" s="32"/>
      <c r="G32595" s="32"/>
      <c r="I32595" s="7"/>
      <c r="J32595" s="7"/>
      <c r="K32595" s="7"/>
      <c r="N32595" s="7"/>
    </row>
    <row r="32596" spans="4:14" s="1" customFormat="1">
      <c r="D32596" s="32"/>
      <c r="G32596" s="32"/>
      <c r="I32596" s="7"/>
      <c r="J32596" s="7"/>
      <c r="K32596" s="7"/>
      <c r="N32596" s="7"/>
    </row>
    <row r="32597" spans="4:14" s="1" customFormat="1">
      <c r="D32597" s="32"/>
      <c r="G32597" s="32"/>
      <c r="I32597" s="7"/>
      <c r="J32597" s="7"/>
      <c r="K32597" s="7"/>
      <c r="N32597" s="7"/>
    </row>
    <row r="32598" spans="4:14" s="1" customFormat="1">
      <c r="D32598" s="32"/>
      <c r="G32598" s="32"/>
      <c r="I32598" s="7"/>
      <c r="J32598" s="7"/>
      <c r="K32598" s="7"/>
      <c r="N32598" s="7"/>
    </row>
    <row r="32599" spans="4:14" s="1" customFormat="1">
      <c r="D32599" s="32"/>
      <c r="G32599" s="32"/>
      <c r="I32599" s="7"/>
      <c r="J32599" s="7"/>
      <c r="K32599" s="7"/>
      <c r="N32599" s="7"/>
    </row>
    <row r="32600" spans="4:14" s="1" customFormat="1">
      <c r="D32600" s="32"/>
      <c r="G32600" s="32"/>
      <c r="I32600" s="7"/>
      <c r="J32600" s="7"/>
      <c r="K32600" s="7"/>
      <c r="N32600" s="7"/>
    </row>
    <row r="32601" spans="4:14" s="1" customFormat="1">
      <c r="D32601" s="32"/>
      <c r="G32601" s="32"/>
      <c r="I32601" s="7"/>
      <c r="J32601" s="7"/>
      <c r="K32601" s="7"/>
      <c r="N32601" s="7"/>
    </row>
    <row r="32602" spans="4:14" s="1" customFormat="1">
      <c r="D32602" s="32"/>
      <c r="G32602" s="32"/>
      <c r="I32602" s="7"/>
      <c r="J32602" s="7"/>
      <c r="K32602" s="7"/>
      <c r="N32602" s="7"/>
    </row>
    <row r="32603" spans="4:14" s="1" customFormat="1">
      <c r="D32603" s="32"/>
      <c r="G32603" s="32"/>
      <c r="I32603" s="7"/>
      <c r="J32603" s="7"/>
      <c r="K32603" s="7"/>
      <c r="N32603" s="7"/>
    </row>
    <row r="32604" spans="4:14" s="1" customFormat="1">
      <c r="D32604" s="32"/>
      <c r="G32604" s="32"/>
      <c r="I32604" s="7"/>
      <c r="J32604" s="7"/>
      <c r="K32604" s="7"/>
      <c r="N32604" s="7"/>
    </row>
    <row r="32605" spans="4:14" s="1" customFormat="1">
      <c r="D32605" s="32"/>
      <c r="G32605" s="32"/>
      <c r="I32605" s="7"/>
      <c r="J32605" s="7"/>
      <c r="K32605" s="7"/>
      <c r="N32605" s="7"/>
    </row>
    <row r="32606" spans="4:14" s="1" customFormat="1">
      <c r="D32606" s="32"/>
      <c r="G32606" s="32"/>
      <c r="I32606" s="7"/>
      <c r="J32606" s="7"/>
      <c r="K32606" s="7"/>
      <c r="N32606" s="7"/>
    </row>
    <row r="32607" spans="4:14" s="1" customFormat="1">
      <c r="D32607" s="32"/>
      <c r="G32607" s="32"/>
      <c r="I32607" s="7"/>
      <c r="J32607" s="7"/>
      <c r="K32607" s="7"/>
      <c r="N32607" s="7"/>
    </row>
    <row r="32608" spans="4:14" s="1" customFormat="1">
      <c r="D32608" s="32"/>
      <c r="G32608" s="32"/>
      <c r="I32608" s="7"/>
      <c r="J32608" s="7"/>
      <c r="K32608" s="7"/>
      <c r="N32608" s="7"/>
    </row>
    <row r="32609" spans="4:14" s="1" customFormat="1">
      <c r="D32609" s="32"/>
      <c r="G32609" s="32"/>
      <c r="I32609" s="7"/>
      <c r="J32609" s="7"/>
      <c r="K32609" s="7"/>
      <c r="N32609" s="7"/>
    </row>
    <row r="32610" spans="4:14" s="1" customFormat="1">
      <c r="D32610" s="32"/>
      <c r="G32610" s="32"/>
      <c r="I32610" s="7"/>
      <c r="J32610" s="7"/>
      <c r="K32610" s="7"/>
      <c r="N32610" s="7"/>
    </row>
    <row r="32611" spans="4:14" s="1" customFormat="1">
      <c r="D32611" s="32"/>
      <c r="G32611" s="32"/>
      <c r="I32611" s="7"/>
      <c r="J32611" s="7"/>
      <c r="K32611" s="7"/>
      <c r="N32611" s="7"/>
    </row>
    <row r="32612" spans="4:14" s="1" customFormat="1">
      <c r="D32612" s="32"/>
      <c r="G32612" s="32"/>
      <c r="I32612" s="7"/>
      <c r="J32612" s="7"/>
      <c r="K32612" s="7"/>
      <c r="N32612" s="7"/>
    </row>
    <row r="32613" spans="4:14" s="1" customFormat="1">
      <c r="D32613" s="32"/>
      <c r="G32613" s="32"/>
      <c r="I32613" s="7"/>
      <c r="J32613" s="7"/>
      <c r="K32613" s="7"/>
      <c r="N32613" s="7"/>
    </row>
    <row r="32614" spans="4:14" s="1" customFormat="1">
      <c r="D32614" s="32"/>
      <c r="G32614" s="32"/>
      <c r="I32614" s="7"/>
      <c r="J32614" s="7"/>
      <c r="K32614" s="7"/>
      <c r="N32614" s="7"/>
    </row>
    <row r="32615" spans="4:14" s="1" customFormat="1">
      <c r="D32615" s="32"/>
      <c r="G32615" s="32"/>
      <c r="I32615" s="7"/>
      <c r="J32615" s="7"/>
      <c r="K32615" s="7"/>
      <c r="N32615" s="7"/>
    </row>
    <row r="32616" spans="4:14" s="1" customFormat="1">
      <c r="D32616" s="32"/>
      <c r="G32616" s="32"/>
      <c r="I32616" s="7"/>
      <c r="J32616" s="7"/>
      <c r="K32616" s="7"/>
      <c r="N32616" s="7"/>
    </row>
    <row r="32617" spans="4:14" s="1" customFormat="1">
      <c r="D32617" s="32"/>
      <c r="G32617" s="32"/>
      <c r="I32617" s="7"/>
      <c r="J32617" s="7"/>
      <c r="K32617" s="7"/>
      <c r="N32617" s="7"/>
    </row>
    <row r="32618" spans="4:14" s="1" customFormat="1">
      <c r="D32618" s="32"/>
      <c r="G32618" s="32"/>
      <c r="I32618" s="7"/>
      <c r="J32618" s="7"/>
      <c r="K32618" s="7"/>
      <c r="N32618" s="7"/>
    </row>
    <row r="32619" spans="4:14" s="1" customFormat="1">
      <c r="D32619" s="32"/>
      <c r="G32619" s="32"/>
      <c r="I32619" s="7"/>
      <c r="J32619" s="7"/>
      <c r="K32619" s="7"/>
      <c r="N32619" s="7"/>
    </row>
    <row r="32620" spans="4:14" s="1" customFormat="1">
      <c r="D32620" s="32"/>
      <c r="G32620" s="32"/>
      <c r="I32620" s="7"/>
      <c r="J32620" s="7"/>
      <c r="K32620" s="7"/>
      <c r="N32620" s="7"/>
    </row>
    <row r="32621" spans="4:14" s="1" customFormat="1">
      <c r="D32621" s="32"/>
      <c r="G32621" s="32"/>
      <c r="I32621" s="7"/>
      <c r="J32621" s="7"/>
      <c r="K32621" s="7"/>
      <c r="N32621" s="7"/>
    </row>
    <row r="32622" spans="4:14" s="1" customFormat="1">
      <c r="D32622" s="32"/>
      <c r="G32622" s="32"/>
      <c r="I32622" s="7"/>
      <c r="J32622" s="7"/>
      <c r="K32622" s="7"/>
      <c r="N32622" s="7"/>
    </row>
    <row r="32623" spans="4:14" s="1" customFormat="1">
      <c r="D32623" s="32"/>
      <c r="G32623" s="32"/>
      <c r="I32623" s="7"/>
      <c r="J32623" s="7"/>
      <c r="K32623" s="7"/>
      <c r="N32623" s="7"/>
    </row>
    <row r="32624" spans="4:14" s="1" customFormat="1">
      <c r="D32624" s="32"/>
      <c r="G32624" s="32"/>
      <c r="I32624" s="7"/>
      <c r="J32624" s="7"/>
      <c r="K32624" s="7"/>
      <c r="N32624" s="7"/>
    </row>
    <row r="32625" spans="4:14" s="1" customFormat="1">
      <c r="D32625" s="32"/>
      <c r="G32625" s="32"/>
      <c r="I32625" s="7"/>
      <c r="J32625" s="7"/>
      <c r="K32625" s="7"/>
      <c r="N32625" s="7"/>
    </row>
    <row r="32626" spans="4:14" s="1" customFormat="1">
      <c r="D32626" s="32"/>
      <c r="G32626" s="32"/>
      <c r="I32626" s="7"/>
      <c r="J32626" s="7"/>
      <c r="K32626" s="7"/>
      <c r="N32626" s="7"/>
    </row>
    <row r="32627" spans="4:14" s="1" customFormat="1">
      <c r="D32627" s="32"/>
      <c r="G32627" s="32"/>
      <c r="I32627" s="7"/>
      <c r="J32627" s="7"/>
      <c r="K32627" s="7"/>
      <c r="N32627" s="7"/>
    </row>
    <row r="32628" spans="4:14" s="1" customFormat="1">
      <c r="D32628" s="32"/>
      <c r="G32628" s="32"/>
      <c r="I32628" s="7"/>
      <c r="J32628" s="7"/>
      <c r="K32628" s="7"/>
      <c r="N32628" s="7"/>
    </row>
    <row r="32629" spans="4:14" s="1" customFormat="1">
      <c r="D32629" s="32"/>
      <c r="G32629" s="32"/>
      <c r="I32629" s="7"/>
      <c r="J32629" s="7"/>
      <c r="K32629" s="7"/>
      <c r="N32629" s="7"/>
    </row>
    <row r="32630" spans="4:14" s="1" customFormat="1">
      <c r="D32630" s="32"/>
      <c r="G32630" s="32"/>
      <c r="I32630" s="7"/>
      <c r="J32630" s="7"/>
      <c r="K32630" s="7"/>
      <c r="N32630" s="7"/>
    </row>
    <row r="32631" spans="4:14" s="1" customFormat="1">
      <c r="D32631" s="32"/>
      <c r="G32631" s="32"/>
      <c r="I32631" s="7"/>
      <c r="J32631" s="7"/>
      <c r="K32631" s="7"/>
      <c r="N32631" s="7"/>
    </row>
    <row r="32632" spans="4:14" s="1" customFormat="1">
      <c r="D32632" s="32"/>
      <c r="G32632" s="32"/>
      <c r="I32632" s="7"/>
      <c r="J32632" s="7"/>
      <c r="K32632" s="7"/>
      <c r="N32632" s="7"/>
    </row>
    <row r="32633" spans="4:14" s="1" customFormat="1">
      <c r="D32633" s="32"/>
      <c r="G32633" s="32"/>
      <c r="I32633" s="7"/>
      <c r="J32633" s="7"/>
      <c r="K32633" s="7"/>
      <c r="N32633" s="7"/>
    </row>
    <row r="32634" spans="4:14" s="1" customFormat="1">
      <c r="D32634" s="32"/>
      <c r="G32634" s="32"/>
      <c r="I32634" s="7"/>
      <c r="J32634" s="7"/>
      <c r="K32634" s="7"/>
      <c r="N32634" s="7"/>
    </row>
    <row r="32635" spans="4:14" s="1" customFormat="1">
      <c r="D32635" s="32"/>
      <c r="G32635" s="32"/>
      <c r="I32635" s="7"/>
      <c r="J32635" s="7"/>
      <c r="K32635" s="7"/>
      <c r="N32635" s="7"/>
    </row>
    <row r="32636" spans="4:14" s="1" customFormat="1">
      <c r="D32636" s="32"/>
      <c r="G32636" s="32"/>
      <c r="I32636" s="7"/>
      <c r="J32636" s="7"/>
      <c r="K32636" s="7"/>
      <c r="N32636" s="7"/>
    </row>
    <row r="32637" spans="4:14" s="1" customFormat="1">
      <c r="D32637" s="32"/>
      <c r="G32637" s="32"/>
      <c r="I32637" s="7"/>
      <c r="J32637" s="7"/>
      <c r="K32637" s="7"/>
      <c r="N32637" s="7"/>
    </row>
    <row r="32638" spans="4:14" s="1" customFormat="1">
      <c r="D32638" s="32"/>
      <c r="G32638" s="32"/>
      <c r="I32638" s="7"/>
      <c r="J32638" s="7"/>
      <c r="K32638" s="7"/>
      <c r="N32638" s="7"/>
    </row>
    <row r="32639" spans="4:14" s="1" customFormat="1">
      <c r="D32639" s="32"/>
      <c r="G32639" s="32"/>
      <c r="I32639" s="7"/>
      <c r="J32639" s="7"/>
      <c r="K32639" s="7"/>
      <c r="N32639" s="7"/>
    </row>
    <row r="32640" spans="4:14" s="1" customFormat="1">
      <c r="D32640" s="32"/>
      <c r="G32640" s="32"/>
      <c r="I32640" s="7"/>
      <c r="J32640" s="7"/>
      <c r="K32640" s="7"/>
      <c r="N32640" s="7"/>
    </row>
    <row r="32641" spans="4:14" s="1" customFormat="1">
      <c r="D32641" s="32"/>
      <c r="G32641" s="32"/>
      <c r="I32641" s="7"/>
      <c r="J32641" s="7"/>
      <c r="K32641" s="7"/>
      <c r="N32641" s="7"/>
    </row>
    <row r="32642" spans="4:14" s="1" customFormat="1">
      <c r="D32642" s="32"/>
      <c r="G32642" s="32"/>
      <c r="I32642" s="7"/>
      <c r="J32642" s="7"/>
      <c r="K32642" s="7"/>
      <c r="N32642" s="7"/>
    </row>
    <row r="32643" spans="4:14" s="1" customFormat="1">
      <c r="D32643" s="32"/>
      <c r="G32643" s="32"/>
      <c r="I32643" s="7"/>
      <c r="J32643" s="7"/>
      <c r="K32643" s="7"/>
      <c r="N32643" s="7"/>
    </row>
    <row r="32644" spans="4:14" s="1" customFormat="1">
      <c r="D32644" s="32"/>
      <c r="G32644" s="32"/>
      <c r="I32644" s="7"/>
      <c r="J32644" s="7"/>
      <c r="K32644" s="7"/>
      <c r="N32644" s="7"/>
    </row>
    <row r="32645" spans="4:14" s="1" customFormat="1">
      <c r="D32645" s="32"/>
      <c r="G32645" s="32"/>
      <c r="I32645" s="7"/>
      <c r="J32645" s="7"/>
      <c r="K32645" s="7"/>
      <c r="N32645" s="7"/>
    </row>
    <row r="32646" spans="4:14" s="1" customFormat="1">
      <c r="D32646" s="32"/>
      <c r="G32646" s="32"/>
      <c r="I32646" s="7"/>
      <c r="J32646" s="7"/>
      <c r="K32646" s="7"/>
      <c r="N32646" s="7"/>
    </row>
    <row r="32647" spans="4:14" s="1" customFormat="1">
      <c r="D32647" s="32"/>
      <c r="G32647" s="32"/>
      <c r="I32647" s="7"/>
      <c r="J32647" s="7"/>
      <c r="K32647" s="7"/>
      <c r="N32647" s="7"/>
    </row>
    <row r="32648" spans="4:14" s="1" customFormat="1">
      <c r="D32648" s="32"/>
      <c r="G32648" s="32"/>
      <c r="I32648" s="7"/>
      <c r="J32648" s="7"/>
      <c r="K32648" s="7"/>
      <c r="N32648" s="7"/>
    </row>
    <row r="32649" spans="4:14" s="1" customFormat="1">
      <c r="D32649" s="32"/>
      <c r="G32649" s="32"/>
      <c r="I32649" s="7"/>
      <c r="J32649" s="7"/>
      <c r="K32649" s="7"/>
      <c r="N32649" s="7"/>
    </row>
    <row r="32650" spans="4:14" s="1" customFormat="1">
      <c r="D32650" s="32"/>
      <c r="G32650" s="32"/>
      <c r="I32650" s="7"/>
      <c r="J32650" s="7"/>
      <c r="K32650" s="7"/>
      <c r="N32650" s="7"/>
    </row>
    <row r="32651" spans="4:14" s="1" customFormat="1">
      <c r="D32651" s="32"/>
      <c r="G32651" s="32"/>
      <c r="I32651" s="7"/>
      <c r="J32651" s="7"/>
      <c r="K32651" s="7"/>
      <c r="N32651" s="7"/>
    </row>
    <row r="32652" spans="4:14" s="1" customFormat="1">
      <c r="D32652" s="32"/>
      <c r="G32652" s="32"/>
      <c r="I32652" s="7"/>
      <c r="J32652" s="7"/>
      <c r="K32652" s="7"/>
      <c r="N32652" s="7"/>
    </row>
    <row r="32653" spans="4:14" s="1" customFormat="1">
      <c r="D32653" s="32"/>
      <c r="G32653" s="32"/>
      <c r="I32653" s="7"/>
      <c r="J32653" s="7"/>
      <c r="K32653" s="7"/>
      <c r="N32653" s="7"/>
    </row>
    <row r="32654" spans="4:14" s="1" customFormat="1">
      <c r="D32654" s="32"/>
      <c r="G32654" s="32"/>
      <c r="I32654" s="7"/>
      <c r="J32654" s="7"/>
      <c r="K32654" s="7"/>
      <c r="N32654" s="7"/>
    </row>
    <row r="32655" spans="4:14" s="1" customFormat="1">
      <c r="D32655" s="32"/>
      <c r="G32655" s="32"/>
      <c r="I32655" s="7"/>
      <c r="J32655" s="7"/>
      <c r="K32655" s="7"/>
      <c r="N32655" s="7"/>
    </row>
    <row r="32656" spans="4:14" s="1" customFormat="1">
      <c r="D32656" s="32"/>
      <c r="G32656" s="32"/>
      <c r="I32656" s="7"/>
      <c r="J32656" s="7"/>
      <c r="K32656" s="7"/>
      <c r="N32656" s="7"/>
    </row>
    <row r="32657" spans="4:14" s="1" customFormat="1">
      <c r="D32657" s="32"/>
      <c r="G32657" s="32"/>
      <c r="I32657" s="7"/>
      <c r="J32657" s="7"/>
      <c r="K32657" s="7"/>
      <c r="N32657" s="7"/>
    </row>
    <row r="32658" spans="4:14" s="1" customFormat="1">
      <c r="D32658" s="32"/>
      <c r="G32658" s="32"/>
      <c r="I32658" s="7"/>
      <c r="J32658" s="7"/>
      <c r="K32658" s="7"/>
      <c r="N32658" s="7"/>
    </row>
    <row r="32659" spans="4:14" s="1" customFormat="1">
      <c r="D32659" s="32"/>
      <c r="G32659" s="32"/>
      <c r="I32659" s="7"/>
      <c r="J32659" s="7"/>
      <c r="K32659" s="7"/>
      <c r="N32659" s="7"/>
    </row>
    <row r="32660" spans="4:14" s="1" customFormat="1">
      <c r="D32660" s="32"/>
      <c r="G32660" s="32"/>
      <c r="I32660" s="7"/>
      <c r="J32660" s="7"/>
      <c r="K32660" s="7"/>
      <c r="N32660" s="7"/>
    </row>
    <row r="32661" spans="4:14" s="1" customFormat="1">
      <c r="D32661" s="32"/>
      <c r="G32661" s="32"/>
      <c r="I32661" s="7"/>
      <c r="J32661" s="7"/>
      <c r="K32661" s="7"/>
      <c r="N32661" s="7"/>
    </row>
    <row r="32662" spans="4:14" s="1" customFormat="1">
      <c r="D32662" s="32"/>
      <c r="G32662" s="32"/>
      <c r="I32662" s="7"/>
      <c r="J32662" s="7"/>
      <c r="K32662" s="7"/>
      <c r="N32662" s="7"/>
    </row>
    <row r="32663" spans="4:14" s="1" customFormat="1">
      <c r="D32663" s="32"/>
      <c r="G32663" s="32"/>
      <c r="I32663" s="7"/>
      <c r="J32663" s="7"/>
      <c r="K32663" s="7"/>
      <c r="N32663" s="7"/>
    </row>
    <row r="32664" spans="4:14" s="1" customFormat="1">
      <c r="D32664" s="32"/>
      <c r="G32664" s="32"/>
      <c r="I32664" s="7"/>
      <c r="J32664" s="7"/>
      <c r="K32664" s="7"/>
      <c r="N32664" s="7"/>
    </row>
    <row r="32665" spans="4:14" s="1" customFormat="1">
      <c r="D32665" s="32"/>
      <c r="G32665" s="32"/>
      <c r="I32665" s="7"/>
      <c r="J32665" s="7"/>
      <c r="K32665" s="7"/>
      <c r="N32665" s="7"/>
    </row>
    <row r="32666" spans="4:14" s="1" customFormat="1">
      <c r="D32666" s="32"/>
      <c r="G32666" s="32"/>
      <c r="I32666" s="7"/>
      <c r="J32666" s="7"/>
      <c r="K32666" s="7"/>
      <c r="N32666" s="7"/>
    </row>
    <row r="32667" spans="4:14" s="1" customFormat="1">
      <c r="D32667" s="32"/>
      <c r="G32667" s="32"/>
      <c r="I32667" s="7"/>
      <c r="J32667" s="7"/>
      <c r="K32667" s="7"/>
      <c r="N32667" s="7"/>
    </row>
    <row r="32668" spans="4:14" s="1" customFormat="1">
      <c r="D32668" s="32"/>
      <c r="G32668" s="32"/>
      <c r="I32668" s="7"/>
      <c r="J32668" s="7"/>
      <c r="K32668" s="7"/>
      <c r="N32668" s="7"/>
    </row>
    <row r="32669" spans="4:14" s="1" customFormat="1">
      <c r="D32669" s="32"/>
      <c r="G32669" s="32"/>
      <c r="I32669" s="7"/>
      <c r="J32669" s="7"/>
      <c r="K32669" s="7"/>
      <c r="N32669" s="7"/>
    </row>
    <row r="32670" spans="4:14" s="1" customFormat="1">
      <c r="D32670" s="32"/>
      <c r="G32670" s="32"/>
      <c r="I32670" s="7"/>
      <c r="J32670" s="7"/>
      <c r="K32670" s="7"/>
      <c r="N32670" s="7"/>
    </row>
    <row r="32671" spans="4:14" s="1" customFormat="1">
      <c r="D32671" s="32"/>
      <c r="G32671" s="32"/>
      <c r="I32671" s="7"/>
      <c r="J32671" s="7"/>
      <c r="K32671" s="7"/>
      <c r="N32671" s="7"/>
    </row>
    <row r="32672" spans="4:14" s="1" customFormat="1">
      <c r="D32672" s="32"/>
      <c r="G32672" s="32"/>
      <c r="I32672" s="7"/>
      <c r="J32672" s="7"/>
      <c r="K32672" s="7"/>
      <c r="N32672" s="7"/>
    </row>
    <row r="32673" spans="4:14" s="1" customFormat="1">
      <c r="D32673" s="32"/>
      <c r="G32673" s="32"/>
      <c r="I32673" s="7"/>
      <c r="J32673" s="7"/>
      <c r="K32673" s="7"/>
      <c r="N32673" s="7"/>
    </row>
    <row r="32674" spans="4:14" s="1" customFormat="1">
      <c r="D32674" s="32"/>
      <c r="G32674" s="32"/>
      <c r="I32674" s="7"/>
      <c r="J32674" s="7"/>
      <c r="K32674" s="7"/>
      <c r="N32674" s="7"/>
    </row>
    <row r="32675" spans="4:14" s="1" customFormat="1">
      <c r="D32675" s="32"/>
      <c r="G32675" s="32"/>
      <c r="I32675" s="7"/>
      <c r="J32675" s="7"/>
      <c r="K32675" s="7"/>
      <c r="N32675" s="7"/>
    </row>
    <row r="32676" spans="4:14" s="1" customFormat="1">
      <c r="D32676" s="32"/>
      <c r="G32676" s="32"/>
      <c r="I32676" s="7"/>
      <c r="J32676" s="7"/>
      <c r="K32676" s="7"/>
      <c r="N32676" s="7"/>
    </row>
    <row r="32677" spans="4:14" s="1" customFormat="1">
      <c r="D32677" s="32"/>
      <c r="G32677" s="32"/>
      <c r="I32677" s="7"/>
      <c r="J32677" s="7"/>
      <c r="K32677" s="7"/>
      <c r="N32677" s="7"/>
    </row>
    <row r="32678" spans="4:14" s="1" customFormat="1">
      <c r="D32678" s="32"/>
      <c r="G32678" s="32"/>
      <c r="I32678" s="7"/>
      <c r="J32678" s="7"/>
      <c r="K32678" s="7"/>
      <c r="N32678" s="7"/>
    </row>
    <row r="32679" spans="4:14" s="1" customFormat="1">
      <c r="D32679" s="32"/>
      <c r="G32679" s="32"/>
      <c r="I32679" s="7"/>
      <c r="J32679" s="7"/>
      <c r="K32679" s="7"/>
      <c r="N32679" s="7"/>
    </row>
    <row r="32680" spans="4:14" s="1" customFormat="1">
      <c r="D32680" s="32"/>
      <c r="G32680" s="32"/>
      <c r="I32680" s="7"/>
      <c r="J32680" s="7"/>
      <c r="K32680" s="7"/>
      <c r="N32680" s="7"/>
    </row>
    <row r="32681" spans="4:14" s="1" customFormat="1">
      <c r="D32681" s="32"/>
      <c r="G32681" s="32"/>
      <c r="I32681" s="7"/>
      <c r="J32681" s="7"/>
      <c r="K32681" s="7"/>
      <c r="N32681" s="7"/>
    </row>
    <row r="32682" spans="4:14" s="1" customFormat="1">
      <c r="D32682" s="32"/>
      <c r="G32682" s="32"/>
      <c r="I32682" s="7"/>
      <c r="J32682" s="7"/>
      <c r="K32682" s="7"/>
      <c r="N32682" s="7"/>
    </row>
    <row r="32683" spans="4:14" s="1" customFormat="1">
      <c r="D32683" s="32"/>
      <c r="G32683" s="32"/>
      <c r="I32683" s="7"/>
      <c r="J32683" s="7"/>
      <c r="K32683" s="7"/>
      <c r="N32683" s="7"/>
    </row>
    <row r="32684" spans="4:14" s="1" customFormat="1">
      <c r="D32684" s="32"/>
      <c r="G32684" s="32"/>
      <c r="I32684" s="7"/>
      <c r="J32684" s="7"/>
      <c r="K32684" s="7"/>
      <c r="N32684" s="7"/>
    </row>
    <row r="32685" spans="4:14" s="1" customFormat="1">
      <c r="D32685" s="32"/>
      <c r="G32685" s="32"/>
      <c r="I32685" s="7"/>
      <c r="J32685" s="7"/>
      <c r="K32685" s="7"/>
      <c r="N32685" s="7"/>
    </row>
    <row r="32686" spans="4:14" s="1" customFormat="1">
      <c r="D32686" s="32"/>
      <c r="G32686" s="32"/>
      <c r="I32686" s="7"/>
      <c r="J32686" s="7"/>
      <c r="K32686" s="7"/>
      <c r="N32686" s="7"/>
    </row>
    <row r="32687" spans="4:14" s="1" customFormat="1">
      <c r="D32687" s="32"/>
      <c r="G32687" s="32"/>
      <c r="I32687" s="7"/>
      <c r="J32687" s="7"/>
      <c r="K32687" s="7"/>
      <c r="N32687" s="7"/>
    </row>
    <row r="32688" spans="4:14" s="1" customFormat="1">
      <c r="D32688" s="32"/>
      <c r="G32688" s="32"/>
      <c r="I32688" s="7"/>
      <c r="J32688" s="7"/>
      <c r="K32688" s="7"/>
      <c r="N32688" s="7"/>
    </row>
    <row r="32689" spans="4:14" s="1" customFormat="1">
      <c r="D32689" s="32"/>
      <c r="G32689" s="32"/>
      <c r="I32689" s="7"/>
      <c r="J32689" s="7"/>
      <c r="K32689" s="7"/>
      <c r="N32689" s="7"/>
    </row>
    <row r="32690" spans="4:14" s="1" customFormat="1">
      <c r="D32690" s="32"/>
      <c r="G32690" s="32"/>
      <c r="I32690" s="7"/>
      <c r="J32690" s="7"/>
      <c r="K32690" s="7"/>
      <c r="N32690" s="7"/>
    </row>
    <row r="32691" spans="4:14" s="1" customFormat="1">
      <c r="D32691" s="32"/>
      <c r="G32691" s="32"/>
      <c r="I32691" s="7"/>
      <c r="J32691" s="7"/>
      <c r="K32691" s="7"/>
      <c r="N32691" s="7"/>
    </row>
    <row r="32692" spans="4:14" s="1" customFormat="1">
      <c r="D32692" s="32"/>
      <c r="G32692" s="32"/>
      <c r="I32692" s="7"/>
      <c r="J32692" s="7"/>
      <c r="K32692" s="7"/>
      <c r="N32692" s="7"/>
    </row>
    <row r="32693" spans="4:14" s="1" customFormat="1">
      <c r="D32693" s="32"/>
      <c r="G32693" s="32"/>
      <c r="I32693" s="7"/>
      <c r="J32693" s="7"/>
      <c r="K32693" s="7"/>
      <c r="N32693" s="7"/>
    </row>
    <row r="32694" spans="4:14" s="1" customFormat="1">
      <c r="D32694" s="32"/>
      <c r="G32694" s="32"/>
      <c r="I32694" s="7"/>
      <c r="J32694" s="7"/>
      <c r="K32694" s="7"/>
      <c r="N32694" s="7"/>
    </row>
    <row r="32695" spans="4:14" s="1" customFormat="1">
      <c r="D32695" s="32"/>
      <c r="G32695" s="32"/>
      <c r="I32695" s="7"/>
      <c r="J32695" s="7"/>
      <c r="K32695" s="7"/>
      <c r="N32695" s="7"/>
    </row>
    <row r="32696" spans="4:14" s="1" customFormat="1">
      <c r="D32696" s="32"/>
      <c r="G32696" s="32"/>
      <c r="I32696" s="7"/>
      <c r="J32696" s="7"/>
      <c r="K32696" s="7"/>
      <c r="N32696" s="7"/>
    </row>
    <row r="32697" spans="4:14" s="1" customFormat="1">
      <c r="D32697" s="32"/>
      <c r="G32697" s="32"/>
      <c r="I32697" s="7"/>
      <c r="J32697" s="7"/>
      <c r="K32697" s="7"/>
      <c r="N32697" s="7"/>
    </row>
    <row r="32698" spans="4:14" s="1" customFormat="1">
      <c r="D32698" s="32"/>
      <c r="G32698" s="32"/>
      <c r="I32698" s="7"/>
      <c r="J32698" s="7"/>
      <c r="K32698" s="7"/>
      <c r="N32698" s="7"/>
    </row>
    <row r="32699" spans="4:14" s="1" customFormat="1">
      <c r="D32699" s="32"/>
      <c r="G32699" s="32"/>
      <c r="I32699" s="7"/>
      <c r="J32699" s="7"/>
      <c r="K32699" s="7"/>
      <c r="N32699" s="7"/>
    </row>
    <row r="32700" spans="4:14" s="1" customFormat="1">
      <c r="D32700" s="32"/>
      <c r="G32700" s="32"/>
      <c r="I32700" s="7"/>
      <c r="J32700" s="7"/>
      <c r="K32700" s="7"/>
      <c r="N32700" s="7"/>
    </row>
    <row r="32701" spans="4:14" s="1" customFormat="1">
      <c r="D32701" s="32"/>
      <c r="G32701" s="32"/>
      <c r="I32701" s="7"/>
      <c r="J32701" s="7"/>
      <c r="K32701" s="7"/>
      <c r="N32701" s="7"/>
    </row>
    <row r="32702" spans="4:14" s="1" customFormat="1">
      <c r="D32702" s="32"/>
      <c r="G32702" s="32"/>
      <c r="I32702" s="7"/>
      <c r="J32702" s="7"/>
      <c r="K32702" s="7"/>
      <c r="N32702" s="7"/>
    </row>
    <row r="32703" spans="4:14" s="1" customFormat="1">
      <c r="D32703" s="32"/>
      <c r="G32703" s="32"/>
      <c r="I32703" s="7"/>
      <c r="J32703" s="7"/>
      <c r="K32703" s="7"/>
      <c r="N32703" s="7"/>
    </row>
    <row r="32704" spans="4:14" s="1" customFormat="1">
      <c r="D32704" s="32"/>
      <c r="G32704" s="32"/>
      <c r="I32704" s="7"/>
      <c r="J32704" s="7"/>
      <c r="K32704" s="7"/>
      <c r="N32704" s="7"/>
    </row>
    <row r="32705" spans="4:14" s="1" customFormat="1">
      <c r="D32705" s="32"/>
      <c r="G32705" s="32"/>
      <c r="I32705" s="7"/>
      <c r="J32705" s="7"/>
      <c r="K32705" s="7"/>
      <c r="N32705" s="7"/>
    </row>
    <row r="32706" spans="4:14" s="1" customFormat="1">
      <c r="D32706" s="32"/>
      <c r="G32706" s="32"/>
      <c r="I32706" s="7"/>
      <c r="J32706" s="7"/>
      <c r="K32706" s="7"/>
      <c r="N32706" s="7"/>
    </row>
    <row r="32707" spans="4:14" s="1" customFormat="1">
      <c r="D32707" s="32"/>
      <c r="G32707" s="32"/>
      <c r="I32707" s="7"/>
      <c r="J32707" s="7"/>
      <c r="K32707" s="7"/>
      <c r="N32707" s="7"/>
    </row>
    <row r="32708" spans="4:14" s="1" customFormat="1">
      <c r="D32708" s="32"/>
      <c r="G32708" s="32"/>
      <c r="I32708" s="7"/>
      <c r="J32708" s="7"/>
      <c r="K32708" s="7"/>
      <c r="N32708" s="7"/>
    </row>
    <row r="32709" spans="4:14" s="1" customFormat="1">
      <c r="D32709" s="32"/>
      <c r="G32709" s="32"/>
      <c r="I32709" s="7"/>
      <c r="J32709" s="7"/>
      <c r="K32709" s="7"/>
      <c r="N32709" s="7"/>
    </row>
    <row r="32710" spans="4:14" s="1" customFormat="1">
      <c r="D32710" s="32"/>
      <c r="G32710" s="32"/>
      <c r="I32710" s="7"/>
      <c r="J32710" s="7"/>
      <c r="K32710" s="7"/>
      <c r="N32710" s="7"/>
    </row>
    <row r="32711" spans="4:14" s="1" customFormat="1">
      <c r="D32711" s="32"/>
      <c r="G32711" s="32"/>
      <c r="I32711" s="7"/>
      <c r="J32711" s="7"/>
      <c r="K32711" s="7"/>
      <c r="N32711" s="7"/>
    </row>
    <row r="32712" spans="4:14" s="1" customFormat="1">
      <c r="D32712" s="32"/>
      <c r="G32712" s="32"/>
      <c r="I32712" s="7"/>
      <c r="J32712" s="7"/>
      <c r="K32712" s="7"/>
      <c r="N32712" s="7"/>
    </row>
    <row r="32713" spans="4:14" s="1" customFormat="1">
      <c r="D32713" s="32"/>
      <c r="G32713" s="32"/>
      <c r="I32713" s="7"/>
      <c r="J32713" s="7"/>
      <c r="K32713" s="7"/>
      <c r="N32713" s="7"/>
    </row>
    <row r="32714" spans="4:14" s="1" customFormat="1">
      <c r="D32714" s="32"/>
      <c r="G32714" s="32"/>
      <c r="I32714" s="7"/>
      <c r="J32714" s="7"/>
      <c r="K32714" s="7"/>
      <c r="N32714" s="7"/>
    </row>
    <row r="32715" spans="4:14" s="1" customFormat="1">
      <c r="D32715" s="32"/>
      <c r="G32715" s="32"/>
      <c r="I32715" s="7"/>
      <c r="J32715" s="7"/>
      <c r="K32715" s="7"/>
      <c r="N32715" s="7"/>
    </row>
    <row r="32716" spans="4:14" s="1" customFormat="1">
      <c r="D32716" s="32"/>
      <c r="G32716" s="32"/>
      <c r="I32716" s="7"/>
      <c r="J32716" s="7"/>
      <c r="K32716" s="7"/>
      <c r="N32716" s="7"/>
    </row>
    <row r="32717" spans="4:14" s="1" customFormat="1">
      <c r="D32717" s="32"/>
      <c r="G32717" s="32"/>
      <c r="I32717" s="7"/>
      <c r="J32717" s="7"/>
      <c r="K32717" s="7"/>
      <c r="N32717" s="7"/>
    </row>
    <row r="32718" spans="4:14" s="1" customFormat="1">
      <c r="D32718" s="32"/>
      <c r="G32718" s="32"/>
      <c r="I32718" s="7"/>
      <c r="J32718" s="7"/>
      <c r="K32718" s="7"/>
      <c r="N32718" s="7"/>
    </row>
    <row r="32719" spans="4:14" s="1" customFormat="1">
      <c r="D32719" s="32"/>
      <c r="G32719" s="32"/>
      <c r="I32719" s="7"/>
      <c r="J32719" s="7"/>
      <c r="K32719" s="7"/>
      <c r="N32719" s="7"/>
    </row>
    <row r="32720" spans="4:14" s="1" customFormat="1">
      <c r="D32720" s="32"/>
      <c r="G32720" s="32"/>
      <c r="I32720" s="7"/>
      <c r="J32720" s="7"/>
      <c r="K32720" s="7"/>
      <c r="N32720" s="7"/>
    </row>
    <row r="32721" spans="4:14" s="1" customFormat="1">
      <c r="D32721" s="32"/>
      <c r="G32721" s="32"/>
      <c r="I32721" s="7"/>
      <c r="J32721" s="7"/>
      <c r="K32721" s="7"/>
      <c r="N32721" s="7"/>
    </row>
    <row r="32722" spans="4:14" s="1" customFormat="1">
      <c r="D32722" s="32"/>
      <c r="G32722" s="32"/>
      <c r="I32722" s="7"/>
      <c r="J32722" s="7"/>
      <c r="K32722" s="7"/>
      <c r="N32722" s="7"/>
    </row>
    <row r="32723" spans="4:14" s="1" customFormat="1">
      <c r="D32723" s="32"/>
      <c r="G32723" s="32"/>
      <c r="I32723" s="7"/>
      <c r="J32723" s="7"/>
      <c r="K32723" s="7"/>
      <c r="N32723" s="7"/>
    </row>
    <row r="32724" spans="4:14" s="1" customFormat="1">
      <c r="D32724" s="32"/>
      <c r="G32724" s="32"/>
      <c r="I32724" s="7"/>
      <c r="J32724" s="7"/>
      <c r="K32724" s="7"/>
      <c r="N32724" s="7"/>
    </row>
    <row r="32725" spans="4:14" s="1" customFormat="1">
      <c r="D32725" s="32"/>
      <c r="G32725" s="32"/>
      <c r="I32725" s="7"/>
      <c r="J32725" s="7"/>
      <c r="K32725" s="7"/>
      <c r="N32725" s="7"/>
    </row>
    <row r="32726" spans="4:14" s="1" customFormat="1">
      <c r="D32726" s="32"/>
      <c r="G32726" s="32"/>
      <c r="I32726" s="7"/>
      <c r="J32726" s="7"/>
      <c r="K32726" s="7"/>
      <c r="N32726" s="7"/>
    </row>
    <row r="32727" spans="4:14" s="1" customFormat="1">
      <c r="D32727" s="32"/>
      <c r="G32727" s="32"/>
      <c r="I32727" s="7"/>
      <c r="J32727" s="7"/>
      <c r="K32727" s="7"/>
      <c r="N32727" s="7"/>
    </row>
    <row r="32728" spans="4:14" s="1" customFormat="1">
      <c r="D32728" s="32"/>
      <c r="G32728" s="32"/>
      <c r="I32728" s="7"/>
      <c r="J32728" s="7"/>
      <c r="K32728" s="7"/>
      <c r="N32728" s="7"/>
    </row>
    <row r="32729" spans="4:14" s="1" customFormat="1">
      <c r="D32729" s="32"/>
      <c r="G32729" s="32"/>
      <c r="I32729" s="7"/>
      <c r="J32729" s="7"/>
      <c r="K32729" s="7"/>
      <c r="N32729" s="7"/>
    </row>
    <row r="32730" spans="4:14" s="1" customFormat="1">
      <c r="D32730" s="32"/>
      <c r="G32730" s="32"/>
      <c r="I32730" s="7"/>
      <c r="J32730" s="7"/>
      <c r="K32730" s="7"/>
      <c r="N32730" s="7"/>
    </row>
    <row r="32731" spans="4:14" s="1" customFormat="1">
      <c r="D32731" s="32"/>
      <c r="G32731" s="32"/>
      <c r="I32731" s="7"/>
      <c r="J32731" s="7"/>
      <c r="K32731" s="7"/>
      <c r="N32731" s="7"/>
    </row>
    <row r="32732" spans="4:14" s="1" customFormat="1">
      <c r="D32732" s="32"/>
      <c r="G32732" s="32"/>
      <c r="I32732" s="7"/>
      <c r="J32732" s="7"/>
      <c r="K32732" s="7"/>
      <c r="N32732" s="7"/>
    </row>
    <row r="32733" spans="4:14" s="1" customFormat="1">
      <c r="D32733" s="32"/>
      <c r="G32733" s="32"/>
      <c r="I32733" s="7"/>
      <c r="J32733" s="7"/>
      <c r="K32733" s="7"/>
      <c r="N32733" s="7"/>
    </row>
    <row r="32734" spans="4:14" s="1" customFormat="1">
      <c r="D32734" s="32"/>
      <c r="G32734" s="32"/>
      <c r="I32734" s="7"/>
      <c r="J32734" s="7"/>
      <c r="K32734" s="7"/>
      <c r="N32734" s="7"/>
    </row>
    <row r="32735" spans="4:14" s="1" customFormat="1">
      <c r="D32735" s="32"/>
      <c r="G32735" s="32"/>
      <c r="I32735" s="7"/>
      <c r="J32735" s="7"/>
      <c r="K32735" s="7"/>
      <c r="N32735" s="7"/>
    </row>
    <row r="32736" spans="4:14" s="1" customFormat="1">
      <c r="D32736" s="32"/>
      <c r="G32736" s="32"/>
      <c r="I32736" s="7"/>
      <c r="J32736" s="7"/>
      <c r="K32736" s="7"/>
      <c r="N32736" s="7"/>
    </row>
    <row r="32737" spans="4:14" s="1" customFormat="1">
      <c r="D32737" s="32"/>
      <c r="G32737" s="32"/>
      <c r="I32737" s="7"/>
      <c r="J32737" s="7"/>
      <c r="K32737" s="7"/>
      <c r="N32737" s="7"/>
    </row>
    <row r="32738" spans="4:14" s="1" customFormat="1">
      <c r="D32738" s="32"/>
      <c r="G32738" s="32"/>
      <c r="I32738" s="7"/>
      <c r="J32738" s="7"/>
      <c r="K32738" s="7"/>
      <c r="N32738" s="7"/>
    </row>
    <row r="32739" spans="4:14" s="1" customFormat="1">
      <c r="D32739" s="32"/>
      <c r="G32739" s="32"/>
      <c r="I32739" s="7"/>
      <c r="J32739" s="7"/>
      <c r="K32739" s="7"/>
      <c r="N32739" s="7"/>
    </row>
    <row r="32740" spans="4:14" s="1" customFormat="1">
      <c r="D32740" s="32"/>
      <c r="G32740" s="32"/>
      <c r="I32740" s="7"/>
      <c r="J32740" s="7"/>
      <c r="K32740" s="7"/>
      <c r="N32740" s="7"/>
    </row>
    <row r="32741" spans="4:14" s="1" customFormat="1">
      <c r="D32741" s="32"/>
      <c r="G32741" s="32"/>
      <c r="I32741" s="7"/>
      <c r="J32741" s="7"/>
      <c r="K32741" s="7"/>
      <c r="N32741" s="7"/>
    </row>
    <row r="32742" spans="4:14" s="1" customFormat="1">
      <c r="D32742" s="32"/>
      <c r="G32742" s="32"/>
      <c r="I32742" s="7"/>
      <c r="J32742" s="7"/>
      <c r="K32742" s="7"/>
      <c r="N32742" s="7"/>
    </row>
    <row r="32743" spans="4:14" s="1" customFormat="1">
      <c r="D32743" s="32"/>
      <c r="G32743" s="32"/>
      <c r="I32743" s="7"/>
      <c r="J32743" s="7"/>
      <c r="K32743" s="7"/>
      <c r="N32743" s="7"/>
    </row>
    <row r="32744" spans="4:14" s="1" customFormat="1">
      <c r="D32744" s="32"/>
      <c r="G32744" s="32"/>
      <c r="I32744" s="7"/>
      <c r="J32744" s="7"/>
      <c r="K32744" s="7"/>
      <c r="N32744" s="7"/>
    </row>
    <row r="32745" spans="4:14" s="1" customFormat="1">
      <c r="D32745" s="32"/>
      <c r="G32745" s="32"/>
      <c r="I32745" s="7"/>
      <c r="J32745" s="7"/>
      <c r="K32745" s="7"/>
      <c r="N32745" s="7"/>
    </row>
    <row r="32746" spans="4:14" s="1" customFormat="1">
      <c r="D32746" s="32"/>
      <c r="G32746" s="32"/>
      <c r="I32746" s="7"/>
      <c r="J32746" s="7"/>
      <c r="K32746" s="7"/>
      <c r="N32746" s="7"/>
    </row>
    <row r="32747" spans="4:14" s="1" customFormat="1">
      <c r="D32747" s="32"/>
      <c r="G32747" s="32"/>
      <c r="I32747" s="7"/>
      <c r="J32747" s="7"/>
      <c r="K32747" s="7"/>
      <c r="N32747" s="7"/>
    </row>
    <row r="32748" spans="4:14" s="1" customFormat="1">
      <c r="D32748" s="32"/>
      <c r="G32748" s="32"/>
      <c r="I32748" s="7"/>
      <c r="J32748" s="7"/>
      <c r="K32748" s="7"/>
      <c r="N32748" s="7"/>
    </row>
    <row r="32749" spans="4:14" s="1" customFormat="1">
      <c r="D32749" s="32"/>
      <c r="G32749" s="32"/>
      <c r="I32749" s="7"/>
      <c r="J32749" s="7"/>
      <c r="K32749" s="7"/>
      <c r="N32749" s="7"/>
    </row>
    <row r="32750" spans="4:14" s="1" customFormat="1">
      <c r="D32750" s="32"/>
      <c r="G32750" s="32"/>
      <c r="I32750" s="7"/>
      <c r="J32750" s="7"/>
      <c r="K32750" s="7"/>
      <c r="N32750" s="7"/>
    </row>
    <row r="32751" spans="4:14" s="1" customFormat="1">
      <c r="D32751" s="32"/>
      <c r="G32751" s="32"/>
      <c r="I32751" s="7"/>
      <c r="J32751" s="7"/>
      <c r="K32751" s="7"/>
      <c r="N32751" s="7"/>
    </row>
    <row r="32752" spans="4:14" s="1" customFormat="1">
      <c r="D32752" s="32"/>
      <c r="G32752" s="32"/>
      <c r="I32752" s="7"/>
      <c r="J32752" s="7"/>
      <c r="K32752" s="7"/>
      <c r="N32752" s="7"/>
    </row>
    <row r="32753" spans="4:14" s="1" customFormat="1">
      <c r="D32753" s="32"/>
      <c r="G32753" s="32"/>
      <c r="I32753" s="7"/>
      <c r="J32753" s="7"/>
      <c r="K32753" s="7"/>
      <c r="N32753" s="7"/>
    </row>
    <row r="32754" spans="4:14" s="1" customFormat="1">
      <c r="D32754" s="32"/>
      <c r="G32754" s="32"/>
      <c r="I32754" s="7"/>
      <c r="J32754" s="7"/>
      <c r="K32754" s="7"/>
      <c r="N32754" s="7"/>
    </row>
    <row r="32755" spans="4:14" s="1" customFormat="1">
      <c r="D32755" s="32"/>
      <c r="G32755" s="32"/>
      <c r="I32755" s="7"/>
      <c r="J32755" s="7"/>
      <c r="K32755" s="7"/>
      <c r="N32755" s="7"/>
    </row>
    <row r="32756" spans="4:14" s="1" customFormat="1">
      <c r="D32756" s="32"/>
      <c r="G32756" s="32"/>
      <c r="I32756" s="7"/>
      <c r="J32756" s="7"/>
      <c r="K32756" s="7"/>
      <c r="N32756" s="7"/>
    </row>
    <row r="32757" spans="4:14" s="1" customFormat="1">
      <c r="D32757" s="32"/>
      <c r="G32757" s="32"/>
      <c r="I32757" s="7"/>
      <c r="J32757" s="7"/>
      <c r="K32757" s="7"/>
      <c r="N32757" s="7"/>
    </row>
    <row r="32758" spans="4:14" s="1" customFormat="1">
      <c r="D32758" s="32"/>
      <c r="G32758" s="32"/>
      <c r="I32758" s="7"/>
      <c r="J32758" s="7"/>
      <c r="K32758" s="7"/>
      <c r="N32758" s="7"/>
    </row>
    <row r="32759" spans="4:14" s="1" customFormat="1">
      <c r="D32759" s="32"/>
      <c r="G32759" s="32"/>
      <c r="I32759" s="7"/>
      <c r="J32759" s="7"/>
      <c r="K32759" s="7"/>
      <c r="N32759" s="7"/>
    </row>
    <row r="32760" spans="4:14" s="1" customFormat="1">
      <c r="D32760" s="32"/>
      <c r="G32760" s="32"/>
      <c r="I32760" s="7"/>
      <c r="J32760" s="7"/>
      <c r="K32760" s="7"/>
      <c r="N32760" s="7"/>
    </row>
    <row r="32761" spans="4:14" s="1" customFormat="1">
      <c r="D32761" s="32"/>
      <c r="G32761" s="32"/>
      <c r="I32761" s="7"/>
      <c r="J32761" s="7"/>
      <c r="K32761" s="7"/>
      <c r="N32761" s="7"/>
    </row>
    <row r="32762" spans="4:14" s="1" customFormat="1">
      <c r="D32762" s="32"/>
      <c r="G32762" s="32"/>
      <c r="I32762" s="7"/>
      <c r="J32762" s="7"/>
      <c r="K32762" s="7"/>
      <c r="N32762" s="7"/>
    </row>
    <row r="32763" spans="4:14" s="1" customFormat="1">
      <c r="D32763" s="32"/>
      <c r="G32763" s="32"/>
      <c r="I32763" s="7"/>
      <c r="J32763" s="7"/>
      <c r="K32763" s="7"/>
      <c r="N32763" s="7"/>
    </row>
    <row r="32764" spans="4:14" s="1" customFormat="1">
      <c r="D32764" s="32"/>
      <c r="G32764" s="32"/>
      <c r="I32764" s="7"/>
      <c r="J32764" s="7"/>
      <c r="K32764" s="7"/>
      <c r="N32764" s="7"/>
    </row>
    <row r="32765" spans="4:14" s="1" customFormat="1">
      <c r="D32765" s="32"/>
      <c r="G32765" s="32"/>
      <c r="I32765" s="7"/>
      <c r="J32765" s="7"/>
      <c r="K32765" s="7"/>
      <c r="N32765" s="7"/>
    </row>
    <row r="32766" spans="4:14" s="1" customFormat="1">
      <c r="D32766" s="32"/>
      <c r="G32766" s="32"/>
      <c r="I32766" s="7"/>
      <c r="J32766" s="7"/>
      <c r="K32766" s="7"/>
      <c r="N32766" s="7"/>
    </row>
    <row r="32767" spans="4:14" s="1" customFormat="1">
      <c r="D32767" s="32"/>
      <c r="G32767" s="32"/>
      <c r="I32767" s="7"/>
      <c r="J32767" s="7"/>
      <c r="K32767" s="7"/>
      <c r="N32767" s="7"/>
    </row>
    <row r="32768" spans="4:14" s="1" customFormat="1">
      <c r="D32768" s="32"/>
      <c r="G32768" s="32"/>
      <c r="I32768" s="7"/>
      <c r="J32768" s="7"/>
      <c r="K32768" s="7"/>
      <c r="N32768" s="7"/>
    </row>
    <row r="32769" spans="4:14" s="1" customFormat="1">
      <c r="D32769" s="32"/>
      <c r="G32769" s="32"/>
      <c r="I32769" s="7"/>
      <c r="J32769" s="7"/>
      <c r="K32769" s="7"/>
      <c r="N32769" s="7"/>
    </row>
    <row r="32770" spans="4:14" s="1" customFormat="1">
      <c r="D32770" s="32"/>
      <c r="G32770" s="32"/>
      <c r="I32770" s="7"/>
      <c r="J32770" s="7"/>
      <c r="K32770" s="7"/>
      <c r="N32770" s="7"/>
    </row>
    <row r="32771" spans="4:14" s="1" customFormat="1">
      <c r="D32771" s="32"/>
      <c r="G32771" s="32"/>
      <c r="I32771" s="7"/>
      <c r="J32771" s="7"/>
      <c r="K32771" s="7"/>
      <c r="N32771" s="7"/>
    </row>
    <row r="32772" spans="4:14" s="1" customFormat="1">
      <c r="D32772" s="32"/>
      <c r="G32772" s="32"/>
      <c r="I32772" s="7"/>
      <c r="J32772" s="7"/>
      <c r="K32772" s="7"/>
      <c r="N32772" s="7"/>
    </row>
    <row r="32773" spans="4:14" s="1" customFormat="1">
      <c r="D32773" s="32"/>
      <c r="G32773" s="32"/>
      <c r="I32773" s="7"/>
      <c r="J32773" s="7"/>
      <c r="K32773" s="7"/>
      <c r="N32773" s="7"/>
    </row>
    <row r="32774" spans="4:14" s="1" customFormat="1">
      <c r="D32774" s="32"/>
      <c r="G32774" s="32"/>
      <c r="I32774" s="7"/>
      <c r="J32774" s="7"/>
      <c r="K32774" s="7"/>
      <c r="N32774" s="7"/>
    </row>
    <row r="32775" spans="4:14" s="1" customFormat="1">
      <c r="D32775" s="32"/>
      <c r="G32775" s="32"/>
      <c r="I32775" s="7"/>
      <c r="J32775" s="7"/>
      <c r="K32775" s="7"/>
      <c r="N32775" s="7"/>
    </row>
    <row r="32776" spans="4:14" s="1" customFormat="1">
      <c r="D32776" s="32"/>
      <c r="G32776" s="32"/>
      <c r="I32776" s="7"/>
      <c r="J32776" s="7"/>
      <c r="K32776" s="7"/>
      <c r="N32776" s="7"/>
    </row>
    <row r="32777" spans="4:14" s="1" customFormat="1">
      <c r="D32777" s="32"/>
      <c r="G32777" s="32"/>
      <c r="I32777" s="7"/>
      <c r="J32777" s="7"/>
      <c r="K32777" s="7"/>
      <c r="N32777" s="7"/>
    </row>
    <row r="32778" spans="4:14" s="1" customFormat="1">
      <c r="D32778" s="32"/>
      <c r="G32778" s="32"/>
      <c r="I32778" s="7"/>
      <c r="J32778" s="7"/>
      <c r="K32778" s="7"/>
      <c r="N32778" s="7"/>
    </row>
    <row r="32779" spans="4:14" s="1" customFormat="1">
      <c r="D32779" s="32"/>
      <c r="G32779" s="32"/>
      <c r="I32779" s="7"/>
      <c r="J32779" s="7"/>
      <c r="K32779" s="7"/>
      <c r="N32779" s="7"/>
    </row>
    <row r="32780" spans="4:14" s="1" customFormat="1">
      <c r="D32780" s="32"/>
      <c r="G32780" s="32"/>
      <c r="I32780" s="7"/>
      <c r="J32780" s="7"/>
      <c r="K32780" s="7"/>
      <c r="N32780" s="7"/>
    </row>
    <row r="32781" spans="4:14" s="1" customFormat="1">
      <c r="D32781" s="32"/>
      <c r="G32781" s="32"/>
      <c r="I32781" s="7"/>
      <c r="J32781" s="7"/>
      <c r="K32781" s="7"/>
      <c r="N32781" s="7"/>
    </row>
    <row r="32782" spans="4:14" s="1" customFormat="1">
      <c r="D32782" s="32"/>
      <c r="G32782" s="32"/>
      <c r="I32782" s="7"/>
      <c r="J32782" s="7"/>
      <c r="K32782" s="7"/>
      <c r="N32782" s="7"/>
    </row>
    <row r="32783" spans="4:14" s="1" customFormat="1">
      <c r="D32783" s="32"/>
      <c r="G32783" s="32"/>
      <c r="I32783" s="7"/>
      <c r="J32783" s="7"/>
      <c r="K32783" s="7"/>
      <c r="N32783" s="7"/>
    </row>
    <row r="32784" spans="4:14" s="1" customFormat="1">
      <c r="D32784" s="32"/>
      <c r="G32784" s="32"/>
      <c r="I32784" s="7"/>
      <c r="J32784" s="7"/>
      <c r="K32784" s="7"/>
      <c r="N32784" s="7"/>
    </row>
    <row r="32785" spans="4:14" s="1" customFormat="1">
      <c r="D32785" s="32"/>
      <c r="G32785" s="32"/>
      <c r="I32785" s="7"/>
      <c r="J32785" s="7"/>
      <c r="K32785" s="7"/>
      <c r="N32785" s="7"/>
    </row>
    <row r="32786" spans="4:14" s="1" customFormat="1">
      <c r="D32786" s="32"/>
      <c r="G32786" s="32"/>
      <c r="I32786" s="7"/>
      <c r="J32786" s="7"/>
      <c r="K32786" s="7"/>
      <c r="N32786" s="7"/>
    </row>
    <row r="32787" spans="4:14" s="1" customFormat="1">
      <c r="D32787" s="32"/>
      <c r="G32787" s="32"/>
      <c r="I32787" s="7"/>
      <c r="J32787" s="7"/>
      <c r="K32787" s="7"/>
      <c r="N32787" s="7"/>
    </row>
    <row r="32788" spans="4:14" s="1" customFormat="1">
      <c r="D32788" s="32"/>
      <c r="G32788" s="32"/>
      <c r="I32788" s="7"/>
      <c r="J32788" s="7"/>
      <c r="K32788" s="7"/>
      <c r="N32788" s="7"/>
    </row>
    <row r="32789" spans="4:14" s="1" customFormat="1">
      <c r="D32789" s="32"/>
      <c r="G32789" s="32"/>
      <c r="I32789" s="7"/>
      <c r="J32789" s="7"/>
      <c r="K32789" s="7"/>
      <c r="N32789" s="7"/>
    </row>
    <row r="32790" spans="4:14" s="1" customFormat="1">
      <c r="D32790" s="32"/>
      <c r="G32790" s="32"/>
      <c r="I32790" s="7"/>
      <c r="J32790" s="7"/>
      <c r="K32790" s="7"/>
      <c r="N32790" s="7"/>
    </row>
    <row r="32791" spans="4:14" s="1" customFormat="1">
      <c r="D32791" s="32"/>
      <c r="G32791" s="32"/>
      <c r="I32791" s="7"/>
      <c r="J32791" s="7"/>
      <c r="K32791" s="7"/>
      <c r="N32791" s="7"/>
    </row>
    <row r="32792" spans="4:14" s="1" customFormat="1">
      <c r="D32792" s="32"/>
      <c r="G32792" s="32"/>
      <c r="I32792" s="7"/>
      <c r="J32792" s="7"/>
      <c r="K32792" s="7"/>
      <c r="N32792" s="7"/>
    </row>
    <row r="32793" spans="4:14" s="1" customFormat="1">
      <c r="D32793" s="32"/>
      <c r="G32793" s="32"/>
      <c r="I32793" s="7"/>
      <c r="J32793" s="7"/>
      <c r="K32793" s="7"/>
      <c r="N32793" s="7"/>
    </row>
    <row r="32794" spans="4:14" s="1" customFormat="1">
      <c r="D32794" s="32"/>
      <c r="G32794" s="32"/>
      <c r="I32794" s="7"/>
      <c r="J32794" s="7"/>
      <c r="K32794" s="7"/>
      <c r="N32794" s="7"/>
    </row>
    <row r="32795" spans="4:14" s="1" customFormat="1">
      <c r="D32795" s="32"/>
      <c r="G32795" s="32"/>
      <c r="I32795" s="7"/>
      <c r="J32795" s="7"/>
      <c r="K32795" s="7"/>
      <c r="N32795" s="7"/>
    </row>
    <row r="32796" spans="4:14" s="1" customFormat="1">
      <c r="D32796" s="32"/>
      <c r="G32796" s="32"/>
      <c r="I32796" s="7"/>
      <c r="J32796" s="7"/>
      <c r="K32796" s="7"/>
      <c r="N32796" s="7"/>
    </row>
    <row r="32797" spans="4:14" s="1" customFormat="1">
      <c r="D32797" s="32"/>
      <c r="G32797" s="32"/>
      <c r="I32797" s="7"/>
      <c r="J32797" s="7"/>
      <c r="K32797" s="7"/>
      <c r="N32797" s="7"/>
    </row>
    <row r="32798" spans="4:14" s="1" customFormat="1">
      <c r="D32798" s="32"/>
      <c r="G32798" s="32"/>
      <c r="I32798" s="7"/>
      <c r="J32798" s="7"/>
      <c r="K32798" s="7"/>
      <c r="N32798" s="7"/>
    </row>
    <row r="32799" spans="4:14" s="1" customFormat="1">
      <c r="D32799" s="32"/>
      <c r="G32799" s="32"/>
      <c r="I32799" s="7"/>
      <c r="J32799" s="7"/>
      <c r="K32799" s="7"/>
      <c r="N32799" s="7"/>
    </row>
    <row r="32800" spans="4:14" s="1" customFormat="1">
      <c r="D32800" s="32"/>
      <c r="G32800" s="32"/>
      <c r="I32800" s="7"/>
      <c r="J32800" s="7"/>
      <c r="K32800" s="7"/>
      <c r="N32800" s="7"/>
    </row>
    <row r="32801" spans="4:14" s="1" customFormat="1">
      <c r="D32801" s="32"/>
      <c r="G32801" s="32"/>
      <c r="I32801" s="7"/>
      <c r="J32801" s="7"/>
      <c r="K32801" s="7"/>
      <c r="N32801" s="7"/>
    </row>
    <row r="32802" spans="4:14" s="1" customFormat="1">
      <c r="D32802" s="32"/>
      <c r="G32802" s="32"/>
      <c r="I32802" s="7"/>
      <c r="J32802" s="7"/>
      <c r="K32802" s="7"/>
      <c r="N32802" s="7"/>
    </row>
    <row r="32803" spans="4:14" s="1" customFormat="1">
      <c r="D32803" s="32"/>
      <c r="G32803" s="32"/>
      <c r="I32803" s="7"/>
      <c r="J32803" s="7"/>
      <c r="K32803" s="7"/>
      <c r="N32803" s="7"/>
    </row>
    <row r="32804" spans="4:14" s="1" customFormat="1">
      <c r="D32804" s="32"/>
      <c r="G32804" s="32"/>
      <c r="I32804" s="7"/>
      <c r="J32804" s="7"/>
      <c r="K32804" s="7"/>
      <c r="N32804" s="7"/>
    </row>
    <row r="32805" spans="4:14" s="1" customFormat="1">
      <c r="D32805" s="32"/>
      <c r="G32805" s="32"/>
      <c r="I32805" s="7"/>
      <c r="J32805" s="7"/>
      <c r="K32805" s="7"/>
      <c r="N32805" s="7"/>
    </row>
    <row r="32806" spans="4:14" s="1" customFormat="1">
      <c r="D32806" s="32"/>
      <c r="G32806" s="32"/>
      <c r="I32806" s="7"/>
      <c r="J32806" s="7"/>
      <c r="K32806" s="7"/>
      <c r="N32806" s="7"/>
    </row>
    <row r="32807" spans="4:14" s="1" customFormat="1">
      <c r="D32807" s="32"/>
      <c r="G32807" s="32"/>
      <c r="I32807" s="7"/>
      <c r="J32807" s="7"/>
      <c r="K32807" s="7"/>
      <c r="N32807" s="7"/>
    </row>
    <row r="32808" spans="4:14" s="1" customFormat="1">
      <c r="D32808" s="32"/>
      <c r="G32808" s="32"/>
      <c r="I32808" s="7"/>
      <c r="J32808" s="7"/>
      <c r="K32808" s="7"/>
      <c r="N32808" s="7"/>
    </row>
    <row r="32809" spans="4:14" s="1" customFormat="1">
      <c r="D32809" s="32"/>
      <c r="G32809" s="32"/>
      <c r="I32809" s="7"/>
      <c r="J32809" s="7"/>
      <c r="K32809" s="7"/>
      <c r="N32809" s="7"/>
    </row>
    <row r="32810" spans="4:14" s="1" customFormat="1">
      <c r="D32810" s="32"/>
      <c r="G32810" s="32"/>
      <c r="I32810" s="7"/>
      <c r="J32810" s="7"/>
      <c r="K32810" s="7"/>
      <c r="N32810" s="7"/>
    </row>
    <row r="32811" spans="4:14" s="1" customFormat="1">
      <c r="D32811" s="32"/>
      <c r="G32811" s="32"/>
      <c r="I32811" s="7"/>
      <c r="J32811" s="7"/>
      <c r="K32811" s="7"/>
      <c r="N32811" s="7"/>
    </row>
    <row r="32812" spans="4:14" s="1" customFormat="1">
      <c r="D32812" s="32"/>
      <c r="G32812" s="32"/>
      <c r="I32812" s="7"/>
      <c r="J32812" s="7"/>
      <c r="K32812" s="7"/>
      <c r="N32812" s="7"/>
    </row>
    <row r="32813" spans="4:14" s="1" customFormat="1">
      <c r="D32813" s="32"/>
      <c r="G32813" s="32"/>
      <c r="I32813" s="7"/>
      <c r="J32813" s="7"/>
      <c r="K32813" s="7"/>
      <c r="N32813" s="7"/>
    </row>
    <row r="32814" spans="4:14" s="1" customFormat="1">
      <c r="D32814" s="32"/>
      <c r="G32814" s="32"/>
      <c r="I32814" s="7"/>
      <c r="J32814" s="7"/>
      <c r="K32814" s="7"/>
      <c r="N32814" s="7"/>
    </row>
    <row r="32815" spans="4:14" s="1" customFormat="1">
      <c r="D32815" s="32"/>
      <c r="G32815" s="32"/>
      <c r="I32815" s="7"/>
      <c r="J32815" s="7"/>
      <c r="K32815" s="7"/>
      <c r="N32815" s="7"/>
    </row>
    <row r="32816" spans="4:14" s="1" customFormat="1">
      <c r="D32816" s="32"/>
      <c r="G32816" s="32"/>
      <c r="I32816" s="7"/>
      <c r="J32816" s="7"/>
      <c r="K32816" s="7"/>
      <c r="N32816" s="7"/>
    </row>
    <row r="32817" spans="4:14" s="1" customFormat="1">
      <c r="D32817" s="32"/>
      <c r="G32817" s="32"/>
      <c r="I32817" s="7"/>
      <c r="J32817" s="7"/>
      <c r="K32817" s="7"/>
      <c r="N32817" s="7"/>
    </row>
    <row r="32818" spans="4:14" s="1" customFormat="1">
      <c r="D32818" s="32"/>
      <c r="G32818" s="32"/>
      <c r="I32818" s="7"/>
      <c r="J32818" s="7"/>
      <c r="K32818" s="7"/>
      <c r="N32818" s="7"/>
    </row>
    <row r="32819" spans="4:14" s="1" customFormat="1">
      <c r="D32819" s="32"/>
      <c r="G32819" s="32"/>
      <c r="I32819" s="7"/>
      <c r="J32819" s="7"/>
      <c r="K32819" s="7"/>
      <c r="N32819" s="7"/>
    </row>
    <row r="32820" spans="4:14" s="1" customFormat="1">
      <c r="D32820" s="32"/>
      <c r="G32820" s="32"/>
      <c r="I32820" s="7"/>
      <c r="J32820" s="7"/>
      <c r="K32820" s="7"/>
      <c r="N32820" s="7"/>
    </row>
    <row r="32821" spans="4:14" s="1" customFormat="1">
      <c r="D32821" s="32"/>
      <c r="G32821" s="32"/>
      <c r="I32821" s="7"/>
      <c r="J32821" s="7"/>
      <c r="K32821" s="7"/>
      <c r="N32821" s="7"/>
    </row>
    <row r="32822" spans="4:14" s="1" customFormat="1">
      <c r="D32822" s="32"/>
      <c r="G32822" s="32"/>
      <c r="I32822" s="7"/>
      <c r="J32822" s="7"/>
      <c r="K32822" s="7"/>
      <c r="N32822" s="7"/>
    </row>
    <row r="32823" spans="4:14" s="1" customFormat="1">
      <c r="D32823" s="32"/>
      <c r="G32823" s="32"/>
      <c r="I32823" s="7"/>
      <c r="J32823" s="7"/>
      <c r="K32823" s="7"/>
      <c r="N32823" s="7"/>
    </row>
    <row r="32824" spans="4:14" s="1" customFormat="1">
      <c r="D32824" s="32"/>
      <c r="G32824" s="32"/>
      <c r="I32824" s="7"/>
      <c r="J32824" s="7"/>
      <c r="K32824" s="7"/>
      <c r="N32824" s="7"/>
    </row>
    <row r="32825" spans="4:14" s="1" customFormat="1">
      <c r="D32825" s="32"/>
      <c r="G32825" s="32"/>
      <c r="I32825" s="7"/>
      <c r="J32825" s="7"/>
      <c r="K32825" s="7"/>
      <c r="N32825" s="7"/>
    </row>
    <row r="32826" spans="4:14" s="1" customFormat="1">
      <c r="D32826" s="32"/>
      <c r="G32826" s="32"/>
      <c r="I32826" s="7"/>
      <c r="J32826" s="7"/>
      <c r="K32826" s="7"/>
      <c r="N32826" s="7"/>
    </row>
    <row r="32827" spans="4:14" s="1" customFormat="1">
      <c r="D32827" s="32"/>
      <c r="G32827" s="32"/>
      <c r="I32827" s="7"/>
      <c r="J32827" s="7"/>
      <c r="K32827" s="7"/>
      <c r="N32827" s="7"/>
    </row>
    <row r="32828" spans="4:14" s="1" customFormat="1">
      <c r="D32828" s="32"/>
      <c r="G32828" s="32"/>
      <c r="I32828" s="7"/>
      <c r="J32828" s="7"/>
      <c r="K32828" s="7"/>
      <c r="N32828" s="7"/>
    </row>
    <row r="32829" spans="4:14" s="1" customFormat="1">
      <c r="D32829" s="32"/>
      <c r="G32829" s="32"/>
      <c r="I32829" s="7"/>
      <c r="J32829" s="7"/>
      <c r="K32829" s="7"/>
      <c r="N32829" s="7"/>
    </row>
    <row r="32830" spans="4:14" s="1" customFormat="1">
      <c r="D32830" s="32"/>
      <c r="G32830" s="32"/>
      <c r="I32830" s="7"/>
      <c r="J32830" s="7"/>
      <c r="K32830" s="7"/>
      <c r="N32830" s="7"/>
    </row>
    <row r="32831" spans="4:14" s="1" customFormat="1">
      <c r="D32831" s="32"/>
      <c r="G32831" s="32"/>
      <c r="I32831" s="7"/>
      <c r="J32831" s="7"/>
      <c r="K32831" s="7"/>
      <c r="N32831" s="7"/>
    </row>
    <row r="32832" spans="4:14" s="1" customFormat="1">
      <c r="D32832" s="32"/>
      <c r="G32832" s="32"/>
      <c r="I32832" s="7"/>
      <c r="J32832" s="7"/>
      <c r="K32832" s="7"/>
      <c r="N32832" s="7"/>
    </row>
    <row r="32833" spans="4:14" s="1" customFormat="1">
      <c r="D32833" s="32"/>
      <c r="G32833" s="32"/>
      <c r="I32833" s="7"/>
      <c r="J32833" s="7"/>
      <c r="K32833" s="7"/>
      <c r="N32833" s="7"/>
    </row>
    <row r="32834" spans="4:14" s="1" customFormat="1">
      <c r="D32834" s="32"/>
      <c r="G32834" s="32"/>
      <c r="I32834" s="7"/>
      <c r="J32834" s="7"/>
      <c r="K32834" s="7"/>
      <c r="N32834" s="7"/>
    </row>
    <row r="32835" spans="4:14" s="1" customFormat="1">
      <c r="D32835" s="32"/>
      <c r="G32835" s="32"/>
      <c r="I32835" s="7"/>
      <c r="J32835" s="7"/>
      <c r="K32835" s="7"/>
      <c r="N32835" s="7"/>
    </row>
    <row r="32836" spans="4:14" s="1" customFormat="1">
      <c r="D32836" s="32"/>
      <c r="G32836" s="32"/>
      <c r="I32836" s="7"/>
      <c r="J32836" s="7"/>
      <c r="K32836" s="7"/>
      <c r="N32836" s="7"/>
    </row>
    <row r="32837" spans="4:14" s="1" customFormat="1">
      <c r="D32837" s="32"/>
      <c r="G32837" s="32"/>
      <c r="I32837" s="7"/>
      <c r="J32837" s="7"/>
      <c r="K32837" s="7"/>
      <c r="N32837" s="7"/>
    </row>
    <row r="32838" spans="4:14" s="1" customFormat="1">
      <c r="D32838" s="32"/>
      <c r="G32838" s="32"/>
      <c r="I32838" s="7"/>
      <c r="J32838" s="7"/>
      <c r="K32838" s="7"/>
      <c r="N32838" s="7"/>
    </row>
    <row r="32839" spans="4:14" s="1" customFormat="1">
      <c r="D32839" s="32"/>
      <c r="G32839" s="32"/>
      <c r="I32839" s="7"/>
      <c r="J32839" s="7"/>
      <c r="K32839" s="7"/>
      <c r="N32839" s="7"/>
    </row>
    <row r="32840" spans="4:14" s="1" customFormat="1">
      <c r="D32840" s="32"/>
      <c r="G32840" s="32"/>
      <c r="I32840" s="7"/>
      <c r="J32840" s="7"/>
      <c r="K32840" s="7"/>
      <c r="N32840" s="7"/>
    </row>
    <row r="32841" spans="4:14" s="1" customFormat="1">
      <c r="D32841" s="32"/>
      <c r="G32841" s="32"/>
      <c r="I32841" s="7"/>
      <c r="J32841" s="7"/>
      <c r="K32841" s="7"/>
      <c r="N32841" s="7"/>
    </row>
    <row r="32842" spans="4:14" s="1" customFormat="1">
      <c r="D32842" s="32"/>
      <c r="G32842" s="32"/>
      <c r="I32842" s="7"/>
      <c r="J32842" s="7"/>
      <c r="K32842" s="7"/>
      <c r="N32842" s="7"/>
    </row>
    <row r="32843" spans="4:14" s="1" customFormat="1">
      <c r="D32843" s="32"/>
      <c r="G32843" s="32"/>
      <c r="I32843" s="7"/>
      <c r="J32843" s="7"/>
      <c r="K32843" s="7"/>
      <c r="N32843" s="7"/>
    </row>
    <row r="32844" spans="4:14" s="1" customFormat="1">
      <c r="D32844" s="32"/>
      <c r="G32844" s="32"/>
      <c r="I32844" s="7"/>
      <c r="J32844" s="7"/>
      <c r="K32844" s="7"/>
      <c r="N32844" s="7"/>
    </row>
    <row r="32845" spans="4:14" s="1" customFormat="1">
      <c r="D32845" s="32"/>
      <c r="G32845" s="32"/>
      <c r="I32845" s="7"/>
      <c r="J32845" s="7"/>
      <c r="K32845" s="7"/>
      <c r="N32845" s="7"/>
    </row>
    <row r="32846" spans="4:14" s="1" customFormat="1">
      <c r="D32846" s="32"/>
      <c r="G32846" s="32"/>
      <c r="I32846" s="7"/>
      <c r="J32846" s="7"/>
      <c r="K32846" s="7"/>
      <c r="N32846" s="7"/>
    </row>
    <row r="32847" spans="4:14" s="1" customFormat="1">
      <c r="D32847" s="32"/>
      <c r="G32847" s="32"/>
      <c r="I32847" s="7"/>
      <c r="J32847" s="7"/>
      <c r="K32847" s="7"/>
      <c r="N32847" s="7"/>
    </row>
    <row r="32848" spans="4:14" s="1" customFormat="1">
      <c r="D32848" s="32"/>
      <c r="G32848" s="32"/>
      <c r="I32848" s="7"/>
      <c r="J32848" s="7"/>
      <c r="K32848" s="7"/>
      <c r="N32848" s="7"/>
    </row>
    <row r="32849" spans="4:14" s="1" customFormat="1">
      <c r="D32849" s="32"/>
      <c r="G32849" s="32"/>
      <c r="I32849" s="7"/>
      <c r="J32849" s="7"/>
      <c r="K32849" s="7"/>
      <c r="N32849" s="7"/>
    </row>
    <row r="32850" spans="4:14" s="1" customFormat="1">
      <c r="D32850" s="32"/>
      <c r="G32850" s="32"/>
      <c r="I32850" s="7"/>
      <c r="J32850" s="7"/>
      <c r="K32850" s="7"/>
      <c r="N32850" s="7"/>
    </row>
    <row r="32851" spans="4:14" s="1" customFormat="1">
      <c r="D32851" s="32"/>
      <c r="G32851" s="32"/>
      <c r="I32851" s="7"/>
      <c r="J32851" s="7"/>
      <c r="K32851" s="7"/>
      <c r="N32851" s="7"/>
    </row>
    <row r="32852" spans="4:14" s="1" customFormat="1">
      <c r="D32852" s="32"/>
      <c r="G32852" s="32"/>
      <c r="I32852" s="7"/>
      <c r="J32852" s="7"/>
      <c r="K32852" s="7"/>
      <c r="N32852" s="7"/>
    </row>
    <row r="32853" spans="4:14" s="1" customFormat="1">
      <c r="D32853" s="32"/>
      <c r="G32853" s="32"/>
      <c r="I32853" s="7"/>
      <c r="J32853" s="7"/>
      <c r="K32853" s="7"/>
      <c r="N32853" s="7"/>
    </row>
    <row r="32854" spans="4:14" s="1" customFormat="1">
      <c r="D32854" s="32"/>
      <c r="G32854" s="32"/>
      <c r="I32854" s="7"/>
      <c r="J32854" s="7"/>
      <c r="K32854" s="7"/>
      <c r="N32854" s="7"/>
    </row>
    <row r="32855" spans="4:14" s="1" customFormat="1">
      <c r="D32855" s="32"/>
      <c r="G32855" s="32"/>
      <c r="I32855" s="7"/>
      <c r="J32855" s="7"/>
      <c r="K32855" s="7"/>
      <c r="N32855" s="7"/>
    </row>
    <row r="32856" spans="4:14" s="1" customFormat="1">
      <c r="D32856" s="32"/>
      <c r="G32856" s="32"/>
      <c r="I32856" s="7"/>
      <c r="J32856" s="7"/>
      <c r="K32856" s="7"/>
      <c r="N32856" s="7"/>
    </row>
    <row r="32857" spans="4:14" s="1" customFormat="1">
      <c r="D32857" s="32"/>
      <c r="G32857" s="32"/>
      <c r="I32857" s="7"/>
      <c r="J32857" s="7"/>
      <c r="K32857" s="7"/>
      <c r="N32857" s="7"/>
    </row>
    <row r="32858" spans="4:14" s="1" customFormat="1">
      <c r="D32858" s="32"/>
      <c r="G32858" s="32"/>
      <c r="I32858" s="7"/>
      <c r="J32858" s="7"/>
      <c r="K32858" s="7"/>
      <c r="N32858" s="7"/>
    </row>
    <row r="32859" spans="4:14" s="1" customFormat="1">
      <c r="D32859" s="32"/>
      <c r="G32859" s="32"/>
      <c r="I32859" s="7"/>
      <c r="J32859" s="7"/>
      <c r="K32859" s="7"/>
      <c r="N32859" s="7"/>
    </row>
    <row r="32860" spans="4:14" s="1" customFormat="1">
      <c r="D32860" s="32"/>
      <c r="G32860" s="32"/>
      <c r="I32860" s="7"/>
      <c r="J32860" s="7"/>
      <c r="K32860" s="7"/>
      <c r="N32860" s="7"/>
    </row>
    <row r="32861" spans="4:14" s="1" customFormat="1">
      <c r="D32861" s="32"/>
      <c r="G32861" s="32"/>
      <c r="I32861" s="7"/>
      <c r="J32861" s="7"/>
      <c r="K32861" s="7"/>
      <c r="N32861" s="7"/>
    </row>
    <row r="32862" spans="4:14" s="1" customFormat="1">
      <c r="D32862" s="32"/>
      <c r="G32862" s="32"/>
      <c r="I32862" s="7"/>
      <c r="J32862" s="7"/>
      <c r="K32862" s="7"/>
      <c r="N32862" s="7"/>
    </row>
    <row r="32863" spans="4:14" s="1" customFormat="1">
      <c r="D32863" s="32"/>
      <c r="G32863" s="32"/>
      <c r="I32863" s="7"/>
      <c r="J32863" s="7"/>
      <c r="K32863" s="7"/>
      <c r="N32863" s="7"/>
    </row>
    <row r="32864" spans="4:14" s="1" customFormat="1">
      <c r="D32864" s="32"/>
      <c r="G32864" s="32"/>
      <c r="I32864" s="7"/>
      <c r="J32864" s="7"/>
      <c r="K32864" s="7"/>
      <c r="N32864" s="7"/>
    </row>
    <row r="32865" spans="4:14" s="1" customFormat="1">
      <c r="D32865" s="32"/>
      <c r="G32865" s="32"/>
      <c r="I32865" s="7"/>
      <c r="J32865" s="7"/>
      <c r="K32865" s="7"/>
      <c r="N32865" s="7"/>
    </row>
    <row r="32866" spans="4:14" s="1" customFormat="1">
      <c r="D32866" s="32"/>
      <c r="G32866" s="32"/>
      <c r="I32866" s="7"/>
      <c r="J32866" s="7"/>
      <c r="K32866" s="7"/>
      <c r="N32866" s="7"/>
    </row>
    <row r="32867" spans="4:14" s="1" customFormat="1">
      <c r="D32867" s="32"/>
      <c r="G32867" s="32"/>
      <c r="I32867" s="7"/>
      <c r="J32867" s="7"/>
      <c r="K32867" s="7"/>
      <c r="N32867" s="7"/>
    </row>
    <row r="32868" spans="4:14" s="1" customFormat="1">
      <c r="D32868" s="32"/>
      <c r="G32868" s="32"/>
      <c r="I32868" s="7"/>
      <c r="J32868" s="7"/>
      <c r="K32868" s="7"/>
      <c r="N32868" s="7"/>
    </row>
    <row r="32869" spans="4:14" s="1" customFormat="1">
      <c r="D32869" s="32"/>
      <c r="G32869" s="32"/>
      <c r="I32869" s="7"/>
      <c r="J32869" s="7"/>
      <c r="K32869" s="7"/>
      <c r="N32869" s="7"/>
    </row>
    <row r="32870" spans="4:14" s="1" customFormat="1">
      <c r="D32870" s="32"/>
      <c r="G32870" s="32"/>
      <c r="I32870" s="7"/>
      <c r="J32870" s="7"/>
      <c r="K32870" s="7"/>
      <c r="N32870" s="7"/>
    </row>
    <row r="32871" spans="4:14" s="1" customFormat="1">
      <c r="D32871" s="32"/>
      <c r="G32871" s="32"/>
      <c r="I32871" s="7"/>
      <c r="J32871" s="7"/>
      <c r="K32871" s="7"/>
      <c r="N32871" s="7"/>
    </row>
    <row r="32872" spans="4:14" s="1" customFormat="1">
      <c r="D32872" s="32"/>
      <c r="G32872" s="32"/>
      <c r="I32872" s="7"/>
      <c r="J32872" s="7"/>
      <c r="K32872" s="7"/>
      <c r="N32872" s="7"/>
    </row>
    <row r="32873" spans="4:14" s="1" customFormat="1">
      <c r="D32873" s="32"/>
      <c r="G32873" s="32"/>
      <c r="I32873" s="7"/>
      <c r="J32873" s="7"/>
      <c r="K32873" s="7"/>
      <c r="N32873" s="7"/>
    </row>
    <row r="32874" spans="4:14" s="1" customFormat="1">
      <c r="D32874" s="32"/>
      <c r="G32874" s="32"/>
      <c r="I32874" s="7"/>
      <c r="J32874" s="7"/>
      <c r="K32874" s="7"/>
      <c r="N32874" s="7"/>
    </row>
    <row r="32875" spans="4:14" s="1" customFormat="1">
      <c r="D32875" s="32"/>
      <c r="G32875" s="32"/>
      <c r="I32875" s="7"/>
      <c r="J32875" s="7"/>
      <c r="K32875" s="7"/>
      <c r="N32875" s="7"/>
    </row>
    <row r="32876" spans="4:14" s="1" customFormat="1">
      <c r="D32876" s="32"/>
      <c r="G32876" s="32"/>
      <c r="I32876" s="7"/>
      <c r="J32876" s="7"/>
      <c r="K32876" s="7"/>
      <c r="N32876" s="7"/>
    </row>
    <row r="32877" spans="4:14" s="1" customFormat="1">
      <c r="D32877" s="32"/>
      <c r="G32877" s="32"/>
      <c r="I32877" s="7"/>
      <c r="J32877" s="7"/>
      <c r="K32877" s="7"/>
      <c r="N32877" s="7"/>
    </row>
    <row r="32878" spans="4:14" s="1" customFormat="1">
      <c r="D32878" s="32"/>
      <c r="G32878" s="32"/>
      <c r="I32878" s="7"/>
      <c r="J32878" s="7"/>
      <c r="K32878" s="7"/>
      <c r="N32878" s="7"/>
    </row>
    <row r="32879" spans="4:14" s="1" customFormat="1">
      <c r="D32879" s="32"/>
      <c r="G32879" s="32"/>
      <c r="I32879" s="7"/>
      <c r="J32879" s="7"/>
      <c r="K32879" s="7"/>
      <c r="N32879" s="7"/>
    </row>
    <row r="32880" spans="4:14" s="1" customFormat="1">
      <c r="D32880" s="32"/>
      <c r="G32880" s="32"/>
      <c r="I32880" s="7"/>
      <c r="J32880" s="7"/>
      <c r="K32880" s="7"/>
      <c r="N32880" s="7"/>
    </row>
    <row r="32881" spans="4:14" s="1" customFormat="1">
      <c r="D32881" s="32"/>
      <c r="G32881" s="32"/>
      <c r="I32881" s="7"/>
      <c r="J32881" s="7"/>
      <c r="K32881" s="7"/>
      <c r="N32881" s="7"/>
    </row>
    <row r="32882" spans="4:14" s="1" customFormat="1">
      <c r="D32882" s="32"/>
      <c r="G32882" s="32"/>
      <c r="I32882" s="7"/>
      <c r="J32882" s="7"/>
      <c r="K32882" s="7"/>
      <c r="N32882" s="7"/>
    </row>
    <row r="32883" spans="4:14" s="1" customFormat="1">
      <c r="D32883" s="32"/>
      <c r="G32883" s="32"/>
      <c r="I32883" s="7"/>
      <c r="J32883" s="7"/>
      <c r="K32883" s="7"/>
      <c r="N32883" s="7"/>
    </row>
    <row r="32884" spans="4:14" s="1" customFormat="1">
      <c r="D32884" s="32"/>
      <c r="G32884" s="32"/>
      <c r="I32884" s="7"/>
      <c r="J32884" s="7"/>
      <c r="K32884" s="7"/>
      <c r="N32884" s="7"/>
    </row>
    <row r="32885" spans="4:14" s="1" customFormat="1">
      <c r="D32885" s="32"/>
      <c r="G32885" s="32"/>
      <c r="I32885" s="7"/>
      <c r="J32885" s="7"/>
      <c r="K32885" s="7"/>
      <c r="N32885" s="7"/>
    </row>
    <row r="32886" spans="4:14" s="1" customFormat="1">
      <c r="D32886" s="32"/>
      <c r="G32886" s="32"/>
      <c r="I32886" s="7"/>
      <c r="J32886" s="7"/>
      <c r="K32886" s="7"/>
      <c r="N32886" s="7"/>
    </row>
    <row r="32887" spans="4:14" s="1" customFormat="1">
      <c r="D32887" s="32"/>
      <c r="G32887" s="32"/>
      <c r="I32887" s="7"/>
      <c r="J32887" s="7"/>
      <c r="K32887" s="7"/>
      <c r="N32887" s="7"/>
    </row>
    <row r="32888" spans="4:14" s="1" customFormat="1">
      <c r="D32888" s="32"/>
      <c r="G32888" s="32"/>
      <c r="I32888" s="7"/>
      <c r="J32888" s="7"/>
      <c r="K32888" s="7"/>
      <c r="N32888" s="7"/>
    </row>
    <row r="32889" spans="4:14" s="1" customFormat="1">
      <c r="D32889" s="32"/>
      <c r="G32889" s="32"/>
      <c r="I32889" s="7"/>
      <c r="J32889" s="7"/>
      <c r="K32889" s="7"/>
      <c r="N32889" s="7"/>
    </row>
    <row r="32890" spans="4:14" s="1" customFormat="1">
      <c r="D32890" s="32"/>
      <c r="G32890" s="32"/>
      <c r="I32890" s="7"/>
      <c r="J32890" s="7"/>
      <c r="K32890" s="7"/>
      <c r="N32890" s="7"/>
    </row>
    <row r="32891" spans="4:14" s="1" customFormat="1">
      <c r="D32891" s="32"/>
      <c r="G32891" s="32"/>
      <c r="I32891" s="7"/>
      <c r="J32891" s="7"/>
      <c r="K32891" s="7"/>
      <c r="N32891" s="7"/>
    </row>
    <row r="32892" spans="4:14" s="1" customFormat="1">
      <c r="D32892" s="32"/>
      <c r="G32892" s="32"/>
      <c r="I32892" s="7"/>
      <c r="J32892" s="7"/>
      <c r="K32892" s="7"/>
      <c r="N32892" s="7"/>
    </row>
    <row r="32893" spans="4:14" s="1" customFormat="1">
      <c r="D32893" s="32"/>
      <c r="G32893" s="32"/>
      <c r="I32893" s="7"/>
      <c r="J32893" s="7"/>
      <c r="K32893" s="7"/>
      <c r="N32893" s="7"/>
    </row>
    <row r="32894" spans="4:14" s="1" customFormat="1">
      <c r="D32894" s="32"/>
      <c r="G32894" s="32"/>
      <c r="I32894" s="7"/>
      <c r="J32894" s="7"/>
      <c r="K32894" s="7"/>
      <c r="N32894" s="7"/>
    </row>
    <row r="32895" spans="4:14" s="1" customFormat="1">
      <c r="D32895" s="32"/>
      <c r="G32895" s="32"/>
      <c r="I32895" s="7"/>
      <c r="J32895" s="7"/>
      <c r="K32895" s="7"/>
      <c r="N32895" s="7"/>
    </row>
    <row r="32896" spans="4:14" s="1" customFormat="1">
      <c r="D32896" s="32"/>
      <c r="G32896" s="32"/>
      <c r="I32896" s="7"/>
      <c r="J32896" s="7"/>
      <c r="K32896" s="7"/>
      <c r="N32896" s="7"/>
    </row>
    <row r="32897" spans="4:14" s="1" customFormat="1">
      <c r="D32897" s="32"/>
      <c r="G32897" s="32"/>
      <c r="I32897" s="7"/>
      <c r="J32897" s="7"/>
      <c r="K32897" s="7"/>
      <c r="N32897" s="7"/>
    </row>
    <row r="32898" spans="4:14" s="1" customFormat="1">
      <c r="D32898" s="32"/>
      <c r="G32898" s="32"/>
      <c r="I32898" s="7"/>
      <c r="J32898" s="7"/>
      <c r="K32898" s="7"/>
      <c r="N32898" s="7"/>
    </row>
    <row r="32899" spans="4:14" s="1" customFormat="1">
      <c r="D32899" s="32"/>
      <c r="G32899" s="32"/>
      <c r="I32899" s="7"/>
      <c r="J32899" s="7"/>
      <c r="K32899" s="7"/>
      <c r="N32899" s="7"/>
    </row>
    <row r="32900" spans="4:14" s="1" customFormat="1">
      <c r="D32900" s="32"/>
      <c r="G32900" s="32"/>
      <c r="I32900" s="7"/>
      <c r="J32900" s="7"/>
      <c r="K32900" s="7"/>
      <c r="N32900" s="7"/>
    </row>
    <row r="32901" spans="4:14" s="1" customFormat="1">
      <c r="D32901" s="32"/>
      <c r="G32901" s="32"/>
      <c r="I32901" s="7"/>
      <c r="J32901" s="7"/>
      <c r="K32901" s="7"/>
      <c r="N32901" s="7"/>
    </row>
    <row r="32902" spans="4:14" s="1" customFormat="1">
      <c r="D32902" s="32"/>
      <c r="G32902" s="32"/>
      <c r="I32902" s="7"/>
      <c r="J32902" s="7"/>
      <c r="K32902" s="7"/>
      <c r="N32902" s="7"/>
    </row>
    <row r="32903" spans="4:14" s="1" customFormat="1">
      <c r="D32903" s="32"/>
      <c r="G32903" s="32"/>
      <c r="I32903" s="7"/>
      <c r="J32903" s="7"/>
      <c r="K32903" s="7"/>
      <c r="N32903" s="7"/>
    </row>
    <row r="32904" spans="4:14" s="1" customFormat="1">
      <c r="D32904" s="32"/>
      <c r="G32904" s="32"/>
      <c r="I32904" s="7"/>
      <c r="J32904" s="7"/>
      <c r="K32904" s="7"/>
      <c r="N32904" s="7"/>
    </row>
    <row r="32905" spans="4:14" s="1" customFormat="1">
      <c r="D32905" s="32"/>
      <c r="G32905" s="32"/>
      <c r="I32905" s="7"/>
      <c r="J32905" s="7"/>
      <c r="K32905" s="7"/>
      <c r="N32905" s="7"/>
    </row>
    <row r="32906" spans="4:14" s="1" customFormat="1">
      <c r="D32906" s="32"/>
      <c r="G32906" s="32"/>
      <c r="I32906" s="7"/>
      <c r="J32906" s="7"/>
      <c r="K32906" s="7"/>
      <c r="N32906" s="7"/>
    </row>
    <row r="32907" spans="4:14" s="1" customFormat="1">
      <c r="D32907" s="32"/>
      <c r="G32907" s="32"/>
      <c r="I32907" s="7"/>
      <c r="J32907" s="7"/>
      <c r="K32907" s="7"/>
      <c r="N32907" s="7"/>
    </row>
    <row r="32908" spans="4:14" s="1" customFormat="1">
      <c r="D32908" s="32"/>
      <c r="G32908" s="32"/>
      <c r="I32908" s="7"/>
      <c r="J32908" s="7"/>
      <c r="K32908" s="7"/>
      <c r="N32908" s="7"/>
    </row>
    <row r="32909" spans="4:14" s="1" customFormat="1">
      <c r="D32909" s="32"/>
      <c r="G32909" s="32"/>
      <c r="I32909" s="7"/>
      <c r="J32909" s="7"/>
      <c r="K32909" s="7"/>
      <c r="N32909" s="7"/>
    </row>
    <row r="32910" spans="4:14" s="1" customFormat="1">
      <c r="D32910" s="32"/>
      <c r="G32910" s="32"/>
      <c r="I32910" s="7"/>
      <c r="J32910" s="7"/>
      <c r="K32910" s="7"/>
      <c r="N32910" s="7"/>
    </row>
    <row r="32911" spans="4:14" s="1" customFormat="1">
      <c r="D32911" s="32"/>
      <c r="G32911" s="32"/>
      <c r="I32911" s="7"/>
      <c r="J32911" s="7"/>
      <c r="K32911" s="7"/>
      <c r="N32911" s="7"/>
    </row>
    <row r="32912" spans="4:14" s="1" customFormat="1">
      <c r="D32912" s="32"/>
      <c r="G32912" s="32"/>
      <c r="I32912" s="7"/>
      <c r="J32912" s="7"/>
      <c r="K32912" s="7"/>
      <c r="N32912" s="7"/>
    </row>
    <row r="32913" spans="4:14" s="1" customFormat="1">
      <c r="D32913" s="32"/>
      <c r="G32913" s="32"/>
      <c r="I32913" s="7"/>
      <c r="J32913" s="7"/>
      <c r="K32913" s="7"/>
      <c r="N32913" s="7"/>
    </row>
    <row r="32914" spans="4:14" s="1" customFormat="1">
      <c r="D32914" s="32"/>
      <c r="G32914" s="32"/>
      <c r="I32914" s="7"/>
      <c r="J32914" s="7"/>
      <c r="K32914" s="7"/>
      <c r="N32914" s="7"/>
    </row>
    <row r="32915" spans="4:14" s="1" customFormat="1">
      <c r="D32915" s="32"/>
      <c r="G32915" s="32"/>
      <c r="I32915" s="7"/>
      <c r="J32915" s="7"/>
      <c r="K32915" s="7"/>
      <c r="N32915" s="7"/>
    </row>
    <row r="32916" spans="4:14" s="1" customFormat="1">
      <c r="D32916" s="32"/>
      <c r="G32916" s="32"/>
      <c r="I32916" s="7"/>
      <c r="J32916" s="7"/>
      <c r="K32916" s="7"/>
      <c r="N32916" s="7"/>
    </row>
    <row r="32917" spans="4:14" s="1" customFormat="1">
      <c r="D32917" s="32"/>
      <c r="G32917" s="32"/>
      <c r="I32917" s="7"/>
      <c r="J32917" s="7"/>
      <c r="K32917" s="7"/>
      <c r="N32917" s="7"/>
    </row>
    <row r="32918" spans="4:14" s="1" customFormat="1">
      <c r="D32918" s="32"/>
      <c r="G32918" s="32"/>
      <c r="I32918" s="7"/>
      <c r="J32918" s="7"/>
      <c r="K32918" s="7"/>
      <c r="N32918" s="7"/>
    </row>
    <row r="32919" spans="4:14" s="1" customFormat="1">
      <c r="D32919" s="32"/>
      <c r="G32919" s="32"/>
      <c r="I32919" s="7"/>
      <c r="J32919" s="7"/>
      <c r="K32919" s="7"/>
      <c r="N32919" s="7"/>
    </row>
    <row r="32920" spans="4:14" s="1" customFormat="1">
      <c r="D32920" s="32"/>
      <c r="G32920" s="32"/>
      <c r="I32920" s="7"/>
      <c r="J32920" s="7"/>
      <c r="K32920" s="7"/>
      <c r="N32920" s="7"/>
    </row>
    <row r="32921" spans="4:14" s="1" customFormat="1">
      <c r="D32921" s="32"/>
      <c r="G32921" s="32"/>
      <c r="I32921" s="7"/>
      <c r="J32921" s="7"/>
      <c r="K32921" s="7"/>
      <c r="N32921" s="7"/>
    </row>
    <row r="32922" spans="4:14" s="1" customFormat="1">
      <c r="D32922" s="32"/>
      <c r="G32922" s="32"/>
      <c r="I32922" s="7"/>
      <c r="J32922" s="7"/>
      <c r="K32922" s="7"/>
      <c r="N32922" s="7"/>
    </row>
    <row r="32923" spans="4:14" s="1" customFormat="1">
      <c r="D32923" s="32"/>
      <c r="G32923" s="32"/>
      <c r="I32923" s="7"/>
      <c r="J32923" s="7"/>
      <c r="K32923" s="7"/>
      <c r="N32923" s="7"/>
    </row>
    <row r="32924" spans="4:14" s="1" customFormat="1">
      <c r="D32924" s="32"/>
      <c r="G32924" s="32"/>
      <c r="I32924" s="7"/>
      <c r="J32924" s="7"/>
      <c r="K32924" s="7"/>
      <c r="N32924" s="7"/>
    </row>
    <row r="32925" spans="4:14" s="1" customFormat="1">
      <c r="D32925" s="32"/>
      <c r="G32925" s="32"/>
      <c r="I32925" s="7"/>
      <c r="J32925" s="7"/>
      <c r="K32925" s="7"/>
      <c r="N32925" s="7"/>
    </row>
    <row r="32926" spans="4:14" s="1" customFormat="1">
      <c r="D32926" s="32"/>
      <c r="G32926" s="32"/>
      <c r="I32926" s="7"/>
      <c r="J32926" s="7"/>
      <c r="K32926" s="7"/>
      <c r="N32926" s="7"/>
    </row>
    <row r="32927" spans="4:14" s="1" customFormat="1">
      <c r="D32927" s="32"/>
      <c r="G32927" s="32"/>
      <c r="I32927" s="7"/>
      <c r="J32927" s="7"/>
      <c r="K32927" s="7"/>
      <c r="N32927" s="7"/>
    </row>
    <row r="32928" spans="4:14" s="1" customFormat="1">
      <c r="D32928" s="32"/>
      <c r="G32928" s="32"/>
      <c r="I32928" s="7"/>
      <c r="J32928" s="7"/>
      <c r="K32928" s="7"/>
      <c r="N32928" s="7"/>
    </row>
    <row r="32929" spans="4:14" s="1" customFormat="1">
      <c r="D32929" s="32"/>
      <c r="G32929" s="32"/>
      <c r="I32929" s="7"/>
      <c r="J32929" s="7"/>
      <c r="K32929" s="7"/>
      <c r="N32929" s="7"/>
    </row>
    <row r="32930" spans="4:14" s="1" customFormat="1">
      <c r="D32930" s="32"/>
      <c r="G32930" s="32"/>
      <c r="I32930" s="7"/>
      <c r="J32930" s="7"/>
      <c r="K32930" s="7"/>
      <c r="N32930" s="7"/>
    </row>
    <row r="32931" spans="4:14" s="1" customFormat="1">
      <c r="D32931" s="32"/>
      <c r="G32931" s="32"/>
      <c r="I32931" s="7"/>
      <c r="J32931" s="7"/>
      <c r="K32931" s="7"/>
      <c r="N32931" s="7"/>
    </row>
    <row r="32932" spans="4:14" s="1" customFormat="1">
      <c r="D32932" s="32"/>
      <c r="G32932" s="32"/>
      <c r="I32932" s="7"/>
      <c r="J32932" s="7"/>
      <c r="K32932" s="7"/>
      <c r="N32932" s="7"/>
    </row>
    <row r="32933" spans="4:14" s="1" customFormat="1">
      <c r="D32933" s="32"/>
      <c r="G32933" s="32"/>
      <c r="I32933" s="7"/>
      <c r="J32933" s="7"/>
      <c r="K32933" s="7"/>
      <c r="N32933" s="7"/>
    </row>
    <row r="32934" spans="4:14" s="1" customFormat="1">
      <c r="D32934" s="32"/>
      <c r="G32934" s="32"/>
      <c r="I32934" s="7"/>
      <c r="J32934" s="7"/>
      <c r="K32934" s="7"/>
      <c r="N32934" s="7"/>
    </row>
    <row r="32935" spans="4:14" s="1" customFormat="1">
      <c r="D32935" s="32"/>
      <c r="G32935" s="32"/>
      <c r="I32935" s="7"/>
      <c r="J32935" s="7"/>
      <c r="K32935" s="7"/>
      <c r="N32935" s="7"/>
    </row>
    <row r="32936" spans="4:14" s="1" customFormat="1">
      <c r="D32936" s="32"/>
      <c r="G32936" s="32"/>
      <c r="I32936" s="7"/>
      <c r="J32936" s="7"/>
      <c r="K32936" s="7"/>
      <c r="N32936" s="7"/>
    </row>
    <row r="32937" spans="4:14" s="1" customFormat="1">
      <c r="D32937" s="32"/>
      <c r="G32937" s="32"/>
      <c r="I32937" s="7"/>
      <c r="J32937" s="7"/>
      <c r="K32937" s="7"/>
      <c r="N32937" s="7"/>
    </row>
    <row r="32938" spans="4:14" s="1" customFormat="1">
      <c r="D32938" s="32"/>
      <c r="G32938" s="32"/>
      <c r="I32938" s="7"/>
      <c r="J32938" s="7"/>
      <c r="K32938" s="7"/>
      <c r="N32938" s="7"/>
    </row>
    <row r="32939" spans="4:14" s="1" customFormat="1">
      <c r="D32939" s="32"/>
      <c r="G32939" s="32"/>
      <c r="I32939" s="7"/>
      <c r="J32939" s="7"/>
      <c r="K32939" s="7"/>
      <c r="N32939" s="7"/>
    </row>
    <row r="32940" spans="4:14" s="1" customFormat="1">
      <c r="D32940" s="32"/>
      <c r="G32940" s="32"/>
      <c r="I32940" s="7"/>
      <c r="J32940" s="7"/>
      <c r="K32940" s="7"/>
      <c r="N32940" s="7"/>
    </row>
    <row r="32941" spans="4:14" s="1" customFormat="1">
      <c r="D32941" s="32"/>
      <c r="G32941" s="32"/>
      <c r="I32941" s="7"/>
      <c r="J32941" s="7"/>
      <c r="K32941" s="7"/>
      <c r="N32941" s="7"/>
    </row>
    <row r="32942" spans="4:14" s="1" customFormat="1">
      <c r="D32942" s="32"/>
      <c r="G32942" s="32"/>
      <c r="I32942" s="7"/>
      <c r="J32942" s="7"/>
      <c r="K32942" s="7"/>
      <c r="N32942" s="7"/>
    </row>
    <row r="32943" spans="4:14" s="1" customFormat="1">
      <c r="D32943" s="32"/>
      <c r="G32943" s="32"/>
      <c r="I32943" s="7"/>
      <c r="J32943" s="7"/>
      <c r="K32943" s="7"/>
      <c r="N32943" s="7"/>
    </row>
    <row r="32944" spans="4:14" s="1" customFormat="1">
      <c r="D32944" s="32"/>
      <c r="G32944" s="32"/>
      <c r="I32944" s="7"/>
      <c r="J32944" s="7"/>
      <c r="K32944" s="7"/>
      <c r="N32944" s="7"/>
    </row>
    <row r="32945" spans="4:14" s="1" customFormat="1">
      <c r="D32945" s="32"/>
      <c r="G32945" s="32"/>
      <c r="I32945" s="7"/>
      <c r="J32945" s="7"/>
      <c r="K32945" s="7"/>
      <c r="N32945" s="7"/>
    </row>
    <row r="32946" spans="4:14" s="1" customFormat="1">
      <c r="D32946" s="32"/>
      <c r="G32946" s="32"/>
      <c r="I32946" s="7"/>
      <c r="J32946" s="7"/>
      <c r="K32946" s="7"/>
      <c r="N32946" s="7"/>
    </row>
    <row r="32947" spans="4:14" s="1" customFormat="1">
      <c r="D32947" s="32"/>
      <c r="G32947" s="32"/>
      <c r="I32947" s="7"/>
      <c r="J32947" s="7"/>
      <c r="K32947" s="7"/>
      <c r="N32947" s="7"/>
    </row>
    <row r="32948" spans="4:14" s="1" customFormat="1">
      <c r="D32948" s="32"/>
      <c r="G32948" s="32"/>
      <c r="I32948" s="7"/>
      <c r="J32948" s="7"/>
      <c r="K32948" s="7"/>
      <c r="N32948" s="7"/>
    </row>
    <row r="32949" spans="4:14" s="1" customFormat="1">
      <c r="D32949" s="32"/>
      <c r="G32949" s="32"/>
      <c r="I32949" s="7"/>
      <c r="J32949" s="7"/>
      <c r="K32949" s="7"/>
      <c r="N32949" s="7"/>
    </row>
    <row r="32950" spans="4:14" s="1" customFormat="1">
      <c r="D32950" s="32"/>
      <c r="G32950" s="32"/>
      <c r="I32950" s="7"/>
      <c r="J32950" s="7"/>
      <c r="K32950" s="7"/>
      <c r="N32950" s="7"/>
    </row>
    <row r="32951" spans="4:14" s="1" customFormat="1">
      <c r="D32951" s="32"/>
      <c r="G32951" s="32"/>
      <c r="I32951" s="7"/>
      <c r="J32951" s="7"/>
      <c r="K32951" s="7"/>
      <c r="N32951" s="7"/>
    </row>
    <row r="32952" spans="4:14" s="1" customFormat="1">
      <c r="D32952" s="32"/>
      <c r="G32952" s="32"/>
      <c r="I32952" s="7"/>
      <c r="J32952" s="7"/>
      <c r="K32952" s="7"/>
      <c r="N32952" s="7"/>
    </row>
    <row r="32953" spans="4:14" s="1" customFormat="1">
      <c r="D32953" s="32"/>
      <c r="G32953" s="32"/>
      <c r="I32953" s="7"/>
      <c r="J32953" s="7"/>
      <c r="K32953" s="7"/>
      <c r="N32953" s="7"/>
    </row>
    <row r="32954" spans="4:14" s="1" customFormat="1">
      <c r="D32954" s="32"/>
      <c r="G32954" s="32"/>
      <c r="I32954" s="7"/>
      <c r="J32954" s="7"/>
      <c r="K32954" s="7"/>
      <c r="N32954" s="7"/>
    </row>
    <row r="32955" spans="4:14" s="1" customFormat="1">
      <c r="D32955" s="32"/>
      <c r="G32955" s="32"/>
      <c r="I32955" s="7"/>
      <c r="J32955" s="7"/>
      <c r="K32955" s="7"/>
      <c r="N32955" s="7"/>
    </row>
    <row r="32956" spans="4:14" s="1" customFormat="1">
      <c r="D32956" s="32"/>
      <c r="G32956" s="32"/>
      <c r="I32956" s="7"/>
      <c r="J32956" s="7"/>
      <c r="K32956" s="7"/>
      <c r="N32956" s="7"/>
    </row>
    <row r="32957" spans="4:14" s="1" customFormat="1">
      <c r="D32957" s="32"/>
      <c r="G32957" s="32"/>
      <c r="I32957" s="7"/>
      <c r="J32957" s="7"/>
      <c r="K32957" s="7"/>
      <c r="N32957" s="7"/>
    </row>
    <row r="32958" spans="4:14" s="1" customFormat="1">
      <c r="D32958" s="32"/>
      <c r="G32958" s="32"/>
      <c r="I32958" s="7"/>
      <c r="J32958" s="7"/>
      <c r="K32958" s="7"/>
      <c r="N32958" s="7"/>
    </row>
    <row r="32959" spans="4:14" s="1" customFormat="1">
      <c r="D32959" s="32"/>
      <c r="G32959" s="32"/>
      <c r="I32959" s="7"/>
      <c r="J32959" s="7"/>
      <c r="K32959" s="7"/>
      <c r="N32959" s="7"/>
    </row>
    <row r="32960" spans="4:14" s="1" customFormat="1">
      <c r="D32960" s="32"/>
      <c r="G32960" s="32"/>
      <c r="I32960" s="7"/>
      <c r="J32960" s="7"/>
      <c r="K32960" s="7"/>
      <c r="N32960" s="7"/>
    </row>
    <row r="32961" spans="4:14" s="1" customFormat="1">
      <c r="D32961" s="32"/>
      <c r="G32961" s="32"/>
      <c r="I32961" s="7"/>
      <c r="J32961" s="7"/>
      <c r="K32961" s="7"/>
      <c r="N32961" s="7"/>
    </row>
    <row r="32962" spans="4:14" s="1" customFormat="1">
      <c r="D32962" s="32"/>
      <c r="G32962" s="32"/>
      <c r="I32962" s="7"/>
      <c r="J32962" s="7"/>
      <c r="K32962" s="7"/>
      <c r="N32962" s="7"/>
    </row>
    <row r="32963" spans="4:14" s="1" customFormat="1">
      <c r="D32963" s="32"/>
      <c r="G32963" s="32"/>
      <c r="I32963" s="7"/>
      <c r="J32963" s="7"/>
      <c r="K32963" s="7"/>
      <c r="N32963" s="7"/>
    </row>
    <row r="32964" spans="4:14" s="1" customFormat="1">
      <c r="D32964" s="32"/>
      <c r="G32964" s="32"/>
      <c r="I32964" s="7"/>
      <c r="J32964" s="7"/>
      <c r="K32964" s="7"/>
      <c r="N32964" s="7"/>
    </row>
    <row r="32965" spans="4:14" s="1" customFormat="1">
      <c r="D32965" s="32"/>
      <c r="G32965" s="32"/>
      <c r="I32965" s="7"/>
      <c r="J32965" s="7"/>
      <c r="K32965" s="7"/>
      <c r="N32965" s="7"/>
    </row>
    <row r="32966" spans="4:14" s="1" customFormat="1">
      <c r="D32966" s="32"/>
      <c r="G32966" s="32"/>
      <c r="I32966" s="7"/>
      <c r="J32966" s="7"/>
      <c r="K32966" s="7"/>
      <c r="N32966" s="7"/>
    </row>
    <row r="32967" spans="4:14" s="1" customFormat="1">
      <c r="D32967" s="32"/>
      <c r="G32967" s="32"/>
      <c r="I32967" s="7"/>
      <c r="J32967" s="7"/>
      <c r="K32967" s="7"/>
      <c r="N32967" s="7"/>
    </row>
    <row r="32968" spans="4:14" s="1" customFormat="1">
      <c r="D32968" s="32"/>
      <c r="G32968" s="32"/>
      <c r="I32968" s="7"/>
      <c r="J32968" s="7"/>
      <c r="K32968" s="7"/>
      <c r="N32968" s="7"/>
    </row>
    <row r="32969" spans="4:14" s="1" customFormat="1">
      <c r="D32969" s="32"/>
      <c r="G32969" s="32"/>
      <c r="I32969" s="7"/>
      <c r="J32969" s="7"/>
      <c r="K32969" s="7"/>
      <c r="N32969" s="7"/>
    </row>
    <row r="32970" spans="4:14" s="1" customFormat="1">
      <c r="D32970" s="32"/>
      <c r="G32970" s="32"/>
      <c r="I32970" s="7"/>
      <c r="J32970" s="7"/>
      <c r="K32970" s="7"/>
      <c r="N32970" s="7"/>
    </row>
    <row r="32971" spans="4:14" s="1" customFormat="1">
      <c r="D32971" s="32"/>
      <c r="G32971" s="32"/>
      <c r="I32971" s="7"/>
      <c r="J32971" s="7"/>
      <c r="K32971" s="7"/>
      <c r="N32971" s="7"/>
    </row>
    <row r="32972" spans="4:14" s="1" customFormat="1">
      <c r="D32972" s="32"/>
      <c r="G32972" s="32"/>
      <c r="I32972" s="7"/>
      <c r="J32972" s="7"/>
      <c r="K32972" s="7"/>
      <c r="N32972" s="7"/>
    </row>
    <row r="32973" spans="4:14" s="1" customFormat="1">
      <c r="D32973" s="32"/>
      <c r="G32973" s="32"/>
      <c r="I32973" s="7"/>
      <c r="J32973" s="7"/>
      <c r="K32973" s="7"/>
      <c r="N32973" s="7"/>
    </row>
    <row r="32974" spans="4:14" s="1" customFormat="1">
      <c r="D32974" s="32"/>
      <c r="G32974" s="32"/>
      <c r="I32974" s="7"/>
      <c r="J32974" s="7"/>
      <c r="K32974" s="7"/>
      <c r="N32974" s="7"/>
    </row>
    <row r="32975" spans="4:14" s="1" customFormat="1">
      <c r="D32975" s="32"/>
      <c r="G32975" s="32"/>
      <c r="I32975" s="7"/>
      <c r="J32975" s="7"/>
      <c r="K32975" s="7"/>
      <c r="N32975" s="7"/>
    </row>
    <row r="32976" spans="4:14" s="1" customFormat="1">
      <c r="D32976" s="32"/>
      <c r="G32976" s="32"/>
      <c r="I32976" s="7"/>
      <c r="J32976" s="7"/>
      <c r="K32976" s="7"/>
      <c r="N32976" s="7"/>
    </row>
    <row r="32977" spans="4:14" s="1" customFormat="1">
      <c r="D32977" s="32"/>
      <c r="G32977" s="32"/>
      <c r="I32977" s="7"/>
      <c r="J32977" s="7"/>
      <c r="K32977" s="7"/>
      <c r="N32977" s="7"/>
    </row>
    <row r="32978" spans="4:14" s="1" customFormat="1">
      <c r="D32978" s="32"/>
      <c r="G32978" s="32"/>
      <c r="I32978" s="7"/>
      <c r="J32978" s="7"/>
      <c r="K32978" s="7"/>
      <c r="N32978" s="7"/>
    </row>
    <row r="32979" spans="4:14" s="1" customFormat="1">
      <c r="D32979" s="32"/>
      <c r="G32979" s="32"/>
      <c r="I32979" s="7"/>
      <c r="J32979" s="7"/>
      <c r="K32979" s="7"/>
      <c r="N32979" s="7"/>
    </row>
    <row r="32980" spans="4:14" s="1" customFormat="1">
      <c r="D32980" s="32"/>
      <c r="G32980" s="32"/>
      <c r="I32980" s="7"/>
      <c r="J32980" s="7"/>
      <c r="K32980" s="7"/>
      <c r="N32980" s="7"/>
    </row>
    <row r="32981" spans="4:14" s="1" customFormat="1">
      <c r="D32981" s="32"/>
      <c r="G32981" s="32"/>
      <c r="I32981" s="7"/>
      <c r="J32981" s="7"/>
      <c r="K32981" s="7"/>
      <c r="N32981" s="7"/>
    </row>
    <row r="32982" spans="4:14" s="1" customFormat="1">
      <c r="D32982" s="32"/>
      <c r="G32982" s="32"/>
      <c r="I32982" s="7"/>
      <c r="J32982" s="7"/>
      <c r="K32982" s="7"/>
      <c r="N32982" s="7"/>
    </row>
    <row r="32983" spans="4:14" s="1" customFormat="1">
      <c r="D32983" s="32"/>
      <c r="G32983" s="32"/>
      <c r="I32983" s="7"/>
      <c r="J32983" s="7"/>
      <c r="K32983" s="7"/>
      <c r="N32983" s="7"/>
    </row>
    <row r="32984" spans="4:14" s="1" customFormat="1">
      <c r="D32984" s="32"/>
      <c r="G32984" s="32"/>
      <c r="I32984" s="7"/>
      <c r="J32984" s="7"/>
      <c r="K32984" s="7"/>
      <c r="N32984" s="7"/>
    </row>
    <row r="32985" spans="4:14" s="1" customFormat="1">
      <c r="D32985" s="32"/>
      <c r="G32985" s="32"/>
      <c r="I32985" s="7"/>
      <c r="J32985" s="7"/>
      <c r="K32985" s="7"/>
      <c r="N32985" s="7"/>
    </row>
    <row r="32986" spans="4:14" s="1" customFormat="1">
      <c r="D32986" s="32"/>
      <c r="G32986" s="32"/>
      <c r="I32986" s="7"/>
      <c r="J32986" s="7"/>
      <c r="K32986" s="7"/>
      <c r="N32986" s="7"/>
    </row>
    <row r="32987" spans="4:14" s="1" customFormat="1">
      <c r="D32987" s="32"/>
      <c r="G32987" s="32"/>
      <c r="I32987" s="7"/>
      <c r="J32987" s="7"/>
      <c r="K32987" s="7"/>
      <c r="N32987" s="7"/>
    </row>
    <row r="32988" spans="4:14" s="1" customFormat="1">
      <c r="D32988" s="32"/>
      <c r="G32988" s="32"/>
      <c r="I32988" s="7"/>
      <c r="J32988" s="7"/>
      <c r="K32988" s="7"/>
      <c r="N32988" s="7"/>
    </row>
    <row r="32989" spans="4:14" s="1" customFormat="1">
      <c r="D32989" s="32"/>
      <c r="G32989" s="32"/>
      <c r="I32989" s="7"/>
      <c r="J32989" s="7"/>
      <c r="K32989" s="7"/>
      <c r="N32989" s="7"/>
    </row>
    <row r="32990" spans="4:14" s="1" customFormat="1">
      <c r="D32990" s="32"/>
      <c r="G32990" s="32"/>
      <c r="I32990" s="7"/>
      <c r="J32990" s="7"/>
      <c r="K32990" s="7"/>
      <c r="N32990" s="7"/>
    </row>
    <row r="32991" spans="4:14" s="1" customFormat="1">
      <c r="D32991" s="32"/>
      <c r="G32991" s="32"/>
      <c r="I32991" s="7"/>
      <c r="J32991" s="7"/>
      <c r="K32991" s="7"/>
      <c r="N32991" s="7"/>
    </row>
    <row r="32992" spans="4:14" s="1" customFormat="1">
      <c r="D32992" s="32"/>
      <c r="G32992" s="32"/>
      <c r="I32992" s="7"/>
      <c r="J32992" s="7"/>
      <c r="K32992" s="7"/>
      <c r="N32992" s="7"/>
    </row>
    <row r="32993" spans="4:14" s="1" customFormat="1">
      <c r="D32993" s="32"/>
      <c r="G32993" s="32"/>
      <c r="I32993" s="7"/>
      <c r="J32993" s="7"/>
      <c r="K32993" s="7"/>
      <c r="N32993" s="7"/>
    </row>
    <row r="32994" spans="4:14" s="1" customFormat="1">
      <c r="D32994" s="32"/>
      <c r="G32994" s="32"/>
      <c r="I32994" s="7"/>
      <c r="J32994" s="7"/>
      <c r="K32994" s="7"/>
      <c r="N32994" s="7"/>
    </row>
    <row r="32995" spans="4:14" s="1" customFormat="1">
      <c r="D32995" s="32"/>
      <c r="G32995" s="32"/>
      <c r="I32995" s="7"/>
      <c r="J32995" s="7"/>
      <c r="K32995" s="7"/>
      <c r="N32995" s="7"/>
    </row>
    <row r="32996" spans="4:14" s="1" customFormat="1">
      <c r="D32996" s="32"/>
      <c r="G32996" s="32"/>
      <c r="I32996" s="7"/>
      <c r="J32996" s="7"/>
      <c r="K32996" s="7"/>
      <c r="N32996" s="7"/>
    </row>
    <row r="32997" spans="4:14" s="1" customFormat="1">
      <c r="D32997" s="32"/>
      <c r="G32997" s="32"/>
      <c r="I32997" s="7"/>
      <c r="J32997" s="7"/>
      <c r="K32997" s="7"/>
      <c r="N32997" s="7"/>
    </row>
    <row r="32998" spans="4:14" s="1" customFormat="1">
      <c r="D32998" s="32"/>
      <c r="G32998" s="32"/>
      <c r="I32998" s="7"/>
      <c r="J32998" s="7"/>
      <c r="K32998" s="7"/>
      <c r="N32998" s="7"/>
    </row>
    <row r="32999" spans="4:14" s="1" customFormat="1">
      <c r="D32999" s="32"/>
      <c r="G32999" s="32"/>
      <c r="I32999" s="7"/>
      <c r="J32999" s="7"/>
      <c r="K32999" s="7"/>
      <c r="N32999" s="7"/>
    </row>
    <row r="33000" spans="4:14" s="1" customFormat="1">
      <c r="D33000" s="32"/>
      <c r="G33000" s="32"/>
      <c r="I33000" s="7"/>
      <c r="J33000" s="7"/>
      <c r="K33000" s="7"/>
      <c r="N33000" s="7"/>
    </row>
    <row r="33001" spans="4:14" s="1" customFormat="1">
      <c r="D33001" s="32"/>
      <c r="G33001" s="32"/>
      <c r="I33001" s="7"/>
      <c r="J33001" s="7"/>
      <c r="K33001" s="7"/>
      <c r="N33001" s="7"/>
    </row>
    <row r="33002" spans="4:14" s="1" customFormat="1">
      <c r="D33002" s="32"/>
      <c r="G33002" s="32"/>
      <c r="I33002" s="7"/>
      <c r="J33002" s="7"/>
      <c r="K33002" s="7"/>
      <c r="N33002" s="7"/>
    </row>
    <row r="33003" spans="4:14" s="1" customFormat="1">
      <c r="D33003" s="32"/>
      <c r="G33003" s="32"/>
      <c r="I33003" s="7"/>
      <c r="J33003" s="7"/>
      <c r="K33003" s="7"/>
      <c r="N33003" s="7"/>
    </row>
    <row r="33004" spans="4:14" s="1" customFormat="1">
      <c r="D33004" s="32"/>
      <c r="G33004" s="32"/>
      <c r="I33004" s="7"/>
      <c r="J33004" s="7"/>
      <c r="K33004" s="7"/>
      <c r="N33004" s="7"/>
    </row>
    <row r="33005" spans="4:14" s="1" customFormat="1">
      <c r="D33005" s="32"/>
      <c r="G33005" s="32"/>
      <c r="I33005" s="7"/>
      <c r="J33005" s="7"/>
      <c r="K33005" s="7"/>
      <c r="N33005" s="7"/>
    </row>
    <row r="33006" spans="4:14" s="1" customFormat="1">
      <c r="D33006" s="32"/>
      <c r="G33006" s="32"/>
      <c r="I33006" s="7"/>
      <c r="J33006" s="7"/>
      <c r="K33006" s="7"/>
      <c r="N33006" s="7"/>
    </row>
    <row r="33007" spans="4:14" s="1" customFormat="1">
      <c r="D33007" s="32"/>
      <c r="G33007" s="32"/>
      <c r="I33007" s="7"/>
      <c r="J33007" s="7"/>
      <c r="K33007" s="7"/>
      <c r="N33007" s="7"/>
    </row>
    <row r="33008" spans="4:14" s="1" customFormat="1">
      <c r="D33008" s="32"/>
      <c r="G33008" s="32"/>
      <c r="I33008" s="7"/>
      <c r="J33008" s="7"/>
      <c r="K33008" s="7"/>
      <c r="N33008" s="7"/>
    </row>
    <row r="33009" spans="4:14" s="1" customFormat="1">
      <c r="D33009" s="32"/>
      <c r="G33009" s="32"/>
      <c r="I33009" s="7"/>
      <c r="J33009" s="7"/>
      <c r="K33009" s="7"/>
      <c r="N33009" s="7"/>
    </row>
    <row r="33010" spans="4:14" s="1" customFormat="1">
      <c r="D33010" s="32"/>
      <c r="G33010" s="32"/>
      <c r="I33010" s="7"/>
      <c r="J33010" s="7"/>
      <c r="K33010" s="7"/>
      <c r="N33010" s="7"/>
    </row>
    <row r="33011" spans="4:14" s="1" customFormat="1">
      <c r="D33011" s="32"/>
      <c r="G33011" s="32"/>
      <c r="I33011" s="7"/>
      <c r="J33011" s="7"/>
      <c r="K33011" s="7"/>
      <c r="N33011" s="7"/>
    </row>
    <row r="33012" spans="4:14" s="1" customFormat="1">
      <c r="D33012" s="32"/>
      <c r="G33012" s="32"/>
      <c r="I33012" s="7"/>
      <c r="J33012" s="7"/>
      <c r="K33012" s="7"/>
      <c r="N33012" s="7"/>
    </row>
    <row r="33013" spans="4:14" s="1" customFormat="1">
      <c r="D33013" s="32"/>
      <c r="G33013" s="32"/>
      <c r="I33013" s="7"/>
      <c r="J33013" s="7"/>
      <c r="K33013" s="7"/>
      <c r="N33013" s="7"/>
    </row>
    <row r="33014" spans="4:14" s="1" customFormat="1">
      <c r="D33014" s="32"/>
      <c r="G33014" s="32"/>
      <c r="I33014" s="7"/>
      <c r="J33014" s="7"/>
      <c r="K33014" s="7"/>
      <c r="N33014" s="7"/>
    </row>
    <row r="33015" spans="4:14" s="1" customFormat="1">
      <c r="D33015" s="32"/>
      <c r="G33015" s="32"/>
      <c r="I33015" s="7"/>
      <c r="J33015" s="7"/>
      <c r="K33015" s="7"/>
      <c r="N33015" s="7"/>
    </row>
    <row r="33016" spans="4:14" s="1" customFormat="1">
      <c r="D33016" s="32"/>
      <c r="G33016" s="32"/>
      <c r="I33016" s="7"/>
      <c r="J33016" s="7"/>
      <c r="K33016" s="7"/>
      <c r="N33016" s="7"/>
    </row>
    <row r="33017" spans="4:14" s="1" customFormat="1">
      <c r="D33017" s="32"/>
      <c r="G33017" s="32"/>
      <c r="I33017" s="7"/>
      <c r="J33017" s="7"/>
      <c r="K33017" s="7"/>
      <c r="N33017" s="7"/>
    </row>
    <row r="33018" spans="4:14" s="1" customFormat="1">
      <c r="D33018" s="32"/>
      <c r="G33018" s="32"/>
      <c r="I33018" s="7"/>
      <c r="J33018" s="7"/>
      <c r="K33018" s="7"/>
      <c r="N33018" s="7"/>
    </row>
    <row r="33019" spans="4:14" s="1" customFormat="1">
      <c r="D33019" s="32"/>
      <c r="G33019" s="32"/>
      <c r="I33019" s="7"/>
      <c r="J33019" s="7"/>
      <c r="K33019" s="7"/>
      <c r="N33019" s="7"/>
    </row>
    <row r="33020" spans="4:14" s="1" customFormat="1">
      <c r="D33020" s="32"/>
      <c r="G33020" s="32"/>
      <c r="I33020" s="7"/>
      <c r="J33020" s="7"/>
      <c r="K33020" s="7"/>
      <c r="N33020" s="7"/>
    </row>
    <row r="33021" spans="4:14" s="1" customFormat="1">
      <c r="D33021" s="32"/>
      <c r="G33021" s="32"/>
      <c r="I33021" s="7"/>
      <c r="J33021" s="7"/>
      <c r="K33021" s="7"/>
      <c r="N33021" s="7"/>
    </row>
    <row r="33022" spans="4:14" s="1" customFormat="1">
      <c r="D33022" s="32"/>
      <c r="G33022" s="32"/>
      <c r="I33022" s="7"/>
      <c r="J33022" s="7"/>
      <c r="K33022" s="7"/>
      <c r="N33022" s="7"/>
    </row>
    <row r="33023" spans="4:14" s="1" customFormat="1">
      <c r="D33023" s="32"/>
      <c r="G33023" s="32"/>
      <c r="I33023" s="7"/>
      <c r="J33023" s="7"/>
      <c r="K33023" s="7"/>
      <c r="N33023" s="7"/>
    </row>
    <row r="33024" spans="4:14" s="1" customFormat="1">
      <c r="D33024" s="32"/>
      <c r="G33024" s="32"/>
      <c r="I33024" s="7"/>
      <c r="J33024" s="7"/>
      <c r="K33024" s="7"/>
      <c r="N33024" s="7"/>
    </row>
    <row r="33025" spans="4:14" s="1" customFormat="1">
      <c r="D33025" s="32"/>
      <c r="G33025" s="32"/>
      <c r="I33025" s="7"/>
      <c r="J33025" s="7"/>
      <c r="K33025" s="7"/>
      <c r="N33025" s="7"/>
    </row>
    <row r="33026" spans="4:14" s="1" customFormat="1">
      <c r="D33026" s="32"/>
      <c r="G33026" s="32"/>
      <c r="I33026" s="7"/>
      <c r="J33026" s="7"/>
      <c r="K33026" s="7"/>
      <c r="N33026" s="7"/>
    </row>
    <row r="33027" spans="4:14" s="1" customFormat="1">
      <c r="D33027" s="32"/>
      <c r="G33027" s="32"/>
      <c r="I33027" s="7"/>
      <c r="J33027" s="7"/>
      <c r="K33027" s="7"/>
      <c r="N33027" s="7"/>
    </row>
    <row r="33028" spans="4:14" s="1" customFormat="1">
      <c r="D33028" s="32"/>
      <c r="G33028" s="32"/>
      <c r="I33028" s="7"/>
      <c r="J33028" s="7"/>
      <c r="K33028" s="7"/>
      <c r="N33028" s="7"/>
    </row>
    <row r="33029" spans="4:14" s="1" customFormat="1">
      <c r="D33029" s="32"/>
      <c r="G33029" s="32"/>
      <c r="I33029" s="7"/>
      <c r="J33029" s="7"/>
      <c r="K33029" s="7"/>
      <c r="N33029" s="7"/>
    </row>
    <row r="33030" spans="4:14" s="1" customFormat="1">
      <c r="D33030" s="32"/>
      <c r="G33030" s="32"/>
      <c r="I33030" s="7"/>
      <c r="J33030" s="7"/>
      <c r="K33030" s="7"/>
      <c r="N33030" s="7"/>
    </row>
    <row r="33031" spans="4:14" s="1" customFormat="1">
      <c r="D33031" s="32"/>
      <c r="G33031" s="32"/>
      <c r="I33031" s="7"/>
      <c r="J33031" s="7"/>
      <c r="K33031" s="7"/>
      <c r="N33031" s="7"/>
    </row>
    <row r="33032" spans="4:14" s="1" customFormat="1">
      <c r="D33032" s="32"/>
      <c r="G33032" s="32"/>
      <c r="I33032" s="7"/>
      <c r="J33032" s="7"/>
      <c r="K33032" s="7"/>
      <c r="N33032" s="7"/>
    </row>
    <row r="33033" spans="4:14" s="1" customFormat="1">
      <c r="D33033" s="32"/>
      <c r="G33033" s="32"/>
      <c r="I33033" s="7"/>
      <c r="J33033" s="7"/>
      <c r="K33033" s="7"/>
      <c r="N33033" s="7"/>
    </row>
    <row r="33034" spans="4:14" s="1" customFormat="1">
      <c r="D33034" s="32"/>
      <c r="G33034" s="32"/>
      <c r="I33034" s="7"/>
      <c r="J33034" s="7"/>
      <c r="K33034" s="7"/>
      <c r="N33034" s="7"/>
    </row>
    <row r="33035" spans="4:14" s="1" customFormat="1">
      <c r="D33035" s="32"/>
      <c r="G33035" s="32"/>
      <c r="I33035" s="7"/>
      <c r="J33035" s="7"/>
      <c r="K33035" s="7"/>
      <c r="N33035" s="7"/>
    </row>
    <row r="33036" spans="4:14" s="1" customFormat="1">
      <c r="D33036" s="32"/>
      <c r="G33036" s="32"/>
      <c r="I33036" s="7"/>
      <c r="J33036" s="7"/>
      <c r="K33036" s="7"/>
      <c r="N33036" s="7"/>
    </row>
    <row r="33037" spans="4:14" s="1" customFormat="1">
      <c r="D33037" s="32"/>
      <c r="G33037" s="32"/>
      <c r="I33037" s="7"/>
      <c r="J33037" s="7"/>
      <c r="K33037" s="7"/>
      <c r="N33037" s="7"/>
    </row>
    <row r="33038" spans="4:14" s="1" customFormat="1">
      <c r="D33038" s="32"/>
      <c r="G33038" s="32"/>
      <c r="I33038" s="7"/>
      <c r="J33038" s="7"/>
      <c r="K33038" s="7"/>
      <c r="N33038" s="7"/>
    </row>
    <row r="33039" spans="4:14" s="1" customFormat="1">
      <c r="D33039" s="32"/>
      <c r="G33039" s="32"/>
      <c r="I33039" s="7"/>
      <c r="J33039" s="7"/>
      <c r="K33039" s="7"/>
      <c r="N33039" s="7"/>
    </row>
    <row r="33040" spans="4:14" s="1" customFormat="1">
      <c r="D33040" s="32"/>
      <c r="G33040" s="32"/>
      <c r="I33040" s="7"/>
      <c r="J33040" s="7"/>
      <c r="K33040" s="7"/>
      <c r="N33040" s="7"/>
    </row>
    <row r="33041" spans="4:14" s="1" customFormat="1">
      <c r="D33041" s="32"/>
      <c r="G33041" s="32"/>
      <c r="I33041" s="7"/>
      <c r="J33041" s="7"/>
      <c r="K33041" s="7"/>
      <c r="N33041" s="7"/>
    </row>
    <row r="33042" spans="4:14" s="1" customFormat="1">
      <c r="D33042" s="32"/>
      <c r="G33042" s="32"/>
      <c r="I33042" s="7"/>
      <c r="J33042" s="7"/>
      <c r="K33042" s="7"/>
      <c r="N33042" s="7"/>
    </row>
    <row r="33043" spans="4:14" s="1" customFormat="1">
      <c r="D33043" s="32"/>
      <c r="G33043" s="32"/>
      <c r="I33043" s="7"/>
      <c r="J33043" s="7"/>
      <c r="K33043" s="7"/>
      <c r="N33043" s="7"/>
    </row>
    <row r="33044" spans="4:14" s="1" customFormat="1">
      <c r="D33044" s="32"/>
      <c r="G33044" s="32"/>
      <c r="I33044" s="7"/>
      <c r="J33044" s="7"/>
      <c r="K33044" s="7"/>
      <c r="N33044" s="7"/>
    </row>
    <row r="33045" spans="4:14" s="1" customFormat="1">
      <c r="D33045" s="32"/>
      <c r="G33045" s="32"/>
      <c r="I33045" s="7"/>
      <c r="J33045" s="7"/>
      <c r="K33045" s="7"/>
      <c r="N33045" s="7"/>
    </row>
    <row r="33046" spans="4:14" s="1" customFormat="1">
      <c r="D33046" s="32"/>
      <c r="G33046" s="32"/>
      <c r="I33046" s="7"/>
      <c r="J33046" s="7"/>
      <c r="K33046" s="7"/>
      <c r="N33046" s="7"/>
    </row>
    <row r="33047" spans="4:14" s="1" customFormat="1">
      <c r="D33047" s="32"/>
      <c r="G33047" s="32"/>
      <c r="I33047" s="7"/>
      <c r="J33047" s="7"/>
      <c r="K33047" s="7"/>
      <c r="N33047" s="7"/>
    </row>
    <row r="33048" spans="4:14" s="1" customFormat="1">
      <c r="D33048" s="32"/>
      <c r="G33048" s="32"/>
      <c r="I33048" s="7"/>
      <c r="J33048" s="7"/>
      <c r="K33048" s="7"/>
      <c r="N33048" s="7"/>
    </row>
    <row r="33049" spans="4:14" s="1" customFormat="1">
      <c r="D33049" s="32"/>
      <c r="G33049" s="32"/>
      <c r="I33049" s="7"/>
      <c r="J33049" s="7"/>
      <c r="K33049" s="7"/>
      <c r="N33049" s="7"/>
    </row>
    <row r="33050" spans="4:14" s="1" customFormat="1">
      <c r="D33050" s="32"/>
      <c r="G33050" s="32"/>
      <c r="I33050" s="7"/>
      <c r="J33050" s="7"/>
      <c r="K33050" s="7"/>
      <c r="N33050" s="7"/>
    </row>
    <row r="33051" spans="4:14" s="1" customFormat="1">
      <c r="D33051" s="32"/>
      <c r="G33051" s="32"/>
      <c r="I33051" s="7"/>
      <c r="J33051" s="7"/>
      <c r="K33051" s="7"/>
      <c r="N33051" s="7"/>
    </row>
    <row r="33052" spans="4:14" s="1" customFormat="1">
      <c r="D33052" s="32"/>
      <c r="G33052" s="32"/>
      <c r="I33052" s="7"/>
      <c r="J33052" s="7"/>
      <c r="K33052" s="7"/>
      <c r="N33052" s="7"/>
    </row>
    <row r="33053" spans="4:14" s="1" customFormat="1">
      <c r="D33053" s="32"/>
      <c r="G33053" s="32"/>
      <c r="I33053" s="7"/>
      <c r="J33053" s="7"/>
      <c r="K33053" s="7"/>
      <c r="N33053" s="7"/>
    </row>
    <row r="33054" spans="4:14" s="1" customFormat="1">
      <c r="D33054" s="32"/>
      <c r="G33054" s="32"/>
      <c r="I33054" s="7"/>
      <c r="J33054" s="7"/>
      <c r="K33054" s="7"/>
      <c r="N33054" s="7"/>
    </row>
    <row r="33055" spans="4:14" s="1" customFormat="1">
      <c r="D33055" s="32"/>
      <c r="G33055" s="32"/>
      <c r="I33055" s="7"/>
      <c r="J33055" s="7"/>
      <c r="K33055" s="7"/>
      <c r="N33055" s="7"/>
    </row>
    <row r="33056" spans="4:14" s="1" customFormat="1">
      <c r="D33056" s="32"/>
      <c r="G33056" s="32"/>
      <c r="I33056" s="7"/>
      <c r="J33056" s="7"/>
      <c r="K33056" s="7"/>
      <c r="N33056" s="7"/>
    </row>
    <row r="33057" spans="4:14" s="1" customFormat="1">
      <c r="D33057" s="32"/>
      <c r="G33057" s="32"/>
      <c r="I33057" s="7"/>
      <c r="J33057" s="7"/>
      <c r="K33057" s="7"/>
      <c r="N33057" s="7"/>
    </row>
    <row r="33058" spans="4:14" s="1" customFormat="1">
      <c r="D33058" s="32"/>
      <c r="G33058" s="32"/>
      <c r="I33058" s="7"/>
      <c r="J33058" s="7"/>
      <c r="K33058" s="7"/>
      <c r="N33058" s="7"/>
    </row>
    <row r="33059" spans="4:14" s="1" customFormat="1">
      <c r="D33059" s="32"/>
      <c r="G33059" s="32"/>
      <c r="I33059" s="7"/>
      <c r="J33059" s="7"/>
      <c r="K33059" s="7"/>
      <c r="N33059" s="7"/>
    </row>
    <row r="33060" spans="4:14" s="1" customFormat="1">
      <c r="D33060" s="32"/>
      <c r="G33060" s="32"/>
      <c r="I33060" s="7"/>
      <c r="J33060" s="7"/>
      <c r="K33060" s="7"/>
      <c r="N33060" s="7"/>
    </row>
    <row r="33061" spans="4:14" s="1" customFormat="1">
      <c r="D33061" s="32"/>
      <c r="G33061" s="32"/>
      <c r="I33061" s="7"/>
      <c r="J33061" s="7"/>
      <c r="K33061" s="7"/>
      <c r="N33061" s="7"/>
    </row>
    <row r="33062" spans="4:14" s="1" customFormat="1">
      <c r="D33062" s="32"/>
      <c r="G33062" s="32"/>
      <c r="I33062" s="7"/>
      <c r="J33062" s="7"/>
      <c r="K33062" s="7"/>
      <c r="N33062" s="7"/>
    </row>
    <row r="33063" spans="4:14" s="1" customFormat="1">
      <c r="D33063" s="32"/>
      <c r="G33063" s="32"/>
      <c r="I33063" s="7"/>
      <c r="J33063" s="7"/>
      <c r="K33063" s="7"/>
      <c r="N33063" s="7"/>
    </row>
    <row r="33064" spans="4:14" s="1" customFormat="1">
      <c r="D33064" s="32"/>
      <c r="G33064" s="32"/>
      <c r="I33064" s="7"/>
      <c r="J33064" s="7"/>
      <c r="K33064" s="7"/>
      <c r="N33064" s="7"/>
    </row>
    <row r="33065" spans="4:14" s="1" customFormat="1">
      <c r="D33065" s="32"/>
      <c r="G33065" s="32"/>
      <c r="I33065" s="7"/>
      <c r="J33065" s="7"/>
      <c r="K33065" s="7"/>
      <c r="N33065" s="7"/>
    </row>
    <row r="33066" spans="4:14" s="1" customFormat="1">
      <c r="D33066" s="32"/>
      <c r="G33066" s="32"/>
      <c r="I33066" s="7"/>
      <c r="J33066" s="7"/>
      <c r="K33066" s="7"/>
      <c r="N33066" s="7"/>
    </row>
    <row r="33067" spans="4:14" s="1" customFormat="1">
      <c r="D33067" s="32"/>
      <c r="G33067" s="32"/>
      <c r="I33067" s="7"/>
      <c r="J33067" s="7"/>
      <c r="K33067" s="7"/>
      <c r="N33067" s="7"/>
    </row>
    <row r="33068" spans="4:14" s="1" customFormat="1">
      <c r="D33068" s="32"/>
      <c r="G33068" s="32"/>
      <c r="I33068" s="7"/>
      <c r="J33068" s="7"/>
      <c r="K33068" s="7"/>
      <c r="N33068" s="7"/>
    </row>
    <row r="33069" spans="4:14" s="1" customFormat="1">
      <c r="D33069" s="32"/>
      <c r="G33069" s="32"/>
      <c r="I33069" s="7"/>
      <c r="J33069" s="7"/>
      <c r="K33069" s="7"/>
      <c r="N33069" s="7"/>
    </row>
    <row r="33070" spans="4:14" s="1" customFormat="1">
      <c r="D33070" s="32"/>
      <c r="G33070" s="32"/>
      <c r="I33070" s="7"/>
      <c r="J33070" s="7"/>
      <c r="K33070" s="7"/>
      <c r="N33070" s="7"/>
    </row>
    <row r="33071" spans="4:14" s="1" customFormat="1">
      <c r="D33071" s="32"/>
      <c r="G33071" s="32"/>
      <c r="I33071" s="7"/>
      <c r="J33071" s="7"/>
      <c r="K33071" s="7"/>
      <c r="N33071" s="7"/>
    </row>
    <row r="33072" spans="4:14" s="1" customFormat="1">
      <c r="D33072" s="32"/>
      <c r="G33072" s="32"/>
      <c r="I33072" s="7"/>
      <c r="J33072" s="7"/>
      <c r="K33072" s="7"/>
      <c r="N33072" s="7"/>
    </row>
    <row r="33073" spans="4:14" s="1" customFormat="1">
      <c r="D33073" s="32"/>
      <c r="G33073" s="32"/>
      <c r="I33073" s="7"/>
      <c r="J33073" s="7"/>
      <c r="K33073" s="7"/>
      <c r="N33073" s="7"/>
    </row>
    <row r="33074" spans="4:14" s="1" customFormat="1">
      <c r="D33074" s="32"/>
      <c r="G33074" s="32"/>
      <c r="I33074" s="7"/>
      <c r="J33074" s="7"/>
      <c r="K33074" s="7"/>
      <c r="N33074" s="7"/>
    </row>
    <row r="33075" spans="4:14" s="1" customFormat="1">
      <c r="D33075" s="32"/>
      <c r="G33075" s="32"/>
      <c r="I33075" s="7"/>
      <c r="J33075" s="7"/>
      <c r="K33075" s="7"/>
      <c r="N33075" s="7"/>
    </row>
    <row r="33076" spans="4:14" s="1" customFormat="1">
      <c r="D33076" s="32"/>
      <c r="G33076" s="32"/>
      <c r="I33076" s="7"/>
      <c r="J33076" s="7"/>
      <c r="K33076" s="7"/>
      <c r="N33076" s="7"/>
    </row>
    <row r="33077" spans="4:14" s="1" customFormat="1">
      <c r="D33077" s="32"/>
      <c r="G33077" s="32"/>
      <c r="I33077" s="7"/>
      <c r="J33077" s="7"/>
      <c r="K33077" s="7"/>
      <c r="N33077" s="7"/>
    </row>
    <row r="33078" spans="4:14" s="1" customFormat="1">
      <c r="D33078" s="32"/>
      <c r="G33078" s="32"/>
      <c r="I33078" s="7"/>
      <c r="J33078" s="7"/>
      <c r="K33078" s="7"/>
      <c r="N33078" s="7"/>
    </row>
    <row r="33079" spans="4:14" s="1" customFormat="1">
      <c r="D33079" s="32"/>
      <c r="G33079" s="32"/>
      <c r="I33079" s="7"/>
      <c r="J33079" s="7"/>
      <c r="K33079" s="7"/>
      <c r="N33079" s="7"/>
    </row>
    <row r="33080" spans="4:14" s="1" customFormat="1">
      <c r="D33080" s="32"/>
      <c r="G33080" s="32"/>
      <c r="I33080" s="7"/>
      <c r="J33080" s="7"/>
      <c r="K33080" s="7"/>
      <c r="N33080" s="7"/>
    </row>
    <row r="33081" spans="4:14" s="1" customFormat="1">
      <c r="D33081" s="32"/>
      <c r="G33081" s="32"/>
      <c r="I33081" s="7"/>
      <c r="J33081" s="7"/>
      <c r="K33081" s="7"/>
      <c r="N33081" s="7"/>
    </row>
    <row r="33082" spans="4:14" s="1" customFormat="1">
      <c r="D33082" s="32"/>
      <c r="G33082" s="32"/>
      <c r="I33082" s="7"/>
      <c r="J33082" s="7"/>
      <c r="K33082" s="7"/>
      <c r="N33082" s="7"/>
    </row>
    <row r="33083" spans="4:14" s="1" customFormat="1">
      <c r="D33083" s="32"/>
      <c r="G33083" s="32"/>
      <c r="I33083" s="7"/>
      <c r="J33083" s="7"/>
      <c r="K33083" s="7"/>
      <c r="N33083" s="7"/>
    </row>
    <row r="33084" spans="4:14" s="1" customFormat="1">
      <c r="D33084" s="32"/>
      <c r="G33084" s="32"/>
      <c r="I33084" s="7"/>
      <c r="J33084" s="7"/>
      <c r="K33084" s="7"/>
      <c r="N33084" s="7"/>
    </row>
    <row r="33085" spans="4:14" s="1" customFormat="1">
      <c r="D33085" s="32"/>
      <c r="G33085" s="32"/>
      <c r="I33085" s="7"/>
      <c r="J33085" s="7"/>
      <c r="K33085" s="7"/>
      <c r="N33085" s="7"/>
    </row>
    <row r="33086" spans="4:14" s="1" customFormat="1">
      <c r="D33086" s="32"/>
      <c r="G33086" s="32"/>
      <c r="I33086" s="7"/>
      <c r="J33086" s="7"/>
      <c r="K33086" s="7"/>
      <c r="N33086" s="7"/>
    </row>
    <row r="33087" spans="4:14" s="1" customFormat="1">
      <c r="D33087" s="32"/>
      <c r="G33087" s="32"/>
      <c r="I33087" s="7"/>
      <c r="J33087" s="7"/>
      <c r="K33087" s="7"/>
      <c r="N33087" s="7"/>
    </row>
    <row r="33088" spans="4:14" s="1" customFormat="1">
      <c r="D33088" s="32"/>
      <c r="G33088" s="32"/>
      <c r="I33088" s="7"/>
      <c r="J33088" s="7"/>
      <c r="K33088" s="7"/>
      <c r="N33088" s="7"/>
    </row>
    <row r="33089" spans="4:14" s="1" customFormat="1">
      <c r="D33089" s="32"/>
      <c r="G33089" s="32"/>
      <c r="I33089" s="7"/>
      <c r="J33089" s="7"/>
      <c r="K33089" s="7"/>
      <c r="N33089" s="7"/>
    </row>
    <row r="33090" spans="4:14" s="1" customFormat="1">
      <c r="D33090" s="32"/>
      <c r="G33090" s="32"/>
      <c r="I33090" s="7"/>
      <c r="J33090" s="7"/>
      <c r="K33090" s="7"/>
      <c r="N33090" s="7"/>
    </row>
    <row r="33091" spans="4:14" s="1" customFormat="1">
      <c r="D33091" s="32"/>
      <c r="G33091" s="32"/>
      <c r="I33091" s="7"/>
      <c r="J33091" s="7"/>
      <c r="K33091" s="7"/>
      <c r="N33091" s="7"/>
    </row>
    <row r="33092" spans="4:14" s="1" customFormat="1">
      <c r="D33092" s="32"/>
      <c r="G33092" s="32"/>
      <c r="I33092" s="7"/>
      <c r="J33092" s="7"/>
      <c r="K33092" s="7"/>
      <c r="N33092" s="7"/>
    </row>
    <row r="33093" spans="4:14" s="1" customFormat="1">
      <c r="D33093" s="32"/>
      <c r="G33093" s="32"/>
      <c r="I33093" s="7"/>
      <c r="J33093" s="7"/>
      <c r="K33093" s="7"/>
      <c r="N33093" s="7"/>
    </row>
    <row r="33094" spans="4:14" s="1" customFormat="1">
      <c r="D33094" s="32"/>
      <c r="G33094" s="32"/>
      <c r="I33094" s="7"/>
      <c r="J33094" s="7"/>
      <c r="K33094" s="7"/>
      <c r="N33094" s="7"/>
    </row>
    <row r="33095" spans="4:14" s="1" customFormat="1">
      <c r="D33095" s="32"/>
      <c r="G33095" s="32"/>
      <c r="I33095" s="7"/>
      <c r="J33095" s="7"/>
      <c r="K33095" s="7"/>
      <c r="N33095" s="7"/>
    </row>
    <row r="33096" spans="4:14" s="1" customFormat="1">
      <c r="D33096" s="32"/>
      <c r="G33096" s="32"/>
      <c r="I33096" s="7"/>
      <c r="J33096" s="7"/>
      <c r="K33096" s="7"/>
      <c r="N33096" s="7"/>
    </row>
    <row r="33097" spans="4:14" s="1" customFormat="1">
      <c r="D33097" s="32"/>
      <c r="G33097" s="32"/>
      <c r="I33097" s="7"/>
      <c r="J33097" s="7"/>
      <c r="K33097" s="7"/>
      <c r="N33097" s="7"/>
    </row>
    <row r="33098" spans="4:14" s="1" customFormat="1">
      <c r="D33098" s="32"/>
      <c r="G33098" s="32"/>
      <c r="I33098" s="7"/>
      <c r="J33098" s="7"/>
      <c r="K33098" s="7"/>
      <c r="N33098" s="7"/>
    </row>
    <row r="33099" spans="4:14" s="1" customFormat="1">
      <c r="D33099" s="32"/>
      <c r="G33099" s="32"/>
      <c r="I33099" s="7"/>
      <c r="J33099" s="7"/>
      <c r="K33099" s="7"/>
      <c r="N33099" s="7"/>
    </row>
    <row r="33100" spans="4:14" s="1" customFormat="1">
      <c r="D33100" s="32"/>
      <c r="G33100" s="32"/>
      <c r="I33100" s="7"/>
      <c r="J33100" s="7"/>
      <c r="K33100" s="7"/>
      <c r="N33100" s="7"/>
    </row>
    <row r="33101" spans="4:14" s="1" customFormat="1">
      <c r="D33101" s="32"/>
      <c r="G33101" s="32"/>
      <c r="I33101" s="7"/>
      <c r="J33101" s="7"/>
      <c r="K33101" s="7"/>
      <c r="N33101" s="7"/>
    </row>
    <row r="33102" spans="4:14" s="1" customFormat="1">
      <c r="D33102" s="32"/>
      <c r="G33102" s="32"/>
      <c r="I33102" s="7"/>
      <c r="J33102" s="7"/>
      <c r="K33102" s="7"/>
      <c r="N33102" s="7"/>
    </row>
    <row r="33103" spans="4:14" s="1" customFormat="1">
      <c r="D33103" s="32"/>
      <c r="G33103" s="32"/>
      <c r="I33103" s="7"/>
      <c r="J33103" s="7"/>
      <c r="K33103" s="7"/>
      <c r="N33103" s="7"/>
    </row>
    <row r="33104" spans="4:14" s="1" customFormat="1">
      <c r="D33104" s="32"/>
      <c r="G33104" s="32"/>
      <c r="I33104" s="7"/>
      <c r="J33104" s="7"/>
      <c r="K33104" s="7"/>
      <c r="N33104" s="7"/>
    </row>
    <row r="33105" spans="4:14" s="1" customFormat="1">
      <c r="D33105" s="32"/>
      <c r="G33105" s="32"/>
      <c r="I33105" s="7"/>
      <c r="J33105" s="7"/>
      <c r="K33105" s="7"/>
      <c r="N33105" s="7"/>
    </row>
    <row r="33106" spans="4:14" s="1" customFormat="1">
      <c r="D33106" s="32"/>
      <c r="G33106" s="32"/>
      <c r="I33106" s="7"/>
      <c r="J33106" s="7"/>
      <c r="K33106" s="7"/>
      <c r="N33106" s="7"/>
    </row>
    <row r="33107" spans="4:14" s="1" customFormat="1">
      <c r="D33107" s="32"/>
      <c r="G33107" s="32"/>
      <c r="I33107" s="7"/>
      <c r="J33107" s="7"/>
      <c r="K33107" s="7"/>
      <c r="N33107" s="7"/>
    </row>
    <row r="33108" spans="4:14" s="1" customFormat="1">
      <c r="D33108" s="32"/>
      <c r="G33108" s="32"/>
      <c r="I33108" s="7"/>
      <c r="J33108" s="7"/>
      <c r="K33108" s="7"/>
      <c r="N33108" s="7"/>
    </row>
    <row r="33109" spans="4:14" s="1" customFormat="1">
      <c r="D33109" s="32"/>
      <c r="G33109" s="32"/>
      <c r="I33109" s="7"/>
      <c r="J33109" s="7"/>
      <c r="K33109" s="7"/>
      <c r="N33109" s="7"/>
    </row>
    <row r="33110" spans="4:14" s="1" customFormat="1">
      <c r="D33110" s="32"/>
      <c r="G33110" s="32"/>
      <c r="I33110" s="7"/>
      <c r="J33110" s="7"/>
      <c r="K33110" s="7"/>
      <c r="N33110" s="7"/>
    </row>
    <row r="33111" spans="4:14" s="1" customFormat="1">
      <c r="D33111" s="32"/>
      <c r="G33111" s="32"/>
      <c r="I33111" s="7"/>
      <c r="J33111" s="7"/>
      <c r="K33111" s="7"/>
      <c r="N33111" s="7"/>
    </row>
    <row r="33112" spans="4:14" s="1" customFormat="1">
      <c r="D33112" s="32"/>
      <c r="G33112" s="32"/>
      <c r="I33112" s="7"/>
      <c r="J33112" s="7"/>
      <c r="K33112" s="7"/>
      <c r="N33112" s="7"/>
    </row>
    <row r="33113" spans="4:14" s="1" customFormat="1">
      <c r="D33113" s="32"/>
      <c r="G33113" s="32"/>
      <c r="I33113" s="7"/>
      <c r="J33113" s="7"/>
      <c r="K33113" s="7"/>
      <c r="N33113" s="7"/>
    </row>
    <row r="33114" spans="4:14" s="1" customFormat="1">
      <c r="D33114" s="32"/>
      <c r="G33114" s="32"/>
      <c r="I33114" s="7"/>
      <c r="J33114" s="7"/>
      <c r="K33114" s="7"/>
      <c r="N33114" s="7"/>
    </row>
    <row r="33115" spans="4:14" s="1" customFormat="1">
      <c r="D33115" s="32"/>
      <c r="G33115" s="32"/>
      <c r="I33115" s="7"/>
      <c r="J33115" s="7"/>
      <c r="K33115" s="7"/>
      <c r="N33115" s="7"/>
    </row>
    <row r="33116" spans="4:14" s="1" customFormat="1">
      <c r="D33116" s="32"/>
      <c r="G33116" s="32"/>
      <c r="I33116" s="7"/>
      <c r="J33116" s="7"/>
      <c r="K33116" s="7"/>
      <c r="N33116" s="7"/>
    </row>
    <row r="33117" spans="4:14" s="1" customFormat="1">
      <c r="D33117" s="32"/>
      <c r="G33117" s="32"/>
      <c r="I33117" s="7"/>
      <c r="J33117" s="7"/>
      <c r="K33117" s="7"/>
      <c r="N33117" s="7"/>
    </row>
    <row r="33118" spans="4:14" s="1" customFormat="1">
      <c r="D33118" s="32"/>
      <c r="G33118" s="32"/>
      <c r="I33118" s="7"/>
      <c r="J33118" s="7"/>
      <c r="K33118" s="7"/>
      <c r="N33118" s="7"/>
    </row>
    <row r="33119" spans="4:14" s="1" customFormat="1">
      <c r="D33119" s="32"/>
      <c r="G33119" s="32"/>
      <c r="I33119" s="7"/>
      <c r="J33119" s="7"/>
      <c r="K33119" s="7"/>
      <c r="N33119" s="7"/>
    </row>
    <row r="33120" spans="4:14" s="1" customFormat="1">
      <c r="D33120" s="32"/>
      <c r="G33120" s="32"/>
      <c r="I33120" s="7"/>
      <c r="J33120" s="7"/>
      <c r="K33120" s="7"/>
      <c r="N33120" s="7"/>
    </row>
    <row r="33121" spans="4:14" s="1" customFormat="1">
      <c r="D33121" s="32"/>
      <c r="G33121" s="32"/>
      <c r="I33121" s="7"/>
      <c r="J33121" s="7"/>
      <c r="K33121" s="7"/>
      <c r="N33121" s="7"/>
    </row>
    <row r="33122" spans="4:14" s="1" customFormat="1">
      <c r="D33122" s="32"/>
      <c r="G33122" s="32"/>
      <c r="I33122" s="7"/>
      <c r="J33122" s="7"/>
      <c r="K33122" s="7"/>
      <c r="N33122" s="7"/>
    </row>
    <row r="33123" spans="4:14" s="1" customFormat="1">
      <c r="D33123" s="32"/>
      <c r="G33123" s="32"/>
      <c r="I33123" s="7"/>
      <c r="J33123" s="7"/>
      <c r="K33123" s="7"/>
      <c r="N33123" s="7"/>
    </row>
    <row r="33124" spans="4:14" s="1" customFormat="1">
      <c r="D33124" s="32"/>
      <c r="G33124" s="32"/>
      <c r="I33124" s="7"/>
      <c r="J33124" s="7"/>
      <c r="K33124" s="7"/>
      <c r="N33124" s="7"/>
    </row>
    <row r="33125" spans="4:14" s="1" customFormat="1">
      <c r="D33125" s="32"/>
      <c r="G33125" s="32"/>
      <c r="I33125" s="7"/>
      <c r="J33125" s="7"/>
      <c r="K33125" s="7"/>
      <c r="N33125" s="7"/>
    </row>
    <row r="33126" spans="4:14" s="1" customFormat="1">
      <c r="D33126" s="32"/>
      <c r="G33126" s="32"/>
      <c r="I33126" s="7"/>
      <c r="J33126" s="7"/>
      <c r="K33126" s="7"/>
      <c r="N33126" s="7"/>
    </row>
    <row r="33127" spans="4:14" s="1" customFormat="1">
      <c r="D33127" s="32"/>
      <c r="G33127" s="32"/>
      <c r="I33127" s="7"/>
      <c r="J33127" s="7"/>
      <c r="K33127" s="7"/>
      <c r="N33127" s="7"/>
    </row>
    <row r="33128" spans="4:14" s="1" customFormat="1">
      <c r="D33128" s="32"/>
      <c r="G33128" s="32"/>
      <c r="I33128" s="7"/>
      <c r="J33128" s="7"/>
      <c r="K33128" s="7"/>
      <c r="N33128" s="7"/>
    </row>
    <row r="33129" spans="4:14" s="1" customFormat="1">
      <c r="D33129" s="32"/>
      <c r="G33129" s="32"/>
      <c r="I33129" s="7"/>
      <c r="J33129" s="7"/>
      <c r="K33129" s="7"/>
      <c r="N33129" s="7"/>
    </row>
    <row r="33130" spans="4:14" s="1" customFormat="1">
      <c r="D33130" s="32"/>
      <c r="G33130" s="32"/>
      <c r="I33130" s="7"/>
      <c r="J33130" s="7"/>
      <c r="K33130" s="7"/>
      <c r="N33130" s="7"/>
    </row>
    <row r="33131" spans="4:14" s="1" customFormat="1">
      <c r="D33131" s="32"/>
      <c r="G33131" s="32"/>
      <c r="I33131" s="7"/>
      <c r="J33131" s="7"/>
      <c r="K33131" s="7"/>
      <c r="N33131" s="7"/>
    </row>
    <row r="33132" spans="4:14" s="1" customFormat="1">
      <c r="D33132" s="32"/>
      <c r="G33132" s="32"/>
      <c r="I33132" s="7"/>
      <c r="J33132" s="7"/>
      <c r="K33132" s="7"/>
      <c r="N33132" s="7"/>
    </row>
    <row r="33133" spans="4:14" s="1" customFormat="1">
      <c r="D33133" s="32"/>
      <c r="G33133" s="32"/>
      <c r="I33133" s="7"/>
      <c r="J33133" s="7"/>
      <c r="K33133" s="7"/>
      <c r="N33133" s="7"/>
    </row>
    <row r="33134" spans="4:14" s="1" customFormat="1">
      <c r="D33134" s="32"/>
      <c r="G33134" s="32"/>
      <c r="I33134" s="7"/>
      <c r="J33134" s="7"/>
      <c r="K33134" s="7"/>
      <c r="N33134" s="7"/>
    </row>
    <row r="33135" spans="4:14" s="1" customFormat="1">
      <c r="D33135" s="32"/>
      <c r="G33135" s="32"/>
      <c r="I33135" s="7"/>
      <c r="J33135" s="7"/>
      <c r="K33135" s="7"/>
      <c r="N33135" s="7"/>
    </row>
    <row r="33136" spans="4:14" s="1" customFormat="1">
      <c r="D33136" s="32"/>
      <c r="G33136" s="32"/>
      <c r="I33136" s="7"/>
      <c r="J33136" s="7"/>
      <c r="K33136" s="7"/>
      <c r="N33136" s="7"/>
    </row>
    <row r="33137" spans="4:14" s="1" customFormat="1">
      <c r="D33137" s="32"/>
      <c r="G33137" s="32"/>
      <c r="I33137" s="7"/>
      <c r="J33137" s="7"/>
      <c r="K33137" s="7"/>
      <c r="N33137" s="7"/>
    </row>
    <row r="33138" spans="4:14" s="1" customFormat="1">
      <c r="D33138" s="32"/>
      <c r="G33138" s="32"/>
      <c r="I33138" s="7"/>
      <c r="J33138" s="7"/>
      <c r="K33138" s="7"/>
      <c r="N33138" s="7"/>
    </row>
    <row r="33139" spans="4:14" s="1" customFormat="1">
      <c r="D33139" s="32"/>
      <c r="G33139" s="32"/>
      <c r="I33139" s="7"/>
      <c r="J33139" s="7"/>
      <c r="K33139" s="7"/>
      <c r="N33139" s="7"/>
    </row>
    <row r="33140" spans="4:14" s="1" customFormat="1">
      <c r="D33140" s="32"/>
      <c r="G33140" s="32"/>
      <c r="I33140" s="7"/>
      <c r="J33140" s="7"/>
      <c r="K33140" s="7"/>
      <c r="N33140" s="7"/>
    </row>
    <row r="33141" spans="4:14" s="1" customFormat="1">
      <c r="D33141" s="32"/>
      <c r="G33141" s="32"/>
      <c r="I33141" s="7"/>
      <c r="J33141" s="7"/>
      <c r="K33141" s="7"/>
      <c r="N33141" s="7"/>
    </row>
    <row r="33142" spans="4:14" s="1" customFormat="1">
      <c r="D33142" s="32"/>
      <c r="G33142" s="32"/>
      <c r="I33142" s="7"/>
      <c r="J33142" s="7"/>
      <c r="K33142" s="7"/>
      <c r="N33142" s="7"/>
    </row>
    <row r="33143" spans="4:14" s="1" customFormat="1">
      <c r="D33143" s="32"/>
      <c r="G33143" s="32"/>
      <c r="I33143" s="7"/>
      <c r="J33143" s="7"/>
      <c r="K33143" s="7"/>
      <c r="N33143" s="7"/>
    </row>
    <row r="33144" spans="4:14" s="1" customFormat="1">
      <c r="D33144" s="32"/>
      <c r="G33144" s="32"/>
      <c r="I33144" s="7"/>
      <c r="J33144" s="7"/>
      <c r="K33144" s="7"/>
      <c r="N33144" s="7"/>
    </row>
    <row r="33145" spans="4:14" s="1" customFormat="1">
      <c r="D33145" s="32"/>
      <c r="G33145" s="32"/>
      <c r="I33145" s="7"/>
      <c r="J33145" s="7"/>
      <c r="K33145" s="7"/>
      <c r="N33145" s="7"/>
    </row>
    <row r="33146" spans="4:14" s="1" customFormat="1">
      <c r="D33146" s="32"/>
      <c r="G33146" s="32"/>
      <c r="I33146" s="7"/>
      <c r="J33146" s="7"/>
      <c r="K33146" s="7"/>
      <c r="N33146" s="7"/>
    </row>
    <row r="33147" spans="4:14" s="1" customFormat="1">
      <c r="D33147" s="32"/>
      <c r="G33147" s="32"/>
      <c r="I33147" s="7"/>
      <c r="J33147" s="7"/>
      <c r="K33147" s="7"/>
      <c r="N33147" s="7"/>
    </row>
    <row r="33148" spans="4:14" s="1" customFormat="1">
      <c r="D33148" s="32"/>
      <c r="G33148" s="32"/>
      <c r="I33148" s="7"/>
      <c r="J33148" s="7"/>
      <c r="K33148" s="7"/>
      <c r="N33148" s="7"/>
    </row>
    <row r="33149" spans="4:14" s="1" customFormat="1">
      <c r="D33149" s="32"/>
      <c r="G33149" s="32"/>
      <c r="I33149" s="7"/>
      <c r="J33149" s="7"/>
      <c r="K33149" s="7"/>
      <c r="N33149" s="7"/>
    </row>
    <row r="33150" spans="4:14" s="1" customFormat="1">
      <c r="D33150" s="32"/>
      <c r="G33150" s="32"/>
      <c r="I33150" s="7"/>
      <c r="J33150" s="7"/>
      <c r="K33150" s="7"/>
      <c r="N33150" s="7"/>
    </row>
    <row r="33151" spans="4:14" s="1" customFormat="1">
      <c r="D33151" s="32"/>
      <c r="G33151" s="32"/>
      <c r="I33151" s="7"/>
      <c r="J33151" s="7"/>
      <c r="K33151" s="7"/>
      <c r="N33151" s="7"/>
    </row>
    <row r="33152" spans="4:14" s="1" customFormat="1">
      <c r="D33152" s="32"/>
      <c r="G33152" s="32"/>
      <c r="I33152" s="7"/>
      <c r="J33152" s="7"/>
      <c r="K33152" s="7"/>
      <c r="N33152" s="7"/>
    </row>
    <row r="33153" spans="4:14" s="1" customFormat="1">
      <c r="D33153" s="32"/>
      <c r="G33153" s="32"/>
      <c r="I33153" s="7"/>
      <c r="J33153" s="7"/>
      <c r="K33153" s="7"/>
      <c r="N33153" s="7"/>
    </row>
    <row r="33154" spans="4:14" s="1" customFormat="1">
      <c r="D33154" s="32"/>
      <c r="G33154" s="32"/>
      <c r="I33154" s="7"/>
      <c r="J33154" s="7"/>
      <c r="K33154" s="7"/>
      <c r="N33154" s="7"/>
    </row>
    <row r="33155" spans="4:14" s="1" customFormat="1">
      <c r="D33155" s="32"/>
      <c r="G33155" s="32"/>
      <c r="I33155" s="7"/>
      <c r="J33155" s="7"/>
      <c r="K33155" s="7"/>
      <c r="N33155" s="7"/>
    </row>
    <row r="33156" spans="4:14" s="1" customFormat="1">
      <c r="D33156" s="32"/>
      <c r="G33156" s="32"/>
      <c r="I33156" s="7"/>
      <c r="J33156" s="7"/>
      <c r="K33156" s="7"/>
      <c r="N33156" s="7"/>
    </row>
    <row r="33157" spans="4:14" s="1" customFormat="1">
      <c r="D33157" s="32"/>
      <c r="G33157" s="32"/>
      <c r="I33157" s="7"/>
      <c r="J33157" s="7"/>
      <c r="K33157" s="7"/>
      <c r="N33157" s="7"/>
    </row>
    <row r="33158" spans="4:14" s="1" customFormat="1">
      <c r="D33158" s="32"/>
      <c r="G33158" s="32"/>
      <c r="I33158" s="7"/>
      <c r="J33158" s="7"/>
      <c r="K33158" s="7"/>
      <c r="N33158" s="7"/>
    </row>
    <row r="33159" spans="4:14" s="1" customFormat="1">
      <c r="D33159" s="32"/>
      <c r="G33159" s="32"/>
      <c r="I33159" s="7"/>
      <c r="J33159" s="7"/>
      <c r="K33159" s="7"/>
      <c r="N33159" s="7"/>
    </row>
    <row r="33160" spans="4:14" s="1" customFormat="1">
      <c r="D33160" s="32"/>
      <c r="G33160" s="32"/>
      <c r="I33160" s="7"/>
      <c r="J33160" s="7"/>
      <c r="K33160" s="7"/>
      <c r="N33160" s="7"/>
    </row>
    <row r="33161" spans="4:14" s="1" customFormat="1">
      <c r="D33161" s="32"/>
      <c r="G33161" s="32"/>
      <c r="I33161" s="7"/>
      <c r="J33161" s="7"/>
      <c r="K33161" s="7"/>
      <c r="N33161" s="7"/>
    </row>
    <row r="33162" spans="4:14" s="1" customFormat="1">
      <c r="D33162" s="32"/>
      <c r="G33162" s="32"/>
      <c r="I33162" s="7"/>
      <c r="J33162" s="7"/>
      <c r="K33162" s="7"/>
      <c r="N33162" s="7"/>
    </row>
    <row r="33163" spans="4:14" s="1" customFormat="1">
      <c r="D33163" s="32"/>
      <c r="G33163" s="32"/>
      <c r="I33163" s="7"/>
      <c r="J33163" s="7"/>
      <c r="K33163" s="7"/>
      <c r="N33163" s="7"/>
    </row>
    <row r="33164" spans="4:14" s="1" customFormat="1">
      <c r="D33164" s="32"/>
      <c r="G33164" s="32"/>
      <c r="I33164" s="7"/>
      <c r="J33164" s="7"/>
      <c r="K33164" s="7"/>
      <c r="N33164" s="7"/>
    </row>
    <row r="33165" spans="4:14" s="1" customFormat="1">
      <c r="D33165" s="32"/>
      <c r="G33165" s="32"/>
      <c r="I33165" s="7"/>
      <c r="J33165" s="7"/>
      <c r="K33165" s="7"/>
      <c r="N33165" s="7"/>
    </row>
    <row r="33166" spans="4:14" s="1" customFormat="1">
      <c r="D33166" s="32"/>
      <c r="G33166" s="32"/>
      <c r="I33166" s="7"/>
      <c r="J33166" s="7"/>
      <c r="K33166" s="7"/>
      <c r="N33166" s="7"/>
    </row>
    <row r="33167" spans="4:14" s="1" customFormat="1">
      <c r="D33167" s="32"/>
      <c r="G33167" s="32"/>
      <c r="I33167" s="7"/>
      <c r="J33167" s="7"/>
      <c r="K33167" s="7"/>
      <c r="N33167" s="7"/>
    </row>
    <row r="33168" spans="4:14" s="1" customFormat="1">
      <c r="D33168" s="32"/>
      <c r="G33168" s="32"/>
      <c r="I33168" s="7"/>
      <c r="J33168" s="7"/>
      <c r="K33168" s="7"/>
      <c r="N33168" s="7"/>
    </row>
    <row r="33169" spans="4:14" s="1" customFormat="1">
      <c r="D33169" s="32"/>
      <c r="G33169" s="32"/>
      <c r="I33169" s="7"/>
      <c r="J33169" s="7"/>
      <c r="K33169" s="7"/>
      <c r="N33169" s="7"/>
    </row>
    <row r="33170" spans="4:14" s="1" customFormat="1">
      <c r="D33170" s="32"/>
      <c r="G33170" s="32"/>
      <c r="I33170" s="7"/>
      <c r="J33170" s="7"/>
      <c r="K33170" s="7"/>
      <c r="N33170" s="7"/>
    </row>
    <row r="33171" spans="4:14" s="1" customFormat="1">
      <c r="D33171" s="32"/>
      <c r="G33171" s="32"/>
      <c r="I33171" s="7"/>
      <c r="J33171" s="7"/>
      <c r="K33171" s="7"/>
      <c r="N33171" s="7"/>
    </row>
    <row r="33172" spans="4:14" s="1" customFormat="1">
      <c r="D33172" s="32"/>
      <c r="G33172" s="32"/>
      <c r="I33172" s="7"/>
      <c r="J33172" s="7"/>
      <c r="K33172" s="7"/>
      <c r="N33172" s="7"/>
    </row>
    <row r="33173" spans="4:14" s="1" customFormat="1">
      <c r="D33173" s="32"/>
      <c r="G33173" s="32"/>
      <c r="I33173" s="7"/>
      <c r="J33173" s="7"/>
      <c r="K33173" s="7"/>
      <c r="N33173" s="7"/>
    </row>
    <row r="33174" spans="4:14" s="1" customFormat="1">
      <c r="D33174" s="32"/>
      <c r="G33174" s="32"/>
      <c r="I33174" s="7"/>
      <c r="J33174" s="7"/>
      <c r="K33174" s="7"/>
      <c r="N33174" s="7"/>
    </row>
    <row r="33175" spans="4:14" s="1" customFormat="1">
      <c r="D33175" s="32"/>
      <c r="G33175" s="32"/>
      <c r="I33175" s="7"/>
      <c r="J33175" s="7"/>
      <c r="K33175" s="7"/>
      <c r="N33175" s="7"/>
    </row>
    <row r="33176" spans="4:14" s="1" customFormat="1">
      <c r="D33176" s="32"/>
      <c r="G33176" s="32"/>
      <c r="I33176" s="7"/>
      <c r="J33176" s="7"/>
      <c r="K33176" s="7"/>
      <c r="N33176" s="7"/>
    </row>
    <row r="33177" spans="4:14" s="1" customFormat="1">
      <c r="D33177" s="32"/>
      <c r="G33177" s="32"/>
      <c r="I33177" s="7"/>
      <c r="J33177" s="7"/>
      <c r="K33177" s="7"/>
      <c r="N33177" s="7"/>
    </row>
    <row r="33178" spans="4:14" s="1" customFormat="1">
      <c r="D33178" s="32"/>
      <c r="G33178" s="32"/>
      <c r="I33178" s="7"/>
      <c r="J33178" s="7"/>
      <c r="K33178" s="7"/>
      <c r="N33178" s="7"/>
    </row>
    <row r="33179" spans="4:14" s="1" customFormat="1">
      <c r="D33179" s="32"/>
      <c r="G33179" s="32"/>
      <c r="I33179" s="7"/>
      <c r="J33179" s="7"/>
      <c r="K33179" s="7"/>
      <c r="N33179" s="7"/>
    </row>
    <row r="33180" spans="4:14" s="1" customFormat="1">
      <c r="D33180" s="32"/>
      <c r="G33180" s="32"/>
      <c r="I33180" s="7"/>
      <c r="J33180" s="7"/>
      <c r="K33180" s="7"/>
      <c r="N33180" s="7"/>
    </row>
    <row r="33181" spans="4:14" s="1" customFormat="1">
      <c r="D33181" s="32"/>
      <c r="G33181" s="32"/>
      <c r="I33181" s="7"/>
      <c r="J33181" s="7"/>
      <c r="K33181" s="7"/>
      <c r="N33181" s="7"/>
    </row>
    <row r="33182" spans="4:14" s="1" customFormat="1">
      <c r="D33182" s="32"/>
      <c r="G33182" s="32"/>
      <c r="I33182" s="7"/>
      <c r="J33182" s="7"/>
      <c r="K33182" s="7"/>
      <c r="N33182" s="7"/>
    </row>
    <row r="33183" spans="4:14" s="1" customFormat="1">
      <c r="D33183" s="32"/>
      <c r="G33183" s="32"/>
      <c r="I33183" s="7"/>
      <c r="J33183" s="7"/>
      <c r="K33183" s="7"/>
      <c r="N33183" s="7"/>
    </row>
    <row r="33184" spans="4:14" s="1" customFormat="1">
      <c r="D33184" s="32"/>
      <c r="G33184" s="32"/>
      <c r="I33184" s="7"/>
      <c r="J33184" s="7"/>
      <c r="K33184" s="7"/>
      <c r="N33184" s="7"/>
    </row>
    <row r="33185" spans="4:14" s="1" customFormat="1">
      <c r="D33185" s="32"/>
      <c r="G33185" s="32"/>
      <c r="I33185" s="7"/>
      <c r="J33185" s="7"/>
      <c r="K33185" s="7"/>
      <c r="N33185" s="7"/>
    </row>
    <row r="33186" spans="4:14" s="1" customFormat="1">
      <c r="D33186" s="32"/>
      <c r="G33186" s="32"/>
      <c r="I33186" s="7"/>
      <c r="J33186" s="7"/>
      <c r="K33186" s="7"/>
      <c r="N33186" s="7"/>
    </row>
    <row r="33187" spans="4:14" s="1" customFormat="1">
      <c r="D33187" s="32"/>
      <c r="G33187" s="32"/>
      <c r="I33187" s="7"/>
      <c r="J33187" s="7"/>
      <c r="K33187" s="7"/>
      <c r="N33187" s="7"/>
    </row>
    <row r="33188" spans="4:14" s="1" customFormat="1">
      <c r="D33188" s="32"/>
      <c r="G33188" s="32"/>
      <c r="I33188" s="7"/>
      <c r="J33188" s="7"/>
      <c r="K33188" s="7"/>
      <c r="N33188" s="7"/>
    </row>
    <row r="33189" spans="4:14" s="1" customFormat="1">
      <c r="D33189" s="32"/>
      <c r="G33189" s="32"/>
      <c r="I33189" s="7"/>
      <c r="J33189" s="7"/>
      <c r="K33189" s="7"/>
      <c r="N33189" s="7"/>
    </row>
    <row r="33190" spans="4:14" s="1" customFormat="1">
      <c r="D33190" s="32"/>
      <c r="G33190" s="32"/>
      <c r="I33190" s="7"/>
      <c r="J33190" s="7"/>
      <c r="K33190" s="7"/>
      <c r="N33190" s="7"/>
    </row>
    <row r="33191" spans="4:14" s="1" customFormat="1">
      <c r="D33191" s="32"/>
      <c r="G33191" s="32"/>
      <c r="I33191" s="7"/>
      <c r="J33191" s="7"/>
      <c r="K33191" s="7"/>
      <c r="N33191" s="7"/>
    </row>
    <row r="33192" spans="4:14" s="1" customFormat="1">
      <c r="D33192" s="32"/>
      <c r="G33192" s="32"/>
      <c r="I33192" s="7"/>
      <c r="J33192" s="7"/>
      <c r="K33192" s="7"/>
      <c r="N33192" s="7"/>
    </row>
    <row r="33193" spans="4:14" s="1" customFormat="1">
      <c r="D33193" s="32"/>
      <c r="G33193" s="32"/>
      <c r="I33193" s="7"/>
      <c r="J33193" s="7"/>
      <c r="K33193" s="7"/>
      <c r="N33193" s="7"/>
    </row>
    <row r="33194" spans="4:14" s="1" customFormat="1">
      <c r="D33194" s="32"/>
      <c r="G33194" s="32"/>
      <c r="I33194" s="7"/>
      <c r="J33194" s="7"/>
      <c r="K33194" s="7"/>
      <c r="N33194" s="7"/>
    </row>
    <row r="33195" spans="4:14" s="1" customFormat="1">
      <c r="D33195" s="32"/>
      <c r="G33195" s="32"/>
      <c r="I33195" s="7"/>
      <c r="J33195" s="7"/>
      <c r="K33195" s="7"/>
      <c r="N33195" s="7"/>
    </row>
    <row r="33196" spans="4:14" s="1" customFormat="1">
      <c r="D33196" s="32"/>
      <c r="G33196" s="32"/>
      <c r="I33196" s="7"/>
      <c r="J33196" s="7"/>
      <c r="K33196" s="7"/>
      <c r="N33196" s="7"/>
    </row>
    <row r="33197" spans="4:14" s="1" customFormat="1">
      <c r="D33197" s="32"/>
      <c r="G33197" s="32"/>
      <c r="I33197" s="7"/>
      <c r="J33197" s="7"/>
      <c r="K33197" s="7"/>
      <c r="N33197" s="7"/>
    </row>
    <row r="33198" spans="4:14" s="1" customFormat="1">
      <c r="D33198" s="32"/>
      <c r="G33198" s="32"/>
      <c r="I33198" s="7"/>
      <c r="J33198" s="7"/>
      <c r="K33198" s="7"/>
      <c r="N33198" s="7"/>
    </row>
    <row r="33199" spans="4:14" s="1" customFormat="1">
      <c r="D33199" s="32"/>
      <c r="G33199" s="32"/>
      <c r="I33199" s="7"/>
      <c r="J33199" s="7"/>
      <c r="K33199" s="7"/>
      <c r="N33199" s="7"/>
    </row>
    <row r="33200" spans="4:14" s="1" customFormat="1">
      <c r="D33200" s="32"/>
      <c r="G33200" s="32"/>
      <c r="I33200" s="7"/>
      <c r="J33200" s="7"/>
      <c r="K33200" s="7"/>
      <c r="N33200" s="7"/>
    </row>
    <row r="33201" spans="4:14" s="1" customFormat="1">
      <c r="D33201" s="32"/>
      <c r="G33201" s="32"/>
      <c r="I33201" s="7"/>
      <c r="J33201" s="7"/>
      <c r="K33201" s="7"/>
      <c r="N33201" s="7"/>
    </row>
    <row r="33202" spans="4:14" s="1" customFormat="1">
      <c r="D33202" s="32"/>
      <c r="G33202" s="32"/>
      <c r="I33202" s="7"/>
      <c r="J33202" s="7"/>
      <c r="K33202" s="7"/>
      <c r="N33202" s="7"/>
    </row>
    <row r="33203" spans="4:14" s="1" customFormat="1">
      <c r="D33203" s="32"/>
      <c r="G33203" s="32"/>
      <c r="I33203" s="7"/>
      <c r="J33203" s="7"/>
      <c r="K33203" s="7"/>
      <c r="N33203" s="7"/>
    </row>
    <row r="33204" spans="4:14" s="1" customFormat="1">
      <c r="D33204" s="32"/>
      <c r="G33204" s="32"/>
      <c r="I33204" s="7"/>
      <c r="J33204" s="7"/>
      <c r="K33204" s="7"/>
      <c r="N33204" s="7"/>
    </row>
    <row r="33205" spans="4:14" s="1" customFormat="1">
      <c r="D33205" s="32"/>
      <c r="G33205" s="32"/>
      <c r="I33205" s="7"/>
      <c r="J33205" s="7"/>
      <c r="K33205" s="7"/>
      <c r="N33205" s="7"/>
    </row>
    <row r="33206" spans="4:14" s="1" customFormat="1">
      <c r="D33206" s="32"/>
      <c r="G33206" s="32"/>
      <c r="I33206" s="7"/>
      <c r="J33206" s="7"/>
      <c r="K33206" s="7"/>
      <c r="N33206" s="7"/>
    </row>
    <row r="33207" spans="4:14" s="1" customFormat="1">
      <c r="D33207" s="32"/>
      <c r="G33207" s="32"/>
      <c r="I33207" s="7"/>
      <c r="J33207" s="7"/>
      <c r="K33207" s="7"/>
      <c r="N33207" s="7"/>
    </row>
    <row r="33208" spans="4:14" s="1" customFormat="1">
      <c r="D33208" s="32"/>
      <c r="G33208" s="32"/>
      <c r="I33208" s="7"/>
      <c r="J33208" s="7"/>
      <c r="K33208" s="7"/>
      <c r="N33208" s="7"/>
    </row>
    <row r="33209" spans="4:14" s="1" customFormat="1">
      <c r="D33209" s="32"/>
      <c r="G33209" s="32"/>
      <c r="I33209" s="7"/>
      <c r="J33209" s="7"/>
      <c r="K33209" s="7"/>
      <c r="N33209" s="7"/>
    </row>
    <row r="33210" spans="4:14" s="1" customFormat="1">
      <c r="D33210" s="32"/>
      <c r="G33210" s="32"/>
      <c r="I33210" s="7"/>
      <c r="J33210" s="7"/>
      <c r="K33210" s="7"/>
      <c r="N33210" s="7"/>
    </row>
    <row r="33211" spans="4:14" s="1" customFormat="1">
      <c r="D33211" s="32"/>
      <c r="G33211" s="32"/>
      <c r="I33211" s="7"/>
      <c r="J33211" s="7"/>
      <c r="K33211" s="7"/>
      <c r="N33211" s="7"/>
    </row>
    <row r="33212" spans="4:14" s="1" customFormat="1">
      <c r="D33212" s="32"/>
      <c r="G33212" s="32"/>
      <c r="I33212" s="7"/>
      <c r="J33212" s="7"/>
      <c r="K33212" s="7"/>
      <c r="N33212" s="7"/>
    </row>
    <row r="33213" spans="4:14" s="1" customFormat="1">
      <c r="D33213" s="32"/>
      <c r="G33213" s="32"/>
      <c r="I33213" s="7"/>
      <c r="J33213" s="7"/>
      <c r="K33213" s="7"/>
      <c r="N33213" s="7"/>
    </row>
    <row r="33214" spans="4:14" s="1" customFormat="1">
      <c r="D33214" s="32"/>
      <c r="G33214" s="32"/>
      <c r="I33214" s="7"/>
      <c r="J33214" s="7"/>
      <c r="K33214" s="7"/>
      <c r="N33214" s="7"/>
    </row>
    <row r="33215" spans="4:14" s="1" customFormat="1">
      <c r="D33215" s="32"/>
      <c r="G33215" s="32"/>
      <c r="I33215" s="7"/>
      <c r="J33215" s="7"/>
      <c r="K33215" s="7"/>
      <c r="N33215" s="7"/>
    </row>
    <row r="33216" spans="4:14" s="1" customFormat="1">
      <c r="D33216" s="32"/>
      <c r="G33216" s="32"/>
      <c r="I33216" s="7"/>
      <c r="J33216" s="7"/>
      <c r="K33216" s="7"/>
      <c r="N33216" s="7"/>
    </row>
    <row r="33217" spans="4:14" s="1" customFormat="1">
      <c r="D33217" s="32"/>
      <c r="G33217" s="32"/>
      <c r="I33217" s="7"/>
      <c r="J33217" s="7"/>
      <c r="K33217" s="7"/>
      <c r="N33217" s="7"/>
    </row>
    <row r="33218" spans="4:14" s="1" customFormat="1">
      <c r="D33218" s="32"/>
      <c r="G33218" s="32"/>
      <c r="I33218" s="7"/>
      <c r="J33218" s="7"/>
      <c r="K33218" s="7"/>
      <c r="N33218" s="7"/>
    </row>
    <row r="33219" spans="4:14" s="1" customFormat="1">
      <c r="D33219" s="32"/>
      <c r="G33219" s="32"/>
      <c r="I33219" s="7"/>
      <c r="J33219" s="7"/>
      <c r="K33219" s="7"/>
      <c r="N33219" s="7"/>
    </row>
    <row r="33220" spans="4:14" s="1" customFormat="1">
      <c r="D33220" s="32"/>
      <c r="G33220" s="32"/>
      <c r="I33220" s="7"/>
      <c r="J33220" s="7"/>
      <c r="K33220" s="7"/>
      <c r="N33220" s="7"/>
    </row>
    <row r="33221" spans="4:14" s="1" customFormat="1">
      <c r="D33221" s="32"/>
      <c r="G33221" s="32"/>
      <c r="I33221" s="7"/>
      <c r="J33221" s="7"/>
      <c r="K33221" s="7"/>
      <c r="N33221" s="7"/>
    </row>
    <row r="33222" spans="4:14" s="1" customFormat="1">
      <c r="D33222" s="32"/>
      <c r="G33222" s="32"/>
      <c r="I33222" s="7"/>
      <c r="J33222" s="7"/>
      <c r="K33222" s="7"/>
      <c r="N33222" s="7"/>
    </row>
    <row r="33223" spans="4:14" s="1" customFormat="1">
      <c r="D33223" s="32"/>
      <c r="G33223" s="32"/>
      <c r="I33223" s="7"/>
      <c r="J33223" s="7"/>
      <c r="K33223" s="7"/>
      <c r="N33223" s="7"/>
    </row>
    <row r="33224" spans="4:14" s="1" customFormat="1">
      <c r="D33224" s="32"/>
      <c r="G33224" s="32"/>
      <c r="I33224" s="7"/>
      <c r="J33224" s="7"/>
      <c r="K33224" s="7"/>
      <c r="N33224" s="7"/>
    </row>
    <row r="33225" spans="4:14" s="1" customFormat="1">
      <c r="D33225" s="32"/>
      <c r="G33225" s="32"/>
      <c r="I33225" s="7"/>
      <c r="J33225" s="7"/>
      <c r="K33225" s="7"/>
      <c r="N33225" s="7"/>
    </row>
    <row r="33226" spans="4:14" s="1" customFormat="1">
      <c r="D33226" s="32"/>
      <c r="G33226" s="32"/>
      <c r="I33226" s="7"/>
      <c r="J33226" s="7"/>
      <c r="K33226" s="7"/>
      <c r="N33226" s="7"/>
    </row>
    <row r="33227" spans="4:14" s="1" customFormat="1">
      <c r="D33227" s="32"/>
      <c r="G33227" s="32"/>
      <c r="I33227" s="7"/>
      <c r="J33227" s="7"/>
      <c r="K33227" s="7"/>
      <c r="N33227" s="7"/>
    </row>
    <row r="33228" spans="4:14" s="1" customFormat="1">
      <c r="D33228" s="32"/>
      <c r="G33228" s="32"/>
      <c r="I33228" s="7"/>
      <c r="J33228" s="7"/>
      <c r="K33228" s="7"/>
      <c r="N33228" s="7"/>
    </row>
    <row r="33229" spans="4:14" s="1" customFormat="1">
      <c r="D33229" s="32"/>
      <c r="G33229" s="32"/>
      <c r="I33229" s="7"/>
      <c r="J33229" s="7"/>
      <c r="K33229" s="7"/>
      <c r="N33229" s="7"/>
    </row>
    <row r="33230" spans="4:14" s="1" customFormat="1">
      <c r="D33230" s="32"/>
      <c r="G33230" s="32"/>
      <c r="I33230" s="7"/>
      <c r="J33230" s="7"/>
      <c r="K33230" s="7"/>
      <c r="N33230" s="7"/>
    </row>
    <row r="33231" spans="4:14" s="1" customFormat="1">
      <c r="D33231" s="32"/>
      <c r="G33231" s="32"/>
      <c r="I33231" s="7"/>
      <c r="J33231" s="7"/>
      <c r="K33231" s="7"/>
      <c r="N33231" s="7"/>
    </row>
    <row r="33232" spans="4:14" s="1" customFormat="1">
      <c r="D33232" s="32"/>
      <c r="G33232" s="32"/>
      <c r="I33232" s="7"/>
      <c r="J33232" s="7"/>
      <c r="K33232" s="7"/>
      <c r="N33232" s="7"/>
    </row>
    <row r="33233" spans="4:14" s="1" customFormat="1">
      <c r="D33233" s="32"/>
      <c r="G33233" s="32"/>
      <c r="I33233" s="7"/>
      <c r="J33233" s="7"/>
      <c r="K33233" s="7"/>
      <c r="N33233" s="7"/>
    </row>
    <row r="33234" spans="4:14" s="1" customFormat="1">
      <c r="D33234" s="32"/>
      <c r="G33234" s="32"/>
      <c r="I33234" s="7"/>
      <c r="J33234" s="7"/>
      <c r="K33234" s="7"/>
      <c r="N33234" s="7"/>
    </row>
    <row r="33235" spans="4:14" s="1" customFormat="1">
      <c r="D33235" s="32"/>
      <c r="G33235" s="32"/>
      <c r="I33235" s="7"/>
      <c r="J33235" s="7"/>
      <c r="K33235" s="7"/>
      <c r="N33235" s="7"/>
    </row>
    <row r="33236" spans="4:14" s="1" customFormat="1">
      <c r="D33236" s="32"/>
      <c r="G33236" s="32"/>
      <c r="I33236" s="7"/>
      <c r="J33236" s="7"/>
      <c r="K33236" s="7"/>
      <c r="N33236" s="7"/>
    </row>
    <row r="33237" spans="4:14" s="1" customFormat="1">
      <c r="D33237" s="32"/>
      <c r="G33237" s="32"/>
      <c r="I33237" s="7"/>
      <c r="J33237" s="7"/>
      <c r="K33237" s="7"/>
      <c r="N33237" s="7"/>
    </row>
    <row r="33238" spans="4:14" s="1" customFormat="1">
      <c r="D33238" s="32"/>
      <c r="G33238" s="32"/>
      <c r="I33238" s="7"/>
      <c r="J33238" s="7"/>
      <c r="K33238" s="7"/>
      <c r="N33238" s="7"/>
    </row>
    <row r="33239" spans="4:14" s="1" customFormat="1">
      <c r="D33239" s="32"/>
      <c r="G33239" s="32"/>
      <c r="I33239" s="7"/>
      <c r="J33239" s="7"/>
      <c r="K33239" s="7"/>
      <c r="N33239" s="7"/>
    </row>
    <row r="33240" spans="4:14" s="1" customFormat="1">
      <c r="D33240" s="32"/>
      <c r="G33240" s="32"/>
      <c r="I33240" s="7"/>
      <c r="J33240" s="7"/>
      <c r="K33240" s="7"/>
      <c r="N33240" s="7"/>
    </row>
    <row r="33241" spans="4:14" s="1" customFormat="1">
      <c r="D33241" s="32"/>
      <c r="G33241" s="32"/>
      <c r="I33241" s="7"/>
      <c r="J33241" s="7"/>
      <c r="K33241" s="7"/>
      <c r="N33241" s="7"/>
    </row>
    <row r="33242" spans="4:14" s="1" customFormat="1">
      <c r="D33242" s="32"/>
      <c r="G33242" s="32"/>
      <c r="I33242" s="7"/>
      <c r="J33242" s="7"/>
      <c r="K33242" s="7"/>
      <c r="N33242" s="7"/>
    </row>
    <row r="33243" spans="4:14" s="1" customFormat="1">
      <c r="D33243" s="32"/>
      <c r="G33243" s="32"/>
      <c r="I33243" s="7"/>
      <c r="J33243" s="7"/>
      <c r="K33243" s="7"/>
      <c r="N33243" s="7"/>
    </row>
    <row r="33244" spans="4:14" s="1" customFormat="1">
      <c r="D33244" s="32"/>
      <c r="G33244" s="32"/>
      <c r="I33244" s="7"/>
      <c r="J33244" s="7"/>
      <c r="K33244" s="7"/>
      <c r="N33244" s="7"/>
    </row>
    <row r="33245" spans="4:14" s="1" customFormat="1">
      <c r="D33245" s="32"/>
      <c r="G33245" s="32"/>
      <c r="I33245" s="7"/>
      <c r="J33245" s="7"/>
      <c r="K33245" s="7"/>
      <c r="N33245" s="7"/>
    </row>
    <row r="33246" spans="4:14" s="1" customFormat="1">
      <c r="D33246" s="32"/>
      <c r="G33246" s="32"/>
      <c r="I33246" s="7"/>
      <c r="J33246" s="7"/>
      <c r="K33246" s="7"/>
      <c r="N33246" s="7"/>
    </row>
    <row r="33247" spans="4:14" s="1" customFormat="1">
      <c r="D33247" s="32"/>
      <c r="G33247" s="32"/>
      <c r="I33247" s="7"/>
      <c r="J33247" s="7"/>
      <c r="K33247" s="7"/>
      <c r="N33247" s="7"/>
    </row>
    <row r="33248" spans="4:14" s="1" customFormat="1">
      <c r="D33248" s="32"/>
      <c r="G33248" s="32"/>
      <c r="I33248" s="7"/>
      <c r="J33248" s="7"/>
      <c r="K33248" s="7"/>
      <c r="N33248" s="7"/>
    </row>
    <row r="33249" spans="4:14" s="1" customFormat="1">
      <c r="D33249" s="32"/>
      <c r="G33249" s="32"/>
      <c r="I33249" s="7"/>
      <c r="J33249" s="7"/>
      <c r="K33249" s="7"/>
      <c r="N33249" s="7"/>
    </row>
    <row r="33250" spans="4:14" s="1" customFormat="1">
      <c r="D33250" s="32"/>
      <c r="G33250" s="32"/>
      <c r="I33250" s="7"/>
      <c r="J33250" s="7"/>
      <c r="K33250" s="7"/>
      <c r="N33250" s="7"/>
    </row>
    <row r="33251" spans="4:14" s="1" customFormat="1">
      <c r="D33251" s="32"/>
      <c r="G33251" s="32"/>
      <c r="I33251" s="7"/>
      <c r="J33251" s="7"/>
      <c r="K33251" s="7"/>
      <c r="N33251" s="7"/>
    </row>
    <row r="33252" spans="4:14" s="1" customFormat="1">
      <c r="D33252" s="32"/>
      <c r="G33252" s="32"/>
      <c r="I33252" s="7"/>
      <c r="J33252" s="7"/>
      <c r="K33252" s="7"/>
      <c r="N33252" s="7"/>
    </row>
    <row r="33253" spans="4:14" s="1" customFormat="1">
      <c r="D33253" s="32"/>
      <c r="G33253" s="32"/>
      <c r="I33253" s="7"/>
      <c r="J33253" s="7"/>
      <c r="K33253" s="7"/>
      <c r="N33253" s="7"/>
    </row>
    <row r="33254" spans="4:14" s="1" customFormat="1">
      <c r="D33254" s="32"/>
      <c r="G33254" s="32"/>
      <c r="I33254" s="7"/>
      <c r="J33254" s="7"/>
      <c r="K33254" s="7"/>
      <c r="N33254" s="7"/>
    </row>
    <row r="33255" spans="4:14" s="1" customFormat="1">
      <c r="D33255" s="32"/>
      <c r="G33255" s="32"/>
      <c r="I33255" s="7"/>
      <c r="J33255" s="7"/>
      <c r="K33255" s="7"/>
      <c r="N33255" s="7"/>
    </row>
    <row r="33256" spans="4:14" s="1" customFormat="1">
      <c r="D33256" s="32"/>
      <c r="G33256" s="32"/>
      <c r="I33256" s="7"/>
      <c r="J33256" s="7"/>
      <c r="K33256" s="7"/>
      <c r="N33256" s="7"/>
    </row>
    <row r="33257" spans="4:14" s="1" customFormat="1">
      <c r="D33257" s="32"/>
      <c r="G33257" s="32"/>
      <c r="I33257" s="7"/>
      <c r="J33257" s="7"/>
      <c r="K33257" s="7"/>
      <c r="N33257" s="7"/>
    </row>
    <row r="33258" spans="4:14" s="1" customFormat="1">
      <c r="D33258" s="32"/>
      <c r="G33258" s="32"/>
      <c r="I33258" s="7"/>
      <c r="J33258" s="7"/>
      <c r="K33258" s="7"/>
      <c r="N33258" s="7"/>
    </row>
    <row r="33259" spans="4:14" s="1" customFormat="1">
      <c r="D33259" s="32"/>
      <c r="G33259" s="32"/>
      <c r="I33259" s="7"/>
      <c r="J33259" s="7"/>
      <c r="K33259" s="7"/>
      <c r="N33259" s="7"/>
    </row>
    <row r="33260" spans="4:14" s="1" customFormat="1">
      <c r="D33260" s="32"/>
      <c r="G33260" s="32"/>
      <c r="I33260" s="7"/>
      <c r="J33260" s="7"/>
      <c r="K33260" s="7"/>
      <c r="N33260" s="7"/>
    </row>
    <row r="33261" spans="4:14" s="1" customFormat="1">
      <c r="D33261" s="32"/>
      <c r="G33261" s="32"/>
      <c r="I33261" s="7"/>
      <c r="J33261" s="7"/>
      <c r="K33261" s="7"/>
      <c r="N33261" s="7"/>
    </row>
    <row r="33262" spans="4:14" s="1" customFormat="1">
      <c r="D33262" s="32"/>
      <c r="G33262" s="32"/>
      <c r="I33262" s="7"/>
      <c r="J33262" s="7"/>
      <c r="K33262" s="7"/>
      <c r="N33262" s="7"/>
    </row>
    <row r="33263" spans="4:14" s="1" customFormat="1">
      <c r="D33263" s="32"/>
      <c r="G33263" s="32"/>
      <c r="I33263" s="7"/>
      <c r="J33263" s="7"/>
      <c r="K33263" s="7"/>
      <c r="N33263" s="7"/>
    </row>
    <row r="33264" spans="4:14" s="1" customFormat="1">
      <c r="D33264" s="32"/>
      <c r="G33264" s="32"/>
      <c r="I33264" s="7"/>
      <c r="J33264" s="7"/>
      <c r="K33264" s="7"/>
      <c r="N33264" s="7"/>
    </row>
    <row r="33265" spans="4:14" s="1" customFormat="1">
      <c r="D33265" s="32"/>
      <c r="G33265" s="32"/>
      <c r="I33265" s="7"/>
      <c r="J33265" s="7"/>
      <c r="K33265" s="7"/>
      <c r="N33265" s="7"/>
    </row>
    <row r="33266" spans="4:14" s="1" customFormat="1">
      <c r="D33266" s="32"/>
      <c r="G33266" s="32"/>
      <c r="I33266" s="7"/>
      <c r="J33266" s="7"/>
      <c r="K33266" s="7"/>
      <c r="N33266" s="7"/>
    </row>
    <row r="33267" spans="4:14" s="1" customFormat="1">
      <c r="D33267" s="32"/>
      <c r="G33267" s="32"/>
      <c r="I33267" s="7"/>
      <c r="J33267" s="7"/>
      <c r="K33267" s="7"/>
      <c r="N33267" s="7"/>
    </row>
    <row r="33268" spans="4:14" s="1" customFormat="1">
      <c r="D33268" s="32"/>
      <c r="G33268" s="32"/>
      <c r="I33268" s="7"/>
      <c r="J33268" s="7"/>
      <c r="K33268" s="7"/>
      <c r="N33268" s="7"/>
    </row>
    <row r="33269" spans="4:14" s="1" customFormat="1">
      <c r="D33269" s="32"/>
      <c r="G33269" s="32"/>
      <c r="I33269" s="7"/>
      <c r="J33269" s="7"/>
      <c r="K33269" s="7"/>
      <c r="N33269" s="7"/>
    </row>
    <row r="33270" spans="4:14" s="1" customFormat="1">
      <c r="D33270" s="32"/>
      <c r="G33270" s="32"/>
      <c r="I33270" s="7"/>
      <c r="J33270" s="7"/>
      <c r="K33270" s="7"/>
      <c r="N33270" s="7"/>
    </row>
    <row r="33271" spans="4:14" s="1" customFormat="1">
      <c r="D33271" s="32"/>
      <c r="G33271" s="32"/>
      <c r="I33271" s="7"/>
      <c r="J33271" s="7"/>
      <c r="K33271" s="7"/>
      <c r="N33271" s="7"/>
    </row>
    <row r="33272" spans="4:14" s="1" customFormat="1">
      <c r="D33272" s="32"/>
      <c r="G33272" s="32"/>
      <c r="I33272" s="7"/>
      <c r="J33272" s="7"/>
      <c r="K33272" s="7"/>
      <c r="N33272" s="7"/>
    </row>
    <row r="33273" spans="4:14" s="1" customFormat="1">
      <c r="D33273" s="32"/>
      <c r="G33273" s="32"/>
      <c r="I33273" s="7"/>
      <c r="J33273" s="7"/>
      <c r="K33273" s="7"/>
      <c r="N33273" s="7"/>
    </row>
    <row r="33274" spans="4:14" s="1" customFormat="1">
      <c r="D33274" s="32"/>
      <c r="G33274" s="32"/>
      <c r="I33274" s="7"/>
      <c r="J33274" s="7"/>
      <c r="K33274" s="7"/>
      <c r="N33274" s="7"/>
    </row>
    <row r="33275" spans="4:14" s="1" customFormat="1">
      <c r="D33275" s="32"/>
      <c r="G33275" s="32"/>
      <c r="I33275" s="7"/>
      <c r="J33275" s="7"/>
      <c r="K33275" s="7"/>
      <c r="N33275" s="7"/>
    </row>
    <row r="33276" spans="4:14" s="1" customFormat="1">
      <c r="D33276" s="32"/>
      <c r="G33276" s="32"/>
      <c r="I33276" s="7"/>
      <c r="J33276" s="7"/>
      <c r="K33276" s="7"/>
      <c r="N33276" s="7"/>
    </row>
    <row r="33277" spans="4:14" s="1" customFormat="1">
      <c r="D33277" s="32"/>
      <c r="G33277" s="32"/>
      <c r="I33277" s="7"/>
      <c r="J33277" s="7"/>
      <c r="K33277" s="7"/>
      <c r="N33277" s="7"/>
    </row>
    <row r="33278" spans="4:14" s="1" customFormat="1">
      <c r="D33278" s="32"/>
      <c r="G33278" s="32"/>
      <c r="I33278" s="7"/>
      <c r="J33278" s="7"/>
      <c r="K33278" s="7"/>
      <c r="N33278" s="7"/>
    </row>
    <row r="33279" spans="4:14" s="1" customFormat="1">
      <c r="D33279" s="32"/>
      <c r="G33279" s="32"/>
      <c r="I33279" s="7"/>
      <c r="J33279" s="7"/>
      <c r="K33279" s="7"/>
      <c r="N33279" s="7"/>
    </row>
    <row r="33280" spans="4:14" s="1" customFormat="1">
      <c r="D33280" s="32"/>
      <c r="G33280" s="32"/>
      <c r="I33280" s="7"/>
      <c r="J33280" s="7"/>
      <c r="K33280" s="7"/>
      <c r="N33280" s="7"/>
    </row>
    <row r="33281" spans="4:14" s="1" customFormat="1">
      <c r="D33281" s="32"/>
      <c r="G33281" s="32"/>
      <c r="I33281" s="7"/>
      <c r="J33281" s="7"/>
      <c r="K33281" s="7"/>
      <c r="N33281" s="7"/>
    </row>
    <row r="33282" spans="4:14" s="1" customFormat="1">
      <c r="D33282" s="32"/>
      <c r="G33282" s="32"/>
      <c r="I33282" s="7"/>
      <c r="J33282" s="7"/>
      <c r="K33282" s="7"/>
      <c r="N33282" s="7"/>
    </row>
    <row r="33283" spans="4:14" s="1" customFormat="1">
      <c r="D33283" s="32"/>
      <c r="G33283" s="32"/>
      <c r="I33283" s="7"/>
      <c r="J33283" s="7"/>
      <c r="K33283" s="7"/>
      <c r="N33283" s="7"/>
    </row>
    <row r="33284" spans="4:14" s="1" customFormat="1">
      <c r="D33284" s="32"/>
      <c r="G33284" s="32"/>
      <c r="I33284" s="7"/>
      <c r="J33284" s="7"/>
      <c r="K33284" s="7"/>
      <c r="N33284" s="7"/>
    </row>
    <row r="33285" spans="4:14" s="1" customFormat="1">
      <c r="D33285" s="32"/>
      <c r="G33285" s="32"/>
      <c r="I33285" s="7"/>
      <c r="J33285" s="7"/>
      <c r="K33285" s="7"/>
      <c r="N33285" s="7"/>
    </row>
    <row r="33286" spans="4:14" s="1" customFormat="1">
      <c r="D33286" s="32"/>
      <c r="G33286" s="32"/>
      <c r="I33286" s="7"/>
      <c r="J33286" s="7"/>
      <c r="K33286" s="7"/>
      <c r="N33286" s="7"/>
    </row>
    <row r="33287" spans="4:14" s="1" customFormat="1">
      <c r="D33287" s="32"/>
      <c r="G33287" s="32"/>
      <c r="I33287" s="7"/>
      <c r="J33287" s="7"/>
      <c r="K33287" s="7"/>
      <c r="N33287" s="7"/>
    </row>
    <row r="33288" spans="4:14" s="1" customFormat="1">
      <c r="D33288" s="32"/>
      <c r="G33288" s="32"/>
      <c r="I33288" s="7"/>
      <c r="J33288" s="7"/>
      <c r="K33288" s="7"/>
      <c r="N33288" s="7"/>
    </row>
    <row r="33289" spans="4:14" s="1" customFormat="1">
      <c r="D33289" s="32"/>
      <c r="G33289" s="32"/>
      <c r="I33289" s="7"/>
      <c r="J33289" s="7"/>
      <c r="K33289" s="7"/>
      <c r="N33289" s="7"/>
    </row>
    <row r="33290" spans="4:14" s="1" customFormat="1">
      <c r="D33290" s="32"/>
      <c r="G33290" s="32"/>
      <c r="I33290" s="7"/>
      <c r="J33290" s="7"/>
      <c r="K33290" s="7"/>
      <c r="N33290" s="7"/>
    </row>
    <row r="33291" spans="4:14" s="1" customFormat="1">
      <c r="D33291" s="32"/>
      <c r="G33291" s="32"/>
      <c r="I33291" s="7"/>
      <c r="J33291" s="7"/>
      <c r="K33291" s="7"/>
      <c r="N33291" s="7"/>
    </row>
    <row r="33292" spans="4:14" s="1" customFormat="1">
      <c r="D33292" s="32"/>
      <c r="G33292" s="32"/>
      <c r="I33292" s="7"/>
      <c r="J33292" s="7"/>
      <c r="K33292" s="7"/>
      <c r="N33292" s="7"/>
    </row>
    <row r="33293" spans="4:14" s="1" customFormat="1">
      <c r="D33293" s="32"/>
      <c r="G33293" s="32"/>
      <c r="I33293" s="7"/>
      <c r="J33293" s="7"/>
      <c r="K33293" s="7"/>
      <c r="N33293" s="7"/>
    </row>
    <row r="33294" spans="4:14" s="1" customFormat="1">
      <c r="D33294" s="32"/>
      <c r="G33294" s="32"/>
      <c r="I33294" s="7"/>
      <c r="J33294" s="7"/>
      <c r="K33294" s="7"/>
      <c r="N33294" s="7"/>
    </row>
    <row r="33295" spans="4:14" s="1" customFormat="1">
      <c r="D33295" s="32"/>
      <c r="G33295" s="32"/>
      <c r="I33295" s="7"/>
      <c r="J33295" s="7"/>
      <c r="K33295" s="7"/>
      <c r="N33295" s="7"/>
    </row>
    <row r="33296" spans="4:14" s="1" customFormat="1">
      <c r="D33296" s="32"/>
      <c r="G33296" s="32"/>
      <c r="I33296" s="7"/>
      <c r="J33296" s="7"/>
      <c r="K33296" s="7"/>
      <c r="N33296" s="7"/>
    </row>
    <row r="33297" spans="4:14" s="1" customFormat="1">
      <c r="D33297" s="32"/>
      <c r="G33297" s="32"/>
      <c r="I33297" s="7"/>
      <c r="J33297" s="7"/>
      <c r="K33297" s="7"/>
      <c r="N33297" s="7"/>
    </row>
    <row r="33298" spans="4:14" s="1" customFormat="1">
      <c r="D33298" s="32"/>
      <c r="G33298" s="32"/>
      <c r="I33298" s="7"/>
      <c r="J33298" s="7"/>
      <c r="K33298" s="7"/>
      <c r="N33298" s="7"/>
    </row>
    <row r="33299" spans="4:14" s="1" customFormat="1">
      <c r="D33299" s="32"/>
      <c r="G33299" s="32"/>
      <c r="I33299" s="7"/>
      <c r="J33299" s="7"/>
      <c r="K33299" s="7"/>
      <c r="N33299" s="7"/>
    </row>
    <row r="33300" spans="4:14" s="1" customFormat="1">
      <c r="D33300" s="32"/>
      <c r="G33300" s="32"/>
      <c r="I33300" s="7"/>
      <c r="J33300" s="7"/>
      <c r="K33300" s="7"/>
      <c r="N33300" s="7"/>
    </row>
    <row r="33301" spans="4:14" s="1" customFormat="1">
      <c r="D33301" s="32"/>
      <c r="G33301" s="32"/>
      <c r="I33301" s="7"/>
      <c r="J33301" s="7"/>
      <c r="K33301" s="7"/>
      <c r="N33301" s="7"/>
    </row>
    <row r="33302" spans="4:14" s="1" customFormat="1">
      <c r="D33302" s="32"/>
      <c r="G33302" s="32"/>
      <c r="I33302" s="7"/>
      <c r="J33302" s="7"/>
      <c r="K33302" s="7"/>
      <c r="N33302" s="7"/>
    </row>
    <row r="33303" spans="4:14" s="1" customFormat="1">
      <c r="D33303" s="32"/>
      <c r="G33303" s="32"/>
      <c r="I33303" s="7"/>
      <c r="J33303" s="7"/>
      <c r="K33303" s="7"/>
      <c r="N33303" s="7"/>
    </row>
    <row r="33304" spans="4:14" s="1" customFormat="1">
      <c r="D33304" s="32"/>
      <c r="G33304" s="32"/>
      <c r="I33304" s="7"/>
      <c r="J33304" s="7"/>
      <c r="K33304" s="7"/>
      <c r="N33304" s="7"/>
    </row>
    <row r="33305" spans="4:14" s="1" customFormat="1">
      <c r="D33305" s="32"/>
      <c r="G33305" s="32"/>
      <c r="I33305" s="7"/>
      <c r="J33305" s="7"/>
      <c r="K33305" s="7"/>
      <c r="N33305" s="7"/>
    </row>
    <row r="33306" spans="4:14" s="1" customFormat="1">
      <c r="D33306" s="32"/>
      <c r="G33306" s="32"/>
      <c r="I33306" s="7"/>
      <c r="J33306" s="7"/>
      <c r="K33306" s="7"/>
      <c r="N33306" s="7"/>
    </row>
    <row r="33307" spans="4:14" s="1" customFormat="1">
      <c r="D33307" s="32"/>
      <c r="G33307" s="32"/>
      <c r="I33307" s="7"/>
      <c r="J33307" s="7"/>
      <c r="K33307" s="7"/>
      <c r="N33307" s="7"/>
    </row>
    <row r="33308" spans="4:14" s="1" customFormat="1">
      <c r="D33308" s="32"/>
      <c r="G33308" s="32"/>
      <c r="I33308" s="7"/>
      <c r="J33308" s="7"/>
      <c r="K33308" s="7"/>
      <c r="N33308" s="7"/>
    </row>
    <row r="33309" spans="4:14" s="1" customFormat="1">
      <c r="D33309" s="32"/>
      <c r="G33309" s="32"/>
      <c r="I33309" s="7"/>
      <c r="J33309" s="7"/>
      <c r="K33309" s="7"/>
      <c r="N33309" s="7"/>
    </row>
    <row r="33310" spans="4:14" s="1" customFormat="1">
      <c r="D33310" s="32"/>
      <c r="G33310" s="32"/>
      <c r="I33310" s="7"/>
      <c r="J33310" s="7"/>
      <c r="K33310" s="7"/>
      <c r="N33310" s="7"/>
    </row>
    <row r="33311" spans="4:14" s="1" customFormat="1">
      <c r="D33311" s="32"/>
      <c r="G33311" s="32"/>
      <c r="I33311" s="7"/>
      <c r="J33311" s="7"/>
      <c r="K33311" s="7"/>
      <c r="N33311" s="7"/>
    </row>
    <row r="33312" spans="4:14" s="1" customFormat="1">
      <c r="D33312" s="32"/>
      <c r="G33312" s="32"/>
      <c r="I33312" s="7"/>
      <c r="J33312" s="7"/>
      <c r="K33312" s="7"/>
      <c r="N33312" s="7"/>
    </row>
    <row r="33313" spans="4:14" s="1" customFormat="1">
      <c r="D33313" s="32"/>
      <c r="G33313" s="32"/>
      <c r="I33313" s="7"/>
      <c r="J33313" s="7"/>
      <c r="K33313" s="7"/>
      <c r="N33313" s="7"/>
    </row>
    <row r="33314" spans="4:14" s="1" customFormat="1">
      <c r="D33314" s="32"/>
      <c r="G33314" s="32"/>
      <c r="I33314" s="7"/>
      <c r="J33314" s="7"/>
      <c r="K33314" s="7"/>
      <c r="N33314" s="7"/>
    </row>
    <row r="33315" spans="4:14" s="1" customFormat="1">
      <c r="D33315" s="32"/>
      <c r="G33315" s="32"/>
      <c r="I33315" s="7"/>
      <c r="J33315" s="7"/>
      <c r="K33315" s="7"/>
      <c r="N33315" s="7"/>
    </row>
    <row r="33316" spans="4:14" s="1" customFormat="1">
      <c r="D33316" s="32"/>
      <c r="G33316" s="32"/>
      <c r="I33316" s="7"/>
      <c r="J33316" s="7"/>
      <c r="K33316" s="7"/>
      <c r="N33316" s="7"/>
    </row>
    <row r="33317" spans="4:14" s="1" customFormat="1">
      <c r="D33317" s="32"/>
      <c r="G33317" s="32"/>
      <c r="I33317" s="7"/>
      <c r="J33317" s="7"/>
      <c r="K33317" s="7"/>
      <c r="N33317" s="7"/>
    </row>
    <row r="33318" spans="4:14" s="1" customFormat="1">
      <c r="D33318" s="32"/>
      <c r="G33318" s="32"/>
      <c r="I33318" s="7"/>
      <c r="J33318" s="7"/>
      <c r="K33318" s="7"/>
      <c r="N33318" s="7"/>
    </row>
    <row r="33319" spans="4:14" s="1" customFormat="1">
      <c r="D33319" s="32"/>
      <c r="G33319" s="32"/>
      <c r="I33319" s="7"/>
      <c r="J33319" s="7"/>
      <c r="K33319" s="7"/>
      <c r="N33319" s="7"/>
    </row>
    <row r="33320" spans="4:14" s="1" customFormat="1">
      <c r="D33320" s="32"/>
      <c r="G33320" s="32"/>
      <c r="I33320" s="7"/>
      <c r="J33320" s="7"/>
      <c r="K33320" s="7"/>
      <c r="N33320" s="7"/>
    </row>
    <row r="33321" spans="4:14" s="1" customFormat="1">
      <c r="D33321" s="32"/>
      <c r="G33321" s="32"/>
      <c r="I33321" s="7"/>
      <c r="J33321" s="7"/>
      <c r="K33321" s="7"/>
      <c r="N33321" s="7"/>
    </row>
    <row r="33322" spans="4:14" s="1" customFormat="1">
      <c r="D33322" s="32"/>
      <c r="G33322" s="32"/>
      <c r="I33322" s="7"/>
      <c r="J33322" s="7"/>
      <c r="K33322" s="7"/>
      <c r="N33322" s="7"/>
    </row>
    <row r="33323" spans="4:14" s="1" customFormat="1">
      <c r="D33323" s="32"/>
      <c r="G33323" s="32"/>
      <c r="I33323" s="7"/>
      <c r="J33323" s="7"/>
      <c r="K33323" s="7"/>
      <c r="N33323" s="7"/>
    </row>
    <row r="33324" spans="4:14" s="1" customFormat="1">
      <c r="D33324" s="32"/>
      <c r="G33324" s="32"/>
      <c r="I33324" s="7"/>
      <c r="J33324" s="7"/>
      <c r="K33324" s="7"/>
      <c r="N33324" s="7"/>
    </row>
    <row r="33325" spans="4:14" s="1" customFormat="1">
      <c r="D33325" s="32"/>
      <c r="G33325" s="32"/>
      <c r="I33325" s="7"/>
      <c r="J33325" s="7"/>
      <c r="K33325" s="7"/>
      <c r="N33325" s="7"/>
    </row>
    <row r="33326" spans="4:14" s="1" customFormat="1">
      <c r="D33326" s="32"/>
      <c r="G33326" s="32"/>
      <c r="I33326" s="7"/>
      <c r="J33326" s="7"/>
      <c r="K33326" s="7"/>
      <c r="N33326" s="7"/>
    </row>
    <row r="33327" spans="4:14" s="1" customFormat="1">
      <c r="D33327" s="32"/>
      <c r="G33327" s="32"/>
      <c r="I33327" s="7"/>
      <c r="J33327" s="7"/>
      <c r="K33327" s="7"/>
      <c r="N33327" s="7"/>
    </row>
    <row r="33328" spans="4:14" s="1" customFormat="1">
      <c r="D33328" s="32"/>
      <c r="G33328" s="32"/>
      <c r="I33328" s="7"/>
      <c r="J33328" s="7"/>
      <c r="K33328" s="7"/>
      <c r="N33328" s="7"/>
    </row>
    <row r="33329" spans="4:14" s="1" customFormat="1">
      <c r="D33329" s="32"/>
      <c r="G33329" s="32"/>
      <c r="I33329" s="7"/>
      <c r="J33329" s="7"/>
      <c r="K33329" s="7"/>
      <c r="N33329" s="7"/>
    </row>
    <row r="33330" spans="4:14" s="1" customFormat="1">
      <c r="D33330" s="32"/>
      <c r="G33330" s="32"/>
      <c r="I33330" s="7"/>
      <c r="J33330" s="7"/>
      <c r="K33330" s="7"/>
      <c r="N33330" s="7"/>
    </row>
    <row r="33331" spans="4:14" s="1" customFormat="1">
      <c r="D33331" s="32"/>
      <c r="G33331" s="32"/>
      <c r="I33331" s="7"/>
      <c r="J33331" s="7"/>
      <c r="K33331" s="7"/>
      <c r="N33331" s="7"/>
    </row>
    <row r="33332" spans="4:14" s="1" customFormat="1">
      <c r="D33332" s="32"/>
      <c r="G33332" s="32"/>
      <c r="I33332" s="7"/>
      <c r="J33332" s="7"/>
      <c r="K33332" s="7"/>
      <c r="N33332" s="7"/>
    </row>
    <row r="33333" spans="4:14" s="1" customFormat="1">
      <c r="D33333" s="32"/>
      <c r="G33333" s="32"/>
      <c r="I33333" s="7"/>
      <c r="J33333" s="7"/>
      <c r="K33333" s="7"/>
      <c r="N33333" s="7"/>
    </row>
    <row r="33334" spans="4:14" s="1" customFormat="1">
      <c r="D33334" s="32"/>
      <c r="G33334" s="32"/>
      <c r="I33334" s="7"/>
      <c r="J33334" s="7"/>
      <c r="K33334" s="7"/>
      <c r="N33334" s="7"/>
    </row>
    <row r="33335" spans="4:14" s="1" customFormat="1">
      <c r="D33335" s="32"/>
      <c r="G33335" s="32"/>
      <c r="I33335" s="7"/>
      <c r="J33335" s="7"/>
      <c r="K33335" s="7"/>
      <c r="N33335" s="7"/>
    </row>
    <row r="33336" spans="4:14" s="1" customFormat="1">
      <c r="D33336" s="32"/>
      <c r="G33336" s="32"/>
      <c r="I33336" s="7"/>
      <c r="J33336" s="7"/>
      <c r="K33336" s="7"/>
      <c r="N33336" s="7"/>
    </row>
    <row r="33337" spans="4:14" s="1" customFormat="1">
      <c r="D33337" s="32"/>
      <c r="G33337" s="32"/>
      <c r="I33337" s="7"/>
      <c r="J33337" s="7"/>
      <c r="K33337" s="7"/>
      <c r="N33337" s="7"/>
    </row>
    <row r="33338" spans="4:14" s="1" customFormat="1">
      <c r="D33338" s="32"/>
      <c r="G33338" s="32"/>
      <c r="I33338" s="7"/>
      <c r="J33338" s="7"/>
      <c r="K33338" s="7"/>
      <c r="N33338" s="7"/>
    </row>
    <row r="33339" spans="4:14" s="1" customFormat="1">
      <c r="D33339" s="32"/>
      <c r="G33339" s="32"/>
      <c r="I33339" s="7"/>
      <c r="J33339" s="7"/>
      <c r="K33339" s="7"/>
      <c r="N33339" s="7"/>
    </row>
    <row r="33340" spans="4:14" s="1" customFormat="1">
      <c r="D33340" s="32"/>
      <c r="G33340" s="32"/>
      <c r="I33340" s="7"/>
      <c r="J33340" s="7"/>
      <c r="K33340" s="7"/>
      <c r="N33340" s="7"/>
    </row>
    <row r="33341" spans="4:14" s="1" customFormat="1">
      <c r="D33341" s="32"/>
      <c r="G33341" s="32"/>
      <c r="I33341" s="7"/>
      <c r="J33341" s="7"/>
      <c r="K33341" s="7"/>
      <c r="N33341" s="7"/>
    </row>
    <row r="33342" spans="4:14" s="1" customFormat="1">
      <c r="D33342" s="32"/>
      <c r="G33342" s="32"/>
      <c r="I33342" s="7"/>
      <c r="J33342" s="7"/>
      <c r="K33342" s="7"/>
      <c r="N33342" s="7"/>
    </row>
    <row r="33343" spans="4:14" s="1" customFormat="1">
      <c r="D33343" s="32"/>
      <c r="G33343" s="32"/>
      <c r="I33343" s="7"/>
      <c r="J33343" s="7"/>
      <c r="K33343" s="7"/>
      <c r="N33343" s="7"/>
    </row>
    <row r="33344" spans="4:14" s="1" customFormat="1">
      <c r="D33344" s="32"/>
      <c r="G33344" s="32"/>
      <c r="I33344" s="7"/>
      <c r="J33344" s="7"/>
      <c r="K33344" s="7"/>
      <c r="N33344" s="7"/>
    </row>
    <row r="33345" spans="4:14" s="1" customFormat="1">
      <c r="D33345" s="32"/>
      <c r="G33345" s="32"/>
      <c r="I33345" s="7"/>
      <c r="J33345" s="7"/>
      <c r="K33345" s="7"/>
      <c r="N33345" s="7"/>
    </row>
    <row r="33346" spans="4:14" s="1" customFormat="1">
      <c r="D33346" s="32"/>
      <c r="G33346" s="32"/>
      <c r="I33346" s="7"/>
      <c r="J33346" s="7"/>
      <c r="K33346" s="7"/>
      <c r="N33346" s="7"/>
    </row>
    <row r="33347" spans="4:14" s="1" customFormat="1">
      <c r="D33347" s="32"/>
      <c r="G33347" s="32"/>
      <c r="I33347" s="7"/>
      <c r="J33347" s="7"/>
      <c r="K33347" s="7"/>
      <c r="N33347" s="7"/>
    </row>
    <row r="33348" spans="4:14" s="1" customFormat="1">
      <c r="D33348" s="32"/>
      <c r="G33348" s="32"/>
      <c r="I33348" s="7"/>
      <c r="J33348" s="7"/>
      <c r="K33348" s="7"/>
      <c r="N33348" s="7"/>
    </row>
    <row r="33349" spans="4:14" s="1" customFormat="1">
      <c r="D33349" s="32"/>
      <c r="G33349" s="32"/>
      <c r="I33349" s="7"/>
      <c r="J33349" s="7"/>
      <c r="K33349" s="7"/>
      <c r="N33349" s="7"/>
    </row>
    <row r="33350" spans="4:14" s="1" customFormat="1">
      <c r="D33350" s="32"/>
      <c r="G33350" s="32"/>
      <c r="I33350" s="7"/>
      <c r="J33350" s="7"/>
      <c r="K33350" s="7"/>
      <c r="N33350" s="7"/>
    </row>
    <row r="33351" spans="4:14" s="1" customFormat="1">
      <c r="D33351" s="32"/>
      <c r="G33351" s="32"/>
      <c r="I33351" s="7"/>
      <c r="J33351" s="7"/>
      <c r="K33351" s="7"/>
      <c r="N33351" s="7"/>
    </row>
    <row r="33352" spans="4:14" s="1" customFormat="1">
      <c r="D33352" s="32"/>
      <c r="G33352" s="32"/>
      <c r="I33352" s="7"/>
      <c r="J33352" s="7"/>
      <c r="K33352" s="7"/>
      <c r="N33352" s="7"/>
    </row>
    <row r="33353" spans="4:14" s="1" customFormat="1">
      <c r="D33353" s="32"/>
      <c r="G33353" s="32"/>
      <c r="I33353" s="7"/>
      <c r="J33353" s="7"/>
      <c r="K33353" s="7"/>
      <c r="N33353" s="7"/>
    </row>
    <row r="33354" spans="4:14" s="1" customFormat="1">
      <c r="D33354" s="32"/>
      <c r="G33354" s="32"/>
      <c r="I33354" s="7"/>
      <c r="J33354" s="7"/>
      <c r="K33354" s="7"/>
      <c r="N33354" s="7"/>
    </row>
    <row r="33355" spans="4:14" s="1" customFormat="1">
      <c r="D33355" s="32"/>
      <c r="G33355" s="32"/>
      <c r="I33355" s="7"/>
      <c r="J33355" s="7"/>
      <c r="K33355" s="7"/>
      <c r="N33355" s="7"/>
    </row>
    <row r="33356" spans="4:14" s="1" customFormat="1">
      <c r="D33356" s="32"/>
      <c r="G33356" s="32"/>
      <c r="I33356" s="7"/>
      <c r="J33356" s="7"/>
      <c r="K33356" s="7"/>
      <c r="N33356" s="7"/>
    </row>
    <row r="33357" spans="4:14" s="1" customFormat="1">
      <c r="D33357" s="32"/>
      <c r="G33357" s="32"/>
      <c r="I33357" s="7"/>
      <c r="J33357" s="7"/>
      <c r="K33357" s="7"/>
      <c r="N33357" s="7"/>
    </row>
    <row r="33358" spans="4:14" s="1" customFormat="1">
      <c r="D33358" s="32"/>
      <c r="G33358" s="32"/>
      <c r="I33358" s="7"/>
      <c r="J33358" s="7"/>
      <c r="K33358" s="7"/>
      <c r="N33358" s="7"/>
    </row>
    <row r="33359" spans="4:14" s="1" customFormat="1">
      <c r="D33359" s="32"/>
      <c r="G33359" s="32"/>
      <c r="I33359" s="7"/>
      <c r="J33359" s="7"/>
      <c r="K33359" s="7"/>
      <c r="N33359" s="7"/>
    </row>
    <row r="33360" spans="4:14" s="1" customFormat="1">
      <c r="D33360" s="32"/>
      <c r="G33360" s="32"/>
      <c r="I33360" s="7"/>
      <c r="J33360" s="7"/>
      <c r="K33360" s="7"/>
      <c r="N33360" s="7"/>
    </row>
    <row r="33361" spans="4:14" s="1" customFormat="1">
      <c r="D33361" s="32"/>
      <c r="G33361" s="32"/>
      <c r="I33361" s="7"/>
      <c r="J33361" s="7"/>
      <c r="K33361" s="7"/>
      <c r="N33361" s="7"/>
    </row>
    <row r="33362" spans="4:14" s="1" customFormat="1">
      <c r="D33362" s="32"/>
      <c r="G33362" s="32"/>
      <c r="I33362" s="7"/>
      <c r="J33362" s="7"/>
      <c r="K33362" s="7"/>
      <c r="N33362" s="7"/>
    </row>
    <row r="33363" spans="4:14" s="1" customFormat="1">
      <c r="D33363" s="32"/>
      <c r="G33363" s="32"/>
      <c r="I33363" s="7"/>
      <c r="J33363" s="7"/>
      <c r="K33363" s="7"/>
      <c r="N33363" s="7"/>
    </row>
    <row r="33364" spans="4:14" s="1" customFormat="1">
      <c r="D33364" s="32"/>
      <c r="G33364" s="32"/>
      <c r="I33364" s="7"/>
      <c r="J33364" s="7"/>
      <c r="K33364" s="7"/>
      <c r="N33364" s="7"/>
    </row>
    <row r="33365" spans="4:14" s="1" customFormat="1">
      <c r="D33365" s="32"/>
      <c r="G33365" s="32"/>
      <c r="I33365" s="7"/>
      <c r="J33365" s="7"/>
      <c r="K33365" s="7"/>
      <c r="N33365" s="7"/>
    </row>
    <row r="33366" spans="4:14" s="1" customFormat="1">
      <c r="D33366" s="32"/>
      <c r="G33366" s="32"/>
      <c r="I33366" s="7"/>
      <c r="J33366" s="7"/>
      <c r="K33366" s="7"/>
      <c r="N33366" s="7"/>
    </row>
    <row r="33367" spans="4:14" s="1" customFormat="1">
      <c r="D33367" s="32"/>
      <c r="G33367" s="32"/>
      <c r="I33367" s="7"/>
      <c r="J33367" s="7"/>
      <c r="K33367" s="7"/>
      <c r="N33367" s="7"/>
    </row>
    <row r="33368" spans="4:14" s="1" customFormat="1">
      <c r="D33368" s="32"/>
      <c r="G33368" s="32"/>
      <c r="I33368" s="7"/>
      <c r="J33368" s="7"/>
      <c r="K33368" s="7"/>
      <c r="N33368" s="7"/>
    </row>
    <row r="33369" spans="4:14" s="1" customFormat="1">
      <c r="D33369" s="32"/>
      <c r="G33369" s="32"/>
      <c r="I33369" s="7"/>
      <c r="J33369" s="7"/>
      <c r="K33369" s="7"/>
      <c r="N33369" s="7"/>
    </row>
    <row r="33370" spans="4:14" s="1" customFormat="1">
      <c r="D33370" s="32"/>
      <c r="G33370" s="32"/>
      <c r="I33370" s="7"/>
      <c r="J33370" s="7"/>
      <c r="K33370" s="7"/>
      <c r="N33370" s="7"/>
    </row>
    <row r="33371" spans="4:14" s="1" customFormat="1">
      <c r="D33371" s="32"/>
      <c r="G33371" s="32"/>
      <c r="I33371" s="7"/>
      <c r="J33371" s="7"/>
      <c r="K33371" s="7"/>
      <c r="N33371" s="7"/>
    </row>
    <row r="33372" spans="4:14" s="1" customFormat="1">
      <c r="D33372" s="32"/>
      <c r="G33372" s="32"/>
      <c r="I33372" s="7"/>
      <c r="J33372" s="7"/>
      <c r="K33372" s="7"/>
      <c r="N33372" s="7"/>
    </row>
    <row r="33373" spans="4:14" s="1" customFormat="1">
      <c r="D33373" s="32"/>
      <c r="G33373" s="32"/>
      <c r="I33373" s="7"/>
      <c r="J33373" s="7"/>
      <c r="K33373" s="7"/>
      <c r="N33373" s="7"/>
    </row>
    <row r="33374" spans="4:14" s="1" customFormat="1">
      <c r="D33374" s="32"/>
      <c r="G33374" s="32"/>
      <c r="I33374" s="7"/>
      <c r="J33374" s="7"/>
      <c r="K33374" s="7"/>
      <c r="N33374" s="7"/>
    </row>
    <row r="33375" spans="4:14" s="1" customFormat="1">
      <c r="D33375" s="32"/>
      <c r="G33375" s="32"/>
      <c r="I33375" s="7"/>
      <c r="J33375" s="7"/>
      <c r="K33375" s="7"/>
      <c r="N33375" s="7"/>
    </row>
    <row r="33376" spans="4:14" s="1" customFormat="1">
      <c r="D33376" s="32"/>
      <c r="G33376" s="32"/>
      <c r="I33376" s="7"/>
      <c r="J33376" s="7"/>
      <c r="K33376" s="7"/>
      <c r="N33376" s="7"/>
    </row>
    <row r="33377" spans="4:14" s="1" customFormat="1">
      <c r="D33377" s="32"/>
      <c r="G33377" s="32"/>
      <c r="I33377" s="7"/>
      <c r="J33377" s="7"/>
      <c r="K33377" s="7"/>
      <c r="N33377" s="7"/>
    </row>
    <row r="33378" spans="4:14" s="1" customFormat="1">
      <c r="D33378" s="32"/>
      <c r="G33378" s="32"/>
      <c r="I33378" s="7"/>
      <c r="J33378" s="7"/>
      <c r="K33378" s="7"/>
      <c r="N33378" s="7"/>
    </row>
    <row r="33379" spans="4:14" s="1" customFormat="1">
      <c r="D33379" s="32"/>
      <c r="G33379" s="32"/>
      <c r="I33379" s="7"/>
      <c r="J33379" s="7"/>
      <c r="K33379" s="7"/>
      <c r="N33379" s="7"/>
    </row>
    <row r="33380" spans="4:14" s="1" customFormat="1">
      <c r="D33380" s="32"/>
      <c r="G33380" s="32"/>
      <c r="I33380" s="7"/>
      <c r="J33380" s="7"/>
      <c r="K33380" s="7"/>
      <c r="N33380" s="7"/>
    </row>
    <row r="33381" spans="4:14" s="1" customFormat="1">
      <c r="D33381" s="32"/>
      <c r="G33381" s="32"/>
      <c r="I33381" s="7"/>
      <c r="J33381" s="7"/>
      <c r="K33381" s="7"/>
      <c r="N33381" s="7"/>
    </row>
    <row r="33382" spans="4:14" s="1" customFormat="1">
      <c r="D33382" s="32"/>
      <c r="G33382" s="32"/>
      <c r="I33382" s="7"/>
      <c r="J33382" s="7"/>
      <c r="K33382" s="7"/>
      <c r="N33382" s="7"/>
    </row>
    <row r="33383" spans="4:14" s="1" customFormat="1">
      <c r="D33383" s="32"/>
      <c r="G33383" s="32"/>
      <c r="I33383" s="7"/>
      <c r="J33383" s="7"/>
      <c r="K33383" s="7"/>
      <c r="N33383" s="7"/>
    </row>
    <row r="33384" spans="4:14" s="1" customFormat="1">
      <c r="D33384" s="32"/>
      <c r="G33384" s="32"/>
      <c r="I33384" s="7"/>
      <c r="J33384" s="7"/>
      <c r="K33384" s="7"/>
      <c r="N33384" s="7"/>
    </row>
    <row r="33385" spans="4:14" s="1" customFormat="1">
      <c r="D33385" s="32"/>
      <c r="G33385" s="32"/>
      <c r="I33385" s="7"/>
      <c r="J33385" s="7"/>
      <c r="K33385" s="7"/>
      <c r="N33385" s="7"/>
    </row>
    <row r="33386" spans="4:14" s="1" customFormat="1">
      <c r="D33386" s="32"/>
      <c r="G33386" s="32"/>
      <c r="I33386" s="7"/>
      <c r="J33386" s="7"/>
      <c r="K33386" s="7"/>
      <c r="N33386" s="7"/>
    </row>
    <row r="33387" spans="4:14" s="1" customFormat="1">
      <c r="D33387" s="32"/>
      <c r="G33387" s="32"/>
      <c r="I33387" s="7"/>
      <c r="J33387" s="7"/>
      <c r="K33387" s="7"/>
      <c r="N33387" s="7"/>
    </row>
    <row r="33388" spans="4:14" s="1" customFormat="1">
      <c r="D33388" s="32"/>
      <c r="G33388" s="32"/>
      <c r="I33388" s="7"/>
      <c r="J33388" s="7"/>
      <c r="K33388" s="7"/>
      <c r="N33388" s="7"/>
    </row>
    <row r="33389" spans="4:14" s="1" customFormat="1">
      <c r="D33389" s="32"/>
      <c r="G33389" s="32"/>
      <c r="I33389" s="7"/>
      <c r="J33389" s="7"/>
      <c r="K33389" s="7"/>
      <c r="N33389" s="7"/>
    </row>
    <row r="33390" spans="4:14" s="1" customFormat="1">
      <c r="D33390" s="32"/>
      <c r="G33390" s="32"/>
      <c r="I33390" s="7"/>
      <c r="J33390" s="7"/>
      <c r="K33390" s="7"/>
      <c r="N33390" s="7"/>
    </row>
    <row r="33391" spans="4:14" s="1" customFormat="1">
      <c r="D33391" s="32"/>
      <c r="G33391" s="32"/>
      <c r="I33391" s="7"/>
      <c r="J33391" s="7"/>
      <c r="K33391" s="7"/>
      <c r="N33391" s="7"/>
    </row>
    <row r="33392" spans="4:14" s="1" customFormat="1">
      <c r="D33392" s="32"/>
      <c r="G33392" s="32"/>
      <c r="I33392" s="7"/>
      <c r="J33392" s="7"/>
      <c r="K33392" s="7"/>
      <c r="N33392" s="7"/>
    </row>
    <row r="33393" spans="4:14" s="1" customFormat="1">
      <c r="D33393" s="32"/>
      <c r="G33393" s="32"/>
      <c r="I33393" s="7"/>
      <c r="J33393" s="7"/>
      <c r="K33393" s="7"/>
      <c r="N33393" s="7"/>
    </row>
    <row r="33394" spans="4:14" s="1" customFormat="1">
      <c r="D33394" s="32"/>
      <c r="G33394" s="32"/>
      <c r="I33394" s="7"/>
      <c r="J33394" s="7"/>
      <c r="K33394" s="7"/>
      <c r="N33394" s="7"/>
    </row>
    <row r="33395" spans="4:14" s="1" customFormat="1">
      <c r="D33395" s="32"/>
      <c r="G33395" s="32"/>
      <c r="I33395" s="7"/>
      <c r="J33395" s="7"/>
      <c r="K33395" s="7"/>
      <c r="N33395" s="7"/>
    </row>
    <row r="33396" spans="4:14" s="1" customFormat="1">
      <c r="D33396" s="32"/>
      <c r="G33396" s="32"/>
      <c r="I33396" s="7"/>
      <c r="J33396" s="7"/>
      <c r="K33396" s="7"/>
      <c r="N33396" s="7"/>
    </row>
    <row r="33397" spans="4:14" s="1" customFormat="1">
      <c r="D33397" s="32"/>
      <c r="G33397" s="32"/>
      <c r="I33397" s="7"/>
      <c r="J33397" s="7"/>
      <c r="K33397" s="7"/>
      <c r="N33397" s="7"/>
    </row>
    <row r="33398" spans="4:14" s="1" customFormat="1">
      <c r="D33398" s="32"/>
      <c r="G33398" s="32"/>
      <c r="I33398" s="7"/>
      <c r="J33398" s="7"/>
      <c r="K33398" s="7"/>
      <c r="N33398" s="7"/>
    </row>
    <row r="33399" spans="4:14" s="1" customFormat="1">
      <c r="D33399" s="32"/>
      <c r="G33399" s="32"/>
      <c r="I33399" s="7"/>
      <c r="J33399" s="7"/>
      <c r="K33399" s="7"/>
      <c r="N33399" s="7"/>
    </row>
    <row r="33400" spans="4:14" s="1" customFormat="1">
      <c r="D33400" s="32"/>
      <c r="G33400" s="32"/>
      <c r="I33400" s="7"/>
      <c r="J33400" s="7"/>
      <c r="K33400" s="7"/>
      <c r="N33400" s="7"/>
    </row>
    <row r="33401" spans="4:14" s="1" customFormat="1">
      <c r="D33401" s="32"/>
      <c r="G33401" s="32"/>
      <c r="I33401" s="7"/>
      <c r="J33401" s="7"/>
      <c r="K33401" s="7"/>
      <c r="N33401" s="7"/>
    </row>
    <row r="33402" spans="4:14" s="1" customFormat="1">
      <c r="D33402" s="32"/>
      <c r="G33402" s="32"/>
      <c r="I33402" s="7"/>
      <c r="J33402" s="7"/>
      <c r="K33402" s="7"/>
      <c r="N33402" s="7"/>
    </row>
    <row r="33403" spans="4:14" s="1" customFormat="1">
      <c r="D33403" s="32"/>
      <c r="G33403" s="32"/>
      <c r="I33403" s="7"/>
      <c r="J33403" s="7"/>
      <c r="K33403" s="7"/>
      <c r="N33403" s="7"/>
    </row>
    <row r="33404" spans="4:14" s="1" customFormat="1">
      <c r="D33404" s="32"/>
      <c r="G33404" s="32"/>
      <c r="I33404" s="7"/>
      <c r="J33404" s="7"/>
      <c r="K33404" s="7"/>
      <c r="N33404" s="7"/>
    </row>
    <row r="33405" spans="4:14" s="1" customFormat="1">
      <c r="D33405" s="32"/>
      <c r="G33405" s="32"/>
      <c r="I33405" s="7"/>
      <c r="J33405" s="7"/>
      <c r="K33405" s="7"/>
      <c r="N33405" s="7"/>
    </row>
    <row r="33406" spans="4:14" s="1" customFormat="1">
      <c r="D33406" s="32"/>
      <c r="G33406" s="32"/>
      <c r="I33406" s="7"/>
      <c r="J33406" s="7"/>
      <c r="K33406" s="7"/>
      <c r="N33406" s="7"/>
    </row>
    <row r="33407" spans="4:14" s="1" customFormat="1">
      <c r="D33407" s="32"/>
      <c r="G33407" s="32"/>
      <c r="I33407" s="7"/>
      <c r="J33407" s="7"/>
      <c r="K33407" s="7"/>
      <c r="N33407" s="7"/>
    </row>
    <row r="33408" spans="4:14" s="1" customFormat="1">
      <c r="D33408" s="32"/>
      <c r="G33408" s="32"/>
      <c r="I33408" s="7"/>
      <c r="J33408" s="7"/>
      <c r="K33408" s="7"/>
      <c r="N33408" s="7"/>
    </row>
    <row r="33409" spans="4:14" s="1" customFormat="1">
      <c r="D33409" s="32"/>
      <c r="G33409" s="32"/>
      <c r="I33409" s="7"/>
      <c r="J33409" s="7"/>
      <c r="K33409" s="7"/>
      <c r="N33409" s="7"/>
    </row>
    <row r="33410" spans="4:14" s="1" customFormat="1">
      <c r="D33410" s="32"/>
      <c r="G33410" s="32"/>
      <c r="I33410" s="7"/>
      <c r="J33410" s="7"/>
      <c r="K33410" s="7"/>
      <c r="N33410" s="7"/>
    </row>
    <row r="33411" spans="4:14" s="1" customFormat="1">
      <c r="D33411" s="32"/>
      <c r="G33411" s="32"/>
      <c r="I33411" s="7"/>
      <c r="J33411" s="7"/>
      <c r="K33411" s="7"/>
      <c r="N33411" s="7"/>
    </row>
    <row r="33412" spans="4:14" s="1" customFormat="1">
      <c r="D33412" s="32"/>
      <c r="G33412" s="32"/>
      <c r="I33412" s="7"/>
      <c r="J33412" s="7"/>
      <c r="K33412" s="7"/>
      <c r="N33412" s="7"/>
    </row>
    <row r="33413" spans="4:14" s="1" customFormat="1">
      <c r="D33413" s="32"/>
      <c r="G33413" s="32"/>
      <c r="I33413" s="7"/>
      <c r="J33413" s="7"/>
      <c r="K33413" s="7"/>
      <c r="N33413" s="7"/>
    </row>
    <row r="33414" spans="4:14" s="1" customFormat="1">
      <c r="D33414" s="32"/>
      <c r="G33414" s="32"/>
      <c r="I33414" s="7"/>
      <c r="J33414" s="7"/>
      <c r="K33414" s="7"/>
      <c r="N33414" s="7"/>
    </row>
    <row r="33415" spans="4:14" s="1" customFormat="1">
      <c r="D33415" s="32"/>
      <c r="G33415" s="32"/>
      <c r="I33415" s="7"/>
      <c r="J33415" s="7"/>
      <c r="K33415" s="7"/>
      <c r="N33415" s="7"/>
    </row>
    <row r="33416" spans="4:14" s="1" customFormat="1">
      <c r="D33416" s="32"/>
      <c r="G33416" s="32"/>
      <c r="I33416" s="7"/>
      <c r="J33416" s="7"/>
      <c r="K33416" s="7"/>
      <c r="N33416" s="7"/>
    </row>
    <row r="33417" spans="4:14" s="1" customFormat="1">
      <c r="D33417" s="32"/>
      <c r="G33417" s="32"/>
      <c r="I33417" s="7"/>
      <c r="J33417" s="7"/>
      <c r="K33417" s="7"/>
      <c r="N33417" s="7"/>
    </row>
    <row r="33418" spans="4:14" s="1" customFormat="1">
      <c r="D33418" s="32"/>
      <c r="G33418" s="32"/>
      <c r="I33418" s="7"/>
      <c r="J33418" s="7"/>
      <c r="K33418" s="7"/>
      <c r="N33418" s="7"/>
    </row>
    <row r="33419" spans="4:14" s="1" customFormat="1">
      <c r="D33419" s="32"/>
      <c r="G33419" s="32"/>
      <c r="I33419" s="7"/>
      <c r="J33419" s="7"/>
      <c r="K33419" s="7"/>
      <c r="N33419" s="7"/>
    </row>
    <row r="33420" spans="4:14" s="1" customFormat="1">
      <c r="D33420" s="32"/>
      <c r="G33420" s="32"/>
      <c r="I33420" s="7"/>
      <c r="J33420" s="7"/>
      <c r="K33420" s="7"/>
      <c r="N33420" s="7"/>
    </row>
    <row r="33421" spans="4:14" s="1" customFormat="1">
      <c r="D33421" s="32"/>
      <c r="G33421" s="32"/>
      <c r="I33421" s="7"/>
      <c r="J33421" s="7"/>
      <c r="K33421" s="7"/>
      <c r="N33421" s="7"/>
    </row>
    <row r="33422" spans="4:14" s="1" customFormat="1">
      <c r="D33422" s="32"/>
      <c r="G33422" s="32"/>
      <c r="I33422" s="7"/>
      <c r="J33422" s="7"/>
      <c r="K33422" s="7"/>
      <c r="N33422" s="7"/>
    </row>
    <row r="33423" spans="4:14" s="1" customFormat="1">
      <c r="D33423" s="32"/>
      <c r="G33423" s="32"/>
      <c r="I33423" s="7"/>
      <c r="J33423" s="7"/>
      <c r="K33423" s="7"/>
      <c r="N33423" s="7"/>
    </row>
    <row r="33424" spans="4:14" s="1" customFormat="1">
      <c r="D33424" s="32"/>
      <c r="G33424" s="32"/>
      <c r="I33424" s="7"/>
      <c r="J33424" s="7"/>
      <c r="K33424" s="7"/>
      <c r="N33424" s="7"/>
    </row>
    <row r="33425" spans="4:14" s="1" customFormat="1">
      <c r="D33425" s="32"/>
      <c r="G33425" s="32"/>
      <c r="I33425" s="7"/>
      <c r="J33425" s="7"/>
      <c r="K33425" s="7"/>
      <c r="N33425" s="7"/>
    </row>
    <row r="33426" spans="4:14" s="1" customFormat="1">
      <c r="D33426" s="32"/>
      <c r="G33426" s="32"/>
      <c r="I33426" s="7"/>
      <c r="J33426" s="7"/>
      <c r="K33426" s="7"/>
      <c r="N33426" s="7"/>
    </row>
    <row r="33427" spans="4:14" s="1" customFormat="1">
      <c r="D33427" s="32"/>
      <c r="G33427" s="32"/>
      <c r="I33427" s="7"/>
      <c r="J33427" s="7"/>
      <c r="K33427" s="7"/>
      <c r="N33427" s="7"/>
    </row>
    <row r="33428" spans="4:14" s="1" customFormat="1">
      <c r="D33428" s="32"/>
      <c r="G33428" s="32"/>
      <c r="I33428" s="7"/>
      <c r="J33428" s="7"/>
      <c r="K33428" s="7"/>
      <c r="N33428" s="7"/>
    </row>
    <row r="33429" spans="4:14" s="1" customFormat="1">
      <c r="D33429" s="32"/>
      <c r="G33429" s="32"/>
      <c r="I33429" s="7"/>
      <c r="J33429" s="7"/>
      <c r="K33429" s="7"/>
      <c r="N33429" s="7"/>
    </row>
    <row r="33430" spans="4:14" s="1" customFormat="1">
      <c r="D33430" s="32"/>
      <c r="G33430" s="32"/>
      <c r="I33430" s="7"/>
      <c r="J33430" s="7"/>
      <c r="K33430" s="7"/>
      <c r="N33430" s="7"/>
    </row>
    <row r="33431" spans="4:14" s="1" customFormat="1">
      <c r="D33431" s="32"/>
      <c r="G33431" s="32"/>
      <c r="I33431" s="7"/>
      <c r="J33431" s="7"/>
      <c r="K33431" s="7"/>
      <c r="N33431" s="7"/>
    </row>
    <row r="33432" spans="4:14" s="1" customFormat="1">
      <c r="D33432" s="32"/>
      <c r="G33432" s="32"/>
      <c r="I33432" s="7"/>
      <c r="J33432" s="7"/>
      <c r="K33432" s="7"/>
      <c r="N33432" s="7"/>
    </row>
    <row r="33433" spans="4:14" s="1" customFormat="1">
      <c r="D33433" s="32"/>
      <c r="G33433" s="32"/>
      <c r="I33433" s="7"/>
      <c r="J33433" s="7"/>
      <c r="K33433" s="7"/>
      <c r="N33433" s="7"/>
    </row>
    <row r="33434" spans="4:14" s="1" customFormat="1">
      <c r="D33434" s="32"/>
      <c r="G33434" s="32"/>
      <c r="I33434" s="7"/>
      <c r="J33434" s="7"/>
      <c r="K33434" s="7"/>
      <c r="N33434" s="7"/>
    </row>
    <row r="33435" spans="4:14" s="1" customFormat="1">
      <c r="D33435" s="32"/>
      <c r="G33435" s="32"/>
      <c r="I33435" s="7"/>
      <c r="J33435" s="7"/>
      <c r="K33435" s="7"/>
      <c r="N33435" s="7"/>
    </row>
    <row r="33436" spans="4:14" s="1" customFormat="1">
      <c r="D33436" s="32"/>
      <c r="G33436" s="32"/>
      <c r="I33436" s="7"/>
      <c r="J33436" s="7"/>
      <c r="K33436" s="7"/>
      <c r="N33436" s="7"/>
    </row>
    <row r="33437" spans="4:14" s="1" customFormat="1">
      <c r="D33437" s="32"/>
      <c r="G33437" s="32"/>
      <c r="I33437" s="7"/>
      <c r="J33437" s="7"/>
      <c r="K33437" s="7"/>
      <c r="N33437" s="7"/>
    </row>
    <row r="33438" spans="4:14" s="1" customFormat="1">
      <c r="D33438" s="32"/>
      <c r="G33438" s="32"/>
      <c r="I33438" s="7"/>
      <c r="J33438" s="7"/>
      <c r="K33438" s="7"/>
      <c r="N33438" s="7"/>
    </row>
    <row r="33439" spans="4:14" s="1" customFormat="1">
      <c r="D33439" s="32"/>
      <c r="G33439" s="32"/>
      <c r="I33439" s="7"/>
      <c r="J33439" s="7"/>
      <c r="K33439" s="7"/>
      <c r="N33439" s="7"/>
    </row>
    <row r="33440" spans="4:14" s="1" customFormat="1">
      <c r="D33440" s="32"/>
      <c r="G33440" s="32"/>
      <c r="I33440" s="7"/>
      <c r="J33440" s="7"/>
      <c r="K33440" s="7"/>
      <c r="N33440" s="7"/>
    </row>
    <row r="33441" spans="4:14" s="1" customFormat="1">
      <c r="D33441" s="32"/>
      <c r="G33441" s="32"/>
      <c r="I33441" s="7"/>
      <c r="J33441" s="7"/>
      <c r="K33441" s="7"/>
      <c r="N33441" s="7"/>
    </row>
    <row r="33442" spans="4:14" s="1" customFormat="1">
      <c r="D33442" s="32"/>
      <c r="G33442" s="32"/>
      <c r="I33442" s="7"/>
      <c r="J33442" s="7"/>
      <c r="K33442" s="7"/>
      <c r="N33442" s="7"/>
    </row>
    <row r="33443" spans="4:14" s="1" customFormat="1">
      <c r="D33443" s="32"/>
      <c r="G33443" s="32"/>
      <c r="I33443" s="7"/>
      <c r="J33443" s="7"/>
      <c r="K33443" s="7"/>
      <c r="N33443" s="7"/>
    </row>
    <row r="33444" spans="4:14" s="1" customFormat="1">
      <c r="D33444" s="32"/>
      <c r="G33444" s="32"/>
      <c r="I33444" s="7"/>
      <c r="J33444" s="7"/>
      <c r="K33444" s="7"/>
      <c r="N33444" s="7"/>
    </row>
    <row r="33445" spans="4:14" s="1" customFormat="1">
      <c r="D33445" s="32"/>
      <c r="G33445" s="32"/>
      <c r="I33445" s="7"/>
      <c r="J33445" s="7"/>
      <c r="K33445" s="7"/>
      <c r="N33445" s="7"/>
    </row>
    <row r="33446" spans="4:14" s="1" customFormat="1">
      <c r="D33446" s="32"/>
      <c r="G33446" s="32"/>
      <c r="I33446" s="7"/>
      <c r="J33446" s="7"/>
      <c r="K33446" s="7"/>
      <c r="N33446" s="7"/>
    </row>
    <row r="33447" spans="4:14" s="1" customFormat="1">
      <c r="D33447" s="32"/>
      <c r="G33447" s="32"/>
      <c r="I33447" s="7"/>
      <c r="J33447" s="7"/>
      <c r="K33447" s="7"/>
      <c r="N33447" s="7"/>
    </row>
    <row r="33448" spans="4:14" s="1" customFormat="1">
      <c r="D33448" s="32"/>
      <c r="G33448" s="32"/>
      <c r="I33448" s="7"/>
      <c r="J33448" s="7"/>
      <c r="K33448" s="7"/>
      <c r="N33448" s="7"/>
    </row>
    <row r="33449" spans="4:14" s="1" customFormat="1">
      <c r="D33449" s="32"/>
      <c r="G33449" s="32"/>
      <c r="I33449" s="7"/>
      <c r="J33449" s="7"/>
      <c r="K33449" s="7"/>
      <c r="N33449" s="7"/>
    </row>
    <row r="33450" spans="4:14" s="1" customFormat="1">
      <c r="D33450" s="32"/>
      <c r="G33450" s="32"/>
      <c r="I33450" s="7"/>
      <c r="J33450" s="7"/>
      <c r="K33450" s="7"/>
      <c r="N33450" s="7"/>
    </row>
    <row r="33451" spans="4:14" s="1" customFormat="1">
      <c r="D33451" s="32"/>
      <c r="G33451" s="32"/>
      <c r="I33451" s="7"/>
      <c r="J33451" s="7"/>
      <c r="K33451" s="7"/>
      <c r="N33451" s="7"/>
    </row>
    <row r="33452" spans="4:14" s="1" customFormat="1">
      <c r="D33452" s="32"/>
      <c r="G33452" s="32"/>
      <c r="I33452" s="7"/>
      <c r="J33452" s="7"/>
      <c r="K33452" s="7"/>
      <c r="N33452" s="7"/>
    </row>
    <row r="33453" spans="4:14" s="1" customFormat="1">
      <c r="D33453" s="32"/>
      <c r="G33453" s="32"/>
      <c r="I33453" s="7"/>
      <c r="J33453" s="7"/>
      <c r="K33453" s="7"/>
      <c r="N33453" s="7"/>
    </row>
    <row r="33454" spans="4:14" s="1" customFormat="1">
      <c r="D33454" s="32"/>
      <c r="G33454" s="32"/>
      <c r="I33454" s="7"/>
      <c r="J33454" s="7"/>
      <c r="K33454" s="7"/>
      <c r="N33454" s="7"/>
    </row>
    <row r="33455" spans="4:14" s="1" customFormat="1">
      <c r="D33455" s="32"/>
      <c r="G33455" s="32"/>
      <c r="I33455" s="7"/>
      <c r="J33455" s="7"/>
      <c r="K33455" s="7"/>
      <c r="N33455" s="7"/>
    </row>
    <row r="33456" spans="4:14" s="1" customFormat="1">
      <c r="D33456" s="32"/>
      <c r="G33456" s="32"/>
      <c r="I33456" s="7"/>
      <c r="J33456" s="7"/>
      <c r="K33456" s="7"/>
      <c r="N33456" s="7"/>
    </row>
    <row r="33457" spans="4:14" s="1" customFormat="1">
      <c r="D33457" s="32"/>
      <c r="G33457" s="32"/>
      <c r="I33457" s="7"/>
      <c r="J33457" s="7"/>
      <c r="K33457" s="7"/>
      <c r="N33457" s="7"/>
    </row>
    <row r="33458" spans="4:14" s="1" customFormat="1">
      <c r="D33458" s="32"/>
      <c r="G33458" s="32"/>
      <c r="I33458" s="7"/>
      <c r="J33458" s="7"/>
      <c r="K33458" s="7"/>
      <c r="N33458" s="7"/>
    </row>
    <row r="33459" spans="4:14" s="1" customFormat="1">
      <c r="D33459" s="32"/>
      <c r="G33459" s="32"/>
      <c r="I33459" s="7"/>
      <c r="J33459" s="7"/>
      <c r="K33459" s="7"/>
      <c r="N33459" s="7"/>
    </row>
    <row r="33460" spans="4:14" s="1" customFormat="1">
      <c r="D33460" s="32"/>
      <c r="G33460" s="32"/>
      <c r="I33460" s="7"/>
      <c r="J33460" s="7"/>
      <c r="K33460" s="7"/>
      <c r="N33460" s="7"/>
    </row>
    <row r="33461" spans="4:14" s="1" customFormat="1">
      <c r="D33461" s="32"/>
      <c r="G33461" s="32"/>
      <c r="I33461" s="7"/>
      <c r="J33461" s="7"/>
      <c r="K33461" s="7"/>
      <c r="N33461" s="7"/>
    </row>
    <row r="33462" spans="4:14" s="1" customFormat="1">
      <c r="D33462" s="32"/>
      <c r="G33462" s="32"/>
      <c r="I33462" s="7"/>
      <c r="J33462" s="7"/>
      <c r="K33462" s="7"/>
      <c r="N33462" s="7"/>
    </row>
    <row r="33463" spans="4:14" s="1" customFormat="1">
      <c r="D33463" s="32"/>
      <c r="G33463" s="32"/>
      <c r="I33463" s="7"/>
      <c r="J33463" s="7"/>
      <c r="K33463" s="7"/>
      <c r="N33463" s="7"/>
    </row>
    <row r="33464" spans="4:14" s="1" customFormat="1">
      <c r="D33464" s="32"/>
      <c r="G33464" s="32"/>
      <c r="I33464" s="7"/>
      <c r="J33464" s="7"/>
      <c r="K33464" s="7"/>
      <c r="N33464" s="7"/>
    </row>
    <row r="33465" spans="4:14" s="1" customFormat="1">
      <c r="D33465" s="32"/>
      <c r="G33465" s="32"/>
      <c r="I33465" s="7"/>
      <c r="J33465" s="7"/>
      <c r="K33465" s="7"/>
      <c r="N33465" s="7"/>
    </row>
    <row r="33466" spans="4:14" s="1" customFormat="1">
      <c r="D33466" s="32"/>
      <c r="G33466" s="32"/>
      <c r="I33466" s="7"/>
      <c r="J33466" s="7"/>
      <c r="K33466" s="7"/>
      <c r="N33466" s="7"/>
    </row>
    <row r="33467" spans="4:14" s="1" customFormat="1">
      <c r="D33467" s="32"/>
      <c r="G33467" s="32"/>
      <c r="I33467" s="7"/>
      <c r="J33467" s="7"/>
      <c r="K33467" s="7"/>
      <c r="N33467" s="7"/>
    </row>
    <row r="33468" spans="4:14" s="1" customFormat="1">
      <c r="D33468" s="32"/>
      <c r="G33468" s="32"/>
      <c r="I33468" s="7"/>
      <c r="J33468" s="7"/>
      <c r="K33468" s="7"/>
      <c r="N33468" s="7"/>
    </row>
    <row r="33469" spans="4:14" s="1" customFormat="1">
      <c r="D33469" s="32"/>
      <c r="G33469" s="32"/>
      <c r="I33469" s="7"/>
      <c r="J33469" s="7"/>
      <c r="K33469" s="7"/>
      <c r="N33469" s="7"/>
    </row>
    <row r="33470" spans="4:14" s="1" customFormat="1">
      <c r="D33470" s="32"/>
      <c r="G33470" s="32"/>
      <c r="I33470" s="7"/>
      <c r="J33470" s="7"/>
      <c r="K33470" s="7"/>
      <c r="N33470" s="7"/>
    </row>
    <row r="33471" spans="4:14" s="1" customFormat="1">
      <c r="D33471" s="32"/>
      <c r="G33471" s="32"/>
      <c r="I33471" s="7"/>
      <c r="J33471" s="7"/>
      <c r="K33471" s="7"/>
      <c r="N33471" s="7"/>
    </row>
    <row r="33472" spans="4:14" s="1" customFormat="1">
      <c r="D33472" s="32"/>
      <c r="G33472" s="32"/>
      <c r="I33472" s="7"/>
      <c r="J33472" s="7"/>
      <c r="K33472" s="7"/>
      <c r="N33472" s="7"/>
    </row>
    <row r="33473" spans="4:14" s="1" customFormat="1">
      <c r="D33473" s="32"/>
      <c r="G33473" s="32"/>
      <c r="I33473" s="7"/>
      <c r="J33473" s="7"/>
      <c r="K33473" s="7"/>
      <c r="N33473" s="7"/>
    </row>
    <row r="33474" spans="4:14" s="1" customFormat="1">
      <c r="D33474" s="32"/>
      <c r="G33474" s="32"/>
      <c r="I33474" s="7"/>
      <c r="J33474" s="7"/>
      <c r="K33474" s="7"/>
      <c r="N33474" s="7"/>
    </row>
    <row r="33475" spans="4:14" s="1" customFormat="1">
      <c r="D33475" s="32"/>
      <c r="G33475" s="32"/>
      <c r="I33475" s="7"/>
      <c r="J33475" s="7"/>
      <c r="K33475" s="7"/>
      <c r="N33475" s="7"/>
    </row>
    <row r="33476" spans="4:14" s="1" customFormat="1">
      <c r="D33476" s="32"/>
      <c r="G33476" s="32"/>
      <c r="I33476" s="7"/>
      <c r="J33476" s="7"/>
      <c r="K33476" s="7"/>
      <c r="N33476" s="7"/>
    </row>
    <row r="33477" spans="4:14" s="1" customFormat="1">
      <c r="D33477" s="32"/>
      <c r="G33477" s="32"/>
      <c r="I33477" s="7"/>
      <c r="J33477" s="7"/>
      <c r="K33477" s="7"/>
      <c r="N33477" s="7"/>
    </row>
    <row r="33478" spans="4:14" s="1" customFormat="1">
      <c r="D33478" s="32"/>
      <c r="G33478" s="32"/>
      <c r="I33478" s="7"/>
      <c r="J33478" s="7"/>
      <c r="K33478" s="7"/>
      <c r="N33478" s="7"/>
    </row>
    <row r="33479" spans="4:14" s="1" customFormat="1">
      <c r="D33479" s="32"/>
      <c r="G33479" s="32"/>
      <c r="I33479" s="7"/>
      <c r="J33479" s="7"/>
      <c r="K33479" s="7"/>
      <c r="N33479" s="7"/>
    </row>
    <row r="33480" spans="4:14" s="1" customFormat="1">
      <c r="D33480" s="32"/>
      <c r="G33480" s="32"/>
      <c r="I33480" s="7"/>
      <c r="J33480" s="7"/>
      <c r="K33480" s="7"/>
      <c r="N33480" s="7"/>
    </row>
    <row r="33481" spans="4:14" s="1" customFormat="1">
      <c r="D33481" s="32"/>
      <c r="G33481" s="32"/>
      <c r="I33481" s="7"/>
      <c r="J33481" s="7"/>
      <c r="K33481" s="7"/>
      <c r="N33481" s="7"/>
    </row>
    <row r="33482" spans="4:14" s="1" customFormat="1">
      <c r="D33482" s="32"/>
      <c r="G33482" s="32"/>
      <c r="I33482" s="7"/>
      <c r="J33482" s="7"/>
      <c r="K33482" s="7"/>
      <c r="N33482" s="7"/>
    </row>
    <row r="33483" spans="4:14" s="1" customFormat="1">
      <c r="D33483" s="32"/>
      <c r="G33483" s="32"/>
      <c r="I33483" s="7"/>
      <c r="J33483" s="7"/>
      <c r="K33483" s="7"/>
      <c r="N33483" s="7"/>
    </row>
    <row r="33484" spans="4:14" s="1" customFormat="1">
      <c r="D33484" s="32"/>
      <c r="G33484" s="32"/>
      <c r="I33484" s="7"/>
      <c r="J33484" s="7"/>
      <c r="K33484" s="7"/>
      <c r="N33484" s="7"/>
    </row>
    <row r="33485" spans="4:14" s="1" customFormat="1">
      <c r="D33485" s="32"/>
      <c r="G33485" s="32"/>
      <c r="I33485" s="7"/>
      <c r="J33485" s="7"/>
      <c r="K33485" s="7"/>
      <c r="N33485" s="7"/>
    </row>
    <row r="33486" spans="4:14" s="1" customFormat="1">
      <c r="D33486" s="32"/>
      <c r="G33486" s="32"/>
      <c r="I33486" s="7"/>
      <c r="J33486" s="7"/>
      <c r="K33486" s="7"/>
      <c r="N33486" s="7"/>
    </row>
    <row r="33487" spans="4:14" s="1" customFormat="1">
      <c r="D33487" s="32"/>
      <c r="G33487" s="32"/>
      <c r="I33487" s="7"/>
      <c r="J33487" s="7"/>
      <c r="K33487" s="7"/>
      <c r="N33487" s="7"/>
    </row>
    <row r="33488" spans="4:14" s="1" customFormat="1">
      <c r="D33488" s="32"/>
      <c r="G33488" s="32"/>
      <c r="I33488" s="7"/>
      <c r="J33488" s="7"/>
      <c r="K33488" s="7"/>
      <c r="N33488" s="7"/>
    </row>
    <row r="33489" spans="4:14" s="1" customFormat="1">
      <c r="D33489" s="32"/>
      <c r="G33489" s="32"/>
      <c r="I33489" s="7"/>
      <c r="J33489" s="7"/>
      <c r="K33489" s="7"/>
      <c r="N33489" s="7"/>
    </row>
    <row r="33490" spans="4:14" s="1" customFormat="1">
      <c r="D33490" s="32"/>
      <c r="G33490" s="32"/>
      <c r="I33490" s="7"/>
      <c r="J33490" s="7"/>
      <c r="K33490" s="7"/>
      <c r="N33490" s="7"/>
    </row>
    <row r="33491" spans="4:14" s="1" customFormat="1">
      <c r="D33491" s="32"/>
      <c r="G33491" s="32"/>
      <c r="I33491" s="7"/>
      <c r="J33491" s="7"/>
      <c r="K33491" s="7"/>
      <c r="N33491" s="7"/>
    </row>
    <row r="33492" spans="4:14" s="1" customFormat="1">
      <c r="D33492" s="32"/>
      <c r="G33492" s="32"/>
      <c r="I33492" s="7"/>
      <c r="J33492" s="7"/>
      <c r="K33492" s="7"/>
      <c r="N33492" s="7"/>
    </row>
    <row r="33493" spans="4:14" s="1" customFormat="1">
      <c r="D33493" s="32"/>
      <c r="G33493" s="32"/>
      <c r="I33493" s="7"/>
      <c r="J33493" s="7"/>
      <c r="K33493" s="7"/>
      <c r="N33493" s="7"/>
    </row>
    <row r="33494" spans="4:14" s="1" customFormat="1">
      <c r="D33494" s="32"/>
      <c r="G33494" s="32"/>
      <c r="I33494" s="7"/>
      <c r="J33494" s="7"/>
      <c r="K33494" s="7"/>
      <c r="N33494" s="7"/>
    </row>
    <row r="33495" spans="4:14" s="1" customFormat="1">
      <c r="D33495" s="32"/>
      <c r="G33495" s="32"/>
      <c r="I33495" s="7"/>
      <c r="J33495" s="7"/>
      <c r="K33495" s="7"/>
      <c r="N33495" s="7"/>
    </row>
    <row r="33496" spans="4:14" s="1" customFormat="1">
      <c r="D33496" s="32"/>
      <c r="G33496" s="32"/>
      <c r="I33496" s="7"/>
      <c r="J33496" s="7"/>
      <c r="K33496" s="7"/>
      <c r="N33496" s="7"/>
    </row>
    <row r="33497" spans="4:14" s="1" customFormat="1">
      <c r="D33497" s="32"/>
      <c r="G33497" s="32"/>
      <c r="I33497" s="7"/>
      <c r="J33497" s="7"/>
      <c r="K33497" s="7"/>
      <c r="N33497" s="7"/>
    </row>
    <row r="33498" spans="4:14" s="1" customFormat="1">
      <c r="D33498" s="32"/>
      <c r="G33498" s="32"/>
      <c r="I33498" s="7"/>
      <c r="J33498" s="7"/>
      <c r="K33498" s="7"/>
      <c r="N33498" s="7"/>
    </row>
    <row r="33499" spans="4:14" s="1" customFormat="1">
      <c r="D33499" s="32"/>
      <c r="G33499" s="32"/>
      <c r="I33499" s="7"/>
      <c r="J33499" s="7"/>
      <c r="K33499" s="7"/>
      <c r="N33499" s="7"/>
    </row>
    <row r="33500" spans="4:14" s="1" customFormat="1">
      <c r="D33500" s="32"/>
      <c r="G33500" s="32"/>
      <c r="I33500" s="7"/>
      <c r="J33500" s="7"/>
      <c r="K33500" s="7"/>
      <c r="N33500" s="7"/>
    </row>
    <row r="33501" spans="4:14" s="1" customFormat="1">
      <c r="D33501" s="32"/>
      <c r="G33501" s="32"/>
      <c r="I33501" s="7"/>
      <c r="J33501" s="7"/>
      <c r="K33501" s="7"/>
      <c r="N33501" s="7"/>
    </row>
    <row r="33502" spans="4:14" s="1" customFormat="1">
      <c r="D33502" s="32"/>
      <c r="G33502" s="32"/>
      <c r="I33502" s="7"/>
      <c r="J33502" s="7"/>
      <c r="K33502" s="7"/>
      <c r="N33502" s="7"/>
    </row>
    <row r="33503" spans="4:14" s="1" customFormat="1">
      <c r="D33503" s="32"/>
      <c r="G33503" s="32"/>
      <c r="I33503" s="7"/>
      <c r="J33503" s="7"/>
      <c r="K33503" s="7"/>
      <c r="N33503" s="7"/>
    </row>
    <row r="33504" spans="4:14" s="1" customFormat="1">
      <c r="D33504" s="32"/>
      <c r="G33504" s="32"/>
      <c r="I33504" s="7"/>
      <c r="J33504" s="7"/>
      <c r="K33504" s="7"/>
      <c r="N33504" s="7"/>
    </row>
    <row r="33505" spans="4:14" s="1" customFormat="1">
      <c r="D33505" s="32"/>
      <c r="G33505" s="32"/>
      <c r="I33505" s="7"/>
      <c r="J33505" s="7"/>
      <c r="K33505" s="7"/>
      <c r="N33505" s="7"/>
    </row>
    <row r="33506" spans="4:14" s="1" customFormat="1">
      <c r="D33506" s="32"/>
      <c r="G33506" s="32"/>
      <c r="I33506" s="7"/>
      <c r="J33506" s="7"/>
      <c r="K33506" s="7"/>
      <c r="N33506" s="7"/>
    </row>
    <row r="33507" spans="4:14" s="1" customFormat="1">
      <c r="D33507" s="32"/>
      <c r="G33507" s="32"/>
      <c r="I33507" s="7"/>
      <c r="J33507" s="7"/>
      <c r="K33507" s="7"/>
      <c r="N33507" s="7"/>
    </row>
    <row r="33508" spans="4:14" s="1" customFormat="1">
      <c r="D33508" s="32"/>
      <c r="G33508" s="32"/>
      <c r="I33508" s="7"/>
      <c r="J33508" s="7"/>
      <c r="K33508" s="7"/>
      <c r="N33508" s="7"/>
    </row>
    <row r="33509" spans="4:14" s="1" customFormat="1">
      <c r="D33509" s="32"/>
      <c r="G33509" s="32"/>
      <c r="I33509" s="7"/>
      <c r="J33509" s="7"/>
      <c r="K33509" s="7"/>
      <c r="N33509" s="7"/>
    </row>
    <row r="33510" spans="4:14" s="1" customFormat="1">
      <c r="D33510" s="32"/>
      <c r="G33510" s="32"/>
      <c r="I33510" s="7"/>
      <c r="J33510" s="7"/>
      <c r="K33510" s="7"/>
      <c r="N33510" s="7"/>
    </row>
    <row r="33511" spans="4:14" s="1" customFormat="1">
      <c r="D33511" s="32"/>
      <c r="G33511" s="32"/>
      <c r="I33511" s="7"/>
      <c r="J33511" s="7"/>
      <c r="K33511" s="7"/>
      <c r="N33511" s="7"/>
    </row>
    <row r="33512" spans="4:14" s="1" customFormat="1">
      <c r="D33512" s="32"/>
      <c r="G33512" s="32"/>
      <c r="I33512" s="7"/>
      <c r="J33512" s="7"/>
      <c r="K33512" s="7"/>
      <c r="N33512" s="7"/>
    </row>
    <row r="33513" spans="4:14" s="1" customFormat="1">
      <c r="D33513" s="32"/>
      <c r="G33513" s="32"/>
      <c r="I33513" s="7"/>
      <c r="J33513" s="7"/>
      <c r="K33513" s="7"/>
      <c r="N33513" s="7"/>
    </row>
    <row r="33514" spans="4:14" s="1" customFormat="1">
      <c r="D33514" s="32"/>
      <c r="G33514" s="32"/>
      <c r="I33514" s="7"/>
      <c r="J33514" s="7"/>
      <c r="K33514" s="7"/>
      <c r="N33514" s="7"/>
    </row>
    <row r="33515" spans="4:14" s="1" customFormat="1">
      <c r="D33515" s="32"/>
      <c r="G33515" s="32"/>
      <c r="I33515" s="7"/>
      <c r="J33515" s="7"/>
      <c r="K33515" s="7"/>
      <c r="N33515" s="7"/>
    </row>
    <row r="33516" spans="4:14" s="1" customFormat="1">
      <c r="D33516" s="32"/>
      <c r="G33516" s="32"/>
      <c r="I33516" s="7"/>
      <c r="J33516" s="7"/>
      <c r="K33516" s="7"/>
      <c r="N33516" s="7"/>
    </row>
    <row r="33517" spans="4:14" s="1" customFormat="1">
      <c r="D33517" s="32"/>
      <c r="G33517" s="32"/>
      <c r="I33517" s="7"/>
      <c r="J33517" s="7"/>
      <c r="K33517" s="7"/>
      <c r="N33517" s="7"/>
    </row>
    <row r="33518" spans="4:14" s="1" customFormat="1">
      <c r="D33518" s="32"/>
      <c r="G33518" s="32"/>
      <c r="I33518" s="7"/>
      <c r="J33518" s="7"/>
      <c r="K33518" s="7"/>
      <c r="N33518" s="7"/>
    </row>
    <row r="33519" spans="4:14" s="1" customFormat="1">
      <c r="D33519" s="32"/>
      <c r="G33519" s="32"/>
      <c r="I33519" s="7"/>
      <c r="J33519" s="7"/>
      <c r="K33519" s="7"/>
      <c r="N33519" s="7"/>
    </row>
    <row r="33520" spans="4:14" s="1" customFormat="1">
      <c r="D33520" s="32"/>
      <c r="G33520" s="32"/>
      <c r="I33520" s="7"/>
      <c r="J33520" s="7"/>
      <c r="K33520" s="7"/>
      <c r="N33520" s="7"/>
    </row>
    <row r="33521" spans="4:14" s="1" customFormat="1">
      <c r="D33521" s="32"/>
      <c r="G33521" s="32"/>
      <c r="I33521" s="7"/>
      <c r="J33521" s="7"/>
      <c r="K33521" s="7"/>
      <c r="N33521" s="7"/>
    </row>
    <row r="33522" spans="4:14" s="1" customFormat="1">
      <c r="D33522" s="32"/>
      <c r="G33522" s="32"/>
      <c r="I33522" s="7"/>
      <c r="J33522" s="7"/>
      <c r="K33522" s="7"/>
      <c r="N33522" s="7"/>
    </row>
    <row r="33523" spans="4:14" s="1" customFormat="1">
      <c r="D33523" s="32"/>
      <c r="G33523" s="32"/>
      <c r="I33523" s="7"/>
      <c r="J33523" s="7"/>
      <c r="K33523" s="7"/>
      <c r="N33523" s="7"/>
    </row>
    <row r="33524" spans="4:14" s="1" customFormat="1">
      <c r="D33524" s="32"/>
      <c r="G33524" s="32"/>
      <c r="I33524" s="7"/>
      <c r="J33524" s="7"/>
      <c r="K33524" s="7"/>
      <c r="N33524" s="7"/>
    </row>
    <row r="33525" spans="4:14" s="1" customFormat="1">
      <c r="D33525" s="32"/>
      <c r="G33525" s="32"/>
      <c r="I33525" s="7"/>
      <c r="J33525" s="7"/>
      <c r="K33525" s="7"/>
      <c r="N33525" s="7"/>
    </row>
    <row r="33526" spans="4:14" s="1" customFormat="1">
      <c r="D33526" s="32"/>
      <c r="G33526" s="32"/>
      <c r="I33526" s="7"/>
      <c r="J33526" s="7"/>
      <c r="K33526" s="7"/>
      <c r="N33526" s="7"/>
    </row>
    <row r="33527" spans="4:14" s="1" customFormat="1">
      <c r="D33527" s="32"/>
      <c r="G33527" s="32"/>
      <c r="I33527" s="7"/>
      <c r="J33527" s="7"/>
      <c r="K33527" s="7"/>
      <c r="N33527" s="7"/>
    </row>
    <row r="33528" spans="4:14" s="1" customFormat="1">
      <c r="D33528" s="32"/>
      <c r="G33528" s="32"/>
      <c r="I33528" s="7"/>
      <c r="J33528" s="7"/>
      <c r="K33528" s="7"/>
      <c r="N33528" s="7"/>
    </row>
    <row r="33529" spans="4:14" s="1" customFormat="1">
      <c r="D33529" s="32"/>
      <c r="G33529" s="32"/>
      <c r="I33529" s="7"/>
      <c r="J33529" s="7"/>
      <c r="K33529" s="7"/>
      <c r="N33529" s="7"/>
    </row>
    <row r="33530" spans="4:14" s="1" customFormat="1">
      <c r="D33530" s="32"/>
      <c r="G33530" s="32"/>
      <c r="I33530" s="7"/>
      <c r="J33530" s="7"/>
      <c r="K33530" s="7"/>
      <c r="N33530" s="7"/>
    </row>
    <row r="33531" spans="4:14" s="1" customFormat="1">
      <c r="D33531" s="32"/>
      <c r="G33531" s="32"/>
      <c r="I33531" s="7"/>
      <c r="J33531" s="7"/>
      <c r="K33531" s="7"/>
      <c r="N33531" s="7"/>
    </row>
    <row r="33532" spans="4:14" s="1" customFormat="1">
      <c r="D33532" s="32"/>
      <c r="G33532" s="32"/>
      <c r="I33532" s="7"/>
      <c r="J33532" s="7"/>
      <c r="K33532" s="7"/>
      <c r="N33532" s="7"/>
    </row>
    <row r="33533" spans="4:14" s="1" customFormat="1">
      <c r="D33533" s="32"/>
      <c r="G33533" s="32"/>
      <c r="I33533" s="7"/>
      <c r="J33533" s="7"/>
      <c r="K33533" s="7"/>
      <c r="N33533" s="7"/>
    </row>
    <row r="33534" spans="4:14" s="1" customFormat="1">
      <c r="D33534" s="32"/>
      <c r="G33534" s="32"/>
      <c r="I33534" s="7"/>
      <c r="J33534" s="7"/>
      <c r="K33534" s="7"/>
      <c r="N33534" s="7"/>
    </row>
    <row r="33535" spans="4:14" s="1" customFormat="1">
      <c r="D33535" s="32"/>
      <c r="G33535" s="32"/>
      <c r="I33535" s="7"/>
      <c r="J33535" s="7"/>
      <c r="K33535" s="7"/>
      <c r="N33535" s="7"/>
    </row>
    <row r="33536" spans="4:14" s="1" customFormat="1">
      <c r="D33536" s="32"/>
      <c r="G33536" s="32"/>
      <c r="I33536" s="7"/>
      <c r="J33536" s="7"/>
      <c r="K33536" s="7"/>
      <c r="N33536" s="7"/>
    </row>
    <row r="33537" spans="4:14" s="1" customFormat="1">
      <c r="D33537" s="32"/>
      <c r="G33537" s="32"/>
      <c r="I33537" s="7"/>
      <c r="J33537" s="7"/>
      <c r="K33537" s="7"/>
      <c r="N33537" s="7"/>
    </row>
    <row r="33538" spans="4:14" s="1" customFormat="1">
      <c r="D33538" s="32"/>
      <c r="G33538" s="32"/>
      <c r="I33538" s="7"/>
      <c r="J33538" s="7"/>
      <c r="K33538" s="7"/>
      <c r="N33538" s="7"/>
    </row>
    <row r="33539" spans="4:14" s="1" customFormat="1">
      <c r="D33539" s="32"/>
      <c r="G33539" s="32"/>
      <c r="I33539" s="7"/>
      <c r="J33539" s="7"/>
      <c r="K33539" s="7"/>
      <c r="N33539" s="7"/>
    </row>
    <row r="33540" spans="4:14" s="1" customFormat="1">
      <c r="D33540" s="32"/>
      <c r="G33540" s="32"/>
      <c r="I33540" s="7"/>
      <c r="J33540" s="7"/>
      <c r="K33540" s="7"/>
      <c r="N33540" s="7"/>
    </row>
    <row r="33541" spans="4:14" s="1" customFormat="1">
      <c r="D33541" s="32"/>
      <c r="G33541" s="32"/>
      <c r="I33541" s="7"/>
      <c r="J33541" s="7"/>
      <c r="K33541" s="7"/>
      <c r="N33541" s="7"/>
    </row>
    <row r="33542" spans="4:14" s="1" customFormat="1">
      <c r="D33542" s="32"/>
      <c r="G33542" s="32"/>
      <c r="I33542" s="7"/>
      <c r="J33542" s="7"/>
      <c r="K33542" s="7"/>
      <c r="N33542" s="7"/>
    </row>
    <row r="33543" spans="4:14" s="1" customFormat="1">
      <c r="D33543" s="32"/>
      <c r="G33543" s="32"/>
      <c r="I33543" s="7"/>
      <c r="J33543" s="7"/>
      <c r="K33543" s="7"/>
      <c r="N33543" s="7"/>
    </row>
    <row r="33544" spans="4:14" s="1" customFormat="1">
      <c r="D33544" s="32"/>
      <c r="G33544" s="32"/>
      <c r="I33544" s="7"/>
      <c r="J33544" s="7"/>
      <c r="K33544" s="7"/>
      <c r="N33544" s="7"/>
    </row>
    <row r="33545" spans="4:14" s="1" customFormat="1">
      <c r="D33545" s="32"/>
      <c r="G33545" s="32"/>
      <c r="I33545" s="7"/>
      <c r="J33545" s="7"/>
      <c r="K33545" s="7"/>
      <c r="N33545" s="7"/>
    </row>
    <row r="33546" spans="4:14" s="1" customFormat="1">
      <c r="D33546" s="32"/>
      <c r="G33546" s="32"/>
      <c r="I33546" s="7"/>
      <c r="J33546" s="7"/>
      <c r="K33546" s="7"/>
      <c r="N33546" s="7"/>
    </row>
    <row r="33547" spans="4:14" s="1" customFormat="1">
      <c r="D33547" s="32"/>
      <c r="G33547" s="32"/>
      <c r="I33547" s="7"/>
      <c r="J33547" s="7"/>
      <c r="K33547" s="7"/>
      <c r="N33547" s="7"/>
    </row>
    <row r="33548" spans="4:14" s="1" customFormat="1">
      <c r="D33548" s="32"/>
      <c r="G33548" s="32"/>
      <c r="I33548" s="7"/>
      <c r="J33548" s="7"/>
      <c r="K33548" s="7"/>
      <c r="N33548" s="7"/>
    </row>
    <row r="33549" spans="4:14" s="1" customFormat="1">
      <c r="D33549" s="32"/>
      <c r="G33549" s="32"/>
      <c r="I33549" s="7"/>
      <c r="J33549" s="7"/>
      <c r="K33549" s="7"/>
      <c r="N33549" s="7"/>
    </row>
    <row r="33550" spans="4:14" s="1" customFormat="1">
      <c r="D33550" s="32"/>
      <c r="G33550" s="32"/>
      <c r="I33550" s="7"/>
      <c r="J33550" s="7"/>
      <c r="K33550" s="7"/>
      <c r="N33550" s="7"/>
    </row>
    <row r="33551" spans="4:14" s="1" customFormat="1">
      <c r="D33551" s="32"/>
      <c r="G33551" s="32"/>
      <c r="I33551" s="7"/>
      <c r="J33551" s="7"/>
      <c r="K33551" s="7"/>
      <c r="N33551" s="7"/>
    </row>
    <row r="33552" spans="4:14" s="1" customFormat="1">
      <c r="D33552" s="32"/>
      <c r="G33552" s="32"/>
      <c r="I33552" s="7"/>
      <c r="J33552" s="7"/>
      <c r="K33552" s="7"/>
      <c r="N33552" s="7"/>
    </row>
    <row r="33553" spans="4:14" s="1" customFormat="1">
      <c r="D33553" s="32"/>
      <c r="G33553" s="32"/>
      <c r="I33553" s="7"/>
      <c r="J33553" s="7"/>
      <c r="K33553" s="7"/>
      <c r="N33553" s="7"/>
    </row>
    <row r="33554" spans="4:14" s="1" customFormat="1">
      <c r="D33554" s="32"/>
      <c r="G33554" s="32"/>
      <c r="I33554" s="7"/>
      <c r="J33554" s="7"/>
      <c r="K33554" s="7"/>
      <c r="N33554" s="7"/>
    </row>
    <row r="33555" spans="4:14" s="1" customFormat="1">
      <c r="D33555" s="32"/>
      <c r="G33555" s="32"/>
      <c r="I33555" s="7"/>
      <c r="J33555" s="7"/>
      <c r="K33555" s="7"/>
      <c r="N33555" s="7"/>
    </row>
    <row r="33556" spans="4:14" s="1" customFormat="1">
      <c r="D33556" s="32"/>
      <c r="G33556" s="32"/>
      <c r="I33556" s="7"/>
      <c r="J33556" s="7"/>
      <c r="K33556" s="7"/>
      <c r="N33556" s="7"/>
    </row>
    <row r="33557" spans="4:14" s="1" customFormat="1">
      <c r="D33557" s="32"/>
      <c r="G33557" s="32"/>
      <c r="I33557" s="7"/>
      <c r="J33557" s="7"/>
      <c r="K33557" s="7"/>
      <c r="N33557" s="7"/>
    </row>
    <row r="33558" spans="4:14" s="1" customFormat="1">
      <c r="D33558" s="32"/>
      <c r="G33558" s="32"/>
      <c r="I33558" s="7"/>
      <c r="J33558" s="7"/>
      <c r="K33558" s="7"/>
      <c r="N33558" s="7"/>
    </row>
    <row r="33559" spans="4:14" s="1" customFormat="1">
      <c r="D33559" s="32"/>
      <c r="G33559" s="32"/>
      <c r="I33559" s="7"/>
      <c r="J33559" s="7"/>
      <c r="K33559" s="7"/>
      <c r="N33559" s="7"/>
    </row>
    <row r="33560" spans="4:14" s="1" customFormat="1">
      <c r="D33560" s="32"/>
      <c r="G33560" s="32"/>
      <c r="I33560" s="7"/>
      <c r="J33560" s="7"/>
      <c r="K33560" s="7"/>
      <c r="N33560" s="7"/>
    </row>
    <row r="33561" spans="4:14" s="1" customFormat="1">
      <c r="D33561" s="32"/>
      <c r="G33561" s="32"/>
      <c r="I33561" s="7"/>
      <c r="J33561" s="7"/>
      <c r="K33561" s="7"/>
      <c r="N33561" s="7"/>
    </row>
    <row r="33562" spans="4:14" s="1" customFormat="1">
      <c r="D33562" s="32"/>
      <c r="G33562" s="32"/>
      <c r="I33562" s="7"/>
      <c r="J33562" s="7"/>
      <c r="K33562" s="7"/>
      <c r="N33562" s="7"/>
    </row>
    <row r="33563" spans="4:14" s="1" customFormat="1">
      <c r="D33563" s="32"/>
      <c r="G33563" s="32"/>
      <c r="I33563" s="7"/>
      <c r="J33563" s="7"/>
      <c r="K33563" s="7"/>
      <c r="N33563" s="7"/>
    </row>
    <row r="33564" spans="4:14" s="1" customFormat="1">
      <c r="D33564" s="32"/>
      <c r="G33564" s="32"/>
      <c r="I33564" s="7"/>
      <c r="J33564" s="7"/>
      <c r="K33564" s="7"/>
      <c r="N33564" s="7"/>
    </row>
    <row r="33565" spans="4:14" s="1" customFormat="1">
      <c r="D33565" s="32"/>
      <c r="G33565" s="32"/>
      <c r="I33565" s="7"/>
      <c r="J33565" s="7"/>
      <c r="K33565" s="7"/>
      <c r="N33565" s="7"/>
    </row>
    <row r="33566" spans="4:14" s="1" customFormat="1">
      <c r="D33566" s="32"/>
      <c r="G33566" s="32"/>
      <c r="I33566" s="7"/>
      <c r="J33566" s="7"/>
      <c r="K33566" s="7"/>
      <c r="N33566" s="7"/>
    </row>
    <row r="33567" spans="4:14" s="1" customFormat="1">
      <c r="D33567" s="32"/>
      <c r="G33567" s="32"/>
      <c r="I33567" s="7"/>
      <c r="J33567" s="7"/>
      <c r="K33567" s="7"/>
      <c r="N33567" s="7"/>
    </row>
    <row r="33568" spans="4:14" s="1" customFormat="1">
      <c r="D33568" s="32"/>
      <c r="G33568" s="32"/>
      <c r="I33568" s="7"/>
      <c r="J33568" s="7"/>
      <c r="K33568" s="7"/>
      <c r="N33568" s="7"/>
    </row>
    <row r="33569" spans="4:14" s="1" customFormat="1">
      <c r="D33569" s="32"/>
      <c r="G33569" s="32"/>
      <c r="I33569" s="7"/>
      <c r="J33569" s="7"/>
      <c r="K33569" s="7"/>
      <c r="N33569" s="7"/>
    </row>
    <row r="33570" spans="4:14" s="1" customFormat="1">
      <c r="D33570" s="32"/>
      <c r="G33570" s="32"/>
      <c r="I33570" s="7"/>
      <c r="J33570" s="7"/>
      <c r="K33570" s="7"/>
      <c r="N33570" s="7"/>
    </row>
    <row r="33571" spans="4:14" s="1" customFormat="1">
      <c r="D33571" s="32"/>
      <c r="G33571" s="32"/>
      <c r="I33571" s="7"/>
      <c r="J33571" s="7"/>
      <c r="K33571" s="7"/>
      <c r="N33571" s="7"/>
    </row>
    <row r="33572" spans="4:14" s="1" customFormat="1">
      <c r="D33572" s="32"/>
      <c r="G33572" s="32"/>
      <c r="I33572" s="7"/>
      <c r="J33572" s="7"/>
      <c r="K33572" s="7"/>
      <c r="N33572" s="7"/>
    </row>
    <row r="33573" spans="4:14" s="1" customFormat="1">
      <c r="D33573" s="32"/>
      <c r="G33573" s="32"/>
      <c r="I33573" s="7"/>
      <c r="J33573" s="7"/>
      <c r="K33573" s="7"/>
      <c r="N33573" s="7"/>
    </row>
    <row r="33574" spans="4:14" s="1" customFormat="1">
      <c r="D33574" s="32"/>
      <c r="G33574" s="32"/>
      <c r="I33574" s="7"/>
      <c r="J33574" s="7"/>
      <c r="K33574" s="7"/>
      <c r="N33574" s="7"/>
    </row>
    <row r="33575" spans="4:14" s="1" customFormat="1">
      <c r="D33575" s="32"/>
      <c r="G33575" s="32"/>
      <c r="I33575" s="7"/>
      <c r="J33575" s="7"/>
      <c r="K33575" s="7"/>
      <c r="N33575" s="7"/>
    </row>
    <row r="33576" spans="4:14" s="1" customFormat="1">
      <c r="D33576" s="32"/>
      <c r="G33576" s="32"/>
      <c r="I33576" s="7"/>
      <c r="J33576" s="7"/>
      <c r="K33576" s="7"/>
      <c r="N33576" s="7"/>
    </row>
    <row r="33577" spans="4:14" s="1" customFormat="1">
      <c r="D33577" s="32"/>
      <c r="G33577" s="32"/>
      <c r="I33577" s="7"/>
      <c r="J33577" s="7"/>
      <c r="K33577" s="7"/>
      <c r="N33577" s="7"/>
    </row>
    <row r="33578" spans="4:14" s="1" customFormat="1">
      <c r="D33578" s="32"/>
      <c r="G33578" s="32"/>
      <c r="I33578" s="7"/>
      <c r="J33578" s="7"/>
      <c r="K33578" s="7"/>
      <c r="N33578" s="7"/>
    </row>
    <row r="33579" spans="4:14" s="1" customFormat="1">
      <c r="D33579" s="32"/>
      <c r="G33579" s="32"/>
      <c r="I33579" s="7"/>
      <c r="J33579" s="7"/>
      <c r="K33579" s="7"/>
      <c r="N33579" s="7"/>
    </row>
    <row r="33580" spans="4:14" s="1" customFormat="1">
      <c r="D33580" s="32"/>
      <c r="G33580" s="32"/>
      <c r="I33580" s="7"/>
      <c r="J33580" s="7"/>
      <c r="K33580" s="7"/>
      <c r="N33580" s="7"/>
    </row>
    <row r="33581" spans="4:14" s="1" customFormat="1">
      <c r="D33581" s="32"/>
      <c r="G33581" s="32"/>
      <c r="I33581" s="7"/>
      <c r="J33581" s="7"/>
      <c r="K33581" s="7"/>
      <c r="N33581" s="7"/>
    </row>
    <row r="33582" spans="4:14" s="1" customFormat="1">
      <c r="D33582" s="32"/>
      <c r="G33582" s="32"/>
      <c r="I33582" s="7"/>
      <c r="J33582" s="7"/>
      <c r="K33582" s="7"/>
      <c r="N33582" s="7"/>
    </row>
    <row r="33583" spans="4:14" s="1" customFormat="1">
      <c r="D33583" s="32"/>
      <c r="G33583" s="32"/>
      <c r="I33583" s="7"/>
      <c r="J33583" s="7"/>
      <c r="K33583" s="7"/>
      <c r="N33583" s="7"/>
    </row>
    <row r="33584" spans="4:14" s="1" customFormat="1">
      <c r="D33584" s="32"/>
      <c r="G33584" s="32"/>
      <c r="I33584" s="7"/>
      <c r="J33584" s="7"/>
      <c r="K33584" s="7"/>
      <c r="N33584" s="7"/>
    </row>
    <row r="33585" spans="4:14" s="1" customFormat="1">
      <c r="D33585" s="32"/>
      <c r="G33585" s="32"/>
      <c r="I33585" s="7"/>
      <c r="J33585" s="7"/>
      <c r="K33585" s="7"/>
      <c r="N33585" s="7"/>
    </row>
    <row r="33586" spans="4:14" s="1" customFormat="1">
      <c r="D33586" s="32"/>
      <c r="G33586" s="32"/>
      <c r="I33586" s="7"/>
      <c r="J33586" s="7"/>
      <c r="K33586" s="7"/>
      <c r="N33586" s="7"/>
    </row>
    <row r="33587" spans="4:14" s="1" customFormat="1">
      <c r="D33587" s="32"/>
      <c r="G33587" s="32"/>
      <c r="I33587" s="7"/>
      <c r="J33587" s="7"/>
      <c r="K33587" s="7"/>
      <c r="N33587" s="7"/>
    </row>
    <row r="33588" spans="4:14" s="1" customFormat="1">
      <c r="D33588" s="32"/>
      <c r="G33588" s="32"/>
      <c r="I33588" s="7"/>
      <c r="J33588" s="7"/>
      <c r="K33588" s="7"/>
      <c r="N33588" s="7"/>
    </row>
    <row r="33589" spans="4:14" s="1" customFormat="1">
      <c r="D33589" s="32"/>
      <c r="G33589" s="32"/>
      <c r="I33589" s="7"/>
      <c r="J33589" s="7"/>
      <c r="K33589" s="7"/>
      <c r="N33589" s="7"/>
    </row>
    <row r="33590" spans="4:14" s="1" customFormat="1">
      <c r="D33590" s="32"/>
      <c r="G33590" s="32"/>
      <c r="I33590" s="7"/>
      <c r="J33590" s="7"/>
      <c r="K33590" s="7"/>
      <c r="N33590" s="7"/>
    </row>
    <row r="33591" spans="4:14" s="1" customFormat="1">
      <c r="D33591" s="32"/>
      <c r="G33591" s="32"/>
      <c r="I33591" s="7"/>
      <c r="J33591" s="7"/>
      <c r="K33591" s="7"/>
      <c r="N33591" s="7"/>
    </row>
    <row r="33592" spans="4:14" s="1" customFormat="1">
      <c r="D33592" s="32"/>
      <c r="G33592" s="32"/>
      <c r="I33592" s="7"/>
      <c r="J33592" s="7"/>
      <c r="K33592" s="7"/>
      <c r="N33592" s="7"/>
    </row>
    <row r="33593" spans="4:14" s="1" customFormat="1">
      <c r="D33593" s="32"/>
      <c r="G33593" s="32"/>
      <c r="I33593" s="7"/>
      <c r="J33593" s="7"/>
      <c r="K33593" s="7"/>
      <c r="N33593" s="7"/>
    </row>
    <row r="33594" spans="4:14" s="1" customFormat="1">
      <c r="D33594" s="32"/>
      <c r="G33594" s="32"/>
      <c r="I33594" s="7"/>
      <c r="J33594" s="7"/>
      <c r="K33594" s="7"/>
      <c r="N33594" s="7"/>
    </row>
    <row r="33595" spans="4:14" s="1" customFormat="1">
      <c r="D33595" s="32"/>
      <c r="G33595" s="32"/>
      <c r="I33595" s="7"/>
      <c r="J33595" s="7"/>
      <c r="K33595" s="7"/>
      <c r="N33595" s="7"/>
    </row>
    <row r="33596" spans="4:14" s="1" customFormat="1">
      <c r="D33596" s="32"/>
      <c r="G33596" s="32"/>
      <c r="I33596" s="7"/>
      <c r="J33596" s="7"/>
      <c r="K33596" s="7"/>
      <c r="N33596" s="7"/>
    </row>
    <row r="33597" spans="4:14" s="1" customFormat="1">
      <c r="D33597" s="32"/>
      <c r="G33597" s="32"/>
      <c r="I33597" s="7"/>
      <c r="J33597" s="7"/>
      <c r="K33597" s="7"/>
      <c r="N33597" s="7"/>
    </row>
    <row r="33598" spans="4:14" s="1" customFormat="1">
      <c r="D33598" s="32"/>
      <c r="G33598" s="32"/>
      <c r="I33598" s="7"/>
      <c r="J33598" s="7"/>
      <c r="K33598" s="7"/>
      <c r="N33598" s="7"/>
    </row>
    <row r="33599" spans="4:14" s="1" customFormat="1">
      <c r="D33599" s="32"/>
      <c r="G33599" s="32"/>
      <c r="I33599" s="7"/>
      <c r="J33599" s="7"/>
      <c r="K33599" s="7"/>
      <c r="N33599" s="7"/>
    </row>
    <row r="33600" spans="4:14" s="1" customFormat="1">
      <c r="D33600" s="32"/>
      <c r="G33600" s="32"/>
      <c r="I33600" s="7"/>
      <c r="J33600" s="7"/>
      <c r="K33600" s="7"/>
      <c r="N33600" s="7"/>
    </row>
    <row r="33601" spans="4:14" s="1" customFormat="1">
      <c r="D33601" s="32"/>
      <c r="G33601" s="32"/>
      <c r="I33601" s="7"/>
      <c r="J33601" s="7"/>
      <c r="K33601" s="7"/>
      <c r="N33601" s="7"/>
    </row>
    <row r="33602" spans="4:14" s="1" customFormat="1">
      <c r="D33602" s="32"/>
      <c r="G33602" s="32"/>
      <c r="I33602" s="7"/>
      <c r="J33602" s="7"/>
      <c r="K33602" s="7"/>
      <c r="N33602" s="7"/>
    </row>
    <row r="33603" spans="4:14" s="1" customFormat="1">
      <c r="D33603" s="32"/>
      <c r="G33603" s="32"/>
      <c r="I33603" s="7"/>
      <c r="J33603" s="7"/>
      <c r="K33603" s="7"/>
      <c r="N33603" s="7"/>
    </row>
    <row r="33604" spans="4:14" s="1" customFormat="1">
      <c r="D33604" s="32"/>
      <c r="G33604" s="32"/>
      <c r="I33604" s="7"/>
      <c r="J33604" s="7"/>
      <c r="K33604" s="7"/>
      <c r="N33604" s="7"/>
    </row>
    <row r="33605" spans="4:14" s="1" customFormat="1">
      <c r="D33605" s="32"/>
      <c r="G33605" s="32"/>
      <c r="I33605" s="7"/>
      <c r="J33605" s="7"/>
      <c r="K33605" s="7"/>
      <c r="N33605" s="7"/>
    </row>
    <row r="33606" spans="4:14" s="1" customFormat="1">
      <c r="D33606" s="32"/>
      <c r="G33606" s="32"/>
      <c r="I33606" s="7"/>
      <c r="J33606" s="7"/>
      <c r="K33606" s="7"/>
      <c r="N33606" s="7"/>
    </row>
    <row r="33607" spans="4:14" s="1" customFormat="1">
      <c r="D33607" s="32"/>
      <c r="G33607" s="32"/>
      <c r="I33607" s="7"/>
      <c r="J33607" s="7"/>
      <c r="K33607" s="7"/>
      <c r="N33607" s="7"/>
    </row>
    <row r="33608" spans="4:14" s="1" customFormat="1">
      <c r="D33608" s="32"/>
      <c r="G33608" s="32"/>
      <c r="I33608" s="7"/>
      <c r="J33608" s="7"/>
      <c r="K33608" s="7"/>
      <c r="N33608" s="7"/>
    </row>
    <row r="33609" spans="4:14" s="1" customFormat="1">
      <c r="D33609" s="32"/>
      <c r="G33609" s="32"/>
      <c r="I33609" s="7"/>
      <c r="J33609" s="7"/>
      <c r="K33609" s="7"/>
      <c r="N33609" s="7"/>
    </row>
    <row r="33610" spans="4:14" s="1" customFormat="1">
      <c r="D33610" s="32"/>
      <c r="G33610" s="32"/>
      <c r="I33610" s="7"/>
      <c r="J33610" s="7"/>
      <c r="K33610" s="7"/>
      <c r="N33610" s="7"/>
    </row>
    <row r="33611" spans="4:14" s="1" customFormat="1">
      <c r="D33611" s="32"/>
      <c r="G33611" s="32"/>
      <c r="I33611" s="7"/>
      <c r="J33611" s="7"/>
      <c r="K33611" s="7"/>
      <c r="N33611" s="7"/>
    </row>
    <row r="33612" spans="4:14" s="1" customFormat="1">
      <c r="D33612" s="32"/>
      <c r="G33612" s="32"/>
      <c r="I33612" s="7"/>
      <c r="J33612" s="7"/>
      <c r="K33612" s="7"/>
      <c r="N33612" s="7"/>
    </row>
    <row r="33613" spans="4:14" s="1" customFormat="1">
      <c r="D33613" s="32"/>
      <c r="G33613" s="32"/>
      <c r="I33613" s="7"/>
      <c r="J33613" s="7"/>
      <c r="K33613" s="7"/>
      <c r="N33613" s="7"/>
    </row>
    <row r="33614" spans="4:14" s="1" customFormat="1">
      <c r="D33614" s="32"/>
      <c r="G33614" s="32"/>
      <c r="I33614" s="7"/>
      <c r="J33614" s="7"/>
      <c r="K33614" s="7"/>
      <c r="N33614" s="7"/>
    </row>
    <row r="33615" spans="4:14" s="1" customFormat="1">
      <c r="D33615" s="32"/>
      <c r="G33615" s="32"/>
      <c r="I33615" s="7"/>
      <c r="J33615" s="7"/>
      <c r="K33615" s="7"/>
      <c r="N33615" s="7"/>
    </row>
    <row r="33616" spans="4:14" s="1" customFormat="1">
      <c r="D33616" s="32"/>
      <c r="G33616" s="32"/>
      <c r="I33616" s="7"/>
      <c r="J33616" s="7"/>
      <c r="K33616" s="7"/>
      <c r="N33616" s="7"/>
    </row>
    <row r="33617" spans="4:14" s="1" customFormat="1">
      <c r="D33617" s="32"/>
      <c r="G33617" s="32"/>
      <c r="I33617" s="7"/>
      <c r="J33617" s="7"/>
      <c r="K33617" s="7"/>
      <c r="N33617" s="7"/>
    </row>
    <row r="33618" spans="4:14" s="1" customFormat="1">
      <c r="D33618" s="32"/>
      <c r="G33618" s="32"/>
      <c r="I33618" s="7"/>
      <c r="J33618" s="7"/>
      <c r="K33618" s="7"/>
      <c r="N33618" s="7"/>
    </row>
    <row r="33619" spans="4:14" s="1" customFormat="1">
      <c r="D33619" s="32"/>
      <c r="G33619" s="32"/>
      <c r="I33619" s="7"/>
      <c r="J33619" s="7"/>
      <c r="K33619" s="7"/>
      <c r="N33619" s="7"/>
    </row>
    <row r="33620" spans="4:14" s="1" customFormat="1">
      <c r="D33620" s="32"/>
      <c r="G33620" s="32"/>
      <c r="I33620" s="7"/>
      <c r="J33620" s="7"/>
      <c r="K33620" s="7"/>
      <c r="N33620" s="7"/>
    </row>
    <row r="33621" spans="4:14" s="1" customFormat="1">
      <c r="D33621" s="32"/>
      <c r="G33621" s="32"/>
      <c r="I33621" s="7"/>
      <c r="J33621" s="7"/>
      <c r="K33621" s="7"/>
      <c r="N33621" s="7"/>
    </row>
    <row r="33622" spans="4:14" s="1" customFormat="1">
      <c r="D33622" s="32"/>
      <c r="G33622" s="32"/>
      <c r="I33622" s="7"/>
      <c r="J33622" s="7"/>
      <c r="K33622" s="7"/>
      <c r="N33622" s="7"/>
    </row>
    <row r="33623" spans="4:14" s="1" customFormat="1">
      <c r="D33623" s="32"/>
      <c r="G33623" s="32"/>
      <c r="I33623" s="7"/>
      <c r="J33623" s="7"/>
      <c r="K33623" s="7"/>
      <c r="N33623" s="7"/>
    </row>
    <row r="33624" spans="4:14" s="1" customFormat="1">
      <c r="D33624" s="32"/>
      <c r="G33624" s="32"/>
      <c r="I33624" s="7"/>
      <c r="J33624" s="7"/>
      <c r="K33624" s="7"/>
      <c r="N33624" s="7"/>
    </row>
    <row r="33625" spans="4:14" s="1" customFormat="1">
      <c r="D33625" s="32"/>
      <c r="G33625" s="32"/>
      <c r="I33625" s="7"/>
      <c r="J33625" s="7"/>
      <c r="K33625" s="7"/>
      <c r="N33625" s="7"/>
    </row>
    <row r="33626" spans="4:14" s="1" customFormat="1">
      <c r="D33626" s="32"/>
      <c r="G33626" s="32"/>
      <c r="I33626" s="7"/>
      <c r="J33626" s="7"/>
      <c r="K33626" s="7"/>
      <c r="N33626" s="7"/>
    </row>
    <row r="33627" spans="4:14" s="1" customFormat="1">
      <c r="D33627" s="32"/>
      <c r="G33627" s="32"/>
      <c r="I33627" s="7"/>
      <c r="J33627" s="7"/>
      <c r="K33627" s="7"/>
      <c r="N33627" s="7"/>
    </row>
    <row r="33628" spans="4:14" s="1" customFormat="1">
      <c r="D33628" s="32"/>
      <c r="G33628" s="32"/>
      <c r="I33628" s="7"/>
      <c r="J33628" s="7"/>
      <c r="K33628" s="7"/>
      <c r="N33628" s="7"/>
    </row>
    <row r="33629" spans="4:14" s="1" customFormat="1">
      <c r="D33629" s="32"/>
      <c r="G33629" s="32"/>
      <c r="I33629" s="7"/>
      <c r="J33629" s="7"/>
      <c r="K33629" s="7"/>
      <c r="N33629" s="7"/>
    </row>
    <row r="33630" spans="4:14" s="1" customFormat="1">
      <c r="D33630" s="32"/>
      <c r="G33630" s="32"/>
      <c r="I33630" s="7"/>
      <c r="J33630" s="7"/>
      <c r="K33630" s="7"/>
      <c r="N33630" s="7"/>
    </row>
    <row r="33631" spans="4:14" s="1" customFormat="1">
      <c r="D33631" s="32"/>
      <c r="G33631" s="32"/>
      <c r="I33631" s="7"/>
      <c r="J33631" s="7"/>
      <c r="K33631" s="7"/>
      <c r="N33631" s="7"/>
    </row>
    <row r="33632" spans="4:14" s="1" customFormat="1">
      <c r="D33632" s="32"/>
      <c r="G33632" s="32"/>
      <c r="I33632" s="7"/>
      <c r="J33632" s="7"/>
      <c r="K33632" s="7"/>
      <c r="N33632" s="7"/>
    </row>
    <row r="33633" spans="4:14" s="1" customFormat="1">
      <c r="D33633" s="32"/>
      <c r="G33633" s="32"/>
      <c r="I33633" s="7"/>
      <c r="J33633" s="7"/>
      <c r="K33633" s="7"/>
      <c r="N33633" s="7"/>
    </row>
    <row r="33634" spans="4:14" s="1" customFormat="1">
      <c r="D33634" s="32"/>
      <c r="G33634" s="32"/>
      <c r="I33634" s="7"/>
      <c r="J33634" s="7"/>
      <c r="K33634" s="7"/>
      <c r="N33634" s="7"/>
    </row>
    <row r="33635" spans="4:14" s="1" customFormat="1">
      <c r="D33635" s="32"/>
      <c r="G33635" s="32"/>
      <c r="I33635" s="7"/>
      <c r="J33635" s="7"/>
      <c r="K33635" s="7"/>
      <c r="N33635" s="7"/>
    </row>
    <row r="33636" spans="4:14" s="1" customFormat="1">
      <c r="D33636" s="32"/>
      <c r="G33636" s="32"/>
      <c r="I33636" s="7"/>
      <c r="J33636" s="7"/>
      <c r="K33636" s="7"/>
      <c r="N33636" s="7"/>
    </row>
    <row r="33637" spans="4:14" s="1" customFormat="1">
      <c r="D33637" s="32"/>
      <c r="G33637" s="32"/>
      <c r="I33637" s="7"/>
      <c r="J33637" s="7"/>
      <c r="K33637" s="7"/>
      <c r="N33637" s="7"/>
    </row>
    <row r="33638" spans="4:14" s="1" customFormat="1">
      <c r="D33638" s="32"/>
      <c r="G33638" s="32"/>
      <c r="I33638" s="7"/>
      <c r="J33638" s="7"/>
      <c r="K33638" s="7"/>
      <c r="N33638" s="7"/>
    </row>
    <row r="33639" spans="4:14" s="1" customFormat="1">
      <c r="D33639" s="32"/>
      <c r="G33639" s="32"/>
      <c r="I33639" s="7"/>
      <c r="J33639" s="7"/>
      <c r="K33639" s="7"/>
      <c r="N33639" s="7"/>
    </row>
    <row r="33640" spans="4:14" s="1" customFormat="1">
      <c r="D33640" s="32"/>
      <c r="G33640" s="32"/>
      <c r="I33640" s="7"/>
      <c r="J33640" s="7"/>
      <c r="K33640" s="7"/>
      <c r="N33640" s="7"/>
    </row>
    <row r="33641" spans="4:14" s="1" customFormat="1">
      <c r="D33641" s="32"/>
      <c r="G33641" s="32"/>
      <c r="I33641" s="7"/>
      <c r="J33641" s="7"/>
      <c r="K33641" s="7"/>
      <c r="N33641" s="7"/>
    </row>
    <row r="33642" spans="4:14" s="1" customFormat="1">
      <c r="D33642" s="32"/>
      <c r="G33642" s="32"/>
      <c r="I33642" s="7"/>
      <c r="J33642" s="7"/>
      <c r="K33642" s="7"/>
      <c r="N33642" s="7"/>
    </row>
    <row r="33643" spans="4:14" s="1" customFormat="1">
      <c r="D33643" s="32"/>
      <c r="G33643" s="32"/>
      <c r="I33643" s="7"/>
      <c r="J33643" s="7"/>
      <c r="K33643" s="7"/>
      <c r="N33643" s="7"/>
    </row>
    <row r="33644" spans="4:14" s="1" customFormat="1">
      <c r="D33644" s="32"/>
      <c r="G33644" s="32"/>
      <c r="I33644" s="7"/>
      <c r="J33644" s="7"/>
      <c r="K33644" s="7"/>
      <c r="N33644" s="7"/>
    </row>
    <row r="33645" spans="4:14" s="1" customFormat="1">
      <c r="D33645" s="32"/>
      <c r="G33645" s="32"/>
      <c r="I33645" s="7"/>
      <c r="J33645" s="7"/>
      <c r="K33645" s="7"/>
      <c r="N33645" s="7"/>
    </row>
    <row r="33646" spans="4:14" s="1" customFormat="1">
      <c r="D33646" s="32"/>
      <c r="G33646" s="32"/>
      <c r="I33646" s="7"/>
      <c r="J33646" s="7"/>
      <c r="K33646" s="7"/>
      <c r="N33646" s="7"/>
    </row>
    <row r="33647" spans="4:14" s="1" customFormat="1">
      <c r="D33647" s="32"/>
      <c r="G33647" s="32"/>
      <c r="I33647" s="7"/>
      <c r="J33647" s="7"/>
      <c r="K33647" s="7"/>
      <c r="N33647" s="7"/>
    </row>
    <row r="33648" spans="4:14" s="1" customFormat="1">
      <c r="D33648" s="32"/>
      <c r="G33648" s="32"/>
      <c r="I33648" s="7"/>
      <c r="J33648" s="7"/>
      <c r="K33648" s="7"/>
      <c r="N33648" s="7"/>
    </row>
    <row r="33649" spans="4:14" s="1" customFormat="1">
      <c r="D33649" s="32"/>
      <c r="G33649" s="32"/>
      <c r="I33649" s="7"/>
      <c r="J33649" s="7"/>
      <c r="K33649" s="7"/>
      <c r="N33649" s="7"/>
    </row>
    <row r="33650" spans="4:14" s="1" customFormat="1">
      <c r="D33650" s="32"/>
      <c r="G33650" s="32"/>
      <c r="I33650" s="7"/>
      <c r="J33650" s="7"/>
      <c r="K33650" s="7"/>
      <c r="N33650" s="7"/>
    </row>
    <row r="33651" spans="4:14" s="1" customFormat="1">
      <c r="D33651" s="32"/>
      <c r="G33651" s="32"/>
      <c r="I33651" s="7"/>
      <c r="J33651" s="7"/>
      <c r="K33651" s="7"/>
      <c r="N33651" s="7"/>
    </row>
    <row r="33652" spans="4:14" s="1" customFormat="1">
      <c r="D33652" s="32"/>
      <c r="G33652" s="32"/>
      <c r="I33652" s="7"/>
      <c r="J33652" s="7"/>
      <c r="K33652" s="7"/>
      <c r="N33652" s="7"/>
    </row>
    <row r="33653" spans="4:14" s="1" customFormat="1">
      <c r="D33653" s="32"/>
      <c r="G33653" s="32"/>
      <c r="I33653" s="7"/>
      <c r="J33653" s="7"/>
      <c r="K33653" s="7"/>
      <c r="N33653" s="7"/>
    </row>
    <row r="33654" spans="4:14" s="1" customFormat="1">
      <c r="D33654" s="32"/>
      <c r="G33654" s="32"/>
      <c r="I33654" s="7"/>
      <c r="J33654" s="7"/>
      <c r="K33654" s="7"/>
      <c r="N33654" s="7"/>
    </row>
    <row r="33655" spans="4:14" s="1" customFormat="1">
      <c r="D33655" s="32"/>
      <c r="G33655" s="32"/>
      <c r="I33655" s="7"/>
      <c r="J33655" s="7"/>
      <c r="K33655" s="7"/>
      <c r="N33655" s="7"/>
    </row>
    <row r="33656" spans="4:14" s="1" customFormat="1">
      <c r="D33656" s="32"/>
      <c r="G33656" s="32"/>
      <c r="I33656" s="7"/>
      <c r="J33656" s="7"/>
      <c r="K33656" s="7"/>
      <c r="N33656" s="7"/>
    </row>
    <row r="33657" spans="4:14" s="1" customFormat="1">
      <c r="D33657" s="32"/>
      <c r="G33657" s="32"/>
      <c r="I33657" s="7"/>
      <c r="J33657" s="7"/>
      <c r="K33657" s="7"/>
      <c r="N33657" s="7"/>
    </row>
    <row r="33658" spans="4:14" s="1" customFormat="1">
      <c r="D33658" s="32"/>
      <c r="G33658" s="32"/>
      <c r="I33658" s="7"/>
      <c r="J33658" s="7"/>
      <c r="K33658" s="7"/>
      <c r="N33658" s="7"/>
    </row>
    <row r="33659" spans="4:14" s="1" customFormat="1">
      <c r="D33659" s="32"/>
      <c r="G33659" s="32"/>
      <c r="I33659" s="7"/>
      <c r="J33659" s="7"/>
      <c r="K33659" s="7"/>
      <c r="N33659" s="7"/>
    </row>
    <row r="33660" spans="4:14" s="1" customFormat="1">
      <c r="D33660" s="32"/>
      <c r="G33660" s="32"/>
      <c r="I33660" s="7"/>
      <c r="J33660" s="7"/>
      <c r="K33660" s="7"/>
      <c r="N33660" s="7"/>
    </row>
    <row r="33661" spans="4:14" s="1" customFormat="1">
      <c r="D33661" s="32"/>
      <c r="G33661" s="32"/>
      <c r="I33661" s="7"/>
      <c r="J33661" s="7"/>
      <c r="K33661" s="7"/>
      <c r="N33661" s="7"/>
    </row>
    <row r="33662" spans="4:14" s="1" customFormat="1">
      <c r="D33662" s="32"/>
      <c r="G33662" s="32"/>
      <c r="I33662" s="7"/>
      <c r="J33662" s="7"/>
      <c r="K33662" s="7"/>
      <c r="N33662" s="7"/>
    </row>
    <row r="33663" spans="4:14" s="1" customFormat="1">
      <c r="D33663" s="32"/>
      <c r="G33663" s="32"/>
      <c r="I33663" s="7"/>
      <c r="J33663" s="7"/>
      <c r="K33663" s="7"/>
      <c r="N33663" s="7"/>
    </row>
    <row r="33664" spans="4:14" s="1" customFormat="1">
      <c r="D33664" s="32"/>
      <c r="G33664" s="32"/>
      <c r="I33664" s="7"/>
      <c r="J33664" s="7"/>
      <c r="K33664" s="7"/>
      <c r="N33664" s="7"/>
    </row>
    <row r="33665" spans="4:14" s="1" customFormat="1">
      <c r="D33665" s="32"/>
      <c r="G33665" s="32"/>
      <c r="I33665" s="7"/>
      <c r="J33665" s="7"/>
      <c r="K33665" s="7"/>
      <c r="N33665" s="7"/>
    </row>
    <row r="33666" spans="4:14" s="1" customFormat="1">
      <c r="D33666" s="32"/>
      <c r="G33666" s="32"/>
      <c r="I33666" s="7"/>
      <c r="J33666" s="7"/>
      <c r="K33666" s="7"/>
      <c r="N33666" s="7"/>
    </row>
    <row r="33667" spans="4:14" s="1" customFormat="1">
      <c r="D33667" s="32"/>
      <c r="G33667" s="32"/>
      <c r="I33667" s="7"/>
      <c r="J33667" s="7"/>
      <c r="K33667" s="7"/>
      <c r="N33667" s="7"/>
    </row>
    <row r="33668" spans="4:14" s="1" customFormat="1">
      <c r="D33668" s="32"/>
      <c r="G33668" s="32"/>
      <c r="I33668" s="7"/>
      <c r="J33668" s="7"/>
      <c r="K33668" s="7"/>
      <c r="N33668" s="7"/>
    </row>
    <row r="33669" spans="4:14" s="1" customFormat="1">
      <c r="D33669" s="32"/>
      <c r="G33669" s="32"/>
      <c r="I33669" s="7"/>
      <c r="J33669" s="7"/>
      <c r="K33669" s="7"/>
      <c r="N33669" s="7"/>
    </row>
    <row r="33670" spans="4:14" s="1" customFormat="1">
      <c r="D33670" s="32"/>
      <c r="G33670" s="32"/>
      <c r="I33670" s="7"/>
      <c r="J33670" s="7"/>
      <c r="K33670" s="7"/>
      <c r="N33670" s="7"/>
    </row>
    <row r="33671" spans="4:14" s="1" customFormat="1">
      <c r="D33671" s="32"/>
      <c r="G33671" s="32"/>
      <c r="I33671" s="7"/>
      <c r="J33671" s="7"/>
      <c r="K33671" s="7"/>
      <c r="N33671" s="7"/>
    </row>
    <row r="33672" spans="4:14" s="1" customFormat="1">
      <c r="D33672" s="32"/>
      <c r="G33672" s="32"/>
      <c r="I33672" s="7"/>
      <c r="J33672" s="7"/>
      <c r="K33672" s="7"/>
      <c r="N33672" s="7"/>
    </row>
    <row r="33673" spans="4:14" s="1" customFormat="1">
      <c r="D33673" s="32"/>
      <c r="G33673" s="32"/>
      <c r="I33673" s="7"/>
      <c r="J33673" s="7"/>
      <c r="K33673" s="7"/>
      <c r="N33673" s="7"/>
    </row>
    <row r="33674" spans="4:14" s="1" customFormat="1">
      <c r="D33674" s="32"/>
      <c r="G33674" s="32"/>
      <c r="I33674" s="7"/>
      <c r="J33674" s="7"/>
      <c r="K33674" s="7"/>
      <c r="N33674" s="7"/>
    </row>
    <row r="33675" spans="4:14" s="1" customFormat="1">
      <c r="D33675" s="32"/>
      <c r="G33675" s="32"/>
      <c r="I33675" s="7"/>
      <c r="J33675" s="7"/>
      <c r="K33675" s="7"/>
      <c r="N33675" s="7"/>
    </row>
    <row r="33676" spans="4:14" s="1" customFormat="1">
      <c r="D33676" s="32"/>
      <c r="G33676" s="32"/>
      <c r="I33676" s="7"/>
      <c r="J33676" s="7"/>
      <c r="K33676" s="7"/>
      <c r="N33676" s="7"/>
    </row>
    <row r="33677" spans="4:14" s="1" customFormat="1">
      <c r="D33677" s="32"/>
      <c r="G33677" s="32"/>
      <c r="I33677" s="7"/>
      <c r="J33677" s="7"/>
      <c r="K33677" s="7"/>
      <c r="N33677" s="7"/>
    </row>
    <row r="33678" spans="4:14" s="1" customFormat="1">
      <c r="D33678" s="32"/>
      <c r="G33678" s="32"/>
      <c r="I33678" s="7"/>
      <c r="J33678" s="7"/>
      <c r="K33678" s="7"/>
      <c r="N33678" s="7"/>
    </row>
    <row r="33679" spans="4:14" s="1" customFormat="1">
      <c r="D33679" s="32"/>
      <c r="G33679" s="32"/>
      <c r="I33679" s="7"/>
      <c r="J33679" s="7"/>
      <c r="K33679" s="7"/>
      <c r="N33679" s="7"/>
    </row>
    <row r="33680" spans="4:14" s="1" customFormat="1">
      <c r="D33680" s="32"/>
      <c r="G33680" s="32"/>
      <c r="I33680" s="7"/>
      <c r="J33680" s="7"/>
      <c r="K33680" s="7"/>
      <c r="N33680" s="7"/>
    </row>
    <row r="33681" spans="4:14" s="1" customFormat="1">
      <c r="D33681" s="32"/>
      <c r="G33681" s="32"/>
      <c r="I33681" s="7"/>
      <c r="J33681" s="7"/>
      <c r="K33681" s="7"/>
      <c r="N33681" s="7"/>
    </row>
    <row r="33682" spans="4:14" s="1" customFormat="1">
      <c r="D33682" s="32"/>
      <c r="G33682" s="32"/>
      <c r="I33682" s="7"/>
      <c r="J33682" s="7"/>
      <c r="K33682" s="7"/>
      <c r="N33682" s="7"/>
    </row>
    <row r="33683" spans="4:14" s="1" customFormat="1">
      <c r="D33683" s="32"/>
      <c r="G33683" s="32"/>
      <c r="I33683" s="7"/>
      <c r="J33683" s="7"/>
      <c r="K33683" s="7"/>
      <c r="N33683" s="7"/>
    </row>
    <row r="33684" spans="4:14" s="1" customFormat="1">
      <c r="D33684" s="32"/>
      <c r="G33684" s="32"/>
      <c r="I33684" s="7"/>
      <c r="J33684" s="7"/>
      <c r="K33684" s="7"/>
      <c r="N33684" s="7"/>
    </row>
    <row r="33685" spans="4:14" s="1" customFormat="1">
      <c r="D33685" s="32"/>
      <c r="G33685" s="32"/>
      <c r="I33685" s="7"/>
      <c r="J33685" s="7"/>
      <c r="K33685" s="7"/>
      <c r="N33685" s="7"/>
    </row>
    <row r="33686" spans="4:14" s="1" customFormat="1">
      <c r="D33686" s="32"/>
      <c r="G33686" s="32"/>
      <c r="I33686" s="7"/>
      <c r="J33686" s="7"/>
      <c r="K33686" s="7"/>
      <c r="N33686" s="7"/>
    </row>
    <row r="33687" spans="4:14" s="1" customFormat="1">
      <c r="D33687" s="32"/>
      <c r="G33687" s="32"/>
      <c r="I33687" s="7"/>
      <c r="J33687" s="7"/>
      <c r="K33687" s="7"/>
      <c r="N33687" s="7"/>
    </row>
    <row r="33688" spans="4:14" s="1" customFormat="1">
      <c r="D33688" s="32"/>
      <c r="G33688" s="32"/>
      <c r="I33688" s="7"/>
      <c r="J33688" s="7"/>
      <c r="K33688" s="7"/>
      <c r="N33688" s="7"/>
    </row>
    <row r="33689" spans="4:14" s="1" customFormat="1">
      <c r="D33689" s="32"/>
      <c r="G33689" s="32"/>
      <c r="I33689" s="7"/>
      <c r="J33689" s="7"/>
      <c r="K33689" s="7"/>
      <c r="N33689" s="7"/>
    </row>
    <row r="33690" spans="4:14" s="1" customFormat="1">
      <c r="D33690" s="32"/>
      <c r="G33690" s="32"/>
      <c r="I33690" s="7"/>
      <c r="J33690" s="7"/>
      <c r="K33690" s="7"/>
      <c r="N33690" s="7"/>
    </row>
    <row r="33691" spans="4:14" s="1" customFormat="1">
      <c r="D33691" s="32"/>
      <c r="G33691" s="32"/>
      <c r="I33691" s="7"/>
      <c r="J33691" s="7"/>
      <c r="K33691" s="7"/>
      <c r="N33691" s="7"/>
    </row>
    <row r="33692" spans="4:14" s="1" customFormat="1">
      <c r="D33692" s="32"/>
      <c r="G33692" s="32"/>
      <c r="I33692" s="7"/>
      <c r="J33692" s="7"/>
      <c r="K33692" s="7"/>
      <c r="N33692" s="7"/>
    </row>
    <row r="33693" spans="4:14" s="1" customFormat="1">
      <c r="D33693" s="32"/>
      <c r="G33693" s="32"/>
      <c r="I33693" s="7"/>
      <c r="J33693" s="7"/>
      <c r="K33693" s="7"/>
      <c r="N33693" s="7"/>
    </row>
    <row r="33694" spans="4:14" s="1" customFormat="1">
      <c r="D33694" s="32"/>
      <c r="G33694" s="32"/>
      <c r="I33694" s="7"/>
      <c r="J33694" s="7"/>
      <c r="K33694" s="7"/>
      <c r="N33694" s="7"/>
    </row>
    <row r="33695" spans="4:14" s="1" customFormat="1">
      <c r="D33695" s="32"/>
      <c r="G33695" s="32"/>
      <c r="I33695" s="7"/>
      <c r="J33695" s="7"/>
      <c r="K33695" s="7"/>
      <c r="N33695" s="7"/>
    </row>
    <row r="33696" spans="4:14" s="1" customFormat="1">
      <c r="D33696" s="32"/>
      <c r="G33696" s="32"/>
      <c r="I33696" s="7"/>
      <c r="J33696" s="7"/>
      <c r="K33696" s="7"/>
      <c r="N33696" s="7"/>
    </row>
    <row r="33697" spans="4:14" s="1" customFormat="1">
      <c r="D33697" s="32"/>
      <c r="G33697" s="32"/>
      <c r="I33697" s="7"/>
      <c r="J33697" s="7"/>
      <c r="K33697" s="7"/>
      <c r="N33697" s="7"/>
    </row>
    <row r="33698" spans="4:14" s="1" customFormat="1">
      <c r="D33698" s="32"/>
      <c r="G33698" s="32"/>
      <c r="I33698" s="7"/>
      <c r="J33698" s="7"/>
      <c r="K33698" s="7"/>
      <c r="N33698" s="7"/>
    </row>
    <row r="33699" spans="4:14" s="1" customFormat="1">
      <c r="D33699" s="32"/>
      <c r="G33699" s="32"/>
      <c r="I33699" s="7"/>
      <c r="J33699" s="7"/>
      <c r="K33699" s="7"/>
      <c r="N33699" s="7"/>
    </row>
    <row r="33700" spans="4:14" s="1" customFormat="1">
      <c r="D33700" s="32"/>
      <c r="G33700" s="32"/>
      <c r="I33700" s="7"/>
      <c r="J33700" s="7"/>
      <c r="K33700" s="7"/>
      <c r="N33700" s="7"/>
    </row>
    <row r="33701" spans="4:14" s="1" customFormat="1">
      <c r="D33701" s="32"/>
      <c r="G33701" s="32"/>
      <c r="I33701" s="7"/>
      <c r="J33701" s="7"/>
      <c r="K33701" s="7"/>
      <c r="N33701" s="7"/>
    </row>
    <row r="33702" spans="4:14" s="1" customFormat="1">
      <c r="D33702" s="32"/>
      <c r="G33702" s="32"/>
      <c r="I33702" s="7"/>
      <c r="J33702" s="7"/>
      <c r="K33702" s="7"/>
      <c r="N33702" s="7"/>
    </row>
    <row r="33703" spans="4:14" s="1" customFormat="1">
      <c r="D33703" s="32"/>
      <c r="G33703" s="32"/>
      <c r="I33703" s="7"/>
      <c r="J33703" s="7"/>
      <c r="K33703" s="7"/>
      <c r="N33703" s="7"/>
    </row>
    <row r="33704" spans="4:14" s="1" customFormat="1">
      <c r="D33704" s="32"/>
      <c r="G33704" s="32"/>
      <c r="I33704" s="7"/>
      <c r="J33704" s="7"/>
      <c r="K33704" s="7"/>
      <c r="N33704" s="7"/>
    </row>
    <row r="33705" spans="4:14" s="1" customFormat="1">
      <c r="D33705" s="32"/>
      <c r="G33705" s="32"/>
      <c r="I33705" s="7"/>
      <c r="J33705" s="7"/>
      <c r="K33705" s="7"/>
      <c r="N33705" s="7"/>
    </row>
    <row r="33706" spans="4:14" s="1" customFormat="1">
      <c r="D33706" s="32"/>
      <c r="G33706" s="32"/>
      <c r="I33706" s="7"/>
      <c r="J33706" s="7"/>
      <c r="K33706" s="7"/>
      <c r="N33706" s="7"/>
    </row>
    <row r="33707" spans="4:14" s="1" customFormat="1">
      <c r="D33707" s="32"/>
      <c r="G33707" s="32"/>
      <c r="I33707" s="7"/>
      <c r="J33707" s="7"/>
      <c r="K33707" s="7"/>
      <c r="N33707" s="7"/>
    </row>
    <row r="33708" spans="4:14" s="1" customFormat="1">
      <c r="D33708" s="32"/>
      <c r="G33708" s="32"/>
      <c r="I33708" s="7"/>
      <c r="J33708" s="7"/>
      <c r="K33708" s="7"/>
      <c r="N33708" s="7"/>
    </row>
    <row r="33709" spans="4:14" s="1" customFormat="1">
      <c r="D33709" s="32"/>
      <c r="G33709" s="32"/>
      <c r="I33709" s="7"/>
      <c r="J33709" s="7"/>
      <c r="K33709" s="7"/>
      <c r="N33709" s="7"/>
    </row>
    <row r="33710" spans="4:14" s="1" customFormat="1">
      <c r="D33710" s="32"/>
      <c r="G33710" s="32"/>
      <c r="I33710" s="7"/>
      <c r="J33710" s="7"/>
      <c r="K33710" s="7"/>
      <c r="N33710" s="7"/>
    </row>
    <row r="33711" spans="4:14" s="1" customFormat="1">
      <c r="D33711" s="32"/>
      <c r="G33711" s="32"/>
      <c r="I33711" s="7"/>
      <c r="J33711" s="7"/>
      <c r="K33711" s="7"/>
      <c r="N33711" s="7"/>
    </row>
    <row r="33712" spans="4:14" s="1" customFormat="1">
      <c r="D33712" s="32"/>
      <c r="G33712" s="32"/>
      <c r="I33712" s="7"/>
      <c r="J33712" s="7"/>
      <c r="K33712" s="7"/>
      <c r="N33712" s="7"/>
    </row>
    <row r="33713" spans="4:14" s="1" customFormat="1">
      <c r="D33713" s="32"/>
      <c r="G33713" s="32"/>
      <c r="I33713" s="7"/>
      <c r="J33713" s="7"/>
      <c r="K33713" s="7"/>
      <c r="N33713" s="7"/>
    </row>
    <row r="33714" spans="4:14" s="1" customFormat="1">
      <c r="D33714" s="32"/>
      <c r="G33714" s="32"/>
      <c r="I33714" s="7"/>
      <c r="J33714" s="7"/>
      <c r="K33714" s="7"/>
      <c r="N33714" s="7"/>
    </row>
    <row r="33715" spans="4:14" s="1" customFormat="1">
      <c r="D33715" s="32"/>
      <c r="G33715" s="32"/>
      <c r="I33715" s="7"/>
      <c r="J33715" s="7"/>
      <c r="K33715" s="7"/>
      <c r="N33715" s="7"/>
    </row>
    <row r="33716" spans="4:14" s="1" customFormat="1">
      <c r="D33716" s="32"/>
      <c r="G33716" s="32"/>
      <c r="I33716" s="7"/>
      <c r="J33716" s="7"/>
      <c r="K33716" s="7"/>
      <c r="N33716" s="7"/>
    </row>
    <row r="33717" spans="4:14" s="1" customFormat="1">
      <c r="D33717" s="32"/>
      <c r="G33717" s="32"/>
      <c r="I33717" s="7"/>
      <c r="J33717" s="7"/>
      <c r="K33717" s="7"/>
      <c r="N33717" s="7"/>
    </row>
    <row r="33718" spans="4:14" s="1" customFormat="1">
      <c r="D33718" s="32"/>
      <c r="G33718" s="32"/>
      <c r="I33718" s="7"/>
      <c r="J33718" s="7"/>
      <c r="K33718" s="7"/>
      <c r="N33718" s="7"/>
    </row>
    <row r="33719" spans="4:14" s="1" customFormat="1">
      <c r="D33719" s="32"/>
      <c r="G33719" s="32"/>
      <c r="I33719" s="7"/>
      <c r="J33719" s="7"/>
      <c r="K33719" s="7"/>
      <c r="N33719" s="7"/>
    </row>
    <row r="33720" spans="4:14" s="1" customFormat="1">
      <c r="D33720" s="32"/>
      <c r="G33720" s="32"/>
      <c r="I33720" s="7"/>
      <c r="J33720" s="7"/>
      <c r="K33720" s="7"/>
      <c r="N33720" s="7"/>
    </row>
    <row r="33721" spans="4:14" s="1" customFormat="1">
      <c r="D33721" s="32"/>
      <c r="G33721" s="32"/>
      <c r="I33721" s="7"/>
      <c r="J33721" s="7"/>
      <c r="K33721" s="7"/>
      <c r="N33721" s="7"/>
    </row>
    <row r="33722" spans="4:14" s="1" customFormat="1">
      <c r="D33722" s="32"/>
      <c r="G33722" s="32"/>
      <c r="I33722" s="7"/>
      <c r="J33722" s="7"/>
      <c r="K33722" s="7"/>
      <c r="N33722" s="7"/>
    </row>
    <row r="33723" spans="4:14" s="1" customFormat="1">
      <c r="D33723" s="32"/>
      <c r="G33723" s="32"/>
      <c r="I33723" s="7"/>
      <c r="J33723" s="7"/>
      <c r="K33723" s="7"/>
      <c r="N33723" s="7"/>
    </row>
    <row r="33724" spans="4:14" s="1" customFormat="1">
      <c r="D33724" s="32"/>
      <c r="G33724" s="32"/>
      <c r="I33724" s="7"/>
      <c r="J33724" s="7"/>
      <c r="K33724" s="7"/>
      <c r="N33724" s="7"/>
    </row>
    <row r="33725" spans="4:14" s="1" customFormat="1">
      <c r="D33725" s="32"/>
      <c r="G33725" s="32"/>
      <c r="I33725" s="7"/>
      <c r="J33725" s="7"/>
      <c r="K33725" s="7"/>
      <c r="N33725" s="7"/>
    </row>
    <row r="33726" spans="4:14" s="1" customFormat="1">
      <c r="D33726" s="32"/>
      <c r="G33726" s="32"/>
      <c r="I33726" s="7"/>
      <c r="J33726" s="7"/>
      <c r="K33726" s="7"/>
      <c r="N33726" s="7"/>
    </row>
    <row r="33727" spans="4:14" s="1" customFormat="1">
      <c r="D33727" s="32"/>
      <c r="G33727" s="32"/>
      <c r="I33727" s="7"/>
      <c r="J33727" s="7"/>
      <c r="K33727" s="7"/>
      <c r="N33727" s="7"/>
    </row>
    <row r="33728" spans="4:14" s="1" customFormat="1">
      <c r="D33728" s="32"/>
      <c r="G33728" s="32"/>
      <c r="I33728" s="7"/>
      <c r="J33728" s="7"/>
      <c r="K33728" s="7"/>
      <c r="N33728" s="7"/>
    </row>
    <row r="33729" spans="4:14" s="1" customFormat="1">
      <c r="D33729" s="32"/>
      <c r="G33729" s="32"/>
      <c r="I33729" s="7"/>
      <c r="J33729" s="7"/>
      <c r="K33729" s="7"/>
      <c r="N33729" s="7"/>
    </row>
    <row r="33730" spans="4:14" s="1" customFormat="1">
      <c r="D33730" s="32"/>
      <c r="G33730" s="32"/>
      <c r="I33730" s="7"/>
      <c r="J33730" s="7"/>
      <c r="K33730" s="7"/>
      <c r="N33730" s="7"/>
    </row>
    <row r="33731" spans="4:14" s="1" customFormat="1">
      <c r="D33731" s="32"/>
      <c r="G33731" s="32"/>
      <c r="I33731" s="7"/>
      <c r="J33731" s="7"/>
      <c r="K33731" s="7"/>
      <c r="N33731" s="7"/>
    </row>
    <row r="33732" spans="4:14" s="1" customFormat="1">
      <c r="D33732" s="32"/>
      <c r="G33732" s="32"/>
      <c r="I33732" s="7"/>
      <c r="J33732" s="7"/>
      <c r="K33732" s="7"/>
      <c r="N33732" s="7"/>
    </row>
    <row r="33733" spans="4:14" s="1" customFormat="1">
      <c r="D33733" s="32"/>
      <c r="G33733" s="32"/>
      <c r="I33733" s="7"/>
      <c r="J33733" s="7"/>
      <c r="K33733" s="7"/>
      <c r="N33733" s="7"/>
    </row>
    <row r="33734" spans="4:14" s="1" customFormat="1">
      <c r="D33734" s="32"/>
      <c r="G33734" s="32"/>
      <c r="I33734" s="7"/>
      <c r="J33734" s="7"/>
      <c r="K33734" s="7"/>
      <c r="N33734" s="7"/>
    </row>
    <row r="33735" spans="4:14" s="1" customFormat="1">
      <c r="D33735" s="32"/>
      <c r="G33735" s="32"/>
      <c r="I33735" s="7"/>
      <c r="J33735" s="7"/>
      <c r="K33735" s="7"/>
      <c r="N33735" s="7"/>
    </row>
    <row r="33736" spans="4:14" s="1" customFormat="1">
      <c r="D33736" s="32"/>
      <c r="G33736" s="32"/>
      <c r="I33736" s="7"/>
      <c r="J33736" s="7"/>
      <c r="K33736" s="7"/>
      <c r="N33736" s="7"/>
    </row>
    <row r="33737" spans="4:14" s="1" customFormat="1">
      <c r="D33737" s="32"/>
      <c r="G33737" s="32"/>
      <c r="I33737" s="7"/>
      <c r="J33737" s="7"/>
      <c r="K33737" s="7"/>
      <c r="N33737" s="7"/>
    </row>
    <row r="33738" spans="4:14" s="1" customFormat="1">
      <c r="D33738" s="32"/>
      <c r="G33738" s="32"/>
      <c r="I33738" s="7"/>
      <c r="J33738" s="7"/>
      <c r="K33738" s="7"/>
      <c r="N33738" s="7"/>
    </row>
    <row r="33739" spans="4:14" s="1" customFormat="1">
      <c r="D33739" s="32"/>
      <c r="G33739" s="32"/>
      <c r="I33739" s="7"/>
      <c r="J33739" s="7"/>
      <c r="K33739" s="7"/>
      <c r="N33739" s="7"/>
    </row>
    <row r="33740" spans="4:14" s="1" customFormat="1">
      <c r="D33740" s="32"/>
      <c r="G33740" s="32"/>
      <c r="I33740" s="7"/>
      <c r="J33740" s="7"/>
      <c r="K33740" s="7"/>
      <c r="N33740" s="7"/>
    </row>
    <row r="33741" spans="4:14" s="1" customFormat="1">
      <c r="D33741" s="32"/>
      <c r="G33741" s="32"/>
      <c r="I33741" s="7"/>
      <c r="J33741" s="7"/>
      <c r="K33741" s="7"/>
      <c r="N33741" s="7"/>
    </row>
    <row r="33742" spans="4:14" s="1" customFormat="1">
      <c r="D33742" s="32"/>
      <c r="G33742" s="32"/>
      <c r="I33742" s="7"/>
      <c r="J33742" s="7"/>
      <c r="K33742" s="7"/>
      <c r="N33742" s="7"/>
    </row>
    <row r="33743" spans="4:14" s="1" customFormat="1">
      <c r="D33743" s="32"/>
      <c r="G33743" s="32"/>
      <c r="I33743" s="7"/>
      <c r="J33743" s="7"/>
      <c r="K33743" s="7"/>
      <c r="N33743" s="7"/>
    </row>
    <row r="33744" spans="4:14" s="1" customFormat="1">
      <c r="D33744" s="32"/>
      <c r="G33744" s="32"/>
      <c r="I33744" s="7"/>
      <c r="J33744" s="7"/>
      <c r="K33744" s="7"/>
      <c r="N33744" s="7"/>
    </row>
    <row r="33745" spans="4:14" s="1" customFormat="1">
      <c r="D33745" s="32"/>
      <c r="G33745" s="32"/>
      <c r="I33745" s="7"/>
      <c r="J33745" s="7"/>
      <c r="K33745" s="7"/>
      <c r="N33745" s="7"/>
    </row>
    <row r="33746" spans="4:14" s="1" customFormat="1">
      <c r="D33746" s="32"/>
      <c r="G33746" s="32"/>
      <c r="I33746" s="7"/>
      <c r="J33746" s="7"/>
      <c r="K33746" s="7"/>
      <c r="N33746" s="7"/>
    </row>
    <row r="33747" spans="4:14" s="1" customFormat="1">
      <c r="D33747" s="32"/>
      <c r="G33747" s="32"/>
      <c r="I33747" s="7"/>
      <c r="J33747" s="7"/>
      <c r="K33747" s="7"/>
      <c r="N33747" s="7"/>
    </row>
    <row r="33748" spans="4:14" s="1" customFormat="1">
      <c r="D33748" s="32"/>
      <c r="G33748" s="32"/>
      <c r="I33748" s="7"/>
      <c r="J33748" s="7"/>
      <c r="K33748" s="7"/>
      <c r="N33748" s="7"/>
    </row>
    <row r="33749" spans="4:14" s="1" customFormat="1">
      <c r="D33749" s="32"/>
      <c r="G33749" s="32"/>
      <c r="I33749" s="7"/>
      <c r="J33749" s="7"/>
      <c r="K33749" s="7"/>
      <c r="N33749" s="7"/>
    </row>
    <row r="33750" spans="4:14" s="1" customFormat="1">
      <c r="D33750" s="32"/>
      <c r="G33750" s="32"/>
      <c r="I33750" s="7"/>
      <c r="J33750" s="7"/>
      <c r="K33750" s="7"/>
      <c r="N33750" s="7"/>
    </row>
    <row r="33751" spans="4:14" s="1" customFormat="1">
      <c r="D33751" s="32"/>
      <c r="G33751" s="32"/>
      <c r="I33751" s="7"/>
      <c r="J33751" s="7"/>
      <c r="K33751" s="7"/>
      <c r="N33751" s="7"/>
    </row>
    <row r="33752" spans="4:14" s="1" customFormat="1">
      <c r="D33752" s="32"/>
      <c r="G33752" s="32"/>
      <c r="I33752" s="7"/>
      <c r="J33752" s="7"/>
      <c r="K33752" s="7"/>
      <c r="N33752" s="7"/>
    </row>
    <row r="33753" spans="4:14" s="1" customFormat="1">
      <c r="D33753" s="32"/>
      <c r="G33753" s="32"/>
      <c r="I33753" s="7"/>
      <c r="J33753" s="7"/>
      <c r="K33753" s="7"/>
      <c r="N33753" s="7"/>
    </row>
    <row r="33754" spans="4:14" s="1" customFormat="1">
      <c r="D33754" s="32"/>
      <c r="G33754" s="32"/>
      <c r="I33754" s="7"/>
      <c r="J33754" s="7"/>
      <c r="K33754" s="7"/>
      <c r="N33754" s="7"/>
    </row>
    <row r="33755" spans="4:14" s="1" customFormat="1">
      <c r="D33755" s="32"/>
      <c r="G33755" s="32"/>
      <c r="I33755" s="7"/>
      <c r="J33755" s="7"/>
      <c r="K33755" s="7"/>
      <c r="N33755" s="7"/>
    </row>
    <row r="33756" spans="4:14" s="1" customFormat="1">
      <c r="D33756" s="32"/>
      <c r="G33756" s="32"/>
      <c r="I33756" s="7"/>
      <c r="J33756" s="7"/>
      <c r="K33756" s="7"/>
      <c r="N33756" s="7"/>
    </row>
    <row r="33757" spans="4:14" s="1" customFormat="1">
      <c r="D33757" s="32"/>
      <c r="G33757" s="32"/>
      <c r="I33757" s="7"/>
      <c r="J33757" s="7"/>
      <c r="K33757" s="7"/>
      <c r="N33757" s="7"/>
    </row>
    <row r="33758" spans="4:14" s="1" customFormat="1">
      <c r="D33758" s="32"/>
      <c r="G33758" s="32"/>
      <c r="I33758" s="7"/>
      <c r="J33758" s="7"/>
      <c r="K33758" s="7"/>
      <c r="N33758" s="7"/>
    </row>
    <row r="33759" spans="4:14" s="1" customFormat="1">
      <c r="D33759" s="32"/>
      <c r="G33759" s="32"/>
      <c r="I33759" s="7"/>
      <c r="J33759" s="7"/>
      <c r="K33759" s="7"/>
      <c r="N33759" s="7"/>
    </row>
    <row r="33760" spans="4:14" s="1" customFormat="1">
      <c r="D33760" s="32"/>
      <c r="G33760" s="32"/>
      <c r="I33760" s="7"/>
      <c r="J33760" s="7"/>
      <c r="K33760" s="7"/>
      <c r="N33760" s="7"/>
    </row>
    <row r="33761" spans="4:14" s="1" customFormat="1">
      <c r="D33761" s="32"/>
      <c r="G33761" s="32"/>
      <c r="I33761" s="7"/>
      <c r="J33761" s="7"/>
      <c r="K33761" s="7"/>
      <c r="N33761" s="7"/>
    </row>
    <row r="33762" spans="4:14" s="1" customFormat="1">
      <c r="D33762" s="32"/>
      <c r="G33762" s="32"/>
      <c r="I33762" s="7"/>
      <c r="J33762" s="7"/>
      <c r="K33762" s="7"/>
      <c r="N33762" s="7"/>
    </row>
    <row r="33763" spans="4:14" s="1" customFormat="1">
      <c r="D33763" s="32"/>
      <c r="G33763" s="32"/>
      <c r="I33763" s="7"/>
      <c r="J33763" s="7"/>
      <c r="K33763" s="7"/>
      <c r="N33763" s="7"/>
    </row>
    <row r="33764" spans="4:14" s="1" customFormat="1">
      <c r="D33764" s="32"/>
      <c r="G33764" s="32"/>
      <c r="I33764" s="7"/>
      <c r="J33764" s="7"/>
      <c r="K33764" s="7"/>
      <c r="N33764" s="7"/>
    </row>
    <row r="33765" spans="4:14" s="1" customFormat="1">
      <c r="D33765" s="32"/>
      <c r="G33765" s="32"/>
      <c r="I33765" s="7"/>
      <c r="J33765" s="7"/>
      <c r="K33765" s="7"/>
      <c r="N33765" s="7"/>
    </row>
    <row r="33766" spans="4:14" s="1" customFormat="1">
      <c r="D33766" s="32"/>
      <c r="G33766" s="32"/>
      <c r="I33766" s="7"/>
      <c r="J33766" s="7"/>
      <c r="K33766" s="7"/>
      <c r="N33766" s="7"/>
    </row>
    <row r="33767" spans="4:14" s="1" customFormat="1">
      <c r="D33767" s="32"/>
      <c r="G33767" s="32"/>
      <c r="I33767" s="7"/>
      <c r="J33767" s="7"/>
      <c r="K33767" s="7"/>
      <c r="N33767" s="7"/>
    </row>
    <row r="33768" spans="4:14" s="1" customFormat="1">
      <c r="D33768" s="32"/>
      <c r="G33768" s="32"/>
      <c r="I33768" s="7"/>
      <c r="J33768" s="7"/>
      <c r="K33768" s="7"/>
      <c r="N33768" s="7"/>
    </row>
    <row r="33769" spans="4:14" s="1" customFormat="1">
      <c r="D33769" s="32"/>
      <c r="G33769" s="32"/>
      <c r="I33769" s="7"/>
      <c r="J33769" s="7"/>
      <c r="K33769" s="7"/>
      <c r="N33769" s="7"/>
    </row>
    <row r="33770" spans="4:14" s="1" customFormat="1">
      <c r="D33770" s="32"/>
      <c r="G33770" s="32"/>
      <c r="I33770" s="7"/>
      <c r="J33770" s="7"/>
      <c r="K33770" s="7"/>
      <c r="N33770" s="7"/>
    </row>
    <row r="33771" spans="4:14" s="1" customFormat="1">
      <c r="D33771" s="32"/>
      <c r="G33771" s="32"/>
      <c r="I33771" s="7"/>
      <c r="J33771" s="7"/>
      <c r="K33771" s="7"/>
      <c r="N33771" s="7"/>
    </row>
    <row r="33772" spans="4:14" s="1" customFormat="1">
      <c r="D33772" s="32"/>
      <c r="G33772" s="32"/>
      <c r="I33772" s="7"/>
      <c r="J33772" s="7"/>
      <c r="K33772" s="7"/>
      <c r="N33772" s="7"/>
    </row>
    <row r="33773" spans="4:14" s="1" customFormat="1">
      <c r="D33773" s="32"/>
      <c r="G33773" s="32"/>
      <c r="I33773" s="7"/>
      <c r="J33773" s="7"/>
      <c r="K33773" s="7"/>
      <c r="N33773" s="7"/>
    </row>
    <row r="33774" spans="4:14" s="1" customFormat="1">
      <c r="D33774" s="32"/>
      <c r="G33774" s="32"/>
      <c r="I33774" s="7"/>
      <c r="J33774" s="7"/>
      <c r="K33774" s="7"/>
      <c r="N33774" s="7"/>
    </row>
    <row r="33775" spans="4:14" s="1" customFormat="1">
      <c r="D33775" s="32"/>
      <c r="G33775" s="32"/>
      <c r="I33775" s="7"/>
      <c r="J33775" s="7"/>
      <c r="K33775" s="7"/>
      <c r="N33775" s="7"/>
    </row>
    <row r="33776" spans="4:14" s="1" customFormat="1">
      <c r="D33776" s="32"/>
      <c r="G33776" s="32"/>
      <c r="I33776" s="7"/>
      <c r="J33776" s="7"/>
      <c r="K33776" s="7"/>
      <c r="N33776" s="7"/>
    </row>
    <row r="33777" spans="4:14" s="1" customFormat="1">
      <c r="D33777" s="32"/>
      <c r="G33777" s="32"/>
      <c r="I33777" s="7"/>
      <c r="J33777" s="7"/>
      <c r="K33777" s="7"/>
      <c r="N33777" s="7"/>
    </row>
    <row r="33778" spans="4:14" s="1" customFormat="1">
      <c r="D33778" s="32"/>
      <c r="G33778" s="32"/>
      <c r="I33778" s="7"/>
      <c r="J33778" s="7"/>
      <c r="K33778" s="7"/>
      <c r="N33778" s="7"/>
    </row>
    <row r="33779" spans="4:14" s="1" customFormat="1">
      <c r="D33779" s="32"/>
      <c r="G33779" s="32"/>
      <c r="I33779" s="7"/>
      <c r="J33779" s="7"/>
      <c r="K33779" s="7"/>
      <c r="N33779" s="7"/>
    </row>
    <row r="33780" spans="4:14" s="1" customFormat="1">
      <c r="D33780" s="32"/>
      <c r="G33780" s="32"/>
      <c r="I33780" s="7"/>
      <c r="J33780" s="7"/>
      <c r="K33780" s="7"/>
      <c r="N33780" s="7"/>
    </row>
    <row r="33781" spans="4:14" s="1" customFormat="1">
      <c r="D33781" s="32"/>
      <c r="G33781" s="32"/>
      <c r="I33781" s="7"/>
      <c r="J33781" s="7"/>
      <c r="K33781" s="7"/>
      <c r="N33781" s="7"/>
    </row>
    <row r="33782" spans="4:14" s="1" customFormat="1">
      <c r="D33782" s="32"/>
      <c r="G33782" s="32"/>
      <c r="I33782" s="7"/>
      <c r="J33782" s="7"/>
      <c r="K33782" s="7"/>
      <c r="N33782" s="7"/>
    </row>
    <row r="33783" spans="4:14" s="1" customFormat="1">
      <c r="D33783" s="32"/>
      <c r="G33783" s="32"/>
      <c r="I33783" s="7"/>
      <c r="J33783" s="7"/>
      <c r="K33783" s="7"/>
      <c r="N33783" s="7"/>
    </row>
    <row r="33784" spans="4:14" s="1" customFormat="1">
      <c r="D33784" s="32"/>
      <c r="G33784" s="32"/>
      <c r="I33784" s="7"/>
      <c r="J33784" s="7"/>
      <c r="K33784" s="7"/>
      <c r="N33784" s="7"/>
    </row>
    <row r="33785" spans="4:14" s="1" customFormat="1">
      <c r="D33785" s="32"/>
      <c r="G33785" s="32"/>
      <c r="I33785" s="7"/>
      <c r="J33785" s="7"/>
      <c r="K33785" s="7"/>
      <c r="N33785" s="7"/>
    </row>
    <row r="33786" spans="4:14" s="1" customFormat="1">
      <c r="D33786" s="32"/>
      <c r="G33786" s="32"/>
      <c r="I33786" s="7"/>
      <c r="J33786" s="7"/>
      <c r="K33786" s="7"/>
      <c r="N33786" s="7"/>
    </row>
    <row r="33787" spans="4:14" s="1" customFormat="1">
      <c r="D33787" s="32"/>
      <c r="G33787" s="32"/>
      <c r="I33787" s="7"/>
      <c r="J33787" s="7"/>
      <c r="K33787" s="7"/>
      <c r="N33787" s="7"/>
    </row>
    <row r="33788" spans="4:14" s="1" customFormat="1">
      <c r="D33788" s="32"/>
      <c r="G33788" s="32"/>
      <c r="I33788" s="7"/>
      <c r="J33788" s="7"/>
      <c r="K33788" s="7"/>
      <c r="N33788" s="7"/>
    </row>
    <row r="33789" spans="4:14" s="1" customFormat="1">
      <c r="D33789" s="32"/>
      <c r="G33789" s="32"/>
      <c r="I33789" s="7"/>
      <c r="J33789" s="7"/>
      <c r="K33789" s="7"/>
      <c r="N33789" s="7"/>
    </row>
    <row r="33790" spans="4:14" s="1" customFormat="1">
      <c r="D33790" s="32"/>
      <c r="G33790" s="32"/>
      <c r="I33790" s="7"/>
      <c r="J33790" s="7"/>
      <c r="K33790" s="7"/>
      <c r="N33790" s="7"/>
    </row>
    <row r="33791" spans="4:14" s="1" customFormat="1">
      <c r="D33791" s="32"/>
      <c r="G33791" s="32"/>
      <c r="I33791" s="7"/>
      <c r="J33791" s="7"/>
      <c r="K33791" s="7"/>
      <c r="N33791" s="7"/>
    </row>
    <row r="33792" spans="4:14" s="1" customFormat="1">
      <c r="D33792" s="32"/>
      <c r="G33792" s="32"/>
      <c r="I33792" s="7"/>
      <c r="J33792" s="7"/>
      <c r="K33792" s="7"/>
      <c r="N33792" s="7"/>
    </row>
    <row r="33793" spans="4:14" s="1" customFormat="1">
      <c r="D33793" s="32"/>
      <c r="G33793" s="32"/>
      <c r="I33793" s="7"/>
      <c r="J33793" s="7"/>
      <c r="K33793" s="7"/>
      <c r="N33793" s="7"/>
    </row>
    <row r="33794" spans="4:14" s="1" customFormat="1">
      <c r="D33794" s="32"/>
      <c r="G33794" s="32"/>
      <c r="I33794" s="7"/>
      <c r="J33794" s="7"/>
      <c r="K33794" s="7"/>
      <c r="N33794" s="7"/>
    </row>
    <row r="33795" spans="4:14" s="1" customFormat="1">
      <c r="D33795" s="32"/>
      <c r="G33795" s="32"/>
      <c r="I33795" s="7"/>
      <c r="J33795" s="7"/>
      <c r="K33795" s="7"/>
      <c r="N33795" s="7"/>
    </row>
    <row r="33796" spans="4:14" s="1" customFormat="1">
      <c r="D33796" s="32"/>
      <c r="G33796" s="32"/>
      <c r="I33796" s="7"/>
      <c r="J33796" s="7"/>
      <c r="K33796" s="7"/>
      <c r="N33796" s="7"/>
    </row>
    <row r="33797" spans="4:14" s="1" customFormat="1">
      <c r="D33797" s="32"/>
      <c r="G33797" s="32"/>
      <c r="I33797" s="7"/>
      <c r="J33797" s="7"/>
      <c r="K33797" s="7"/>
      <c r="N33797" s="7"/>
    </row>
    <row r="33798" spans="4:14" s="1" customFormat="1">
      <c r="D33798" s="32"/>
      <c r="G33798" s="32"/>
      <c r="I33798" s="7"/>
      <c r="J33798" s="7"/>
      <c r="K33798" s="7"/>
      <c r="N33798" s="7"/>
    </row>
    <row r="33799" spans="4:14" s="1" customFormat="1">
      <c r="D33799" s="32"/>
      <c r="G33799" s="32"/>
      <c r="I33799" s="7"/>
      <c r="J33799" s="7"/>
      <c r="K33799" s="7"/>
      <c r="N33799" s="7"/>
    </row>
    <row r="33800" spans="4:14" s="1" customFormat="1">
      <c r="D33800" s="32"/>
      <c r="G33800" s="32"/>
      <c r="I33800" s="7"/>
      <c r="J33800" s="7"/>
      <c r="K33800" s="7"/>
      <c r="N33800" s="7"/>
    </row>
    <row r="33801" spans="4:14" s="1" customFormat="1">
      <c r="D33801" s="32"/>
      <c r="G33801" s="32"/>
      <c r="I33801" s="7"/>
      <c r="J33801" s="7"/>
      <c r="K33801" s="7"/>
      <c r="N33801" s="7"/>
    </row>
    <row r="33802" spans="4:14" s="1" customFormat="1">
      <c r="D33802" s="32"/>
      <c r="G33802" s="32"/>
      <c r="I33802" s="7"/>
      <c r="J33802" s="7"/>
      <c r="K33802" s="7"/>
      <c r="N33802" s="7"/>
    </row>
    <row r="33803" spans="4:14" s="1" customFormat="1">
      <c r="D33803" s="32"/>
      <c r="G33803" s="32"/>
      <c r="I33803" s="7"/>
      <c r="J33803" s="7"/>
      <c r="K33803" s="7"/>
      <c r="N33803" s="7"/>
    </row>
    <row r="33804" spans="4:14" s="1" customFormat="1">
      <c r="D33804" s="32"/>
      <c r="G33804" s="32"/>
      <c r="I33804" s="7"/>
      <c r="J33804" s="7"/>
      <c r="K33804" s="7"/>
      <c r="N33804" s="7"/>
    </row>
    <row r="33805" spans="4:14" s="1" customFormat="1">
      <c r="D33805" s="32"/>
      <c r="G33805" s="32"/>
      <c r="I33805" s="7"/>
      <c r="J33805" s="7"/>
      <c r="K33805" s="7"/>
      <c r="N33805" s="7"/>
    </row>
    <row r="33806" spans="4:14" s="1" customFormat="1">
      <c r="D33806" s="32"/>
      <c r="G33806" s="32"/>
      <c r="I33806" s="7"/>
      <c r="J33806" s="7"/>
      <c r="K33806" s="7"/>
      <c r="N33806" s="7"/>
    </row>
    <row r="33807" spans="4:14" s="1" customFormat="1">
      <c r="D33807" s="32"/>
      <c r="G33807" s="32"/>
      <c r="I33807" s="7"/>
      <c r="J33807" s="7"/>
      <c r="K33807" s="7"/>
      <c r="N33807" s="7"/>
    </row>
    <row r="33808" spans="4:14" s="1" customFormat="1">
      <c r="D33808" s="32"/>
      <c r="G33808" s="32"/>
      <c r="I33808" s="7"/>
      <c r="J33808" s="7"/>
      <c r="K33808" s="7"/>
      <c r="N33808" s="7"/>
    </row>
    <row r="33809" spans="4:14" s="1" customFormat="1">
      <c r="D33809" s="32"/>
      <c r="G33809" s="32"/>
      <c r="I33809" s="7"/>
      <c r="J33809" s="7"/>
      <c r="K33809" s="7"/>
      <c r="N33809" s="7"/>
    </row>
    <row r="33810" spans="4:14" s="1" customFormat="1">
      <c r="D33810" s="32"/>
      <c r="G33810" s="32"/>
      <c r="I33810" s="7"/>
      <c r="J33810" s="7"/>
      <c r="K33810" s="7"/>
      <c r="N33810" s="7"/>
    </row>
    <row r="33811" spans="4:14" s="1" customFormat="1">
      <c r="D33811" s="32"/>
      <c r="G33811" s="32"/>
      <c r="I33811" s="7"/>
      <c r="J33811" s="7"/>
      <c r="K33811" s="7"/>
      <c r="N33811" s="7"/>
    </row>
    <row r="33812" spans="4:14" s="1" customFormat="1">
      <c r="D33812" s="32"/>
      <c r="G33812" s="32"/>
      <c r="I33812" s="7"/>
      <c r="J33812" s="7"/>
      <c r="K33812" s="7"/>
      <c r="N33812" s="7"/>
    </row>
    <row r="33813" spans="4:14" s="1" customFormat="1">
      <c r="D33813" s="32"/>
      <c r="G33813" s="32"/>
      <c r="I33813" s="7"/>
      <c r="J33813" s="7"/>
      <c r="K33813" s="7"/>
      <c r="N33813" s="7"/>
    </row>
    <row r="33814" spans="4:14" s="1" customFormat="1">
      <c r="D33814" s="32"/>
      <c r="G33814" s="32"/>
      <c r="I33814" s="7"/>
      <c r="J33814" s="7"/>
      <c r="K33814" s="7"/>
      <c r="N33814" s="7"/>
    </row>
    <row r="33815" spans="4:14" s="1" customFormat="1">
      <c r="D33815" s="32"/>
      <c r="G33815" s="32"/>
      <c r="I33815" s="7"/>
      <c r="J33815" s="7"/>
      <c r="K33815" s="7"/>
      <c r="N33815" s="7"/>
    </row>
    <row r="33816" spans="4:14" s="1" customFormat="1">
      <c r="D33816" s="32"/>
      <c r="G33816" s="32"/>
      <c r="I33816" s="7"/>
      <c r="J33816" s="7"/>
      <c r="K33816" s="7"/>
      <c r="N33816" s="7"/>
    </row>
    <row r="33817" spans="4:14" s="1" customFormat="1">
      <c r="D33817" s="32"/>
      <c r="G33817" s="32"/>
      <c r="I33817" s="7"/>
      <c r="J33817" s="7"/>
      <c r="K33817" s="7"/>
      <c r="N33817" s="7"/>
    </row>
    <row r="33818" spans="4:14" s="1" customFormat="1">
      <c r="D33818" s="32"/>
      <c r="G33818" s="32"/>
      <c r="I33818" s="7"/>
      <c r="J33818" s="7"/>
      <c r="K33818" s="7"/>
      <c r="N33818" s="7"/>
    </row>
    <row r="33819" spans="4:14" s="1" customFormat="1">
      <c r="D33819" s="32"/>
      <c r="G33819" s="32"/>
      <c r="I33819" s="7"/>
      <c r="J33819" s="7"/>
      <c r="K33819" s="7"/>
      <c r="N33819" s="7"/>
    </row>
    <row r="33820" spans="4:14" s="1" customFormat="1">
      <c r="D33820" s="32"/>
      <c r="G33820" s="32"/>
      <c r="I33820" s="7"/>
      <c r="J33820" s="7"/>
      <c r="K33820" s="7"/>
      <c r="N33820" s="7"/>
    </row>
    <row r="33821" spans="4:14" s="1" customFormat="1">
      <c r="D33821" s="32"/>
      <c r="G33821" s="32"/>
      <c r="I33821" s="7"/>
      <c r="J33821" s="7"/>
      <c r="K33821" s="7"/>
      <c r="N33821" s="7"/>
    </row>
    <row r="33822" spans="4:14" s="1" customFormat="1">
      <c r="D33822" s="32"/>
      <c r="G33822" s="32"/>
      <c r="I33822" s="7"/>
      <c r="J33822" s="7"/>
      <c r="K33822" s="7"/>
      <c r="N33822" s="7"/>
    </row>
    <row r="33823" spans="4:14" s="1" customFormat="1">
      <c r="D33823" s="32"/>
      <c r="G33823" s="32"/>
      <c r="I33823" s="7"/>
      <c r="J33823" s="7"/>
      <c r="K33823" s="7"/>
      <c r="N33823" s="7"/>
    </row>
    <row r="33824" spans="4:14" s="1" customFormat="1">
      <c r="D33824" s="32"/>
      <c r="G33824" s="32"/>
      <c r="I33824" s="7"/>
      <c r="J33824" s="7"/>
      <c r="K33824" s="7"/>
      <c r="N33824" s="7"/>
    </row>
    <row r="33825" spans="4:14" s="1" customFormat="1">
      <c r="D33825" s="32"/>
      <c r="G33825" s="32"/>
      <c r="I33825" s="7"/>
      <c r="J33825" s="7"/>
      <c r="K33825" s="7"/>
      <c r="N33825" s="7"/>
    </row>
    <row r="33826" spans="4:14" s="1" customFormat="1">
      <c r="D33826" s="32"/>
      <c r="G33826" s="32"/>
      <c r="I33826" s="7"/>
      <c r="J33826" s="7"/>
      <c r="K33826" s="7"/>
      <c r="N33826" s="7"/>
    </row>
    <row r="33827" spans="4:14" s="1" customFormat="1">
      <c r="D33827" s="32"/>
      <c r="G33827" s="32"/>
      <c r="I33827" s="7"/>
      <c r="J33827" s="7"/>
      <c r="K33827" s="7"/>
      <c r="N33827" s="7"/>
    </row>
    <row r="33828" spans="4:14" s="1" customFormat="1">
      <c r="D33828" s="32"/>
      <c r="G33828" s="32"/>
      <c r="I33828" s="7"/>
      <c r="J33828" s="7"/>
      <c r="K33828" s="7"/>
      <c r="N33828" s="7"/>
    </row>
    <row r="33829" spans="4:14" s="1" customFormat="1">
      <c r="D33829" s="32"/>
      <c r="G33829" s="32"/>
      <c r="I33829" s="7"/>
      <c r="J33829" s="7"/>
      <c r="K33829" s="7"/>
      <c r="N33829" s="7"/>
    </row>
    <row r="33830" spans="4:14" s="1" customFormat="1">
      <c r="D33830" s="32"/>
      <c r="G33830" s="32"/>
      <c r="I33830" s="7"/>
      <c r="J33830" s="7"/>
      <c r="K33830" s="7"/>
      <c r="N33830" s="7"/>
    </row>
    <row r="33831" spans="4:14" s="1" customFormat="1">
      <c r="D33831" s="32"/>
      <c r="G33831" s="32"/>
      <c r="I33831" s="7"/>
      <c r="J33831" s="7"/>
      <c r="K33831" s="7"/>
      <c r="N33831" s="7"/>
    </row>
    <row r="33832" spans="4:14" s="1" customFormat="1">
      <c r="D33832" s="32"/>
      <c r="G33832" s="32"/>
      <c r="I33832" s="7"/>
      <c r="J33832" s="7"/>
      <c r="K33832" s="7"/>
      <c r="N33832" s="7"/>
    </row>
    <row r="33833" spans="4:14" s="1" customFormat="1">
      <c r="D33833" s="32"/>
      <c r="G33833" s="32"/>
      <c r="I33833" s="7"/>
      <c r="J33833" s="7"/>
      <c r="K33833" s="7"/>
      <c r="N33833" s="7"/>
    </row>
    <row r="33834" spans="4:14" s="1" customFormat="1">
      <c r="D33834" s="32"/>
      <c r="G33834" s="32"/>
      <c r="I33834" s="7"/>
      <c r="J33834" s="7"/>
      <c r="K33834" s="7"/>
      <c r="N33834" s="7"/>
    </row>
    <row r="33835" spans="4:14" s="1" customFormat="1">
      <c r="D33835" s="32"/>
      <c r="G33835" s="32"/>
      <c r="I33835" s="7"/>
      <c r="J33835" s="7"/>
      <c r="K33835" s="7"/>
      <c r="N33835" s="7"/>
    </row>
    <row r="33836" spans="4:14" s="1" customFormat="1">
      <c r="D33836" s="32"/>
      <c r="G33836" s="32"/>
      <c r="I33836" s="7"/>
      <c r="J33836" s="7"/>
      <c r="K33836" s="7"/>
      <c r="N33836" s="7"/>
    </row>
    <row r="33837" spans="4:14" s="1" customFormat="1">
      <c r="D33837" s="32"/>
      <c r="G33837" s="32"/>
      <c r="I33837" s="7"/>
      <c r="J33837" s="7"/>
      <c r="K33837" s="7"/>
      <c r="N33837" s="7"/>
    </row>
    <row r="33838" spans="4:14" s="1" customFormat="1">
      <c r="D33838" s="32"/>
      <c r="G33838" s="32"/>
      <c r="I33838" s="7"/>
      <c r="J33838" s="7"/>
      <c r="K33838" s="7"/>
      <c r="N33838" s="7"/>
    </row>
    <row r="33839" spans="4:14" s="1" customFormat="1">
      <c r="D33839" s="32"/>
      <c r="G33839" s="32"/>
      <c r="I33839" s="7"/>
      <c r="J33839" s="7"/>
      <c r="K33839" s="7"/>
      <c r="N33839" s="7"/>
    </row>
    <row r="33840" spans="4:14" s="1" customFormat="1">
      <c r="D33840" s="32"/>
      <c r="G33840" s="32"/>
      <c r="I33840" s="7"/>
      <c r="J33840" s="7"/>
      <c r="K33840" s="7"/>
      <c r="N33840" s="7"/>
    </row>
    <row r="33841" spans="4:14" s="1" customFormat="1">
      <c r="D33841" s="32"/>
      <c r="G33841" s="32"/>
      <c r="I33841" s="7"/>
      <c r="J33841" s="7"/>
      <c r="K33841" s="7"/>
      <c r="N33841" s="7"/>
    </row>
    <row r="33842" spans="4:14" s="1" customFormat="1">
      <c r="D33842" s="32"/>
      <c r="G33842" s="32"/>
      <c r="I33842" s="7"/>
      <c r="J33842" s="7"/>
      <c r="K33842" s="7"/>
      <c r="N33842" s="7"/>
    </row>
    <row r="33843" spans="4:14" s="1" customFormat="1">
      <c r="D33843" s="32"/>
      <c r="G33843" s="32"/>
      <c r="I33843" s="7"/>
      <c r="J33843" s="7"/>
      <c r="K33843" s="7"/>
      <c r="N33843" s="7"/>
    </row>
    <row r="33844" spans="4:14" s="1" customFormat="1">
      <c r="D33844" s="32"/>
      <c r="G33844" s="32"/>
      <c r="I33844" s="7"/>
      <c r="J33844" s="7"/>
      <c r="K33844" s="7"/>
      <c r="N33844" s="7"/>
    </row>
    <row r="33845" spans="4:14" s="1" customFormat="1">
      <c r="D33845" s="32"/>
      <c r="G33845" s="32"/>
      <c r="I33845" s="7"/>
      <c r="J33845" s="7"/>
      <c r="K33845" s="7"/>
      <c r="N33845" s="7"/>
    </row>
    <row r="33846" spans="4:14" s="1" customFormat="1">
      <c r="D33846" s="32"/>
      <c r="G33846" s="32"/>
      <c r="I33846" s="7"/>
      <c r="J33846" s="7"/>
      <c r="K33846" s="7"/>
      <c r="N33846" s="7"/>
    </row>
    <row r="33847" spans="4:14" s="1" customFormat="1">
      <c r="D33847" s="32"/>
      <c r="G33847" s="32"/>
      <c r="I33847" s="7"/>
      <c r="J33847" s="7"/>
      <c r="K33847" s="7"/>
      <c r="N33847" s="7"/>
    </row>
    <row r="33848" spans="4:14" s="1" customFormat="1">
      <c r="D33848" s="32"/>
      <c r="G33848" s="32"/>
      <c r="I33848" s="7"/>
      <c r="J33848" s="7"/>
      <c r="K33848" s="7"/>
      <c r="N33848" s="7"/>
    </row>
    <row r="33849" spans="4:14" s="1" customFormat="1">
      <c r="D33849" s="32"/>
      <c r="G33849" s="32"/>
      <c r="I33849" s="7"/>
      <c r="J33849" s="7"/>
      <c r="K33849" s="7"/>
      <c r="N33849" s="7"/>
    </row>
    <row r="33850" spans="4:14" s="1" customFormat="1">
      <c r="D33850" s="32"/>
      <c r="G33850" s="32"/>
      <c r="I33850" s="7"/>
      <c r="J33850" s="7"/>
      <c r="K33850" s="7"/>
      <c r="N33850" s="7"/>
    </row>
    <row r="33851" spans="4:14" s="1" customFormat="1">
      <c r="D33851" s="32"/>
      <c r="G33851" s="32"/>
      <c r="I33851" s="7"/>
      <c r="J33851" s="7"/>
      <c r="K33851" s="7"/>
      <c r="N33851" s="7"/>
    </row>
    <row r="33852" spans="4:14" s="1" customFormat="1">
      <c r="D33852" s="32"/>
      <c r="G33852" s="32"/>
      <c r="I33852" s="7"/>
      <c r="J33852" s="7"/>
      <c r="K33852" s="7"/>
      <c r="N33852" s="7"/>
    </row>
    <row r="33853" spans="4:14" s="1" customFormat="1">
      <c r="D33853" s="32"/>
      <c r="G33853" s="32"/>
      <c r="I33853" s="7"/>
      <c r="J33853" s="7"/>
      <c r="K33853" s="7"/>
      <c r="N33853" s="7"/>
    </row>
    <row r="33854" spans="4:14" s="1" customFormat="1">
      <c r="D33854" s="32"/>
      <c r="G33854" s="32"/>
      <c r="I33854" s="7"/>
      <c r="J33854" s="7"/>
      <c r="K33854" s="7"/>
      <c r="N33854" s="7"/>
    </row>
    <row r="33855" spans="4:14" s="1" customFormat="1">
      <c r="D33855" s="32"/>
      <c r="G33855" s="32"/>
      <c r="I33855" s="7"/>
      <c r="J33855" s="7"/>
      <c r="K33855" s="7"/>
      <c r="N33855" s="7"/>
    </row>
    <row r="33856" spans="4:14" s="1" customFormat="1">
      <c r="D33856" s="32"/>
      <c r="G33856" s="32"/>
      <c r="I33856" s="7"/>
      <c r="J33856" s="7"/>
      <c r="K33856" s="7"/>
      <c r="N33856" s="7"/>
    </row>
    <row r="33857" spans="4:14" s="1" customFormat="1">
      <c r="D33857" s="32"/>
      <c r="G33857" s="32"/>
      <c r="I33857" s="7"/>
      <c r="J33857" s="7"/>
      <c r="K33857" s="7"/>
      <c r="N33857" s="7"/>
    </row>
    <row r="33858" spans="4:14" s="1" customFormat="1">
      <c r="D33858" s="32"/>
      <c r="G33858" s="32"/>
      <c r="I33858" s="7"/>
      <c r="J33858" s="7"/>
      <c r="K33858" s="7"/>
      <c r="N33858" s="7"/>
    </row>
    <row r="33859" spans="4:14" s="1" customFormat="1">
      <c r="D33859" s="32"/>
      <c r="G33859" s="32"/>
      <c r="I33859" s="7"/>
      <c r="J33859" s="7"/>
      <c r="K33859" s="7"/>
      <c r="N33859" s="7"/>
    </row>
    <row r="33860" spans="4:14" s="1" customFormat="1">
      <c r="D33860" s="32"/>
      <c r="G33860" s="32"/>
      <c r="I33860" s="7"/>
      <c r="J33860" s="7"/>
      <c r="K33860" s="7"/>
      <c r="N33860" s="7"/>
    </row>
    <row r="33861" spans="4:14" s="1" customFormat="1">
      <c r="D33861" s="32"/>
      <c r="G33861" s="32"/>
      <c r="I33861" s="7"/>
      <c r="J33861" s="7"/>
      <c r="K33861" s="7"/>
      <c r="N33861" s="7"/>
    </row>
    <row r="33862" spans="4:14" s="1" customFormat="1">
      <c r="D33862" s="32"/>
      <c r="G33862" s="32"/>
      <c r="I33862" s="7"/>
      <c r="J33862" s="7"/>
      <c r="K33862" s="7"/>
      <c r="N33862" s="7"/>
    </row>
    <row r="33863" spans="4:14" s="1" customFormat="1">
      <c r="D33863" s="32"/>
      <c r="G33863" s="32"/>
      <c r="I33863" s="7"/>
      <c r="J33863" s="7"/>
      <c r="K33863" s="7"/>
      <c r="N33863" s="7"/>
    </row>
    <row r="33864" spans="4:14" s="1" customFormat="1">
      <c r="D33864" s="32"/>
      <c r="G33864" s="32"/>
      <c r="I33864" s="7"/>
      <c r="J33864" s="7"/>
      <c r="K33864" s="7"/>
      <c r="N33864" s="7"/>
    </row>
    <row r="33865" spans="4:14" s="1" customFormat="1">
      <c r="D33865" s="32"/>
      <c r="G33865" s="32"/>
      <c r="I33865" s="7"/>
      <c r="J33865" s="7"/>
      <c r="K33865" s="7"/>
      <c r="N33865" s="7"/>
    </row>
    <row r="33866" spans="4:14" s="1" customFormat="1">
      <c r="D33866" s="32"/>
      <c r="G33866" s="32"/>
      <c r="I33866" s="7"/>
      <c r="J33866" s="7"/>
      <c r="K33866" s="7"/>
      <c r="N33866" s="7"/>
    </row>
    <row r="33867" spans="4:14" s="1" customFormat="1">
      <c r="D33867" s="32"/>
      <c r="G33867" s="32"/>
      <c r="I33867" s="7"/>
      <c r="J33867" s="7"/>
      <c r="K33867" s="7"/>
      <c r="N33867" s="7"/>
    </row>
    <row r="33868" spans="4:14" s="1" customFormat="1">
      <c r="D33868" s="32"/>
      <c r="G33868" s="32"/>
      <c r="I33868" s="7"/>
      <c r="J33868" s="7"/>
      <c r="K33868" s="7"/>
      <c r="N33868" s="7"/>
    </row>
    <row r="33869" spans="4:14" s="1" customFormat="1">
      <c r="D33869" s="32"/>
      <c r="G33869" s="32"/>
      <c r="I33869" s="7"/>
      <c r="J33869" s="7"/>
      <c r="K33869" s="7"/>
      <c r="N33869" s="7"/>
    </row>
    <row r="33870" spans="4:14" s="1" customFormat="1">
      <c r="D33870" s="32"/>
      <c r="G33870" s="32"/>
      <c r="I33870" s="7"/>
      <c r="J33870" s="7"/>
      <c r="K33870" s="7"/>
      <c r="N33870" s="7"/>
    </row>
    <row r="33871" spans="4:14" s="1" customFormat="1">
      <c r="D33871" s="32"/>
      <c r="G33871" s="32"/>
      <c r="I33871" s="7"/>
      <c r="J33871" s="7"/>
      <c r="K33871" s="7"/>
      <c r="N33871" s="7"/>
    </row>
    <row r="33872" spans="4:14" s="1" customFormat="1">
      <c r="D33872" s="32"/>
      <c r="G33872" s="32"/>
      <c r="I33872" s="7"/>
      <c r="J33872" s="7"/>
      <c r="K33872" s="7"/>
      <c r="N33872" s="7"/>
    </row>
    <row r="33873" spans="4:14" s="1" customFormat="1">
      <c r="D33873" s="32"/>
      <c r="G33873" s="32"/>
      <c r="I33873" s="7"/>
      <c r="J33873" s="7"/>
      <c r="K33873" s="7"/>
      <c r="N33873" s="7"/>
    </row>
    <row r="33874" spans="4:14" s="1" customFormat="1">
      <c r="D33874" s="32"/>
      <c r="G33874" s="32"/>
      <c r="I33874" s="7"/>
      <c r="J33874" s="7"/>
      <c r="K33874" s="7"/>
      <c r="N33874" s="7"/>
    </row>
    <row r="33875" spans="4:14" s="1" customFormat="1">
      <c r="D33875" s="32"/>
      <c r="G33875" s="32"/>
      <c r="I33875" s="7"/>
      <c r="J33875" s="7"/>
      <c r="K33875" s="7"/>
      <c r="N33875" s="7"/>
    </row>
    <row r="33876" spans="4:14" s="1" customFormat="1">
      <c r="D33876" s="32"/>
      <c r="G33876" s="32"/>
      <c r="I33876" s="7"/>
      <c r="J33876" s="7"/>
      <c r="K33876" s="7"/>
      <c r="N33876" s="7"/>
    </row>
    <row r="33877" spans="4:14" s="1" customFormat="1">
      <c r="D33877" s="32"/>
      <c r="G33877" s="32"/>
      <c r="I33877" s="7"/>
      <c r="J33877" s="7"/>
      <c r="K33877" s="7"/>
      <c r="N33877" s="7"/>
    </row>
    <row r="33878" spans="4:14" s="1" customFormat="1">
      <c r="D33878" s="32"/>
      <c r="G33878" s="32"/>
      <c r="I33878" s="7"/>
      <c r="J33878" s="7"/>
      <c r="K33878" s="7"/>
      <c r="N33878" s="7"/>
    </row>
    <row r="33879" spans="4:14" s="1" customFormat="1">
      <c r="D33879" s="32"/>
      <c r="G33879" s="32"/>
      <c r="I33879" s="7"/>
      <c r="J33879" s="7"/>
      <c r="K33879" s="7"/>
      <c r="N33879" s="7"/>
    </row>
    <row r="33880" spans="4:14" s="1" customFormat="1">
      <c r="D33880" s="32"/>
      <c r="G33880" s="32"/>
      <c r="I33880" s="7"/>
      <c r="J33880" s="7"/>
      <c r="K33880" s="7"/>
      <c r="N33880" s="7"/>
    </row>
    <row r="33881" spans="4:14" s="1" customFormat="1">
      <c r="D33881" s="32"/>
      <c r="G33881" s="32"/>
      <c r="I33881" s="7"/>
      <c r="J33881" s="7"/>
      <c r="K33881" s="7"/>
      <c r="N33881" s="7"/>
    </row>
    <row r="33882" spans="4:14" s="1" customFormat="1">
      <c r="D33882" s="32"/>
      <c r="G33882" s="32"/>
      <c r="I33882" s="7"/>
      <c r="J33882" s="7"/>
      <c r="K33882" s="7"/>
      <c r="N33882" s="7"/>
    </row>
    <row r="33883" spans="4:14" s="1" customFormat="1">
      <c r="D33883" s="32"/>
      <c r="G33883" s="32"/>
      <c r="I33883" s="7"/>
      <c r="J33883" s="7"/>
      <c r="K33883" s="7"/>
      <c r="N33883" s="7"/>
    </row>
    <row r="33884" spans="4:14" s="1" customFormat="1">
      <c r="D33884" s="32"/>
      <c r="G33884" s="32"/>
      <c r="I33884" s="7"/>
      <c r="J33884" s="7"/>
      <c r="K33884" s="7"/>
      <c r="N33884" s="7"/>
    </row>
    <row r="33885" spans="4:14" s="1" customFormat="1">
      <c r="D33885" s="32"/>
      <c r="G33885" s="32"/>
      <c r="I33885" s="7"/>
      <c r="J33885" s="7"/>
      <c r="K33885" s="7"/>
      <c r="N33885" s="7"/>
    </row>
    <row r="33886" spans="4:14" s="1" customFormat="1">
      <c r="D33886" s="32"/>
      <c r="G33886" s="32"/>
      <c r="I33886" s="7"/>
      <c r="J33886" s="7"/>
      <c r="K33886" s="7"/>
      <c r="N33886" s="7"/>
    </row>
    <row r="33887" spans="4:14" s="1" customFormat="1">
      <c r="D33887" s="32"/>
      <c r="G33887" s="32"/>
      <c r="I33887" s="7"/>
      <c r="J33887" s="7"/>
      <c r="K33887" s="7"/>
      <c r="N33887" s="7"/>
    </row>
    <row r="33888" spans="4:14" s="1" customFormat="1">
      <c r="D33888" s="32"/>
      <c r="G33888" s="32"/>
      <c r="I33888" s="7"/>
      <c r="J33888" s="7"/>
      <c r="K33888" s="7"/>
      <c r="N33888" s="7"/>
    </row>
    <row r="33889" spans="4:14" s="1" customFormat="1">
      <c r="D33889" s="32"/>
      <c r="G33889" s="32"/>
      <c r="I33889" s="7"/>
      <c r="J33889" s="7"/>
      <c r="K33889" s="7"/>
      <c r="N33889" s="7"/>
    </row>
    <row r="33890" spans="4:14" s="1" customFormat="1">
      <c r="D33890" s="32"/>
      <c r="G33890" s="32"/>
      <c r="I33890" s="7"/>
      <c r="J33890" s="7"/>
      <c r="K33890" s="7"/>
      <c r="N33890" s="7"/>
    </row>
    <row r="33891" spans="4:14" s="1" customFormat="1">
      <c r="D33891" s="32"/>
      <c r="G33891" s="32"/>
      <c r="I33891" s="7"/>
      <c r="J33891" s="7"/>
      <c r="K33891" s="7"/>
      <c r="N33891" s="7"/>
    </row>
    <row r="33892" spans="4:14" s="1" customFormat="1">
      <c r="D33892" s="32"/>
      <c r="G33892" s="32"/>
      <c r="I33892" s="7"/>
      <c r="J33892" s="7"/>
      <c r="K33892" s="7"/>
      <c r="N33892" s="7"/>
    </row>
    <row r="33893" spans="4:14" s="1" customFormat="1">
      <c r="D33893" s="32"/>
      <c r="G33893" s="32"/>
      <c r="I33893" s="7"/>
      <c r="J33893" s="7"/>
      <c r="K33893" s="7"/>
      <c r="N33893" s="7"/>
    </row>
    <row r="33894" spans="4:14" s="1" customFormat="1">
      <c r="D33894" s="32"/>
      <c r="G33894" s="32"/>
      <c r="I33894" s="7"/>
      <c r="J33894" s="7"/>
      <c r="K33894" s="7"/>
      <c r="N33894" s="7"/>
    </row>
    <row r="33895" spans="4:14" s="1" customFormat="1">
      <c r="D33895" s="32"/>
      <c r="G33895" s="32"/>
      <c r="I33895" s="7"/>
      <c r="J33895" s="7"/>
      <c r="K33895" s="7"/>
      <c r="N33895" s="7"/>
    </row>
    <row r="33896" spans="4:14" s="1" customFormat="1">
      <c r="D33896" s="32"/>
      <c r="G33896" s="32"/>
      <c r="I33896" s="7"/>
      <c r="J33896" s="7"/>
      <c r="K33896" s="7"/>
      <c r="N33896" s="7"/>
    </row>
    <row r="33897" spans="4:14" s="1" customFormat="1">
      <c r="D33897" s="32"/>
      <c r="G33897" s="32"/>
      <c r="I33897" s="7"/>
      <c r="J33897" s="7"/>
      <c r="K33897" s="7"/>
      <c r="N33897" s="7"/>
    </row>
    <row r="33898" spans="4:14" s="1" customFormat="1">
      <c r="D33898" s="32"/>
      <c r="G33898" s="32"/>
      <c r="I33898" s="7"/>
      <c r="J33898" s="7"/>
      <c r="K33898" s="7"/>
      <c r="N33898" s="7"/>
    </row>
    <row r="33899" spans="4:14" s="1" customFormat="1">
      <c r="D33899" s="32"/>
      <c r="G33899" s="32"/>
      <c r="I33899" s="7"/>
      <c r="J33899" s="7"/>
      <c r="K33899" s="7"/>
      <c r="N33899" s="7"/>
    </row>
    <row r="33900" spans="4:14" s="1" customFormat="1">
      <c r="D33900" s="32"/>
      <c r="G33900" s="32"/>
      <c r="I33900" s="7"/>
      <c r="J33900" s="7"/>
      <c r="K33900" s="7"/>
      <c r="N33900" s="7"/>
    </row>
    <row r="33901" spans="4:14" s="1" customFormat="1">
      <c r="D33901" s="32"/>
      <c r="G33901" s="32"/>
      <c r="I33901" s="7"/>
      <c r="J33901" s="7"/>
      <c r="K33901" s="7"/>
      <c r="N33901" s="7"/>
    </row>
    <row r="33902" spans="4:14" s="1" customFormat="1">
      <c r="D33902" s="32"/>
      <c r="G33902" s="32"/>
      <c r="I33902" s="7"/>
      <c r="J33902" s="7"/>
      <c r="K33902" s="7"/>
      <c r="N33902" s="7"/>
    </row>
    <row r="33903" spans="4:14" s="1" customFormat="1">
      <c r="D33903" s="32"/>
      <c r="G33903" s="32"/>
      <c r="I33903" s="7"/>
      <c r="J33903" s="7"/>
      <c r="K33903" s="7"/>
      <c r="N33903" s="7"/>
    </row>
    <row r="33904" spans="4:14" s="1" customFormat="1">
      <c r="D33904" s="32"/>
      <c r="G33904" s="32"/>
      <c r="I33904" s="7"/>
      <c r="J33904" s="7"/>
      <c r="K33904" s="7"/>
      <c r="N33904" s="7"/>
    </row>
    <row r="33905" spans="4:14" s="1" customFormat="1">
      <c r="D33905" s="32"/>
      <c r="G33905" s="32"/>
      <c r="I33905" s="7"/>
      <c r="J33905" s="7"/>
      <c r="K33905" s="7"/>
      <c r="N33905" s="7"/>
    </row>
    <row r="33906" spans="4:14" s="1" customFormat="1">
      <c r="D33906" s="32"/>
      <c r="G33906" s="32"/>
      <c r="I33906" s="7"/>
      <c r="J33906" s="7"/>
      <c r="K33906" s="7"/>
      <c r="N33906" s="7"/>
    </row>
    <row r="33907" spans="4:14" s="1" customFormat="1">
      <c r="D33907" s="32"/>
      <c r="G33907" s="32"/>
      <c r="I33907" s="7"/>
      <c r="J33907" s="7"/>
      <c r="K33907" s="7"/>
      <c r="N33907" s="7"/>
    </row>
    <row r="33908" spans="4:14" s="1" customFormat="1">
      <c r="D33908" s="32"/>
      <c r="G33908" s="32"/>
      <c r="I33908" s="7"/>
      <c r="J33908" s="7"/>
      <c r="K33908" s="7"/>
      <c r="N33908" s="7"/>
    </row>
    <row r="33909" spans="4:14" s="1" customFormat="1">
      <c r="D33909" s="32"/>
      <c r="G33909" s="32"/>
      <c r="I33909" s="7"/>
      <c r="J33909" s="7"/>
      <c r="K33909" s="7"/>
      <c r="N33909" s="7"/>
    </row>
    <row r="33910" spans="4:14" s="1" customFormat="1">
      <c r="D33910" s="32"/>
      <c r="G33910" s="32"/>
      <c r="I33910" s="7"/>
      <c r="J33910" s="7"/>
      <c r="K33910" s="7"/>
      <c r="N33910" s="7"/>
    </row>
    <row r="33911" spans="4:14" s="1" customFormat="1">
      <c r="D33911" s="32"/>
      <c r="G33911" s="32"/>
      <c r="I33911" s="7"/>
      <c r="J33911" s="7"/>
      <c r="K33911" s="7"/>
      <c r="N33911" s="7"/>
    </row>
    <row r="33912" spans="4:14" s="1" customFormat="1">
      <c r="D33912" s="32"/>
      <c r="G33912" s="32"/>
      <c r="I33912" s="7"/>
      <c r="J33912" s="7"/>
      <c r="K33912" s="7"/>
      <c r="N33912" s="7"/>
    </row>
    <row r="33913" spans="4:14" s="1" customFormat="1">
      <c r="D33913" s="32"/>
      <c r="G33913" s="32"/>
      <c r="I33913" s="7"/>
      <c r="J33913" s="7"/>
      <c r="K33913" s="7"/>
      <c r="N33913" s="7"/>
    </row>
    <row r="33914" spans="4:14" s="1" customFormat="1">
      <c r="D33914" s="32"/>
      <c r="G33914" s="32"/>
      <c r="I33914" s="7"/>
      <c r="J33914" s="7"/>
      <c r="K33914" s="7"/>
      <c r="N33914" s="7"/>
    </row>
    <row r="33915" spans="4:14" s="1" customFormat="1">
      <c r="D33915" s="32"/>
      <c r="G33915" s="32"/>
      <c r="I33915" s="7"/>
      <c r="J33915" s="7"/>
      <c r="K33915" s="7"/>
      <c r="N33915" s="7"/>
    </row>
    <row r="33916" spans="4:14" s="1" customFormat="1">
      <c r="D33916" s="32"/>
      <c r="G33916" s="32"/>
      <c r="I33916" s="7"/>
      <c r="J33916" s="7"/>
      <c r="K33916" s="7"/>
      <c r="N33916" s="7"/>
    </row>
    <row r="33917" spans="4:14" s="1" customFormat="1">
      <c r="D33917" s="32"/>
      <c r="G33917" s="32"/>
      <c r="I33917" s="7"/>
      <c r="J33917" s="7"/>
      <c r="K33917" s="7"/>
      <c r="N33917" s="7"/>
    </row>
    <row r="33918" spans="4:14" s="1" customFormat="1">
      <c r="D33918" s="32"/>
      <c r="G33918" s="32"/>
      <c r="I33918" s="7"/>
      <c r="J33918" s="7"/>
      <c r="K33918" s="7"/>
      <c r="N33918" s="7"/>
    </row>
    <row r="33919" spans="4:14" s="1" customFormat="1">
      <c r="D33919" s="32"/>
      <c r="G33919" s="32"/>
      <c r="I33919" s="7"/>
      <c r="J33919" s="7"/>
      <c r="K33919" s="7"/>
      <c r="N33919" s="7"/>
    </row>
    <row r="33920" spans="4:14" s="1" customFormat="1">
      <c r="D33920" s="32"/>
      <c r="G33920" s="32"/>
      <c r="I33920" s="7"/>
      <c r="J33920" s="7"/>
      <c r="K33920" s="7"/>
      <c r="N33920" s="7"/>
    </row>
    <row r="33921" spans="4:14" s="1" customFormat="1">
      <c r="D33921" s="32"/>
      <c r="G33921" s="32"/>
      <c r="I33921" s="7"/>
      <c r="J33921" s="7"/>
      <c r="K33921" s="7"/>
      <c r="N33921" s="7"/>
    </row>
    <row r="33922" spans="4:14" s="1" customFormat="1">
      <c r="D33922" s="32"/>
      <c r="G33922" s="32"/>
      <c r="I33922" s="7"/>
      <c r="J33922" s="7"/>
      <c r="K33922" s="7"/>
      <c r="N33922" s="7"/>
    </row>
    <row r="33923" spans="4:14" s="1" customFormat="1">
      <c r="D33923" s="32"/>
      <c r="G33923" s="32"/>
      <c r="I33923" s="7"/>
      <c r="J33923" s="7"/>
      <c r="K33923" s="7"/>
      <c r="N33923" s="7"/>
    </row>
    <row r="33924" spans="4:14" s="1" customFormat="1">
      <c r="D33924" s="32"/>
      <c r="G33924" s="32"/>
      <c r="I33924" s="7"/>
      <c r="J33924" s="7"/>
      <c r="K33924" s="7"/>
      <c r="N33924" s="7"/>
    </row>
    <row r="33925" spans="4:14" s="1" customFormat="1">
      <c r="D33925" s="32"/>
      <c r="G33925" s="32"/>
      <c r="I33925" s="7"/>
      <c r="J33925" s="7"/>
      <c r="K33925" s="7"/>
      <c r="N33925" s="7"/>
    </row>
    <row r="33926" spans="4:14" s="1" customFormat="1">
      <c r="D33926" s="32"/>
      <c r="G33926" s="32"/>
      <c r="I33926" s="7"/>
      <c r="J33926" s="7"/>
      <c r="K33926" s="7"/>
      <c r="N33926" s="7"/>
    </row>
    <row r="33927" spans="4:14" s="1" customFormat="1">
      <c r="D33927" s="32"/>
      <c r="G33927" s="32"/>
      <c r="I33927" s="7"/>
      <c r="J33927" s="7"/>
      <c r="K33927" s="7"/>
      <c r="N33927" s="7"/>
    </row>
    <row r="33928" spans="4:14" s="1" customFormat="1">
      <c r="D33928" s="32"/>
      <c r="G33928" s="32"/>
      <c r="I33928" s="7"/>
      <c r="J33928" s="7"/>
      <c r="K33928" s="7"/>
      <c r="N33928" s="7"/>
    </row>
    <row r="33929" spans="4:14" s="1" customFormat="1">
      <c r="D33929" s="32"/>
      <c r="G33929" s="32"/>
      <c r="I33929" s="7"/>
      <c r="J33929" s="7"/>
      <c r="K33929" s="7"/>
      <c r="N33929" s="7"/>
    </row>
    <row r="33930" spans="4:14" s="1" customFormat="1">
      <c r="D33930" s="32"/>
      <c r="G33930" s="32"/>
      <c r="I33930" s="7"/>
      <c r="J33930" s="7"/>
      <c r="K33930" s="7"/>
      <c r="N33930" s="7"/>
    </row>
    <row r="33931" spans="4:14" s="1" customFormat="1">
      <c r="D33931" s="32"/>
      <c r="G33931" s="32"/>
      <c r="I33931" s="7"/>
      <c r="J33931" s="7"/>
      <c r="K33931" s="7"/>
      <c r="N33931" s="7"/>
    </row>
    <row r="33932" spans="4:14" s="1" customFormat="1">
      <c r="D33932" s="32"/>
      <c r="G33932" s="32"/>
      <c r="I33932" s="7"/>
      <c r="J33932" s="7"/>
      <c r="K33932" s="7"/>
      <c r="N33932" s="7"/>
    </row>
    <row r="33933" spans="4:14" s="1" customFormat="1">
      <c r="D33933" s="32"/>
      <c r="G33933" s="32"/>
      <c r="I33933" s="7"/>
      <c r="J33933" s="7"/>
      <c r="K33933" s="7"/>
      <c r="N33933" s="7"/>
    </row>
    <row r="33934" spans="4:14" s="1" customFormat="1">
      <c r="D33934" s="32"/>
      <c r="G33934" s="32"/>
      <c r="I33934" s="7"/>
      <c r="J33934" s="7"/>
      <c r="K33934" s="7"/>
      <c r="N33934" s="7"/>
    </row>
    <row r="33935" spans="4:14" s="1" customFormat="1">
      <c r="D33935" s="32"/>
      <c r="G33935" s="32"/>
      <c r="I33935" s="7"/>
      <c r="J33935" s="7"/>
      <c r="K33935" s="7"/>
      <c r="N33935" s="7"/>
    </row>
    <row r="33936" spans="4:14" s="1" customFormat="1">
      <c r="D33936" s="32"/>
      <c r="G33936" s="32"/>
      <c r="I33936" s="7"/>
      <c r="J33936" s="7"/>
      <c r="K33936" s="7"/>
      <c r="N33936" s="7"/>
    </row>
    <row r="33937" spans="4:14" s="1" customFormat="1">
      <c r="D33937" s="32"/>
      <c r="G33937" s="32"/>
      <c r="I33937" s="7"/>
      <c r="J33937" s="7"/>
      <c r="K33937" s="7"/>
      <c r="N33937" s="7"/>
    </row>
    <row r="33938" spans="4:14" s="1" customFormat="1">
      <c r="D33938" s="32"/>
      <c r="G33938" s="32"/>
      <c r="I33938" s="7"/>
      <c r="J33938" s="7"/>
      <c r="K33938" s="7"/>
      <c r="N33938" s="7"/>
    </row>
    <row r="33939" spans="4:14" s="1" customFormat="1">
      <c r="D33939" s="32"/>
      <c r="G33939" s="32"/>
      <c r="I33939" s="7"/>
      <c r="J33939" s="7"/>
      <c r="K33939" s="7"/>
      <c r="N33939" s="7"/>
    </row>
    <row r="33940" spans="4:14" s="1" customFormat="1">
      <c r="D33940" s="32"/>
      <c r="G33940" s="32"/>
      <c r="I33940" s="7"/>
      <c r="J33940" s="7"/>
      <c r="K33940" s="7"/>
      <c r="N33940" s="7"/>
    </row>
    <row r="33941" spans="4:14" s="1" customFormat="1">
      <c r="D33941" s="32"/>
      <c r="G33941" s="32"/>
      <c r="I33941" s="7"/>
      <c r="J33941" s="7"/>
      <c r="K33941" s="7"/>
      <c r="N33941" s="7"/>
    </row>
    <row r="33942" spans="4:14" s="1" customFormat="1">
      <c r="D33942" s="32"/>
      <c r="G33942" s="32"/>
      <c r="I33942" s="7"/>
      <c r="J33942" s="7"/>
      <c r="K33942" s="7"/>
      <c r="N33942" s="7"/>
    </row>
    <row r="33943" spans="4:14" s="1" customFormat="1">
      <c r="D33943" s="32"/>
      <c r="G33943" s="32"/>
      <c r="I33943" s="7"/>
      <c r="J33943" s="7"/>
      <c r="K33943" s="7"/>
      <c r="N33943" s="7"/>
    </row>
    <row r="33944" spans="4:14" s="1" customFormat="1">
      <c r="D33944" s="32"/>
      <c r="G33944" s="32"/>
      <c r="I33944" s="7"/>
      <c r="J33944" s="7"/>
      <c r="K33944" s="7"/>
      <c r="N33944" s="7"/>
    </row>
    <row r="33945" spans="4:14" s="1" customFormat="1">
      <c r="D33945" s="32"/>
      <c r="G33945" s="32"/>
      <c r="I33945" s="7"/>
      <c r="J33945" s="7"/>
      <c r="K33945" s="7"/>
      <c r="N33945" s="7"/>
    </row>
    <row r="33946" spans="4:14" s="1" customFormat="1">
      <c r="D33946" s="32"/>
      <c r="G33946" s="32"/>
      <c r="I33946" s="7"/>
      <c r="J33946" s="7"/>
      <c r="K33946" s="7"/>
      <c r="N33946" s="7"/>
    </row>
    <row r="33947" spans="4:14" s="1" customFormat="1">
      <c r="D33947" s="32"/>
      <c r="G33947" s="32"/>
      <c r="I33947" s="7"/>
      <c r="J33947" s="7"/>
      <c r="K33947" s="7"/>
      <c r="N33947" s="7"/>
    </row>
    <row r="33948" spans="4:14" s="1" customFormat="1">
      <c r="D33948" s="32"/>
      <c r="G33948" s="32"/>
      <c r="I33948" s="7"/>
      <c r="J33948" s="7"/>
      <c r="K33948" s="7"/>
      <c r="N33948" s="7"/>
    </row>
    <row r="33949" spans="4:14" s="1" customFormat="1">
      <c r="D33949" s="32"/>
      <c r="G33949" s="32"/>
      <c r="I33949" s="7"/>
      <c r="J33949" s="7"/>
      <c r="K33949" s="7"/>
      <c r="N33949" s="7"/>
    </row>
    <row r="33950" spans="4:14" s="1" customFormat="1">
      <c r="D33950" s="32"/>
      <c r="G33950" s="32"/>
      <c r="I33950" s="7"/>
      <c r="J33950" s="7"/>
      <c r="K33950" s="7"/>
      <c r="N33950" s="7"/>
    </row>
    <row r="33951" spans="4:14" s="1" customFormat="1">
      <c r="D33951" s="32"/>
      <c r="G33951" s="32"/>
      <c r="I33951" s="7"/>
      <c r="J33951" s="7"/>
      <c r="K33951" s="7"/>
      <c r="N33951" s="7"/>
    </row>
    <row r="33952" spans="4:14" s="1" customFormat="1">
      <c r="D33952" s="32"/>
      <c r="G33952" s="32"/>
      <c r="I33952" s="7"/>
      <c r="J33952" s="7"/>
      <c r="K33952" s="7"/>
      <c r="N33952" s="7"/>
    </row>
    <row r="33953" spans="4:14" s="1" customFormat="1">
      <c r="D33953" s="32"/>
      <c r="G33953" s="32"/>
      <c r="I33953" s="7"/>
      <c r="J33953" s="7"/>
      <c r="K33953" s="7"/>
      <c r="N33953" s="7"/>
    </row>
    <row r="33954" spans="4:14" s="1" customFormat="1">
      <c r="D33954" s="32"/>
      <c r="G33954" s="32"/>
      <c r="I33954" s="7"/>
      <c r="J33954" s="7"/>
      <c r="K33954" s="7"/>
      <c r="N33954" s="7"/>
    </row>
    <row r="33955" spans="4:14" s="1" customFormat="1">
      <c r="D33955" s="32"/>
      <c r="G33955" s="32"/>
      <c r="I33955" s="7"/>
      <c r="J33955" s="7"/>
      <c r="K33955" s="7"/>
      <c r="N33955" s="7"/>
    </row>
    <row r="33956" spans="4:14" s="1" customFormat="1">
      <c r="D33956" s="32"/>
      <c r="G33956" s="32"/>
      <c r="I33956" s="7"/>
      <c r="J33956" s="7"/>
      <c r="K33956" s="7"/>
      <c r="N33956" s="7"/>
    </row>
    <row r="33957" spans="4:14" s="1" customFormat="1">
      <c r="D33957" s="32"/>
      <c r="G33957" s="32"/>
      <c r="I33957" s="7"/>
      <c r="J33957" s="7"/>
      <c r="K33957" s="7"/>
      <c r="N33957" s="7"/>
    </row>
    <row r="33958" spans="4:14" s="1" customFormat="1">
      <c r="D33958" s="32"/>
      <c r="G33958" s="32"/>
      <c r="I33958" s="7"/>
      <c r="J33958" s="7"/>
      <c r="K33958" s="7"/>
      <c r="N33958" s="7"/>
    </row>
    <row r="33959" spans="4:14" s="1" customFormat="1">
      <c r="D33959" s="32"/>
      <c r="G33959" s="32"/>
      <c r="I33959" s="7"/>
      <c r="J33959" s="7"/>
      <c r="K33959" s="7"/>
      <c r="N33959" s="7"/>
    </row>
    <row r="33960" spans="4:14" s="1" customFormat="1">
      <c r="D33960" s="32"/>
      <c r="G33960" s="32"/>
      <c r="I33960" s="7"/>
      <c r="J33960" s="7"/>
      <c r="K33960" s="7"/>
      <c r="N33960" s="7"/>
    </row>
    <row r="33961" spans="4:14" s="1" customFormat="1">
      <c r="D33961" s="32"/>
      <c r="G33961" s="32"/>
      <c r="I33961" s="7"/>
      <c r="J33961" s="7"/>
      <c r="K33961" s="7"/>
      <c r="N33961" s="7"/>
    </row>
    <row r="33962" spans="4:14" s="1" customFormat="1">
      <c r="D33962" s="32"/>
      <c r="G33962" s="32"/>
      <c r="I33962" s="7"/>
      <c r="J33962" s="7"/>
      <c r="K33962" s="7"/>
      <c r="N33962" s="7"/>
    </row>
    <row r="33963" spans="4:14" s="1" customFormat="1">
      <c r="D33963" s="32"/>
      <c r="G33963" s="32"/>
      <c r="I33963" s="7"/>
      <c r="J33963" s="7"/>
      <c r="K33963" s="7"/>
      <c r="N33963" s="7"/>
    </row>
    <row r="33964" spans="4:14" s="1" customFormat="1">
      <c r="D33964" s="32"/>
      <c r="G33964" s="32"/>
      <c r="I33964" s="7"/>
      <c r="J33964" s="7"/>
      <c r="K33964" s="7"/>
      <c r="N33964" s="7"/>
    </row>
    <row r="33965" spans="4:14" s="1" customFormat="1">
      <c r="D33965" s="32"/>
      <c r="G33965" s="32"/>
      <c r="I33965" s="7"/>
      <c r="J33965" s="7"/>
      <c r="K33965" s="7"/>
      <c r="N33965" s="7"/>
    </row>
    <row r="33966" spans="4:14" s="1" customFormat="1">
      <c r="D33966" s="32"/>
      <c r="G33966" s="32"/>
      <c r="I33966" s="7"/>
      <c r="J33966" s="7"/>
      <c r="K33966" s="7"/>
      <c r="N33966" s="7"/>
    </row>
    <row r="33967" spans="4:14" s="1" customFormat="1">
      <c r="D33967" s="32"/>
      <c r="G33967" s="32"/>
      <c r="I33967" s="7"/>
      <c r="J33967" s="7"/>
      <c r="K33967" s="7"/>
      <c r="N33967" s="7"/>
    </row>
    <row r="33968" spans="4:14" s="1" customFormat="1">
      <c r="D33968" s="32"/>
      <c r="G33968" s="32"/>
      <c r="I33968" s="7"/>
      <c r="J33968" s="7"/>
      <c r="K33968" s="7"/>
      <c r="N33968" s="7"/>
    </row>
    <row r="33969" spans="4:14" s="1" customFormat="1">
      <c r="D33969" s="32"/>
      <c r="G33969" s="32"/>
      <c r="I33969" s="7"/>
      <c r="J33969" s="7"/>
      <c r="K33969" s="7"/>
      <c r="N33969" s="7"/>
    </row>
    <row r="33970" spans="4:14" s="1" customFormat="1">
      <c r="D33970" s="32"/>
      <c r="G33970" s="32"/>
      <c r="I33970" s="7"/>
      <c r="J33970" s="7"/>
      <c r="K33970" s="7"/>
      <c r="N33970" s="7"/>
    </row>
    <row r="33971" spans="4:14" s="1" customFormat="1">
      <c r="D33971" s="32"/>
      <c r="G33971" s="32"/>
      <c r="I33971" s="7"/>
      <c r="J33971" s="7"/>
      <c r="K33971" s="7"/>
      <c r="N33971" s="7"/>
    </row>
    <row r="33972" spans="4:14" s="1" customFormat="1">
      <c r="D33972" s="32"/>
      <c r="G33972" s="32"/>
      <c r="I33972" s="7"/>
      <c r="J33972" s="7"/>
      <c r="K33972" s="7"/>
      <c r="N33972" s="7"/>
    </row>
    <row r="33973" spans="4:14" s="1" customFormat="1">
      <c r="D33973" s="32"/>
      <c r="G33973" s="32"/>
      <c r="I33973" s="7"/>
      <c r="J33973" s="7"/>
      <c r="K33973" s="7"/>
      <c r="N33973" s="7"/>
    </row>
    <row r="33974" spans="4:14" s="1" customFormat="1">
      <c r="D33974" s="32"/>
      <c r="G33974" s="32"/>
      <c r="I33974" s="7"/>
      <c r="J33974" s="7"/>
      <c r="K33974" s="7"/>
      <c r="N33974" s="7"/>
    </row>
    <row r="33975" spans="4:14" s="1" customFormat="1">
      <c r="D33975" s="32"/>
      <c r="G33975" s="32"/>
      <c r="I33975" s="7"/>
      <c r="J33975" s="7"/>
      <c r="K33975" s="7"/>
      <c r="N33975" s="7"/>
    </row>
    <row r="33976" spans="4:14" s="1" customFormat="1">
      <c r="D33976" s="32"/>
      <c r="G33976" s="32"/>
      <c r="I33976" s="7"/>
      <c r="J33976" s="7"/>
      <c r="K33976" s="7"/>
      <c r="N33976" s="7"/>
    </row>
    <row r="33977" spans="4:14" s="1" customFormat="1">
      <c r="D33977" s="32"/>
      <c r="G33977" s="32"/>
      <c r="I33977" s="7"/>
      <c r="J33977" s="7"/>
      <c r="K33977" s="7"/>
      <c r="N33977" s="7"/>
    </row>
    <row r="33978" spans="4:14" s="1" customFormat="1">
      <c r="D33978" s="32"/>
      <c r="G33978" s="32"/>
      <c r="I33978" s="7"/>
      <c r="J33978" s="7"/>
      <c r="K33978" s="7"/>
      <c r="N33978" s="7"/>
    </row>
    <row r="33979" spans="4:14" s="1" customFormat="1">
      <c r="D33979" s="32"/>
      <c r="G33979" s="32"/>
      <c r="I33979" s="7"/>
      <c r="J33979" s="7"/>
      <c r="K33979" s="7"/>
      <c r="N33979" s="7"/>
    </row>
    <row r="33980" spans="4:14" s="1" customFormat="1">
      <c r="D33980" s="32"/>
      <c r="G33980" s="32"/>
      <c r="I33980" s="7"/>
      <c r="J33980" s="7"/>
      <c r="K33980" s="7"/>
      <c r="N33980" s="7"/>
    </row>
    <row r="33981" spans="4:14" s="1" customFormat="1">
      <c r="D33981" s="32"/>
      <c r="G33981" s="32"/>
      <c r="I33981" s="7"/>
      <c r="J33981" s="7"/>
      <c r="K33981" s="7"/>
      <c r="N33981" s="7"/>
    </row>
    <row r="33982" spans="4:14" s="1" customFormat="1">
      <c r="D33982" s="32"/>
      <c r="G33982" s="32"/>
      <c r="I33982" s="7"/>
      <c r="J33982" s="7"/>
      <c r="K33982" s="7"/>
      <c r="N33982" s="7"/>
    </row>
    <row r="33983" spans="4:14" s="1" customFormat="1">
      <c r="D33983" s="32"/>
      <c r="G33983" s="32"/>
      <c r="I33983" s="7"/>
      <c r="J33983" s="7"/>
      <c r="K33983" s="7"/>
      <c r="N33983" s="7"/>
    </row>
    <row r="33984" spans="4:14" s="1" customFormat="1">
      <c r="D33984" s="32"/>
      <c r="G33984" s="32"/>
      <c r="I33984" s="7"/>
      <c r="J33984" s="7"/>
      <c r="K33984" s="7"/>
      <c r="N33984" s="7"/>
    </row>
    <row r="33985" spans="4:14" s="1" customFormat="1">
      <c r="D33985" s="32"/>
      <c r="G33985" s="32"/>
      <c r="I33985" s="7"/>
      <c r="J33985" s="7"/>
      <c r="K33985" s="7"/>
      <c r="N33985" s="7"/>
    </row>
    <row r="33986" spans="4:14" s="1" customFormat="1">
      <c r="D33986" s="32"/>
      <c r="G33986" s="32"/>
      <c r="I33986" s="7"/>
      <c r="J33986" s="7"/>
      <c r="K33986" s="7"/>
      <c r="N33986" s="7"/>
    </row>
    <row r="33987" spans="4:14" s="1" customFormat="1">
      <c r="D33987" s="32"/>
      <c r="G33987" s="32"/>
      <c r="I33987" s="7"/>
      <c r="J33987" s="7"/>
      <c r="K33987" s="7"/>
      <c r="N33987" s="7"/>
    </row>
    <row r="33988" spans="4:14" s="1" customFormat="1">
      <c r="D33988" s="32"/>
      <c r="G33988" s="32"/>
      <c r="I33988" s="7"/>
      <c r="J33988" s="7"/>
      <c r="K33988" s="7"/>
      <c r="N33988" s="7"/>
    </row>
    <row r="33989" spans="4:14" s="1" customFormat="1">
      <c r="D33989" s="32"/>
      <c r="G33989" s="32"/>
      <c r="I33989" s="7"/>
      <c r="J33989" s="7"/>
      <c r="K33989" s="7"/>
      <c r="N33989" s="7"/>
    </row>
    <row r="33990" spans="4:14" s="1" customFormat="1">
      <c r="D33990" s="32"/>
      <c r="G33990" s="32"/>
      <c r="I33990" s="7"/>
      <c r="J33990" s="7"/>
      <c r="K33990" s="7"/>
      <c r="N33990" s="7"/>
    </row>
    <row r="33991" spans="4:14" s="1" customFormat="1">
      <c r="D33991" s="32"/>
      <c r="G33991" s="32"/>
      <c r="I33991" s="7"/>
      <c r="J33991" s="7"/>
      <c r="K33991" s="7"/>
      <c r="N33991" s="7"/>
    </row>
    <row r="33992" spans="4:14" s="1" customFormat="1">
      <c r="D33992" s="32"/>
      <c r="G33992" s="32"/>
      <c r="I33992" s="7"/>
      <c r="J33992" s="7"/>
      <c r="K33992" s="7"/>
      <c r="N33992" s="7"/>
    </row>
    <row r="33993" spans="4:14" s="1" customFormat="1">
      <c r="D33993" s="32"/>
      <c r="G33993" s="32"/>
      <c r="I33993" s="7"/>
      <c r="J33993" s="7"/>
      <c r="K33993" s="7"/>
      <c r="N33993" s="7"/>
    </row>
    <row r="33994" spans="4:14" s="1" customFormat="1">
      <c r="D33994" s="32"/>
      <c r="G33994" s="32"/>
      <c r="I33994" s="7"/>
      <c r="J33994" s="7"/>
      <c r="K33994" s="7"/>
      <c r="N33994" s="7"/>
    </row>
    <row r="33995" spans="4:14" s="1" customFormat="1">
      <c r="D33995" s="32"/>
      <c r="G33995" s="32"/>
      <c r="I33995" s="7"/>
      <c r="J33995" s="7"/>
      <c r="K33995" s="7"/>
      <c r="N33995" s="7"/>
    </row>
    <row r="33996" spans="4:14" s="1" customFormat="1">
      <c r="D33996" s="32"/>
      <c r="G33996" s="32"/>
      <c r="I33996" s="7"/>
      <c r="J33996" s="7"/>
      <c r="K33996" s="7"/>
      <c r="N33996" s="7"/>
    </row>
    <row r="33997" spans="4:14" s="1" customFormat="1">
      <c r="D33997" s="32"/>
      <c r="G33997" s="32"/>
      <c r="I33997" s="7"/>
      <c r="J33997" s="7"/>
      <c r="K33997" s="7"/>
      <c r="N33997" s="7"/>
    </row>
    <row r="33998" spans="4:14" s="1" customFormat="1">
      <c r="D33998" s="32"/>
      <c r="G33998" s="32"/>
      <c r="I33998" s="7"/>
      <c r="J33998" s="7"/>
      <c r="K33998" s="7"/>
      <c r="N33998" s="7"/>
    </row>
    <row r="33999" spans="4:14" s="1" customFormat="1">
      <c r="D33999" s="32"/>
      <c r="G33999" s="32"/>
      <c r="I33999" s="7"/>
      <c r="J33999" s="7"/>
      <c r="K33999" s="7"/>
      <c r="N33999" s="7"/>
    </row>
    <row r="34000" spans="4:14" s="1" customFormat="1">
      <c r="D34000" s="32"/>
      <c r="G34000" s="32"/>
      <c r="I34000" s="7"/>
      <c r="J34000" s="7"/>
      <c r="K34000" s="7"/>
      <c r="N34000" s="7"/>
    </row>
    <row r="34001" spans="4:14" s="1" customFormat="1">
      <c r="D34001" s="32"/>
      <c r="G34001" s="32"/>
      <c r="I34001" s="7"/>
      <c r="J34001" s="7"/>
      <c r="K34001" s="7"/>
      <c r="N34001" s="7"/>
    </row>
    <row r="34002" spans="4:14" s="1" customFormat="1">
      <c r="D34002" s="32"/>
      <c r="G34002" s="32"/>
      <c r="I34002" s="7"/>
      <c r="J34002" s="7"/>
      <c r="K34002" s="7"/>
      <c r="N34002" s="7"/>
    </row>
    <row r="34003" spans="4:14" s="1" customFormat="1">
      <c r="D34003" s="32"/>
      <c r="G34003" s="32"/>
      <c r="I34003" s="7"/>
      <c r="J34003" s="7"/>
      <c r="K34003" s="7"/>
      <c r="N34003" s="7"/>
    </row>
    <row r="34004" spans="4:14" s="1" customFormat="1">
      <c r="D34004" s="32"/>
      <c r="G34004" s="32"/>
      <c r="I34004" s="7"/>
      <c r="J34004" s="7"/>
      <c r="K34004" s="7"/>
      <c r="N34004" s="7"/>
    </row>
    <row r="34005" spans="4:14" s="1" customFormat="1">
      <c r="D34005" s="32"/>
      <c r="G34005" s="32"/>
      <c r="I34005" s="7"/>
      <c r="J34005" s="7"/>
      <c r="K34005" s="7"/>
      <c r="N34005" s="7"/>
    </row>
    <row r="34006" spans="4:14" s="1" customFormat="1">
      <c r="D34006" s="32"/>
      <c r="G34006" s="32"/>
      <c r="I34006" s="7"/>
      <c r="J34006" s="7"/>
      <c r="K34006" s="7"/>
      <c r="N34006" s="7"/>
    </row>
    <row r="34007" spans="4:14" s="1" customFormat="1">
      <c r="D34007" s="32"/>
      <c r="G34007" s="32"/>
      <c r="I34007" s="7"/>
      <c r="J34007" s="7"/>
      <c r="K34007" s="7"/>
      <c r="N34007" s="7"/>
    </row>
    <row r="34008" spans="4:14" s="1" customFormat="1">
      <c r="D34008" s="32"/>
      <c r="G34008" s="32"/>
      <c r="I34008" s="7"/>
      <c r="J34008" s="7"/>
      <c r="K34008" s="7"/>
      <c r="N34008" s="7"/>
    </row>
    <row r="34009" spans="4:14" s="1" customFormat="1">
      <c r="D34009" s="32"/>
      <c r="G34009" s="32"/>
      <c r="I34009" s="7"/>
      <c r="J34009" s="7"/>
      <c r="K34009" s="7"/>
      <c r="N34009" s="7"/>
    </row>
    <row r="34010" spans="4:14" s="1" customFormat="1">
      <c r="D34010" s="32"/>
      <c r="G34010" s="32"/>
      <c r="I34010" s="7"/>
      <c r="J34010" s="7"/>
      <c r="K34010" s="7"/>
      <c r="N34010" s="7"/>
    </row>
    <row r="34011" spans="4:14" s="1" customFormat="1">
      <c r="D34011" s="32"/>
      <c r="G34011" s="32"/>
      <c r="I34011" s="7"/>
      <c r="J34011" s="7"/>
      <c r="K34011" s="7"/>
      <c r="N34011" s="7"/>
    </row>
    <row r="34012" spans="4:14" s="1" customFormat="1">
      <c r="D34012" s="32"/>
      <c r="G34012" s="32"/>
      <c r="I34012" s="7"/>
      <c r="J34012" s="7"/>
      <c r="K34012" s="7"/>
      <c r="N34012" s="7"/>
    </row>
    <row r="34013" spans="4:14" s="1" customFormat="1">
      <c r="D34013" s="32"/>
      <c r="G34013" s="32"/>
      <c r="I34013" s="7"/>
      <c r="J34013" s="7"/>
      <c r="K34013" s="7"/>
      <c r="N34013" s="7"/>
    </row>
    <row r="34014" spans="4:14" s="1" customFormat="1">
      <c r="D34014" s="32"/>
      <c r="G34014" s="32"/>
      <c r="I34014" s="7"/>
      <c r="J34014" s="7"/>
      <c r="K34014" s="7"/>
      <c r="N34014" s="7"/>
    </row>
    <row r="34015" spans="4:14" s="1" customFormat="1">
      <c r="D34015" s="32"/>
      <c r="G34015" s="32"/>
      <c r="I34015" s="7"/>
      <c r="J34015" s="7"/>
      <c r="K34015" s="7"/>
      <c r="N34015" s="7"/>
    </row>
    <row r="34016" spans="4:14" s="1" customFormat="1">
      <c r="D34016" s="32"/>
      <c r="G34016" s="32"/>
      <c r="I34016" s="7"/>
      <c r="J34016" s="7"/>
      <c r="K34016" s="7"/>
      <c r="N34016" s="7"/>
    </row>
    <row r="34017" spans="4:14" s="1" customFormat="1">
      <c r="D34017" s="32"/>
      <c r="G34017" s="32"/>
      <c r="I34017" s="7"/>
      <c r="J34017" s="7"/>
      <c r="K34017" s="7"/>
      <c r="N34017" s="7"/>
    </row>
    <row r="34018" spans="4:14" s="1" customFormat="1">
      <c r="D34018" s="32"/>
      <c r="G34018" s="32"/>
      <c r="I34018" s="7"/>
      <c r="J34018" s="7"/>
      <c r="K34018" s="7"/>
      <c r="N34018" s="7"/>
    </row>
    <row r="34019" spans="4:14" s="1" customFormat="1">
      <c r="D34019" s="32"/>
      <c r="G34019" s="32"/>
      <c r="I34019" s="7"/>
      <c r="J34019" s="7"/>
      <c r="K34019" s="7"/>
      <c r="N34019" s="7"/>
    </row>
    <row r="34020" spans="4:14" s="1" customFormat="1">
      <c r="D34020" s="32"/>
      <c r="G34020" s="32"/>
      <c r="I34020" s="7"/>
      <c r="J34020" s="7"/>
      <c r="K34020" s="7"/>
      <c r="N34020" s="7"/>
    </row>
    <row r="34021" spans="4:14" s="1" customFormat="1">
      <c r="D34021" s="32"/>
      <c r="G34021" s="32"/>
      <c r="I34021" s="7"/>
      <c r="J34021" s="7"/>
      <c r="K34021" s="7"/>
      <c r="N34021" s="7"/>
    </row>
    <row r="34022" spans="4:14" s="1" customFormat="1">
      <c r="D34022" s="32"/>
      <c r="G34022" s="32"/>
      <c r="I34022" s="7"/>
      <c r="J34022" s="7"/>
      <c r="K34022" s="7"/>
      <c r="N34022" s="7"/>
    </row>
    <row r="34023" spans="4:14" s="1" customFormat="1">
      <c r="D34023" s="32"/>
      <c r="G34023" s="32"/>
      <c r="I34023" s="7"/>
      <c r="J34023" s="7"/>
      <c r="K34023" s="7"/>
      <c r="N34023" s="7"/>
    </row>
    <row r="34024" spans="4:14" s="1" customFormat="1">
      <c r="D34024" s="32"/>
      <c r="G34024" s="32"/>
      <c r="I34024" s="7"/>
      <c r="J34024" s="7"/>
      <c r="K34024" s="7"/>
      <c r="N34024" s="7"/>
    </row>
    <row r="34025" spans="4:14" s="1" customFormat="1">
      <c r="D34025" s="32"/>
      <c r="G34025" s="32"/>
      <c r="I34025" s="7"/>
      <c r="J34025" s="7"/>
      <c r="K34025" s="7"/>
      <c r="N34025" s="7"/>
    </row>
    <row r="34026" spans="4:14" s="1" customFormat="1">
      <c r="D34026" s="32"/>
      <c r="G34026" s="32"/>
      <c r="I34026" s="7"/>
      <c r="J34026" s="7"/>
      <c r="K34026" s="7"/>
      <c r="N34026" s="7"/>
    </row>
    <row r="34027" spans="4:14" s="1" customFormat="1">
      <c r="D34027" s="32"/>
      <c r="G34027" s="32"/>
      <c r="I34027" s="7"/>
      <c r="J34027" s="7"/>
      <c r="K34027" s="7"/>
      <c r="N34027" s="7"/>
    </row>
    <row r="34028" spans="4:14" s="1" customFormat="1">
      <c r="D34028" s="32"/>
      <c r="G34028" s="32"/>
      <c r="I34028" s="7"/>
      <c r="J34028" s="7"/>
      <c r="K34028" s="7"/>
      <c r="N34028" s="7"/>
    </row>
    <row r="34029" spans="4:14" s="1" customFormat="1">
      <c r="D34029" s="32"/>
      <c r="G34029" s="32"/>
      <c r="I34029" s="7"/>
      <c r="J34029" s="7"/>
      <c r="K34029" s="7"/>
      <c r="N34029" s="7"/>
    </row>
    <row r="34030" spans="4:14" s="1" customFormat="1">
      <c r="D34030" s="32"/>
      <c r="G34030" s="32"/>
      <c r="I34030" s="7"/>
      <c r="J34030" s="7"/>
      <c r="K34030" s="7"/>
      <c r="N34030" s="7"/>
    </row>
    <row r="34031" spans="4:14" s="1" customFormat="1">
      <c r="D34031" s="32"/>
      <c r="G34031" s="32"/>
      <c r="I34031" s="7"/>
      <c r="J34031" s="7"/>
      <c r="K34031" s="7"/>
      <c r="N34031" s="7"/>
    </row>
    <row r="34032" spans="4:14" s="1" customFormat="1">
      <c r="D34032" s="32"/>
      <c r="G34032" s="32"/>
      <c r="I34032" s="7"/>
      <c r="J34032" s="7"/>
      <c r="K34032" s="7"/>
      <c r="N34032" s="7"/>
    </row>
    <row r="34033" spans="4:14" s="1" customFormat="1">
      <c r="D34033" s="32"/>
      <c r="G34033" s="32"/>
      <c r="I34033" s="7"/>
      <c r="J34033" s="7"/>
      <c r="K34033" s="7"/>
      <c r="N34033" s="7"/>
    </row>
    <row r="34034" spans="4:14" s="1" customFormat="1">
      <c r="D34034" s="32"/>
      <c r="G34034" s="32"/>
      <c r="I34034" s="7"/>
      <c r="J34034" s="7"/>
      <c r="K34034" s="7"/>
      <c r="N34034" s="7"/>
    </row>
    <row r="34035" spans="4:14" s="1" customFormat="1">
      <c r="D34035" s="32"/>
      <c r="G34035" s="32"/>
      <c r="I34035" s="7"/>
      <c r="J34035" s="7"/>
      <c r="K34035" s="7"/>
      <c r="N34035" s="7"/>
    </row>
    <row r="34036" spans="4:14" s="1" customFormat="1">
      <c r="D34036" s="32"/>
      <c r="G34036" s="32"/>
      <c r="I34036" s="7"/>
      <c r="J34036" s="7"/>
      <c r="K34036" s="7"/>
      <c r="N34036" s="7"/>
    </row>
    <row r="34037" spans="4:14" s="1" customFormat="1">
      <c r="D34037" s="32"/>
      <c r="G34037" s="32"/>
      <c r="I34037" s="7"/>
      <c r="J34037" s="7"/>
      <c r="K34037" s="7"/>
      <c r="N34037" s="7"/>
    </row>
    <row r="34038" spans="4:14" s="1" customFormat="1">
      <c r="D34038" s="32"/>
      <c r="G34038" s="32"/>
      <c r="I34038" s="7"/>
      <c r="J34038" s="7"/>
      <c r="K34038" s="7"/>
      <c r="N34038" s="7"/>
    </row>
    <row r="34039" spans="4:14" s="1" customFormat="1">
      <c r="D34039" s="32"/>
      <c r="G34039" s="32"/>
      <c r="I34039" s="7"/>
      <c r="J34039" s="7"/>
      <c r="K34039" s="7"/>
      <c r="N34039" s="7"/>
    </row>
    <row r="34040" spans="4:14" s="1" customFormat="1">
      <c r="D34040" s="32"/>
      <c r="G34040" s="32"/>
      <c r="I34040" s="7"/>
      <c r="J34040" s="7"/>
      <c r="K34040" s="7"/>
      <c r="N34040" s="7"/>
    </row>
    <row r="34041" spans="4:14" s="1" customFormat="1">
      <c r="D34041" s="32"/>
      <c r="G34041" s="32"/>
      <c r="I34041" s="7"/>
      <c r="J34041" s="7"/>
      <c r="K34041" s="7"/>
      <c r="N34041" s="7"/>
    </row>
    <row r="34042" spans="4:14" s="1" customFormat="1">
      <c r="D34042" s="32"/>
      <c r="G34042" s="32"/>
      <c r="I34042" s="7"/>
      <c r="J34042" s="7"/>
      <c r="K34042" s="7"/>
      <c r="N34042" s="7"/>
    </row>
    <row r="34043" spans="4:14" s="1" customFormat="1">
      <c r="D34043" s="32"/>
      <c r="G34043" s="32"/>
      <c r="I34043" s="7"/>
      <c r="J34043" s="7"/>
      <c r="K34043" s="7"/>
      <c r="N34043" s="7"/>
    </row>
    <row r="34044" spans="4:14" s="1" customFormat="1">
      <c r="D34044" s="32"/>
      <c r="G34044" s="32"/>
      <c r="I34044" s="7"/>
      <c r="J34044" s="7"/>
      <c r="K34044" s="7"/>
      <c r="N34044" s="7"/>
    </row>
    <row r="34045" spans="4:14" s="1" customFormat="1">
      <c r="D34045" s="32"/>
      <c r="G34045" s="32"/>
      <c r="I34045" s="7"/>
      <c r="J34045" s="7"/>
      <c r="K34045" s="7"/>
      <c r="N34045" s="7"/>
    </row>
    <row r="34046" spans="4:14" s="1" customFormat="1">
      <c r="D34046" s="32"/>
      <c r="G34046" s="32"/>
      <c r="I34046" s="7"/>
      <c r="J34046" s="7"/>
      <c r="K34046" s="7"/>
      <c r="N34046" s="7"/>
    </row>
    <row r="34047" spans="4:14" s="1" customFormat="1">
      <c r="D34047" s="32"/>
      <c r="G34047" s="32"/>
      <c r="I34047" s="7"/>
      <c r="J34047" s="7"/>
      <c r="K34047" s="7"/>
      <c r="N34047" s="7"/>
    </row>
    <row r="34048" spans="4:14" s="1" customFormat="1">
      <c r="D34048" s="32"/>
      <c r="G34048" s="32"/>
      <c r="I34048" s="7"/>
      <c r="J34048" s="7"/>
      <c r="K34048" s="7"/>
      <c r="N34048" s="7"/>
    </row>
    <row r="34049" spans="4:14" s="1" customFormat="1">
      <c r="D34049" s="32"/>
      <c r="G34049" s="32"/>
      <c r="I34049" s="7"/>
      <c r="J34049" s="7"/>
      <c r="K34049" s="7"/>
      <c r="N34049" s="7"/>
    </row>
    <row r="34050" spans="4:14" s="1" customFormat="1">
      <c r="D34050" s="32"/>
      <c r="G34050" s="32"/>
      <c r="I34050" s="7"/>
      <c r="J34050" s="7"/>
      <c r="K34050" s="7"/>
      <c r="N34050" s="7"/>
    </row>
    <row r="34051" spans="4:14" s="1" customFormat="1">
      <c r="D34051" s="32"/>
      <c r="G34051" s="32"/>
      <c r="I34051" s="7"/>
      <c r="J34051" s="7"/>
      <c r="K34051" s="7"/>
      <c r="N34051" s="7"/>
    </row>
    <row r="34052" spans="4:14" s="1" customFormat="1">
      <c r="D34052" s="32"/>
      <c r="G34052" s="32"/>
      <c r="I34052" s="7"/>
      <c r="J34052" s="7"/>
      <c r="K34052" s="7"/>
      <c r="N34052" s="7"/>
    </row>
    <row r="34053" spans="4:14" s="1" customFormat="1">
      <c r="D34053" s="32"/>
      <c r="G34053" s="32"/>
      <c r="I34053" s="7"/>
      <c r="J34053" s="7"/>
      <c r="K34053" s="7"/>
      <c r="N34053" s="7"/>
    </row>
    <row r="34054" spans="4:14" s="1" customFormat="1">
      <c r="D34054" s="32"/>
      <c r="G34054" s="32"/>
      <c r="I34054" s="7"/>
      <c r="J34054" s="7"/>
      <c r="K34054" s="7"/>
      <c r="N34054" s="7"/>
    </row>
    <row r="34055" spans="4:14" s="1" customFormat="1">
      <c r="D34055" s="32"/>
      <c r="G34055" s="32"/>
      <c r="I34055" s="7"/>
      <c r="J34055" s="7"/>
      <c r="K34055" s="7"/>
      <c r="N34055" s="7"/>
    </row>
    <row r="34056" spans="4:14" s="1" customFormat="1">
      <c r="D34056" s="32"/>
      <c r="G34056" s="32"/>
      <c r="I34056" s="7"/>
      <c r="J34056" s="7"/>
      <c r="K34056" s="7"/>
      <c r="N34056" s="7"/>
    </row>
    <row r="34057" spans="4:14" s="1" customFormat="1">
      <c r="D34057" s="32"/>
      <c r="G34057" s="32"/>
      <c r="I34057" s="7"/>
      <c r="J34057" s="7"/>
      <c r="K34057" s="7"/>
      <c r="N34057" s="7"/>
    </row>
    <row r="34058" spans="4:14" s="1" customFormat="1">
      <c r="D34058" s="32"/>
      <c r="G34058" s="32"/>
      <c r="I34058" s="7"/>
      <c r="J34058" s="7"/>
      <c r="K34058" s="7"/>
      <c r="N34058" s="7"/>
    </row>
    <row r="34059" spans="4:14" s="1" customFormat="1">
      <c r="D34059" s="32"/>
      <c r="G34059" s="32"/>
      <c r="I34059" s="7"/>
      <c r="J34059" s="7"/>
      <c r="K34059" s="7"/>
      <c r="N34059" s="7"/>
    </row>
    <row r="34060" spans="4:14" s="1" customFormat="1">
      <c r="D34060" s="32"/>
      <c r="G34060" s="32"/>
      <c r="I34060" s="7"/>
      <c r="J34060" s="7"/>
      <c r="K34060" s="7"/>
      <c r="N34060" s="7"/>
    </row>
    <row r="34061" spans="4:14" s="1" customFormat="1">
      <c r="D34061" s="32"/>
      <c r="G34061" s="32"/>
      <c r="I34061" s="7"/>
      <c r="J34061" s="7"/>
      <c r="K34061" s="7"/>
      <c r="N34061" s="7"/>
    </row>
    <row r="34062" spans="4:14" s="1" customFormat="1">
      <c r="D34062" s="32"/>
      <c r="G34062" s="32"/>
      <c r="I34062" s="7"/>
      <c r="J34062" s="7"/>
      <c r="K34062" s="7"/>
      <c r="N34062" s="7"/>
    </row>
    <row r="34063" spans="4:14" s="1" customFormat="1">
      <c r="D34063" s="32"/>
      <c r="G34063" s="32"/>
      <c r="I34063" s="7"/>
      <c r="J34063" s="7"/>
      <c r="K34063" s="7"/>
      <c r="N34063" s="7"/>
    </row>
    <row r="34064" spans="4:14" s="1" customFormat="1">
      <c r="D34064" s="32"/>
      <c r="G34064" s="32"/>
      <c r="I34064" s="7"/>
      <c r="J34064" s="7"/>
      <c r="K34064" s="7"/>
      <c r="N34064" s="7"/>
    </row>
    <row r="34065" spans="4:14" s="1" customFormat="1">
      <c r="D34065" s="32"/>
      <c r="G34065" s="32"/>
      <c r="I34065" s="7"/>
      <c r="J34065" s="7"/>
      <c r="K34065" s="7"/>
      <c r="N34065" s="7"/>
    </row>
    <row r="34066" spans="4:14" s="1" customFormat="1">
      <c r="D34066" s="32"/>
      <c r="G34066" s="32"/>
      <c r="I34066" s="7"/>
      <c r="J34066" s="7"/>
      <c r="K34066" s="7"/>
      <c r="N34066" s="7"/>
    </row>
    <row r="34067" spans="4:14" s="1" customFormat="1">
      <c r="D34067" s="32"/>
      <c r="G34067" s="32"/>
      <c r="I34067" s="7"/>
      <c r="J34067" s="7"/>
      <c r="K34067" s="7"/>
      <c r="N34067" s="7"/>
    </row>
    <row r="34068" spans="4:14" s="1" customFormat="1">
      <c r="D34068" s="32"/>
      <c r="G34068" s="32"/>
      <c r="I34068" s="7"/>
      <c r="J34068" s="7"/>
      <c r="K34068" s="7"/>
      <c r="N34068" s="7"/>
    </row>
    <row r="34069" spans="4:14" s="1" customFormat="1">
      <c r="D34069" s="32"/>
      <c r="G34069" s="32"/>
      <c r="I34069" s="7"/>
      <c r="J34069" s="7"/>
      <c r="K34069" s="7"/>
      <c r="N34069" s="7"/>
    </row>
    <row r="34070" spans="4:14" s="1" customFormat="1">
      <c r="D34070" s="32"/>
      <c r="G34070" s="32"/>
      <c r="I34070" s="7"/>
      <c r="J34070" s="7"/>
      <c r="K34070" s="7"/>
      <c r="N34070" s="7"/>
    </row>
    <row r="34071" spans="4:14" s="1" customFormat="1">
      <c r="D34071" s="32"/>
      <c r="G34071" s="32"/>
      <c r="I34071" s="7"/>
      <c r="J34071" s="7"/>
      <c r="K34071" s="7"/>
      <c r="N34071" s="7"/>
    </row>
    <row r="34072" spans="4:14" s="1" customFormat="1">
      <c r="D34072" s="32"/>
      <c r="G34072" s="32"/>
      <c r="I34072" s="7"/>
      <c r="J34072" s="7"/>
      <c r="K34072" s="7"/>
      <c r="N34072" s="7"/>
    </row>
    <row r="34073" spans="4:14" s="1" customFormat="1">
      <c r="D34073" s="32"/>
      <c r="G34073" s="32"/>
      <c r="I34073" s="7"/>
      <c r="J34073" s="7"/>
      <c r="K34073" s="7"/>
      <c r="N34073" s="7"/>
    </row>
    <row r="34074" spans="4:14" s="1" customFormat="1">
      <c r="D34074" s="32"/>
      <c r="G34074" s="32"/>
      <c r="I34074" s="7"/>
      <c r="J34074" s="7"/>
      <c r="K34074" s="7"/>
      <c r="N34074" s="7"/>
    </row>
    <row r="34075" spans="4:14" s="1" customFormat="1">
      <c r="D34075" s="32"/>
      <c r="G34075" s="32"/>
      <c r="I34075" s="7"/>
      <c r="J34075" s="7"/>
      <c r="K34075" s="7"/>
      <c r="N34075" s="7"/>
    </row>
    <row r="34076" spans="4:14" s="1" customFormat="1">
      <c r="D34076" s="32"/>
      <c r="G34076" s="32"/>
      <c r="I34076" s="7"/>
      <c r="J34076" s="7"/>
      <c r="K34076" s="7"/>
      <c r="N34076" s="7"/>
    </row>
    <row r="34077" spans="4:14" s="1" customFormat="1">
      <c r="D34077" s="32"/>
      <c r="G34077" s="32"/>
      <c r="I34077" s="7"/>
      <c r="J34077" s="7"/>
      <c r="K34077" s="7"/>
      <c r="N34077" s="7"/>
    </row>
    <row r="34078" spans="4:14" s="1" customFormat="1">
      <c r="D34078" s="32"/>
      <c r="G34078" s="32"/>
      <c r="I34078" s="7"/>
      <c r="J34078" s="7"/>
      <c r="K34078" s="7"/>
      <c r="N34078" s="7"/>
    </row>
    <row r="34079" spans="4:14" s="1" customFormat="1">
      <c r="D34079" s="32"/>
      <c r="G34079" s="32"/>
      <c r="I34079" s="7"/>
      <c r="J34079" s="7"/>
      <c r="K34079" s="7"/>
      <c r="N34079" s="7"/>
    </row>
    <row r="34080" spans="4:14" s="1" customFormat="1">
      <c r="D34080" s="32"/>
      <c r="G34080" s="32"/>
      <c r="I34080" s="7"/>
      <c r="J34080" s="7"/>
      <c r="K34080" s="7"/>
      <c r="N34080" s="7"/>
    </row>
    <row r="34081" spans="4:14" s="1" customFormat="1">
      <c r="D34081" s="32"/>
      <c r="G34081" s="32"/>
      <c r="I34081" s="7"/>
      <c r="J34081" s="7"/>
      <c r="K34081" s="7"/>
      <c r="N34081" s="7"/>
    </row>
    <row r="34082" spans="4:14" s="1" customFormat="1">
      <c r="D34082" s="32"/>
      <c r="G34082" s="32"/>
      <c r="I34082" s="7"/>
      <c r="J34082" s="7"/>
      <c r="K34082" s="7"/>
      <c r="N34082" s="7"/>
    </row>
    <row r="34083" spans="4:14" s="1" customFormat="1">
      <c r="D34083" s="32"/>
      <c r="G34083" s="32"/>
      <c r="I34083" s="7"/>
      <c r="J34083" s="7"/>
      <c r="K34083" s="7"/>
      <c r="N34083" s="7"/>
    </row>
    <row r="34084" spans="4:14" s="1" customFormat="1">
      <c r="D34084" s="32"/>
      <c r="G34084" s="32"/>
      <c r="I34084" s="7"/>
      <c r="J34084" s="7"/>
      <c r="K34084" s="7"/>
      <c r="N34084" s="7"/>
    </row>
    <row r="34085" spans="4:14" s="1" customFormat="1">
      <c r="D34085" s="32"/>
      <c r="G34085" s="32"/>
      <c r="I34085" s="7"/>
      <c r="J34085" s="7"/>
      <c r="K34085" s="7"/>
      <c r="N34085" s="7"/>
    </row>
    <row r="34086" spans="4:14" s="1" customFormat="1">
      <c r="D34086" s="32"/>
      <c r="G34086" s="32"/>
      <c r="I34086" s="7"/>
      <c r="J34086" s="7"/>
      <c r="K34086" s="7"/>
      <c r="N34086" s="7"/>
    </row>
    <row r="34087" spans="4:14" s="1" customFormat="1">
      <c r="D34087" s="32"/>
      <c r="G34087" s="32"/>
      <c r="I34087" s="7"/>
      <c r="J34087" s="7"/>
      <c r="K34087" s="7"/>
      <c r="N34087" s="7"/>
    </row>
    <row r="34088" spans="4:14" s="1" customFormat="1">
      <c r="D34088" s="32"/>
      <c r="G34088" s="32"/>
      <c r="I34088" s="7"/>
      <c r="J34088" s="7"/>
      <c r="K34088" s="7"/>
      <c r="N34088" s="7"/>
    </row>
    <row r="34089" spans="4:14" s="1" customFormat="1">
      <c r="D34089" s="32"/>
      <c r="G34089" s="32"/>
      <c r="I34089" s="7"/>
      <c r="J34089" s="7"/>
      <c r="K34089" s="7"/>
      <c r="N34089" s="7"/>
    </row>
    <row r="34090" spans="4:14" s="1" customFormat="1">
      <c r="D34090" s="32"/>
      <c r="G34090" s="32"/>
      <c r="I34090" s="7"/>
      <c r="J34090" s="7"/>
      <c r="K34090" s="7"/>
      <c r="N34090" s="7"/>
    </row>
    <row r="34091" spans="4:14" s="1" customFormat="1">
      <c r="D34091" s="32"/>
      <c r="G34091" s="32"/>
      <c r="I34091" s="7"/>
      <c r="J34091" s="7"/>
      <c r="K34091" s="7"/>
      <c r="N34091" s="7"/>
    </row>
    <row r="34092" spans="4:14" s="1" customFormat="1">
      <c r="D34092" s="32"/>
      <c r="G34092" s="32"/>
      <c r="I34092" s="7"/>
      <c r="J34092" s="7"/>
      <c r="K34092" s="7"/>
      <c r="N34092" s="7"/>
    </row>
    <row r="34093" spans="4:14" s="1" customFormat="1">
      <c r="D34093" s="32"/>
      <c r="G34093" s="32"/>
      <c r="I34093" s="7"/>
      <c r="J34093" s="7"/>
      <c r="K34093" s="7"/>
      <c r="N34093" s="7"/>
    </row>
    <row r="34094" spans="4:14" s="1" customFormat="1">
      <c r="D34094" s="32"/>
      <c r="G34094" s="32"/>
      <c r="I34094" s="7"/>
      <c r="J34094" s="7"/>
      <c r="K34094" s="7"/>
      <c r="N34094" s="7"/>
    </row>
    <row r="34095" spans="4:14" s="1" customFormat="1">
      <c r="D34095" s="32"/>
      <c r="G34095" s="32"/>
      <c r="I34095" s="7"/>
      <c r="J34095" s="7"/>
      <c r="K34095" s="7"/>
      <c r="N34095" s="7"/>
    </row>
    <row r="34096" spans="4:14" s="1" customFormat="1">
      <c r="D34096" s="32"/>
      <c r="G34096" s="32"/>
      <c r="I34096" s="7"/>
      <c r="J34096" s="7"/>
      <c r="K34096" s="7"/>
      <c r="N34096" s="7"/>
    </row>
    <row r="34097" spans="4:14" s="1" customFormat="1">
      <c r="D34097" s="32"/>
      <c r="G34097" s="32"/>
      <c r="I34097" s="7"/>
      <c r="J34097" s="7"/>
      <c r="K34097" s="7"/>
      <c r="N34097" s="7"/>
    </row>
    <row r="34098" spans="4:14" s="1" customFormat="1">
      <c r="D34098" s="32"/>
      <c r="G34098" s="32"/>
      <c r="I34098" s="7"/>
      <c r="J34098" s="7"/>
      <c r="K34098" s="7"/>
      <c r="N34098" s="7"/>
    </row>
    <row r="34099" spans="4:14" s="1" customFormat="1">
      <c r="D34099" s="32"/>
      <c r="G34099" s="32"/>
      <c r="I34099" s="7"/>
      <c r="J34099" s="7"/>
      <c r="K34099" s="7"/>
      <c r="N34099" s="7"/>
    </row>
    <row r="34100" spans="4:14" s="1" customFormat="1">
      <c r="D34100" s="32"/>
      <c r="G34100" s="32"/>
      <c r="I34100" s="7"/>
      <c r="J34100" s="7"/>
      <c r="K34100" s="7"/>
      <c r="N34100" s="7"/>
    </row>
    <row r="34101" spans="4:14" s="1" customFormat="1">
      <c r="D34101" s="32"/>
      <c r="G34101" s="32"/>
      <c r="I34101" s="7"/>
      <c r="J34101" s="7"/>
      <c r="K34101" s="7"/>
      <c r="N34101" s="7"/>
    </row>
    <row r="34102" spans="4:14" s="1" customFormat="1">
      <c r="D34102" s="32"/>
      <c r="G34102" s="32"/>
      <c r="I34102" s="7"/>
      <c r="J34102" s="7"/>
      <c r="K34102" s="7"/>
      <c r="N34102" s="7"/>
    </row>
    <row r="34103" spans="4:14" s="1" customFormat="1">
      <c r="D34103" s="32"/>
      <c r="G34103" s="32"/>
      <c r="I34103" s="7"/>
      <c r="J34103" s="7"/>
      <c r="K34103" s="7"/>
      <c r="N34103" s="7"/>
    </row>
    <row r="34104" spans="4:14" s="1" customFormat="1">
      <c r="D34104" s="32"/>
      <c r="G34104" s="32"/>
      <c r="I34104" s="7"/>
      <c r="J34104" s="7"/>
      <c r="K34104" s="7"/>
      <c r="N34104" s="7"/>
    </row>
    <row r="34105" spans="4:14" s="1" customFormat="1">
      <c r="D34105" s="32"/>
      <c r="G34105" s="32"/>
      <c r="I34105" s="7"/>
      <c r="J34105" s="7"/>
      <c r="K34105" s="7"/>
      <c r="N34105" s="7"/>
    </row>
    <row r="34106" spans="4:14" s="1" customFormat="1">
      <c r="D34106" s="32"/>
      <c r="G34106" s="32"/>
      <c r="I34106" s="7"/>
      <c r="J34106" s="7"/>
      <c r="K34106" s="7"/>
      <c r="N34106" s="7"/>
    </row>
    <row r="34107" spans="4:14" s="1" customFormat="1">
      <c r="D34107" s="32"/>
      <c r="G34107" s="32"/>
      <c r="I34107" s="7"/>
      <c r="J34107" s="7"/>
      <c r="K34107" s="7"/>
      <c r="N34107" s="7"/>
    </row>
    <row r="34108" spans="4:14" s="1" customFormat="1">
      <c r="D34108" s="32"/>
      <c r="G34108" s="32"/>
      <c r="I34108" s="7"/>
      <c r="J34108" s="7"/>
      <c r="K34108" s="7"/>
      <c r="N34108" s="7"/>
    </row>
    <row r="34109" spans="4:14" s="1" customFormat="1">
      <c r="D34109" s="32"/>
      <c r="G34109" s="32"/>
      <c r="I34109" s="7"/>
      <c r="J34109" s="7"/>
      <c r="K34109" s="7"/>
      <c r="N34109" s="7"/>
    </row>
    <row r="34110" spans="4:14" s="1" customFormat="1">
      <c r="D34110" s="32"/>
      <c r="G34110" s="32"/>
      <c r="I34110" s="7"/>
      <c r="J34110" s="7"/>
      <c r="K34110" s="7"/>
      <c r="N34110" s="7"/>
    </row>
    <row r="34111" spans="4:14" s="1" customFormat="1">
      <c r="D34111" s="32"/>
      <c r="G34111" s="32"/>
      <c r="I34111" s="7"/>
      <c r="J34111" s="7"/>
      <c r="K34111" s="7"/>
      <c r="N34111" s="7"/>
    </row>
    <row r="34112" spans="4:14" s="1" customFormat="1">
      <c r="D34112" s="32"/>
      <c r="G34112" s="32"/>
      <c r="I34112" s="7"/>
      <c r="J34112" s="7"/>
      <c r="K34112" s="7"/>
      <c r="N34112" s="7"/>
    </row>
    <row r="34113" spans="4:14" s="1" customFormat="1">
      <c r="D34113" s="32"/>
      <c r="G34113" s="32"/>
      <c r="I34113" s="7"/>
      <c r="J34113" s="7"/>
      <c r="K34113" s="7"/>
      <c r="N34113" s="7"/>
    </row>
    <row r="34114" spans="4:14" s="1" customFormat="1">
      <c r="D34114" s="32"/>
      <c r="G34114" s="32"/>
      <c r="I34114" s="7"/>
      <c r="J34114" s="7"/>
      <c r="K34114" s="7"/>
      <c r="N34114" s="7"/>
    </row>
    <row r="34115" spans="4:14" s="1" customFormat="1">
      <c r="D34115" s="32"/>
      <c r="G34115" s="32"/>
      <c r="I34115" s="7"/>
      <c r="J34115" s="7"/>
      <c r="K34115" s="7"/>
      <c r="N34115" s="7"/>
    </row>
    <row r="34116" spans="4:14" s="1" customFormat="1">
      <c r="D34116" s="32"/>
      <c r="G34116" s="32"/>
      <c r="I34116" s="7"/>
      <c r="J34116" s="7"/>
      <c r="K34116" s="7"/>
      <c r="N34116" s="7"/>
    </row>
    <row r="34117" spans="4:14" s="1" customFormat="1">
      <c r="D34117" s="32"/>
      <c r="G34117" s="32"/>
      <c r="I34117" s="7"/>
      <c r="J34117" s="7"/>
      <c r="K34117" s="7"/>
      <c r="N34117" s="7"/>
    </row>
    <row r="34118" spans="4:14" s="1" customFormat="1">
      <c r="D34118" s="32"/>
      <c r="G34118" s="32"/>
      <c r="I34118" s="7"/>
      <c r="J34118" s="7"/>
      <c r="K34118" s="7"/>
      <c r="N34118" s="7"/>
    </row>
    <row r="34119" spans="4:14" s="1" customFormat="1">
      <c r="D34119" s="32"/>
      <c r="G34119" s="32"/>
      <c r="I34119" s="7"/>
      <c r="J34119" s="7"/>
      <c r="K34119" s="7"/>
      <c r="N34119" s="7"/>
    </row>
    <row r="34120" spans="4:14" s="1" customFormat="1">
      <c r="D34120" s="32"/>
      <c r="G34120" s="32"/>
      <c r="I34120" s="7"/>
      <c r="J34120" s="7"/>
      <c r="K34120" s="7"/>
      <c r="N34120" s="7"/>
    </row>
    <row r="34121" spans="4:14" s="1" customFormat="1">
      <c r="D34121" s="32"/>
      <c r="G34121" s="32"/>
      <c r="I34121" s="7"/>
      <c r="J34121" s="7"/>
      <c r="K34121" s="7"/>
      <c r="N34121" s="7"/>
    </row>
    <row r="34122" spans="4:14" s="1" customFormat="1">
      <c r="D34122" s="32"/>
      <c r="G34122" s="32"/>
      <c r="I34122" s="7"/>
      <c r="J34122" s="7"/>
      <c r="K34122" s="7"/>
      <c r="N34122" s="7"/>
    </row>
    <row r="34123" spans="4:14" s="1" customFormat="1">
      <c r="D34123" s="32"/>
      <c r="G34123" s="32"/>
      <c r="I34123" s="7"/>
      <c r="J34123" s="7"/>
      <c r="K34123" s="7"/>
      <c r="N34123" s="7"/>
    </row>
    <row r="34124" spans="4:14" s="1" customFormat="1">
      <c r="D34124" s="32"/>
      <c r="G34124" s="32"/>
      <c r="I34124" s="7"/>
      <c r="J34124" s="7"/>
      <c r="K34124" s="7"/>
      <c r="N34124" s="7"/>
    </row>
    <row r="34125" spans="4:14" s="1" customFormat="1">
      <c r="D34125" s="32"/>
      <c r="G34125" s="32"/>
      <c r="I34125" s="7"/>
      <c r="J34125" s="7"/>
      <c r="K34125" s="7"/>
      <c r="N34125" s="7"/>
    </row>
    <row r="34126" spans="4:14" s="1" customFormat="1">
      <c r="D34126" s="32"/>
      <c r="G34126" s="32"/>
      <c r="I34126" s="7"/>
      <c r="J34126" s="7"/>
      <c r="K34126" s="7"/>
      <c r="N34126" s="7"/>
    </row>
    <row r="34127" spans="4:14" s="1" customFormat="1">
      <c r="D34127" s="32"/>
      <c r="G34127" s="32"/>
      <c r="I34127" s="7"/>
      <c r="J34127" s="7"/>
      <c r="K34127" s="7"/>
      <c r="N34127" s="7"/>
    </row>
    <row r="34128" spans="4:14" s="1" customFormat="1">
      <c r="D34128" s="32"/>
      <c r="G34128" s="32"/>
      <c r="I34128" s="7"/>
      <c r="J34128" s="7"/>
      <c r="K34128" s="7"/>
      <c r="N34128" s="7"/>
    </row>
    <row r="34129" spans="4:14" s="1" customFormat="1">
      <c r="D34129" s="32"/>
      <c r="G34129" s="32"/>
      <c r="I34129" s="7"/>
      <c r="J34129" s="7"/>
      <c r="K34129" s="7"/>
      <c r="N34129" s="7"/>
    </row>
    <row r="34130" spans="4:14" s="1" customFormat="1">
      <c r="D34130" s="32"/>
      <c r="G34130" s="32"/>
      <c r="I34130" s="7"/>
      <c r="J34130" s="7"/>
      <c r="K34130" s="7"/>
      <c r="N34130" s="7"/>
    </row>
    <row r="34131" spans="4:14" s="1" customFormat="1">
      <c r="D34131" s="32"/>
      <c r="G34131" s="32"/>
      <c r="I34131" s="7"/>
      <c r="J34131" s="7"/>
      <c r="K34131" s="7"/>
      <c r="N34131" s="7"/>
    </row>
    <row r="34132" spans="4:14" s="1" customFormat="1">
      <c r="D34132" s="32"/>
      <c r="G34132" s="32"/>
      <c r="I34132" s="7"/>
      <c r="J34132" s="7"/>
      <c r="K34132" s="7"/>
      <c r="N34132" s="7"/>
    </row>
    <row r="34133" spans="4:14" s="1" customFormat="1">
      <c r="D34133" s="32"/>
      <c r="G34133" s="32"/>
      <c r="I34133" s="7"/>
      <c r="J34133" s="7"/>
      <c r="K34133" s="7"/>
      <c r="N34133" s="7"/>
    </row>
    <row r="34134" spans="4:14" s="1" customFormat="1">
      <c r="D34134" s="32"/>
      <c r="G34134" s="32"/>
      <c r="I34134" s="7"/>
      <c r="J34134" s="7"/>
      <c r="K34134" s="7"/>
      <c r="N34134" s="7"/>
    </row>
    <row r="34135" spans="4:14" s="1" customFormat="1">
      <c r="D34135" s="32"/>
      <c r="G34135" s="32"/>
      <c r="I34135" s="7"/>
      <c r="J34135" s="7"/>
      <c r="K34135" s="7"/>
      <c r="N34135" s="7"/>
    </row>
    <row r="34136" spans="4:14" s="1" customFormat="1">
      <c r="D34136" s="32"/>
      <c r="G34136" s="32"/>
      <c r="I34136" s="7"/>
      <c r="J34136" s="7"/>
      <c r="K34136" s="7"/>
      <c r="N34136" s="7"/>
    </row>
    <row r="34137" spans="4:14" s="1" customFormat="1">
      <c r="D34137" s="32"/>
      <c r="G34137" s="32"/>
      <c r="I34137" s="7"/>
      <c r="J34137" s="7"/>
      <c r="K34137" s="7"/>
      <c r="N34137" s="7"/>
    </row>
    <row r="34138" spans="4:14" s="1" customFormat="1">
      <c r="D34138" s="32"/>
      <c r="G34138" s="32"/>
      <c r="I34138" s="7"/>
      <c r="J34138" s="7"/>
      <c r="K34138" s="7"/>
      <c r="N34138" s="7"/>
    </row>
    <row r="34139" spans="4:14" s="1" customFormat="1">
      <c r="D34139" s="32"/>
      <c r="G34139" s="32"/>
      <c r="I34139" s="7"/>
      <c r="J34139" s="7"/>
      <c r="K34139" s="7"/>
      <c r="N34139" s="7"/>
    </row>
    <row r="34140" spans="4:14" s="1" customFormat="1">
      <c r="D34140" s="32"/>
      <c r="G34140" s="32"/>
      <c r="I34140" s="7"/>
      <c r="J34140" s="7"/>
      <c r="K34140" s="7"/>
      <c r="N34140" s="7"/>
    </row>
    <row r="34141" spans="4:14" s="1" customFormat="1">
      <c r="D34141" s="32"/>
      <c r="G34141" s="32"/>
      <c r="I34141" s="7"/>
      <c r="J34141" s="7"/>
      <c r="K34141" s="7"/>
      <c r="N34141" s="7"/>
    </row>
    <row r="34142" spans="4:14" s="1" customFormat="1">
      <c r="D34142" s="32"/>
      <c r="G34142" s="32"/>
      <c r="I34142" s="7"/>
      <c r="J34142" s="7"/>
      <c r="K34142" s="7"/>
      <c r="N34142" s="7"/>
    </row>
    <row r="34143" spans="4:14" s="1" customFormat="1">
      <c r="D34143" s="32"/>
      <c r="G34143" s="32"/>
      <c r="I34143" s="7"/>
      <c r="J34143" s="7"/>
      <c r="K34143" s="7"/>
      <c r="N34143" s="7"/>
    </row>
    <row r="34144" spans="4:14" s="1" customFormat="1">
      <c r="D34144" s="32"/>
      <c r="G34144" s="32"/>
      <c r="I34144" s="7"/>
      <c r="J34144" s="7"/>
      <c r="K34144" s="7"/>
      <c r="N34144" s="7"/>
    </row>
    <row r="34145" spans="4:14" s="1" customFormat="1">
      <c r="D34145" s="32"/>
      <c r="G34145" s="32"/>
      <c r="I34145" s="7"/>
      <c r="J34145" s="7"/>
      <c r="K34145" s="7"/>
      <c r="N34145" s="7"/>
    </row>
    <row r="34146" spans="4:14" s="1" customFormat="1">
      <c r="D34146" s="32"/>
      <c r="G34146" s="32"/>
      <c r="I34146" s="7"/>
      <c r="J34146" s="7"/>
      <c r="K34146" s="7"/>
      <c r="N34146" s="7"/>
    </row>
    <row r="34147" spans="4:14" s="1" customFormat="1">
      <c r="D34147" s="32"/>
      <c r="G34147" s="32"/>
      <c r="I34147" s="7"/>
      <c r="J34147" s="7"/>
      <c r="K34147" s="7"/>
      <c r="N34147" s="7"/>
    </row>
    <row r="34148" spans="4:14" s="1" customFormat="1">
      <c r="D34148" s="32"/>
      <c r="G34148" s="32"/>
      <c r="I34148" s="7"/>
      <c r="J34148" s="7"/>
      <c r="K34148" s="7"/>
      <c r="N34148" s="7"/>
    </row>
    <row r="34149" spans="4:14" s="1" customFormat="1">
      <c r="D34149" s="32"/>
      <c r="G34149" s="32"/>
      <c r="I34149" s="7"/>
      <c r="J34149" s="7"/>
      <c r="K34149" s="7"/>
      <c r="N34149" s="7"/>
    </row>
    <row r="34150" spans="4:14" s="1" customFormat="1">
      <c r="D34150" s="32"/>
      <c r="G34150" s="32"/>
      <c r="I34150" s="7"/>
      <c r="J34150" s="7"/>
      <c r="K34150" s="7"/>
      <c r="N34150" s="7"/>
    </row>
    <row r="34151" spans="4:14" s="1" customFormat="1">
      <c r="D34151" s="32"/>
      <c r="G34151" s="32"/>
      <c r="I34151" s="7"/>
      <c r="J34151" s="7"/>
      <c r="K34151" s="7"/>
      <c r="N34151" s="7"/>
    </row>
    <row r="34152" spans="4:14" s="1" customFormat="1">
      <c r="D34152" s="32"/>
      <c r="G34152" s="32"/>
      <c r="I34152" s="7"/>
      <c r="J34152" s="7"/>
      <c r="K34152" s="7"/>
      <c r="N34152" s="7"/>
    </row>
    <row r="34153" spans="4:14" s="1" customFormat="1">
      <c r="D34153" s="32"/>
      <c r="G34153" s="32"/>
      <c r="I34153" s="7"/>
      <c r="J34153" s="7"/>
      <c r="K34153" s="7"/>
      <c r="N34153" s="7"/>
    </row>
    <row r="34154" spans="4:14" s="1" customFormat="1">
      <c r="D34154" s="32"/>
      <c r="G34154" s="32"/>
      <c r="I34154" s="7"/>
      <c r="J34154" s="7"/>
      <c r="K34154" s="7"/>
      <c r="N34154" s="7"/>
    </row>
    <row r="34155" spans="4:14" s="1" customFormat="1">
      <c r="D34155" s="32"/>
      <c r="G34155" s="32"/>
      <c r="I34155" s="7"/>
      <c r="J34155" s="7"/>
      <c r="K34155" s="7"/>
      <c r="N34155" s="7"/>
    </row>
    <row r="34156" spans="4:14" s="1" customFormat="1">
      <c r="D34156" s="32"/>
      <c r="G34156" s="32"/>
      <c r="I34156" s="7"/>
      <c r="J34156" s="7"/>
      <c r="K34156" s="7"/>
      <c r="N34156" s="7"/>
    </row>
    <row r="34157" spans="4:14" s="1" customFormat="1">
      <c r="D34157" s="32"/>
      <c r="G34157" s="32"/>
      <c r="I34157" s="7"/>
      <c r="J34157" s="7"/>
      <c r="K34157" s="7"/>
      <c r="N34157" s="7"/>
    </row>
    <row r="34158" spans="4:14" s="1" customFormat="1">
      <c r="D34158" s="32"/>
      <c r="G34158" s="32"/>
      <c r="I34158" s="7"/>
      <c r="J34158" s="7"/>
      <c r="K34158" s="7"/>
      <c r="N34158" s="7"/>
    </row>
    <row r="34159" spans="4:14" s="1" customFormat="1">
      <c r="D34159" s="32"/>
      <c r="G34159" s="32"/>
      <c r="I34159" s="7"/>
      <c r="J34159" s="7"/>
      <c r="K34159" s="7"/>
      <c r="N34159" s="7"/>
    </row>
    <row r="34160" spans="4:14" s="1" customFormat="1">
      <c r="D34160" s="32"/>
      <c r="G34160" s="32"/>
      <c r="I34160" s="7"/>
      <c r="J34160" s="7"/>
      <c r="K34160" s="7"/>
      <c r="N34160" s="7"/>
    </row>
    <row r="34161" spans="4:14" s="1" customFormat="1">
      <c r="D34161" s="32"/>
      <c r="G34161" s="32"/>
      <c r="I34161" s="7"/>
      <c r="J34161" s="7"/>
      <c r="K34161" s="7"/>
      <c r="N34161" s="7"/>
    </row>
    <row r="34162" spans="4:14" s="1" customFormat="1">
      <c r="D34162" s="32"/>
      <c r="G34162" s="32"/>
      <c r="I34162" s="7"/>
      <c r="J34162" s="7"/>
      <c r="K34162" s="7"/>
      <c r="N34162" s="7"/>
    </row>
    <row r="34163" spans="4:14" s="1" customFormat="1">
      <c r="D34163" s="32"/>
      <c r="G34163" s="32"/>
      <c r="I34163" s="7"/>
      <c r="J34163" s="7"/>
      <c r="K34163" s="7"/>
      <c r="N34163" s="7"/>
    </row>
    <row r="34164" spans="4:14" s="1" customFormat="1">
      <c r="D34164" s="32"/>
      <c r="G34164" s="32"/>
      <c r="I34164" s="7"/>
      <c r="J34164" s="7"/>
      <c r="K34164" s="7"/>
      <c r="N34164" s="7"/>
    </row>
    <row r="34165" spans="4:14" s="1" customFormat="1">
      <c r="D34165" s="32"/>
      <c r="G34165" s="32"/>
      <c r="I34165" s="7"/>
      <c r="J34165" s="7"/>
      <c r="K34165" s="7"/>
      <c r="N34165" s="7"/>
    </row>
    <row r="34166" spans="4:14" s="1" customFormat="1">
      <c r="D34166" s="32"/>
      <c r="G34166" s="32"/>
      <c r="I34166" s="7"/>
      <c r="J34166" s="7"/>
      <c r="K34166" s="7"/>
      <c r="N34166" s="7"/>
    </row>
    <row r="34167" spans="4:14" s="1" customFormat="1">
      <c r="D34167" s="32"/>
      <c r="G34167" s="32"/>
      <c r="I34167" s="7"/>
      <c r="J34167" s="7"/>
      <c r="K34167" s="7"/>
      <c r="N34167" s="7"/>
    </row>
    <row r="34168" spans="4:14" s="1" customFormat="1">
      <c r="D34168" s="32"/>
      <c r="G34168" s="32"/>
      <c r="I34168" s="7"/>
      <c r="J34168" s="7"/>
      <c r="K34168" s="7"/>
      <c r="N34168" s="7"/>
    </row>
    <row r="34169" spans="4:14" s="1" customFormat="1">
      <c r="D34169" s="32"/>
      <c r="G34169" s="32"/>
      <c r="I34169" s="7"/>
      <c r="J34169" s="7"/>
      <c r="K34169" s="7"/>
      <c r="N34169" s="7"/>
    </row>
    <row r="34170" spans="4:14" s="1" customFormat="1">
      <c r="D34170" s="32"/>
      <c r="G34170" s="32"/>
      <c r="I34170" s="7"/>
      <c r="J34170" s="7"/>
      <c r="K34170" s="7"/>
      <c r="N34170" s="7"/>
    </row>
    <row r="34171" spans="4:14" s="1" customFormat="1">
      <c r="D34171" s="32"/>
      <c r="G34171" s="32"/>
      <c r="I34171" s="7"/>
      <c r="J34171" s="7"/>
      <c r="K34171" s="7"/>
      <c r="N34171" s="7"/>
    </row>
    <row r="34172" spans="4:14" s="1" customFormat="1">
      <c r="D34172" s="32"/>
      <c r="G34172" s="32"/>
      <c r="I34172" s="7"/>
      <c r="J34172" s="7"/>
      <c r="K34172" s="7"/>
      <c r="N34172" s="7"/>
    </row>
    <row r="34173" spans="4:14" s="1" customFormat="1">
      <c r="D34173" s="32"/>
      <c r="G34173" s="32"/>
      <c r="I34173" s="7"/>
      <c r="J34173" s="7"/>
      <c r="K34173" s="7"/>
      <c r="N34173" s="7"/>
    </row>
    <row r="34174" spans="4:14" s="1" customFormat="1">
      <c r="D34174" s="32"/>
      <c r="G34174" s="32"/>
      <c r="I34174" s="7"/>
      <c r="J34174" s="7"/>
      <c r="K34174" s="7"/>
      <c r="N34174" s="7"/>
    </row>
    <row r="34175" spans="4:14" s="1" customFormat="1">
      <c r="D34175" s="32"/>
      <c r="G34175" s="32"/>
      <c r="I34175" s="7"/>
      <c r="J34175" s="7"/>
      <c r="K34175" s="7"/>
      <c r="N34175" s="7"/>
    </row>
    <row r="34176" spans="4:14" s="1" customFormat="1">
      <c r="D34176" s="32"/>
      <c r="G34176" s="32"/>
      <c r="I34176" s="7"/>
      <c r="J34176" s="7"/>
      <c r="K34176" s="7"/>
      <c r="N34176" s="7"/>
    </row>
    <row r="34177" spans="4:14" s="1" customFormat="1">
      <c r="D34177" s="32"/>
      <c r="G34177" s="32"/>
      <c r="I34177" s="7"/>
      <c r="J34177" s="7"/>
      <c r="K34177" s="7"/>
      <c r="N34177" s="7"/>
    </row>
    <row r="34178" spans="4:14" s="1" customFormat="1">
      <c r="D34178" s="32"/>
      <c r="G34178" s="32"/>
      <c r="I34178" s="7"/>
      <c r="J34178" s="7"/>
      <c r="K34178" s="7"/>
      <c r="N34178" s="7"/>
    </row>
    <row r="34179" spans="4:14" s="1" customFormat="1">
      <c r="D34179" s="32"/>
      <c r="G34179" s="32"/>
      <c r="I34179" s="7"/>
      <c r="J34179" s="7"/>
      <c r="K34179" s="7"/>
      <c r="N34179" s="7"/>
    </row>
    <row r="34180" spans="4:14" s="1" customFormat="1">
      <c r="D34180" s="32"/>
      <c r="G34180" s="32"/>
      <c r="I34180" s="7"/>
      <c r="J34180" s="7"/>
      <c r="K34180" s="7"/>
      <c r="N34180" s="7"/>
    </row>
    <row r="34181" spans="4:14" s="1" customFormat="1">
      <c r="D34181" s="32"/>
      <c r="G34181" s="32"/>
      <c r="I34181" s="7"/>
      <c r="J34181" s="7"/>
      <c r="K34181" s="7"/>
      <c r="N34181" s="7"/>
    </row>
    <row r="34182" spans="4:14" s="1" customFormat="1">
      <c r="D34182" s="32"/>
      <c r="G34182" s="32"/>
      <c r="I34182" s="7"/>
      <c r="J34182" s="7"/>
      <c r="K34182" s="7"/>
      <c r="N34182" s="7"/>
    </row>
    <row r="34183" spans="4:14" s="1" customFormat="1">
      <c r="D34183" s="32"/>
      <c r="G34183" s="32"/>
      <c r="I34183" s="7"/>
      <c r="J34183" s="7"/>
      <c r="K34183" s="7"/>
      <c r="N34183" s="7"/>
    </row>
    <row r="34184" spans="4:14" s="1" customFormat="1">
      <c r="D34184" s="32"/>
      <c r="G34184" s="32"/>
      <c r="I34184" s="7"/>
      <c r="J34184" s="7"/>
      <c r="K34184" s="7"/>
      <c r="N34184" s="7"/>
    </row>
    <row r="34185" spans="4:14" s="1" customFormat="1">
      <c r="D34185" s="32"/>
      <c r="G34185" s="32"/>
      <c r="I34185" s="7"/>
      <c r="J34185" s="7"/>
      <c r="K34185" s="7"/>
      <c r="N34185" s="7"/>
    </row>
    <row r="34186" spans="4:14" s="1" customFormat="1">
      <c r="D34186" s="32"/>
      <c r="G34186" s="32"/>
      <c r="I34186" s="7"/>
      <c r="J34186" s="7"/>
      <c r="K34186" s="7"/>
      <c r="N34186" s="7"/>
    </row>
    <row r="34187" spans="4:14" s="1" customFormat="1">
      <c r="D34187" s="32"/>
      <c r="G34187" s="32"/>
      <c r="I34187" s="7"/>
      <c r="J34187" s="7"/>
      <c r="K34187" s="7"/>
      <c r="N34187" s="7"/>
    </row>
    <row r="34188" spans="4:14" s="1" customFormat="1">
      <c r="D34188" s="32"/>
      <c r="G34188" s="32"/>
      <c r="I34188" s="7"/>
      <c r="J34188" s="7"/>
      <c r="K34188" s="7"/>
      <c r="N34188" s="7"/>
    </row>
    <row r="34189" spans="4:14" s="1" customFormat="1">
      <c r="D34189" s="32"/>
      <c r="G34189" s="32"/>
      <c r="I34189" s="7"/>
      <c r="J34189" s="7"/>
      <c r="K34189" s="7"/>
      <c r="N34189" s="7"/>
    </row>
    <row r="34190" spans="4:14" s="1" customFormat="1">
      <c r="D34190" s="32"/>
      <c r="G34190" s="32"/>
      <c r="I34190" s="7"/>
      <c r="J34190" s="7"/>
      <c r="K34190" s="7"/>
      <c r="N34190" s="7"/>
    </row>
    <row r="34191" spans="4:14" s="1" customFormat="1">
      <c r="D34191" s="32"/>
      <c r="G34191" s="32"/>
      <c r="I34191" s="7"/>
      <c r="J34191" s="7"/>
      <c r="K34191" s="7"/>
      <c r="N34191" s="7"/>
    </row>
    <row r="34192" spans="4:14" s="1" customFormat="1">
      <c r="D34192" s="32"/>
      <c r="G34192" s="32"/>
      <c r="I34192" s="7"/>
      <c r="J34192" s="7"/>
      <c r="K34192" s="7"/>
      <c r="N34192" s="7"/>
    </row>
    <row r="34193" spans="4:14" s="1" customFormat="1">
      <c r="D34193" s="32"/>
      <c r="G34193" s="32"/>
      <c r="I34193" s="7"/>
      <c r="J34193" s="7"/>
      <c r="K34193" s="7"/>
      <c r="N34193" s="7"/>
    </row>
    <row r="34194" spans="4:14" s="1" customFormat="1">
      <c r="D34194" s="32"/>
      <c r="G34194" s="32"/>
      <c r="I34194" s="7"/>
      <c r="J34194" s="7"/>
      <c r="K34194" s="7"/>
      <c r="N34194" s="7"/>
    </row>
    <row r="34195" spans="4:14" s="1" customFormat="1">
      <c r="D34195" s="32"/>
      <c r="G34195" s="32"/>
      <c r="I34195" s="7"/>
      <c r="J34195" s="7"/>
      <c r="K34195" s="7"/>
      <c r="N34195" s="7"/>
    </row>
    <row r="34196" spans="4:14" s="1" customFormat="1">
      <c r="D34196" s="32"/>
      <c r="G34196" s="32"/>
      <c r="I34196" s="7"/>
      <c r="J34196" s="7"/>
      <c r="K34196" s="7"/>
      <c r="N34196" s="7"/>
    </row>
    <row r="34197" spans="4:14" s="1" customFormat="1">
      <c r="D34197" s="32"/>
      <c r="G34197" s="32"/>
      <c r="I34197" s="7"/>
      <c r="J34197" s="7"/>
      <c r="K34197" s="7"/>
      <c r="N34197" s="7"/>
    </row>
    <row r="34198" spans="4:14" s="1" customFormat="1">
      <c r="D34198" s="32"/>
      <c r="G34198" s="32"/>
      <c r="I34198" s="7"/>
      <c r="J34198" s="7"/>
      <c r="K34198" s="7"/>
      <c r="N34198" s="7"/>
    </row>
    <row r="34199" spans="4:14" s="1" customFormat="1">
      <c r="D34199" s="32"/>
      <c r="G34199" s="32"/>
      <c r="I34199" s="7"/>
      <c r="J34199" s="7"/>
      <c r="K34199" s="7"/>
      <c r="N34199" s="7"/>
    </row>
    <row r="34200" spans="4:14" s="1" customFormat="1">
      <c r="D34200" s="32"/>
      <c r="G34200" s="32"/>
      <c r="I34200" s="7"/>
      <c r="J34200" s="7"/>
      <c r="K34200" s="7"/>
      <c r="N34200" s="7"/>
    </row>
    <row r="34201" spans="4:14" s="1" customFormat="1">
      <c r="D34201" s="32"/>
      <c r="G34201" s="32"/>
      <c r="I34201" s="7"/>
      <c r="J34201" s="7"/>
      <c r="K34201" s="7"/>
      <c r="N34201" s="7"/>
    </row>
    <row r="34202" spans="4:14" s="1" customFormat="1">
      <c r="D34202" s="32"/>
      <c r="G34202" s="32"/>
      <c r="I34202" s="7"/>
      <c r="J34202" s="7"/>
      <c r="K34202" s="7"/>
      <c r="N34202" s="7"/>
    </row>
    <row r="34203" spans="4:14" s="1" customFormat="1">
      <c r="D34203" s="32"/>
      <c r="G34203" s="32"/>
      <c r="I34203" s="7"/>
      <c r="J34203" s="7"/>
      <c r="K34203" s="7"/>
      <c r="N34203" s="7"/>
    </row>
    <row r="34204" spans="4:14" s="1" customFormat="1">
      <c r="D34204" s="32"/>
      <c r="G34204" s="32"/>
      <c r="I34204" s="7"/>
      <c r="J34204" s="7"/>
      <c r="K34204" s="7"/>
      <c r="N34204" s="7"/>
    </row>
    <row r="34205" spans="4:14" s="1" customFormat="1">
      <c r="D34205" s="32"/>
      <c r="G34205" s="32"/>
      <c r="I34205" s="7"/>
      <c r="J34205" s="7"/>
      <c r="K34205" s="7"/>
      <c r="N34205" s="7"/>
    </row>
    <row r="34206" spans="4:14" s="1" customFormat="1">
      <c r="D34206" s="32"/>
      <c r="G34206" s="32"/>
      <c r="I34206" s="7"/>
      <c r="J34206" s="7"/>
      <c r="K34206" s="7"/>
      <c r="N34206" s="7"/>
    </row>
    <row r="34207" spans="4:14" s="1" customFormat="1">
      <c r="D34207" s="32"/>
      <c r="G34207" s="32"/>
      <c r="I34207" s="7"/>
      <c r="J34207" s="7"/>
      <c r="K34207" s="7"/>
      <c r="N34207" s="7"/>
    </row>
    <row r="34208" spans="4:14" s="1" customFormat="1">
      <c r="D34208" s="32"/>
      <c r="G34208" s="32"/>
      <c r="I34208" s="7"/>
      <c r="J34208" s="7"/>
      <c r="K34208" s="7"/>
      <c r="N34208" s="7"/>
    </row>
    <row r="34209" spans="4:14" s="1" customFormat="1">
      <c r="D34209" s="32"/>
      <c r="G34209" s="32"/>
      <c r="I34209" s="7"/>
      <c r="J34209" s="7"/>
      <c r="K34209" s="7"/>
      <c r="N34209" s="7"/>
    </row>
    <row r="34210" spans="4:14" s="1" customFormat="1">
      <c r="D34210" s="32"/>
      <c r="G34210" s="32"/>
      <c r="I34210" s="7"/>
      <c r="J34210" s="7"/>
      <c r="K34210" s="7"/>
      <c r="N34210" s="7"/>
    </row>
    <row r="34211" spans="4:14" s="1" customFormat="1">
      <c r="D34211" s="32"/>
      <c r="G34211" s="32"/>
      <c r="I34211" s="7"/>
      <c r="J34211" s="7"/>
      <c r="K34211" s="7"/>
      <c r="N34211" s="7"/>
    </row>
    <row r="34212" spans="4:14" s="1" customFormat="1">
      <c r="D34212" s="32"/>
      <c r="G34212" s="32"/>
      <c r="I34212" s="7"/>
      <c r="J34212" s="7"/>
      <c r="K34212" s="7"/>
      <c r="N34212" s="7"/>
    </row>
    <row r="34213" spans="4:14" s="1" customFormat="1">
      <c r="D34213" s="32"/>
      <c r="G34213" s="32"/>
      <c r="I34213" s="7"/>
      <c r="J34213" s="7"/>
      <c r="K34213" s="7"/>
      <c r="N34213" s="7"/>
    </row>
    <row r="34214" spans="4:14" s="1" customFormat="1">
      <c r="D34214" s="32"/>
      <c r="G34214" s="32"/>
      <c r="I34214" s="7"/>
      <c r="J34214" s="7"/>
      <c r="K34214" s="7"/>
      <c r="N34214" s="7"/>
    </row>
    <row r="34215" spans="4:14" s="1" customFormat="1">
      <c r="D34215" s="32"/>
      <c r="G34215" s="32"/>
      <c r="I34215" s="7"/>
      <c r="J34215" s="7"/>
      <c r="K34215" s="7"/>
      <c r="N34215" s="7"/>
    </row>
    <row r="34216" spans="4:14" s="1" customFormat="1">
      <c r="D34216" s="32"/>
      <c r="G34216" s="32"/>
      <c r="I34216" s="7"/>
      <c r="J34216" s="7"/>
      <c r="K34216" s="7"/>
      <c r="N34216" s="7"/>
    </row>
    <row r="34217" spans="4:14" s="1" customFormat="1">
      <c r="D34217" s="32"/>
      <c r="G34217" s="32"/>
      <c r="I34217" s="7"/>
      <c r="J34217" s="7"/>
      <c r="K34217" s="7"/>
      <c r="N34217" s="7"/>
    </row>
    <row r="34218" spans="4:14" s="1" customFormat="1">
      <c r="D34218" s="32"/>
      <c r="G34218" s="32"/>
      <c r="I34218" s="7"/>
      <c r="J34218" s="7"/>
      <c r="K34218" s="7"/>
      <c r="N34218" s="7"/>
    </row>
    <row r="34219" spans="4:14" s="1" customFormat="1">
      <c r="D34219" s="32"/>
      <c r="G34219" s="32"/>
      <c r="I34219" s="7"/>
      <c r="J34219" s="7"/>
      <c r="K34219" s="7"/>
      <c r="N34219" s="7"/>
    </row>
    <row r="34220" spans="4:14" s="1" customFormat="1">
      <c r="D34220" s="32"/>
      <c r="G34220" s="32"/>
      <c r="I34220" s="7"/>
      <c r="J34220" s="7"/>
      <c r="K34220" s="7"/>
      <c r="N34220" s="7"/>
    </row>
    <row r="34221" spans="4:14" s="1" customFormat="1">
      <c r="D34221" s="32"/>
      <c r="G34221" s="32"/>
      <c r="I34221" s="7"/>
      <c r="J34221" s="7"/>
      <c r="K34221" s="7"/>
      <c r="N34221" s="7"/>
    </row>
    <row r="34222" spans="4:14" s="1" customFormat="1">
      <c r="D34222" s="32"/>
      <c r="G34222" s="32"/>
      <c r="I34222" s="7"/>
      <c r="J34222" s="7"/>
      <c r="K34222" s="7"/>
      <c r="N34222" s="7"/>
    </row>
    <row r="34223" spans="4:14" s="1" customFormat="1">
      <c r="D34223" s="32"/>
      <c r="G34223" s="32"/>
      <c r="I34223" s="7"/>
      <c r="J34223" s="7"/>
      <c r="K34223" s="7"/>
      <c r="N34223" s="7"/>
    </row>
    <row r="34224" spans="4:14" s="1" customFormat="1">
      <c r="D34224" s="32"/>
      <c r="G34224" s="32"/>
      <c r="I34224" s="7"/>
      <c r="J34224" s="7"/>
      <c r="K34224" s="7"/>
      <c r="N34224" s="7"/>
    </row>
    <row r="34225" spans="4:14" s="1" customFormat="1">
      <c r="D34225" s="32"/>
      <c r="G34225" s="32"/>
      <c r="I34225" s="7"/>
      <c r="J34225" s="7"/>
      <c r="K34225" s="7"/>
      <c r="N34225" s="7"/>
    </row>
    <row r="34226" spans="4:14" s="1" customFormat="1">
      <c r="D34226" s="32"/>
      <c r="G34226" s="32"/>
      <c r="I34226" s="7"/>
      <c r="J34226" s="7"/>
      <c r="K34226" s="7"/>
      <c r="N34226" s="7"/>
    </row>
    <row r="34227" spans="4:14" s="1" customFormat="1">
      <c r="D34227" s="32"/>
      <c r="G34227" s="32"/>
      <c r="I34227" s="7"/>
      <c r="J34227" s="7"/>
      <c r="K34227" s="7"/>
      <c r="N34227" s="7"/>
    </row>
    <row r="34228" spans="4:14" s="1" customFormat="1">
      <c r="D34228" s="32"/>
      <c r="G34228" s="32"/>
      <c r="I34228" s="7"/>
      <c r="J34228" s="7"/>
      <c r="K34228" s="7"/>
      <c r="N34228" s="7"/>
    </row>
    <row r="34229" spans="4:14" s="1" customFormat="1">
      <c r="D34229" s="32"/>
      <c r="G34229" s="32"/>
      <c r="I34229" s="7"/>
      <c r="J34229" s="7"/>
      <c r="K34229" s="7"/>
      <c r="N34229" s="7"/>
    </row>
    <row r="34230" spans="4:14" s="1" customFormat="1">
      <c r="D34230" s="32"/>
      <c r="G34230" s="32"/>
      <c r="I34230" s="7"/>
      <c r="J34230" s="7"/>
      <c r="K34230" s="7"/>
      <c r="N34230" s="7"/>
    </row>
    <row r="34231" spans="4:14" s="1" customFormat="1">
      <c r="D34231" s="32"/>
      <c r="G34231" s="32"/>
      <c r="I34231" s="7"/>
      <c r="J34231" s="7"/>
      <c r="K34231" s="7"/>
      <c r="N34231" s="7"/>
    </row>
    <row r="34232" spans="4:14" s="1" customFormat="1">
      <c r="D34232" s="32"/>
      <c r="G34232" s="32"/>
      <c r="I34232" s="7"/>
      <c r="J34232" s="7"/>
      <c r="K34232" s="7"/>
      <c r="N34232" s="7"/>
    </row>
    <row r="34233" spans="4:14" s="1" customFormat="1">
      <c r="D34233" s="32"/>
      <c r="G34233" s="32"/>
      <c r="I34233" s="7"/>
      <c r="J34233" s="7"/>
      <c r="K34233" s="7"/>
      <c r="N34233" s="7"/>
    </row>
    <row r="34234" spans="4:14" s="1" customFormat="1">
      <c r="D34234" s="32"/>
      <c r="G34234" s="32"/>
      <c r="I34234" s="7"/>
      <c r="J34234" s="7"/>
      <c r="K34234" s="7"/>
      <c r="N34234" s="7"/>
    </row>
    <row r="34235" spans="4:14" s="1" customFormat="1">
      <c r="D34235" s="32"/>
      <c r="G34235" s="32"/>
      <c r="I34235" s="7"/>
      <c r="J34235" s="7"/>
      <c r="K34235" s="7"/>
      <c r="N34235" s="7"/>
    </row>
    <row r="34236" spans="4:14" s="1" customFormat="1">
      <c r="D34236" s="32"/>
      <c r="G34236" s="32"/>
      <c r="I34236" s="7"/>
      <c r="J34236" s="7"/>
      <c r="K34236" s="7"/>
      <c r="N34236" s="7"/>
    </row>
    <row r="34237" spans="4:14" s="1" customFormat="1">
      <c r="D34237" s="32"/>
      <c r="G34237" s="32"/>
      <c r="I34237" s="7"/>
      <c r="J34237" s="7"/>
      <c r="K34237" s="7"/>
      <c r="N34237" s="7"/>
    </row>
    <row r="34238" spans="4:14" s="1" customFormat="1">
      <c r="D34238" s="32"/>
      <c r="G34238" s="32"/>
      <c r="I34238" s="7"/>
      <c r="J34238" s="7"/>
      <c r="K34238" s="7"/>
      <c r="N34238" s="7"/>
    </row>
    <row r="34239" spans="4:14" s="1" customFormat="1">
      <c r="D34239" s="32"/>
      <c r="G34239" s="32"/>
      <c r="I34239" s="7"/>
      <c r="J34239" s="7"/>
      <c r="K34239" s="7"/>
      <c r="N34239" s="7"/>
    </row>
    <row r="34240" spans="4:14" s="1" customFormat="1">
      <c r="D34240" s="32"/>
      <c r="G34240" s="32"/>
      <c r="I34240" s="7"/>
      <c r="J34240" s="7"/>
      <c r="K34240" s="7"/>
      <c r="N34240" s="7"/>
    </row>
    <row r="34241" spans="4:14" s="1" customFormat="1">
      <c r="D34241" s="32"/>
      <c r="G34241" s="32"/>
      <c r="I34241" s="7"/>
      <c r="J34241" s="7"/>
      <c r="K34241" s="7"/>
      <c r="N34241" s="7"/>
    </row>
    <row r="34242" spans="4:14" s="1" customFormat="1">
      <c r="D34242" s="32"/>
      <c r="G34242" s="32"/>
      <c r="I34242" s="7"/>
      <c r="J34242" s="7"/>
      <c r="K34242" s="7"/>
      <c r="N34242" s="7"/>
    </row>
    <row r="34243" spans="4:14" s="1" customFormat="1">
      <c r="D34243" s="32"/>
      <c r="G34243" s="32"/>
      <c r="I34243" s="7"/>
      <c r="J34243" s="7"/>
      <c r="K34243" s="7"/>
      <c r="N34243" s="7"/>
    </row>
    <row r="34244" spans="4:14" s="1" customFormat="1">
      <c r="D34244" s="32"/>
      <c r="G34244" s="32"/>
      <c r="I34244" s="7"/>
      <c r="J34244" s="7"/>
      <c r="K34244" s="7"/>
      <c r="N34244" s="7"/>
    </row>
    <row r="34245" spans="4:14" s="1" customFormat="1">
      <c r="D34245" s="32"/>
      <c r="G34245" s="32"/>
      <c r="I34245" s="7"/>
      <c r="J34245" s="7"/>
      <c r="K34245" s="7"/>
      <c r="N34245" s="7"/>
    </row>
    <row r="34246" spans="4:14" s="1" customFormat="1">
      <c r="D34246" s="32"/>
      <c r="G34246" s="32"/>
      <c r="I34246" s="7"/>
      <c r="J34246" s="7"/>
      <c r="K34246" s="7"/>
      <c r="N34246" s="7"/>
    </row>
    <row r="34247" spans="4:14" s="1" customFormat="1">
      <c r="D34247" s="32"/>
      <c r="G34247" s="32"/>
      <c r="I34247" s="7"/>
      <c r="J34247" s="7"/>
      <c r="K34247" s="7"/>
      <c r="N34247" s="7"/>
    </row>
    <row r="34248" spans="4:14" s="1" customFormat="1">
      <c r="D34248" s="32"/>
      <c r="G34248" s="32"/>
      <c r="I34248" s="7"/>
      <c r="J34248" s="7"/>
      <c r="K34248" s="7"/>
      <c r="N34248" s="7"/>
    </row>
    <row r="34249" spans="4:14" s="1" customFormat="1">
      <c r="D34249" s="32"/>
      <c r="G34249" s="32"/>
      <c r="I34249" s="7"/>
      <c r="J34249" s="7"/>
      <c r="K34249" s="7"/>
      <c r="N34249" s="7"/>
    </row>
    <row r="34250" spans="4:14" s="1" customFormat="1">
      <c r="D34250" s="32"/>
      <c r="G34250" s="32"/>
      <c r="I34250" s="7"/>
      <c r="J34250" s="7"/>
      <c r="K34250" s="7"/>
      <c r="N34250" s="7"/>
    </row>
    <row r="34251" spans="4:14" s="1" customFormat="1">
      <c r="D34251" s="32"/>
      <c r="G34251" s="32"/>
      <c r="I34251" s="7"/>
      <c r="J34251" s="7"/>
      <c r="K34251" s="7"/>
      <c r="N34251" s="7"/>
    </row>
    <row r="34252" spans="4:14" s="1" customFormat="1">
      <c r="D34252" s="32"/>
      <c r="G34252" s="32"/>
      <c r="I34252" s="7"/>
      <c r="J34252" s="7"/>
      <c r="K34252" s="7"/>
      <c r="N34252" s="7"/>
    </row>
    <row r="34253" spans="4:14" s="1" customFormat="1">
      <c r="D34253" s="32"/>
      <c r="G34253" s="32"/>
      <c r="I34253" s="7"/>
      <c r="J34253" s="7"/>
      <c r="K34253" s="7"/>
      <c r="N34253" s="7"/>
    </row>
    <row r="34254" spans="4:14" s="1" customFormat="1">
      <c r="D34254" s="32"/>
      <c r="G34254" s="32"/>
      <c r="I34254" s="7"/>
      <c r="J34254" s="7"/>
      <c r="K34254" s="7"/>
      <c r="N34254" s="7"/>
    </row>
    <row r="34255" spans="4:14" s="1" customFormat="1">
      <c r="D34255" s="32"/>
      <c r="G34255" s="32"/>
      <c r="I34255" s="7"/>
      <c r="J34255" s="7"/>
      <c r="K34255" s="7"/>
      <c r="N34255" s="7"/>
    </row>
    <row r="34256" spans="4:14" s="1" customFormat="1">
      <c r="D34256" s="32"/>
      <c r="G34256" s="32"/>
      <c r="I34256" s="7"/>
      <c r="J34256" s="7"/>
      <c r="K34256" s="7"/>
      <c r="N34256" s="7"/>
    </row>
    <row r="34257" spans="4:14" s="1" customFormat="1">
      <c r="D34257" s="32"/>
      <c r="G34257" s="32"/>
      <c r="I34257" s="7"/>
      <c r="J34257" s="7"/>
      <c r="K34257" s="7"/>
      <c r="N34257" s="7"/>
    </row>
    <row r="34258" spans="4:14" s="1" customFormat="1">
      <c r="D34258" s="32"/>
      <c r="G34258" s="32"/>
      <c r="I34258" s="7"/>
      <c r="J34258" s="7"/>
      <c r="K34258" s="7"/>
      <c r="N34258" s="7"/>
    </row>
    <row r="34259" spans="4:14" s="1" customFormat="1">
      <c r="D34259" s="32"/>
      <c r="G34259" s="32"/>
      <c r="I34259" s="7"/>
      <c r="J34259" s="7"/>
      <c r="K34259" s="7"/>
      <c r="N34259" s="7"/>
    </row>
    <row r="34260" spans="4:14" s="1" customFormat="1">
      <c r="D34260" s="32"/>
      <c r="G34260" s="32"/>
      <c r="I34260" s="7"/>
      <c r="J34260" s="7"/>
      <c r="K34260" s="7"/>
      <c r="N34260" s="7"/>
    </row>
    <row r="34261" spans="4:14" s="1" customFormat="1">
      <c r="D34261" s="32"/>
      <c r="G34261" s="32"/>
      <c r="I34261" s="7"/>
      <c r="J34261" s="7"/>
      <c r="K34261" s="7"/>
      <c r="N34261" s="7"/>
    </row>
    <row r="34262" spans="4:14" s="1" customFormat="1">
      <c r="D34262" s="32"/>
      <c r="G34262" s="32"/>
      <c r="I34262" s="7"/>
      <c r="J34262" s="7"/>
      <c r="K34262" s="7"/>
      <c r="N34262" s="7"/>
    </row>
    <row r="34263" spans="4:14" s="1" customFormat="1">
      <c r="D34263" s="32"/>
      <c r="G34263" s="32"/>
      <c r="I34263" s="7"/>
      <c r="J34263" s="7"/>
      <c r="K34263" s="7"/>
      <c r="N34263" s="7"/>
    </row>
    <row r="34264" spans="4:14" s="1" customFormat="1">
      <c r="D34264" s="32"/>
      <c r="G34264" s="32"/>
      <c r="I34264" s="7"/>
      <c r="J34264" s="7"/>
      <c r="K34264" s="7"/>
      <c r="N34264" s="7"/>
    </row>
    <row r="34265" spans="4:14" s="1" customFormat="1">
      <c r="D34265" s="32"/>
      <c r="G34265" s="32"/>
      <c r="I34265" s="7"/>
      <c r="J34265" s="7"/>
      <c r="K34265" s="7"/>
      <c r="N34265" s="7"/>
    </row>
    <row r="34266" spans="4:14" s="1" customFormat="1">
      <c r="D34266" s="32"/>
      <c r="G34266" s="32"/>
      <c r="I34266" s="7"/>
      <c r="J34266" s="7"/>
      <c r="K34266" s="7"/>
      <c r="N34266" s="7"/>
    </row>
    <row r="34267" spans="4:14" s="1" customFormat="1">
      <c r="D34267" s="32"/>
      <c r="G34267" s="32"/>
      <c r="I34267" s="7"/>
      <c r="J34267" s="7"/>
      <c r="K34267" s="7"/>
      <c r="N34267" s="7"/>
    </row>
    <row r="34268" spans="4:14" s="1" customFormat="1">
      <c r="D34268" s="32"/>
      <c r="G34268" s="32"/>
      <c r="I34268" s="7"/>
      <c r="J34268" s="7"/>
      <c r="K34268" s="7"/>
      <c r="N34268" s="7"/>
    </row>
    <row r="34269" spans="4:14" s="1" customFormat="1">
      <c r="D34269" s="32"/>
      <c r="G34269" s="32"/>
      <c r="I34269" s="7"/>
      <c r="J34269" s="7"/>
      <c r="K34269" s="7"/>
      <c r="N34269" s="7"/>
    </row>
    <row r="34270" spans="4:14" s="1" customFormat="1">
      <c r="D34270" s="32"/>
      <c r="G34270" s="32"/>
      <c r="I34270" s="7"/>
      <c r="J34270" s="7"/>
      <c r="K34270" s="7"/>
      <c r="N34270" s="7"/>
    </row>
    <row r="34271" spans="4:14" s="1" customFormat="1">
      <c r="D34271" s="32"/>
      <c r="G34271" s="32"/>
      <c r="I34271" s="7"/>
      <c r="J34271" s="7"/>
      <c r="K34271" s="7"/>
      <c r="N34271" s="7"/>
    </row>
    <row r="34272" spans="4:14" s="1" customFormat="1">
      <c r="D34272" s="32"/>
      <c r="G34272" s="32"/>
      <c r="I34272" s="7"/>
      <c r="J34272" s="7"/>
      <c r="K34272" s="7"/>
      <c r="N34272" s="7"/>
    </row>
    <row r="34273" spans="4:14" s="1" customFormat="1">
      <c r="D34273" s="32"/>
      <c r="G34273" s="32"/>
      <c r="I34273" s="7"/>
      <c r="J34273" s="7"/>
      <c r="K34273" s="7"/>
      <c r="N34273" s="7"/>
    </row>
    <row r="34274" spans="4:14" s="1" customFormat="1">
      <c r="D34274" s="32"/>
      <c r="G34274" s="32"/>
      <c r="I34274" s="7"/>
      <c r="J34274" s="7"/>
      <c r="K34274" s="7"/>
      <c r="N34274" s="7"/>
    </row>
    <row r="34275" spans="4:14" s="1" customFormat="1">
      <c r="D34275" s="32"/>
      <c r="G34275" s="32"/>
      <c r="I34275" s="7"/>
      <c r="J34275" s="7"/>
      <c r="K34275" s="7"/>
      <c r="N34275" s="7"/>
    </row>
    <row r="34276" spans="4:14" s="1" customFormat="1">
      <c r="D34276" s="32"/>
      <c r="G34276" s="32"/>
      <c r="I34276" s="7"/>
      <c r="J34276" s="7"/>
      <c r="K34276" s="7"/>
      <c r="N34276" s="7"/>
    </row>
    <row r="34277" spans="4:14" s="1" customFormat="1">
      <c r="D34277" s="32"/>
      <c r="G34277" s="32"/>
      <c r="I34277" s="7"/>
      <c r="J34277" s="7"/>
      <c r="K34277" s="7"/>
      <c r="N34277" s="7"/>
    </row>
    <row r="34278" spans="4:14" s="1" customFormat="1">
      <c r="D34278" s="32"/>
      <c r="G34278" s="32"/>
      <c r="I34278" s="7"/>
      <c r="J34278" s="7"/>
      <c r="K34278" s="7"/>
      <c r="N34278" s="7"/>
    </row>
    <row r="34279" spans="4:14" s="1" customFormat="1">
      <c r="D34279" s="32"/>
      <c r="G34279" s="32"/>
      <c r="I34279" s="7"/>
      <c r="J34279" s="7"/>
      <c r="K34279" s="7"/>
      <c r="N34279" s="7"/>
    </row>
    <row r="34280" spans="4:14" s="1" customFormat="1">
      <c r="D34280" s="32"/>
      <c r="G34280" s="32"/>
      <c r="I34280" s="7"/>
      <c r="J34280" s="7"/>
      <c r="K34280" s="7"/>
      <c r="N34280" s="7"/>
    </row>
    <row r="34281" spans="4:14" s="1" customFormat="1">
      <c r="D34281" s="32"/>
      <c r="G34281" s="32"/>
      <c r="I34281" s="7"/>
      <c r="J34281" s="7"/>
      <c r="K34281" s="7"/>
      <c r="N34281" s="7"/>
    </row>
    <row r="34282" spans="4:14" s="1" customFormat="1">
      <c r="D34282" s="32"/>
      <c r="G34282" s="32"/>
      <c r="I34282" s="7"/>
      <c r="J34282" s="7"/>
      <c r="K34282" s="7"/>
      <c r="N34282" s="7"/>
    </row>
    <row r="34283" spans="4:14" s="1" customFormat="1">
      <c r="D34283" s="32"/>
      <c r="G34283" s="32"/>
      <c r="I34283" s="7"/>
      <c r="J34283" s="7"/>
      <c r="K34283" s="7"/>
      <c r="N34283" s="7"/>
    </row>
    <row r="34284" spans="4:14" s="1" customFormat="1">
      <c r="D34284" s="32"/>
      <c r="G34284" s="32"/>
      <c r="I34284" s="7"/>
      <c r="J34284" s="7"/>
      <c r="K34284" s="7"/>
      <c r="N34284" s="7"/>
    </row>
    <row r="34285" spans="4:14" s="1" customFormat="1">
      <c r="D34285" s="32"/>
      <c r="G34285" s="32"/>
      <c r="I34285" s="7"/>
      <c r="J34285" s="7"/>
      <c r="K34285" s="7"/>
      <c r="N34285" s="7"/>
    </row>
    <row r="34286" spans="4:14" s="1" customFormat="1">
      <c r="D34286" s="32"/>
      <c r="G34286" s="32"/>
      <c r="I34286" s="7"/>
      <c r="J34286" s="7"/>
      <c r="K34286" s="7"/>
      <c r="N34286" s="7"/>
    </row>
    <row r="34287" spans="4:14" s="1" customFormat="1">
      <c r="D34287" s="32"/>
      <c r="G34287" s="32"/>
      <c r="I34287" s="7"/>
      <c r="J34287" s="7"/>
      <c r="K34287" s="7"/>
      <c r="N34287" s="7"/>
    </row>
    <row r="34288" spans="4:14" s="1" customFormat="1">
      <c r="D34288" s="32"/>
      <c r="G34288" s="32"/>
      <c r="I34288" s="7"/>
      <c r="J34288" s="7"/>
      <c r="K34288" s="7"/>
      <c r="N34288" s="7"/>
    </row>
    <row r="34289" spans="4:14" s="1" customFormat="1">
      <c r="D34289" s="32"/>
      <c r="G34289" s="32"/>
      <c r="I34289" s="7"/>
      <c r="J34289" s="7"/>
      <c r="K34289" s="7"/>
      <c r="N34289" s="7"/>
    </row>
    <row r="34290" spans="4:14" s="1" customFormat="1">
      <c r="D34290" s="32"/>
      <c r="G34290" s="32"/>
      <c r="I34290" s="7"/>
      <c r="J34290" s="7"/>
      <c r="K34290" s="7"/>
      <c r="N34290" s="7"/>
    </row>
    <row r="34291" spans="4:14" s="1" customFormat="1">
      <c r="D34291" s="32"/>
      <c r="G34291" s="32"/>
      <c r="I34291" s="7"/>
      <c r="J34291" s="7"/>
      <c r="K34291" s="7"/>
      <c r="N34291" s="7"/>
    </row>
    <row r="34292" spans="4:14" s="1" customFormat="1">
      <c r="D34292" s="32"/>
      <c r="G34292" s="32"/>
      <c r="I34292" s="7"/>
      <c r="J34292" s="7"/>
      <c r="K34292" s="7"/>
      <c r="N34292" s="7"/>
    </row>
    <row r="34293" spans="4:14" s="1" customFormat="1">
      <c r="D34293" s="32"/>
      <c r="G34293" s="32"/>
      <c r="I34293" s="7"/>
      <c r="J34293" s="7"/>
      <c r="K34293" s="7"/>
      <c r="N34293" s="7"/>
    </row>
    <row r="34294" spans="4:14" s="1" customFormat="1">
      <c r="D34294" s="32"/>
      <c r="G34294" s="32"/>
      <c r="I34294" s="7"/>
      <c r="J34294" s="7"/>
      <c r="K34294" s="7"/>
      <c r="N34294" s="7"/>
    </row>
    <row r="34295" spans="4:14" s="1" customFormat="1">
      <c r="D34295" s="32"/>
      <c r="G34295" s="32"/>
      <c r="I34295" s="7"/>
      <c r="J34295" s="7"/>
      <c r="K34295" s="7"/>
      <c r="N34295" s="7"/>
    </row>
    <row r="34296" spans="4:14" s="1" customFormat="1">
      <c r="D34296" s="32"/>
      <c r="G34296" s="32"/>
      <c r="I34296" s="7"/>
      <c r="J34296" s="7"/>
      <c r="K34296" s="7"/>
      <c r="N34296" s="7"/>
    </row>
    <row r="34297" spans="4:14" s="1" customFormat="1">
      <c r="D34297" s="32"/>
      <c r="G34297" s="32"/>
      <c r="I34297" s="7"/>
      <c r="J34297" s="7"/>
      <c r="K34297" s="7"/>
      <c r="N34297" s="7"/>
    </row>
    <row r="34298" spans="4:14" s="1" customFormat="1">
      <c r="D34298" s="32"/>
      <c r="G34298" s="32"/>
      <c r="I34298" s="7"/>
      <c r="J34298" s="7"/>
      <c r="K34298" s="7"/>
      <c r="N34298" s="7"/>
    </row>
    <row r="34299" spans="4:14" s="1" customFormat="1">
      <c r="D34299" s="32"/>
      <c r="G34299" s="32"/>
      <c r="I34299" s="7"/>
      <c r="J34299" s="7"/>
      <c r="K34299" s="7"/>
      <c r="N34299" s="7"/>
    </row>
    <row r="34300" spans="4:14" s="1" customFormat="1">
      <c r="D34300" s="32"/>
      <c r="G34300" s="32"/>
      <c r="I34300" s="7"/>
      <c r="J34300" s="7"/>
      <c r="K34300" s="7"/>
      <c r="N34300" s="7"/>
    </row>
    <row r="34301" spans="4:14" s="1" customFormat="1">
      <c r="D34301" s="32"/>
      <c r="G34301" s="32"/>
      <c r="I34301" s="7"/>
      <c r="J34301" s="7"/>
      <c r="K34301" s="7"/>
      <c r="N34301" s="7"/>
    </row>
    <row r="34302" spans="4:14" s="1" customFormat="1">
      <c r="D34302" s="32"/>
      <c r="G34302" s="32"/>
      <c r="I34302" s="7"/>
      <c r="J34302" s="7"/>
      <c r="K34302" s="7"/>
      <c r="N34302" s="7"/>
    </row>
    <row r="34303" spans="4:14" s="1" customFormat="1">
      <c r="D34303" s="32"/>
      <c r="G34303" s="32"/>
      <c r="I34303" s="7"/>
      <c r="J34303" s="7"/>
      <c r="K34303" s="7"/>
      <c r="N34303" s="7"/>
    </row>
    <row r="34304" spans="4:14" s="1" customFormat="1">
      <c r="D34304" s="32"/>
      <c r="G34304" s="32"/>
      <c r="I34304" s="7"/>
      <c r="J34304" s="7"/>
      <c r="K34304" s="7"/>
      <c r="N34304" s="7"/>
    </row>
    <row r="34305" spans="4:14" s="1" customFormat="1">
      <c r="D34305" s="32"/>
      <c r="G34305" s="32"/>
      <c r="I34305" s="7"/>
      <c r="J34305" s="7"/>
      <c r="K34305" s="7"/>
      <c r="N34305" s="7"/>
    </row>
    <row r="34306" spans="4:14" s="1" customFormat="1">
      <c r="D34306" s="32"/>
      <c r="G34306" s="32"/>
      <c r="I34306" s="7"/>
      <c r="J34306" s="7"/>
      <c r="K34306" s="7"/>
      <c r="N34306" s="7"/>
    </row>
    <row r="34307" spans="4:14" s="1" customFormat="1">
      <c r="D34307" s="32"/>
      <c r="G34307" s="32"/>
      <c r="I34307" s="7"/>
      <c r="J34307" s="7"/>
      <c r="K34307" s="7"/>
      <c r="N34307" s="7"/>
    </row>
    <row r="34308" spans="4:14" s="1" customFormat="1">
      <c r="D34308" s="32"/>
      <c r="G34308" s="32"/>
      <c r="I34308" s="7"/>
      <c r="J34308" s="7"/>
      <c r="K34308" s="7"/>
      <c r="N34308" s="7"/>
    </row>
    <row r="34309" spans="4:14" s="1" customFormat="1">
      <c r="D34309" s="32"/>
      <c r="G34309" s="32"/>
      <c r="I34309" s="7"/>
      <c r="J34309" s="7"/>
      <c r="K34309" s="7"/>
      <c r="N34309" s="7"/>
    </row>
    <row r="34310" spans="4:14" s="1" customFormat="1">
      <c r="D34310" s="32"/>
      <c r="G34310" s="32"/>
      <c r="I34310" s="7"/>
      <c r="J34310" s="7"/>
      <c r="K34310" s="7"/>
      <c r="N34310" s="7"/>
    </row>
    <row r="34311" spans="4:14" s="1" customFormat="1">
      <c r="D34311" s="32"/>
      <c r="G34311" s="32"/>
      <c r="I34311" s="7"/>
      <c r="J34311" s="7"/>
      <c r="K34311" s="7"/>
      <c r="N34311" s="7"/>
    </row>
    <row r="34312" spans="4:14" s="1" customFormat="1">
      <c r="D34312" s="32"/>
      <c r="G34312" s="32"/>
      <c r="I34312" s="7"/>
      <c r="J34312" s="7"/>
      <c r="K34312" s="7"/>
      <c r="N34312" s="7"/>
    </row>
    <row r="34313" spans="4:14" s="1" customFormat="1">
      <c r="D34313" s="32"/>
      <c r="G34313" s="32"/>
      <c r="I34313" s="7"/>
      <c r="J34313" s="7"/>
      <c r="K34313" s="7"/>
      <c r="N34313" s="7"/>
    </row>
    <row r="34314" spans="4:14" s="1" customFormat="1">
      <c r="D34314" s="32"/>
      <c r="G34314" s="32"/>
      <c r="I34314" s="7"/>
      <c r="J34314" s="7"/>
      <c r="K34314" s="7"/>
      <c r="N34314" s="7"/>
    </row>
    <row r="34315" spans="4:14" s="1" customFormat="1">
      <c r="D34315" s="32"/>
      <c r="G34315" s="32"/>
      <c r="I34315" s="7"/>
      <c r="J34315" s="7"/>
      <c r="K34315" s="7"/>
      <c r="N34315" s="7"/>
    </row>
    <row r="34316" spans="4:14" s="1" customFormat="1">
      <c r="D34316" s="32"/>
      <c r="G34316" s="32"/>
      <c r="I34316" s="7"/>
      <c r="J34316" s="7"/>
      <c r="K34316" s="7"/>
      <c r="N34316" s="7"/>
    </row>
    <row r="34317" spans="4:14" s="1" customFormat="1">
      <c r="D34317" s="32"/>
      <c r="G34317" s="32"/>
      <c r="I34317" s="7"/>
      <c r="J34317" s="7"/>
      <c r="K34317" s="7"/>
      <c r="N34317" s="7"/>
    </row>
    <row r="34318" spans="4:14" s="1" customFormat="1">
      <c r="D34318" s="32"/>
      <c r="G34318" s="32"/>
      <c r="I34318" s="7"/>
      <c r="J34318" s="7"/>
      <c r="K34318" s="7"/>
      <c r="N34318" s="7"/>
    </row>
    <row r="34319" spans="4:14" s="1" customFormat="1">
      <c r="D34319" s="32"/>
      <c r="G34319" s="32"/>
      <c r="I34319" s="7"/>
      <c r="J34319" s="7"/>
      <c r="K34319" s="7"/>
      <c r="N34319" s="7"/>
    </row>
    <row r="34320" spans="4:14" s="1" customFormat="1">
      <c r="D34320" s="32"/>
      <c r="G34320" s="32"/>
      <c r="I34320" s="7"/>
      <c r="J34320" s="7"/>
      <c r="K34320" s="7"/>
      <c r="N34320" s="7"/>
    </row>
    <row r="34321" spans="4:14" s="1" customFormat="1">
      <c r="D34321" s="32"/>
      <c r="G34321" s="32"/>
      <c r="I34321" s="7"/>
      <c r="J34321" s="7"/>
      <c r="K34321" s="7"/>
      <c r="N34321" s="7"/>
    </row>
    <row r="34322" spans="4:14" s="1" customFormat="1">
      <c r="D34322" s="32"/>
      <c r="G34322" s="32"/>
      <c r="I34322" s="7"/>
      <c r="J34322" s="7"/>
      <c r="K34322" s="7"/>
      <c r="N34322" s="7"/>
    </row>
    <row r="34323" spans="4:14" s="1" customFormat="1">
      <c r="D34323" s="32"/>
      <c r="G34323" s="32"/>
      <c r="I34323" s="7"/>
      <c r="J34323" s="7"/>
      <c r="K34323" s="7"/>
      <c r="N34323" s="7"/>
    </row>
    <row r="34324" spans="4:14" s="1" customFormat="1">
      <c r="D34324" s="32"/>
      <c r="G34324" s="32"/>
      <c r="I34324" s="7"/>
      <c r="J34324" s="7"/>
      <c r="K34324" s="7"/>
      <c r="N34324" s="7"/>
    </row>
    <row r="34325" spans="4:14" s="1" customFormat="1">
      <c r="D34325" s="32"/>
      <c r="G34325" s="32"/>
      <c r="I34325" s="7"/>
      <c r="J34325" s="7"/>
      <c r="K34325" s="7"/>
      <c r="N34325" s="7"/>
    </row>
    <row r="34326" spans="4:14" s="1" customFormat="1">
      <c r="D34326" s="32"/>
      <c r="G34326" s="32"/>
      <c r="I34326" s="7"/>
      <c r="J34326" s="7"/>
      <c r="K34326" s="7"/>
      <c r="N34326" s="7"/>
    </row>
    <row r="34327" spans="4:14" s="1" customFormat="1">
      <c r="D34327" s="32"/>
      <c r="G34327" s="32"/>
      <c r="I34327" s="7"/>
      <c r="J34327" s="7"/>
      <c r="K34327" s="7"/>
      <c r="N34327" s="7"/>
    </row>
    <row r="34328" spans="4:14" s="1" customFormat="1">
      <c r="D34328" s="32"/>
      <c r="G34328" s="32"/>
      <c r="I34328" s="7"/>
      <c r="J34328" s="7"/>
      <c r="K34328" s="7"/>
      <c r="N34328" s="7"/>
    </row>
    <row r="34329" spans="4:14" s="1" customFormat="1">
      <c r="D34329" s="32"/>
      <c r="G34329" s="32"/>
      <c r="I34329" s="7"/>
      <c r="J34329" s="7"/>
      <c r="K34329" s="7"/>
      <c r="N34329" s="7"/>
    </row>
    <row r="34330" spans="4:14" s="1" customFormat="1">
      <c r="D34330" s="32"/>
      <c r="G34330" s="32"/>
      <c r="I34330" s="7"/>
      <c r="J34330" s="7"/>
      <c r="K34330" s="7"/>
      <c r="N34330" s="7"/>
    </row>
    <row r="34331" spans="4:14" s="1" customFormat="1">
      <c r="D34331" s="32"/>
      <c r="G34331" s="32"/>
      <c r="I34331" s="7"/>
      <c r="J34331" s="7"/>
      <c r="K34331" s="7"/>
      <c r="N34331" s="7"/>
    </row>
    <row r="34332" spans="4:14" s="1" customFormat="1">
      <c r="D34332" s="32"/>
      <c r="G34332" s="32"/>
      <c r="I34332" s="7"/>
      <c r="J34332" s="7"/>
      <c r="K34332" s="7"/>
      <c r="N34332" s="7"/>
    </row>
    <row r="34333" spans="4:14" s="1" customFormat="1">
      <c r="D34333" s="32"/>
      <c r="G34333" s="32"/>
      <c r="I34333" s="7"/>
      <c r="J34333" s="7"/>
      <c r="K34333" s="7"/>
      <c r="N34333" s="7"/>
    </row>
    <row r="34334" spans="4:14" s="1" customFormat="1">
      <c r="D34334" s="32"/>
      <c r="G34334" s="32"/>
      <c r="I34334" s="7"/>
      <c r="J34334" s="7"/>
      <c r="K34334" s="7"/>
      <c r="N34334" s="7"/>
    </row>
    <row r="34335" spans="4:14" s="1" customFormat="1">
      <c r="D34335" s="32"/>
      <c r="G34335" s="32"/>
      <c r="I34335" s="7"/>
      <c r="J34335" s="7"/>
      <c r="K34335" s="7"/>
      <c r="N34335" s="7"/>
    </row>
    <row r="34336" spans="4:14" s="1" customFormat="1">
      <c r="D34336" s="32"/>
      <c r="G34336" s="32"/>
      <c r="I34336" s="7"/>
      <c r="J34336" s="7"/>
      <c r="K34336" s="7"/>
      <c r="N34336" s="7"/>
    </row>
    <row r="34337" spans="4:14" s="1" customFormat="1">
      <c r="D34337" s="32"/>
      <c r="G34337" s="32"/>
      <c r="I34337" s="7"/>
      <c r="J34337" s="7"/>
      <c r="K34337" s="7"/>
      <c r="N34337" s="7"/>
    </row>
    <row r="34338" spans="4:14" s="1" customFormat="1">
      <c r="D34338" s="32"/>
      <c r="G34338" s="32"/>
      <c r="I34338" s="7"/>
      <c r="J34338" s="7"/>
      <c r="K34338" s="7"/>
      <c r="N34338" s="7"/>
    </row>
    <row r="34339" spans="4:14" s="1" customFormat="1">
      <c r="D34339" s="32"/>
      <c r="G34339" s="32"/>
      <c r="I34339" s="7"/>
      <c r="J34339" s="7"/>
      <c r="K34339" s="7"/>
      <c r="N34339" s="7"/>
    </row>
    <row r="34340" spans="4:14" s="1" customFormat="1">
      <c r="D34340" s="32"/>
      <c r="G34340" s="32"/>
      <c r="I34340" s="7"/>
      <c r="J34340" s="7"/>
      <c r="K34340" s="7"/>
      <c r="N34340" s="7"/>
    </row>
    <row r="34341" spans="4:14" s="1" customFormat="1">
      <c r="D34341" s="32"/>
      <c r="G34341" s="32"/>
      <c r="I34341" s="7"/>
      <c r="J34341" s="7"/>
      <c r="K34341" s="7"/>
      <c r="N34341" s="7"/>
    </row>
    <row r="34342" spans="4:14" s="1" customFormat="1">
      <c r="D34342" s="32"/>
      <c r="G34342" s="32"/>
      <c r="I34342" s="7"/>
      <c r="J34342" s="7"/>
      <c r="K34342" s="7"/>
      <c r="N34342" s="7"/>
    </row>
    <row r="34343" spans="4:14" s="1" customFormat="1">
      <c r="D34343" s="32"/>
      <c r="G34343" s="32"/>
      <c r="I34343" s="7"/>
      <c r="J34343" s="7"/>
      <c r="K34343" s="7"/>
      <c r="N34343" s="7"/>
    </row>
    <row r="34344" spans="4:14" s="1" customFormat="1">
      <c r="D34344" s="32"/>
      <c r="G34344" s="32"/>
      <c r="I34344" s="7"/>
      <c r="J34344" s="7"/>
      <c r="K34344" s="7"/>
      <c r="N34344" s="7"/>
    </row>
    <row r="34345" spans="4:14" s="1" customFormat="1">
      <c r="D34345" s="32"/>
      <c r="G34345" s="32"/>
      <c r="I34345" s="7"/>
      <c r="J34345" s="7"/>
      <c r="K34345" s="7"/>
      <c r="N34345" s="7"/>
    </row>
    <row r="34346" spans="4:14" s="1" customFormat="1">
      <c r="D34346" s="32"/>
      <c r="G34346" s="32"/>
      <c r="I34346" s="7"/>
      <c r="J34346" s="7"/>
      <c r="K34346" s="7"/>
      <c r="N34346" s="7"/>
    </row>
    <row r="34347" spans="4:14" s="1" customFormat="1">
      <c r="D34347" s="32"/>
      <c r="G34347" s="32"/>
      <c r="I34347" s="7"/>
      <c r="J34347" s="7"/>
      <c r="K34347" s="7"/>
      <c r="N34347" s="7"/>
    </row>
    <row r="34348" spans="4:14" s="1" customFormat="1">
      <c r="D34348" s="32"/>
      <c r="G34348" s="32"/>
      <c r="I34348" s="7"/>
      <c r="J34348" s="7"/>
      <c r="K34348" s="7"/>
      <c r="N34348" s="7"/>
    </row>
    <row r="34349" spans="4:14" s="1" customFormat="1">
      <c r="D34349" s="32"/>
      <c r="G34349" s="32"/>
      <c r="I34349" s="7"/>
      <c r="J34349" s="7"/>
      <c r="K34349" s="7"/>
      <c r="N34349" s="7"/>
    </row>
    <row r="34350" spans="4:14" s="1" customFormat="1">
      <c r="D34350" s="32"/>
      <c r="G34350" s="32"/>
      <c r="I34350" s="7"/>
      <c r="J34350" s="7"/>
      <c r="K34350" s="7"/>
      <c r="N34350" s="7"/>
    </row>
    <row r="34351" spans="4:14" s="1" customFormat="1">
      <c r="D34351" s="32"/>
      <c r="G34351" s="32"/>
      <c r="I34351" s="7"/>
      <c r="J34351" s="7"/>
      <c r="K34351" s="7"/>
      <c r="N34351" s="7"/>
    </row>
    <row r="34352" spans="4:14" s="1" customFormat="1">
      <c r="D34352" s="32"/>
      <c r="G34352" s="32"/>
      <c r="I34352" s="7"/>
      <c r="J34352" s="7"/>
      <c r="K34352" s="7"/>
      <c r="N34352" s="7"/>
    </row>
    <row r="34353" spans="4:14" s="1" customFormat="1">
      <c r="D34353" s="32"/>
      <c r="G34353" s="32"/>
      <c r="I34353" s="7"/>
      <c r="J34353" s="7"/>
      <c r="K34353" s="7"/>
      <c r="N34353" s="7"/>
    </row>
    <row r="34354" spans="4:14" s="1" customFormat="1">
      <c r="D34354" s="32"/>
      <c r="G34354" s="32"/>
      <c r="I34354" s="7"/>
      <c r="J34354" s="7"/>
      <c r="K34354" s="7"/>
      <c r="N34354" s="7"/>
    </row>
    <row r="34355" spans="4:14" s="1" customFormat="1">
      <c r="D34355" s="32"/>
      <c r="G34355" s="32"/>
      <c r="I34355" s="7"/>
      <c r="J34355" s="7"/>
      <c r="K34355" s="7"/>
      <c r="N34355" s="7"/>
    </row>
    <row r="34356" spans="4:14" s="1" customFormat="1">
      <c r="D34356" s="32"/>
      <c r="G34356" s="32"/>
      <c r="I34356" s="7"/>
      <c r="J34356" s="7"/>
      <c r="K34356" s="7"/>
      <c r="N34356" s="7"/>
    </row>
    <row r="34357" spans="4:14" s="1" customFormat="1">
      <c r="D34357" s="32"/>
      <c r="G34357" s="32"/>
      <c r="I34357" s="7"/>
      <c r="J34357" s="7"/>
      <c r="K34357" s="7"/>
      <c r="N34357" s="7"/>
    </row>
    <row r="34358" spans="4:14" s="1" customFormat="1">
      <c r="D34358" s="32"/>
      <c r="G34358" s="32"/>
      <c r="I34358" s="7"/>
      <c r="J34358" s="7"/>
      <c r="K34358" s="7"/>
      <c r="N34358" s="7"/>
    </row>
    <row r="34359" spans="4:14" s="1" customFormat="1">
      <c r="D34359" s="32"/>
      <c r="G34359" s="32"/>
      <c r="I34359" s="7"/>
      <c r="J34359" s="7"/>
      <c r="K34359" s="7"/>
      <c r="N34359" s="7"/>
    </row>
    <row r="34360" spans="4:14" s="1" customFormat="1">
      <c r="D34360" s="32"/>
      <c r="G34360" s="32"/>
      <c r="I34360" s="7"/>
      <c r="J34360" s="7"/>
      <c r="K34360" s="7"/>
      <c r="N34360" s="7"/>
    </row>
    <row r="34361" spans="4:14" s="1" customFormat="1">
      <c r="D34361" s="32"/>
      <c r="G34361" s="32"/>
      <c r="I34361" s="7"/>
      <c r="J34361" s="7"/>
      <c r="K34361" s="7"/>
      <c r="N34361" s="7"/>
    </row>
    <row r="34362" spans="4:14" s="1" customFormat="1">
      <c r="D34362" s="32"/>
      <c r="G34362" s="32"/>
      <c r="I34362" s="7"/>
      <c r="J34362" s="7"/>
      <c r="K34362" s="7"/>
      <c r="N34362" s="7"/>
    </row>
    <row r="34363" spans="4:14" s="1" customFormat="1">
      <c r="D34363" s="32"/>
      <c r="G34363" s="32"/>
      <c r="I34363" s="7"/>
      <c r="J34363" s="7"/>
      <c r="K34363" s="7"/>
      <c r="N34363" s="7"/>
    </row>
    <row r="34364" spans="4:14" s="1" customFormat="1">
      <c r="D34364" s="32"/>
      <c r="G34364" s="32"/>
      <c r="I34364" s="7"/>
      <c r="J34364" s="7"/>
      <c r="K34364" s="7"/>
      <c r="N34364" s="7"/>
    </row>
    <row r="34365" spans="4:14" s="1" customFormat="1">
      <c r="D34365" s="32"/>
      <c r="G34365" s="32"/>
      <c r="I34365" s="7"/>
      <c r="J34365" s="7"/>
      <c r="K34365" s="7"/>
      <c r="N34365" s="7"/>
    </row>
    <row r="34366" spans="4:14" s="1" customFormat="1">
      <c r="D34366" s="32"/>
      <c r="G34366" s="32"/>
      <c r="I34366" s="7"/>
      <c r="J34366" s="7"/>
      <c r="K34366" s="7"/>
      <c r="N34366" s="7"/>
    </row>
    <row r="34367" spans="4:14" s="1" customFormat="1">
      <c r="D34367" s="32"/>
      <c r="G34367" s="32"/>
      <c r="I34367" s="7"/>
      <c r="J34367" s="7"/>
      <c r="K34367" s="7"/>
      <c r="N34367" s="7"/>
    </row>
    <row r="34368" spans="4:14" s="1" customFormat="1">
      <c r="D34368" s="32"/>
      <c r="G34368" s="32"/>
      <c r="I34368" s="7"/>
      <c r="J34368" s="7"/>
      <c r="K34368" s="7"/>
      <c r="N34368" s="7"/>
    </row>
    <row r="34369" spans="4:14" s="1" customFormat="1">
      <c r="D34369" s="32"/>
      <c r="G34369" s="32"/>
      <c r="I34369" s="7"/>
      <c r="J34369" s="7"/>
      <c r="K34369" s="7"/>
      <c r="N34369" s="7"/>
    </row>
    <row r="34370" spans="4:14" s="1" customFormat="1">
      <c r="D34370" s="32"/>
      <c r="G34370" s="32"/>
      <c r="I34370" s="7"/>
      <c r="J34370" s="7"/>
      <c r="K34370" s="7"/>
      <c r="N34370" s="7"/>
    </row>
    <row r="34371" spans="4:14" s="1" customFormat="1">
      <c r="D34371" s="32"/>
      <c r="G34371" s="32"/>
      <c r="I34371" s="7"/>
      <c r="J34371" s="7"/>
      <c r="K34371" s="7"/>
      <c r="N34371" s="7"/>
    </row>
    <row r="34372" spans="4:14" s="1" customFormat="1">
      <c r="D34372" s="32"/>
      <c r="G34372" s="32"/>
      <c r="I34372" s="7"/>
      <c r="J34372" s="7"/>
      <c r="K34372" s="7"/>
      <c r="N34372" s="7"/>
    </row>
    <row r="34373" spans="4:14" s="1" customFormat="1">
      <c r="D34373" s="32"/>
      <c r="G34373" s="32"/>
      <c r="I34373" s="7"/>
      <c r="J34373" s="7"/>
      <c r="K34373" s="7"/>
      <c r="N34373" s="7"/>
    </row>
    <row r="34374" spans="4:14" s="1" customFormat="1">
      <c r="D34374" s="32"/>
      <c r="G34374" s="32"/>
      <c r="I34374" s="7"/>
      <c r="J34374" s="7"/>
      <c r="K34374" s="7"/>
      <c r="N34374" s="7"/>
    </row>
    <row r="34375" spans="4:14" s="1" customFormat="1">
      <c r="D34375" s="32"/>
      <c r="G34375" s="32"/>
      <c r="I34375" s="7"/>
      <c r="J34375" s="7"/>
      <c r="K34375" s="7"/>
      <c r="N34375" s="7"/>
    </row>
    <row r="34376" spans="4:14" s="1" customFormat="1">
      <c r="D34376" s="32"/>
      <c r="G34376" s="32"/>
      <c r="I34376" s="7"/>
      <c r="J34376" s="7"/>
      <c r="K34376" s="7"/>
      <c r="N34376" s="7"/>
    </row>
    <row r="34377" spans="4:14" s="1" customFormat="1">
      <c r="D34377" s="32"/>
      <c r="G34377" s="32"/>
      <c r="I34377" s="7"/>
      <c r="J34377" s="7"/>
      <c r="K34377" s="7"/>
      <c r="N34377" s="7"/>
    </row>
    <row r="34378" spans="4:14" s="1" customFormat="1">
      <c r="D34378" s="32"/>
      <c r="G34378" s="32"/>
      <c r="I34378" s="7"/>
      <c r="J34378" s="7"/>
      <c r="K34378" s="7"/>
      <c r="N34378" s="7"/>
    </row>
    <row r="34379" spans="4:14" s="1" customFormat="1">
      <c r="D34379" s="32"/>
      <c r="G34379" s="32"/>
      <c r="I34379" s="7"/>
      <c r="J34379" s="7"/>
      <c r="K34379" s="7"/>
      <c r="N34379" s="7"/>
    </row>
    <row r="34380" spans="4:14" s="1" customFormat="1">
      <c r="D34380" s="32"/>
      <c r="G34380" s="32"/>
      <c r="I34380" s="7"/>
      <c r="J34380" s="7"/>
      <c r="K34380" s="7"/>
      <c r="N34380" s="7"/>
    </row>
    <row r="34381" spans="4:14" s="1" customFormat="1">
      <c r="D34381" s="32"/>
      <c r="G34381" s="32"/>
      <c r="I34381" s="7"/>
      <c r="J34381" s="7"/>
      <c r="K34381" s="7"/>
      <c r="N34381" s="7"/>
    </row>
    <row r="34382" spans="4:14" s="1" customFormat="1">
      <c r="D34382" s="32"/>
      <c r="G34382" s="32"/>
      <c r="I34382" s="7"/>
      <c r="J34382" s="7"/>
      <c r="K34382" s="7"/>
      <c r="N34382" s="7"/>
    </row>
    <row r="34383" spans="4:14" s="1" customFormat="1">
      <c r="D34383" s="32"/>
      <c r="G34383" s="32"/>
      <c r="I34383" s="7"/>
      <c r="J34383" s="7"/>
      <c r="K34383" s="7"/>
      <c r="N34383" s="7"/>
    </row>
    <row r="34384" spans="4:14" s="1" customFormat="1">
      <c r="D34384" s="32"/>
      <c r="G34384" s="32"/>
      <c r="I34384" s="7"/>
      <c r="J34384" s="7"/>
      <c r="K34384" s="7"/>
      <c r="N34384" s="7"/>
    </row>
    <row r="34385" spans="4:14" s="1" customFormat="1">
      <c r="D34385" s="32"/>
      <c r="G34385" s="32"/>
      <c r="I34385" s="7"/>
      <c r="J34385" s="7"/>
      <c r="K34385" s="7"/>
      <c r="N34385" s="7"/>
    </row>
    <row r="34386" spans="4:14" s="1" customFormat="1">
      <c r="D34386" s="32"/>
      <c r="G34386" s="32"/>
      <c r="I34386" s="7"/>
      <c r="J34386" s="7"/>
      <c r="K34386" s="7"/>
      <c r="N34386" s="7"/>
    </row>
    <row r="34387" spans="4:14" s="1" customFormat="1">
      <c r="D34387" s="32"/>
      <c r="G34387" s="32"/>
      <c r="I34387" s="7"/>
      <c r="J34387" s="7"/>
      <c r="K34387" s="7"/>
      <c r="N34387" s="7"/>
    </row>
    <row r="34388" spans="4:14" s="1" customFormat="1">
      <c r="D34388" s="32"/>
      <c r="G34388" s="32"/>
      <c r="I34388" s="7"/>
      <c r="J34388" s="7"/>
      <c r="K34388" s="7"/>
      <c r="N34388" s="7"/>
    </row>
    <row r="34389" spans="4:14" s="1" customFormat="1">
      <c r="D34389" s="32"/>
      <c r="G34389" s="32"/>
      <c r="I34389" s="7"/>
      <c r="J34389" s="7"/>
      <c r="K34389" s="7"/>
      <c r="N34389" s="7"/>
    </row>
    <row r="34390" spans="4:14" s="1" customFormat="1">
      <c r="D34390" s="32"/>
      <c r="G34390" s="32"/>
      <c r="I34390" s="7"/>
      <c r="J34390" s="7"/>
      <c r="K34390" s="7"/>
      <c r="N34390" s="7"/>
    </row>
    <row r="34391" spans="4:14" s="1" customFormat="1">
      <c r="D34391" s="32"/>
      <c r="G34391" s="32"/>
      <c r="I34391" s="7"/>
      <c r="J34391" s="7"/>
      <c r="K34391" s="7"/>
      <c r="N34391" s="7"/>
    </row>
    <row r="34392" spans="4:14" s="1" customFormat="1">
      <c r="D34392" s="32"/>
      <c r="G34392" s="32"/>
      <c r="I34392" s="7"/>
      <c r="J34392" s="7"/>
      <c r="K34392" s="7"/>
      <c r="N34392" s="7"/>
    </row>
    <row r="34393" spans="4:14" s="1" customFormat="1">
      <c r="D34393" s="32"/>
      <c r="G34393" s="32"/>
      <c r="I34393" s="7"/>
      <c r="J34393" s="7"/>
      <c r="K34393" s="7"/>
      <c r="N34393" s="7"/>
    </row>
    <row r="34394" spans="4:14" s="1" customFormat="1">
      <c r="D34394" s="32"/>
      <c r="G34394" s="32"/>
      <c r="I34394" s="7"/>
      <c r="J34394" s="7"/>
      <c r="K34394" s="7"/>
      <c r="N34394" s="7"/>
    </row>
    <row r="34395" spans="4:14" s="1" customFormat="1">
      <c r="D34395" s="32"/>
      <c r="G34395" s="32"/>
      <c r="I34395" s="7"/>
      <c r="J34395" s="7"/>
      <c r="K34395" s="7"/>
      <c r="N34395" s="7"/>
    </row>
    <row r="34396" spans="4:14" s="1" customFormat="1">
      <c r="D34396" s="32"/>
      <c r="G34396" s="32"/>
      <c r="I34396" s="7"/>
      <c r="J34396" s="7"/>
      <c r="K34396" s="7"/>
      <c r="N34396" s="7"/>
    </row>
    <row r="34397" spans="4:14" s="1" customFormat="1">
      <c r="D34397" s="32"/>
      <c r="G34397" s="32"/>
      <c r="I34397" s="7"/>
      <c r="J34397" s="7"/>
      <c r="K34397" s="7"/>
      <c r="N34397" s="7"/>
    </row>
    <row r="34398" spans="4:14" s="1" customFormat="1">
      <c r="D34398" s="32"/>
      <c r="G34398" s="32"/>
      <c r="I34398" s="7"/>
      <c r="J34398" s="7"/>
      <c r="K34398" s="7"/>
      <c r="N34398" s="7"/>
    </row>
    <row r="34399" spans="4:14" s="1" customFormat="1">
      <c r="D34399" s="32"/>
      <c r="G34399" s="32"/>
      <c r="I34399" s="7"/>
      <c r="J34399" s="7"/>
      <c r="K34399" s="7"/>
      <c r="N34399" s="7"/>
    </row>
    <row r="34400" spans="4:14" s="1" customFormat="1">
      <c r="D34400" s="32"/>
      <c r="G34400" s="32"/>
      <c r="I34400" s="7"/>
      <c r="J34400" s="7"/>
      <c r="K34400" s="7"/>
      <c r="N34400" s="7"/>
    </row>
    <row r="34401" spans="4:14" s="1" customFormat="1">
      <c r="D34401" s="32"/>
      <c r="G34401" s="32"/>
      <c r="I34401" s="7"/>
      <c r="J34401" s="7"/>
      <c r="K34401" s="7"/>
      <c r="N34401" s="7"/>
    </row>
    <row r="34402" spans="4:14" s="1" customFormat="1">
      <c r="D34402" s="32"/>
      <c r="G34402" s="32"/>
      <c r="I34402" s="7"/>
      <c r="J34402" s="7"/>
      <c r="K34402" s="7"/>
      <c r="N34402" s="7"/>
    </row>
    <row r="34403" spans="4:14" s="1" customFormat="1">
      <c r="D34403" s="32"/>
      <c r="G34403" s="32"/>
      <c r="I34403" s="7"/>
      <c r="J34403" s="7"/>
      <c r="K34403" s="7"/>
      <c r="N34403" s="7"/>
    </row>
    <row r="34404" spans="4:14" s="1" customFormat="1">
      <c r="D34404" s="32"/>
      <c r="G34404" s="32"/>
      <c r="I34404" s="7"/>
      <c r="J34404" s="7"/>
      <c r="K34404" s="7"/>
      <c r="N34404" s="7"/>
    </row>
    <row r="34405" spans="4:14" s="1" customFormat="1">
      <c r="D34405" s="32"/>
      <c r="G34405" s="32"/>
      <c r="I34405" s="7"/>
      <c r="J34405" s="7"/>
      <c r="K34405" s="7"/>
      <c r="N34405" s="7"/>
    </row>
    <row r="34406" spans="4:14" s="1" customFormat="1">
      <c r="D34406" s="32"/>
      <c r="G34406" s="32"/>
      <c r="I34406" s="7"/>
      <c r="J34406" s="7"/>
      <c r="K34406" s="7"/>
      <c r="N34406" s="7"/>
    </row>
    <row r="34407" spans="4:14" s="1" customFormat="1">
      <c r="D34407" s="32"/>
      <c r="G34407" s="32"/>
      <c r="I34407" s="7"/>
      <c r="J34407" s="7"/>
      <c r="K34407" s="7"/>
      <c r="N34407" s="7"/>
    </row>
    <row r="34408" spans="4:14" s="1" customFormat="1">
      <c r="D34408" s="32"/>
      <c r="G34408" s="32"/>
      <c r="I34408" s="7"/>
      <c r="J34408" s="7"/>
      <c r="K34408" s="7"/>
      <c r="N34408" s="7"/>
    </row>
    <row r="34409" spans="4:14" s="1" customFormat="1">
      <c r="D34409" s="32"/>
      <c r="G34409" s="32"/>
      <c r="I34409" s="7"/>
      <c r="J34409" s="7"/>
      <c r="K34409" s="7"/>
      <c r="N34409" s="7"/>
    </row>
    <row r="34410" spans="4:14" s="1" customFormat="1">
      <c r="D34410" s="32"/>
      <c r="G34410" s="32"/>
      <c r="I34410" s="7"/>
      <c r="J34410" s="7"/>
      <c r="K34410" s="7"/>
      <c r="N34410" s="7"/>
    </row>
    <row r="34411" spans="4:14" s="1" customFormat="1">
      <c r="D34411" s="32"/>
      <c r="G34411" s="32"/>
      <c r="I34411" s="7"/>
      <c r="J34411" s="7"/>
      <c r="K34411" s="7"/>
      <c r="N34411" s="7"/>
    </row>
    <row r="34412" spans="4:14" s="1" customFormat="1">
      <c r="D34412" s="32"/>
      <c r="G34412" s="32"/>
      <c r="I34412" s="7"/>
      <c r="J34412" s="7"/>
      <c r="K34412" s="7"/>
      <c r="N34412" s="7"/>
    </row>
    <row r="34413" spans="4:14" s="1" customFormat="1">
      <c r="D34413" s="32"/>
      <c r="G34413" s="32"/>
      <c r="I34413" s="7"/>
      <c r="J34413" s="7"/>
      <c r="K34413" s="7"/>
      <c r="N34413" s="7"/>
    </row>
    <row r="34414" spans="4:14" s="1" customFormat="1">
      <c r="D34414" s="32"/>
      <c r="G34414" s="32"/>
      <c r="I34414" s="7"/>
      <c r="J34414" s="7"/>
      <c r="K34414" s="7"/>
      <c r="N34414" s="7"/>
    </row>
    <row r="34415" spans="4:14" s="1" customFormat="1">
      <c r="D34415" s="32"/>
      <c r="G34415" s="32"/>
      <c r="I34415" s="7"/>
      <c r="J34415" s="7"/>
      <c r="K34415" s="7"/>
      <c r="N34415" s="7"/>
    </row>
    <row r="34416" spans="4:14" s="1" customFormat="1">
      <c r="D34416" s="32"/>
      <c r="G34416" s="32"/>
      <c r="I34416" s="7"/>
      <c r="J34416" s="7"/>
      <c r="K34416" s="7"/>
      <c r="N34416" s="7"/>
    </row>
    <row r="34417" spans="4:14" s="1" customFormat="1">
      <c r="D34417" s="32"/>
      <c r="G34417" s="32"/>
      <c r="I34417" s="7"/>
      <c r="J34417" s="7"/>
      <c r="K34417" s="7"/>
      <c r="N34417" s="7"/>
    </row>
    <row r="34418" spans="4:14" s="1" customFormat="1">
      <c r="D34418" s="32"/>
      <c r="G34418" s="32"/>
      <c r="I34418" s="7"/>
      <c r="J34418" s="7"/>
      <c r="K34418" s="7"/>
      <c r="N34418" s="7"/>
    </row>
    <row r="34419" spans="4:14" s="1" customFormat="1">
      <c r="D34419" s="32"/>
      <c r="G34419" s="32"/>
      <c r="I34419" s="7"/>
      <c r="J34419" s="7"/>
      <c r="K34419" s="7"/>
      <c r="N34419" s="7"/>
    </row>
    <row r="34420" spans="4:14" s="1" customFormat="1">
      <c r="D34420" s="32"/>
      <c r="G34420" s="32"/>
      <c r="I34420" s="7"/>
      <c r="J34420" s="7"/>
      <c r="K34420" s="7"/>
      <c r="N34420" s="7"/>
    </row>
    <row r="34421" spans="4:14" s="1" customFormat="1">
      <c r="D34421" s="32"/>
      <c r="G34421" s="32"/>
      <c r="I34421" s="7"/>
      <c r="J34421" s="7"/>
      <c r="K34421" s="7"/>
      <c r="N34421" s="7"/>
    </row>
    <row r="34422" spans="4:14" s="1" customFormat="1">
      <c r="D34422" s="32"/>
      <c r="G34422" s="32"/>
      <c r="I34422" s="7"/>
      <c r="J34422" s="7"/>
      <c r="K34422" s="7"/>
      <c r="N34422" s="7"/>
    </row>
    <row r="34423" spans="4:14" s="1" customFormat="1">
      <c r="D34423" s="32"/>
      <c r="G34423" s="32"/>
      <c r="I34423" s="7"/>
      <c r="J34423" s="7"/>
      <c r="K34423" s="7"/>
      <c r="N34423" s="7"/>
    </row>
    <row r="34424" spans="4:14" s="1" customFormat="1">
      <c r="D34424" s="32"/>
      <c r="G34424" s="32"/>
      <c r="I34424" s="7"/>
      <c r="J34424" s="7"/>
      <c r="K34424" s="7"/>
      <c r="N34424" s="7"/>
    </row>
    <row r="34425" spans="4:14" s="1" customFormat="1">
      <c r="D34425" s="32"/>
      <c r="G34425" s="32"/>
      <c r="I34425" s="7"/>
      <c r="J34425" s="7"/>
      <c r="K34425" s="7"/>
      <c r="N34425" s="7"/>
    </row>
    <row r="34426" spans="4:14" s="1" customFormat="1">
      <c r="D34426" s="32"/>
      <c r="G34426" s="32"/>
      <c r="I34426" s="7"/>
      <c r="J34426" s="7"/>
      <c r="K34426" s="7"/>
      <c r="N34426" s="7"/>
    </row>
    <row r="34427" spans="4:14" s="1" customFormat="1">
      <c r="D34427" s="32"/>
      <c r="G34427" s="32"/>
      <c r="I34427" s="7"/>
      <c r="J34427" s="7"/>
      <c r="K34427" s="7"/>
      <c r="N34427" s="7"/>
    </row>
    <row r="34428" spans="4:14" s="1" customFormat="1">
      <c r="D34428" s="32"/>
      <c r="G34428" s="32"/>
      <c r="I34428" s="7"/>
      <c r="J34428" s="7"/>
      <c r="K34428" s="7"/>
      <c r="N34428" s="7"/>
    </row>
    <row r="34429" spans="4:14" s="1" customFormat="1">
      <c r="D34429" s="32"/>
      <c r="G34429" s="32"/>
      <c r="I34429" s="7"/>
      <c r="J34429" s="7"/>
      <c r="K34429" s="7"/>
      <c r="N34429" s="7"/>
    </row>
    <row r="34430" spans="4:14" s="1" customFormat="1">
      <c r="D34430" s="32"/>
      <c r="G34430" s="32"/>
      <c r="I34430" s="7"/>
      <c r="J34430" s="7"/>
      <c r="K34430" s="7"/>
      <c r="N34430" s="7"/>
    </row>
    <row r="34431" spans="4:14" s="1" customFormat="1">
      <c r="D34431" s="32"/>
      <c r="G34431" s="32"/>
      <c r="I34431" s="7"/>
      <c r="J34431" s="7"/>
      <c r="K34431" s="7"/>
      <c r="N34431" s="7"/>
    </row>
    <row r="34432" spans="4:14" s="1" customFormat="1">
      <c r="D34432" s="32"/>
      <c r="G34432" s="32"/>
      <c r="I34432" s="7"/>
      <c r="J34432" s="7"/>
      <c r="K34432" s="7"/>
      <c r="N34432" s="7"/>
    </row>
    <row r="34433" spans="4:14" s="1" customFormat="1">
      <c r="D34433" s="32"/>
      <c r="G34433" s="32"/>
      <c r="I34433" s="7"/>
      <c r="J34433" s="7"/>
      <c r="K34433" s="7"/>
      <c r="N34433" s="7"/>
    </row>
    <row r="34434" spans="4:14" s="1" customFormat="1">
      <c r="D34434" s="32"/>
      <c r="G34434" s="32"/>
      <c r="I34434" s="7"/>
      <c r="J34434" s="7"/>
      <c r="K34434" s="7"/>
      <c r="N34434" s="7"/>
    </row>
    <row r="34435" spans="4:14" s="1" customFormat="1">
      <c r="D34435" s="32"/>
      <c r="G34435" s="32"/>
      <c r="I34435" s="7"/>
      <c r="J34435" s="7"/>
      <c r="K34435" s="7"/>
      <c r="N34435" s="7"/>
    </row>
    <row r="34436" spans="4:14" s="1" customFormat="1">
      <c r="D34436" s="32"/>
      <c r="G34436" s="32"/>
      <c r="I34436" s="7"/>
      <c r="J34436" s="7"/>
      <c r="K34436" s="7"/>
      <c r="N34436" s="7"/>
    </row>
    <row r="34437" spans="4:14" s="1" customFormat="1">
      <c r="D34437" s="32"/>
      <c r="G34437" s="32"/>
      <c r="I34437" s="7"/>
      <c r="J34437" s="7"/>
      <c r="K34437" s="7"/>
      <c r="N34437" s="7"/>
    </row>
    <row r="34438" spans="4:14" s="1" customFormat="1">
      <c r="D34438" s="32"/>
      <c r="G34438" s="32"/>
      <c r="I34438" s="7"/>
      <c r="J34438" s="7"/>
      <c r="K34438" s="7"/>
      <c r="N34438" s="7"/>
    </row>
    <row r="34439" spans="4:14" s="1" customFormat="1">
      <c r="D34439" s="32"/>
      <c r="G34439" s="32"/>
      <c r="I34439" s="7"/>
      <c r="J34439" s="7"/>
      <c r="K34439" s="7"/>
      <c r="N34439" s="7"/>
    </row>
    <row r="34440" spans="4:14" s="1" customFormat="1">
      <c r="D34440" s="32"/>
      <c r="G34440" s="32"/>
      <c r="I34440" s="7"/>
      <c r="J34440" s="7"/>
      <c r="K34440" s="7"/>
      <c r="N34440" s="7"/>
    </row>
    <row r="34441" spans="4:14" s="1" customFormat="1">
      <c r="D34441" s="32"/>
      <c r="G34441" s="32"/>
      <c r="I34441" s="7"/>
      <c r="J34441" s="7"/>
      <c r="K34441" s="7"/>
      <c r="N34441" s="7"/>
    </row>
    <row r="34442" spans="4:14" s="1" customFormat="1">
      <c r="D34442" s="32"/>
      <c r="G34442" s="32"/>
      <c r="I34442" s="7"/>
      <c r="J34442" s="7"/>
      <c r="K34442" s="7"/>
      <c r="N34442" s="7"/>
    </row>
    <row r="34443" spans="4:14" s="1" customFormat="1">
      <c r="D34443" s="32"/>
      <c r="G34443" s="32"/>
      <c r="I34443" s="7"/>
      <c r="J34443" s="7"/>
      <c r="K34443" s="7"/>
      <c r="N34443" s="7"/>
    </row>
    <row r="34444" spans="4:14" s="1" customFormat="1">
      <c r="D34444" s="32"/>
      <c r="G34444" s="32"/>
      <c r="I34444" s="7"/>
      <c r="J34444" s="7"/>
      <c r="K34444" s="7"/>
      <c r="N34444" s="7"/>
    </row>
    <row r="34445" spans="4:14" s="1" customFormat="1">
      <c r="D34445" s="32"/>
      <c r="G34445" s="32"/>
      <c r="I34445" s="7"/>
      <c r="J34445" s="7"/>
      <c r="K34445" s="7"/>
      <c r="N34445" s="7"/>
    </row>
    <row r="34446" spans="4:14" s="1" customFormat="1">
      <c r="D34446" s="32"/>
      <c r="G34446" s="32"/>
      <c r="I34446" s="7"/>
      <c r="J34446" s="7"/>
      <c r="K34446" s="7"/>
      <c r="N34446" s="7"/>
    </row>
    <row r="34447" spans="4:14" s="1" customFormat="1">
      <c r="D34447" s="32"/>
      <c r="G34447" s="32"/>
      <c r="I34447" s="7"/>
      <c r="J34447" s="7"/>
      <c r="K34447" s="7"/>
      <c r="N34447" s="7"/>
    </row>
    <row r="34448" spans="4:14" s="1" customFormat="1">
      <c r="D34448" s="32"/>
      <c r="G34448" s="32"/>
      <c r="I34448" s="7"/>
      <c r="J34448" s="7"/>
      <c r="K34448" s="7"/>
      <c r="N34448" s="7"/>
    </row>
    <row r="34449" spans="4:14" s="1" customFormat="1">
      <c r="D34449" s="32"/>
      <c r="G34449" s="32"/>
      <c r="I34449" s="7"/>
      <c r="J34449" s="7"/>
      <c r="K34449" s="7"/>
      <c r="N34449" s="7"/>
    </row>
    <row r="34450" spans="4:14" s="1" customFormat="1">
      <c r="D34450" s="32"/>
      <c r="G34450" s="32"/>
      <c r="I34450" s="7"/>
      <c r="J34450" s="7"/>
      <c r="K34450" s="7"/>
      <c r="N34450" s="7"/>
    </row>
    <row r="34451" spans="4:14" s="1" customFormat="1">
      <c r="D34451" s="32"/>
      <c r="G34451" s="32"/>
      <c r="I34451" s="7"/>
      <c r="J34451" s="7"/>
      <c r="K34451" s="7"/>
      <c r="N34451" s="7"/>
    </row>
    <row r="34452" spans="4:14" s="1" customFormat="1">
      <c r="D34452" s="32"/>
      <c r="G34452" s="32"/>
      <c r="I34452" s="7"/>
      <c r="J34452" s="7"/>
      <c r="K34452" s="7"/>
      <c r="N34452" s="7"/>
    </row>
    <row r="34453" spans="4:14" s="1" customFormat="1">
      <c r="D34453" s="32"/>
      <c r="G34453" s="32"/>
      <c r="I34453" s="7"/>
      <c r="J34453" s="7"/>
      <c r="K34453" s="7"/>
      <c r="N34453" s="7"/>
    </row>
    <row r="34454" spans="4:14" s="1" customFormat="1">
      <c r="D34454" s="32"/>
      <c r="G34454" s="32"/>
      <c r="I34454" s="7"/>
      <c r="J34454" s="7"/>
      <c r="K34454" s="7"/>
      <c r="N34454" s="7"/>
    </row>
    <row r="34455" spans="4:14" s="1" customFormat="1">
      <c r="D34455" s="32"/>
      <c r="G34455" s="32"/>
      <c r="I34455" s="7"/>
      <c r="J34455" s="7"/>
      <c r="K34455" s="7"/>
      <c r="N34455" s="7"/>
    </row>
    <row r="34456" spans="4:14" s="1" customFormat="1">
      <c r="D34456" s="32"/>
      <c r="G34456" s="32"/>
      <c r="I34456" s="7"/>
      <c r="J34456" s="7"/>
      <c r="K34456" s="7"/>
      <c r="N34456" s="7"/>
    </row>
    <row r="34457" spans="4:14" s="1" customFormat="1">
      <c r="D34457" s="32"/>
      <c r="G34457" s="32"/>
      <c r="I34457" s="7"/>
      <c r="J34457" s="7"/>
      <c r="K34457" s="7"/>
      <c r="N34457" s="7"/>
    </row>
    <row r="34458" spans="4:14" s="1" customFormat="1">
      <c r="D34458" s="32"/>
      <c r="G34458" s="32"/>
      <c r="I34458" s="7"/>
      <c r="J34458" s="7"/>
      <c r="K34458" s="7"/>
      <c r="N34458" s="7"/>
    </row>
    <row r="34459" spans="4:14" s="1" customFormat="1">
      <c r="D34459" s="32"/>
      <c r="G34459" s="32"/>
      <c r="I34459" s="7"/>
      <c r="J34459" s="7"/>
      <c r="K34459" s="7"/>
      <c r="N34459" s="7"/>
    </row>
    <row r="34460" spans="4:14" s="1" customFormat="1">
      <c r="D34460" s="32"/>
      <c r="G34460" s="32"/>
      <c r="I34460" s="7"/>
      <c r="J34460" s="7"/>
      <c r="K34460" s="7"/>
      <c r="N34460" s="7"/>
    </row>
    <row r="34461" spans="4:14" s="1" customFormat="1">
      <c r="D34461" s="32"/>
      <c r="G34461" s="32"/>
      <c r="I34461" s="7"/>
      <c r="J34461" s="7"/>
      <c r="K34461" s="7"/>
      <c r="N34461" s="7"/>
    </row>
    <row r="34462" spans="4:14" s="1" customFormat="1">
      <c r="D34462" s="32"/>
      <c r="G34462" s="32"/>
      <c r="I34462" s="7"/>
      <c r="J34462" s="7"/>
      <c r="K34462" s="7"/>
      <c r="N34462" s="7"/>
    </row>
    <row r="34463" spans="4:14" s="1" customFormat="1">
      <c r="D34463" s="32"/>
      <c r="G34463" s="32"/>
      <c r="I34463" s="7"/>
      <c r="J34463" s="7"/>
      <c r="K34463" s="7"/>
      <c r="N34463" s="7"/>
    </row>
    <row r="34464" spans="4:14" s="1" customFormat="1">
      <c r="D34464" s="32"/>
      <c r="G34464" s="32"/>
      <c r="I34464" s="7"/>
      <c r="J34464" s="7"/>
      <c r="K34464" s="7"/>
      <c r="N34464" s="7"/>
    </row>
    <row r="34465" spans="4:14" s="1" customFormat="1">
      <c r="D34465" s="32"/>
      <c r="G34465" s="32"/>
      <c r="I34465" s="7"/>
      <c r="J34465" s="7"/>
      <c r="K34465" s="7"/>
      <c r="N34465" s="7"/>
    </row>
    <row r="34466" spans="4:14" s="1" customFormat="1">
      <c r="D34466" s="32"/>
      <c r="G34466" s="32"/>
      <c r="I34466" s="7"/>
      <c r="J34466" s="7"/>
      <c r="K34466" s="7"/>
      <c r="N34466" s="7"/>
    </row>
    <row r="34467" spans="4:14" s="1" customFormat="1">
      <c r="D34467" s="32"/>
      <c r="G34467" s="32"/>
      <c r="I34467" s="7"/>
      <c r="J34467" s="7"/>
      <c r="K34467" s="7"/>
      <c r="N34467" s="7"/>
    </row>
    <row r="34468" spans="4:14" s="1" customFormat="1">
      <c r="D34468" s="32"/>
      <c r="G34468" s="32"/>
      <c r="I34468" s="7"/>
      <c r="J34468" s="7"/>
      <c r="K34468" s="7"/>
      <c r="N34468" s="7"/>
    </row>
    <row r="34469" spans="4:14" s="1" customFormat="1">
      <c r="D34469" s="32"/>
      <c r="G34469" s="32"/>
      <c r="I34469" s="7"/>
      <c r="J34469" s="7"/>
      <c r="K34469" s="7"/>
      <c r="N34469" s="7"/>
    </row>
    <row r="34470" spans="4:14" s="1" customFormat="1">
      <c r="D34470" s="32"/>
      <c r="G34470" s="32"/>
      <c r="I34470" s="7"/>
      <c r="J34470" s="7"/>
      <c r="K34470" s="7"/>
      <c r="N34470" s="7"/>
    </row>
    <row r="34471" spans="4:14" s="1" customFormat="1">
      <c r="D34471" s="32"/>
      <c r="G34471" s="32"/>
      <c r="I34471" s="7"/>
      <c r="J34471" s="7"/>
      <c r="K34471" s="7"/>
      <c r="N34471" s="7"/>
    </row>
    <row r="34472" spans="4:14" s="1" customFormat="1">
      <c r="D34472" s="32"/>
      <c r="G34472" s="32"/>
      <c r="I34472" s="7"/>
      <c r="J34472" s="7"/>
      <c r="K34472" s="7"/>
      <c r="N34472" s="7"/>
    </row>
    <row r="34473" spans="4:14" s="1" customFormat="1">
      <c r="D34473" s="32"/>
      <c r="G34473" s="32"/>
      <c r="I34473" s="7"/>
      <c r="J34473" s="7"/>
      <c r="K34473" s="7"/>
      <c r="N34473" s="7"/>
    </row>
    <row r="34474" spans="4:14" s="1" customFormat="1">
      <c r="D34474" s="32"/>
      <c r="G34474" s="32"/>
      <c r="I34474" s="7"/>
      <c r="J34474" s="7"/>
      <c r="K34474" s="7"/>
      <c r="N34474" s="7"/>
    </row>
    <row r="34475" spans="4:14" s="1" customFormat="1">
      <c r="D34475" s="32"/>
      <c r="G34475" s="32"/>
      <c r="I34475" s="7"/>
      <c r="J34475" s="7"/>
      <c r="K34475" s="7"/>
      <c r="N34475" s="7"/>
    </row>
    <row r="34476" spans="4:14" s="1" customFormat="1">
      <c r="D34476" s="32"/>
      <c r="G34476" s="32"/>
      <c r="I34476" s="7"/>
      <c r="J34476" s="7"/>
      <c r="K34476" s="7"/>
      <c r="N34476" s="7"/>
    </row>
    <row r="34477" spans="4:14" s="1" customFormat="1">
      <c r="D34477" s="32"/>
      <c r="G34477" s="32"/>
      <c r="I34477" s="7"/>
      <c r="J34477" s="7"/>
      <c r="K34477" s="7"/>
      <c r="N34477" s="7"/>
    </row>
    <row r="34478" spans="4:14" s="1" customFormat="1">
      <c r="D34478" s="32"/>
      <c r="G34478" s="32"/>
      <c r="I34478" s="7"/>
      <c r="J34478" s="7"/>
      <c r="K34478" s="7"/>
      <c r="N34478" s="7"/>
    </row>
    <row r="34479" spans="4:14" s="1" customFormat="1">
      <c r="D34479" s="32"/>
      <c r="G34479" s="32"/>
      <c r="I34479" s="7"/>
      <c r="J34479" s="7"/>
      <c r="K34479" s="7"/>
      <c r="N34479" s="7"/>
    </row>
    <row r="34480" spans="4:14" s="1" customFormat="1">
      <c r="D34480" s="32"/>
      <c r="G34480" s="32"/>
      <c r="I34480" s="7"/>
      <c r="J34480" s="7"/>
      <c r="K34480" s="7"/>
      <c r="N34480" s="7"/>
    </row>
    <row r="34481" spans="4:14" s="1" customFormat="1">
      <c r="D34481" s="32"/>
      <c r="G34481" s="32"/>
      <c r="I34481" s="7"/>
      <c r="J34481" s="7"/>
      <c r="K34481" s="7"/>
      <c r="N34481" s="7"/>
    </row>
    <row r="34482" spans="4:14" s="1" customFormat="1">
      <c r="D34482" s="32"/>
      <c r="G34482" s="32"/>
      <c r="I34482" s="7"/>
      <c r="J34482" s="7"/>
      <c r="K34482" s="7"/>
      <c r="N34482" s="7"/>
    </row>
    <row r="34483" spans="4:14" s="1" customFormat="1">
      <c r="D34483" s="32"/>
      <c r="G34483" s="32"/>
      <c r="I34483" s="7"/>
      <c r="J34483" s="7"/>
      <c r="K34483" s="7"/>
      <c r="N34483" s="7"/>
    </row>
    <row r="34484" spans="4:14" s="1" customFormat="1">
      <c r="D34484" s="32"/>
      <c r="G34484" s="32"/>
      <c r="I34484" s="7"/>
      <c r="J34484" s="7"/>
      <c r="K34484" s="7"/>
      <c r="N34484" s="7"/>
    </row>
    <row r="34485" spans="4:14" s="1" customFormat="1">
      <c r="D34485" s="32"/>
      <c r="G34485" s="32"/>
      <c r="I34485" s="7"/>
      <c r="J34485" s="7"/>
      <c r="K34485" s="7"/>
      <c r="N34485" s="7"/>
    </row>
    <row r="34486" spans="4:14" s="1" customFormat="1">
      <c r="D34486" s="32"/>
      <c r="G34486" s="32"/>
      <c r="I34486" s="7"/>
      <c r="J34486" s="7"/>
      <c r="K34486" s="7"/>
      <c r="N34486" s="7"/>
    </row>
    <row r="34487" spans="4:14" s="1" customFormat="1">
      <c r="D34487" s="32"/>
      <c r="G34487" s="32"/>
      <c r="I34487" s="7"/>
      <c r="J34487" s="7"/>
      <c r="K34487" s="7"/>
      <c r="N34487" s="7"/>
    </row>
    <row r="34488" spans="4:14" s="1" customFormat="1">
      <c r="D34488" s="32"/>
      <c r="G34488" s="32"/>
      <c r="I34488" s="7"/>
      <c r="J34488" s="7"/>
      <c r="K34488" s="7"/>
      <c r="N34488" s="7"/>
    </row>
    <row r="34489" spans="4:14" s="1" customFormat="1">
      <c r="D34489" s="32"/>
      <c r="G34489" s="32"/>
      <c r="I34489" s="7"/>
      <c r="J34489" s="7"/>
      <c r="K34489" s="7"/>
      <c r="N34489" s="7"/>
    </row>
    <row r="34490" spans="4:14" s="1" customFormat="1">
      <c r="D34490" s="32"/>
      <c r="G34490" s="32"/>
      <c r="I34490" s="7"/>
      <c r="J34490" s="7"/>
      <c r="K34490" s="7"/>
      <c r="N34490" s="7"/>
    </row>
    <row r="34491" spans="4:14" s="1" customFormat="1">
      <c r="D34491" s="32"/>
      <c r="G34491" s="32"/>
      <c r="I34491" s="7"/>
      <c r="J34491" s="7"/>
      <c r="K34491" s="7"/>
      <c r="N34491" s="7"/>
    </row>
    <row r="34492" spans="4:14" s="1" customFormat="1">
      <c r="D34492" s="32"/>
      <c r="G34492" s="32"/>
      <c r="I34492" s="7"/>
      <c r="J34492" s="7"/>
      <c r="K34492" s="7"/>
      <c r="N34492" s="7"/>
    </row>
    <row r="34493" spans="4:14" s="1" customFormat="1">
      <c r="D34493" s="32"/>
      <c r="G34493" s="32"/>
      <c r="I34493" s="7"/>
      <c r="J34493" s="7"/>
      <c r="K34493" s="7"/>
      <c r="N34493" s="7"/>
    </row>
    <row r="34494" spans="4:14" s="1" customFormat="1">
      <c r="D34494" s="32"/>
      <c r="G34494" s="32"/>
      <c r="I34494" s="7"/>
      <c r="J34494" s="7"/>
      <c r="K34494" s="7"/>
      <c r="N34494" s="7"/>
    </row>
    <row r="34495" spans="4:14" s="1" customFormat="1">
      <c r="D34495" s="32"/>
      <c r="G34495" s="32"/>
      <c r="I34495" s="7"/>
      <c r="J34495" s="7"/>
      <c r="K34495" s="7"/>
      <c r="N34495" s="7"/>
    </row>
    <row r="34496" spans="4:14" s="1" customFormat="1">
      <c r="D34496" s="32"/>
      <c r="G34496" s="32"/>
      <c r="I34496" s="7"/>
      <c r="J34496" s="7"/>
      <c r="K34496" s="7"/>
      <c r="N34496" s="7"/>
    </row>
    <row r="34497" spans="4:14" s="1" customFormat="1">
      <c r="D34497" s="32"/>
      <c r="G34497" s="32"/>
      <c r="I34497" s="7"/>
      <c r="J34497" s="7"/>
      <c r="K34497" s="7"/>
      <c r="N34497" s="7"/>
    </row>
    <row r="34498" spans="4:14" s="1" customFormat="1">
      <c r="D34498" s="32"/>
      <c r="G34498" s="32"/>
      <c r="I34498" s="7"/>
      <c r="J34498" s="7"/>
      <c r="K34498" s="7"/>
      <c r="N34498" s="7"/>
    </row>
    <row r="34499" spans="4:14" s="1" customFormat="1">
      <c r="D34499" s="32"/>
      <c r="G34499" s="32"/>
      <c r="I34499" s="7"/>
      <c r="J34499" s="7"/>
      <c r="K34499" s="7"/>
      <c r="N34499" s="7"/>
    </row>
    <row r="34500" spans="4:14" s="1" customFormat="1">
      <c r="D34500" s="32"/>
      <c r="G34500" s="32"/>
      <c r="I34500" s="7"/>
      <c r="J34500" s="7"/>
      <c r="K34500" s="7"/>
      <c r="N34500" s="7"/>
    </row>
    <row r="34501" spans="4:14" s="1" customFormat="1">
      <c r="D34501" s="32"/>
      <c r="G34501" s="32"/>
      <c r="I34501" s="7"/>
      <c r="J34501" s="7"/>
      <c r="K34501" s="7"/>
      <c r="N34501" s="7"/>
    </row>
    <row r="34502" spans="4:14" s="1" customFormat="1">
      <c r="D34502" s="32"/>
      <c r="G34502" s="32"/>
      <c r="I34502" s="7"/>
      <c r="J34502" s="7"/>
      <c r="K34502" s="7"/>
      <c r="N34502" s="7"/>
    </row>
    <row r="34503" spans="4:14" s="1" customFormat="1">
      <c r="D34503" s="32"/>
      <c r="G34503" s="32"/>
      <c r="I34503" s="7"/>
      <c r="J34503" s="7"/>
      <c r="K34503" s="7"/>
      <c r="N34503" s="7"/>
    </row>
    <row r="34504" spans="4:14" s="1" customFormat="1">
      <c r="D34504" s="32"/>
      <c r="G34504" s="32"/>
      <c r="I34504" s="7"/>
      <c r="J34504" s="7"/>
      <c r="K34504" s="7"/>
      <c r="N34504" s="7"/>
    </row>
    <row r="34505" spans="4:14" s="1" customFormat="1">
      <c r="D34505" s="32"/>
      <c r="G34505" s="32"/>
      <c r="I34505" s="7"/>
      <c r="J34505" s="7"/>
      <c r="K34505" s="7"/>
      <c r="N34505" s="7"/>
    </row>
    <row r="34506" spans="4:14" s="1" customFormat="1">
      <c r="D34506" s="32"/>
      <c r="G34506" s="32"/>
      <c r="I34506" s="7"/>
      <c r="J34506" s="7"/>
      <c r="K34506" s="7"/>
      <c r="N34506" s="7"/>
    </row>
    <row r="34507" spans="4:14" s="1" customFormat="1">
      <c r="D34507" s="32"/>
      <c r="G34507" s="32"/>
      <c r="I34507" s="7"/>
      <c r="J34507" s="7"/>
      <c r="K34507" s="7"/>
      <c r="N34507" s="7"/>
    </row>
    <row r="34508" spans="4:14" s="1" customFormat="1">
      <c r="D34508" s="32"/>
      <c r="G34508" s="32"/>
      <c r="I34508" s="7"/>
      <c r="J34508" s="7"/>
      <c r="K34508" s="7"/>
      <c r="N34508" s="7"/>
    </row>
    <row r="34509" spans="4:14" s="1" customFormat="1">
      <c r="D34509" s="32"/>
      <c r="G34509" s="32"/>
      <c r="I34509" s="7"/>
      <c r="J34509" s="7"/>
      <c r="K34509" s="7"/>
      <c r="N34509" s="7"/>
    </row>
    <row r="34510" spans="4:14" s="1" customFormat="1">
      <c r="D34510" s="32"/>
      <c r="G34510" s="32"/>
      <c r="I34510" s="7"/>
      <c r="J34510" s="7"/>
      <c r="K34510" s="7"/>
      <c r="N34510" s="7"/>
    </row>
    <row r="34511" spans="4:14" s="1" customFormat="1">
      <c r="D34511" s="32"/>
      <c r="G34511" s="32"/>
      <c r="I34511" s="7"/>
      <c r="J34511" s="7"/>
      <c r="K34511" s="7"/>
      <c r="N34511" s="7"/>
    </row>
    <row r="34512" spans="4:14" s="1" customFormat="1">
      <c r="D34512" s="32"/>
      <c r="G34512" s="32"/>
      <c r="I34512" s="7"/>
      <c r="J34512" s="7"/>
      <c r="K34512" s="7"/>
      <c r="N34512" s="7"/>
    </row>
    <row r="34513" spans="4:14" s="1" customFormat="1">
      <c r="D34513" s="32"/>
      <c r="G34513" s="32"/>
      <c r="I34513" s="7"/>
      <c r="J34513" s="7"/>
      <c r="K34513" s="7"/>
      <c r="N34513" s="7"/>
    </row>
    <row r="34514" spans="4:14" s="1" customFormat="1">
      <c r="D34514" s="32"/>
      <c r="G34514" s="32"/>
      <c r="I34514" s="7"/>
      <c r="J34514" s="7"/>
      <c r="K34514" s="7"/>
      <c r="N34514" s="7"/>
    </row>
    <row r="34515" spans="4:14" s="1" customFormat="1">
      <c r="D34515" s="32"/>
      <c r="G34515" s="32"/>
      <c r="I34515" s="7"/>
      <c r="J34515" s="7"/>
      <c r="K34515" s="7"/>
      <c r="N34515" s="7"/>
    </row>
    <row r="34516" spans="4:14" s="1" customFormat="1">
      <c r="D34516" s="32"/>
      <c r="G34516" s="32"/>
      <c r="I34516" s="7"/>
      <c r="J34516" s="7"/>
      <c r="K34516" s="7"/>
      <c r="N34516" s="7"/>
    </row>
    <row r="34517" spans="4:14" s="1" customFormat="1">
      <c r="D34517" s="32"/>
      <c r="G34517" s="32"/>
      <c r="I34517" s="7"/>
      <c r="J34517" s="7"/>
      <c r="K34517" s="7"/>
      <c r="N34517" s="7"/>
    </row>
    <row r="34518" spans="4:14" s="1" customFormat="1">
      <c r="D34518" s="32"/>
      <c r="G34518" s="32"/>
      <c r="I34518" s="7"/>
      <c r="J34518" s="7"/>
      <c r="K34518" s="7"/>
      <c r="N34518" s="7"/>
    </row>
    <row r="34519" spans="4:14" s="1" customFormat="1">
      <c r="D34519" s="32"/>
      <c r="G34519" s="32"/>
      <c r="I34519" s="7"/>
      <c r="J34519" s="7"/>
      <c r="K34519" s="7"/>
      <c r="N34519" s="7"/>
    </row>
    <row r="34520" spans="4:14" s="1" customFormat="1">
      <c r="D34520" s="32"/>
      <c r="G34520" s="32"/>
      <c r="I34520" s="7"/>
      <c r="J34520" s="7"/>
      <c r="K34520" s="7"/>
      <c r="N34520" s="7"/>
    </row>
    <row r="34521" spans="4:14" s="1" customFormat="1">
      <c r="D34521" s="32"/>
      <c r="G34521" s="32"/>
      <c r="I34521" s="7"/>
      <c r="J34521" s="7"/>
      <c r="K34521" s="7"/>
      <c r="N34521" s="7"/>
    </row>
    <row r="34522" spans="4:14" s="1" customFormat="1">
      <c r="D34522" s="32"/>
      <c r="G34522" s="32"/>
      <c r="I34522" s="7"/>
      <c r="J34522" s="7"/>
      <c r="K34522" s="7"/>
      <c r="N34522" s="7"/>
    </row>
    <row r="34523" spans="4:14" s="1" customFormat="1">
      <c r="D34523" s="32"/>
      <c r="G34523" s="32"/>
      <c r="I34523" s="7"/>
      <c r="J34523" s="7"/>
      <c r="K34523" s="7"/>
      <c r="N34523" s="7"/>
    </row>
    <row r="34524" spans="4:14" s="1" customFormat="1">
      <c r="D34524" s="32"/>
      <c r="G34524" s="32"/>
      <c r="I34524" s="7"/>
      <c r="J34524" s="7"/>
      <c r="K34524" s="7"/>
      <c r="N34524" s="7"/>
    </row>
    <row r="34525" spans="4:14" s="1" customFormat="1">
      <c r="D34525" s="32"/>
      <c r="G34525" s="32"/>
      <c r="I34525" s="7"/>
      <c r="J34525" s="7"/>
      <c r="K34525" s="7"/>
      <c r="N34525" s="7"/>
    </row>
    <row r="34526" spans="4:14" s="1" customFormat="1">
      <c r="D34526" s="32"/>
      <c r="G34526" s="32"/>
      <c r="I34526" s="7"/>
      <c r="J34526" s="7"/>
      <c r="K34526" s="7"/>
      <c r="N34526" s="7"/>
    </row>
    <row r="34527" spans="4:14" s="1" customFormat="1">
      <c r="D34527" s="32"/>
      <c r="G34527" s="32"/>
      <c r="I34527" s="7"/>
      <c r="J34527" s="7"/>
      <c r="K34527" s="7"/>
      <c r="N34527" s="7"/>
    </row>
    <row r="34528" spans="4:14" s="1" customFormat="1">
      <c r="D34528" s="32"/>
      <c r="G34528" s="32"/>
      <c r="I34528" s="7"/>
      <c r="J34528" s="7"/>
      <c r="K34528" s="7"/>
      <c r="N34528" s="7"/>
    </row>
    <row r="34529" spans="4:14" s="1" customFormat="1">
      <c r="D34529" s="32"/>
      <c r="G34529" s="32"/>
      <c r="I34529" s="7"/>
      <c r="J34529" s="7"/>
      <c r="K34529" s="7"/>
      <c r="N34529" s="7"/>
    </row>
    <row r="34530" spans="4:14" s="1" customFormat="1">
      <c r="D34530" s="32"/>
      <c r="G34530" s="32"/>
      <c r="I34530" s="7"/>
      <c r="J34530" s="7"/>
      <c r="K34530" s="7"/>
      <c r="N34530" s="7"/>
    </row>
    <row r="34531" spans="4:14" s="1" customFormat="1">
      <c r="D34531" s="32"/>
      <c r="G34531" s="32"/>
      <c r="I34531" s="7"/>
      <c r="J34531" s="7"/>
      <c r="K34531" s="7"/>
      <c r="N34531" s="7"/>
    </row>
    <row r="34532" spans="4:14" s="1" customFormat="1">
      <c r="D34532" s="32"/>
      <c r="G34532" s="32"/>
      <c r="I34532" s="7"/>
      <c r="J34532" s="7"/>
      <c r="K34532" s="7"/>
      <c r="N34532" s="7"/>
    </row>
    <row r="34533" spans="4:14" s="1" customFormat="1">
      <c r="D34533" s="32"/>
      <c r="G34533" s="32"/>
      <c r="I34533" s="7"/>
      <c r="J34533" s="7"/>
      <c r="K34533" s="7"/>
      <c r="N34533" s="7"/>
    </row>
    <row r="34534" spans="4:14" s="1" customFormat="1">
      <c r="D34534" s="32"/>
      <c r="G34534" s="32"/>
      <c r="I34534" s="7"/>
      <c r="J34534" s="7"/>
      <c r="K34534" s="7"/>
      <c r="N34534" s="7"/>
    </row>
    <row r="34535" spans="4:14" s="1" customFormat="1">
      <c r="D34535" s="32"/>
      <c r="G34535" s="32"/>
      <c r="I34535" s="7"/>
      <c r="J34535" s="7"/>
      <c r="K34535" s="7"/>
      <c r="N34535" s="7"/>
    </row>
    <row r="34536" spans="4:14" s="1" customFormat="1">
      <c r="D34536" s="32"/>
      <c r="G34536" s="32"/>
      <c r="I34536" s="7"/>
      <c r="J34536" s="7"/>
      <c r="K34536" s="7"/>
      <c r="N34536" s="7"/>
    </row>
    <row r="34537" spans="4:14" s="1" customFormat="1">
      <c r="D34537" s="32"/>
      <c r="G34537" s="32"/>
      <c r="I34537" s="7"/>
      <c r="J34537" s="7"/>
      <c r="K34537" s="7"/>
      <c r="N34537" s="7"/>
    </row>
    <row r="34538" spans="4:14" s="1" customFormat="1">
      <c r="D34538" s="32"/>
      <c r="G34538" s="32"/>
      <c r="I34538" s="7"/>
      <c r="J34538" s="7"/>
      <c r="K34538" s="7"/>
      <c r="N34538" s="7"/>
    </row>
    <row r="34539" spans="4:14" s="1" customFormat="1">
      <c r="D34539" s="32"/>
      <c r="G34539" s="32"/>
      <c r="I34539" s="7"/>
      <c r="J34539" s="7"/>
      <c r="K34539" s="7"/>
      <c r="N34539" s="7"/>
    </row>
    <row r="34540" spans="4:14" s="1" customFormat="1">
      <c r="D34540" s="32"/>
      <c r="G34540" s="32"/>
      <c r="I34540" s="7"/>
      <c r="J34540" s="7"/>
      <c r="K34540" s="7"/>
      <c r="N34540" s="7"/>
    </row>
    <row r="34541" spans="4:14" s="1" customFormat="1">
      <c r="D34541" s="32"/>
      <c r="G34541" s="32"/>
      <c r="I34541" s="7"/>
      <c r="J34541" s="7"/>
      <c r="K34541" s="7"/>
      <c r="N34541" s="7"/>
    </row>
    <row r="34542" spans="4:14" s="1" customFormat="1">
      <c r="D34542" s="32"/>
      <c r="G34542" s="32"/>
      <c r="I34542" s="7"/>
      <c r="J34542" s="7"/>
      <c r="K34542" s="7"/>
      <c r="N34542" s="7"/>
    </row>
    <row r="34543" spans="4:14" s="1" customFormat="1">
      <c r="D34543" s="32"/>
      <c r="G34543" s="32"/>
      <c r="I34543" s="7"/>
      <c r="J34543" s="7"/>
      <c r="K34543" s="7"/>
      <c r="N34543" s="7"/>
    </row>
    <row r="34544" spans="4:14" s="1" customFormat="1">
      <c r="D34544" s="32"/>
      <c r="G34544" s="32"/>
      <c r="I34544" s="7"/>
      <c r="J34544" s="7"/>
      <c r="K34544" s="7"/>
      <c r="N34544" s="7"/>
    </row>
    <row r="34545" spans="4:14" s="1" customFormat="1">
      <c r="D34545" s="32"/>
      <c r="G34545" s="32"/>
      <c r="I34545" s="7"/>
      <c r="J34545" s="7"/>
      <c r="K34545" s="7"/>
      <c r="N34545" s="7"/>
    </row>
    <row r="34546" spans="4:14" s="1" customFormat="1">
      <c r="D34546" s="32"/>
      <c r="G34546" s="32"/>
      <c r="I34546" s="7"/>
      <c r="J34546" s="7"/>
      <c r="K34546" s="7"/>
      <c r="N34546" s="7"/>
    </row>
    <row r="34547" spans="4:14" s="1" customFormat="1">
      <c r="D34547" s="32"/>
      <c r="G34547" s="32"/>
      <c r="I34547" s="7"/>
      <c r="J34547" s="7"/>
      <c r="K34547" s="7"/>
      <c r="N34547" s="7"/>
    </row>
    <row r="34548" spans="4:14" s="1" customFormat="1">
      <c r="D34548" s="32"/>
      <c r="G34548" s="32"/>
      <c r="I34548" s="7"/>
      <c r="J34548" s="7"/>
      <c r="K34548" s="7"/>
      <c r="N34548" s="7"/>
    </row>
    <row r="34549" spans="4:14" s="1" customFormat="1">
      <c r="D34549" s="32"/>
      <c r="G34549" s="32"/>
      <c r="I34549" s="7"/>
      <c r="J34549" s="7"/>
      <c r="K34549" s="7"/>
      <c r="N34549" s="7"/>
    </row>
    <row r="34550" spans="4:14" s="1" customFormat="1">
      <c r="D34550" s="32"/>
      <c r="G34550" s="32"/>
      <c r="I34550" s="7"/>
      <c r="J34550" s="7"/>
      <c r="K34550" s="7"/>
      <c r="N34550" s="7"/>
    </row>
    <row r="34551" spans="4:14" s="1" customFormat="1">
      <c r="D34551" s="32"/>
      <c r="G34551" s="32"/>
      <c r="I34551" s="7"/>
      <c r="J34551" s="7"/>
      <c r="K34551" s="7"/>
      <c r="N34551" s="7"/>
    </row>
    <row r="34552" spans="4:14" s="1" customFormat="1">
      <c r="D34552" s="32"/>
      <c r="G34552" s="32"/>
      <c r="I34552" s="7"/>
      <c r="J34552" s="7"/>
      <c r="K34552" s="7"/>
      <c r="N34552" s="7"/>
    </row>
    <row r="34553" spans="4:14" s="1" customFormat="1">
      <c r="D34553" s="32"/>
      <c r="G34553" s="32"/>
      <c r="I34553" s="7"/>
      <c r="J34553" s="7"/>
      <c r="K34553" s="7"/>
      <c r="N34553" s="7"/>
    </row>
    <row r="34554" spans="4:14" s="1" customFormat="1">
      <c r="D34554" s="32"/>
      <c r="G34554" s="32"/>
      <c r="I34554" s="7"/>
      <c r="J34554" s="7"/>
      <c r="K34554" s="7"/>
      <c r="N34554" s="7"/>
    </row>
    <row r="34555" spans="4:14" s="1" customFormat="1">
      <c r="D34555" s="32"/>
      <c r="G34555" s="32"/>
      <c r="I34555" s="7"/>
      <c r="J34555" s="7"/>
      <c r="K34555" s="7"/>
      <c r="N34555" s="7"/>
    </row>
    <row r="34556" spans="4:14" s="1" customFormat="1">
      <c r="D34556" s="32"/>
      <c r="G34556" s="32"/>
      <c r="I34556" s="7"/>
      <c r="J34556" s="7"/>
      <c r="K34556" s="7"/>
      <c r="N34556" s="7"/>
    </row>
    <row r="34557" spans="4:14" s="1" customFormat="1">
      <c r="D34557" s="32"/>
      <c r="G34557" s="32"/>
      <c r="I34557" s="7"/>
      <c r="J34557" s="7"/>
      <c r="K34557" s="7"/>
      <c r="N34557" s="7"/>
    </row>
    <row r="34558" spans="4:14" s="1" customFormat="1">
      <c r="D34558" s="32"/>
      <c r="G34558" s="32"/>
      <c r="I34558" s="7"/>
      <c r="J34558" s="7"/>
      <c r="K34558" s="7"/>
      <c r="N34558" s="7"/>
    </row>
    <row r="34559" spans="4:14" s="1" customFormat="1">
      <c r="D34559" s="32"/>
      <c r="G34559" s="32"/>
      <c r="I34559" s="7"/>
      <c r="J34559" s="7"/>
      <c r="K34559" s="7"/>
      <c r="N34559" s="7"/>
    </row>
    <row r="34560" spans="4:14" s="1" customFormat="1">
      <c r="D34560" s="32"/>
      <c r="G34560" s="32"/>
      <c r="I34560" s="7"/>
      <c r="J34560" s="7"/>
      <c r="K34560" s="7"/>
      <c r="N34560" s="7"/>
    </row>
    <row r="34561" spans="4:14" s="1" customFormat="1">
      <c r="D34561" s="32"/>
      <c r="G34561" s="32"/>
      <c r="I34561" s="7"/>
      <c r="J34561" s="7"/>
      <c r="K34561" s="7"/>
      <c r="N34561" s="7"/>
    </row>
    <row r="34562" spans="4:14" s="1" customFormat="1">
      <c r="D34562" s="32"/>
      <c r="G34562" s="32"/>
      <c r="I34562" s="7"/>
      <c r="J34562" s="7"/>
      <c r="K34562" s="7"/>
      <c r="N34562" s="7"/>
    </row>
    <row r="34563" spans="4:14" s="1" customFormat="1">
      <c r="D34563" s="32"/>
      <c r="G34563" s="32"/>
      <c r="I34563" s="7"/>
      <c r="J34563" s="7"/>
      <c r="K34563" s="7"/>
      <c r="N34563" s="7"/>
    </row>
    <row r="34564" spans="4:14" s="1" customFormat="1">
      <c r="D34564" s="32"/>
      <c r="G34564" s="32"/>
      <c r="I34564" s="7"/>
      <c r="J34564" s="7"/>
      <c r="K34564" s="7"/>
      <c r="N34564" s="7"/>
    </row>
    <row r="34565" spans="4:14" s="1" customFormat="1">
      <c r="D34565" s="32"/>
      <c r="G34565" s="32"/>
      <c r="I34565" s="7"/>
      <c r="J34565" s="7"/>
      <c r="K34565" s="7"/>
      <c r="N34565" s="7"/>
    </row>
    <row r="34566" spans="4:14" s="1" customFormat="1">
      <c r="D34566" s="32"/>
      <c r="G34566" s="32"/>
      <c r="I34566" s="7"/>
      <c r="J34566" s="7"/>
      <c r="K34566" s="7"/>
      <c r="N34566" s="7"/>
    </row>
    <row r="34567" spans="4:14" s="1" customFormat="1">
      <c r="D34567" s="32"/>
      <c r="G34567" s="32"/>
      <c r="I34567" s="7"/>
      <c r="J34567" s="7"/>
      <c r="K34567" s="7"/>
      <c r="N34567" s="7"/>
    </row>
    <row r="34568" spans="4:14" s="1" customFormat="1">
      <c r="D34568" s="32"/>
      <c r="G34568" s="32"/>
      <c r="I34568" s="7"/>
      <c r="J34568" s="7"/>
      <c r="K34568" s="7"/>
      <c r="N34568" s="7"/>
    </row>
    <row r="34569" spans="4:14" s="1" customFormat="1">
      <c r="D34569" s="32"/>
      <c r="G34569" s="32"/>
      <c r="I34569" s="7"/>
      <c r="J34569" s="7"/>
      <c r="K34569" s="7"/>
      <c r="N34569" s="7"/>
    </row>
    <row r="34570" spans="4:14" s="1" customFormat="1">
      <c r="D34570" s="32"/>
      <c r="G34570" s="32"/>
      <c r="I34570" s="7"/>
      <c r="J34570" s="7"/>
      <c r="K34570" s="7"/>
      <c r="N34570" s="7"/>
    </row>
    <row r="34571" spans="4:14" s="1" customFormat="1">
      <c r="D34571" s="32"/>
      <c r="G34571" s="32"/>
      <c r="I34571" s="7"/>
      <c r="J34571" s="7"/>
      <c r="K34571" s="7"/>
      <c r="N34571" s="7"/>
    </row>
    <row r="34572" spans="4:14" s="1" customFormat="1">
      <c r="D34572" s="32"/>
      <c r="G34572" s="32"/>
      <c r="I34572" s="7"/>
      <c r="J34572" s="7"/>
      <c r="K34572" s="7"/>
      <c r="N34572" s="7"/>
    </row>
    <row r="34573" spans="4:14" s="1" customFormat="1">
      <c r="D34573" s="32"/>
      <c r="G34573" s="32"/>
      <c r="I34573" s="7"/>
      <c r="J34573" s="7"/>
      <c r="K34573" s="7"/>
      <c r="N34573" s="7"/>
    </row>
    <row r="34574" spans="4:14" s="1" customFormat="1">
      <c r="D34574" s="32"/>
      <c r="G34574" s="32"/>
      <c r="I34574" s="7"/>
      <c r="J34574" s="7"/>
      <c r="K34574" s="7"/>
      <c r="N34574" s="7"/>
    </row>
    <row r="34575" spans="4:14" s="1" customFormat="1">
      <c r="D34575" s="32"/>
      <c r="G34575" s="32"/>
      <c r="I34575" s="7"/>
      <c r="J34575" s="7"/>
      <c r="K34575" s="7"/>
      <c r="N34575" s="7"/>
    </row>
    <row r="34576" spans="4:14" s="1" customFormat="1">
      <c r="D34576" s="32"/>
      <c r="G34576" s="32"/>
      <c r="I34576" s="7"/>
      <c r="J34576" s="7"/>
      <c r="K34576" s="7"/>
      <c r="N34576" s="7"/>
    </row>
    <row r="34577" spans="4:14" s="1" customFormat="1">
      <c r="D34577" s="32"/>
      <c r="G34577" s="32"/>
      <c r="I34577" s="7"/>
      <c r="J34577" s="7"/>
      <c r="K34577" s="7"/>
      <c r="N34577" s="7"/>
    </row>
    <row r="34578" spans="4:14" s="1" customFormat="1">
      <c r="D34578" s="32"/>
      <c r="G34578" s="32"/>
      <c r="I34578" s="7"/>
      <c r="J34578" s="7"/>
      <c r="K34578" s="7"/>
      <c r="N34578" s="7"/>
    </row>
    <row r="34579" spans="4:14" s="1" customFormat="1">
      <c r="D34579" s="32"/>
      <c r="G34579" s="32"/>
      <c r="I34579" s="7"/>
      <c r="J34579" s="7"/>
      <c r="K34579" s="7"/>
      <c r="N34579" s="7"/>
    </row>
    <row r="34580" spans="4:14" s="1" customFormat="1">
      <c r="D34580" s="32"/>
      <c r="G34580" s="32"/>
      <c r="I34580" s="7"/>
      <c r="J34580" s="7"/>
      <c r="K34580" s="7"/>
      <c r="N34580" s="7"/>
    </row>
    <row r="34581" spans="4:14" s="1" customFormat="1">
      <c r="D34581" s="32"/>
      <c r="G34581" s="32"/>
      <c r="I34581" s="7"/>
      <c r="J34581" s="7"/>
      <c r="K34581" s="7"/>
      <c r="N34581" s="7"/>
    </row>
    <row r="34582" spans="4:14" s="1" customFormat="1">
      <c r="D34582" s="32"/>
      <c r="G34582" s="32"/>
      <c r="I34582" s="7"/>
      <c r="J34582" s="7"/>
      <c r="K34582" s="7"/>
      <c r="N34582" s="7"/>
    </row>
    <row r="34583" spans="4:14" s="1" customFormat="1">
      <c r="D34583" s="32"/>
      <c r="G34583" s="32"/>
      <c r="I34583" s="7"/>
      <c r="J34583" s="7"/>
      <c r="K34583" s="7"/>
      <c r="N34583" s="7"/>
    </row>
    <row r="34584" spans="4:14" s="1" customFormat="1">
      <c r="D34584" s="32"/>
      <c r="G34584" s="32"/>
      <c r="I34584" s="7"/>
      <c r="J34584" s="7"/>
      <c r="K34584" s="7"/>
      <c r="N34584" s="7"/>
    </row>
    <row r="34585" spans="4:14" s="1" customFormat="1">
      <c r="D34585" s="32"/>
      <c r="G34585" s="32"/>
      <c r="I34585" s="7"/>
      <c r="J34585" s="7"/>
      <c r="K34585" s="7"/>
      <c r="N34585" s="7"/>
    </row>
    <row r="34586" spans="4:14" s="1" customFormat="1">
      <c r="D34586" s="32"/>
      <c r="G34586" s="32"/>
      <c r="I34586" s="7"/>
      <c r="J34586" s="7"/>
      <c r="K34586" s="7"/>
      <c r="N34586" s="7"/>
    </row>
    <row r="34587" spans="4:14" s="1" customFormat="1">
      <c r="D34587" s="32"/>
      <c r="G34587" s="32"/>
      <c r="I34587" s="7"/>
      <c r="J34587" s="7"/>
      <c r="K34587" s="7"/>
      <c r="N34587" s="7"/>
    </row>
    <row r="34588" spans="4:14" s="1" customFormat="1">
      <c r="D34588" s="32"/>
      <c r="G34588" s="32"/>
      <c r="I34588" s="7"/>
      <c r="J34588" s="7"/>
      <c r="K34588" s="7"/>
      <c r="N34588" s="7"/>
    </row>
    <row r="34589" spans="4:14" s="1" customFormat="1">
      <c r="D34589" s="32"/>
      <c r="G34589" s="32"/>
      <c r="I34589" s="7"/>
      <c r="J34589" s="7"/>
      <c r="K34589" s="7"/>
      <c r="N34589" s="7"/>
    </row>
    <row r="34590" spans="4:14" s="1" customFormat="1">
      <c r="D34590" s="32"/>
      <c r="G34590" s="32"/>
      <c r="I34590" s="7"/>
      <c r="J34590" s="7"/>
      <c r="K34590" s="7"/>
      <c r="N34590" s="7"/>
    </row>
    <row r="34591" spans="4:14" s="1" customFormat="1">
      <c r="D34591" s="32"/>
      <c r="G34591" s="32"/>
      <c r="I34591" s="7"/>
      <c r="J34591" s="7"/>
      <c r="K34591" s="7"/>
      <c r="N34591" s="7"/>
    </row>
    <row r="34592" spans="4:14" s="1" customFormat="1">
      <c r="D34592" s="32"/>
      <c r="G34592" s="32"/>
      <c r="I34592" s="7"/>
      <c r="J34592" s="7"/>
      <c r="K34592" s="7"/>
      <c r="N34592" s="7"/>
    </row>
    <row r="34593" spans="4:14" s="1" customFormat="1">
      <c r="D34593" s="32"/>
      <c r="G34593" s="32"/>
      <c r="I34593" s="7"/>
      <c r="J34593" s="7"/>
      <c r="K34593" s="7"/>
      <c r="N34593" s="7"/>
    </row>
    <row r="34594" spans="4:14" s="1" customFormat="1">
      <c r="D34594" s="32"/>
      <c r="G34594" s="32"/>
      <c r="I34594" s="7"/>
      <c r="J34594" s="7"/>
      <c r="K34594" s="7"/>
      <c r="N34594" s="7"/>
    </row>
    <row r="34595" spans="4:14" s="1" customFormat="1">
      <c r="D34595" s="32"/>
      <c r="G34595" s="32"/>
      <c r="I34595" s="7"/>
      <c r="J34595" s="7"/>
      <c r="K34595" s="7"/>
      <c r="N34595" s="7"/>
    </row>
    <row r="34596" spans="4:14" s="1" customFormat="1">
      <c r="D34596" s="32"/>
      <c r="G34596" s="32"/>
      <c r="I34596" s="7"/>
      <c r="J34596" s="7"/>
      <c r="K34596" s="7"/>
      <c r="N34596" s="7"/>
    </row>
    <row r="34597" spans="4:14" s="1" customFormat="1">
      <c r="D34597" s="32"/>
      <c r="G34597" s="32"/>
      <c r="I34597" s="7"/>
      <c r="J34597" s="7"/>
      <c r="K34597" s="7"/>
      <c r="N34597" s="7"/>
    </row>
    <row r="34598" spans="4:14" s="1" customFormat="1">
      <c r="D34598" s="32"/>
      <c r="G34598" s="32"/>
      <c r="I34598" s="7"/>
      <c r="J34598" s="7"/>
      <c r="K34598" s="7"/>
      <c r="N34598" s="7"/>
    </row>
    <row r="34599" spans="4:14" s="1" customFormat="1">
      <c r="D34599" s="32"/>
      <c r="G34599" s="32"/>
      <c r="I34599" s="7"/>
      <c r="J34599" s="7"/>
      <c r="K34599" s="7"/>
      <c r="N34599" s="7"/>
    </row>
    <row r="34600" spans="4:14" s="1" customFormat="1">
      <c r="D34600" s="32"/>
      <c r="G34600" s="32"/>
      <c r="I34600" s="7"/>
      <c r="J34600" s="7"/>
      <c r="K34600" s="7"/>
      <c r="N34600" s="7"/>
    </row>
    <row r="34601" spans="4:14" s="1" customFormat="1">
      <c r="D34601" s="32"/>
      <c r="G34601" s="32"/>
      <c r="I34601" s="7"/>
      <c r="J34601" s="7"/>
      <c r="K34601" s="7"/>
      <c r="N34601" s="7"/>
    </row>
    <row r="34602" spans="4:14" s="1" customFormat="1">
      <c r="D34602" s="32"/>
      <c r="G34602" s="32"/>
      <c r="I34602" s="7"/>
      <c r="J34602" s="7"/>
      <c r="K34602" s="7"/>
      <c r="N34602" s="7"/>
    </row>
    <row r="34603" spans="4:14" s="1" customFormat="1">
      <c r="D34603" s="32"/>
      <c r="G34603" s="32"/>
      <c r="I34603" s="7"/>
      <c r="J34603" s="7"/>
      <c r="K34603" s="7"/>
      <c r="N34603" s="7"/>
    </row>
    <row r="34604" spans="4:14" s="1" customFormat="1">
      <c r="D34604" s="32"/>
      <c r="G34604" s="32"/>
      <c r="I34604" s="7"/>
      <c r="J34604" s="7"/>
      <c r="K34604" s="7"/>
      <c r="N34604" s="7"/>
    </row>
    <row r="34605" spans="4:14" s="1" customFormat="1">
      <c r="D34605" s="32"/>
      <c r="G34605" s="32"/>
      <c r="I34605" s="7"/>
      <c r="J34605" s="7"/>
      <c r="K34605" s="7"/>
      <c r="N34605" s="7"/>
    </row>
    <row r="34606" spans="4:14" s="1" customFormat="1">
      <c r="D34606" s="32"/>
      <c r="G34606" s="32"/>
      <c r="I34606" s="7"/>
      <c r="J34606" s="7"/>
      <c r="K34606" s="7"/>
      <c r="N34606" s="7"/>
    </row>
    <row r="34607" spans="4:14" s="1" customFormat="1">
      <c r="D34607" s="32"/>
      <c r="G34607" s="32"/>
      <c r="I34607" s="7"/>
      <c r="J34607" s="7"/>
      <c r="K34607" s="7"/>
      <c r="N34607" s="7"/>
    </row>
    <row r="34608" spans="4:14" s="1" customFormat="1">
      <c r="D34608" s="32"/>
      <c r="G34608" s="32"/>
      <c r="I34608" s="7"/>
      <c r="J34608" s="7"/>
      <c r="K34608" s="7"/>
      <c r="N34608" s="7"/>
    </row>
    <row r="34609" spans="4:14" s="1" customFormat="1">
      <c r="D34609" s="32"/>
      <c r="G34609" s="32"/>
      <c r="I34609" s="7"/>
      <c r="J34609" s="7"/>
      <c r="K34609" s="7"/>
      <c r="N34609" s="7"/>
    </row>
    <row r="34610" spans="4:14" s="1" customFormat="1">
      <c r="D34610" s="32"/>
      <c r="G34610" s="32"/>
      <c r="I34610" s="7"/>
      <c r="J34610" s="7"/>
      <c r="K34610" s="7"/>
      <c r="N34610" s="7"/>
    </row>
    <row r="34611" spans="4:14" s="1" customFormat="1">
      <c r="D34611" s="32"/>
      <c r="G34611" s="32"/>
      <c r="I34611" s="7"/>
      <c r="J34611" s="7"/>
      <c r="K34611" s="7"/>
      <c r="N34611" s="7"/>
    </row>
    <row r="34612" spans="4:14" s="1" customFormat="1">
      <c r="D34612" s="32"/>
      <c r="G34612" s="32"/>
      <c r="I34612" s="7"/>
      <c r="J34612" s="7"/>
      <c r="K34612" s="7"/>
      <c r="N34612" s="7"/>
    </row>
    <row r="34613" spans="4:14" s="1" customFormat="1">
      <c r="D34613" s="32"/>
      <c r="G34613" s="32"/>
      <c r="I34613" s="7"/>
      <c r="J34613" s="7"/>
      <c r="K34613" s="7"/>
      <c r="N34613" s="7"/>
    </row>
    <row r="34614" spans="4:14" s="1" customFormat="1">
      <c r="D34614" s="32"/>
      <c r="G34614" s="32"/>
      <c r="I34614" s="7"/>
      <c r="J34614" s="7"/>
      <c r="K34614" s="7"/>
      <c r="N34614" s="7"/>
    </row>
    <row r="34615" spans="4:14" s="1" customFormat="1">
      <c r="D34615" s="32"/>
      <c r="G34615" s="32"/>
      <c r="I34615" s="7"/>
      <c r="J34615" s="7"/>
      <c r="K34615" s="7"/>
      <c r="N34615" s="7"/>
    </row>
    <row r="34616" spans="4:14" s="1" customFormat="1">
      <c r="D34616" s="32"/>
      <c r="G34616" s="32"/>
      <c r="I34616" s="7"/>
      <c r="J34616" s="7"/>
      <c r="K34616" s="7"/>
      <c r="N34616" s="7"/>
    </row>
    <row r="34617" spans="4:14" s="1" customFormat="1">
      <c r="D34617" s="32"/>
      <c r="G34617" s="32"/>
      <c r="I34617" s="7"/>
      <c r="J34617" s="7"/>
      <c r="K34617" s="7"/>
      <c r="N34617" s="7"/>
    </row>
    <row r="34618" spans="4:14" s="1" customFormat="1">
      <c r="D34618" s="32"/>
      <c r="G34618" s="32"/>
      <c r="I34618" s="7"/>
      <c r="J34618" s="7"/>
      <c r="K34618" s="7"/>
      <c r="N34618" s="7"/>
    </row>
    <row r="34619" spans="4:14" s="1" customFormat="1">
      <c r="D34619" s="32"/>
      <c r="G34619" s="32"/>
      <c r="I34619" s="7"/>
      <c r="J34619" s="7"/>
      <c r="K34619" s="7"/>
      <c r="N34619" s="7"/>
    </row>
    <row r="34620" spans="4:14" s="1" customFormat="1">
      <c r="D34620" s="32"/>
      <c r="G34620" s="32"/>
      <c r="I34620" s="7"/>
      <c r="J34620" s="7"/>
      <c r="K34620" s="7"/>
      <c r="N34620" s="7"/>
    </row>
    <row r="34621" spans="4:14" s="1" customFormat="1">
      <c r="D34621" s="32"/>
      <c r="G34621" s="32"/>
      <c r="I34621" s="7"/>
      <c r="J34621" s="7"/>
      <c r="K34621" s="7"/>
      <c r="N34621" s="7"/>
    </row>
    <row r="34622" spans="4:14" s="1" customFormat="1">
      <c r="D34622" s="32"/>
      <c r="G34622" s="32"/>
      <c r="I34622" s="7"/>
      <c r="J34622" s="7"/>
      <c r="K34622" s="7"/>
      <c r="N34622" s="7"/>
    </row>
    <row r="34623" spans="4:14" s="1" customFormat="1">
      <c r="D34623" s="32"/>
      <c r="G34623" s="32"/>
      <c r="I34623" s="7"/>
      <c r="J34623" s="7"/>
      <c r="K34623" s="7"/>
      <c r="N34623" s="7"/>
    </row>
    <row r="34624" spans="4:14" s="1" customFormat="1">
      <c r="D34624" s="32"/>
      <c r="G34624" s="32"/>
      <c r="I34624" s="7"/>
      <c r="J34624" s="7"/>
      <c r="K34624" s="7"/>
      <c r="N34624" s="7"/>
    </row>
    <row r="34625" spans="4:14" s="1" customFormat="1">
      <c r="D34625" s="32"/>
      <c r="G34625" s="32"/>
      <c r="I34625" s="7"/>
      <c r="J34625" s="7"/>
      <c r="K34625" s="7"/>
      <c r="N34625" s="7"/>
    </row>
    <row r="34626" spans="4:14" s="1" customFormat="1">
      <c r="D34626" s="32"/>
      <c r="G34626" s="32"/>
      <c r="I34626" s="7"/>
      <c r="J34626" s="7"/>
      <c r="K34626" s="7"/>
      <c r="N34626" s="7"/>
    </row>
    <row r="34627" spans="4:14" s="1" customFormat="1">
      <c r="D34627" s="32"/>
      <c r="G34627" s="32"/>
      <c r="I34627" s="7"/>
      <c r="J34627" s="7"/>
      <c r="K34627" s="7"/>
      <c r="N34627" s="7"/>
    </row>
    <row r="34628" spans="4:14" s="1" customFormat="1">
      <c r="D34628" s="32"/>
      <c r="G34628" s="32"/>
      <c r="I34628" s="7"/>
      <c r="J34628" s="7"/>
      <c r="K34628" s="7"/>
      <c r="N34628" s="7"/>
    </row>
    <row r="34629" spans="4:14" s="1" customFormat="1">
      <c r="D34629" s="32"/>
      <c r="G34629" s="32"/>
      <c r="I34629" s="7"/>
      <c r="J34629" s="7"/>
      <c r="K34629" s="7"/>
      <c r="N34629" s="7"/>
    </row>
    <row r="34630" spans="4:14" s="1" customFormat="1">
      <c r="D34630" s="32"/>
      <c r="G34630" s="32"/>
      <c r="I34630" s="7"/>
      <c r="J34630" s="7"/>
      <c r="K34630" s="7"/>
      <c r="N34630" s="7"/>
    </row>
    <row r="34631" spans="4:14" s="1" customFormat="1">
      <c r="D34631" s="32"/>
      <c r="G34631" s="32"/>
      <c r="I34631" s="7"/>
      <c r="J34631" s="7"/>
      <c r="K34631" s="7"/>
      <c r="N34631" s="7"/>
    </row>
    <row r="34632" spans="4:14" s="1" customFormat="1">
      <c r="D34632" s="32"/>
      <c r="G34632" s="32"/>
      <c r="I34632" s="7"/>
      <c r="J34632" s="7"/>
      <c r="K34632" s="7"/>
      <c r="N34632" s="7"/>
    </row>
    <row r="34633" spans="4:14" s="1" customFormat="1">
      <c r="D34633" s="32"/>
      <c r="G34633" s="32"/>
      <c r="I34633" s="7"/>
      <c r="J34633" s="7"/>
      <c r="K34633" s="7"/>
      <c r="N34633" s="7"/>
    </row>
    <row r="34634" spans="4:14" s="1" customFormat="1">
      <c r="D34634" s="32"/>
      <c r="G34634" s="32"/>
      <c r="I34634" s="7"/>
      <c r="J34634" s="7"/>
      <c r="K34634" s="7"/>
      <c r="N34634" s="7"/>
    </row>
    <row r="34635" spans="4:14" s="1" customFormat="1">
      <c r="D34635" s="32"/>
      <c r="G34635" s="32"/>
      <c r="I34635" s="7"/>
      <c r="J34635" s="7"/>
      <c r="K34635" s="7"/>
      <c r="N34635" s="7"/>
    </row>
    <row r="34636" spans="4:14" s="1" customFormat="1">
      <c r="D34636" s="32"/>
      <c r="G34636" s="32"/>
      <c r="I34636" s="7"/>
      <c r="J34636" s="7"/>
      <c r="K34636" s="7"/>
      <c r="N34636" s="7"/>
    </row>
    <row r="34637" spans="4:14" s="1" customFormat="1">
      <c r="D34637" s="32"/>
      <c r="G34637" s="32"/>
      <c r="I34637" s="7"/>
      <c r="J34637" s="7"/>
      <c r="K34637" s="7"/>
      <c r="N34637" s="7"/>
    </row>
    <row r="34638" spans="4:14" s="1" customFormat="1">
      <c r="D34638" s="32"/>
      <c r="G34638" s="32"/>
      <c r="I34638" s="7"/>
      <c r="J34638" s="7"/>
      <c r="K34638" s="7"/>
      <c r="N34638" s="7"/>
    </row>
    <row r="34639" spans="4:14" s="1" customFormat="1">
      <c r="D34639" s="32"/>
      <c r="G34639" s="32"/>
      <c r="I34639" s="7"/>
      <c r="J34639" s="7"/>
      <c r="K34639" s="7"/>
      <c r="N34639" s="7"/>
    </row>
    <row r="34640" spans="4:14" s="1" customFormat="1">
      <c r="D34640" s="32"/>
      <c r="G34640" s="32"/>
      <c r="I34640" s="7"/>
      <c r="J34640" s="7"/>
      <c r="K34640" s="7"/>
      <c r="N34640" s="7"/>
    </row>
    <row r="34641" spans="4:14" s="1" customFormat="1">
      <c r="D34641" s="32"/>
      <c r="G34641" s="32"/>
      <c r="I34641" s="7"/>
      <c r="J34641" s="7"/>
      <c r="K34641" s="7"/>
      <c r="N34641" s="7"/>
    </row>
    <row r="34642" spans="4:14" s="1" customFormat="1">
      <c r="D34642" s="32"/>
      <c r="G34642" s="32"/>
      <c r="I34642" s="7"/>
      <c r="J34642" s="7"/>
      <c r="K34642" s="7"/>
      <c r="N34642" s="7"/>
    </row>
    <row r="34643" spans="4:14" s="1" customFormat="1">
      <c r="D34643" s="32"/>
      <c r="G34643" s="32"/>
      <c r="I34643" s="7"/>
      <c r="J34643" s="7"/>
      <c r="K34643" s="7"/>
      <c r="N34643" s="7"/>
    </row>
    <row r="34644" spans="4:14" s="1" customFormat="1">
      <c r="D34644" s="32"/>
      <c r="G34644" s="32"/>
      <c r="I34644" s="7"/>
      <c r="J34644" s="7"/>
      <c r="K34644" s="7"/>
      <c r="N34644" s="7"/>
    </row>
    <row r="34645" spans="4:14" s="1" customFormat="1">
      <c r="D34645" s="32"/>
      <c r="G34645" s="32"/>
      <c r="I34645" s="7"/>
      <c r="J34645" s="7"/>
      <c r="K34645" s="7"/>
      <c r="N34645" s="7"/>
    </row>
    <row r="34646" spans="4:14" s="1" customFormat="1">
      <c r="D34646" s="32"/>
      <c r="G34646" s="32"/>
      <c r="I34646" s="7"/>
      <c r="J34646" s="7"/>
      <c r="K34646" s="7"/>
      <c r="N34646" s="7"/>
    </row>
    <row r="34647" spans="4:14" s="1" customFormat="1">
      <c r="D34647" s="32"/>
      <c r="G34647" s="32"/>
      <c r="I34647" s="7"/>
      <c r="J34647" s="7"/>
      <c r="K34647" s="7"/>
      <c r="N34647" s="7"/>
    </row>
    <row r="34648" spans="4:14" s="1" customFormat="1">
      <c r="D34648" s="32"/>
      <c r="G34648" s="32"/>
      <c r="I34648" s="7"/>
      <c r="J34648" s="7"/>
      <c r="K34648" s="7"/>
      <c r="N34648" s="7"/>
    </row>
    <row r="34649" spans="4:14" s="1" customFormat="1">
      <c r="D34649" s="32"/>
      <c r="G34649" s="32"/>
      <c r="I34649" s="7"/>
      <c r="J34649" s="7"/>
      <c r="K34649" s="7"/>
      <c r="N34649" s="7"/>
    </row>
    <row r="34650" spans="4:14" s="1" customFormat="1">
      <c r="D34650" s="32"/>
      <c r="G34650" s="32"/>
      <c r="I34650" s="7"/>
      <c r="J34650" s="7"/>
      <c r="K34650" s="7"/>
      <c r="N34650" s="7"/>
    </row>
    <row r="34651" spans="4:14" s="1" customFormat="1">
      <c r="D34651" s="32"/>
      <c r="G34651" s="32"/>
      <c r="I34651" s="7"/>
      <c r="J34651" s="7"/>
      <c r="K34651" s="7"/>
      <c r="N34651" s="7"/>
    </row>
    <row r="34652" spans="4:14" s="1" customFormat="1">
      <c r="D34652" s="32"/>
      <c r="G34652" s="32"/>
      <c r="I34652" s="7"/>
      <c r="J34652" s="7"/>
      <c r="K34652" s="7"/>
      <c r="N34652" s="7"/>
    </row>
    <row r="34653" spans="4:14" s="1" customFormat="1">
      <c r="D34653" s="32"/>
      <c r="G34653" s="32"/>
      <c r="I34653" s="7"/>
      <c r="J34653" s="7"/>
      <c r="K34653" s="7"/>
      <c r="N34653" s="7"/>
    </row>
    <row r="34654" spans="4:14" s="1" customFormat="1">
      <c r="D34654" s="32"/>
      <c r="G34654" s="32"/>
      <c r="I34654" s="7"/>
      <c r="J34654" s="7"/>
      <c r="K34654" s="7"/>
      <c r="N34654" s="7"/>
    </row>
    <row r="34655" spans="4:14" s="1" customFormat="1">
      <c r="D34655" s="32"/>
      <c r="G34655" s="32"/>
      <c r="I34655" s="7"/>
      <c r="J34655" s="7"/>
      <c r="K34655" s="7"/>
      <c r="N34655" s="7"/>
    </row>
    <row r="34656" spans="4:14" s="1" customFormat="1">
      <c r="D34656" s="32"/>
      <c r="G34656" s="32"/>
      <c r="I34656" s="7"/>
      <c r="J34656" s="7"/>
      <c r="K34656" s="7"/>
      <c r="N34656" s="7"/>
    </row>
    <row r="34657" spans="4:14" s="1" customFormat="1">
      <c r="D34657" s="32"/>
      <c r="G34657" s="32"/>
      <c r="I34657" s="7"/>
      <c r="J34657" s="7"/>
      <c r="K34657" s="7"/>
      <c r="N34657" s="7"/>
    </row>
    <row r="34658" spans="4:14" s="1" customFormat="1">
      <c r="D34658" s="32"/>
      <c r="G34658" s="32"/>
      <c r="I34658" s="7"/>
      <c r="J34658" s="7"/>
      <c r="K34658" s="7"/>
      <c r="N34658" s="7"/>
    </row>
    <row r="34659" spans="4:14" s="1" customFormat="1">
      <c r="D34659" s="32"/>
      <c r="G34659" s="32"/>
      <c r="I34659" s="7"/>
      <c r="J34659" s="7"/>
      <c r="K34659" s="7"/>
      <c r="N34659" s="7"/>
    </row>
    <row r="34660" spans="4:14" s="1" customFormat="1">
      <c r="D34660" s="32"/>
      <c r="G34660" s="32"/>
      <c r="I34660" s="7"/>
      <c r="J34660" s="7"/>
      <c r="K34660" s="7"/>
      <c r="N34660" s="7"/>
    </row>
    <row r="34661" spans="4:14" s="1" customFormat="1">
      <c r="D34661" s="32"/>
      <c r="G34661" s="32"/>
      <c r="I34661" s="7"/>
      <c r="J34661" s="7"/>
      <c r="K34661" s="7"/>
      <c r="N34661" s="7"/>
    </row>
    <row r="34662" spans="4:14" s="1" customFormat="1">
      <c r="D34662" s="32"/>
      <c r="G34662" s="32"/>
      <c r="I34662" s="7"/>
      <c r="J34662" s="7"/>
      <c r="K34662" s="7"/>
      <c r="N34662" s="7"/>
    </row>
    <row r="34663" spans="4:14" s="1" customFormat="1">
      <c r="D34663" s="32"/>
      <c r="G34663" s="32"/>
      <c r="I34663" s="7"/>
      <c r="J34663" s="7"/>
      <c r="K34663" s="7"/>
      <c r="N34663" s="7"/>
    </row>
    <row r="34664" spans="4:14" s="1" customFormat="1">
      <c r="D34664" s="32"/>
      <c r="G34664" s="32"/>
      <c r="I34664" s="7"/>
      <c r="J34664" s="7"/>
      <c r="K34664" s="7"/>
      <c r="N34664" s="7"/>
    </row>
    <row r="34665" spans="4:14" s="1" customFormat="1">
      <c r="D34665" s="32"/>
      <c r="G34665" s="32"/>
      <c r="I34665" s="7"/>
      <c r="J34665" s="7"/>
      <c r="K34665" s="7"/>
      <c r="N34665" s="7"/>
    </row>
    <row r="34666" spans="4:14" s="1" customFormat="1">
      <c r="D34666" s="32"/>
      <c r="G34666" s="32"/>
      <c r="I34666" s="7"/>
      <c r="J34666" s="7"/>
      <c r="K34666" s="7"/>
      <c r="N34666" s="7"/>
    </row>
    <row r="34667" spans="4:14" s="1" customFormat="1">
      <c r="D34667" s="32"/>
      <c r="G34667" s="32"/>
      <c r="I34667" s="7"/>
      <c r="J34667" s="7"/>
      <c r="K34667" s="7"/>
      <c r="N34667" s="7"/>
    </row>
    <row r="34668" spans="4:14" s="1" customFormat="1">
      <c r="D34668" s="32"/>
      <c r="G34668" s="32"/>
      <c r="I34668" s="7"/>
      <c r="J34668" s="7"/>
      <c r="K34668" s="7"/>
      <c r="N34668" s="7"/>
    </row>
    <row r="34669" spans="4:14" s="1" customFormat="1">
      <c r="D34669" s="32"/>
      <c r="G34669" s="32"/>
      <c r="I34669" s="7"/>
      <c r="J34669" s="7"/>
      <c r="K34669" s="7"/>
      <c r="N34669" s="7"/>
    </row>
    <row r="34670" spans="4:14" s="1" customFormat="1">
      <c r="D34670" s="32"/>
      <c r="G34670" s="32"/>
      <c r="I34670" s="7"/>
      <c r="J34670" s="7"/>
      <c r="K34670" s="7"/>
      <c r="N34670" s="7"/>
    </row>
    <row r="34671" spans="4:14" s="1" customFormat="1">
      <c r="D34671" s="32"/>
      <c r="G34671" s="32"/>
      <c r="I34671" s="7"/>
      <c r="J34671" s="7"/>
      <c r="K34671" s="7"/>
      <c r="N34671" s="7"/>
    </row>
    <row r="34672" spans="4:14" s="1" customFormat="1">
      <c r="D34672" s="32"/>
      <c r="G34672" s="32"/>
      <c r="I34672" s="7"/>
      <c r="J34672" s="7"/>
      <c r="K34672" s="7"/>
      <c r="N34672" s="7"/>
    </row>
    <row r="34673" spans="4:14" s="1" customFormat="1">
      <c r="D34673" s="32"/>
      <c r="G34673" s="32"/>
      <c r="I34673" s="7"/>
      <c r="J34673" s="7"/>
      <c r="K34673" s="7"/>
      <c r="N34673" s="7"/>
    </row>
    <row r="34674" spans="4:14" s="1" customFormat="1">
      <c r="D34674" s="32"/>
      <c r="G34674" s="32"/>
      <c r="I34674" s="7"/>
      <c r="J34674" s="7"/>
      <c r="K34674" s="7"/>
      <c r="N34674" s="7"/>
    </row>
    <row r="34675" spans="4:14" s="1" customFormat="1">
      <c r="D34675" s="32"/>
      <c r="G34675" s="32"/>
      <c r="I34675" s="7"/>
      <c r="J34675" s="7"/>
      <c r="K34675" s="7"/>
      <c r="N34675" s="7"/>
    </row>
    <row r="34676" spans="4:14" s="1" customFormat="1">
      <c r="D34676" s="32"/>
      <c r="G34676" s="32"/>
      <c r="I34676" s="7"/>
      <c r="J34676" s="7"/>
      <c r="K34676" s="7"/>
      <c r="N34676" s="7"/>
    </row>
    <row r="34677" spans="4:14" s="1" customFormat="1">
      <c r="D34677" s="32"/>
      <c r="G34677" s="32"/>
      <c r="I34677" s="7"/>
      <c r="J34677" s="7"/>
      <c r="K34677" s="7"/>
      <c r="N34677" s="7"/>
    </row>
    <row r="34678" spans="4:14" s="1" customFormat="1">
      <c r="D34678" s="32"/>
      <c r="G34678" s="32"/>
      <c r="I34678" s="7"/>
      <c r="J34678" s="7"/>
      <c r="K34678" s="7"/>
      <c r="N34678" s="7"/>
    </row>
    <row r="34679" spans="4:14" s="1" customFormat="1">
      <c r="D34679" s="32"/>
      <c r="G34679" s="32"/>
      <c r="I34679" s="7"/>
      <c r="J34679" s="7"/>
      <c r="K34679" s="7"/>
      <c r="N34679" s="7"/>
    </row>
    <row r="34680" spans="4:14" s="1" customFormat="1">
      <c r="D34680" s="32"/>
      <c r="G34680" s="32"/>
      <c r="I34680" s="7"/>
      <c r="J34680" s="7"/>
      <c r="K34680" s="7"/>
      <c r="N34680" s="7"/>
    </row>
    <row r="34681" spans="4:14" s="1" customFormat="1">
      <c r="D34681" s="32"/>
      <c r="G34681" s="32"/>
      <c r="I34681" s="7"/>
      <c r="J34681" s="7"/>
      <c r="K34681" s="7"/>
      <c r="N34681" s="7"/>
    </row>
    <row r="34682" spans="4:14" s="1" customFormat="1">
      <c r="D34682" s="32"/>
      <c r="G34682" s="32"/>
      <c r="I34682" s="7"/>
      <c r="J34682" s="7"/>
      <c r="K34682" s="7"/>
      <c r="N34682" s="7"/>
    </row>
    <row r="34683" spans="4:14" s="1" customFormat="1">
      <c r="D34683" s="32"/>
      <c r="G34683" s="32"/>
      <c r="I34683" s="7"/>
      <c r="J34683" s="7"/>
      <c r="K34683" s="7"/>
      <c r="N34683" s="7"/>
    </row>
    <row r="34684" spans="4:14" s="1" customFormat="1">
      <c r="D34684" s="32"/>
      <c r="G34684" s="32"/>
      <c r="I34684" s="7"/>
      <c r="J34684" s="7"/>
      <c r="K34684" s="7"/>
      <c r="N34684" s="7"/>
    </row>
    <row r="34685" spans="4:14" s="1" customFormat="1">
      <c r="D34685" s="32"/>
      <c r="G34685" s="32"/>
      <c r="I34685" s="7"/>
      <c r="J34685" s="7"/>
      <c r="K34685" s="7"/>
      <c r="N34685" s="7"/>
    </row>
    <row r="34686" spans="4:14" s="1" customFormat="1">
      <c r="D34686" s="32"/>
      <c r="G34686" s="32"/>
      <c r="I34686" s="7"/>
      <c r="J34686" s="7"/>
      <c r="K34686" s="7"/>
      <c r="N34686" s="7"/>
    </row>
    <row r="34687" spans="4:14" s="1" customFormat="1">
      <c r="D34687" s="32"/>
      <c r="G34687" s="32"/>
      <c r="I34687" s="7"/>
      <c r="J34687" s="7"/>
      <c r="K34687" s="7"/>
      <c r="N34687" s="7"/>
    </row>
    <row r="34688" spans="4:14" s="1" customFormat="1">
      <c r="D34688" s="32"/>
      <c r="G34688" s="32"/>
      <c r="I34688" s="7"/>
      <c r="J34688" s="7"/>
      <c r="K34688" s="7"/>
      <c r="N34688" s="7"/>
    </row>
    <row r="34689" spans="4:14" s="1" customFormat="1">
      <c r="D34689" s="32"/>
      <c r="G34689" s="32"/>
      <c r="I34689" s="7"/>
      <c r="J34689" s="7"/>
      <c r="K34689" s="7"/>
      <c r="N34689" s="7"/>
    </row>
    <row r="34690" spans="4:14" s="1" customFormat="1">
      <c r="D34690" s="32"/>
      <c r="G34690" s="32"/>
      <c r="I34690" s="7"/>
      <c r="J34690" s="7"/>
      <c r="K34690" s="7"/>
      <c r="N34690" s="7"/>
    </row>
    <row r="34691" spans="4:14" s="1" customFormat="1">
      <c r="D34691" s="32"/>
      <c r="G34691" s="32"/>
      <c r="I34691" s="7"/>
      <c r="J34691" s="7"/>
      <c r="K34691" s="7"/>
      <c r="N34691" s="7"/>
    </row>
    <row r="34692" spans="4:14" s="1" customFormat="1">
      <c r="D34692" s="32"/>
      <c r="G34692" s="32"/>
      <c r="I34692" s="7"/>
      <c r="J34692" s="7"/>
      <c r="K34692" s="7"/>
      <c r="N34692" s="7"/>
    </row>
    <row r="34693" spans="4:14" s="1" customFormat="1">
      <c r="D34693" s="32"/>
      <c r="G34693" s="32"/>
      <c r="I34693" s="7"/>
      <c r="J34693" s="7"/>
      <c r="K34693" s="7"/>
      <c r="N34693" s="7"/>
    </row>
    <row r="34694" spans="4:14" s="1" customFormat="1">
      <c r="D34694" s="32"/>
      <c r="G34694" s="32"/>
      <c r="I34694" s="7"/>
      <c r="J34694" s="7"/>
      <c r="K34694" s="7"/>
      <c r="N34694" s="7"/>
    </row>
    <row r="34695" spans="4:14" s="1" customFormat="1">
      <c r="D34695" s="32"/>
      <c r="G34695" s="32"/>
      <c r="I34695" s="7"/>
      <c r="J34695" s="7"/>
      <c r="K34695" s="7"/>
      <c r="N34695" s="7"/>
    </row>
    <row r="34696" spans="4:14" s="1" customFormat="1">
      <c r="D34696" s="32"/>
      <c r="G34696" s="32"/>
      <c r="I34696" s="7"/>
      <c r="J34696" s="7"/>
      <c r="K34696" s="7"/>
      <c r="N34696" s="7"/>
    </row>
    <row r="34697" spans="4:14" s="1" customFormat="1">
      <c r="D34697" s="32"/>
      <c r="G34697" s="32"/>
      <c r="I34697" s="7"/>
      <c r="J34697" s="7"/>
      <c r="K34697" s="7"/>
      <c r="N34697" s="7"/>
    </row>
    <row r="34698" spans="4:14" s="1" customFormat="1">
      <c r="D34698" s="32"/>
      <c r="G34698" s="32"/>
      <c r="I34698" s="7"/>
      <c r="J34698" s="7"/>
      <c r="K34698" s="7"/>
      <c r="N34698" s="7"/>
    </row>
    <row r="34699" spans="4:14" s="1" customFormat="1">
      <c r="D34699" s="32"/>
      <c r="G34699" s="32"/>
      <c r="I34699" s="7"/>
      <c r="J34699" s="7"/>
      <c r="K34699" s="7"/>
      <c r="N34699" s="7"/>
    </row>
    <row r="34700" spans="4:14" s="1" customFormat="1">
      <c r="D34700" s="32"/>
      <c r="G34700" s="32"/>
      <c r="I34700" s="7"/>
      <c r="J34700" s="7"/>
      <c r="K34700" s="7"/>
      <c r="N34700" s="7"/>
    </row>
    <row r="34701" spans="4:14" s="1" customFormat="1">
      <c r="D34701" s="32"/>
      <c r="G34701" s="32"/>
      <c r="I34701" s="7"/>
      <c r="J34701" s="7"/>
      <c r="K34701" s="7"/>
      <c r="N34701" s="7"/>
    </row>
    <row r="34702" spans="4:14" s="1" customFormat="1">
      <c r="D34702" s="32"/>
      <c r="G34702" s="32"/>
      <c r="I34702" s="7"/>
      <c r="J34702" s="7"/>
      <c r="K34702" s="7"/>
      <c r="N34702" s="7"/>
    </row>
    <row r="34703" spans="4:14" s="1" customFormat="1">
      <c r="D34703" s="32"/>
      <c r="G34703" s="32"/>
      <c r="I34703" s="7"/>
      <c r="J34703" s="7"/>
      <c r="K34703" s="7"/>
      <c r="N34703" s="7"/>
    </row>
    <row r="34704" spans="4:14" s="1" customFormat="1">
      <c r="D34704" s="32"/>
      <c r="G34704" s="32"/>
      <c r="I34704" s="7"/>
      <c r="J34704" s="7"/>
      <c r="K34704" s="7"/>
      <c r="N34704" s="7"/>
    </row>
    <row r="34705" spans="4:14" s="1" customFormat="1">
      <c r="D34705" s="32"/>
      <c r="G34705" s="32"/>
      <c r="I34705" s="7"/>
      <c r="J34705" s="7"/>
      <c r="K34705" s="7"/>
      <c r="N34705" s="7"/>
    </row>
    <row r="34706" spans="4:14" s="1" customFormat="1">
      <c r="D34706" s="32"/>
      <c r="G34706" s="32"/>
      <c r="I34706" s="7"/>
      <c r="J34706" s="7"/>
      <c r="K34706" s="7"/>
      <c r="N34706" s="7"/>
    </row>
    <row r="34707" spans="4:14" s="1" customFormat="1">
      <c r="D34707" s="32"/>
      <c r="G34707" s="32"/>
      <c r="I34707" s="7"/>
      <c r="J34707" s="7"/>
      <c r="K34707" s="7"/>
      <c r="N34707" s="7"/>
    </row>
    <row r="34708" spans="4:14" s="1" customFormat="1">
      <c r="D34708" s="32"/>
      <c r="G34708" s="32"/>
      <c r="I34708" s="7"/>
      <c r="J34708" s="7"/>
      <c r="K34708" s="7"/>
      <c r="N34708" s="7"/>
    </row>
    <row r="34709" spans="4:14" s="1" customFormat="1">
      <c r="D34709" s="32"/>
      <c r="G34709" s="32"/>
      <c r="I34709" s="7"/>
      <c r="J34709" s="7"/>
      <c r="K34709" s="7"/>
      <c r="N34709" s="7"/>
    </row>
    <row r="34710" spans="4:14" s="1" customFormat="1">
      <c r="D34710" s="32"/>
      <c r="G34710" s="32"/>
      <c r="I34710" s="7"/>
      <c r="J34710" s="7"/>
      <c r="K34710" s="7"/>
      <c r="N34710" s="7"/>
    </row>
    <row r="34711" spans="4:14" s="1" customFormat="1">
      <c r="D34711" s="32"/>
      <c r="G34711" s="32"/>
      <c r="I34711" s="7"/>
      <c r="J34711" s="7"/>
      <c r="K34711" s="7"/>
      <c r="N34711" s="7"/>
    </row>
    <row r="34712" spans="4:14" s="1" customFormat="1">
      <c r="D34712" s="32"/>
      <c r="G34712" s="32"/>
      <c r="I34712" s="7"/>
      <c r="J34712" s="7"/>
      <c r="K34712" s="7"/>
      <c r="N34712" s="7"/>
    </row>
    <row r="34713" spans="4:14" s="1" customFormat="1">
      <c r="D34713" s="32"/>
      <c r="G34713" s="32"/>
      <c r="I34713" s="7"/>
      <c r="J34713" s="7"/>
      <c r="K34713" s="7"/>
      <c r="N34713" s="7"/>
    </row>
    <row r="34714" spans="4:14" s="1" customFormat="1">
      <c r="D34714" s="32"/>
      <c r="G34714" s="32"/>
      <c r="I34714" s="7"/>
      <c r="J34714" s="7"/>
      <c r="K34714" s="7"/>
      <c r="N34714" s="7"/>
    </row>
    <row r="34715" spans="4:14" s="1" customFormat="1">
      <c r="D34715" s="32"/>
      <c r="G34715" s="32"/>
      <c r="I34715" s="7"/>
      <c r="J34715" s="7"/>
      <c r="K34715" s="7"/>
      <c r="N34715" s="7"/>
    </row>
    <row r="34716" spans="4:14" s="1" customFormat="1">
      <c r="D34716" s="32"/>
      <c r="G34716" s="32"/>
      <c r="I34716" s="7"/>
      <c r="J34716" s="7"/>
      <c r="K34716" s="7"/>
      <c r="N34716" s="7"/>
    </row>
    <row r="34717" spans="4:14" s="1" customFormat="1">
      <c r="D34717" s="32"/>
      <c r="G34717" s="32"/>
      <c r="I34717" s="7"/>
      <c r="J34717" s="7"/>
      <c r="K34717" s="7"/>
      <c r="N34717" s="7"/>
    </row>
    <row r="34718" spans="4:14" s="1" customFormat="1">
      <c r="D34718" s="32"/>
      <c r="G34718" s="32"/>
      <c r="I34718" s="7"/>
      <c r="J34718" s="7"/>
      <c r="K34718" s="7"/>
      <c r="N34718" s="7"/>
    </row>
    <row r="34719" spans="4:14" s="1" customFormat="1">
      <c r="D34719" s="32"/>
      <c r="G34719" s="32"/>
      <c r="I34719" s="7"/>
      <c r="J34719" s="7"/>
      <c r="K34719" s="7"/>
      <c r="N34719" s="7"/>
    </row>
    <row r="34720" spans="4:14" s="1" customFormat="1">
      <c r="D34720" s="32"/>
      <c r="G34720" s="32"/>
      <c r="I34720" s="7"/>
      <c r="J34720" s="7"/>
      <c r="K34720" s="7"/>
      <c r="N34720" s="7"/>
    </row>
    <row r="34721" spans="4:14" s="1" customFormat="1">
      <c r="D34721" s="32"/>
      <c r="G34721" s="32"/>
      <c r="I34721" s="7"/>
      <c r="J34721" s="7"/>
      <c r="K34721" s="7"/>
      <c r="N34721" s="7"/>
    </row>
    <row r="34722" spans="4:14" s="1" customFormat="1">
      <c r="D34722" s="32"/>
      <c r="G34722" s="32"/>
      <c r="I34722" s="7"/>
      <c r="J34722" s="7"/>
      <c r="K34722" s="7"/>
      <c r="N34722" s="7"/>
    </row>
    <row r="34723" spans="4:14" s="1" customFormat="1">
      <c r="D34723" s="32"/>
      <c r="G34723" s="32"/>
      <c r="I34723" s="7"/>
      <c r="J34723" s="7"/>
      <c r="K34723" s="7"/>
      <c r="N34723" s="7"/>
    </row>
    <row r="34724" spans="4:14" s="1" customFormat="1">
      <c r="D34724" s="32"/>
      <c r="G34724" s="32"/>
      <c r="I34724" s="7"/>
      <c r="J34724" s="7"/>
      <c r="K34724" s="7"/>
      <c r="N34724" s="7"/>
    </row>
    <row r="34725" spans="4:14" s="1" customFormat="1">
      <c r="D34725" s="32"/>
      <c r="G34725" s="32"/>
      <c r="I34725" s="7"/>
      <c r="J34725" s="7"/>
      <c r="K34725" s="7"/>
      <c r="N34725" s="7"/>
    </row>
    <row r="34726" spans="4:14" s="1" customFormat="1">
      <c r="D34726" s="32"/>
      <c r="G34726" s="32"/>
      <c r="I34726" s="7"/>
      <c r="J34726" s="7"/>
      <c r="K34726" s="7"/>
      <c r="N34726" s="7"/>
    </row>
    <row r="34727" spans="4:14" s="1" customFormat="1">
      <c r="D34727" s="32"/>
      <c r="G34727" s="32"/>
      <c r="I34727" s="7"/>
      <c r="J34727" s="7"/>
      <c r="K34727" s="7"/>
      <c r="N34727" s="7"/>
    </row>
    <row r="34728" spans="4:14" s="1" customFormat="1">
      <c r="D34728" s="32"/>
      <c r="G34728" s="32"/>
      <c r="I34728" s="7"/>
      <c r="J34728" s="7"/>
      <c r="K34728" s="7"/>
      <c r="N34728" s="7"/>
    </row>
    <row r="34729" spans="4:14" s="1" customFormat="1">
      <c r="D34729" s="32"/>
      <c r="G34729" s="32"/>
      <c r="I34729" s="7"/>
      <c r="J34729" s="7"/>
      <c r="K34729" s="7"/>
      <c r="N34729" s="7"/>
    </row>
    <row r="34730" spans="4:14" s="1" customFormat="1">
      <c r="D34730" s="32"/>
      <c r="G34730" s="32"/>
      <c r="I34730" s="7"/>
      <c r="J34730" s="7"/>
      <c r="K34730" s="7"/>
      <c r="N34730" s="7"/>
    </row>
    <row r="34731" spans="4:14" s="1" customFormat="1">
      <c r="D34731" s="32"/>
      <c r="G34731" s="32"/>
      <c r="I34731" s="7"/>
      <c r="J34731" s="7"/>
      <c r="K34731" s="7"/>
      <c r="N34731" s="7"/>
    </row>
    <row r="34732" spans="4:14" s="1" customFormat="1">
      <c r="D34732" s="32"/>
      <c r="G34732" s="32"/>
      <c r="I34732" s="7"/>
      <c r="J34732" s="7"/>
      <c r="K34732" s="7"/>
      <c r="N34732" s="7"/>
    </row>
    <row r="34733" spans="4:14" s="1" customFormat="1">
      <c r="D34733" s="32"/>
      <c r="G34733" s="32"/>
      <c r="I34733" s="7"/>
      <c r="J34733" s="7"/>
      <c r="K34733" s="7"/>
      <c r="N34733" s="7"/>
    </row>
    <row r="34734" spans="4:14" s="1" customFormat="1">
      <c r="D34734" s="32"/>
      <c r="G34734" s="32"/>
      <c r="I34734" s="7"/>
      <c r="J34734" s="7"/>
      <c r="K34734" s="7"/>
      <c r="N34734" s="7"/>
    </row>
    <row r="34735" spans="4:14" s="1" customFormat="1">
      <c r="D34735" s="32"/>
      <c r="G34735" s="32"/>
      <c r="I34735" s="7"/>
      <c r="J34735" s="7"/>
      <c r="K34735" s="7"/>
      <c r="N34735" s="7"/>
    </row>
    <row r="34736" spans="4:14" s="1" customFormat="1">
      <c r="D34736" s="32"/>
      <c r="G34736" s="32"/>
      <c r="I34736" s="7"/>
      <c r="J34736" s="7"/>
      <c r="K34736" s="7"/>
      <c r="N34736" s="7"/>
    </row>
    <row r="34737" spans="4:14" s="1" customFormat="1">
      <c r="D34737" s="32"/>
      <c r="G34737" s="32"/>
      <c r="I34737" s="7"/>
      <c r="J34737" s="7"/>
      <c r="K34737" s="7"/>
      <c r="N34737" s="7"/>
    </row>
    <row r="34738" spans="4:14" s="1" customFormat="1">
      <c r="D34738" s="32"/>
      <c r="G34738" s="32"/>
      <c r="I34738" s="7"/>
      <c r="J34738" s="7"/>
      <c r="K34738" s="7"/>
      <c r="N34738" s="7"/>
    </row>
    <row r="34739" spans="4:14" s="1" customFormat="1">
      <c r="D34739" s="32"/>
      <c r="G34739" s="32"/>
      <c r="I34739" s="7"/>
      <c r="J34739" s="7"/>
      <c r="K34739" s="7"/>
      <c r="N34739" s="7"/>
    </row>
    <row r="34740" spans="4:14" s="1" customFormat="1">
      <c r="D34740" s="32"/>
      <c r="G34740" s="32"/>
      <c r="I34740" s="7"/>
      <c r="J34740" s="7"/>
      <c r="K34740" s="7"/>
      <c r="N34740" s="7"/>
    </row>
    <row r="34741" spans="4:14" s="1" customFormat="1">
      <c r="D34741" s="32"/>
      <c r="G34741" s="32"/>
      <c r="I34741" s="7"/>
      <c r="J34741" s="7"/>
      <c r="K34741" s="7"/>
      <c r="N34741" s="7"/>
    </row>
    <row r="34742" spans="4:14" s="1" customFormat="1">
      <c r="D34742" s="32"/>
      <c r="G34742" s="32"/>
      <c r="I34742" s="7"/>
      <c r="J34742" s="7"/>
      <c r="K34742" s="7"/>
      <c r="N34742" s="7"/>
    </row>
    <row r="34743" spans="4:14" s="1" customFormat="1">
      <c r="D34743" s="32"/>
      <c r="G34743" s="32"/>
      <c r="I34743" s="7"/>
      <c r="J34743" s="7"/>
      <c r="K34743" s="7"/>
      <c r="N34743" s="7"/>
    </row>
    <row r="34744" spans="4:14" s="1" customFormat="1">
      <c r="D34744" s="32"/>
      <c r="G34744" s="32"/>
      <c r="I34744" s="7"/>
      <c r="J34744" s="7"/>
      <c r="K34744" s="7"/>
      <c r="N34744" s="7"/>
    </row>
    <row r="34745" spans="4:14" s="1" customFormat="1">
      <c r="D34745" s="32"/>
      <c r="G34745" s="32"/>
      <c r="I34745" s="7"/>
      <c r="J34745" s="7"/>
      <c r="K34745" s="7"/>
      <c r="N34745" s="7"/>
    </row>
    <row r="34746" spans="4:14" s="1" customFormat="1">
      <c r="D34746" s="32"/>
      <c r="G34746" s="32"/>
      <c r="I34746" s="7"/>
      <c r="J34746" s="7"/>
      <c r="K34746" s="7"/>
      <c r="N34746" s="7"/>
    </row>
    <row r="34747" spans="4:14" s="1" customFormat="1">
      <c r="D34747" s="32"/>
      <c r="G34747" s="32"/>
      <c r="I34747" s="7"/>
      <c r="J34747" s="7"/>
      <c r="K34747" s="7"/>
      <c r="N34747" s="7"/>
    </row>
    <row r="34748" spans="4:14" s="1" customFormat="1">
      <c r="D34748" s="32"/>
      <c r="G34748" s="32"/>
      <c r="I34748" s="7"/>
      <c r="J34748" s="7"/>
      <c r="K34748" s="7"/>
      <c r="N34748" s="7"/>
    </row>
    <row r="34749" spans="4:14" s="1" customFormat="1">
      <c r="D34749" s="32"/>
      <c r="G34749" s="32"/>
      <c r="I34749" s="7"/>
      <c r="J34749" s="7"/>
      <c r="K34749" s="7"/>
      <c r="N34749" s="7"/>
    </row>
    <row r="34750" spans="4:14" s="1" customFormat="1">
      <c r="D34750" s="32"/>
      <c r="G34750" s="32"/>
      <c r="I34750" s="7"/>
      <c r="J34750" s="7"/>
      <c r="K34750" s="7"/>
      <c r="N34750" s="7"/>
    </row>
    <row r="34751" spans="4:14" s="1" customFormat="1">
      <c r="D34751" s="32"/>
      <c r="G34751" s="32"/>
      <c r="I34751" s="7"/>
      <c r="J34751" s="7"/>
      <c r="K34751" s="7"/>
      <c r="N34751" s="7"/>
    </row>
    <row r="34752" spans="4:14" s="1" customFormat="1">
      <c r="D34752" s="32"/>
      <c r="G34752" s="32"/>
      <c r="I34752" s="7"/>
      <c r="J34752" s="7"/>
      <c r="K34752" s="7"/>
      <c r="N34752" s="7"/>
    </row>
    <row r="34753" spans="4:14" s="1" customFormat="1">
      <c r="D34753" s="32"/>
      <c r="G34753" s="32"/>
      <c r="I34753" s="7"/>
      <c r="J34753" s="7"/>
      <c r="K34753" s="7"/>
      <c r="N34753" s="7"/>
    </row>
    <row r="34754" spans="4:14" s="1" customFormat="1">
      <c r="D34754" s="32"/>
      <c r="G34754" s="32"/>
      <c r="I34754" s="7"/>
      <c r="J34754" s="7"/>
      <c r="K34754" s="7"/>
      <c r="N34754" s="7"/>
    </row>
    <row r="34755" spans="4:14" s="1" customFormat="1">
      <c r="D34755" s="32"/>
      <c r="G34755" s="32"/>
      <c r="I34755" s="7"/>
      <c r="J34755" s="7"/>
      <c r="K34755" s="7"/>
      <c r="N34755" s="7"/>
    </row>
    <row r="34756" spans="4:14" s="1" customFormat="1">
      <c r="D34756" s="32"/>
      <c r="G34756" s="32"/>
      <c r="I34756" s="7"/>
      <c r="J34756" s="7"/>
      <c r="K34756" s="7"/>
      <c r="N34756" s="7"/>
    </row>
    <row r="34757" spans="4:14" s="1" customFormat="1">
      <c r="D34757" s="32"/>
      <c r="G34757" s="32"/>
      <c r="I34757" s="7"/>
      <c r="J34757" s="7"/>
      <c r="K34757" s="7"/>
      <c r="N34757" s="7"/>
    </row>
    <row r="34758" spans="4:14" s="1" customFormat="1">
      <c r="D34758" s="32"/>
      <c r="G34758" s="32"/>
      <c r="I34758" s="7"/>
      <c r="J34758" s="7"/>
      <c r="K34758" s="7"/>
      <c r="N34758" s="7"/>
    </row>
    <row r="34759" spans="4:14" s="1" customFormat="1">
      <c r="D34759" s="32"/>
      <c r="G34759" s="32"/>
      <c r="I34759" s="7"/>
      <c r="J34759" s="7"/>
      <c r="K34759" s="7"/>
      <c r="N34759" s="7"/>
    </row>
    <row r="34760" spans="4:14" s="1" customFormat="1">
      <c r="D34760" s="32"/>
      <c r="G34760" s="32"/>
      <c r="I34760" s="7"/>
      <c r="J34760" s="7"/>
      <c r="K34760" s="7"/>
      <c r="N34760" s="7"/>
    </row>
    <row r="34761" spans="4:14" s="1" customFormat="1">
      <c r="D34761" s="32"/>
      <c r="G34761" s="32"/>
      <c r="I34761" s="7"/>
      <c r="J34761" s="7"/>
      <c r="K34761" s="7"/>
      <c r="N34761" s="7"/>
    </row>
    <row r="34762" spans="4:14" s="1" customFormat="1">
      <c r="D34762" s="32"/>
      <c r="G34762" s="32"/>
      <c r="I34762" s="7"/>
      <c r="J34762" s="7"/>
      <c r="K34762" s="7"/>
      <c r="N34762" s="7"/>
    </row>
    <row r="34763" spans="4:14" s="1" customFormat="1">
      <c r="D34763" s="32"/>
      <c r="G34763" s="32"/>
      <c r="I34763" s="7"/>
      <c r="J34763" s="7"/>
      <c r="K34763" s="7"/>
      <c r="N34763" s="7"/>
    </row>
    <row r="34764" spans="4:14" s="1" customFormat="1">
      <c r="D34764" s="32"/>
      <c r="G34764" s="32"/>
      <c r="I34764" s="7"/>
      <c r="J34764" s="7"/>
      <c r="K34764" s="7"/>
      <c r="N34764" s="7"/>
    </row>
    <row r="34765" spans="4:14" s="1" customFormat="1">
      <c r="D34765" s="32"/>
      <c r="G34765" s="32"/>
      <c r="I34765" s="7"/>
      <c r="J34765" s="7"/>
      <c r="K34765" s="7"/>
      <c r="N34765" s="7"/>
    </row>
    <row r="34766" spans="4:14" s="1" customFormat="1">
      <c r="D34766" s="32"/>
      <c r="G34766" s="32"/>
      <c r="I34766" s="7"/>
      <c r="J34766" s="7"/>
      <c r="K34766" s="7"/>
      <c r="N34766" s="7"/>
    </row>
    <row r="34767" spans="4:14" s="1" customFormat="1">
      <c r="D34767" s="32"/>
      <c r="G34767" s="32"/>
      <c r="I34767" s="7"/>
      <c r="J34767" s="7"/>
      <c r="K34767" s="7"/>
      <c r="N34767" s="7"/>
    </row>
    <row r="34768" spans="4:14" s="1" customFormat="1">
      <c r="D34768" s="32"/>
      <c r="G34768" s="32"/>
      <c r="I34768" s="7"/>
      <c r="J34768" s="7"/>
      <c r="K34768" s="7"/>
      <c r="N34768" s="7"/>
    </row>
    <row r="34769" spans="4:14" s="1" customFormat="1">
      <c r="D34769" s="32"/>
      <c r="G34769" s="32"/>
      <c r="I34769" s="7"/>
      <c r="J34769" s="7"/>
      <c r="K34769" s="7"/>
      <c r="N34769" s="7"/>
    </row>
    <row r="34770" spans="4:14" s="1" customFormat="1">
      <c r="D34770" s="32"/>
      <c r="G34770" s="32"/>
      <c r="I34770" s="7"/>
      <c r="J34770" s="7"/>
      <c r="K34770" s="7"/>
      <c r="N34770" s="7"/>
    </row>
    <row r="34771" spans="4:14" s="1" customFormat="1">
      <c r="D34771" s="32"/>
      <c r="G34771" s="32"/>
      <c r="I34771" s="7"/>
      <c r="J34771" s="7"/>
      <c r="K34771" s="7"/>
      <c r="N34771" s="7"/>
    </row>
    <row r="34772" spans="4:14" s="1" customFormat="1">
      <c r="D34772" s="32"/>
      <c r="G34772" s="32"/>
      <c r="I34772" s="7"/>
      <c r="J34772" s="7"/>
      <c r="K34772" s="7"/>
      <c r="N34772" s="7"/>
    </row>
    <row r="34773" spans="4:14" s="1" customFormat="1">
      <c r="D34773" s="32"/>
      <c r="G34773" s="32"/>
      <c r="I34773" s="7"/>
      <c r="J34773" s="7"/>
      <c r="K34773" s="7"/>
      <c r="N34773" s="7"/>
    </row>
    <row r="34774" spans="4:14" s="1" customFormat="1">
      <c r="D34774" s="32"/>
      <c r="G34774" s="32"/>
      <c r="I34774" s="7"/>
      <c r="J34774" s="7"/>
      <c r="K34774" s="7"/>
      <c r="N34774" s="7"/>
    </row>
    <row r="34775" spans="4:14" s="1" customFormat="1">
      <c r="D34775" s="32"/>
      <c r="G34775" s="32"/>
      <c r="I34775" s="7"/>
      <c r="J34775" s="7"/>
      <c r="K34775" s="7"/>
      <c r="N34775" s="7"/>
    </row>
    <row r="34776" spans="4:14" s="1" customFormat="1">
      <c r="D34776" s="32"/>
      <c r="G34776" s="32"/>
      <c r="I34776" s="7"/>
      <c r="J34776" s="7"/>
      <c r="K34776" s="7"/>
      <c r="N34776" s="7"/>
    </row>
    <row r="34777" spans="4:14" s="1" customFormat="1">
      <c r="D34777" s="32"/>
      <c r="G34777" s="32"/>
      <c r="I34777" s="7"/>
      <c r="J34777" s="7"/>
      <c r="K34777" s="7"/>
      <c r="N34777" s="7"/>
    </row>
    <row r="34778" spans="4:14" s="1" customFormat="1">
      <c r="D34778" s="32"/>
      <c r="G34778" s="32"/>
      <c r="I34778" s="7"/>
      <c r="J34778" s="7"/>
      <c r="K34778" s="7"/>
      <c r="N34778" s="7"/>
    </row>
    <row r="34779" spans="4:14" s="1" customFormat="1">
      <c r="D34779" s="32"/>
      <c r="G34779" s="32"/>
      <c r="I34779" s="7"/>
      <c r="J34779" s="7"/>
      <c r="K34779" s="7"/>
      <c r="N34779" s="7"/>
    </row>
    <row r="34780" spans="4:14" s="1" customFormat="1">
      <c r="D34780" s="32"/>
      <c r="G34780" s="32"/>
      <c r="I34780" s="7"/>
      <c r="J34780" s="7"/>
      <c r="K34780" s="7"/>
      <c r="N34780" s="7"/>
    </row>
    <row r="34781" spans="4:14" s="1" customFormat="1">
      <c r="D34781" s="32"/>
      <c r="G34781" s="32"/>
      <c r="I34781" s="7"/>
      <c r="J34781" s="7"/>
      <c r="K34781" s="7"/>
      <c r="N34781" s="7"/>
    </row>
    <row r="34782" spans="4:14" s="1" customFormat="1">
      <c r="D34782" s="32"/>
      <c r="G34782" s="32"/>
      <c r="I34782" s="7"/>
      <c r="J34782" s="7"/>
      <c r="K34782" s="7"/>
      <c r="N34782" s="7"/>
    </row>
    <row r="34783" spans="4:14" s="1" customFormat="1">
      <c r="D34783" s="32"/>
      <c r="G34783" s="32"/>
      <c r="I34783" s="7"/>
      <c r="J34783" s="7"/>
      <c r="K34783" s="7"/>
      <c r="N34783" s="7"/>
    </row>
    <row r="34784" spans="4:14" s="1" customFormat="1">
      <c r="D34784" s="32"/>
      <c r="G34784" s="32"/>
      <c r="I34784" s="7"/>
      <c r="J34784" s="7"/>
      <c r="K34784" s="7"/>
      <c r="N34784" s="7"/>
    </row>
    <row r="34785" spans="4:14" s="1" customFormat="1">
      <c r="D34785" s="32"/>
      <c r="G34785" s="32"/>
      <c r="I34785" s="7"/>
      <c r="J34785" s="7"/>
      <c r="K34785" s="7"/>
      <c r="N34785" s="7"/>
    </row>
    <row r="34786" spans="4:14" s="1" customFormat="1">
      <c r="D34786" s="32"/>
      <c r="G34786" s="32"/>
      <c r="I34786" s="7"/>
      <c r="J34786" s="7"/>
      <c r="K34786" s="7"/>
      <c r="N34786" s="7"/>
    </row>
    <row r="34787" spans="4:14" s="1" customFormat="1">
      <c r="D34787" s="32"/>
      <c r="G34787" s="32"/>
      <c r="I34787" s="7"/>
      <c r="J34787" s="7"/>
      <c r="K34787" s="7"/>
      <c r="N34787" s="7"/>
    </row>
    <row r="34788" spans="4:14" s="1" customFormat="1">
      <c r="D34788" s="32"/>
      <c r="G34788" s="32"/>
      <c r="I34788" s="7"/>
      <c r="J34788" s="7"/>
      <c r="K34788" s="7"/>
      <c r="N34788" s="7"/>
    </row>
    <row r="34789" spans="4:14" s="1" customFormat="1">
      <c r="D34789" s="32"/>
      <c r="G34789" s="32"/>
      <c r="I34789" s="7"/>
      <c r="J34789" s="7"/>
      <c r="K34789" s="7"/>
      <c r="N34789" s="7"/>
    </row>
    <row r="34790" spans="4:14" s="1" customFormat="1">
      <c r="D34790" s="32"/>
      <c r="G34790" s="32"/>
      <c r="I34790" s="7"/>
      <c r="J34790" s="7"/>
      <c r="K34790" s="7"/>
      <c r="N34790" s="7"/>
    </row>
    <row r="34791" spans="4:14" s="1" customFormat="1">
      <c r="D34791" s="32"/>
      <c r="G34791" s="32"/>
      <c r="I34791" s="7"/>
      <c r="J34791" s="7"/>
      <c r="K34791" s="7"/>
      <c r="N34791" s="7"/>
    </row>
    <row r="34792" spans="4:14" s="1" customFormat="1">
      <c r="D34792" s="32"/>
      <c r="G34792" s="32"/>
      <c r="I34792" s="7"/>
      <c r="J34792" s="7"/>
      <c r="K34792" s="7"/>
      <c r="N34792" s="7"/>
    </row>
    <row r="34793" spans="4:14" s="1" customFormat="1">
      <c r="D34793" s="32"/>
      <c r="G34793" s="32"/>
      <c r="I34793" s="7"/>
      <c r="J34793" s="7"/>
      <c r="K34793" s="7"/>
      <c r="N34793" s="7"/>
    </row>
    <row r="34794" spans="4:14" s="1" customFormat="1">
      <c r="D34794" s="32"/>
      <c r="G34794" s="32"/>
      <c r="I34794" s="7"/>
      <c r="J34794" s="7"/>
      <c r="K34794" s="7"/>
      <c r="N34794" s="7"/>
    </row>
    <row r="34795" spans="4:14" s="1" customFormat="1">
      <c r="D34795" s="32"/>
      <c r="G34795" s="32"/>
      <c r="I34795" s="7"/>
      <c r="J34795" s="7"/>
      <c r="K34795" s="7"/>
      <c r="N34795" s="7"/>
    </row>
    <row r="34796" spans="4:14" s="1" customFormat="1">
      <c r="D34796" s="32"/>
      <c r="G34796" s="32"/>
      <c r="I34796" s="7"/>
      <c r="J34796" s="7"/>
      <c r="K34796" s="7"/>
      <c r="N34796" s="7"/>
    </row>
    <row r="34797" spans="4:14" s="1" customFormat="1">
      <c r="D34797" s="32"/>
      <c r="G34797" s="32"/>
      <c r="I34797" s="7"/>
      <c r="J34797" s="7"/>
      <c r="K34797" s="7"/>
      <c r="N34797" s="7"/>
    </row>
    <row r="34798" spans="4:14" s="1" customFormat="1">
      <c r="D34798" s="32"/>
      <c r="G34798" s="32"/>
      <c r="I34798" s="7"/>
      <c r="J34798" s="7"/>
      <c r="K34798" s="7"/>
      <c r="N34798" s="7"/>
    </row>
    <row r="34799" spans="4:14" s="1" customFormat="1">
      <c r="D34799" s="32"/>
      <c r="G34799" s="32"/>
      <c r="I34799" s="7"/>
      <c r="J34799" s="7"/>
      <c r="K34799" s="7"/>
      <c r="N34799" s="7"/>
    </row>
    <row r="34800" spans="4:14" s="1" customFormat="1">
      <c r="D34800" s="32"/>
      <c r="G34800" s="32"/>
      <c r="I34800" s="7"/>
      <c r="J34800" s="7"/>
      <c r="K34800" s="7"/>
      <c r="N34800" s="7"/>
    </row>
    <row r="34801" spans="4:14" s="1" customFormat="1">
      <c r="D34801" s="32"/>
      <c r="G34801" s="32"/>
      <c r="I34801" s="7"/>
      <c r="J34801" s="7"/>
      <c r="K34801" s="7"/>
      <c r="N34801" s="7"/>
    </row>
    <row r="34802" spans="4:14" s="1" customFormat="1">
      <c r="D34802" s="32"/>
      <c r="G34802" s="32"/>
      <c r="I34802" s="7"/>
      <c r="J34802" s="7"/>
      <c r="K34802" s="7"/>
      <c r="N34802" s="7"/>
    </row>
    <row r="34803" spans="4:14" s="1" customFormat="1">
      <c r="D34803" s="32"/>
      <c r="G34803" s="32"/>
      <c r="I34803" s="7"/>
      <c r="J34803" s="7"/>
      <c r="K34803" s="7"/>
      <c r="N34803" s="7"/>
    </row>
    <row r="34804" spans="4:14" s="1" customFormat="1">
      <c r="D34804" s="32"/>
      <c r="G34804" s="32"/>
      <c r="I34804" s="7"/>
      <c r="J34804" s="7"/>
      <c r="K34804" s="7"/>
      <c r="N34804" s="7"/>
    </row>
    <row r="34805" spans="4:14" s="1" customFormat="1">
      <c r="D34805" s="32"/>
      <c r="G34805" s="32"/>
      <c r="I34805" s="7"/>
      <c r="J34805" s="7"/>
      <c r="K34805" s="7"/>
      <c r="N34805" s="7"/>
    </row>
    <row r="34806" spans="4:14" s="1" customFormat="1">
      <c r="D34806" s="32"/>
      <c r="G34806" s="32"/>
      <c r="I34806" s="7"/>
      <c r="J34806" s="7"/>
      <c r="K34806" s="7"/>
      <c r="N34806" s="7"/>
    </row>
    <row r="34807" spans="4:14" s="1" customFormat="1">
      <c r="D34807" s="32"/>
      <c r="G34807" s="32"/>
      <c r="I34807" s="7"/>
      <c r="J34807" s="7"/>
      <c r="K34807" s="7"/>
      <c r="N34807" s="7"/>
    </row>
    <row r="34808" spans="4:14" s="1" customFormat="1">
      <c r="D34808" s="32"/>
      <c r="G34808" s="32"/>
      <c r="I34808" s="7"/>
      <c r="J34808" s="7"/>
      <c r="K34808" s="7"/>
      <c r="N34808" s="7"/>
    </row>
    <row r="34809" spans="4:14" s="1" customFormat="1">
      <c r="D34809" s="32"/>
      <c r="G34809" s="32"/>
      <c r="I34809" s="7"/>
      <c r="J34809" s="7"/>
      <c r="K34809" s="7"/>
      <c r="N34809" s="7"/>
    </row>
    <row r="34810" spans="4:14" s="1" customFormat="1">
      <c r="D34810" s="32"/>
      <c r="G34810" s="32"/>
      <c r="I34810" s="7"/>
      <c r="J34810" s="7"/>
      <c r="K34810" s="7"/>
      <c r="N34810" s="7"/>
    </row>
    <row r="34811" spans="4:14" s="1" customFormat="1">
      <c r="D34811" s="32"/>
      <c r="G34811" s="32"/>
      <c r="I34811" s="7"/>
      <c r="J34811" s="7"/>
      <c r="K34811" s="7"/>
      <c r="N34811" s="7"/>
    </row>
    <row r="34812" spans="4:14" s="1" customFormat="1">
      <c r="D34812" s="32"/>
      <c r="G34812" s="32"/>
      <c r="I34812" s="7"/>
      <c r="J34812" s="7"/>
      <c r="K34812" s="7"/>
      <c r="N34812" s="7"/>
    </row>
    <row r="34813" spans="4:14" s="1" customFormat="1">
      <c r="D34813" s="32"/>
      <c r="G34813" s="32"/>
      <c r="I34813" s="7"/>
      <c r="J34813" s="7"/>
      <c r="K34813" s="7"/>
      <c r="N34813" s="7"/>
    </row>
    <row r="34814" spans="4:14" s="1" customFormat="1">
      <c r="D34814" s="32"/>
      <c r="G34814" s="32"/>
      <c r="I34814" s="7"/>
      <c r="J34814" s="7"/>
      <c r="K34814" s="7"/>
      <c r="N34814" s="7"/>
    </row>
    <row r="34815" spans="4:14" s="1" customFormat="1">
      <c r="D34815" s="32"/>
      <c r="G34815" s="32"/>
      <c r="I34815" s="7"/>
      <c r="J34815" s="7"/>
      <c r="K34815" s="7"/>
      <c r="N34815" s="7"/>
    </row>
    <row r="34816" spans="4:14" s="1" customFormat="1">
      <c r="D34816" s="32"/>
      <c r="G34816" s="32"/>
      <c r="I34816" s="7"/>
      <c r="J34816" s="7"/>
      <c r="K34816" s="7"/>
      <c r="N34816" s="7"/>
    </row>
    <row r="34817" spans="4:14" s="1" customFormat="1">
      <c r="D34817" s="32"/>
      <c r="G34817" s="32"/>
      <c r="I34817" s="7"/>
      <c r="J34817" s="7"/>
      <c r="K34817" s="7"/>
      <c r="N34817" s="7"/>
    </row>
    <row r="34818" spans="4:14" s="1" customFormat="1">
      <c r="D34818" s="32"/>
      <c r="G34818" s="32"/>
      <c r="I34818" s="7"/>
      <c r="J34818" s="7"/>
      <c r="K34818" s="7"/>
      <c r="N34818" s="7"/>
    </row>
    <row r="34819" spans="4:14" s="1" customFormat="1">
      <c r="D34819" s="32"/>
      <c r="G34819" s="32"/>
      <c r="I34819" s="7"/>
      <c r="J34819" s="7"/>
      <c r="K34819" s="7"/>
      <c r="N34819" s="7"/>
    </row>
    <row r="34820" spans="4:14" s="1" customFormat="1">
      <c r="D34820" s="32"/>
      <c r="G34820" s="32"/>
      <c r="I34820" s="7"/>
      <c r="J34820" s="7"/>
      <c r="K34820" s="7"/>
      <c r="N34820" s="7"/>
    </row>
    <row r="34821" spans="4:14" s="1" customFormat="1">
      <c r="D34821" s="32"/>
      <c r="G34821" s="32"/>
      <c r="I34821" s="7"/>
      <c r="J34821" s="7"/>
      <c r="K34821" s="7"/>
      <c r="N34821" s="7"/>
    </row>
    <row r="34822" spans="4:14" s="1" customFormat="1">
      <c r="D34822" s="32"/>
      <c r="G34822" s="32"/>
      <c r="I34822" s="7"/>
      <c r="J34822" s="7"/>
      <c r="K34822" s="7"/>
      <c r="N34822" s="7"/>
    </row>
    <row r="34823" spans="4:14" s="1" customFormat="1">
      <c r="D34823" s="32"/>
      <c r="G34823" s="32"/>
      <c r="I34823" s="7"/>
      <c r="J34823" s="7"/>
      <c r="K34823" s="7"/>
      <c r="N34823" s="7"/>
    </row>
    <row r="34824" spans="4:14" s="1" customFormat="1">
      <c r="D34824" s="32"/>
      <c r="G34824" s="32"/>
      <c r="I34824" s="7"/>
      <c r="J34824" s="7"/>
      <c r="K34824" s="7"/>
      <c r="N34824" s="7"/>
    </row>
    <row r="34825" spans="4:14" s="1" customFormat="1">
      <c r="D34825" s="32"/>
      <c r="G34825" s="32"/>
      <c r="I34825" s="7"/>
      <c r="J34825" s="7"/>
      <c r="K34825" s="7"/>
      <c r="N34825" s="7"/>
    </row>
    <row r="34826" spans="4:14" s="1" customFormat="1">
      <c r="D34826" s="32"/>
      <c r="G34826" s="32"/>
      <c r="I34826" s="7"/>
      <c r="J34826" s="7"/>
      <c r="K34826" s="7"/>
      <c r="N34826" s="7"/>
    </row>
    <row r="34827" spans="4:14" s="1" customFormat="1">
      <c r="D34827" s="32"/>
      <c r="G34827" s="32"/>
      <c r="I34827" s="7"/>
      <c r="J34827" s="7"/>
      <c r="K34827" s="7"/>
      <c r="N34827" s="7"/>
    </row>
    <row r="34828" spans="4:14" s="1" customFormat="1">
      <c r="D34828" s="32"/>
      <c r="G34828" s="32"/>
      <c r="I34828" s="7"/>
      <c r="J34828" s="7"/>
      <c r="K34828" s="7"/>
      <c r="N34828" s="7"/>
    </row>
    <row r="34829" spans="4:14" s="1" customFormat="1">
      <c r="D34829" s="32"/>
      <c r="G34829" s="32"/>
      <c r="I34829" s="7"/>
      <c r="J34829" s="7"/>
      <c r="K34829" s="7"/>
      <c r="N34829" s="7"/>
    </row>
    <row r="34830" spans="4:14" s="1" customFormat="1">
      <c r="D34830" s="32"/>
      <c r="G34830" s="32"/>
      <c r="I34830" s="7"/>
      <c r="J34830" s="7"/>
      <c r="K34830" s="7"/>
      <c r="N34830" s="7"/>
    </row>
    <row r="34831" spans="4:14" s="1" customFormat="1">
      <c r="D34831" s="32"/>
      <c r="G34831" s="32"/>
      <c r="I34831" s="7"/>
      <c r="J34831" s="7"/>
      <c r="K34831" s="7"/>
      <c r="N34831" s="7"/>
    </row>
    <row r="34832" spans="4:14" s="1" customFormat="1">
      <c r="D34832" s="32"/>
      <c r="G34832" s="32"/>
      <c r="I34832" s="7"/>
      <c r="J34832" s="7"/>
      <c r="K34832" s="7"/>
      <c r="N34832" s="7"/>
    </row>
    <row r="34833" spans="4:14" s="1" customFormat="1">
      <c r="D34833" s="32"/>
      <c r="G34833" s="32"/>
      <c r="I34833" s="7"/>
      <c r="J34833" s="7"/>
      <c r="K34833" s="7"/>
      <c r="N34833" s="7"/>
    </row>
    <row r="34834" spans="4:14" s="1" customFormat="1">
      <c r="D34834" s="32"/>
      <c r="G34834" s="32"/>
      <c r="I34834" s="7"/>
      <c r="J34834" s="7"/>
      <c r="K34834" s="7"/>
      <c r="N34834" s="7"/>
    </row>
    <row r="34835" spans="4:14" s="1" customFormat="1">
      <c r="D34835" s="32"/>
      <c r="G34835" s="32"/>
      <c r="I34835" s="7"/>
      <c r="J34835" s="7"/>
      <c r="K34835" s="7"/>
      <c r="N34835" s="7"/>
    </row>
    <row r="34836" spans="4:14" s="1" customFormat="1">
      <c r="D34836" s="32"/>
      <c r="G34836" s="32"/>
      <c r="I34836" s="7"/>
      <c r="J34836" s="7"/>
      <c r="K34836" s="7"/>
      <c r="N34836" s="7"/>
    </row>
    <row r="34837" spans="4:14" s="1" customFormat="1">
      <c r="D34837" s="32"/>
      <c r="G34837" s="32"/>
      <c r="I34837" s="7"/>
      <c r="J34837" s="7"/>
      <c r="K34837" s="7"/>
      <c r="N34837" s="7"/>
    </row>
    <row r="34838" spans="4:14" s="1" customFormat="1">
      <c r="D34838" s="32"/>
      <c r="G34838" s="32"/>
      <c r="I34838" s="7"/>
      <c r="J34838" s="7"/>
      <c r="K34838" s="7"/>
      <c r="N34838" s="7"/>
    </row>
    <row r="34839" spans="4:14" s="1" customFormat="1">
      <c r="D34839" s="32"/>
      <c r="G34839" s="32"/>
      <c r="I34839" s="7"/>
      <c r="J34839" s="7"/>
      <c r="K34839" s="7"/>
      <c r="N34839" s="7"/>
    </row>
    <row r="34840" spans="4:14" s="1" customFormat="1">
      <c r="D34840" s="32"/>
      <c r="G34840" s="32"/>
      <c r="I34840" s="7"/>
      <c r="J34840" s="7"/>
      <c r="K34840" s="7"/>
      <c r="N34840" s="7"/>
    </row>
    <row r="34841" spans="4:14" s="1" customFormat="1">
      <c r="D34841" s="32"/>
      <c r="G34841" s="32"/>
      <c r="I34841" s="7"/>
      <c r="J34841" s="7"/>
      <c r="K34841" s="7"/>
      <c r="N34841" s="7"/>
    </row>
    <row r="34842" spans="4:14" s="1" customFormat="1">
      <c r="D34842" s="32"/>
      <c r="G34842" s="32"/>
      <c r="I34842" s="7"/>
      <c r="J34842" s="7"/>
      <c r="K34842" s="7"/>
      <c r="N34842" s="7"/>
    </row>
    <row r="34843" spans="4:14" s="1" customFormat="1">
      <c r="D34843" s="32"/>
      <c r="G34843" s="32"/>
      <c r="I34843" s="7"/>
      <c r="J34843" s="7"/>
      <c r="K34843" s="7"/>
      <c r="N34843" s="7"/>
    </row>
    <row r="34844" spans="4:14" s="1" customFormat="1">
      <c r="D34844" s="32"/>
      <c r="G34844" s="32"/>
      <c r="I34844" s="7"/>
      <c r="J34844" s="7"/>
      <c r="K34844" s="7"/>
      <c r="N34844" s="7"/>
    </row>
    <row r="34845" spans="4:14" s="1" customFormat="1">
      <c r="D34845" s="32"/>
      <c r="G34845" s="32"/>
      <c r="I34845" s="7"/>
      <c r="J34845" s="7"/>
      <c r="K34845" s="7"/>
      <c r="N34845" s="7"/>
    </row>
    <row r="34846" spans="4:14" s="1" customFormat="1">
      <c r="D34846" s="32"/>
      <c r="G34846" s="32"/>
      <c r="I34846" s="7"/>
      <c r="J34846" s="7"/>
      <c r="K34846" s="7"/>
      <c r="N34846" s="7"/>
    </row>
    <row r="34847" spans="4:14" s="1" customFormat="1">
      <c r="D34847" s="32"/>
      <c r="G34847" s="32"/>
      <c r="I34847" s="7"/>
      <c r="J34847" s="7"/>
      <c r="K34847" s="7"/>
      <c r="N34847" s="7"/>
    </row>
    <row r="34848" spans="4:14" s="1" customFormat="1">
      <c r="D34848" s="32"/>
      <c r="G34848" s="32"/>
      <c r="I34848" s="7"/>
      <c r="J34848" s="7"/>
      <c r="K34848" s="7"/>
      <c r="N34848" s="7"/>
    </row>
    <row r="34849" spans="4:14" s="1" customFormat="1">
      <c r="D34849" s="32"/>
      <c r="G34849" s="32"/>
      <c r="I34849" s="7"/>
      <c r="J34849" s="7"/>
      <c r="K34849" s="7"/>
      <c r="N34849" s="7"/>
    </row>
    <row r="34850" spans="4:14" s="1" customFormat="1">
      <c r="D34850" s="32"/>
      <c r="G34850" s="32"/>
      <c r="I34850" s="7"/>
      <c r="J34850" s="7"/>
      <c r="K34850" s="7"/>
      <c r="N34850" s="7"/>
    </row>
    <row r="34851" spans="4:14" s="1" customFormat="1">
      <c r="D34851" s="32"/>
      <c r="G34851" s="32"/>
      <c r="I34851" s="7"/>
      <c r="J34851" s="7"/>
      <c r="K34851" s="7"/>
      <c r="N34851" s="7"/>
    </row>
    <row r="34852" spans="4:14" s="1" customFormat="1">
      <c r="D34852" s="32"/>
      <c r="G34852" s="32"/>
      <c r="I34852" s="7"/>
      <c r="J34852" s="7"/>
      <c r="K34852" s="7"/>
      <c r="N34852" s="7"/>
    </row>
    <row r="34853" spans="4:14" s="1" customFormat="1">
      <c r="D34853" s="32"/>
      <c r="G34853" s="32"/>
      <c r="I34853" s="7"/>
      <c r="J34853" s="7"/>
      <c r="K34853" s="7"/>
      <c r="N34853" s="7"/>
    </row>
    <row r="34854" spans="4:14" s="1" customFormat="1">
      <c r="D34854" s="32"/>
      <c r="G34854" s="32"/>
      <c r="I34854" s="7"/>
      <c r="J34854" s="7"/>
      <c r="K34854" s="7"/>
      <c r="N34854" s="7"/>
    </row>
    <row r="34855" spans="4:14" s="1" customFormat="1">
      <c r="D34855" s="32"/>
      <c r="G34855" s="32"/>
      <c r="I34855" s="7"/>
      <c r="J34855" s="7"/>
      <c r="K34855" s="7"/>
      <c r="N34855" s="7"/>
    </row>
    <row r="34856" spans="4:14" s="1" customFormat="1">
      <c r="D34856" s="32"/>
      <c r="G34856" s="32"/>
      <c r="I34856" s="7"/>
      <c r="J34856" s="7"/>
      <c r="K34856" s="7"/>
      <c r="N34856" s="7"/>
    </row>
    <row r="34857" spans="4:14" s="1" customFormat="1">
      <c r="D34857" s="32"/>
      <c r="G34857" s="32"/>
      <c r="I34857" s="7"/>
      <c r="J34857" s="7"/>
      <c r="K34857" s="7"/>
      <c r="N34857" s="7"/>
    </row>
    <row r="34858" spans="4:14" s="1" customFormat="1">
      <c r="D34858" s="32"/>
      <c r="G34858" s="32"/>
      <c r="I34858" s="7"/>
      <c r="J34858" s="7"/>
      <c r="K34858" s="7"/>
      <c r="N34858" s="7"/>
    </row>
    <row r="34859" spans="4:14" s="1" customFormat="1">
      <c r="D34859" s="32"/>
      <c r="G34859" s="32"/>
      <c r="I34859" s="7"/>
      <c r="J34859" s="7"/>
      <c r="K34859" s="7"/>
      <c r="N34859" s="7"/>
    </row>
    <row r="34860" spans="4:14" s="1" customFormat="1">
      <c r="D34860" s="32"/>
      <c r="G34860" s="32"/>
      <c r="I34860" s="7"/>
      <c r="J34860" s="7"/>
      <c r="K34860" s="7"/>
      <c r="N34860" s="7"/>
    </row>
    <row r="34861" spans="4:14" s="1" customFormat="1">
      <c r="D34861" s="32"/>
      <c r="G34861" s="32"/>
      <c r="I34861" s="7"/>
      <c r="J34861" s="7"/>
      <c r="K34861" s="7"/>
      <c r="N34861" s="7"/>
    </row>
    <row r="34862" spans="4:14" s="1" customFormat="1">
      <c r="D34862" s="32"/>
      <c r="G34862" s="32"/>
      <c r="I34862" s="7"/>
      <c r="J34862" s="7"/>
      <c r="K34862" s="7"/>
      <c r="N34862" s="7"/>
    </row>
    <row r="34863" spans="4:14" s="1" customFormat="1">
      <c r="D34863" s="32"/>
      <c r="G34863" s="32"/>
      <c r="I34863" s="7"/>
      <c r="J34863" s="7"/>
      <c r="K34863" s="7"/>
      <c r="N34863" s="7"/>
    </row>
    <row r="34864" spans="4:14" s="1" customFormat="1">
      <c r="D34864" s="32"/>
      <c r="G34864" s="32"/>
      <c r="I34864" s="7"/>
      <c r="J34864" s="7"/>
      <c r="K34864" s="7"/>
      <c r="N34864" s="7"/>
    </row>
    <row r="34865" spans="4:14" s="1" customFormat="1">
      <c r="D34865" s="32"/>
      <c r="G34865" s="32"/>
      <c r="I34865" s="7"/>
      <c r="J34865" s="7"/>
      <c r="K34865" s="7"/>
      <c r="N34865" s="7"/>
    </row>
    <row r="34866" spans="4:14" s="1" customFormat="1">
      <c r="D34866" s="32"/>
      <c r="G34866" s="32"/>
      <c r="I34866" s="7"/>
      <c r="J34866" s="7"/>
      <c r="K34866" s="7"/>
      <c r="N34866" s="7"/>
    </row>
    <row r="34867" spans="4:14" s="1" customFormat="1">
      <c r="D34867" s="32"/>
      <c r="G34867" s="32"/>
      <c r="I34867" s="7"/>
      <c r="J34867" s="7"/>
      <c r="K34867" s="7"/>
      <c r="N34867" s="7"/>
    </row>
    <row r="34868" spans="4:14" s="1" customFormat="1">
      <c r="D34868" s="32"/>
      <c r="G34868" s="32"/>
      <c r="I34868" s="7"/>
      <c r="J34868" s="7"/>
      <c r="K34868" s="7"/>
      <c r="N34868" s="7"/>
    </row>
    <row r="34869" spans="4:14" s="1" customFormat="1">
      <c r="D34869" s="32"/>
      <c r="G34869" s="32"/>
      <c r="I34869" s="7"/>
      <c r="J34869" s="7"/>
      <c r="K34869" s="7"/>
      <c r="N34869" s="7"/>
    </row>
    <row r="34870" spans="4:14" s="1" customFormat="1">
      <c r="D34870" s="32"/>
      <c r="G34870" s="32"/>
      <c r="I34870" s="7"/>
      <c r="J34870" s="7"/>
      <c r="K34870" s="7"/>
      <c r="N34870" s="7"/>
    </row>
    <row r="34871" spans="4:14" s="1" customFormat="1">
      <c r="D34871" s="32"/>
      <c r="G34871" s="32"/>
      <c r="I34871" s="7"/>
      <c r="J34871" s="7"/>
      <c r="K34871" s="7"/>
      <c r="N34871" s="7"/>
    </row>
    <row r="34872" spans="4:14" s="1" customFormat="1">
      <c r="D34872" s="32"/>
      <c r="G34872" s="32"/>
      <c r="I34872" s="7"/>
      <c r="J34872" s="7"/>
      <c r="K34872" s="7"/>
      <c r="N34872" s="7"/>
    </row>
    <row r="34873" spans="4:14" s="1" customFormat="1">
      <c r="D34873" s="32"/>
      <c r="G34873" s="32"/>
      <c r="I34873" s="7"/>
      <c r="J34873" s="7"/>
      <c r="K34873" s="7"/>
      <c r="N34873" s="7"/>
    </row>
    <row r="34874" spans="4:14" s="1" customFormat="1">
      <c r="D34874" s="32"/>
      <c r="G34874" s="32"/>
      <c r="I34874" s="7"/>
      <c r="J34874" s="7"/>
      <c r="K34874" s="7"/>
      <c r="N34874" s="7"/>
    </row>
    <row r="34875" spans="4:14" s="1" customFormat="1">
      <c r="D34875" s="32"/>
      <c r="G34875" s="32"/>
      <c r="I34875" s="7"/>
      <c r="J34875" s="7"/>
      <c r="K34875" s="7"/>
      <c r="N34875" s="7"/>
    </row>
    <row r="34876" spans="4:14" s="1" customFormat="1">
      <c r="D34876" s="32"/>
      <c r="G34876" s="32"/>
      <c r="I34876" s="7"/>
      <c r="J34876" s="7"/>
      <c r="K34876" s="7"/>
      <c r="N34876" s="7"/>
    </row>
    <row r="34877" spans="4:14" s="1" customFormat="1">
      <c r="D34877" s="32"/>
      <c r="G34877" s="32"/>
      <c r="I34877" s="7"/>
      <c r="J34877" s="7"/>
      <c r="K34877" s="7"/>
      <c r="N34877" s="7"/>
    </row>
    <row r="34878" spans="4:14" s="1" customFormat="1">
      <c r="D34878" s="32"/>
      <c r="G34878" s="32"/>
      <c r="I34878" s="7"/>
      <c r="J34878" s="7"/>
      <c r="K34878" s="7"/>
      <c r="N34878" s="7"/>
    </row>
    <row r="34879" spans="4:14" s="1" customFormat="1">
      <c r="D34879" s="32"/>
      <c r="G34879" s="32"/>
      <c r="I34879" s="7"/>
      <c r="J34879" s="7"/>
      <c r="K34879" s="7"/>
      <c r="N34879" s="7"/>
    </row>
    <row r="34880" spans="4:14" s="1" customFormat="1">
      <c r="D34880" s="32"/>
      <c r="G34880" s="32"/>
      <c r="I34880" s="7"/>
      <c r="J34880" s="7"/>
      <c r="K34880" s="7"/>
      <c r="N34880" s="7"/>
    </row>
    <row r="34881" spans="4:14" s="1" customFormat="1">
      <c r="D34881" s="32"/>
      <c r="G34881" s="32"/>
      <c r="I34881" s="7"/>
      <c r="J34881" s="7"/>
      <c r="K34881" s="7"/>
      <c r="N34881" s="7"/>
    </row>
    <row r="34882" spans="4:14" s="1" customFormat="1">
      <c r="D34882" s="32"/>
      <c r="G34882" s="32"/>
      <c r="I34882" s="7"/>
      <c r="J34882" s="7"/>
      <c r="K34882" s="7"/>
      <c r="N34882" s="7"/>
    </row>
    <row r="34883" spans="4:14" s="1" customFormat="1">
      <c r="D34883" s="32"/>
      <c r="G34883" s="32"/>
      <c r="I34883" s="7"/>
      <c r="J34883" s="7"/>
      <c r="K34883" s="7"/>
      <c r="N34883" s="7"/>
    </row>
    <row r="34884" spans="4:14" s="1" customFormat="1">
      <c r="D34884" s="32"/>
      <c r="G34884" s="32"/>
      <c r="I34884" s="7"/>
      <c r="J34884" s="7"/>
      <c r="K34884" s="7"/>
      <c r="N34884" s="7"/>
    </row>
    <row r="34885" spans="4:14" s="1" customFormat="1">
      <c r="D34885" s="32"/>
      <c r="G34885" s="32"/>
      <c r="I34885" s="7"/>
      <c r="J34885" s="7"/>
      <c r="K34885" s="7"/>
      <c r="N34885" s="7"/>
    </row>
    <row r="34886" spans="4:14" s="1" customFormat="1">
      <c r="D34886" s="32"/>
      <c r="G34886" s="32"/>
      <c r="I34886" s="7"/>
      <c r="J34886" s="7"/>
      <c r="K34886" s="7"/>
      <c r="N34886" s="7"/>
    </row>
    <row r="34887" spans="4:14" s="1" customFormat="1">
      <c r="D34887" s="32"/>
      <c r="G34887" s="32"/>
      <c r="I34887" s="7"/>
      <c r="J34887" s="7"/>
      <c r="K34887" s="7"/>
      <c r="N34887" s="7"/>
    </row>
    <row r="34888" spans="4:14" s="1" customFormat="1">
      <c r="D34888" s="32"/>
      <c r="G34888" s="32"/>
      <c r="I34888" s="7"/>
      <c r="J34888" s="7"/>
      <c r="K34888" s="7"/>
      <c r="N34888" s="7"/>
    </row>
    <row r="34889" spans="4:14" s="1" customFormat="1">
      <c r="D34889" s="32"/>
      <c r="G34889" s="32"/>
      <c r="I34889" s="7"/>
      <c r="J34889" s="7"/>
      <c r="K34889" s="7"/>
      <c r="N34889" s="7"/>
    </row>
    <row r="34890" spans="4:14" s="1" customFormat="1">
      <c r="D34890" s="32"/>
      <c r="G34890" s="32"/>
      <c r="I34890" s="7"/>
      <c r="J34890" s="7"/>
      <c r="K34890" s="7"/>
      <c r="N34890" s="7"/>
    </row>
    <row r="34891" spans="4:14" s="1" customFormat="1">
      <c r="D34891" s="32"/>
      <c r="G34891" s="32"/>
      <c r="I34891" s="7"/>
      <c r="J34891" s="7"/>
      <c r="K34891" s="7"/>
      <c r="N34891" s="7"/>
    </row>
    <row r="34892" spans="4:14" s="1" customFormat="1">
      <c r="D34892" s="32"/>
      <c r="G34892" s="32"/>
      <c r="I34892" s="7"/>
      <c r="J34892" s="7"/>
      <c r="K34892" s="7"/>
      <c r="N34892" s="7"/>
    </row>
    <row r="34893" spans="4:14" s="1" customFormat="1">
      <c r="D34893" s="32"/>
      <c r="G34893" s="32"/>
      <c r="I34893" s="7"/>
      <c r="J34893" s="7"/>
      <c r="K34893" s="7"/>
      <c r="N34893" s="7"/>
    </row>
    <row r="34894" spans="4:14" s="1" customFormat="1">
      <c r="D34894" s="32"/>
      <c r="G34894" s="32"/>
      <c r="I34894" s="7"/>
      <c r="J34894" s="7"/>
      <c r="K34894" s="7"/>
      <c r="N34894" s="7"/>
    </row>
    <row r="34895" spans="4:14" s="1" customFormat="1">
      <c r="D34895" s="32"/>
      <c r="G34895" s="32"/>
      <c r="I34895" s="7"/>
      <c r="J34895" s="7"/>
      <c r="K34895" s="7"/>
      <c r="N34895" s="7"/>
    </row>
    <row r="34896" spans="4:14" s="1" customFormat="1">
      <c r="D34896" s="32"/>
      <c r="G34896" s="32"/>
      <c r="I34896" s="7"/>
      <c r="J34896" s="7"/>
      <c r="K34896" s="7"/>
      <c r="N34896" s="7"/>
    </row>
    <row r="34897" spans="4:14" s="1" customFormat="1">
      <c r="D34897" s="32"/>
      <c r="G34897" s="32"/>
      <c r="I34897" s="7"/>
      <c r="J34897" s="7"/>
      <c r="K34897" s="7"/>
      <c r="N34897" s="7"/>
    </row>
    <row r="34898" spans="4:14" s="1" customFormat="1">
      <c r="D34898" s="32"/>
      <c r="G34898" s="32"/>
      <c r="I34898" s="7"/>
      <c r="J34898" s="7"/>
      <c r="K34898" s="7"/>
      <c r="N34898" s="7"/>
    </row>
    <row r="34899" spans="4:14" s="1" customFormat="1">
      <c r="D34899" s="32"/>
      <c r="G34899" s="32"/>
      <c r="I34899" s="7"/>
      <c r="J34899" s="7"/>
      <c r="K34899" s="7"/>
      <c r="N34899" s="7"/>
    </row>
    <row r="34900" spans="4:14" s="1" customFormat="1">
      <c r="D34900" s="32"/>
      <c r="G34900" s="32"/>
      <c r="I34900" s="7"/>
      <c r="J34900" s="7"/>
      <c r="K34900" s="7"/>
      <c r="N34900" s="7"/>
    </row>
    <row r="34901" spans="4:14" s="1" customFormat="1">
      <c r="D34901" s="32"/>
      <c r="G34901" s="32"/>
      <c r="I34901" s="7"/>
      <c r="J34901" s="7"/>
      <c r="K34901" s="7"/>
      <c r="N34901" s="7"/>
    </row>
    <row r="34902" spans="4:14" s="1" customFormat="1">
      <c r="D34902" s="32"/>
      <c r="G34902" s="32"/>
      <c r="I34902" s="7"/>
      <c r="J34902" s="7"/>
      <c r="K34902" s="7"/>
      <c r="N34902" s="7"/>
    </row>
    <row r="34903" spans="4:14" s="1" customFormat="1">
      <c r="D34903" s="32"/>
      <c r="G34903" s="32"/>
      <c r="I34903" s="7"/>
      <c r="J34903" s="7"/>
      <c r="K34903" s="7"/>
      <c r="N34903" s="7"/>
    </row>
    <row r="34904" spans="4:14" s="1" customFormat="1">
      <c r="D34904" s="32"/>
      <c r="G34904" s="32"/>
      <c r="I34904" s="7"/>
      <c r="J34904" s="7"/>
      <c r="K34904" s="7"/>
      <c r="N34904" s="7"/>
    </row>
    <row r="34905" spans="4:14" s="1" customFormat="1">
      <c r="D34905" s="32"/>
      <c r="G34905" s="32"/>
      <c r="I34905" s="7"/>
      <c r="J34905" s="7"/>
      <c r="K34905" s="7"/>
      <c r="N34905" s="7"/>
    </row>
    <row r="34906" spans="4:14" s="1" customFormat="1">
      <c r="D34906" s="32"/>
      <c r="G34906" s="32"/>
      <c r="I34906" s="7"/>
      <c r="J34906" s="7"/>
      <c r="K34906" s="7"/>
      <c r="N34906" s="7"/>
    </row>
    <row r="34907" spans="4:14" s="1" customFormat="1">
      <c r="D34907" s="32"/>
      <c r="G34907" s="32"/>
      <c r="I34907" s="7"/>
      <c r="J34907" s="7"/>
      <c r="K34907" s="7"/>
      <c r="N34907" s="7"/>
    </row>
    <row r="34908" spans="4:14" s="1" customFormat="1">
      <c r="D34908" s="32"/>
      <c r="G34908" s="32"/>
      <c r="I34908" s="7"/>
      <c r="J34908" s="7"/>
      <c r="K34908" s="7"/>
      <c r="N34908" s="7"/>
    </row>
    <row r="34909" spans="4:14" s="1" customFormat="1">
      <c r="D34909" s="32"/>
      <c r="G34909" s="32"/>
      <c r="I34909" s="7"/>
      <c r="J34909" s="7"/>
      <c r="K34909" s="7"/>
      <c r="N34909" s="7"/>
    </row>
    <row r="34910" spans="4:14" s="1" customFormat="1">
      <c r="D34910" s="32"/>
      <c r="G34910" s="32"/>
      <c r="I34910" s="7"/>
      <c r="J34910" s="7"/>
      <c r="K34910" s="7"/>
      <c r="N34910" s="7"/>
    </row>
    <row r="34911" spans="4:14" s="1" customFormat="1">
      <c r="D34911" s="32"/>
      <c r="G34911" s="32"/>
      <c r="I34911" s="7"/>
      <c r="J34911" s="7"/>
      <c r="K34911" s="7"/>
      <c r="N34911" s="7"/>
    </row>
    <row r="34912" spans="4:14" s="1" customFormat="1">
      <c r="D34912" s="32"/>
      <c r="G34912" s="32"/>
      <c r="I34912" s="7"/>
      <c r="J34912" s="7"/>
      <c r="K34912" s="7"/>
      <c r="N34912" s="7"/>
    </row>
    <row r="34913" spans="4:14" s="1" customFormat="1">
      <c r="D34913" s="32"/>
      <c r="G34913" s="32"/>
      <c r="I34913" s="7"/>
      <c r="J34913" s="7"/>
      <c r="K34913" s="7"/>
      <c r="N34913" s="7"/>
    </row>
    <row r="34914" spans="4:14" s="1" customFormat="1">
      <c r="D34914" s="32"/>
      <c r="G34914" s="32"/>
      <c r="I34914" s="7"/>
      <c r="J34914" s="7"/>
      <c r="K34914" s="7"/>
      <c r="N34914" s="7"/>
    </row>
    <row r="34915" spans="4:14" s="1" customFormat="1">
      <c r="D34915" s="32"/>
      <c r="G34915" s="32"/>
      <c r="I34915" s="7"/>
      <c r="J34915" s="7"/>
      <c r="K34915" s="7"/>
      <c r="N34915" s="7"/>
    </row>
    <row r="34916" spans="4:14" s="1" customFormat="1">
      <c r="D34916" s="32"/>
      <c r="G34916" s="32"/>
      <c r="I34916" s="7"/>
      <c r="J34916" s="7"/>
      <c r="K34916" s="7"/>
      <c r="N34916" s="7"/>
    </row>
    <row r="34917" spans="4:14" s="1" customFormat="1">
      <c r="D34917" s="32"/>
      <c r="G34917" s="32"/>
      <c r="I34917" s="7"/>
      <c r="J34917" s="7"/>
      <c r="K34917" s="7"/>
      <c r="N34917" s="7"/>
    </row>
    <row r="34918" spans="4:14" s="1" customFormat="1">
      <c r="D34918" s="32"/>
      <c r="G34918" s="32"/>
      <c r="I34918" s="7"/>
      <c r="J34918" s="7"/>
      <c r="K34918" s="7"/>
      <c r="N34918" s="7"/>
    </row>
    <row r="34919" spans="4:14" s="1" customFormat="1">
      <c r="D34919" s="32"/>
      <c r="G34919" s="32"/>
      <c r="I34919" s="7"/>
      <c r="J34919" s="7"/>
      <c r="K34919" s="7"/>
      <c r="N34919" s="7"/>
    </row>
    <row r="34920" spans="4:14" s="1" customFormat="1">
      <c r="D34920" s="32"/>
      <c r="G34920" s="32"/>
      <c r="I34920" s="7"/>
      <c r="J34920" s="7"/>
      <c r="K34920" s="7"/>
      <c r="N34920" s="7"/>
    </row>
    <row r="34921" spans="4:14" s="1" customFormat="1">
      <c r="D34921" s="32"/>
      <c r="G34921" s="32"/>
      <c r="I34921" s="7"/>
      <c r="J34921" s="7"/>
      <c r="K34921" s="7"/>
      <c r="N34921" s="7"/>
    </row>
    <row r="34922" spans="4:14" s="1" customFormat="1">
      <c r="D34922" s="32"/>
      <c r="G34922" s="32"/>
      <c r="I34922" s="7"/>
      <c r="J34922" s="7"/>
      <c r="K34922" s="7"/>
      <c r="N34922" s="7"/>
    </row>
    <row r="34923" spans="4:14" s="1" customFormat="1">
      <c r="D34923" s="32"/>
      <c r="G34923" s="32"/>
      <c r="I34923" s="7"/>
      <c r="J34923" s="7"/>
      <c r="K34923" s="7"/>
      <c r="N34923" s="7"/>
    </row>
    <row r="34924" spans="4:14" s="1" customFormat="1">
      <c r="D34924" s="32"/>
      <c r="G34924" s="32"/>
      <c r="I34924" s="7"/>
      <c r="J34924" s="7"/>
      <c r="K34924" s="7"/>
      <c r="N34924" s="7"/>
    </row>
    <row r="34925" spans="4:14" s="1" customFormat="1">
      <c r="D34925" s="32"/>
      <c r="G34925" s="32"/>
      <c r="I34925" s="7"/>
      <c r="J34925" s="7"/>
      <c r="K34925" s="7"/>
      <c r="N34925" s="7"/>
    </row>
    <row r="34926" spans="4:14" s="1" customFormat="1">
      <c r="D34926" s="32"/>
      <c r="G34926" s="32"/>
      <c r="I34926" s="7"/>
      <c r="J34926" s="7"/>
      <c r="K34926" s="7"/>
      <c r="N34926" s="7"/>
    </row>
    <row r="34927" spans="4:14" s="1" customFormat="1">
      <c r="D34927" s="32"/>
      <c r="G34927" s="32"/>
      <c r="I34927" s="7"/>
      <c r="J34927" s="7"/>
      <c r="K34927" s="7"/>
      <c r="N34927" s="7"/>
    </row>
    <row r="34928" spans="4:14" s="1" customFormat="1">
      <c r="D34928" s="32"/>
      <c r="G34928" s="32"/>
      <c r="I34928" s="7"/>
      <c r="J34928" s="7"/>
      <c r="K34928" s="7"/>
      <c r="N34928" s="7"/>
    </row>
    <row r="34929" spans="4:14" s="1" customFormat="1">
      <c r="D34929" s="32"/>
      <c r="G34929" s="32"/>
      <c r="I34929" s="7"/>
      <c r="J34929" s="7"/>
      <c r="K34929" s="7"/>
      <c r="N34929" s="7"/>
    </row>
    <row r="34930" spans="4:14" s="1" customFormat="1">
      <c r="D34930" s="32"/>
      <c r="G34930" s="32"/>
      <c r="I34930" s="7"/>
      <c r="J34930" s="7"/>
      <c r="K34930" s="7"/>
      <c r="N34930" s="7"/>
    </row>
    <row r="34931" spans="4:14" s="1" customFormat="1">
      <c r="D34931" s="32"/>
      <c r="G34931" s="32"/>
      <c r="I34931" s="7"/>
      <c r="J34931" s="7"/>
      <c r="K34931" s="7"/>
      <c r="N34931" s="7"/>
    </row>
    <row r="34932" spans="4:14" s="1" customFormat="1">
      <c r="D34932" s="32"/>
      <c r="G34932" s="32"/>
      <c r="I34932" s="7"/>
      <c r="J34932" s="7"/>
      <c r="K34932" s="7"/>
      <c r="N34932" s="7"/>
    </row>
    <row r="34933" spans="4:14" s="1" customFormat="1">
      <c r="D34933" s="32"/>
      <c r="G34933" s="32"/>
      <c r="I34933" s="7"/>
      <c r="J34933" s="7"/>
      <c r="K34933" s="7"/>
      <c r="N34933" s="7"/>
    </row>
    <row r="34934" spans="4:14" s="1" customFormat="1">
      <c r="D34934" s="32"/>
      <c r="G34934" s="32"/>
      <c r="I34934" s="7"/>
      <c r="J34934" s="7"/>
      <c r="K34934" s="7"/>
      <c r="N34934" s="7"/>
    </row>
    <row r="34935" spans="4:14" s="1" customFormat="1">
      <c r="D34935" s="32"/>
      <c r="G34935" s="32"/>
      <c r="I34935" s="7"/>
      <c r="J34935" s="7"/>
      <c r="K34935" s="7"/>
      <c r="N34935" s="7"/>
    </row>
    <row r="34936" spans="4:14" s="1" customFormat="1">
      <c r="D34936" s="32"/>
      <c r="G34936" s="32"/>
      <c r="I34936" s="7"/>
      <c r="J34936" s="7"/>
      <c r="K34936" s="7"/>
      <c r="N34936" s="7"/>
    </row>
    <row r="34937" spans="4:14" s="1" customFormat="1">
      <c r="D34937" s="32"/>
      <c r="G34937" s="32"/>
      <c r="I34937" s="7"/>
      <c r="J34937" s="7"/>
      <c r="K34937" s="7"/>
      <c r="N34937" s="7"/>
    </row>
    <row r="34938" spans="4:14" s="1" customFormat="1">
      <c r="D34938" s="32"/>
      <c r="G34938" s="32"/>
      <c r="I34938" s="7"/>
      <c r="J34938" s="7"/>
      <c r="K34938" s="7"/>
      <c r="N34938" s="7"/>
    </row>
    <row r="34939" spans="4:14" s="1" customFormat="1">
      <c r="D34939" s="32"/>
      <c r="G34939" s="32"/>
      <c r="I34939" s="7"/>
      <c r="J34939" s="7"/>
      <c r="K34939" s="7"/>
      <c r="N34939" s="7"/>
    </row>
    <row r="34940" spans="4:14" s="1" customFormat="1">
      <c r="D34940" s="32"/>
      <c r="G34940" s="32"/>
      <c r="I34940" s="7"/>
      <c r="J34940" s="7"/>
      <c r="K34940" s="7"/>
      <c r="N34940" s="7"/>
    </row>
    <row r="34941" spans="4:14" s="1" customFormat="1">
      <c r="D34941" s="32"/>
      <c r="G34941" s="32"/>
      <c r="I34941" s="7"/>
      <c r="J34941" s="7"/>
      <c r="K34941" s="7"/>
      <c r="N34941" s="7"/>
    </row>
    <row r="34942" spans="4:14" s="1" customFormat="1">
      <c r="D34942" s="32"/>
      <c r="G34942" s="32"/>
      <c r="I34942" s="7"/>
      <c r="J34942" s="7"/>
      <c r="K34942" s="7"/>
      <c r="N34942" s="7"/>
    </row>
    <row r="34943" spans="4:14" s="1" customFormat="1">
      <c r="D34943" s="32"/>
      <c r="G34943" s="32"/>
      <c r="I34943" s="7"/>
      <c r="J34943" s="7"/>
      <c r="K34943" s="7"/>
      <c r="N34943" s="7"/>
    </row>
    <row r="34944" spans="4:14" s="1" customFormat="1">
      <c r="D34944" s="32"/>
      <c r="G34944" s="32"/>
      <c r="I34944" s="7"/>
      <c r="J34944" s="7"/>
      <c r="K34944" s="7"/>
      <c r="N34944" s="7"/>
    </row>
    <row r="34945" spans="4:14" s="1" customFormat="1">
      <c r="D34945" s="32"/>
      <c r="G34945" s="32"/>
      <c r="I34945" s="7"/>
      <c r="J34945" s="7"/>
      <c r="K34945" s="7"/>
      <c r="N34945" s="7"/>
    </row>
    <row r="34946" spans="4:14" s="1" customFormat="1">
      <c r="D34946" s="32"/>
      <c r="G34946" s="32"/>
      <c r="I34946" s="7"/>
      <c r="J34946" s="7"/>
      <c r="K34946" s="7"/>
      <c r="N34946" s="7"/>
    </row>
    <row r="34947" spans="4:14" s="1" customFormat="1">
      <c r="D34947" s="32"/>
      <c r="G34947" s="32"/>
      <c r="I34947" s="7"/>
      <c r="J34947" s="7"/>
      <c r="K34947" s="7"/>
      <c r="N34947" s="7"/>
    </row>
    <row r="34948" spans="4:14" s="1" customFormat="1">
      <c r="D34948" s="32"/>
      <c r="G34948" s="32"/>
      <c r="I34948" s="7"/>
      <c r="J34948" s="7"/>
      <c r="K34948" s="7"/>
      <c r="N34948" s="7"/>
    </row>
    <row r="34949" spans="4:14" s="1" customFormat="1">
      <c r="D34949" s="32"/>
      <c r="G34949" s="32"/>
      <c r="I34949" s="7"/>
      <c r="J34949" s="7"/>
      <c r="K34949" s="7"/>
      <c r="N34949" s="7"/>
    </row>
    <row r="34950" spans="4:14" s="1" customFormat="1">
      <c r="D34950" s="32"/>
      <c r="G34950" s="32"/>
      <c r="I34950" s="7"/>
      <c r="J34950" s="7"/>
      <c r="K34950" s="7"/>
      <c r="N34950" s="7"/>
    </row>
    <row r="34951" spans="4:14" s="1" customFormat="1">
      <c r="D34951" s="32"/>
      <c r="G34951" s="32"/>
      <c r="I34951" s="7"/>
      <c r="J34951" s="7"/>
      <c r="K34951" s="7"/>
      <c r="N34951" s="7"/>
    </row>
    <row r="34952" spans="4:14" s="1" customFormat="1">
      <c r="D34952" s="32"/>
      <c r="G34952" s="32"/>
      <c r="I34952" s="7"/>
      <c r="J34952" s="7"/>
      <c r="K34952" s="7"/>
      <c r="N34952" s="7"/>
    </row>
    <row r="34953" spans="4:14" s="1" customFormat="1">
      <c r="D34953" s="32"/>
      <c r="G34953" s="32"/>
      <c r="I34953" s="7"/>
      <c r="J34953" s="7"/>
      <c r="K34953" s="7"/>
      <c r="N34953" s="7"/>
    </row>
    <row r="34954" spans="4:14" s="1" customFormat="1">
      <c r="D34954" s="32"/>
      <c r="G34954" s="32"/>
      <c r="I34954" s="7"/>
      <c r="J34954" s="7"/>
      <c r="K34954" s="7"/>
      <c r="N34954" s="7"/>
    </row>
    <row r="34955" spans="4:14" s="1" customFormat="1">
      <c r="D34955" s="32"/>
      <c r="G34955" s="32"/>
      <c r="I34955" s="7"/>
      <c r="J34955" s="7"/>
      <c r="K34955" s="7"/>
      <c r="N34955" s="7"/>
    </row>
    <row r="34956" spans="4:14" s="1" customFormat="1">
      <c r="D34956" s="32"/>
      <c r="G34956" s="32"/>
      <c r="I34956" s="7"/>
      <c r="J34956" s="7"/>
      <c r="K34956" s="7"/>
      <c r="N34956" s="7"/>
    </row>
    <row r="34957" spans="4:14" s="1" customFormat="1">
      <c r="D34957" s="32"/>
      <c r="G34957" s="32"/>
      <c r="I34957" s="7"/>
      <c r="J34957" s="7"/>
      <c r="K34957" s="7"/>
      <c r="N34957" s="7"/>
    </row>
    <row r="34958" spans="4:14" s="1" customFormat="1">
      <c r="D34958" s="32"/>
      <c r="G34958" s="32"/>
      <c r="I34958" s="7"/>
      <c r="J34958" s="7"/>
      <c r="K34958" s="7"/>
      <c r="N34958" s="7"/>
    </row>
    <row r="34959" spans="4:14" s="1" customFormat="1">
      <c r="D34959" s="32"/>
      <c r="G34959" s="32"/>
      <c r="I34959" s="7"/>
      <c r="J34959" s="7"/>
      <c r="K34959" s="7"/>
      <c r="N34959" s="7"/>
    </row>
    <row r="34960" spans="4:14" s="1" customFormat="1">
      <c r="D34960" s="32"/>
      <c r="G34960" s="32"/>
      <c r="I34960" s="7"/>
      <c r="J34960" s="7"/>
      <c r="K34960" s="7"/>
      <c r="N34960" s="7"/>
    </row>
    <row r="34961" spans="4:14" s="1" customFormat="1">
      <c r="D34961" s="32"/>
      <c r="G34961" s="32"/>
      <c r="I34961" s="7"/>
      <c r="J34961" s="7"/>
      <c r="K34961" s="7"/>
      <c r="N34961" s="7"/>
    </row>
    <row r="34962" spans="4:14" s="1" customFormat="1">
      <c r="D34962" s="32"/>
      <c r="G34962" s="32"/>
      <c r="I34962" s="7"/>
      <c r="J34962" s="7"/>
      <c r="K34962" s="7"/>
      <c r="N34962" s="7"/>
    </row>
    <row r="34963" spans="4:14" s="1" customFormat="1">
      <c r="D34963" s="32"/>
      <c r="G34963" s="32"/>
      <c r="I34963" s="7"/>
      <c r="J34963" s="7"/>
      <c r="K34963" s="7"/>
      <c r="N34963" s="7"/>
    </row>
    <row r="34964" spans="4:14" s="1" customFormat="1">
      <c r="D34964" s="32"/>
      <c r="G34964" s="32"/>
      <c r="I34964" s="7"/>
      <c r="J34964" s="7"/>
      <c r="K34964" s="7"/>
      <c r="N34964" s="7"/>
    </row>
    <row r="34965" spans="4:14" s="1" customFormat="1">
      <c r="D34965" s="32"/>
      <c r="G34965" s="32"/>
      <c r="I34965" s="7"/>
      <c r="J34965" s="7"/>
      <c r="K34965" s="7"/>
      <c r="N34965" s="7"/>
    </row>
    <row r="34966" spans="4:14" s="1" customFormat="1">
      <c r="D34966" s="32"/>
      <c r="G34966" s="32"/>
      <c r="I34966" s="7"/>
      <c r="J34966" s="7"/>
      <c r="K34966" s="7"/>
      <c r="N34966" s="7"/>
    </row>
    <row r="34967" spans="4:14" s="1" customFormat="1">
      <c r="D34967" s="32"/>
      <c r="G34967" s="32"/>
      <c r="I34967" s="7"/>
      <c r="J34967" s="7"/>
      <c r="K34967" s="7"/>
      <c r="N34967" s="7"/>
    </row>
    <row r="34968" spans="4:14" s="1" customFormat="1">
      <c r="D34968" s="32"/>
      <c r="G34968" s="32"/>
      <c r="I34968" s="7"/>
      <c r="J34968" s="7"/>
      <c r="K34968" s="7"/>
      <c r="N34968" s="7"/>
    </row>
    <row r="34969" spans="4:14" s="1" customFormat="1">
      <c r="D34969" s="32"/>
      <c r="G34969" s="32"/>
      <c r="I34969" s="7"/>
      <c r="J34969" s="7"/>
      <c r="K34969" s="7"/>
      <c r="N34969" s="7"/>
    </row>
    <row r="34970" spans="4:14" s="1" customFormat="1">
      <c r="D34970" s="32"/>
      <c r="G34970" s="32"/>
      <c r="I34970" s="7"/>
      <c r="J34970" s="7"/>
      <c r="K34970" s="7"/>
      <c r="N34970" s="7"/>
    </row>
    <row r="34971" spans="4:14" s="1" customFormat="1">
      <c r="D34971" s="32"/>
      <c r="G34971" s="32"/>
      <c r="I34971" s="7"/>
      <c r="J34971" s="7"/>
      <c r="K34971" s="7"/>
      <c r="N34971" s="7"/>
    </row>
    <row r="34972" spans="4:14" s="1" customFormat="1">
      <c r="D34972" s="32"/>
      <c r="G34972" s="32"/>
      <c r="I34972" s="7"/>
      <c r="J34972" s="7"/>
      <c r="K34972" s="7"/>
      <c r="N34972" s="7"/>
    </row>
    <row r="34973" spans="4:14" s="1" customFormat="1">
      <c r="D34973" s="32"/>
      <c r="G34973" s="32"/>
      <c r="I34973" s="7"/>
      <c r="J34973" s="7"/>
      <c r="K34973" s="7"/>
      <c r="N34973" s="7"/>
    </row>
    <row r="34974" spans="4:14" s="1" customFormat="1">
      <c r="D34974" s="32"/>
      <c r="G34974" s="32"/>
      <c r="I34974" s="7"/>
      <c r="J34974" s="7"/>
      <c r="K34974" s="7"/>
      <c r="N34974" s="7"/>
    </row>
    <row r="34975" spans="4:14" s="1" customFormat="1">
      <c r="D34975" s="32"/>
      <c r="G34975" s="32"/>
      <c r="I34975" s="7"/>
      <c r="J34975" s="7"/>
      <c r="K34975" s="7"/>
      <c r="N34975" s="7"/>
    </row>
    <row r="34976" spans="4:14" s="1" customFormat="1">
      <c r="D34976" s="32"/>
      <c r="G34976" s="32"/>
      <c r="I34976" s="7"/>
      <c r="J34976" s="7"/>
      <c r="K34976" s="7"/>
      <c r="N34976" s="7"/>
    </row>
    <row r="34977" spans="4:14" s="1" customFormat="1">
      <c r="D34977" s="32"/>
      <c r="G34977" s="32"/>
      <c r="I34977" s="7"/>
      <c r="J34977" s="7"/>
      <c r="K34977" s="7"/>
      <c r="N34977" s="7"/>
    </row>
    <row r="34978" spans="4:14" s="1" customFormat="1">
      <c r="D34978" s="32"/>
      <c r="G34978" s="32"/>
      <c r="I34978" s="7"/>
      <c r="J34978" s="7"/>
      <c r="K34978" s="7"/>
      <c r="N34978" s="7"/>
    </row>
    <row r="34979" spans="4:14" s="1" customFormat="1">
      <c r="D34979" s="32"/>
      <c r="G34979" s="32"/>
      <c r="I34979" s="7"/>
      <c r="J34979" s="7"/>
      <c r="K34979" s="7"/>
      <c r="N34979" s="7"/>
    </row>
    <row r="34980" spans="4:14" s="1" customFormat="1">
      <c r="D34980" s="32"/>
      <c r="G34980" s="32"/>
      <c r="I34980" s="7"/>
      <c r="J34980" s="7"/>
      <c r="K34980" s="7"/>
      <c r="N34980" s="7"/>
    </row>
    <row r="34981" spans="4:14" s="1" customFormat="1">
      <c r="D34981" s="32"/>
      <c r="G34981" s="32"/>
      <c r="I34981" s="7"/>
      <c r="J34981" s="7"/>
      <c r="K34981" s="7"/>
      <c r="N34981" s="7"/>
    </row>
    <row r="34982" spans="4:14" s="1" customFormat="1">
      <c r="D34982" s="32"/>
      <c r="G34982" s="32"/>
      <c r="I34982" s="7"/>
      <c r="J34982" s="7"/>
      <c r="K34982" s="7"/>
      <c r="N34982" s="7"/>
    </row>
    <row r="34983" spans="4:14" s="1" customFormat="1">
      <c r="D34983" s="32"/>
      <c r="G34983" s="32"/>
      <c r="I34983" s="7"/>
      <c r="J34983" s="7"/>
      <c r="K34983" s="7"/>
      <c r="N34983" s="7"/>
    </row>
    <row r="34984" spans="4:14" s="1" customFormat="1">
      <c r="D34984" s="32"/>
      <c r="G34984" s="32"/>
      <c r="I34984" s="7"/>
      <c r="J34984" s="7"/>
      <c r="K34984" s="7"/>
      <c r="N34984" s="7"/>
    </row>
    <row r="34985" spans="4:14" s="1" customFormat="1">
      <c r="D34985" s="32"/>
      <c r="G34985" s="32"/>
      <c r="I34985" s="7"/>
      <c r="J34985" s="7"/>
      <c r="K34985" s="7"/>
      <c r="N34985" s="7"/>
    </row>
    <row r="34986" spans="4:14" s="1" customFormat="1">
      <c r="D34986" s="32"/>
      <c r="G34986" s="32"/>
      <c r="I34986" s="7"/>
      <c r="J34986" s="7"/>
      <c r="K34986" s="7"/>
      <c r="N34986" s="7"/>
    </row>
    <row r="34987" spans="4:14" s="1" customFormat="1">
      <c r="D34987" s="32"/>
      <c r="G34987" s="32"/>
      <c r="I34987" s="7"/>
      <c r="J34987" s="7"/>
      <c r="K34987" s="7"/>
      <c r="N34987" s="7"/>
    </row>
    <row r="34988" spans="4:14" s="1" customFormat="1">
      <c r="D34988" s="32"/>
      <c r="G34988" s="32"/>
      <c r="I34988" s="7"/>
      <c r="J34988" s="7"/>
      <c r="K34988" s="7"/>
      <c r="N34988" s="7"/>
    </row>
    <row r="34989" spans="4:14" s="1" customFormat="1">
      <c r="D34989" s="32"/>
      <c r="G34989" s="32"/>
      <c r="I34989" s="7"/>
      <c r="J34989" s="7"/>
      <c r="K34989" s="7"/>
      <c r="N34989" s="7"/>
    </row>
    <row r="34990" spans="4:14" s="1" customFormat="1">
      <c r="D34990" s="32"/>
      <c r="G34990" s="32"/>
      <c r="I34990" s="7"/>
      <c r="J34990" s="7"/>
      <c r="K34990" s="7"/>
      <c r="N34990" s="7"/>
    </row>
    <row r="34991" spans="4:14" s="1" customFormat="1">
      <c r="D34991" s="32"/>
      <c r="G34991" s="32"/>
      <c r="I34991" s="7"/>
      <c r="J34991" s="7"/>
      <c r="K34991" s="7"/>
      <c r="N34991" s="7"/>
    </row>
    <row r="34992" spans="4:14" s="1" customFormat="1">
      <c r="D34992" s="32"/>
      <c r="G34992" s="32"/>
      <c r="I34992" s="7"/>
      <c r="J34992" s="7"/>
      <c r="K34992" s="7"/>
      <c r="N34992" s="7"/>
    </row>
    <row r="34993" spans="4:14" s="1" customFormat="1">
      <c r="D34993" s="32"/>
      <c r="G34993" s="32"/>
      <c r="I34993" s="7"/>
      <c r="J34993" s="7"/>
      <c r="K34993" s="7"/>
      <c r="N34993" s="7"/>
    </row>
    <row r="34994" spans="4:14" s="1" customFormat="1">
      <c r="D34994" s="32"/>
      <c r="G34994" s="32"/>
      <c r="I34994" s="7"/>
      <c r="J34994" s="7"/>
      <c r="K34994" s="7"/>
      <c r="N34994" s="7"/>
    </row>
    <row r="34995" spans="4:14" s="1" customFormat="1">
      <c r="D34995" s="32"/>
      <c r="G34995" s="32"/>
      <c r="I34995" s="7"/>
      <c r="J34995" s="7"/>
      <c r="K34995" s="7"/>
      <c r="N34995" s="7"/>
    </row>
    <row r="34996" spans="4:14" s="1" customFormat="1">
      <c r="D34996" s="32"/>
      <c r="G34996" s="32"/>
      <c r="I34996" s="7"/>
      <c r="J34996" s="7"/>
      <c r="K34996" s="7"/>
      <c r="N34996" s="7"/>
    </row>
    <row r="34997" spans="4:14" s="1" customFormat="1">
      <c r="D34997" s="32"/>
      <c r="G34997" s="32"/>
      <c r="I34997" s="7"/>
      <c r="J34997" s="7"/>
      <c r="K34997" s="7"/>
      <c r="N34997" s="7"/>
    </row>
    <row r="34998" spans="4:14" s="1" customFormat="1">
      <c r="D34998" s="32"/>
      <c r="G34998" s="32"/>
      <c r="I34998" s="7"/>
      <c r="J34998" s="7"/>
      <c r="K34998" s="7"/>
      <c r="N34998" s="7"/>
    </row>
    <row r="34999" spans="4:14" s="1" customFormat="1">
      <c r="D34999" s="32"/>
      <c r="G34999" s="32"/>
      <c r="I34999" s="7"/>
      <c r="J34999" s="7"/>
      <c r="K34999" s="7"/>
      <c r="N34999" s="7"/>
    </row>
    <row r="35000" spans="4:14" s="1" customFormat="1">
      <c r="D35000" s="32"/>
      <c r="G35000" s="32"/>
      <c r="I35000" s="7"/>
      <c r="J35000" s="7"/>
      <c r="K35000" s="7"/>
      <c r="N35000" s="7"/>
    </row>
    <row r="35001" spans="4:14" s="1" customFormat="1">
      <c r="D35001" s="32"/>
      <c r="G35001" s="32"/>
      <c r="I35001" s="7"/>
      <c r="J35001" s="7"/>
      <c r="K35001" s="7"/>
      <c r="N35001" s="7"/>
    </row>
    <row r="35002" spans="4:14" s="1" customFormat="1">
      <c r="D35002" s="32"/>
      <c r="G35002" s="32"/>
      <c r="I35002" s="7"/>
      <c r="J35002" s="7"/>
      <c r="K35002" s="7"/>
      <c r="N35002" s="7"/>
    </row>
    <row r="35003" spans="4:14" s="1" customFormat="1">
      <c r="D35003" s="32"/>
      <c r="G35003" s="32"/>
      <c r="I35003" s="7"/>
      <c r="J35003" s="7"/>
      <c r="K35003" s="7"/>
      <c r="N35003" s="7"/>
    </row>
    <row r="35004" spans="4:14" s="1" customFormat="1">
      <c r="D35004" s="32"/>
      <c r="G35004" s="32"/>
      <c r="I35004" s="7"/>
      <c r="J35004" s="7"/>
      <c r="K35004" s="7"/>
      <c r="N35004" s="7"/>
    </row>
    <row r="35005" spans="4:14" s="1" customFormat="1">
      <c r="D35005" s="32"/>
      <c r="G35005" s="32"/>
      <c r="I35005" s="7"/>
      <c r="J35005" s="7"/>
      <c r="K35005" s="7"/>
      <c r="N35005" s="7"/>
    </row>
    <row r="35006" spans="4:14" s="1" customFormat="1">
      <c r="D35006" s="32"/>
      <c r="G35006" s="32"/>
      <c r="I35006" s="7"/>
      <c r="J35006" s="7"/>
      <c r="K35006" s="7"/>
      <c r="N35006" s="7"/>
    </row>
    <row r="35007" spans="4:14" s="1" customFormat="1">
      <c r="D35007" s="32"/>
      <c r="G35007" s="32"/>
      <c r="I35007" s="7"/>
      <c r="J35007" s="7"/>
      <c r="K35007" s="7"/>
      <c r="N35007" s="7"/>
    </row>
    <row r="35008" spans="4:14" s="1" customFormat="1">
      <c r="D35008" s="32"/>
      <c r="G35008" s="32"/>
      <c r="I35008" s="7"/>
      <c r="J35008" s="7"/>
      <c r="K35008" s="7"/>
      <c r="N35008" s="7"/>
    </row>
    <row r="35009" spans="4:14" s="1" customFormat="1">
      <c r="D35009" s="32"/>
      <c r="G35009" s="32"/>
      <c r="I35009" s="7"/>
      <c r="J35009" s="7"/>
      <c r="K35009" s="7"/>
      <c r="N35009" s="7"/>
    </row>
    <row r="35010" spans="4:14" s="1" customFormat="1">
      <c r="D35010" s="32"/>
      <c r="G35010" s="32"/>
      <c r="I35010" s="7"/>
      <c r="J35010" s="7"/>
      <c r="K35010" s="7"/>
      <c r="N35010" s="7"/>
    </row>
    <row r="35011" spans="4:14" s="1" customFormat="1">
      <c r="D35011" s="32"/>
      <c r="G35011" s="32"/>
      <c r="I35011" s="7"/>
      <c r="J35011" s="7"/>
      <c r="K35011" s="7"/>
      <c r="N35011" s="7"/>
    </row>
    <row r="35012" spans="4:14" s="1" customFormat="1">
      <c r="D35012" s="32"/>
      <c r="G35012" s="32"/>
      <c r="I35012" s="7"/>
      <c r="J35012" s="7"/>
      <c r="K35012" s="7"/>
      <c r="N35012" s="7"/>
    </row>
    <row r="35013" spans="4:14" s="1" customFormat="1">
      <c r="D35013" s="32"/>
      <c r="G35013" s="32"/>
      <c r="I35013" s="7"/>
      <c r="J35013" s="7"/>
      <c r="K35013" s="7"/>
      <c r="N35013" s="7"/>
    </row>
    <row r="35014" spans="4:14" s="1" customFormat="1">
      <c r="D35014" s="32"/>
      <c r="G35014" s="32"/>
      <c r="I35014" s="7"/>
      <c r="J35014" s="7"/>
      <c r="K35014" s="7"/>
      <c r="N35014" s="7"/>
    </row>
    <row r="35015" spans="4:14" s="1" customFormat="1">
      <c r="D35015" s="32"/>
      <c r="G35015" s="32"/>
      <c r="I35015" s="7"/>
      <c r="J35015" s="7"/>
      <c r="K35015" s="7"/>
      <c r="N35015" s="7"/>
    </row>
    <row r="35016" spans="4:14" s="1" customFormat="1">
      <c r="D35016" s="32"/>
      <c r="G35016" s="32"/>
      <c r="I35016" s="7"/>
      <c r="J35016" s="7"/>
      <c r="K35016" s="7"/>
      <c r="N35016" s="7"/>
    </row>
    <row r="35017" spans="4:14" s="1" customFormat="1">
      <c r="D35017" s="32"/>
      <c r="G35017" s="32"/>
      <c r="I35017" s="7"/>
      <c r="J35017" s="7"/>
      <c r="K35017" s="7"/>
      <c r="N35017" s="7"/>
    </row>
    <row r="35018" spans="4:14" s="1" customFormat="1">
      <c r="D35018" s="32"/>
      <c r="G35018" s="32"/>
      <c r="I35018" s="7"/>
      <c r="J35018" s="7"/>
      <c r="K35018" s="7"/>
      <c r="N35018" s="7"/>
    </row>
    <row r="35019" spans="4:14" s="1" customFormat="1">
      <c r="D35019" s="32"/>
      <c r="G35019" s="32"/>
      <c r="I35019" s="7"/>
      <c r="J35019" s="7"/>
      <c r="K35019" s="7"/>
      <c r="N35019" s="7"/>
    </row>
    <row r="35020" spans="4:14" s="1" customFormat="1">
      <c r="D35020" s="32"/>
      <c r="G35020" s="32"/>
      <c r="I35020" s="7"/>
      <c r="J35020" s="7"/>
      <c r="K35020" s="7"/>
      <c r="N35020" s="7"/>
    </row>
    <row r="35021" spans="4:14" s="1" customFormat="1">
      <c r="D35021" s="32"/>
      <c r="G35021" s="32"/>
      <c r="I35021" s="7"/>
      <c r="J35021" s="7"/>
      <c r="K35021" s="7"/>
      <c r="N35021" s="7"/>
    </row>
    <row r="35022" spans="4:14" s="1" customFormat="1">
      <c r="D35022" s="32"/>
      <c r="G35022" s="32"/>
      <c r="I35022" s="7"/>
      <c r="J35022" s="7"/>
      <c r="K35022" s="7"/>
      <c r="N35022" s="7"/>
    </row>
    <row r="35023" spans="4:14" s="1" customFormat="1">
      <c r="D35023" s="32"/>
      <c r="G35023" s="32"/>
      <c r="I35023" s="7"/>
      <c r="J35023" s="7"/>
      <c r="K35023" s="7"/>
      <c r="N35023" s="7"/>
    </row>
    <row r="35024" spans="4:14" s="1" customFormat="1">
      <c r="D35024" s="32"/>
      <c r="G35024" s="32"/>
      <c r="I35024" s="7"/>
      <c r="J35024" s="7"/>
      <c r="K35024" s="7"/>
      <c r="N35024" s="7"/>
    </row>
    <row r="35025" spans="4:14" s="1" customFormat="1">
      <c r="D35025" s="32"/>
      <c r="G35025" s="32"/>
      <c r="I35025" s="7"/>
      <c r="J35025" s="7"/>
      <c r="K35025" s="7"/>
      <c r="N35025" s="7"/>
    </row>
    <row r="35026" spans="4:14" s="1" customFormat="1">
      <c r="D35026" s="32"/>
      <c r="G35026" s="32"/>
      <c r="I35026" s="7"/>
      <c r="J35026" s="7"/>
      <c r="K35026" s="7"/>
      <c r="N35026" s="7"/>
    </row>
    <row r="35027" spans="4:14" s="1" customFormat="1">
      <c r="D35027" s="32"/>
      <c r="G35027" s="32"/>
      <c r="I35027" s="7"/>
      <c r="J35027" s="7"/>
      <c r="K35027" s="7"/>
      <c r="N35027" s="7"/>
    </row>
    <row r="35028" spans="4:14" s="1" customFormat="1">
      <c r="D35028" s="32"/>
      <c r="G35028" s="32"/>
      <c r="I35028" s="7"/>
      <c r="J35028" s="7"/>
      <c r="K35028" s="7"/>
      <c r="N35028" s="7"/>
    </row>
    <row r="35029" spans="4:14" s="1" customFormat="1">
      <c r="D35029" s="32"/>
      <c r="G35029" s="32"/>
      <c r="I35029" s="7"/>
      <c r="J35029" s="7"/>
      <c r="K35029" s="7"/>
      <c r="N35029" s="7"/>
    </row>
    <row r="35030" spans="4:14" s="1" customFormat="1">
      <c r="D35030" s="32"/>
      <c r="G35030" s="32"/>
      <c r="I35030" s="7"/>
      <c r="J35030" s="7"/>
      <c r="K35030" s="7"/>
      <c r="N35030" s="7"/>
    </row>
    <row r="35031" spans="4:14" s="1" customFormat="1">
      <c r="D35031" s="32"/>
      <c r="G35031" s="32"/>
      <c r="I35031" s="7"/>
      <c r="J35031" s="7"/>
      <c r="K35031" s="7"/>
      <c r="N35031" s="7"/>
    </row>
    <row r="35032" spans="4:14" s="1" customFormat="1">
      <c r="D35032" s="32"/>
      <c r="G35032" s="32"/>
      <c r="I35032" s="7"/>
      <c r="J35032" s="7"/>
      <c r="K35032" s="7"/>
      <c r="N35032" s="7"/>
    </row>
    <row r="35033" spans="4:14" s="1" customFormat="1">
      <c r="D35033" s="32"/>
      <c r="G35033" s="32"/>
      <c r="I35033" s="7"/>
      <c r="J35033" s="7"/>
      <c r="K35033" s="7"/>
      <c r="N35033" s="7"/>
    </row>
    <row r="35034" spans="4:14" s="1" customFormat="1">
      <c r="D35034" s="32"/>
      <c r="G35034" s="32"/>
      <c r="I35034" s="7"/>
      <c r="J35034" s="7"/>
      <c r="K35034" s="7"/>
      <c r="N35034" s="7"/>
    </row>
    <row r="35035" spans="4:14" s="1" customFormat="1">
      <c r="D35035" s="32"/>
      <c r="G35035" s="32"/>
      <c r="I35035" s="7"/>
      <c r="J35035" s="7"/>
      <c r="K35035" s="7"/>
      <c r="N35035" s="7"/>
    </row>
    <row r="35036" spans="4:14" s="1" customFormat="1">
      <c r="D35036" s="32"/>
      <c r="G35036" s="32"/>
      <c r="I35036" s="7"/>
      <c r="J35036" s="7"/>
      <c r="K35036" s="7"/>
      <c r="N35036" s="7"/>
    </row>
    <row r="35037" spans="4:14" s="1" customFormat="1">
      <c r="D35037" s="32"/>
      <c r="G35037" s="32"/>
      <c r="I35037" s="7"/>
      <c r="J35037" s="7"/>
      <c r="K35037" s="7"/>
      <c r="N35037" s="7"/>
    </row>
    <row r="35038" spans="4:14" s="1" customFormat="1">
      <c r="D35038" s="32"/>
      <c r="G35038" s="32"/>
      <c r="I35038" s="7"/>
      <c r="J35038" s="7"/>
      <c r="K35038" s="7"/>
      <c r="N35038" s="7"/>
    </row>
    <row r="35039" spans="4:14" s="1" customFormat="1">
      <c r="D35039" s="32"/>
      <c r="G35039" s="32"/>
      <c r="I35039" s="7"/>
      <c r="J35039" s="7"/>
      <c r="K35039" s="7"/>
      <c r="N35039" s="7"/>
    </row>
    <row r="35040" spans="4:14" s="1" customFormat="1">
      <c r="D35040" s="32"/>
      <c r="G35040" s="32"/>
      <c r="I35040" s="7"/>
      <c r="J35040" s="7"/>
      <c r="K35040" s="7"/>
      <c r="N35040" s="7"/>
    </row>
    <row r="35041" spans="4:14" s="1" customFormat="1">
      <c r="D35041" s="32"/>
      <c r="G35041" s="32"/>
      <c r="I35041" s="7"/>
      <c r="J35041" s="7"/>
      <c r="K35041" s="7"/>
      <c r="N35041" s="7"/>
    </row>
    <row r="35042" spans="4:14" s="1" customFormat="1">
      <c r="D35042" s="32"/>
      <c r="G35042" s="32"/>
      <c r="I35042" s="7"/>
      <c r="J35042" s="7"/>
      <c r="K35042" s="7"/>
      <c r="N35042" s="7"/>
    </row>
    <row r="35043" spans="4:14" s="1" customFormat="1">
      <c r="D35043" s="32"/>
      <c r="G35043" s="32"/>
      <c r="I35043" s="7"/>
      <c r="J35043" s="7"/>
      <c r="K35043" s="7"/>
      <c r="N35043" s="7"/>
    </row>
    <row r="35044" spans="4:14" s="1" customFormat="1">
      <c r="D35044" s="32"/>
      <c r="G35044" s="32"/>
      <c r="I35044" s="7"/>
      <c r="J35044" s="7"/>
      <c r="K35044" s="7"/>
      <c r="N35044" s="7"/>
    </row>
    <row r="35045" spans="4:14" s="1" customFormat="1">
      <c r="D35045" s="32"/>
      <c r="G35045" s="32"/>
      <c r="I35045" s="7"/>
      <c r="J35045" s="7"/>
      <c r="K35045" s="7"/>
      <c r="N35045" s="7"/>
    </row>
    <row r="35046" spans="4:14" s="1" customFormat="1">
      <c r="D35046" s="32"/>
      <c r="G35046" s="32"/>
      <c r="I35046" s="7"/>
      <c r="J35046" s="7"/>
      <c r="K35046" s="7"/>
      <c r="N35046" s="7"/>
    </row>
    <row r="35047" spans="4:14" s="1" customFormat="1">
      <c r="D35047" s="32"/>
      <c r="G35047" s="32"/>
      <c r="I35047" s="7"/>
      <c r="J35047" s="7"/>
      <c r="K35047" s="7"/>
      <c r="N35047" s="7"/>
    </row>
    <row r="35048" spans="4:14" s="1" customFormat="1">
      <c r="D35048" s="32"/>
      <c r="G35048" s="32"/>
      <c r="I35048" s="7"/>
      <c r="J35048" s="7"/>
      <c r="K35048" s="7"/>
      <c r="N35048" s="7"/>
    </row>
    <row r="35049" spans="4:14" s="1" customFormat="1">
      <c r="D35049" s="32"/>
      <c r="G35049" s="32"/>
      <c r="I35049" s="7"/>
      <c r="J35049" s="7"/>
      <c r="K35049" s="7"/>
      <c r="N35049" s="7"/>
    </row>
    <row r="35050" spans="4:14" s="1" customFormat="1">
      <c r="D35050" s="32"/>
      <c r="G35050" s="32"/>
      <c r="I35050" s="7"/>
      <c r="J35050" s="7"/>
      <c r="K35050" s="7"/>
      <c r="N35050" s="7"/>
    </row>
    <row r="35051" spans="4:14" s="1" customFormat="1">
      <c r="D35051" s="32"/>
      <c r="G35051" s="32"/>
      <c r="I35051" s="7"/>
      <c r="J35051" s="7"/>
      <c r="K35051" s="7"/>
      <c r="N35051" s="7"/>
    </row>
    <row r="35052" spans="4:14" s="1" customFormat="1">
      <c r="D35052" s="32"/>
      <c r="G35052" s="32"/>
      <c r="I35052" s="7"/>
      <c r="J35052" s="7"/>
      <c r="K35052" s="7"/>
      <c r="N35052" s="7"/>
    </row>
    <row r="35053" spans="4:14" s="1" customFormat="1">
      <c r="D35053" s="32"/>
      <c r="G35053" s="32"/>
      <c r="I35053" s="7"/>
      <c r="J35053" s="7"/>
      <c r="K35053" s="7"/>
      <c r="N35053" s="7"/>
    </row>
    <row r="35054" spans="4:14" s="1" customFormat="1">
      <c r="D35054" s="32"/>
      <c r="G35054" s="32"/>
      <c r="I35054" s="7"/>
      <c r="J35054" s="7"/>
      <c r="K35054" s="7"/>
      <c r="N35054" s="7"/>
    </row>
    <row r="35055" spans="4:14" s="1" customFormat="1">
      <c r="D35055" s="32"/>
      <c r="G35055" s="32"/>
      <c r="I35055" s="7"/>
      <c r="J35055" s="7"/>
      <c r="K35055" s="7"/>
      <c r="N35055" s="7"/>
    </row>
    <row r="35056" spans="4:14" s="1" customFormat="1">
      <c r="D35056" s="32"/>
      <c r="G35056" s="32"/>
      <c r="I35056" s="7"/>
      <c r="J35056" s="7"/>
      <c r="K35056" s="7"/>
      <c r="N35056" s="7"/>
    </row>
    <row r="35057" spans="4:14" s="1" customFormat="1">
      <c r="D35057" s="32"/>
      <c r="G35057" s="32"/>
      <c r="I35057" s="7"/>
      <c r="J35057" s="7"/>
      <c r="K35057" s="7"/>
      <c r="N35057" s="7"/>
    </row>
    <row r="35058" spans="4:14" s="1" customFormat="1">
      <c r="D35058" s="32"/>
      <c r="G35058" s="32"/>
      <c r="I35058" s="7"/>
      <c r="J35058" s="7"/>
      <c r="K35058" s="7"/>
      <c r="N35058" s="7"/>
    </row>
    <row r="35059" spans="4:14" s="1" customFormat="1">
      <c r="D35059" s="32"/>
      <c r="G35059" s="32"/>
      <c r="I35059" s="7"/>
      <c r="J35059" s="7"/>
      <c r="K35059" s="7"/>
      <c r="N35059" s="7"/>
    </row>
    <row r="35060" spans="4:14" s="1" customFormat="1">
      <c r="D35060" s="32"/>
      <c r="G35060" s="32"/>
      <c r="I35060" s="7"/>
      <c r="J35060" s="7"/>
      <c r="K35060" s="7"/>
      <c r="N35060" s="7"/>
    </row>
    <row r="35061" spans="4:14" s="1" customFormat="1">
      <c r="D35061" s="32"/>
      <c r="G35061" s="32"/>
      <c r="I35061" s="7"/>
      <c r="J35061" s="7"/>
      <c r="K35061" s="7"/>
      <c r="N35061" s="7"/>
    </row>
    <row r="35062" spans="4:14" s="1" customFormat="1">
      <c r="D35062" s="32"/>
      <c r="G35062" s="32"/>
      <c r="I35062" s="7"/>
      <c r="J35062" s="7"/>
      <c r="K35062" s="7"/>
      <c r="N35062" s="7"/>
    </row>
    <row r="35063" spans="4:14" s="1" customFormat="1">
      <c r="D35063" s="32"/>
      <c r="G35063" s="32"/>
      <c r="I35063" s="7"/>
      <c r="J35063" s="7"/>
      <c r="K35063" s="7"/>
      <c r="N35063" s="7"/>
    </row>
    <row r="35064" spans="4:14" s="1" customFormat="1">
      <c r="D35064" s="32"/>
      <c r="G35064" s="32"/>
      <c r="I35064" s="7"/>
      <c r="J35064" s="7"/>
      <c r="K35064" s="7"/>
      <c r="N35064" s="7"/>
    </row>
    <row r="35065" spans="4:14" s="1" customFormat="1">
      <c r="D35065" s="32"/>
      <c r="G35065" s="32"/>
      <c r="I35065" s="7"/>
      <c r="J35065" s="7"/>
      <c r="K35065" s="7"/>
      <c r="N35065" s="7"/>
    </row>
    <row r="35066" spans="4:14" s="1" customFormat="1">
      <c r="D35066" s="32"/>
      <c r="G35066" s="32"/>
      <c r="I35066" s="7"/>
      <c r="J35066" s="7"/>
      <c r="K35066" s="7"/>
      <c r="N35066" s="7"/>
    </row>
    <row r="35067" spans="4:14" s="1" customFormat="1">
      <c r="D35067" s="32"/>
      <c r="G35067" s="32"/>
      <c r="I35067" s="7"/>
      <c r="J35067" s="7"/>
      <c r="K35067" s="7"/>
      <c r="N35067" s="7"/>
    </row>
    <row r="35068" spans="4:14" s="1" customFormat="1">
      <c r="D35068" s="32"/>
      <c r="G35068" s="32"/>
      <c r="I35068" s="7"/>
      <c r="J35068" s="7"/>
      <c r="K35068" s="7"/>
      <c r="N35068" s="7"/>
    </row>
    <row r="35069" spans="4:14" s="1" customFormat="1">
      <c r="D35069" s="32"/>
      <c r="G35069" s="32"/>
      <c r="I35069" s="7"/>
      <c r="J35069" s="7"/>
      <c r="K35069" s="7"/>
      <c r="N35069" s="7"/>
    </row>
    <row r="35070" spans="4:14" s="1" customFormat="1">
      <c r="D35070" s="32"/>
      <c r="G35070" s="32"/>
      <c r="I35070" s="7"/>
      <c r="J35070" s="7"/>
      <c r="K35070" s="7"/>
      <c r="N35070" s="7"/>
    </row>
    <row r="35071" spans="4:14" s="1" customFormat="1">
      <c r="D35071" s="32"/>
      <c r="G35071" s="32"/>
      <c r="I35071" s="7"/>
      <c r="J35071" s="7"/>
      <c r="K35071" s="7"/>
      <c r="N35071" s="7"/>
    </row>
    <row r="35072" spans="4:14" s="1" customFormat="1">
      <c r="D35072" s="32"/>
      <c r="G35072" s="32"/>
      <c r="I35072" s="7"/>
      <c r="J35072" s="7"/>
      <c r="K35072" s="7"/>
      <c r="N35072" s="7"/>
    </row>
    <row r="35073" spans="4:14" s="1" customFormat="1">
      <c r="D35073" s="32"/>
      <c r="G35073" s="32"/>
      <c r="I35073" s="7"/>
      <c r="J35073" s="7"/>
      <c r="K35073" s="7"/>
      <c r="N35073" s="7"/>
    </row>
    <row r="35074" spans="4:14" s="1" customFormat="1">
      <c r="D35074" s="32"/>
      <c r="G35074" s="32"/>
      <c r="I35074" s="7"/>
      <c r="J35074" s="7"/>
      <c r="K35074" s="7"/>
      <c r="N35074" s="7"/>
    </row>
    <row r="35075" spans="4:14" s="1" customFormat="1">
      <c r="D35075" s="32"/>
      <c r="G35075" s="32"/>
      <c r="I35075" s="7"/>
      <c r="J35075" s="7"/>
      <c r="K35075" s="7"/>
      <c r="N35075" s="7"/>
    </row>
    <row r="35076" spans="4:14" s="1" customFormat="1">
      <c r="D35076" s="32"/>
      <c r="G35076" s="32"/>
      <c r="I35076" s="7"/>
      <c r="J35076" s="7"/>
      <c r="K35076" s="7"/>
      <c r="N35076" s="7"/>
    </row>
    <row r="35077" spans="4:14" s="1" customFormat="1">
      <c r="D35077" s="32"/>
      <c r="G35077" s="32"/>
      <c r="I35077" s="7"/>
      <c r="J35077" s="7"/>
      <c r="K35077" s="7"/>
      <c r="N35077" s="7"/>
    </row>
    <row r="35078" spans="4:14" s="1" customFormat="1">
      <c r="D35078" s="32"/>
      <c r="G35078" s="32"/>
      <c r="I35078" s="7"/>
      <c r="J35078" s="7"/>
      <c r="K35078" s="7"/>
      <c r="N35078" s="7"/>
    </row>
    <row r="35079" spans="4:14" s="1" customFormat="1">
      <c r="D35079" s="32"/>
      <c r="G35079" s="32"/>
      <c r="I35079" s="7"/>
      <c r="J35079" s="7"/>
      <c r="K35079" s="7"/>
      <c r="N35079" s="7"/>
    </row>
    <row r="35080" spans="4:14" s="1" customFormat="1">
      <c r="D35080" s="32"/>
      <c r="G35080" s="32"/>
      <c r="I35080" s="7"/>
      <c r="J35080" s="7"/>
      <c r="K35080" s="7"/>
      <c r="N35080" s="7"/>
    </row>
    <row r="35081" spans="4:14" s="1" customFormat="1">
      <c r="D35081" s="32"/>
      <c r="G35081" s="32"/>
      <c r="I35081" s="7"/>
      <c r="J35081" s="7"/>
      <c r="K35081" s="7"/>
      <c r="N35081" s="7"/>
    </row>
    <row r="35082" spans="4:14" s="1" customFormat="1">
      <c r="D35082" s="32"/>
      <c r="G35082" s="32"/>
      <c r="I35082" s="7"/>
      <c r="J35082" s="7"/>
      <c r="K35082" s="7"/>
      <c r="N35082" s="7"/>
    </row>
    <row r="35083" spans="4:14" s="1" customFormat="1">
      <c r="D35083" s="32"/>
      <c r="G35083" s="32"/>
      <c r="I35083" s="7"/>
      <c r="J35083" s="7"/>
      <c r="K35083" s="7"/>
      <c r="N35083" s="7"/>
    </row>
    <row r="35084" spans="4:14" s="1" customFormat="1">
      <c r="D35084" s="32"/>
      <c r="G35084" s="32"/>
      <c r="I35084" s="7"/>
      <c r="J35084" s="7"/>
      <c r="K35084" s="7"/>
      <c r="N35084" s="7"/>
    </row>
    <row r="35085" spans="4:14" s="1" customFormat="1">
      <c r="D35085" s="32"/>
      <c r="G35085" s="32"/>
      <c r="I35085" s="7"/>
      <c r="J35085" s="7"/>
      <c r="K35085" s="7"/>
      <c r="N35085" s="7"/>
    </row>
    <row r="35086" spans="4:14" s="1" customFormat="1">
      <c r="D35086" s="32"/>
      <c r="G35086" s="32"/>
      <c r="I35086" s="7"/>
      <c r="J35086" s="7"/>
      <c r="K35086" s="7"/>
      <c r="N35086" s="7"/>
    </row>
    <row r="35087" spans="4:14" s="1" customFormat="1">
      <c r="D35087" s="32"/>
      <c r="G35087" s="32"/>
      <c r="I35087" s="7"/>
      <c r="J35087" s="7"/>
      <c r="K35087" s="7"/>
      <c r="N35087" s="7"/>
    </row>
    <row r="35088" spans="4:14" s="1" customFormat="1">
      <c r="D35088" s="32"/>
      <c r="G35088" s="32"/>
      <c r="I35088" s="7"/>
      <c r="J35088" s="7"/>
      <c r="K35088" s="7"/>
      <c r="N35088" s="7"/>
    </row>
    <row r="35089" spans="4:14" s="1" customFormat="1">
      <c r="D35089" s="32"/>
      <c r="G35089" s="32"/>
      <c r="I35089" s="7"/>
      <c r="J35089" s="7"/>
      <c r="K35089" s="7"/>
      <c r="N35089" s="7"/>
    </row>
    <row r="35090" spans="4:14" s="1" customFormat="1">
      <c r="D35090" s="32"/>
      <c r="G35090" s="32"/>
      <c r="I35090" s="7"/>
      <c r="J35090" s="7"/>
      <c r="K35090" s="7"/>
      <c r="N35090" s="7"/>
    </row>
    <row r="35091" spans="4:14" s="1" customFormat="1">
      <c r="D35091" s="32"/>
      <c r="G35091" s="32"/>
      <c r="I35091" s="7"/>
      <c r="J35091" s="7"/>
      <c r="K35091" s="7"/>
      <c r="N35091" s="7"/>
    </row>
    <row r="35092" spans="4:14" s="1" customFormat="1">
      <c r="D35092" s="32"/>
      <c r="G35092" s="32"/>
      <c r="I35092" s="7"/>
      <c r="J35092" s="7"/>
      <c r="K35092" s="7"/>
      <c r="N35092" s="7"/>
    </row>
    <row r="35093" spans="4:14" s="1" customFormat="1">
      <c r="D35093" s="32"/>
      <c r="G35093" s="32"/>
      <c r="I35093" s="7"/>
      <c r="J35093" s="7"/>
      <c r="K35093" s="7"/>
      <c r="N35093" s="7"/>
    </row>
    <row r="35094" spans="4:14" s="1" customFormat="1">
      <c r="D35094" s="32"/>
      <c r="G35094" s="32"/>
      <c r="I35094" s="7"/>
      <c r="J35094" s="7"/>
      <c r="K35094" s="7"/>
      <c r="N35094" s="7"/>
    </row>
    <row r="35095" spans="4:14" s="1" customFormat="1">
      <c r="D35095" s="32"/>
      <c r="G35095" s="32"/>
      <c r="I35095" s="7"/>
      <c r="J35095" s="7"/>
      <c r="K35095" s="7"/>
      <c r="N35095" s="7"/>
    </row>
    <row r="35096" spans="4:14" s="1" customFormat="1">
      <c r="D35096" s="32"/>
      <c r="G35096" s="32"/>
      <c r="I35096" s="7"/>
      <c r="J35096" s="7"/>
      <c r="K35096" s="7"/>
      <c r="N35096" s="7"/>
    </row>
    <row r="35097" spans="4:14" s="1" customFormat="1">
      <c r="D35097" s="32"/>
      <c r="G35097" s="32"/>
      <c r="I35097" s="7"/>
      <c r="J35097" s="7"/>
      <c r="K35097" s="7"/>
      <c r="N35097" s="7"/>
    </row>
    <row r="35098" spans="4:14" s="1" customFormat="1">
      <c r="D35098" s="32"/>
      <c r="G35098" s="32"/>
      <c r="I35098" s="7"/>
      <c r="J35098" s="7"/>
      <c r="K35098" s="7"/>
      <c r="N35098" s="7"/>
    </row>
    <row r="35099" spans="4:14" s="1" customFormat="1">
      <c r="D35099" s="32"/>
      <c r="G35099" s="32"/>
      <c r="I35099" s="7"/>
      <c r="J35099" s="7"/>
      <c r="K35099" s="7"/>
      <c r="N35099" s="7"/>
    </row>
    <row r="35100" spans="4:14" s="1" customFormat="1">
      <c r="D35100" s="32"/>
      <c r="G35100" s="32"/>
      <c r="I35100" s="7"/>
      <c r="J35100" s="7"/>
      <c r="K35100" s="7"/>
      <c r="N35100" s="7"/>
    </row>
    <row r="35101" spans="4:14" s="1" customFormat="1">
      <c r="D35101" s="32"/>
      <c r="G35101" s="32"/>
      <c r="I35101" s="7"/>
      <c r="J35101" s="7"/>
      <c r="K35101" s="7"/>
      <c r="N35101" s="7"/>
    </row>
    <row r="35102" spans="4:14" s="1" customFormat="1">
      <c r="D35102" s="32"/>
      <c r="G35102" s="32"/>
      <c r="I35102" s="7"/>
      <c r="J35102" s="7"/>
      <c r="K35102" s="7"/>
      <c r="N35102" s="7"/>
    </row>
    <row r="35103" spans="4:14" s="1" customFormat="1">
      <c r="D35103" s="32"/>
      <c r="G35103" s="32"/>
      <c r="I35103" s="7"/>
      <c r="J35103" s="7"/>
      <c r="K35103" s="7"/>
      <c r="N35103" s="7"/>
    </row>
    <row r="35104" spans="4:14" s="1" customFormat="1">
      <c r="D35104" s="32"/>
      <c r="G35104" s="32"/>
      <c r="I35104" s="7"/>
      <c r="J35104" s="7"/>
      <c r="K35104" s="7"/>
      <c r="N35104" s="7"/>
    </row>
    <row r="35105" spans="4:14" s="1" customFormat="1">
      <c r="D35105" s="32"/>
      <c r="G35105" s="32"/>
      <c r="I35105" s="7"/>
      <c r="J35105" s="7"/>
      <c r="K35105" s="7"/>
      <c r="N35105" s="7"/>
    </row>
    <row r="35106" spans="4:14" s="1" customFormat="1">
      <c r="D35106" s="32"/>
      <c r="G35106" s="32"/>
      <c r="I35106" s="7"/>
      <c r="J35106" s="7"/>
      <c r="K35106" s="7"/>
      <c r="N35106" s="7"/>
    </row>
    <row r="35107" spans="4:14" s="1" customFormat="1">
      <c r="D35107" s="32"/>
      <c r="G35107" s="32"/>
      <c r="I35107" s="7"/>
      <c r="J35107" s="7"/>
      <c r="K35107" s="7"/>
      <c r="N35107" s="7"/>
    </row>
    <row r="35108" spans="4:14" s="1" customFormat="1">
      <c r="D35108" s="32"/>
      <c r="G35108" s="32"/>
      <c r="I35108" s="7"/>
      <c r="J35108" s="7"/>
      <c r="K35108" s="7"/>
      <c r="N35108" s="7"/>
    </row>
    <row r="35109" spans="4:14" s="1" customFormat="1">
      <c r="D35109" s="32"/>
      <c r="G35109" s="32"/>
      <c r="I35109" s="7"/>
      <c r="J35109" s="7"/>
      <c r="K35109" s="7"/>
      <c r="N35109" s="7"/>
    </row>
    <row r="35110" spans="4:14" s="1" customFormat="1">
      <c r="D35110" s="32"/>
      <c r="G35110" s="32"/>
      <c r="I35110" s="7"/>
      <c r="J35110" s="7"/>
      <c r="K35110" s="7"/>
      <c r="N35110" s="7"/>
    </row>
    <row r="35111" spans="4:14" s="1" customFormat="1">
      <c r="D35111" s="32"/>
      <c r="G35111" s="32"/>
      <c r="I35111" s="7"/>
      <c r="J35111" s="7"/>
      <c r="K35111" s="7"/>
      <c r="N35111" s="7"/>
    </row>
    <row r="35112" spans="4:14" s="1" customFormat="1">
      <c r="D35112" s="32"/>
      <c r="G35112" s="32"/>
      <c r="I35112" s="7"/>
      <c r="J35112" s="7"/>
      <c r="K35112" s="7"/>
      <c r="N35112" s="7"/>
    </row>
    <row r="35113" spans="4:14" s="1" customFormat="1">
      <c r="D35113" s="32"/>
      <c r="G35113" s="32"/>
      <c r="I35113" s="7"/>
      <c r="J35113" s="7"/>
      <c r="K35113" s="7"/>
      <c r="N35113" s="7"/>
    </row>
    <row r="35114" spans="4:14" s="1" customFormat="1">
      <c r="D35114" s="32"/>
      <c r="G35114" s="32"/>
      <c r="I35114" s="7"/>
      <c r="J35114" s="7"/>
      <c r="K35114" s="7"/>
      <c r="N35114" s="7"/>
    </row>
    <row r="35115" spans="4:14" s="1" customFormat="1">
      <c r="D35115" s="32"/>
      <c r="G35115" s="32"/>
      <c r="I35115" s="7"/>
      <c r="J35115" s="7"/>
      <c r="K35115" s="7"/>
      <c r="N35115" s="7"/>
    </row>
    <row r="35116" spans="4:14" s="1" customFormat="1">
      <c r="D35116" s="32"/>
      <c r="G35116" s="32"/>
      <c r="I35116" s="7"/>
      <c r="J35116" s="7"/>
      <c r="K35116" s="7"/>
      <c r="N35116" s="7"/>
    </row>
    <row r="35117" spans="4:14" s="1" customFormat="1">
      <c r="D35117" s="32"/>
      <c r="G35117" s="32"/>
      <c r="I35117" s="7"/>
      <c r="J35117" s="7"/>
      <c r="K35117" s="7"/>
      <c r="N35117" s="7"/>
    </row>
    <row r="35118" spans="4:14" s="1" customFormat="1">
      <c r="D35118" s="32"/>
      <c r="G35118" s="32"/>
      <c r="I35118" s="7"/>
      <c r="J35118" s="7"/>
      <c r="K35118" s="7"/>
      <c r="N35118" s="7"/>
    </row>
    <row r="35119" spans="4:14" s="1" customFormat="1">
      <c r="D35119" s="32"/>
      <c r="G35119" s="32"/>
      <c r="I35119" s="7"/>
      <c r="J35119" s="7"/>
      <c r="K35119" s="7"/>
      <c r="N35119" s="7"/>
    </row>
    <row r="35120" spans="4:14" s="1" customFormat="1">
      <c r="D35120" s="32"/>
      <c r="G35120" s="32"/>
      <c r="I35120" s="7"/>
      <c r="J35120" s="7"/>
      <c r="K35120" s="7"/>
      <c r="N35120" s="7"/>
    </row>
    <row r="35121" spans="4:14" s="1" customFormat="1">
      <c r="D35121" s="32"/>
      <c r="G35121" s="32"/>
      <c r="I35121" s="7"/>
      <c r="J35121" s="7"/>
      <c r="K35121" s="7"/>
      <c r="N35121" s="7"/>
    </row>
    <row r="35122" spans="4:14" s="1" customFormat="1">
      <c r="D35122" s="32"/>
      <c r="G35122" s="32"/>
      <c r="I35122" s="7"/>
      <c r="J35122" s="7"/>
      <c r="K35122" s="7"/>
      <c r="N35122" s="7"/>
    </row>
    <row r="35123" spans="4:14" s="1" customFormat="1">
      <c r="D35123" s="32"/>
      <c r="G35123" s="32"/>
      <c r="I35123" s="7"/>
      <c r="J35123" s="7"/>
      <c r="K35123" s="7"/>
      <c r="N35123" s="7"/>
    </row>
    <row r="35124" spans="4:14" s="1" customFormat="1">
      <c r="D35124" s="32"/>
      <c r="G35124" s="32"/>
      <c r="I35124" s="7"/>
      <c r="J35124" s="7"/>
      <c r="K35124" s="7"/>
      <c r="N35124" s="7"/>
    </row>
    <row r="35125" spans="4:14" s="1" customFormat="1">
      <c r="D35125" s="32"/>
      <c r="G35125" s="32"/>
      <c r="I35125" s="7"/>
      <c r="J35125" s="7"/>
      <c r="K35125" s="7"/>
      <c r="N35125" s="7"/>
    </row>
    <row r="35126" spans="4:14" s="1" customFormat="1">
      <c r="D35126" s="32"/>
      <c r="G35126" s="32"/>
      <c r="I35126" s="7"/>
      <c r="J35126" s="7"/>
      <c r="K35126" s="7"/>
      <c r="N35126" s="7"/>
    </row>
    <row r="35127" spans="4:14" s="1" customFormat="1">
      <c r="D35127" s="32"/>
      <c r="G35127" s="32"/>
      <c r="I35127" s="7"/>
      <c r="J35127" s="7"/>
      <c r="K35127" s="7"/>
      <c r="N35127" s="7"/>
    </row>
    <row r="35128" spans="4:14" s="1" customFormat="1">
      <c r="D35128" s="32"/>
      <c r="G35128" s="32"/>
      <c r="I35128" s="7"/>
      <c r="J35128" s="7"/>
      <c r="K35128" s="7"/>
      <c r="N35128" s="7"/>
    </row>
    <row r="35129" spans="4:14" s="1" customFormat="1">
      <c r="D35129" s="32"/>
      <c r="G35129" s="32"/>
      <c r="I35129" s="7"/>
      <c r="J35129" s="7"/>
      <c r="K35129" s="7"/>
      <c r="N35129" s="7"/>
    </row>
    <row r="35130" spans="4:14" s="1" customFormat="1">
      <c r="D35130" s="32"/>
      <c r="G35130" s="32"/>
      <c r="I35130" s="7"/>
      <c r="J35130" s="7"/>
      <c r="K35130" s="7"/>
      <c r="N35130" s="7"/>
    </row>
    <row r="35131" spans="4:14" s="1" customFormat="1">
      <c r="D35131" s="32"/>
      <c r="G35131" s="32"/>
      <c r="I35131" s="7"/>
      <c r="J35131" s="7"/>
      <c r="K35131" s="7"/>
      <c r="N35131" s="7"/>
    </row>
    <row r="35132" spans="4:14" s="1" customFormat="1">
      <c r="D35132" s="32"/>
      <c r="G35132" s="32"/>
      <c r="I35132" s="7"/>
      <c r="J35132" s="7"/>
      <c r="K35132" s="7"/>
      <c r="N35132" s="7"/>
    </row>
    <row r="35133" spans="4:14" s="1" customFormat="1">
      <c r="D35133" s="32"/>
      <c r="G35133" s="32"/>
      <c r="I35133" s="7"/>
      <c r="J35133" s="7"/>
      <c r="K35133" s="7"/>
      <c r="N35133" s="7"/>
    </row>
    <row r="35134" spans="4:14" s="1" customFormat="1">
      <c r="D35134" s="32"/>
      <c r="G35134" s="32"/>
      <c r="I35134" s="7"/>
      <c r="J35134" s="7"/>
      <c r="K35134" s="7"/>
      <c r="N35134" s="7"/>
    </row>
    <row r="35135" spans="4:14" s="1" customFormat="1">
      <c r="D35135" s="32"/>
      <c r="G35135" s="32"/>
      <c r="I35135" s="7"/>
      <c r="J35135" s="7"/>
      <c r="K35135" s="7"/>
      <c r="N35135" s="7"/>
    </row>
    <row r="35136" spans="4:14" s="1" customFormat="1">
      <c r="D35136" s="32"/>
      <c r="G35136" s="32"/>
      <c r="I35136" s="7"/>
      <c r="J35136" s="7"/>
      <c r="K35136" s="7"/>
      <c r="N35136" s="7"/>
    </row>
    <row r="35137" spans="4:14" s="1" customFormat="1">
      <c r="D35137" s="32"/>
      <c r="G35137" s="32"/>
      <c r="I35137" s="7"/>
      <c r="J35137" s="7"/>
      <c r="K35137" s="7"/>
      <c r="N35137" s="7"/>
    </row>
    <row r="35138" spans="4:14" s="1" customFormat="1">
      <c r="D35138" s="32"/>
      <c r="G35138" s="32"/>
      <c r="I35138" s="7"/>
      <c r="J35138" s="7"/>
      <c r="K35138" s="7"/>
      <c r="N35138" s="7"/>
    </row>
    <row r="35139" spans="4:14" s="1" customFormat="1">
      <c r="D35139" s="32"/>
      <c r="G35139" s="32"/>
      <c r="I35139" s="7"/>
      <c r="J35139" s="7"/>
      <c r="K35139" s="7"/>
      <c r="N35139" s="7"/>
    </row>
    <row r="35140" spans="4:14" s="1" customFormat="1">
      <c r="D35140" s="32"/>
      <c r="G35140" s="32"/>
      <c r="I35140" s="7"/>
      <c r="J35140" s="7"/>
      <c r="K35140" s="7"/>
      <c r="N35140" s="7"/>
    </row>
    <row r="35141" spans="4:14" s="1" customFormat="1">
      <c r="D35141" s="32"/>
      <c r="G35141" s="32"/>
      <c r="I35141" s="7"/>
      <c r="J35141" s="7"/>
      <c r="K35141" s="7"/>
      <c r="N35141" s="7"/>
    </row>
    <row r="35142" spans="4:14" s="1" customFormat="1">
      <c r="D35142" s="32"/>
      <c r="G35142" s="32"/>
      <c r="I35142" s="7"/>
      <c r="J35142" s="7"/>
      <c r="K35142" s="7"/>
      <c r="N35142" s="7"/>
    </row>
    <row r="35143" spans="4:14" s="1" customFormat="1">
      <c r="D35143" s="32"/>
      <c r="G35143" s="32"/>
      <c r="I35143" s="7"/>
      <c r="J35143" s="7"/>
      <c r="K35143" s="7"/>
      <c r="N35143" s="7"/>
    </row>
    <row r="35144" spans="4:14" s="1" customFormat="1">
      <c r="D35144" s="32"/>
      <c r="G35144" s="32"/>
      <c r="I35144" s="7"/>
      <c r="J35144" s="7"/>
      <c r="K35144" s="7"/>
      <c r="N35144" s="7"/>
    </row>
    <row r="35145" spans="4:14" s="1" customFormat="1">
      <c r="D35145" s="32"/>
      <c r="G35145" s="32"/>
      <c r="I35145" s="7"/>
      <c r="J35145" s="7"/>
      <c r="K35145" s="7"/>
      <c r="N35145" s="7"/>
    </row>
    <row r="35146" spans="4:14" s="1" customFormat="1">
      <c r="D35146" s="32"/>
      <c r="G35146" s="32"/>
      <c r="I35146" s="7"/>
      <c r="J35146" s="7"/>
      <c r="K35146" s="7"/>
      <c r="N35146" s="7"/>
    </row>
    <row r="35147" spans="4:14" s="1" customFormat="1">
      <c r="D35147" s="32"/>
      <c r="G35147" s="32"/>
      <c r="I35147" s="7"/>
      <c r="J35147" s="7"/>
      <c r="K35147" s="7"/>
      <c r="N35147" s="7"/>
    </row>
    <row r="35148" spans="4:14" s="1" customFormat="1">
      <c r="D35148" s="32"/>
      <c r="G35148" s="32"/>
      <c r="I35148" s="7"/>
      <c r="J35148" s="7"/>
      <c r="K35148" s="7"/>
      <c r="N35148" s="7"/>
    </row>
    <row r="35149" spans="4:14" s="1" customFormat="1">
      <c r="D35149" s="32"/>
      <c r="G35149" s="32"/>
      <c r="I35149" s="7"/>
      <c r="J35149" s="7"/>
      <c r="K35149" s="7"/>
      <c r="N35149" s="7"/>
    </row>
    <row r="35150" spans="4:14" s="1" customFormat="1">
      <c r="D35150" s="32"/>
      <c r="G35150" s="32"/>
      <c r="I35150" s="7"/>
      <c r="J35150" s="7"/>
      <c r="K35150" s="7"/>
      <c r="N35150" s="7"/>
    </row>
    <row r="35151" spans="4:14" s="1" customFormat="1">
      <c r="D35151" s="32"/>
      <c r="G35151" s="32"/>
      <c r="I35151" s="7"/>
      <c r="J35151" s="7"/>
      <c r="K35151" s="7"/>
      <c r="N35151" s="7"/>
    </row>
    <row r="35152" spans="4:14" s="1" customFormat="1">
      <c r="D35152" s="32"/>
      <c r="G35152" s="32"/>
      <c r="I35152" s="7"/>
      <c r="J35152" s="7"/>
      <c r="K35152" s="7"/>
      <c r="N35152" s="7"/>
    </row>
    <row r="35153" spans="4:14" s="1" customFormat="1">
      <c r="D35153" s="32"/>
      <c r="G35153" s="32"/>
      <c r="I35153" s="7"/>
      <c r="J35153" s="7"/>
      <c r="K35153" s="7"/>
      <c r="N35153" s="7"/>
    </row>
    <row r="35154" spans="4:14" s="1" customFormat="1">
      <c r="D35154" s="32"/>
      <c r="G35154" s="32"/>
      <c r="I35154" s="7"/>
      <c r="J35154" s="7"/>
      <c r="K35154" s="7"/>
      <c r="N35154" s="7"/>
    </row>
    <row r="35155" spans="4:14" s="1" customFormat="1">
      <c r="D35155" s="32"/>
      <c r="G35155" s="32"/>
      <c r="I35155" s="7"/>
      <c r="J35155" s="7"/>
      <c r="K35155" s="7"/>
      <c r="N35155" s="7"/>
    </row>
    <row r="35156" spans="4:14" s="1" customFormat="1">
      <c r="D35156" s="32"/>
      <c r="G35156" s="32"/>
      <c r="I35156" s="7"/>
      <c r="J35156" s="7"/>
      <c r="K35156" s="7"/>
      <c r="N35156" s="7"/>
    </row>
    <row r="35157" spans="4:14" s="1" customFormat="1">
      <c r="D35157" s="32"/>
      <c r="G35157" s="32"/>
      <c r="I35157" s="7"/>
      <c r="J35157" s="7"/>
      <c r="K35157" s="7"/>
      <c r="N35157" s="7"/>
    </row>
    <row r="35158" spans="4:14" s="1" customFormat="1">
      <c r="D35158" s="32"/>
      <c r="G35158" s="32"/>
      <c r="I35158" s="7"/>
      <c r="J35158" s="7"/>
      <c r="K35158" s="7"/>
      <c r="N35158" s="7"/>
    </row>
    <row r="35159" spans="4:14" s="1" customFormat="1">
      <c r="D35159" s="32"/>
      <c r="G35159" s="32"/>
      <c r="I35159" s="7"/>
      <c r="J35159" s="7"/>
      <c r="K35159" s="7"/>
      <c r="N35159" s="7"/>
    </row>
    <row r="35160" spans="4:14" s="1" customFormat="1">
      <c r="D35160" s="32"/>
      <c r="G35160" s="32"/>
      <c r="I35160" s="7"/>
      <c r="J35160" s="7"/>
      <c r="K35160" s="7"/>
      <c r="N35160" s="7"/>
    </row>
    <row r="35161" spans="4:14" s="1" customFormat="1">
      <c r="D35161" s="32"/>
      <c r="G35161" s="32"/>
      <c r="I35161" s="7"/>
      <c r="J35161" s="7"/>
      <c r="K35161" s="7"/>
      <c r="N35161" s="7"/>
    </row>
    <row r="35162" spans="4:14" s="1" customFormat="1">
      <c r="D35162" s="32"/>
      <c r="G35162" s="32"/>
      <c r="I35162" s="7"/>
      <c r="J35162" s="7"/>
      <c r="K35162" s="7"/>
      <c r="N35162" s="7"/>
    </row>
    <row r="35163" spans="4:14" s="1" customFormat="1">
      <c r="D35163" s="32"/>
      <c r="G35163" s="32"/>
      <c r="I35163" s="7"/>
      <c r="J35163" s="7"/>
      <c r="K35163" s="7"/>
      <c r="N35163" s="7"/>
    </row>
    <row r="35164" spans="4:14" s="1" customFormat="1">
      <c r="D35164" s="32"/>
      <c r="G35164" s="32"/>
      <c r="I35164" s="7"/>
      <c r="J35164" s="7"/>
      <c r="K35164" s="7"/>
      <c r="N35164" s="7"/>
    </row>
    <row r="35165" spans="4:14" s="1" customFormat="1">
      <c r="D35165" s="32"/>
      <c r="G35165" s="32"/>
      <c r="I35165" s="7"/>
      <c r="J35165" s="7"/>
      <c r="K35165" s="7"/>
      <c r="N35165" s="7"/>
    </row>
    <row r="35166" spans="4:14" s="1" customFormat="1">
      <c r="D35166" s="32"/>
      <c r="G35166" s="32"/>
      <c r="I35166" s="7"/>
      <c r="J35166" s="7"/>
      <c r="K35166" s="7"/>
      <c r="N35166" s="7"/>
    </row>
    <row r="35167" spans="4:14" s="1" customFormat="1">
      <c r="D35167" s="32"/>
      <c r="G35167" s="32"/>
      <c r="I35167" s="7"/>
      <c r="J35167" s="7"/>
      <c r="K35167" s="7"/>
      <c r="N35167" s="7"/>
    </row>
    <row r="35168" spans="4:14" s="1" customFormat="1">
      <c r="D35168" s="32"/>
      <c r="G35168" s="32"/>
      <c r="I35168" s="7"/>
      <c r="J35168" s="7"/>
      <c r="K35168" s="7"/>
      <c r="N35168" s="7"/>
    </row>
    <row r="35169" spans="4:14" s="1" customFormat="1">
      <c r="D35169" s="32"/>
      <c r="G35169" s="32"/>
      <c r="I35169" s="7"/>
      <c r="J35169" s="7"/>
      <c r="K35169" s="7"/>
      <c r="N35169" s="7"/>
    </row>
    <row r="35170" spans="4:14" s="1" customFormat="1">
      <c r="D35170" s="32"/>
      <c r="G35170" s="32"/>
      <c r="I35170" s="7"/>
      <c r="J35170" s="7"/>
      <c r="K35170" s="7"/>
      <c r="N35170" s="7"/>
    </row>
    <row r="35171" spans="4:14" s="1" customFormat="1">
      <c r="D35171" s="32"/>
      <c r="G35171" s="32"/>
      <c r="I35171" s="7"/>
      <c r="J35171" s="7"/>
      <c r="K35171" s="7"/>
      <c r="N35171" s="7"/>
    </row>
    <row r="35172" spans="4:14" s="1" customFormat="1">
      <c r="D35172" s="32"/>
      <c r="G35172" s="32"/>
      <c r="I35172" s="7"/>
      <c r="J35172" s="7"/>
      <c r="K35172" s="7"/>
      <c r="N35172" s="7"/>
    </row>
    <row r="35173" spans="4:14" s="1" customFormat="1">
      <c r="D35173" s="32"/>
      <c r="G35173" s="32"/>
      <c r="I35173" s="7"/>
      <c r="J35173" s="7"/>
      <c r="K35173" s="7"/>
      <c r="N35173" s="7"/>
    </row>
    <row r="35174" spans="4:14" s="1" customFormat="1">
      <c r="D35174" s="32"/>
      <c r="G35174" s="32"/>
      <c r="I35174" s="7"/>
      <c r="J35174" s="7"/>
      <c r="K35174" s="7"/>
      <c r="N35174" s="7"/>
    </row>
    <row r="35175" spans="4:14" s="1" customFormat="1">
      <c r="D35175" s="32"/>
      <c r="G35175" s="32"/>
      <c r="I35175" s="7"/>
      <c r="J35175" s="7"/>
      <c r="K35175" s="7"/>
      <c r="N35175" s="7"/>
    </row>
    <row r="35176" spans="4:14" s="1" customFormat="1">
      <c r="D35176" s="32"/>
      <c r="G35176" s="32"/>
      <c r="I35176" s="7"/>
      <c r="J35176" s="7"/>
      <c r="K35176" s="7"/>
      <c r="N35176" s="7"/>
    </row>
    <row r="35177" spans="4:14" s="1" customFormat="1">
      <c r="D35177" s="32"/>
      <c r="G35177" s="32"/>
      <c r="I35177" s="7"/>
      <c r="J35177" s="7"/>
      <c r="K35177" s="7"/>
      <c r="N35177" s="7"/>
    </row>
    <row r="35178" spans="4:14" s="1" customFormat="1">
      <c r="D35178" s="32"/>
      <c r="G35178" s="32"/>
      <c r="I35178" s="7"/>
      <c r="J35178" s="7"/>
      <c r="K35178" s="7"/>
      <c r="N35178" s="7"/>
    </row>
    <row r="35179" spans="4:14" s="1" customFormat="1">
      <c r="D35179" s="32"/>
      <c r="G35179" s="32"/>
      <c r="I35179" s="7"/>
      <c r="J35179" s="7"/>
      <c r="K35179" s="7"/>
      <c r="N35179" s="7"/>
    </row>
    <row r="35180" spans="4:14" s="1" customFormat="1">
      <c r="D35180" s="32"/>
      <c r="G35180" s="32"/>
      <c r="I35180" s="7"/>
      <c r="J35180" s="7"/>
      <c r="K35180" s="7"/>
      <c r="N35180" s="7"/>
    </row>
    <row r="35181" spans="4:14" s="1" customFormat="1">
      <c r="D35181" s="32"/>
      <c r="G35181" s="32"/>
      <c r="I35181" s="7"/>
      <c r="J35181" s="7"/>
      <c r="K35181" s="7"/>
      <c r="N35181" s="7"/>
    </row>
    <row r="35182" spans="4:14" s="1" customFormat="1">
      <c r="D35182" s="32"/>
      <c r="G35182" s="32"/>
      <c r="I35182" s="7"/>
      <c r="J35182" s="7"/>
      <c r="K35182" s="7"/>
      <c r="N35182" s="7"/>
    </row>
    <row r="35183" spans="4:14" s="1" customFormat="1">
      <c r="D35183" s="32"/>
      <c r="G35183" s="32"/>
      <c r="I35183" s="7"/>
      <c r="J35183" s="7"/>
      <c r="K35183" s="7"/>
      <c r="N35183" s="7"/>
    </row>
    <row r="35184" spans="4:14" s="1" customFormat="1">
      <c r="D35184" s="32"/>
      <c r="G35184" s="32"/>
      <c r="I35184" s="7"/>
      <c r="J35184" s="7"/>
      <c r="K35184" s="7"/>
      <c r="N35184" s="7"/>
    </row>
    <row r="35185" spans="4:14" s="1" customFormat="1">
      <c r="D35185" s="32"/>
      <c r="G35185" s="32"/>
      <c r="I35185" s="7"/>
      <c r="J35185" s="7"/>
      <c r="K35185" s="7"/>
      <c r="N35185" s="7"/>
    </row>
    <row r="35186" spans="4:14" s="1" customFormat="1">
      <c r="D35186" s="32"/>
      <c r="G35186" s="32"/>
      <c r="I35186" s="7"/>
      <c r="J35186" s="7"/>
      <c r="K35186" s="7"/>
      <c r="N35186" s="7"/>
    </row>
    <row r="35187" spans="4:14" s="1" customFormat="1">
      <c r="D35187" s="32"/>
      <c r="G35187" s="32"/>
      <c r="I35187" s="7"/>
      <c r="J35187" s="7"/>
      <c r="K35187" s="7"/>
      <c r="N35187" s="7"/>
    </row>
    <row r="35188" spans="4:14" s="1" customFormat="1">
      <c r="D35188" s="32"/>
      <c r="G35188" s="32"/>
      <c r="I35188" s="7"/>
      <c r="J35188" s="7"/>
      <c r="K35188" s="7"/>
      <c r="N35188" s="7"/>
    </row>
    <row r="35189" spans="4:14" s="1" customFormat="1">
      <c r="D35189" s="32"/>
      <c r="G35189" s="32"/>
      <c r="I35189" s="7"/>
      <c r="J35189" s="7"/>
      <c r="K35189" s="7"/>
      <c r="N35189" s="7"/>
    </row>
    <row r="35190" spans="4:14" s="1" customFormat="1">
      <c r="D35190" s="32"/>
      <c r="G35190" s="32"/>
      <c r="I35190" s="7"/>
      <c r="J35190" s="7"/>
      <c r="K35190" s="7"/>
      <c r="N35190" s="7"/>
    </row>
    <row r="35191" spans="4:14" s="1" customFormat="1">
      <c r="D35191" s="32"/>
      <c r="G35191" s="32"/>
      <c r="I35191" s="7"/>
      <c r="J35191" s="7"/>
      <c r="K35191" s="7"/>
      <c r="N35191" s="7"/>
    </row>
    <row r="35192" spans="4:14" s="1" customFormat="1">
      <c r="D35192" s="32"/>
      <c r="G35192" s="32"/>
      <c r="I35192" s="7"/>
      <c r="J35192" s="7"/>
      <c r="K35192" s="7"/>
      <c r="N35192" s="7"/>
    </row>
    <row r="35193" spans="4:14" s="1" customFormat="1">
      <c r="D35193" s="32"/>
      <c r="G35193" s="32"/>
      <c r="I35193" s="7"/>
      <c r="J35193" s="7"/>
      <c r="K35193" s="7"/>
      <c r="N35193" s="7"/>
    </row>
    <row r="35194" spans="4:14" s="1" customFormat="1">
      <c r="D35194" s="32"/>
      <c r="G35194" s="32"/>
      <c r="I35194" s="7"/>
      <c r="J35194" s="7"/>
      <c r="K35194" s="7"/>
      <c r="N35194" s="7"/>
    </row>
    <row r="35195" spans="4:14" s="1" customFormat="1">
      <c r="D35195" s="32"/>
      <c r="G35195" s="32"/>
      <c r="I35195" s="7"/>
      <c r="J35195" s="7"/>
      <c r="K35195" s="7"/>
      <c r="N35195" s="7"/>
    </row>
    <row r="35196" spans="4:14" s="1" customFormat="1">
      <c r="D35196" s="32"/>
      <c r="G35196" s="32"/>
      <c r="I35196" s="7"/>
      <c r="J35196" s="7"/>
      <c r="K35196" s="7"/>
      <c r="N35196" s="7"/>
    </row>
    <row r="35197" spans="4:14" s="1" customFormat="1">
      <c r="D35197" s="32"/>
      <c r="G35197" s="32"/>
      <c r="I35197" s="7"/>
      <c r="J35197" s="7"/>
      <c r="K35197" s="7"/>
      <c r="N35197" s="7"/>
    </row>
    <row r="35198" spans="4:14" s="1" customFormat="1">
      <c r="D35198" s="32"/>
      <c r="G35198" s="32"/>
      <c r="I35198" s="7"/>
      <c r="J35198" s="7"/>
      <c r="K35198" s="7"/>
      <c r="N35198" s="7"/>
    </row>
    <row r="35199" spans="4:14" s="1" customFormat="1">
      <c r="D35199" s="32"/>
      <c r="G35199" s="32"/>
      <c r="I35199" s="7"/>
      <c r="J35199" s="7"/>
      <c r="K35199" s="7"/>
      <c r="N35199" s="7"/>
    </row>
    <row r="35200" spans="4:14" s="1" customFormat="1">
      <c r="D35200" s="32"/>
      <c r="G35200" s="32"/>
      <c r="I35200" s="7"/>
      <c r="J35200" s="7"/>
      <c r="K35200" s="7"/>
      <c r="N35200" s="7"/>
    </row>
    <row r="35201" spans="4:14" s="1" customFormat="1">
      <c r="D35201" s="32"/>
      <c r="G35201" s="32"/>
      <c r="I35201" s="7"/>
      <c r="J35201" s="7"/>
      <c r="K35201" s="7"/>
      <c r="N35201" s="7"/>
    </row>
    <row r="35202" spans="4:14" s="1" customFormat="1">
      <c r="D35202" s="32"/>
      <c r="G35202" s="32"/>
      <c r="I35202" s="7"/>
      <c r="J35202" s="7"/>
      <c r="K35202" s="7"/>
      <c r="N35202" s="7"/>
    </row>
    <row r="35203" spans="4:14" s="1" customFormat="1">
      <c r="D35203" s="32"/>
      <c r="G35203" s="32"/>
      <c r="I35203" s="7"/>
      <c r="J35203" s="7"/>
      <c r="K35203" s="7"/>
      <c r="N35203" s="7"/>
    </row>
    <row r="35204" spans="4:14" s="1" customFormat="1">
      <c r="D35204" s="32"/>
      <c r="G35204" s="32"/>
      <c r="I35204" s="7"/>
      <c r="J35204" s="7"/>
      <c r="K35204" s="7"/>
      <c r="N35204" s="7"/>
    </row>
    <row r="35205" spans="4:14" s="1" customFormat="1">
      <c r="D35205" s="32"/>
      <c r="G35205" s="32"/>
      <c r="I35205" s="7"/>
      <c r="J35205" s="7"/>
      <c r="K35205" s="7"/>
      <c r="N35205" s="7"/>
    </row>
    <row r="35206" spans="4:14" s="1" customFormat="1">
      <c r="D35206" s="32"/>
      <c r="G35206" s="32"/>
      <c r="I35206" s="7"/>
      <c r="J35206" s="7"/>
      <c r="K35206" s="7"/>
      <c r="N35206" s="7"/>
    </row>
    <row r="35207" spans="4:14" s="1" customFormat="1">
      <c r="D35207" s="32"/>
      <c r="G35207" s="32"/>
      <c r="I35207" s="7"/>
      <c r="J35207" s="7"/>
      <c r="K35207" s="7"/>
      <c r="N35207" s="7"/>
    </row>
    <row r="35208" spans="4:14" s="1" customFormat="1">
      <c r="D35208" s="32"/>
      <c r="G35208" s="32"/>
      <c r="I35208" s="7"/>
      <c r="J35208" s="7"/>
      <c r="K35208" s="7"/>
      <c r="N35208" s="7"/>
    </row>
    <row r="35209" spans="4:14" s="1" customFormat="1">
      <c r="D35209" s="32"/>
      <c r="G35209" s="32"/>
      <c r="I35209" s="7"/>
      <c r="J35209" s="7"/>
      <c r="K35209" s="7"/>
      <c r="N35209" s="7"/>
    </row>
    <row r="35210" spans="4:14" s="1" customFormat="1">
      <c r="D35210" s="32"/>
      <c r="G35210" s="32"/>
      <c r="I35210" s="7"/>
      <c r="J35210" s="7"/>
      <c r="K35210" s="7"/>
      <c r="N35210" s="7"/>
    </row>
    <row r="35211" spans="4:14" s="1" customFormat="1">
      <c r="D35211" s="32"/>
      <c r="G35211" s="32"/>
      <c r="I35211" s="7"/>
      <c r="J35211" s="7"/>
      <c r="K35211" s="7"/>
      <c r="N35211" s="7"/>
    </row>
    <row r="35212" spans="4:14" s="1" customFormat="1">
      <c r="D35212" s="32"/>
      <c r="G35212" s="32"/>
      <c r="I35212" s="7"/>
      <c r="J35212" s="7"/>
      <c r="K35212" s="7"/>
      <c r="N35212" s="7"/>
    </row>
    <row r="35213" spans="4:14" s="1" customFormat="1">
      <c r="D35213" s="32"/>
      <c r="G35213" s="32"/>
      <c r="I35213" s="7"/>
      <c r="J35213" s="7"/>
      <c r="K35213" s="7"/>
      <c r="N35213" s="7"/>
    </row>
    <row r="35214" spans="4:14" s="1" customFormat="1">
      <c r="D35214" s="32"/>
      <c r="G35214" s="32"/>
      <c r="I35214" s="7"/>
      <c r="J35214" s="7"/>
      <c r="K35214" s="7"/>
      <c r="N35214" s="7"/>
    </row>
    <row r="35215" spans="4:14" s="1" customFormat="1">
      <c r="D35215" s="32"/>
      <c r="G35215" s="32"/>
      <c r="I35215" s="7"/>
      <c r="J35215" s="7"/>
      <c r="K35215" s="7"/>
      <c r="N35215" s="7"/>
    </row>
    <row r="35216" spans="4:14" s="1" customFormat="1">
      <c r="D35216" s="32"/>
      <c r="G35216" s="32"/>
      <c r="I35216" s="7"/>
      <c r="J35216" s="7"/>
      <c r="K35216" s="7"/>
      <c r="N35216" s="7"/>
    </row>
    <row r="35217" spans="4:14" s="1" customFormat="1">
      <c r="D35217" s="32"/>
      <c r="G35217" s="32"/>
      <c r="I35217" s="7"/>
      <c r="J35217" s="7"/>
      <c r="K35217" s="7"/>
      <c r="N35217" s="7"/>
    </row>
    <row r="35218" spans="4:14" s="1" customFormat="1">
      <c r="D35218" s="32"/>
      <c r="G35218" s="32"/>
      <c r="I35218" s="7"/>
      <c r="J35218" s="7"/>
      <c r="K35218" s="7"/>
      <c r="N35218" s="7"/>
    </row>
    <row r="35219" spans="4:14" s="1" customFormat="1">
      <c r="D35219" s="32"/>
      <c r="G35219" s="32"/>
      <c r="I35219" s="7"/>
      <c r="J35219" s="7"/>
      <c r="K35219" s="7"/>
      <c r="N35219" s="7"/>
    </row>
    <row r="35220" spans="4:14" s="1" customFormat="1">
      <c r="D35220" s="32"/>
      <c r="G35220" s="32"/>
      <c r="I35220" s="7"/>
      <c r="J35220" s="7"/>
      <c r="K35220" s="7"/>
      <c r="N35220" s="7"/>
    </row>
    <row r="35221" spans="4:14" s="1" customFormat="1">
      <c r="D35221" s="32"/>
      <c r="G35221" s="32"/>
      <c r="I35221" s="7"/>
      <c r="J35221" s="7"/>
      <c r="K35221" s="7"/>
      <c r="N35221" s="7"/>
    </row>
    <row r="35222" spans="4:14" s="1" customFormat="1">
      <c r="D35222" s="32"/>
      <c r="G35222" s="32"/>
      <c r="I35222" s="7"/>
      <c r="J35222" s="7"/>
      <c r="K35222" s="7"/>
      <c r="N35222" s="7"/>
    </row>
    <row r="35223" spans="4:14" s="1" customFormat="1">
      <c r="D35223" s="32"/>
      <c r="G35223" s="32"/>
      <c r="I35223" s="7"/>
      <c r="J35223" s="7"/>
      <c r="K35223" s="7"/>
      <c r="N35223" s="7"/>
    </row>
    <row r="35224" spans="4:14" s="1" customFormat="1">
      <c r="D35224" s="32"/>
      <c r="G35224" s="32"/>
      <c r="I35224" s="7"/>
      <c r="J35224" s="7"/>
      <c r="K35224" s="7"/>
      <c r="N35224" s="7"/>
    </row>
    <row r="35225" spans="4:14" s="1" customFormat="1">
      <c r="D35225" s="32"/>
      <c r="G35225" s="32"/>
      <c r="I35225" s="7"/>
      <c r="J35225" s="7"/>
      <c r="K35225" s="7"/>
      <c r="N35225" s="7"/>
    </row>
    <row r="35226" spans="4:14" s="1" customFormat="1">
      <c r="D35226" s="32"/>
      <c r="G35226" s="32"/>
      <c r="I35226" s="7"/>
      <c r="J35226" s="7"/>
      <c r="K35226" s="7"/>
      <c r="N35226" s="7"/>
    </row>
    <row r="35227" spans="4:14" s="1" customFormat="1">
      <c r="D35227" s="32"/>
      <c r="G35227" s="32"/>
      <c r="I35227" s="7"/>
      <c r="J35227" s="7"/>
      <c r="K35227" s="7"/>
      <c r="N35227" s="7"/>
    </row>
    <row r="35228" spans="4:14" s="1" customFormat="1">
      <c r="D35228" s="32"/>
      <c r="G35228" s="32"/>
      <c r="I35228" s="7"/>
      <c r="J35228" s="7"/>
      <c r="K35228" s="7"/>
      <c r="N35228" s="7"/>
    </row>
    <row r="35229" spans="4:14" s="1" customFormat="1">
      <c r="D35229" s="32"/>
      <c r="G35229" s="32"/>
      <c r="I35229" s="7"/>
      <c r="J35229" s="7"/>
      <c r="K35229" s="7"/>
      <c r="N35229" s="7"/>
    </row>
    <row r="35230" spans="4:14" s="1" customFormat="1">
      <c r="D35230" s="32"/>
      <c r="G35230" s="32"/>
      <c r="I35230" s="7"/>
      <c r="J35230" s="7"/>
      <c r="K35230" s="7"/>
      <c r="N35230" s="7"/>
    </row>
    <row r="35231" spans="4:14" s="1" customFormat="1">
      <c r="D35231" s="32"/>
      <c r="G35231" s="32"/>
      <c r="I35231" s="7"/>
      <c r="J35231" s="7"/>
      <c r="K35231" s="7"/>
      <c r="N35231" s="7"/>
    </row>
    <row r="35232" spans="4:14" s="1" customFormat="1">
      <c r="D35232" s="32"/>
      <c r="G35232" s="32"/>
      <c r="I35232" s="7"/>
      <c r="J35232" s="7"/>
      <c r="K35232" s="7"/>
      <c r="N35232" s="7"/>
    </row>
    <row r="35233" spans="4:14" s="1" customFormat="1">
      <c r="D35233" s="32"/>
      <c r="G35233" s="32"/>
      <c r="I35233" s="7"/>
      <c r="J35233" s="7"/>
      <c r="K35233" s="7"/>
      <c r="N35233" s="7"/>
    </row>
    <row r="35234" spans="4:14" s="1" customFormat="1">
      <c r="D35234" s="32"/>
      <c r="G35234" s="32"/>
      <c r="I35234" s="7"/>
      <c r="J35234" s="7"/>
      <c r="K35234" s="7"/>
      <c r="N35234" s="7"/>
    </row>
    <row r="35235" spans="4:14" s="1" customFormat="1">
      <c r="D35235" s="32"/>
      <c r="G35235" s="32"/>
      <c r="I35235" s="7"/>
      <c r="J35235" s="7"/>
      <c r="K35235" s="7"/>
      <c r="N35235" s="7"/>
    </row>
    <row r="35236" spans="4:14" s="1" customFormat="1">
      <c r="D35236" s="32"/>
      <c r="G35236" s="32"/>
      <c r="I35236" s="7"/>
      <c r="J35236" s="7"/>
      <c r="K35236" s="7"/>
      <c r="N35236" s="7"/>
    </row>
    <row r="35237" spans="4:14" s="1" customFormat="1">
      <c r="D35237" s="32"/>
      <c r="G35237" s="32"/>
      <c r="I35237" s="7"/>
      <c r="J35237" s="7"/>
      <c r="K35237" s="7"/>
      <c r="N35237" s="7"/>
    </row>
    <row r="35238" spans="4:14" s="1" customFormat="1">
      <c r="D35238" s="32"/>
      <c r="G35238" s="32"/>
      <c r="I35238" s="7"/>
      <c r="J35238" s="7"/>
      <c r="K35238" s="7"/>
      <c r="N35238" s="7"/>
    </row>
    <row r="35239" spans="4:14" s="1" customFormat="1">
      <c r="D35239" s="32"/>
      <c r="G35239" s="32"/>
      <c r="I35239" s="7"/>
      <c r="J35239" s="7"/>
      <c r="K35239" s="7"/>
      <c r="N35239" s="7"/>
    </row>
    <row r="35240" spans="4:14" s="1" customFormat="1">
      <c r="D35240" s="32"/>
      <c r="G35240" s="32"/>
      <c r="I35240" s="7"/>
      <c r="J35240" s="7"/>
      <c r="K35240" s="7"/>
      <c r="N35240" s="7"/>
    </row>
    <row r="35241" spans="4:14" s="1" customFormat="1">
      <c r="D35241" s="32"/>
      <c r="G35241" s="32"/>
      <c r="I35241" s="7"/>
      <c r="J35241" s="7"/>
      <c r="K35241" s="7"/>
      <c r="N35241" s="7"/>
    </row>
    <row r="35242" spans="4:14" s="1" customFormat="1">
      <c r="D35242" s="32"/>
      <c r="G35242" s="32"/>
      <c r="I35242" s="7"/>
      <c r="J35242" s="7"/>
      <c r="K35242" s="7"/>
      <c r="N35242" s="7"/>
    </row>
    <row r="35243" spans="4:14" s="1" customFormat="1">
      <c r="D35243" s="32"/>
      <c r="G35243" s="32"/>
      <c r="I35243" s="7"/>
      <c r="J35243" s="7"/>
      <c r="K35243" s="7"/>
      <c r="N35243" s="7"/>
    </row>
    <row r="35244" spans="4:14" s="1" customFormat="1">
      <c r="D35244" s="32"/>
      <c r="G35244" s="32"/>
      <c r="I35244" s="7"/>
      <c r="J35244" s="7"/>
      <c r="K35244" s="7"/>
      <c r="N35244" s="7"/>
    </row>
    <row r="35245" spans="4:14" s="1" customFormat="1">
      <c r="D35245" s="32"/>
      <c r="G35245" s="32"/>
      <c r="I35245" s="7"/>
      <c r="J35245" s="7"/>
      <c r="K35245" s="7"/>
      <c r="N35245" s="7"/>
    </row>
    <row r="35246" spans="4:14" s="1" customFormat="1">
      <c r="D35246" s="32"/>
      <c r="G35246" s="32"/>
      <c r="I35246" s="7"/>
      <c r="J35246" s="7"/>
      <c r="K35246" s="7"/>
      <c r="N35246" s="7"/>
    </row>
    <row r="35247" spans="4:14" s="1" customFormat="1">
      <c r="D35247" s="32"/>
      <c r="G35247" s="32"/>
      <c r="I35247" s="7"/>
      <c r="J35247" s="7"/>
      <c r="K35247" s="7"/>
      <c r="N35247" s="7"/>
    </row>
    <row r="35248" spans="4:14" s="1" customFormat="1">
      <c r="D35248" s="32"/>
      <c r="G35248" s="32"/>
      <c r="I35248" s="7"/>
      <c r="J35248" s="7"/>
      <c r="K35248" s="7"/>
      <c r="N35248" s="7"/>
    </row>
    <row r="35249" spans="4:14" s="1" customFormat="1">
      <c r="D35249" s="32"/>
      <c r="G35249" s="32"/>
      <c r="I35249" s="7"/>
      <c r="J35249" s="7"/>
      <c r="K35249" s="7"/>
      <c r="N35249" s="7"/>
    </row>
    <row r="35250" spans="4:14" s="1" customFormat="1">
      <c r="D35250" s="32"/>
      <c r="G35250" s="32"/>
      <c r="I35250" s="7"/>
      <c r="J35250" s="7"/>
      <c r="K35250" s="7"/>
      <c r="N35250" s="7"/>
    </row>
    <row r="35251" spans="4:14" s="1" customFormat="1">
      <c r="D35251" s="32"/>
      <c r="G35251" s="32"/>
      <c r="I35251" s="7"/>
      <c r="J35251" s="7"/>
      <c r="K35251" s="7"/>
      <c r="N35251" s="7"/>
    </row>
    <row r="35252" spans="4:14" s="1" customFormat="1">
      <c r="D35252" s="32"/>
      <c r="G35252" s="32"/>
      <c r="I35252" s="7"/>
      <c r="J35252" s="7"/>
      <c r="K35252" s="7"/>
      <c r="N35252" s="7"/>
    </row>
    <row r="35253" spans="4:14" s="1" customFormat="1">
      <c r="D35253" s="32"/>
      <c r="G35253" s="32"/>
      <c r="I35253" s="7"/>
      <c r="J35253" s="7"/>
      <c r="K35253" s="7"/>
      <c r="N35253" s="7"/>
    </row>
    <row r="35254" spans="4:14" s="1" customFormat="1">
      <c r="D35254" s="32"/>
      <c r="G35254" s="32"/>
      <c r="I35254" s="7"/>
      <c r="J35254" s="7"/>
      <c r="K35254" s="7"/>
      <c r="N35254" s="7"/>
    </row>
    <row r="35255" spans="4:14" s="1" customFormat="1">
      <c r="D35255" s="32"/>
      <c r="G35255" s="32"/>
      <c r="I35255" s="7"/>
      <c r="J35255" s="7"/>
      <c r="K35255" s="7"/>
      <c r="N35255" s="7"/>
    </row>
    <row r="35256" spans="4:14" s="1" customFormat="1">
      <c r="D35256" s="32"/>
      <c r="G35256" s="32"/>
      <c r="I35256" s="7"/>
      <c r="J35256" s="7"/>
      <c r="K35256" s="7"/>
      <c r="N35256" s="7"/>
    </row>
    <row r="35257" spans="4:14" s="1" customFormat="1">
      <c r="D35257" s="32"/>
      <c r="G35257" s="32"/>
      <c r="I35257" s="7"/>
      <c r="J35257" s="7"/>
      <c r="K35257" s="7"/>
      <c r="N35257" s="7"/>
    </row>
    <row r="35258" spans="4:14" s="1" customFormat="1">
      <c r="D35258" s="32"/>
      <c r="G35258" s="32"/>
      <c r="I35258" s="7"/>
      <c r="J35258" s="7"/>
      <c r="K35258" s="7"/>
      <c r="N35258" s="7"/>
    </row>
    <row r="35259" spans="4:14" s="1" customFormat="1">
      <c r="D35259" s="32"/>
      <c r="G35259" s="32"/>
      <c r="I35259" s="7"/>
      <c r="J35259" s="7"/>
      <c r="K35259" s="7"/>
      <c r="N35259" s="7"/>
    </row>
    <row r="35260" spans="4:14" s="1" customFormat="1">
      <c r="D35260" s="32"/>
      <c r="G35260" s="32"/>
      <c r="I35260" s="7"/>
      <c r="J35260" s="7"/>
      <c r="K35260" s="7"/>
      <c r="N35260" s="7"/>
    </row>
    <row r="35261" spans="4:14" s="1" customFormat="1">
      <c r="D35261" s="32"/>
      <c r="G35261" s="32"/>
      <c r="I35261" s="7"/>
      <c r="J35261" s="7"/>
      <c r="K35261" s="7"/>
      <c r="N35261" s="7"/>
    </row>
    <row r="35262" spans="4:14" s="1" customFormat="1">
      <c r="D35262" s="32"/>
      <c r="G35262" s="32"/>
      <c r="I35262" s="7"/>
      <c r="J35262" s="7"/>
      <c r="K35262" s="7"/>
      <c r="N35262" s="7"/>
    </row>
    <row r="35263" spans="4:14" s="1" customFormat="1">
      <c r="D35263" s="32"/>
      <c r="G35263" s="32"/>
      <c r="I35263" s="7"/>
      <c r="J35263" s="7"/>
      <c r="K35263" s="7"/>
      <c r="N35263" s="7"/>
    </row>
    <row r="35264" spans="4:14" s="1" customFormat="1">
      <c r="D35264" s="32"/>
      <c r="G35264" s="32"/>
      <c r="I35264" s="7"/>
      <c r="J35264" s="7"/>
      <c r="K35264" s="7"/>
      <c r="N35264" s="7"/>
    </row>
    <row r="35265" spans="4:14" s="1" customFormat="1">
      <c r="D35265" s="32"/>
      <c r="G35265" s="32"/>
      <c r="I35265" s="7"/>
      <c r="J35265" s="7"/>
      <c r="K35265" s="7"/>
      <c r="N35265" s="7"/>
    </row>
    <row r="35266" spans="4:14" s="1" customFormat="1">
      <c r="D35266" s="32"/>
      <c r="G35266" s="32"/>
      <c r="I35266" s="7"/>
      <c r="J35266" s="7"/>
      <c r="K35266" s="7"/>
      <c r="N35266" s="7"/>
    </row>
    <row r="35267" spans="4:14" s="1" customFormat="1">
      <c r="D35267" s="32"/>
      <c r="G35267" s="32"/>
      <c r="I35267" s="7"/>
      <c r="J35267" s="7"/>
      <c r="K35267" s="7"/>
      <c r="N35267" s="7"/>
    </row>
    <row r="35268" spans="4:14" s="1" customFormat="1">
      <c r="D35268" s="32"/>
      <c r="G35268" s="32"/>
      <c r="I35268" s="7"/>
      <c r="J35268" s="7"/>
      <c r="K35268" s="7"/>
      <c r="N35268" s="7"/>
    </row>
    <row r="35269" spans="4:14" s="1" customFormat="1">
      <c r="D35269" s="32"/>
      <c r="G35269" s="32"/>
      <c r="I35269" s="7"/>
      <c r="J35269" s="7"/>
      <c r="K35269" s="7"/>
      <c r="N35269" s="7"/>
    </row>
    <row r="35270" spans="4:14" s="1" customFormat="1">
      <c r="D35270" s="32"/>
      <c r="G35270" s="32"/>
      <c r="I35270" s="7"/>
      <c r="J35270" s="7"/>
      <c r="K35270" s="7"/>
      <c r="N35270" s="7"/>
    </row>
    <row r="35271" spans="4:14" s="1" customFormat="1">
      <c r="D35271" s="32"/>
      <c r="G35271" s="32"/>
      <c r="I35271" s="7"/>
      <c r="J35271" s="7"/>
      <c r="K35271" s="7"/>
      <c r="N35271" s="7"/>
    </row>
    <row r="35272" spans="4:14" s="1" customFormat="1">
      <c r="D35272" s="32"/>
      <c r="G35272" s="32"/>
      <c r="I35272" s="7"/>
      <c r="J35272" s="7"/>
      <c r="K35272" s="7"/>
      <c r="N35272" s="7"/>
    </row>
    <row r="35273" spans="4:14" s="1" customFormat="1">
      <c r="D35273" s="32"/>
      <c r="G35273" s="32"/>
      <c r="I35273" s="7"/>
      <c r="J35273" s="7"/>
      <c r="K35273" s="7"/>
      <c r="N35273" s="7"/>
    </row>
    <row r="35274" spans="4:14" s="1" customFormat="1">
      <c r="D35274" s="32"/>
      <c r="G35274" s="32"/>
      <c r="I35274" s="7"/>
      <c r="J35274" s="7"/>
      <c r="K35274" s="7"/>
      <c r="N35274" s="7"/>
    </row>
    <row r="35275" spans="4:14" s="1" customFormat="1">
      <c r="D35275" s="32"/>
      <c r="G35275" s="32"/>
      <c r="I35275" s="7"/>
      <c r="J35275" s="7"/>
      <c r="K35275" s="7"/>
      <c r="N35275" s="7"/>
    </row>
    <row r="35276" spans="4:14" s="1" customFormat="1">
      <c r="D35276" s="32"/>
      <c r="G35276" s="32"/>
      <c r="I35276" s="7"/>
      <c r="J35276" s="7"/>
      <c r="K35276" s="7"/>
      <c r="N35276" s="7"/>
    </row>
    <row r="35277" spans="4:14" s="1" customFormat="1">
      <c r="D35277" s="32"/>
      <c r="G35277" s="32"/>
      <c r="I35277" s="7"/>
      <c r="J35277" s="7"/>
      <c r="K35277" s="7"/>
      <c r="N35277" s="7"/>
    </row>
    <row r="35278" spans="4:14" s="1" customFormat="1">
      <c r="D35278" s="32"/>
      <c r="G35278" s="32"/>
      <c r="I35278" s="7"/>
      <c r="J35278" s="7"/>
      <c r="K35278" s="7"/>
      <c r="N35278" s="7"/>
    </row>
    <row r="35279" spans="4:14" s="1" customFormat="1">
      <c r="D35279" s="32"/>
      <c r="G35279" s="32"/>
      <c r="I35279" s="7"/>
      <c r="J35279" s="7"/>
      <c r="K35279" s="7"/>
      <c r="N35279" s="7"/>
    </row>
    <row r="35280" spans="4:14" s="1" customFormat="1">
      <c r="D35280" s="32"/>
      <c r="G35280" s="32"/>
      <c r="I35280" s="7"/>
      <c r="J35280" s="7"/>
      <c r="K35280" s="7"/>
      <c r="N35280" s="7"/>
    </row>
    <row r="35281" spans="4:14" s="1" customFormat="1">
      <c r="D35281" s="32"/>
      <c r="G35281" s="32"/>
      <c r="I35281" s="7"/>
      <c r="J35281" s="7"/>
      <c r="K35281" s="7"/>
      <c r="N35281" s="7"/>
    </row>
    <row r="35282" spans="4:14" s="1" customFormat="1">
      <c r="D35282" s="32"/>
      <c r="G35282" s="32"/>
      <c r="I35282" s="7"/>
      <c r="J35282" s="7"/>
      <c r="K35282" s="7"/>
      <c r="N35282" s="7"/>
    </row>
    <row r="35283" spans="4:14" s="1" customFormat="1">
      <c r="D35283" s="32"/>
      <c r="G35283" s="32"/>
      <c r="I35283" s="7"/>
      <c r="J35283" s="7"/>
      <c r="K35283" s="7"/>
      <c r="N35283" s="7"/>
    </row>
    <row r="35284" spans="4:14" s="1" customFormat="1">
      <c r="D35284" s="32"/>
      <c r="G35284" s="32"/>
      <c r="I35284" s="7"/>
      <c r="J35284" s="7"/>
      <c r="K35284" s="7"/>
      <c r="N35284" s="7"/>
    </row>
    <row r="35285" spans="4:14" s="1" customFormat="1">
      <c r="D35285" s="32"/>
      <c r="G35285" s="32"/>
      <c r="I35285" s="7"/>
      <c r="J35285" s="7"/>
      <c r="K35285" s="7"/>
      <c r="N35285" s="7"/>
    </row>
    <row r="35286" spans="4:14" s="1" customFormat="1">
      <c r="D35286" s="32"/>
      <c r="G35286" s="32"/>
      <c r="I35286" s="7"/>
      <c r="J35286" s="7"/>
      <c r="K35286" s="7"/>
      <c r="N35286" s="7"/>
    </row>
    <row r="35287" spans="4:14" s="1" customFormat="1">
      <c r="D35287" s="32"/>
      <c r="G35287" s="32"/>
      <c r="I35287" s="7"/>
      <c r="J35287" s="7"/>
      <c r="K35287" s="7"/>
      <c r="N35287" s="7"/>
    </row>
    <row r="35288" spans="4:14" s="1" customFormat="1">
      <c r="D35288" s="32"/>
      <c r="G35288" s="32"/>
      <c r="I35288" s="7"/>
      <c r="J35288" s="7"/>
      <c r="K35288" s="7"/>
      <c r="N35288" s="7"/>
    </row>
    <row r="35289" spans="4:14" s="1" customFormat="1">
      <c r="D35289" s="32"/>
      <c r="G35289" s="32"/>
      <c r="I35289" s="7"/>
      <c r="J35289" s="7"/>
      <c r="K35289" s="7"/>
      <c r="N35289" s="7"/>
    </row>
    <row r="35290" spans="4:14" s="1" customFormat="1">
      <c r="D35290" s="32"/>
      <c r="G35290" s="32"/>
      <c r="I35290" s="7"/>
      <c r="J35290" s="7"/>
      <c r="K35290" s="7"/>
      <c r="N35290" s="7"/>
    </row>
    <row r="35291" spans="4:14" s="1" customFormat="1">
      <c r="D35291" s="32"/>
      <c r="G35291" s="32"/>
      <c r="I35291" s="7"/>
      <c r="J35291" s="7"/>
      <c r="K35291" s="7"/>
      <c r="N35291" s="7"/>
    </row>
    <row r="35292" spans="4:14" s="1" customFormat="1">
      <c r="D35292" s="32"/>
      <c r="G35292" s="32"/>
      <c r="I35292" s="7"/>
      <c r="J35292" s="7"/>
      <c r="K35292" s="7"/>
      <c r="N35292" s="7"/>
    </row>
    <row r="35293" spans="4:14" s="1" customFormat="1">
      <c r="D35293" s="32"/>
      <c r="G35293" s="32"/>
      <c r="I35293" s="7"/>
      <c r="J35293" s="7"/>
      <c r="K35293" s="7"/>
      <c r="N35293" s="7"/>
    </row>
    <row r="35294" spans="4:14" s="1" customFormat="1">
      <c r="D35294" s="32"/>
      <c r="G35294" s="32"/>
      <c r="I35294" s="7"/>
      <c r="J35294" s="7"/>
      <c r="K35294" s="7"/>
      <c r="N35294" s="7"/>
    </row>
    <row r="35295" spans="4:14" s="1" customFormat="1">
      <c r="D35295" s="32"/>
      <c r="G35295" s="32"/>
      <c r="I35295" s="7"/>
      <c r="J35295" s="7"/>
      <c r="K35295" s="7"/>
      <c r="N35295" s="7"/>
    </row>
    <row r="35296" spans="4:14" s="1" customFormat="1">
      <c r="D35296" s="32"/>
      <c r="G35296" s="32"/>
      <c r="I35296" s="7"/>
      <c r="J35296" s="7"/>
      <c r="K35296" s="7"/>
      <c r="N35296" s="7"/>
    </row>
    <row r="35297" spans="4:14" s="1" customFormat="1">
      <c r="D35297" s="32"/>
      <c r="G35297" s="32"/>
      <c r="I35297" s="7"/>
      <c r="J35297" s="7"/>
      <c r="K35297" s="7"/>
      <c r="N35297" s="7"/>
    </row>
    <row r="35298" spans="4:14" s="1" customFormat="1">
      <c r="D35298" s="32"/>
      <c r="G35298" s="32"/>
      <c r="I35298" s="7"/>
      <c r="J35298" s="7"/>
      <c r="K35298" s="7"/>
      <c r="N35298" s="7"/>
    </row>
    <row r="35299" spans="4:14" s="1" customFormat="1">
      <c r="D35299" s="32"/>
      <c r="G35299" s="32"/>
      <c r="I35299" s="7"/>
      <c r="J35299" s="7"/>
      <c r="K35299" s="7"/>
      <c r="N35299" s="7"/>
    </row>
    <row r="35300" spans="4:14" s="1" customFormat="1">
      <c r="D35300" s="32"/>
      <c r="G35300" s="32"/>
      <c r="I35300" s="7"/>
      <c r="J35300" s="7"/>
      <c r="K35300" s="7"/>
      <c r="N35300" s="7"/>
    </row>
    <row r="35301" spans="4:14" s="1" customFormat="1">
      <c r="D35301" s="32"/>
      <c r="G35301" s="32"/>
      <c r="I35301" s="7"/>
      <c r="J35301" s="7"/>
      <c r="K35301" s="7"/>
      <c r="N35301" s="7"/>
    </row>
    <row r="35302" spans="4:14" s="1" customFormat="1">
      <c r="D35302" s="32"/>
      <c r="G35302" s="32"/>
      <c r="I35302" s="7"/>
      <c r="J35302" s="7"/>
      <c r="K35302" s="7"/>
      <c r="N35302" s="7"/>
    </row>
    <row r="35303" spans="4:14" s="1" customFormat="1">
      <c r="D35303" s="32"/>
      <c r="G35303" s="32"/>
      <c r="I35303" s="7"/>
      <c r="J35303" s="7"/>
      <c r="K35303" s="7"/>
      <c r="N35303" s="7"/>
    </row>
    <row r="35304" spans="4:14" s="1" customFormat="1">
      <c r="D35304" s="32"/>
      <c r="G35304" s="32"/>
      <c r="I35304" s="7"/>
      <c r="J35304" s="7"/>
      <c r="K35304" s="7"/>
      <c r="N35304" s="7"/>
    </row>
    <row r="35305" spans="4:14" s="1" customFormat="1">
      <c r="D35305" s="32"/>
      <c r="G35305" s="32"/>
      <c r="I35305" s="7"/>
      <c r="J35305" s="7"/>
      <c r="K35305" s="7"/>
      <c r="N35305" s="7"/>
    </row>
    <row r="35306" spans="4:14" s="1" customFormat="1">
      <c r="D35306" s="32"/>
      <c r="G35306" s="32"/>
      <c r="I35306" s="7"/>
      <c r="J35306" s="7"/>
      <c r="K35306" s="7"/>
      <c r="N35306" s="7"/>
    </row>
    <row r="35307" spans="4:14" s="1" customFormat="1">
      <c r="D35307" s="32"/>
      <c r="G35307" s="32"/>
      <c r="I35307" s="7"/>
      <c r="J35307" s="7"/>
      <c r="K35307" s="7"/>
      <c r="N35307" s="7"/>
    </row>
    <row r="35308" spans="4:14" s="1" customFormat="1">
      <c r="D35308" s="32"/>
      <c r="G35308" s="32"/>
      <c r="I35308" s="7"/>
      <c r="J35308" s="7"/>
      <c r="K35308" s="7"/>
      <c r="N35308" s="7"/>
    </row>
    <row r="35309" spans="4:14" s="1" customFormat="1">
      <c r="D35309" s="32"/>
      <c r="G35309" s="32"/>
      <c r="I35309" s="7"/>
      <c r="J35309" s="7"/>
      <c r="K35309" s="7"/>
      <c r="N35309" s="7"/>
    </row>
    <row r="35310" spans="4:14" s="1" customFormat="1">
      <c r="D35310" s="32"/>
      <c r="G35310" s="32"/>
      <c r="I35310" s="7"/>
      <c r="J35310" s="7"/>
      <c r="K35310" s="7"/>
      <c r="N35310" s="7"/>
    </row>
    <row r="35311" spans="4:14" s="1" customFormat="1">
      <c r="D35311" s="32"/>
      <c r="G35311" s="32"/>
      <c r="I35311" s="7"/>
      <c r="J35311" s="7"/>
      <c r="K35311" s="7"/>
      <c r="N35311" s="7"/>
    </row>
    <row r="35312" spans="4:14" s="1" customFormat="1">
      <c r="D35312" s="32"/>
      <c r="G35312" s="32"/>
      <c r="I35312" s="7"/>
      <c r="J35312" s="7"/>
      <c r="K35312" s="7"/>
      <c r="N35312" s="7"/>
    </row>
    <row r="35313" spans="4:14" s="1" customFormat="1">
      <c r="D35313" s="32"/>
      <c r="G35313" s="32"/>
      <c r="I35313" s="7"/>
      <c r="J35313" s="7"/>
      <c r="K35313" s="7"/>
      <c r="N35313" s="7"/>
    </row>
    <row r="35314" spans="4:14" s="1" customFormat="1">
      <c r="D35314" s="32"/>
      <c r="G35314" s="32"/>
      <c r="I35314" s="7"/>
      <c r="J35314" s="7"/>
      <c r="K35314" s="7"/>
      <c r="N35314" s="7"/>
    </row>
    <row r="35315" spans="4:14" s="1" customFormat="1">
      <c r="D35315" s="32"/>
      <c r="G35315" s="32"/>
      <c r="I35315" s="7"/>
      <c r="J35315" s="7"/>
      <c r="K35315" s="7"/>
      <c r="N35315" s="7"/>
    </row>
    <row r="35316" spans="4:14" s="1" customFormat="1">
      <c r="D35316" s="32"/>
      <c r="G35316" s="32"/>
      <c r="I35316" s="7"/>
      <c r="J35316" s="7"/>
      <c r="K35316" s="7"/>
      <c r="N35316" s="7"/>
    </row>
    <row r="35317" spans="4:14" s="1" customFormat="1">
      <c r="D35317" s="32"/>
      <c r="G35317" s="32"/>
      <c r="I35317" s="7"/>
      <c r="J35317" s="7"/>
      <c r="K35317" s="7"/>
      <c r="N35317" s="7"/>
    </row>
    <row r="35318" spans="4:14" s="1" customFormat="1">
      <c r="D35318" s="32"/>
      <c r="G35318" s="32"/>
      <c r="I35318" s="7"/>
      <c r="J35318" s="7"/>
      <c r="K35318" s="7"/>
      <c r="N35318" s="7"/>
    </row>
    <row r="35319" spans="4:14" s="1" customFormat="1">
      <c r="D35319" s="32"/>
      <c r="G35319" s="32"/>
      <c r="I35319" s="7"/>
      <c r="J35319" s="7"/>
      <c r="K35319" s="7"/>
      <c r="N35319" s="7"/>
    </row>
    <row r="35320" spans="4:14" s="1" customFormat="1">
      <c r="D35320" s="32"/>
      <c r="G35320" s="32"/>
      <c r="I35320" s="7"/>
      <c r="J35320" s="7"/>
      <c r="K35320" s="7"/>
      <c r="N35320" s="7"/>
    </row>
    <row r="35321" spans="4:14" s="1" customFormat="1">
      <c r="D35321" s="32"/>
      <c r="G35321" s="32"/>
      <c r="I35321" s="7"/>
      <c r="J35321" s="7"/>
      <c r="K35321" s="7"/>
      <c r="N35321" s="7"/>
    </row>
    <row r="35322" spans="4:14" s="1" customFormat="1">
      <c r="D35322" s="32"/>
      <c r="G35322" s="32"/>
      <c r="I35322" s="7"/>
      <c r="J35322" s="7"/>
      <c r="K35322" s="7"/>
      <c r="N35322" s="7"/>
    </row>
    <row r="35323" spans="4:14" s="1" customFormat="1">
      <c r="D35323" s="32"/>
      <c r="G35323" s="32"/>
      <c r="I35323" s="7"/>
      <c r="J35323" s="7"/>
      <c r="K35323" s="7"/>
      <c r="N35323" s="7"/>
    </row>
    <row r="35324" spans="4:14" s="1" customFormat="1">
      <c r="D35324" s="32"/>
      <c r="G35324" s="32"/>
      <c r="I35324" s="7"/>
      <c r="J35324" s="7"/>
      <c r="K35324" s="7"/>
      <c r="N35324" s="7"/>
    </row>
    <row r="35325" spans="4:14" s="1" customFormat="1">
      <c r="D35325" s="32"/>
      <c r="G35325" s="32"/>
      <c r="I35325" s="7"/>
      <c r="J35325" s="7"/>
      <c r="K35325" s="7"/>
      <c r="N35325" s="7"/>
    </row>
    <row r="35326" spans="4:14" s="1" customFormat="1">
      <c r="D35326" s="32"/>
      <c r="G35326" s="32"/>
      <c r="I35326" s="7"/>
      <c r="J35326" s="7"/>
      <c r="K35326" s="7"/>
      <c r="N35326" s="7"/>
    </row>
    <row r="35327" spans="4:14" s="1" customFormat="1">
      <c r="D35327" s="32"/>
      <c r="G35327" s="32"/>
      <c r="I35327" s="7"/>
      <c r="J35327" s="7"/>
      <c r="K35327" s="7"/>
      <c r="N35327" s="7"/>
    </row>
    <row r="35328" spans="4:14" s="1" customFormat="1">
      <c r="D35328" s="32"/>
      <c r="G35328" s="32"/>
      <c r="I35328" s="7"/>
      <c r="J35328" s="7"/>
      <c r="K35328" s="7"/>
      <c r="N35328" s="7"/>
    </row>
    <row r="35329" spans="4:14" s="1" customFormat="1">
      <c r="D35329" s="32"/>
      <c r="G35329" s="32"/>
      <c r="I35329" s="7"/>
      <c r="J35329" s="7"/>
      <c r="K35329" s="7"/>
      <c r="N35329" s="7"/>
    </row>
    <row r="35330" spans="4:14" s="1" customFormat="1">
      <c r="D35330" s="32"/>
      <c r="G35330" s="32"/>
      <c r="I35330" s="7"/>
      <c r="J35330" s="7"/>
      <c r="K35330" s="7"/>
      <c r="N35330" s="7"/>
    </row>
    <row r="35331" spans="4:14" s="1" customFormat="1">
      <c r="D35331" s="32"/>
      <c r="G35331" s="32"/>
      <c r="I35331" s="7"/>
      <c r="J35331" s="7"/>
      <c r="K35331" s="7"/>
      <c r="N35331" s="7"/>
    </row>
    <row r="35332" spans="4:14" s="1" customFormat="1">
      <c r="D35332" s="32"/>
      <c r="G35332" s="32"/>
      <c r="I35332" s="7"/>
      <c r="J35332" s="7"/>
      <c r="K35332" s="7"/>
      <c r="N35332" s="7"/>
    </row>
    <row r="35333" spans="4:14" s="1" customFormat="1">
      <c r="D35333" s="32"/>
      <c r="G35333" s="32"/>
      <c r="I35333" s="7"/>
      <c r="J35333" s="7"/>
      <c r="K35333" s="7"/>
      <c r="N35333" s="7"/>
    </row>
    <row r="35334" spans="4:14" s="1" customFormat="1">
      <c r="D35334" s="32"/>
      <c r="G35334" s="32"/>
      <c r="I35334" s="7"/>
      <c r="J35334" s="7"/>
      <c r="K35334" s="7"/>
      <c r="N35334" s="7"/>
    </row>
    <row r="35335" spans="4:14" s="1" customFormat="1">
      <c r="D35335" s="32"/>
      <c r="G35335" s="32"/>
      <c r="I35335" s="7"/>
      <c r="J35335" s="7"/>
      <c r="K35335" s="7"/>
      <c r="N35335" s="7"/>
    </row>
    <row r="35336" spans="4:14" s="1" customFormat="1">
      <c r="D35336" s="32"/>
      <c r="G35336" s="32"/>
      <c r="I35336" s="7"/>
      <c r="J35336" s="7"/>
      <c r="K35336" s="7"/>
      <c r="N35336" s="7"/>
    </row>
    <row r="35337" spans="4:14" s="1" customFormat="1">
      <c r="D35337" s="32"/>
      <c r="G35337" s="32"/>
      <c r="I35337" s="7"/>
      <c r="J35337" s="7"/>
      <c r="K35337" s="7"/>
      <c r="N35337" s="7"/>
    </row>
    <row r="35338" spans="4:14" s="1" customFormat="1">
      <c r="D35338" s="32"/>
      <c r="G35338" s="32"/>
      <c r="I35338" s="7"/>
      <c r="J35338" s="7"/>
      <c r="K35338" s="7"/>
      <c r="N35338" s="7"/>
    </row>
    <row r="35339" spans="4:14" s="1" customFormat="1">
      <c r="D35339" s="32"/>
      <c r="G35339" s="32"/>
      <c r="I35339" s="7"/>
      <c r="J35339" s="7"/>
      <c r="K35339" s="7"/>
      <c r="N35339" s="7"/>
    </row>
    <row r="35340" spans="4:14" s="1" customFormat="1">
      <c r="D35340" s="32"/>
      <c r="G35340" s="32"/>
      <c r="I35340" s="7"/>
      <c r="J35340" s="7"/>
      <c r="K35340" s="7"/>
      <c r="N35340" s="7"/>
    </row>
    <row r="35341" spans="4:14" s="1" customFormat="1">
      <c r="D35341" s="32"/>
      <c r="G35341" s="32"/>
      <c r="I35341" s="7"/>
      <c r="J35341" s="7"/>
      <c r="K35341" s="7"/>
      <c r="N35341" s="7"/>
    </row>
    <row r="35342" spans="4:14" s="1" customFormat="1">
      <c r="D35342" s="32"/>
      <c r="G35342" s="32"/>
      <c r="I35342" s="7"/>
      <c r="J35342" s="7"/>
      <c r="K35342" s="7"/>
      <c r="N35342" s="7"/>
    </row>
    <row r="35343" spans="4:14" s="1" customFormat="1">
      <c r="D35343" s="32"/>
      <c r="G35343" s="32"/>
      <c r="I35343" s="7"/>
      <c r="J35343" s="7"/>
      <c r="K35343" s="7"/>
      <c r="N35343" s="7"/>
    </row>
    <row r="35344" spans="4:14" s="1" customFormat="1">
      <c r="D35344" s="32"/>
      <c r="G35344" s="32"/>
      <c r="I35344" s="7"/>
      <c r="J35344" s="7"/>
      <c r="K35344" s="7"/>
      <c r="N35344" s="7"/>
    </row>
    <row r="35345" spans="4:14" s="1" customFormat="1">
      <c r="D35345" s="32"/>
      <c r="G35345" s="32"/>
      <c r="I35345" s="7"/>
      <c r="J35345" s="7"/>
      <c r="K35345" s="7"/>
      <c r="N35345" s="7"/>
    </row>
    <row r="35346" spans="4:14" s="1" customFormat="1">
      <c r="D35346" s="32"/>
      <c r="G35346" s="32"/>
      <c r="I35346" s="7"/>
      <c r="J35346" s="7"/>
      <c r="K35346" s="7"/>
      <c r="N35346" s="7"/>
    </row>
    <row r="35347" spans="4:14" s="1" customFormat="1">
      <c r="D35347" s="32"/>
      <c r="G35347" s="32"/>
      <c r="I35347" s="7"/>
      <c r="J35347" s="7"/>
      <c r="K35347" s="7"/>
      <c r="N35347" s="7"/>
    </row>
    <row r="35348" spans="4:14" s="1" customFormat="1">
      <c r="D35348" s="32"/>
      <c r="G35348" s="32"/>
      <c r="I35348" s="7"/>
      <c r="J35348" s="7"/>
      <c r="K35348" s="7"/>
      <c r="N35348" s="7"/>
    </row>
    <row r="35349" spans="4:14" s="1" customFormat="1">
      <c r="D35349" s="32"/>
      <c r="G35349" s="32"/>
      <c r="I35349" s="7"/>
      <c r="J35349" s="7"/>
      <c r="K35349" s="7"/>
      <c r="N35349" s="7"/>
    </row>
    <row r="35350" spans="4:14" s="1" customFormat="1">
      <c r="D35350" s="32"/>
      <c r="G35350" s="32"/>
      <c r="I35350" s="7"/>
      <c r="J35350" s="7"/>
      <c r="K35350" s="7"/>
      <c r="N35350" s="7"/>
    </row>
    <row r="35351" spans="4:14" s="1" customFormat="1">
      <c r="D35351" s="32"/>
      <c r="G35351" s="32"/>
      <c r="I35351" s="7"/>
      <c r="J35351" s="7"/>
      <c r="K35351" s="7"/>
      <c r="N35351" s="7"/>
    </row>
    <row r="35352" spans="4:14" s="1" customFormat="1">
      <c r="D35352" s="32"/>
      <c r="G35352" s="32"/>
      <c r="I35352" s="7"/>
      <c r="J35352" s="7"/>
      <c r="K35352" s="7"/>
      <c r="N35352" s="7"/>
    </row>
    <row r="35353" spans="4:14" s="1" customFormat="1">
      <c r="D35353" s="32"/>
      <c r="G35353" s="32"/>
      <c r="I35353" s="7"/>
      <c r="J35353" s="7"/>
      <c r="K35353" s="7"/>
      <c r="N35353" s="7"/>
    </row>
    <row r="35354" spans="4:14" s="1" customFormat="1">
      <c r="D35354" s="32"/>
      <c r="G35354" s="32"/>
      <c r="I35354" s="7"/>
      <c r="J35354" s="7"/>
      <c r="K35354" s="7"/>
      <c r="N35354" s="7"/>
    </row>
    <row r="35355" spans="4:14" s="1" customFormat="1">
      <c r="D35355" s="32"/>
      <c r="G35355" s="32"/>
      <c r="I35355" s="7"/>
      <c r="J35355" s="7"/>
      <c r="K35355" s="7"/>
      <c r="N35355" s="7"/>
    </row>
    <row r="35356" spans="4:14" s="1" customFormat="1">
      <c r="D35356" s="32"/>
      <c r="G35356" s="32"/>
      <c r="I35356" s="7"/>
      <c r="J35356" s="7"/>
      <c r="K35356" s="7"/>
      <c r="N35356" s="7"/>
    </row>
    <row r="35357" spans="4:14" s="1" customFormat="1">
      <c r="D35357" s="32"/>
      <c r="G35357" s="32"/>
      <c r="I35357" s="7"/>
      <c r="J35357" s="7"/>
      <c r="K35357" s="7"/>
      <c r="N35357" s="7"/>
    </row>
    <row r="35358" spans="4:14" s="1" customFormat="1">
      <c r="D35358" s="32"/>
      <c r="G35358" s="32"/>
      <c r="I35358" s="7"/>
      <c r="J35358" s="7"/>
      <c r="K35358" s="7"/>
      <c r="N35358" s="7"/>
    </row>
    <row r="35359" spans="4:14" s="1" customFormat="1">
      <c r="D35359" s="32"/>
      <c r="G35359" s="32"/>
      <c r="I35359" s="7"/>
      <c r="J35359" s="7"/>
      <c r="K35359" s="7"/>
      <c r="N35359" s="7"/>
    </row>
    <row r="35360" spans="4:14" s="1" customFormat="1">
      <c r="D35360" s="32"/>
      <c r="G35360" s="32"/>
      <c r="I35360" s="7"/>
      <c r="J35360" s="7"/>
      <c r="K35360" s="7"/>
      <c r="N35360" s="7"/>
    </row>
    <row r="35361" spans="4:14" s="1" customFormat="1">
      <c r="D35361" s="32"/>
      <c r="G35361" s="32"/>
      <c r="I35361" s="7"/>
      <c r="J35361" s="7"/>
      <c r="K35361" s="7"/>
      <c r="N35361" s="7"/>
    </row>
    <row r="35362" spans="4:14" s="1" customFormat="1">
      <c r="D35362" s="32"/>
      <c r="G35362" s="32"/>
      <c r="I35362" s="7"/>
      <c r="J35362" s="7"/>
      <c r="K35362" s="7"/>
      <c r="N35362" s="7"/>
    </row>
    <row r="35363" spans="4:14" s="1" customFormat="1">
      <c r="D35363" s="32"/>
      <c r="G35363" s="32"/>
      <c r="I35363" s="7"/>
      <c r="J35363" s="7"/>
      <c r="K35363" s="7"/>
      <c r="N35363" s="7"/>
    </row>
    <row r="35364" spans="4:14" s="1" customFormat="1">
      <c r="D35364" s="32"/>
      <c r="G35364" s="32"/>
      <c r="I35364" s="7"/>
      <c r="J35364" s="7"/>
      <c r="K35364" s="7"/>
      <c r="N35364" s="7"/>
    </row>
    <row r="35365" spans="4:14" s="1" customFormat="1">
      <c r="D35365" s="32"/>
      <c r="G35365" s="32"/>
      <c r="I35365" s="7"/>
      <c r="J35365" s="7"/>
      <c r="K35365" s="7"/>
      <c r="N35365" s="7"/>
    </row>
    <row r="35366" spans="4:14" s="1" customFormat="1">
      <c r="D35366" s="32"/>
      <c r="G35366" s="32"/>
      <c r="I35366" s="7"/>
      <c r="J35366" s="7"/>
      <c r="K35366" s="7"/>
      <c r="N35366" s="7"/>
    </row>
    <row r="35367" spans="4:14" s="1" customFormat="1">
      <c r="D35367" s="32"/>
      <c r="G35367" s="32"/>
      <c r="I35367" s="7"/>
      <c r="J35367" s="7"/>
      <c r="K35367" s="7"/>
      <c r="N35367" s="7"/>
    </row>
    <row r="35368" spans="4:14" s="1" customFormat="1">
      <c r="D35368" s="32"/>
      <c r="G35368" s="32"/>
      <c r="I35368" s="7"/>
      <c r="J35368" s="7"/>
      <c r="K35368" s="7"/>
      <c r="N35368" s="7"/>
    </row>
    <row r="35369" spans="4:14" s="1" customFormat="1">
      <c r="D35369" s="32"/>
      <c r="G35369" s="32"/>
      <c r="I35369" s="7"/>
      <c r="J35369" s="7"/>
      <c r="K35369" s="7"/>
      <c r="N35369" s="7"/>
    </row>
    <row r="35370" spans="4:14" s="1" customFormat="1">
      <c r="D35370" s="32"/>
      <c r="G35370" s="32"/>
      <c r="I35370" s="7"/>
      <c r="J35370" s="7"/>
      <c r="K35370" s="7"/>
      <c r="N35370" s="7"/>
    </row>
    <row r="35371" spans="4:14" s="1" customFormat="1">
      <c r="D35371" s="32"/>
      <c r="G35371" s="32"/>
      <c r="I35371" s="7"/>
      <c r="J35371" s="7"/>
      <c r="K35371" s="7"/>
      <c r="N35371" s="7"/>
    </row>
    <row r="35372" spans="4:14" s="1" customFormat="1">
      <c r="D35372" s="32"/>
      <c r="G35372" s="32"/>
      <c r="I35372" s="7"/>
      <c r="J35372" s="7"/>
      <c r="K35372" s="7"/>
      <c r="N35372" s="7"/>
    </row>
    <row r="35373" spans="4:14" s="1" customFormat="1">
      <c r="D35373" s="32"/>
      <c r="G35373" s="32"/>
      <c r="I35373" s="7"/>
      <c r="J35373" s="7"/>
      <c r="K35373" s="7"/>
      <c r="N35373" s="7"/>
    </row>
    <row r="35374" spans="4:14" s="1" customFormat="1">
      <c r="D35374" s="32"/>
      <c r="G35374" s="32"/>
      <c r="I35374" s="7"/>
      <c r="J35374" s="7"/>
      <c r="K35374" s="7"/>
      <c r="N35374" s="7"/>
    </row>
    <row r="35375" spans="4:14" s="1" customFormat="1">
      <c r="D35375" s="32"/>
      <c r="G35375" s="32"/>
      <c r="I35375" s="7"/>
      <c r="J35375" s="7"/>
      <c r="K35375" s="7"/>
      <c r="N35375" s="7"/>
    </row>
    <row r="35376" spans="4:14" s="1" customFormat="1">
      <c r="D35376" s="32"/>
      <c r="G35376" s="32"/>
      <c r="I35376" s="7"/>
      <c r="J35376" s="7"/>
      <c r="K35376" s="7"/>
      <c r="N35376" s="7"/>
    </row>
    <row r="35377" spans="4:14" s="1" customFormat="1">
      <c r="D35377" s="32"/>
      <c r="G35377" s="32"/>
      <c r="I35377" s="7"/>
      <c r="J35377" s="7"/>
      <c r="K35377" s="7"/>
      <c r="N35377" s="7"/>
    </row>
    <row r="35378" spans="4:14" s="1" customFormat="1">
      <c r="D35378" s="32"/>
      <c r="G35378" s="32"/>
      <c r="I35378" s="7"/>
      <c r="J35378" s="7"/>
      <c r="K35378" s="7"/>
      <c r="N35378" s="7"/>
    </row>
    <row r="35379" spans="4:14" s="1" customFormat="1">
      <c r="D35379" s="32"/>
      <c r="G35379" s="32"/>
      <c r="I35379" s="7"/>
      <c r="J35379" s="7"/>
      <c r="K35379" s="7"/>
      <c r="N35379" s="7"/>
    </row>
    <row r="35380" spans="4:14" s="1" customFormat="1">
      <c r="D35380" s="32"/>
      <c r="G35380" s="32"/>
      <c r="I35380" s="7"/>
      <c r="J35380" s="7"/>
      <c r="K35380" s="7"/>
      <c r="N35380" s="7"/>
    </row>
    <row r="35381" spans="4:14" s="1" customFormat="1">
      <c r="D35381" s="32"/>
      <c r="G35381" s="32"/>
      <c r="I35381" s="7"/>
      <c r="J35381" s="7"/>
      <c r="K35381" s="7"/>
      <c r="N35381" s="7"/>
    </row>
    <row r="35382" spans="4:14" s="1" customFormat="1">
      <c r="D35382" s="32"/>
      <c r="G35382" s="32"/>
      <c r="I35382" s="7"/>
      <c r="J35382" s="7"/>
      <c r="K35382" s="7"/>
      <c r="N35382" s="7"/>
    </row>
    <row r="35383" spans="4:14" s="1" customFormat="1">
      <c r="D35383" s="32"/>
      <c r="G35383" s="32"/>
      <c r="I35383" s="7"/>
      <c r="J35383" s="7"/>
      <c r="K35383" s="7"/>
      <c r="N35383" s="7"/>
    </row>
    <row r="35384" spans="4:14" s="1" customFormat="1">
      <c r="D35384" s="32"/>
      <c r="G35384" s="32"/>
      <c r="I35384" s="7"/>
      <c r="J35384" s="7"/>
      <c r="K35384" s="7"/>
      <c r="N35384" s="7"/>
    </row>
    <row r="35385" spans="4:14" s="1" customFormat="1">
      <c r="D35385" s="32"/>
      <c r="G35385" s="32"/>
      <c r="I35385" s="7"/>
      <c r="J35385" s="7"/>
      <c r="K35385" s="7"/>
      <c r="N35385" s="7"/>
    </row>
    <row r="35386" spans="4:14" s="1" customFormat="1">
      <c r="D35386" s="32"/>
      <c r="G35386" s="32"/>
      <c r="I35386" s="7"/>
      <c r="J35386" s="7"/>
      <c r="K35386" s="7"/>
      <c r="N35386" s="7"/>
    </row>
    <row r="35387" spans="4:14" s="1" customFormat="1">
      <c r="D35387" s="32"/>
      <c r="G35387" s="32"/>
      <c r="I35387" s="7"/>
      <c r="J35387" s="7"/>
      <c r="K35387" s="7"/>
      <c r="N35387" s="7"/>
    </row>
    <row r="35388" spans="4:14" s="1" customFormat="1">
      <c r="D35388" s="32"/>
      <c r="G35388" s="32"/>
      <c r="I35388" s="7"/>
      <c r="J35388" s="7"/>
      <c r="K35388" s="7"/>
      <c r="N35388" s="7"/>
    </row>
    <row r="35389" spans="4:14" s="1" customFormat="1">
      <c r="D35389" s="32"/>
      <c r="G35389" s="32"/>
      <c r="I35389" s="7"/>
      <c r="J35389" s="7"/>
      <c r="K35389" s="7"/>
      <c r="N35389" s="7"/>
    </row>
    <row r="35390" spans="4:14" s="1" customFormat="1">
      <c r="D35390" s="32"/>
      <c r="G35390" s="32"/>
      <c r="I35390" s="7"/>
      <c r="J35390" s="7"/>
      <c r="K35390" s="7"/>
      <c r="N35390" s="7"/>
    </row>
    <row r="35391" spans="4:14" s="1" customFormat="1">
      <c r="D35391" s="32"/>
      <c r="G35391" s="32"/>
      <c r="I35391" s="7"/>
      <c r="J35391" s="7"/>
      <c r="K35391" s="7"/>
      <c r="N35391" s="7"/>
    </row>
    <row r="35392" spans="4:14" s="1" customFormat="1">
      <c r="D35392" s="32"/>
      <c r="G35392" s="32"/>
      <c r="I35392" s="7"/>
      <c r="J35392" s="7"/>
      <c r="K35392" s="7"/>
      <c r="N35392" s="7"/>
    </row>
    <row r="35393" spans="4:14" s="1" customFormat="1">
      <c r="D35393" s="32"/>
      <c r="G35393" s="32"/>
      <c r="I35393" s="7"/>
      <c r="J35393" s="7"/>
      <c r="K35393" s="7"/>
      <c r="N35393" s="7"/>
    </row>
    <row r="35394" spans="4:14" s="1" customFormat="1">
      <c r="D35394" s="32"/>
      <c r="G35394" s="32"/>
      <c r="I35394" s="7"/>
      <c r="J35394" s="7"/>
      <c r="K35394" s="7"/>
      <c r="N35394" s="7"/>
    </row>
    <row r="35395" spans="4:14" s="1" customFormat="1">
      <c r="D35395" s="32"/>
      <c r="G35395" s="32"/>
      <c r="I35395" s="7"/>
      <c r="J35395" s="7"/>
      <c r="K35395" s="7"/>
      <c r="N35395" s="7"/>
    </row>
    <row r="35396" spans="4:14" s="1" customFormat="1">
      <c r="D35396" s="32"/>
      <c r="G35396" s="32"/>
      <c r="I35396" s="7"/>
      <c r="J35396" s="7"/>
      <c r="K35396" s="7"/>
      <c r="N35396" s="7"/>
    </row>
    <row r="35397" spans="4:14" s="1" customFormat="1">
      <c r="D35397" s="32"/>
      <c r="G35397" s="32"/>
      <c r="I35397" s="7"/>
      <c r="J35397" s="7"/>
      <c r="K35397" s="7"/>
      <c r="N35397" s="7"/>
    </row>
    <row r="35398" spans="4:14" s="1" customFormat="1">
      <c r="D35398" s="32"/>
      <c r="G35398" s="32"/>
      <c r="I35398" s="7"/>
      <c r="J35398" s="7"/>
      <c r="K35398" s="7"/>
      <c r="N35398" s="7"/>
    </row>
    <row r="35399" spans="4:14" s="1" customFormat="1">
      <c r="D35399" s="32"/>
      <c r="G35399" s="32"/>
      <c r="I35399" s="7"/>
      <c r="J35399" s="7"/>
      <c r="K35399" s="7"/>
      <c r="N35399" s="7"/>
    </row>
    <row r="35400" spans="4:14" s="1" customFormat="1">
      <c r="D35400" s="32"/>
      <c r="G35400" s="32"/>
      <c r="I35400" s="7"/>
      <c r="J35400" s="7"/>
      <c r="K35400" s="7"/>
      <c r="N35400" s="7"/>
    </row>
    <row r="35401" spans="4:14" s="1" customFormat="1">
      <c r="D35401" s="32"/>
      <c r="G35401" s="32"/>
      <c r="I35401" s="7"/>
      <c r="J35401" s="7"/>
      <c r="K35401" s="7"/>
      <c r="N35401" s="7"/>
    </row>
    <row r="35402" spans="4:14" s="1" customFormat="1">
      <c r="D35402" s="32"/>
      <c r="G35402" s="32"/>
      <c r="I35402" s="7"/>
      <c r="J35402" s="7"/>
      <c r="K35402" s="7"/>
      <c r="N35402" s="7"/>
    </row>
    <row r="35403" spans="4:14" s="1" customFormat="1">
      <c r="D35403" s="32"/>
      <c r="G35403" s="32"/>
      <c r="I35403" s="7"/>
      <c r="J35403" s="7"/>
      <c r="K35403" s="7"/>
      <c r="N35403" s="7"/>
    </row>
    <row r="35404" spans="4:14" s="1" customFormat="1">
      <c r="D35404" s="32"/>
      <c r="G35404" s="32"/>
      <c r="I35404" s="7"/>
      <c r="J35404" s="7"/>
      <c r="K35404" s="7"/>
      <c r="N35404" s="7"/>
    </row>
    <row r="35405" spans="4:14" s="1" customFormat="1">
      <c r="D35405" s="32"/>
      <c r="G35405" s="32"/>
      <c r="I35405" s="7"/>
      <c r="J35405" s="7"/>
      <c r="K35405" s="7"/>
      <c r="N35405" s="7"/>
    </row>
    <row r="35406" spans="4:14" s="1" customFormat="1">
      <c r="D35406" s="32"/>
      <c r="G35406" s="32"/>
      <c r="I35406" s="7"/>
      <c r="J35406" s="7"/>
      <c r="K35406" s="7"/>
      <c r="N35406" s="7"/>
    </row>
    <row r="35407" spans="4:14" s="1" customFormat="1">
      <c r="D35407" s="32"/>
      <c r="G35407" s="32"/>
      <c r="I35407" s="7"/>
      <c r="J35407" s="7"/>
      <c r="K35407" s="7"/>
      <c r="N35407" s="7"/>
    </row>
    <row r="35408" spans="4:14" s="1" customFormat="1">
      <c r="D35408" s="32"/>
      <c r="G35408" s="32"/>
      <c r="I35408" s="7"/>
      <c r="J35408" s="7"/>
      <c r="K35408" s="7"/>
      <c r="N35408" s="7"/>
    </row>
    <row r="35409" spans="4:14" s="1" customFormat="1">
      <c r="D35409" s="32"/>
      <c r="G35409" s="32"/>
      <c r="I35409" s="7"/>
      <c r="J35409" s="7"/>
      <c r="K35409" s="7"/>
      <c r="N35409" s="7"/>
    </row>
    <row r="35410" spans="4:14" s="1" customFormat="1">
      <c r="D35410" s="32"/>
      <c r="G35410" s="32"/>
      <c r="I35410" s="7"/>
      <c r="J35410" s="7"/>
      <c r="K35410" s="7"/>
      <c r="N35410" s="7"/>
    </row>
    <row r="35411" spans="4:14" s="1" customFormat="1">
      <c r="D35411" s="32"/>
      <c r="G35411" s="32"/>
      <c r="I35411" s="7"/>
      <c r="J35411" s="7"/>
      <c r="K35411" s="7"/>
      <c r="N35411" s="7"/>
    </row>
    <row r="35412" spans="4:14" s="1" customFormat="1">
      <c r="D35412" s="32"/>
      <c r="G35412" s="32"/>
      <c r="I35412" s="7"/>
      <c r="J35412" s="7"/>
      <c r="K35412" s="7"/>
      <c r="N35412" s="7"/>
    </row>
    <row r="35413" spans="4:14" s="1" customFormat="1">
      <c r="D35413" s="32"/>
      <c r="G35413" s="32"/>
      <c r="I35413" s="7"/>
      <c r="J35413" s="7"/>
      <c r="K35413" s="7"/>
      <c r="N35413" s="7"/>
    </row>
    <row r="35414" spans="4:14" s="1" customFormat="1">
      <c r="D35414" s="32"/>
      <c r="G35414" s="32"/>
      <c r="I35414" s="7"/>
      <c r="J35414" s="7"/>
      <c r="K35414" s="7"/>
      <c r="N35414" s="7"/>
    </row>
    <row r="35415" spans="4:14" s="1" customFormat="1">
      <c r="D35415" s="32"/>
      <c r="G35415" s="32"/>
      <c r="I35415" s="7"/>
      <c r="J35415" s="7"/>
      <c r="K35415" s="7"/>
      <c r="N35415" s="7"/>
    </row>
    <row r="35416" spans="4:14" s="1" customFormat="1">
      <c r="D35416" s="32"/>
      <c r="G35416" s="32"/>
      <c r="I35416" s="7"/>
      <c r="J35416" s="7"/>
      <c r="K35416" s="7"/>
      <c r="N35416" s="7"/>
    </row>
    <row r="35417" spans="4:14" s="1" customFormat="1">
      <c r="D35417" s="32"/>
      <c r="G35417" s="32"/>
      <c r="I35417" s="7"/>
      <c r="J35417" s="7"/>
      <c r="K35417" s="7"/>
      <c r="N35417" s="7"/>
    </row>
    <row r="35418" spans="4:14" s="1" customFormat="1">
      <c r="D35418" s="32"/>
      <c r="G35418" s="32"/>
      <c r="I35418" s="7"/>
      <c r="J35418" s="7"/>
      <c r="K35418" s="7"/>
      <c r="N35418" s="7"/>
    </row>
    <row r="35419" spans="4:14" s="1" customFormat="1">
      <c r="D35419" s="32"/>
      <c r="G35419" s="32"/>
      <c r="I35419" s="7"/>
      <c r="J35419" s="7"/>
      <c r="K35419" s="7"/>
      <c r="N35419" s="7"/>
    </row>
    <row r="35420" spans="4:14" s="1" customFormat="1">
      <c r="D35420" s="32"/>
      <c r="G35420" s="32"/>
      <c r="I35420" s="7"/>
      <c r="J35420" s="7"/>
      <c r="K35420" s="7"/>
      <c r="N35420" s="7"/>
    </row>
    <row r="35421" spans="4:14" s="1" customFormat="1">
      <c r="D35421" s="32"/>
      <c r="G35421" s="32"/>
      <c r="I35421" s="7"/>
      <c r="J35421" s="7"/>
      <c r="K35421" s="7"/>
      <c r="N35421" s="7"/>
    </row>
    <row r="35422" spans="4:14" s="1" customFormat="1">
      <c r="D35422" s="32"/>
      <c r="G35422" s="32"/>
      <c r="I35422" s="7"/>
      <c r="J35422" s="7"/>
      <c r="K35422" s="7"/>
      <c r="N35422" s="7"/>
    </row>
    <row r="35423" spans="4:14" s="1" customFormat="1">
      <c r="D35423" s="32"/>
      <c r="G35423" s="32"/>
      <c r="I35423" s="7"/>
      <c r="J35423" s="7"/>
      <c r="K35423" s="7"/>
      <c r="N35423" s="7"/>
    </row>
    <row r="35424" spans="4:14" s="1" customFormat="1">
      <c r="D35424" s="32"/>
      <c r="G35424" s="32"/>
      <c r="I35424" s="7"/>
      <c r="J35424" s="7"/>
      <c r="K35424" s="7"/>
      <c r="N35424" s="7"/>
    </row>
    <row r="35425" spans="4:14" s="1" customFormat="1">
      <c r="D35425" s="32"/>
      <c r="G35425" s="32"/>
      <c r="I35425" s="7"/>
      <c r="J35425" s="7"/>
      <c r="K35425" s="7"/>
      <c r="N35425" s="7"/>
    </row>
    <row r="35426" spans="4:14" s="1" customFormat="1">
      <c r="D35426" s="32"/>
      <c r="G35426" s="32"/>
      <c r="I35426" s="7"/>
      <c r="J35426" s="7"/>
      <c r="K35426" s="7"/>
      <c r="N35426" s="7"/>
    </row>
    <row r="35427" spans="4:14" s="1" customFormat="1">
      <c r="D35427" s="32"/>
      <c r="G35427" s="32"/>
      <c r="I35427" s="7"/>
      <c r="J35427" s="7"/>
      <c r="K35427" s="7"/>
      <c r="N35427" s="7"/>
    </row>
    <row r="35428" spans="4:14" s="1" customFormat="1">
      <c r="D35428" s="32"/>
      <c r="G35428" s="32"/>
      <c r="I35428" s="7"/>
      <c r="J35428" s="7"/>
      <c r="K35428" s="7"/>
      <c r="N35428" s="7"/>
    </row>
    <row r="35429" spans="4:14" s="1" customFormat="1">
      <c r="D35429" s="32"/>
      <c r="G35429" s="32"/>
      <c r="I35429" s="7"/>
      <c r="J35429" s="7"/>
      <c r="K35429" s="7"/>
      <c r="N35429" s="7"/>
    </row>
    <row r="35430" spans="4:14" s="1" customFormat="1">
      <c r="D35430" s="32"/>
      <c r="G35430" s="32"/>
      <c r="I35430" s="7"/>
      <c r="J35430" s="7"/>
      <c r="K35430" s="7"/>
      <c r="N35430" s="7"/>
    </row>
    <row r="35431" spans="4:14" s="1" customFormat="1">
      <c r="D35431" s="32"/>
      <c r="G35431" s="32"/>
      <c r="I35431" s="7"/>
      <c r="J35431" s="7"/>
      <c r="K35431" s="7"/>
      <c r="N35431" s="7"/>
    </row>
    <row r="35432" spans="4:14" s="1" customFormat="1">
      <c r="D35432" s="32"/>
      <c r="G35432" s="32"/>
      <c r="I35432" s="7"/>
      <c r="J35432" s="7"/>
      <c r="K35432" s="7"/>
      <c r="N35432" s="7"/>
    </row>
    <row r="35433" spans="4:14" s="1" customFormat="1">
      <c r="D35433" s="32"/>
      <c r="G35433" s="32"/>
      <c r="I35433" s="7"/>
      <c r="J35433" s="7"/>
      <c r="K35433" s="7"/>
      <c r="N35433" s="7"/>
    </row>
    <row r="35434" spans="4:14" s="1" customFormat="1">
      <c r="D35434" s="32"/>
      <c r="G35434" s="32"/>
      <c r="I35434" s="7"/>
      <c r="J35434" s="7"/>
      <c r="K35434" s="7"/>
      <c r="N35434" s="7"/>
    </row>
    <row r="35435" spans="4:14" s="1" customFormat="1">
      <c r="D35435" s="32"/>
      <c r="G35435" s="32"/>
      <c r="I35435" s="7"/>
      <c r="J35435" s="7"/>
      <c r="K35435" s="7"/>
      <c r="N35435" s="7"/>
    </row>
    <row r="35436" spans="4:14" s="1" customFormat="1">
      <c r="D35436" s="32"/>
      <c r="G35436" s="32"/>
      <c r="I35436" s="7"/>
      <c r="J35436" s="7"/>
      <c r="K35436" s="7"/>
      <c r="N35436" s="7"/>
    </row>
    <row r="35437" spans="4:14" s="1" customFormat="1">
      <c r="D35437" s="32"/>
      <c r="G35437" s="32"/>
      <c r="I35437" s="7"/>
      <c r="J35437" s="7"/>
      <c r="K35437" s="7"/>
      <c r="N35437" s="7"/>
    </row>
    <row r="35438" spans="4:14" s="1" customFormat="1">
      <c r="D35438" s="32"/>
      <c r="G35438" s="32"/>
      <c r="I35438" s="7"/>
      <c r="J35438" s="7"/>
      <c r="K35438" s="7"/>
      <c r="N35438" s="7"/>
    </row>
    <row r="35439" spans="4:14" s="1" customFormat="1">
      <c r="D35439" s="32"/>
      <c r="G35439" s="32"/>
      <c r="I35439" s="7"/>
      <c r="J35439" s="7"/>
      <c r="K35439" s="7"/>
      <c r="N35439" s="7"/>
    </row>
    <row r="35440" spans="4:14" s="1" customFormat="1">
      <c r="D35440" s="32"/>
      <c r="G35440" s="32"/>
      <c r="I35440" s="7"/>
      <c r="J35440" s="7"/>
      <c r="K35440" s="7"/>
      <c r="N35440" s="7"/>
    </row>
    <row r="35441" spans="4:14" s="1" customFormat="1">
      <c r="D35441" s="32"/>
      <c r="G35441" s="32"/>
      <c r="I35441" s="7"/>
      <c r="J35441" s="7"/>
      <c r="K35441" s="7"/>
      <c r="N35441" s="7"/>
    </row>
    <row r="35442" spans="4:14" s="1" customFormat="1">
      <c r="D35442" s="32"/>
      <c r="G35442" s="32"/>
      <c r="I35442" s="7"/>
      <c r="J35442" s="7"/>
      <c r="K35442" s="7"/>
      <c r="N35442" s="7"/>
    </row>
    <row r="35443" spans="4:14" s="1" customFormat="1">
      <c r="D35443" s="32"/>
      <c r="G35443" s="32"/>
      <c r="I35443" s="7"/>
      <c r="J35443" s="7"/>
      <c r="K35443" s="7"/>
      <c r="N35443" s="7"/>
    </row>
    <row r="35444" spans="4:14" s="1" customFormat="1">
      <c r="D35444" s="32"/>
      <c r="G35444" s="32"/>
      <c r="I35444" s="7"/>
      <c r="J35444" s="7"/>
      <c r="K35444" s="7"/>
      <c r="N35444" s="7"/>
    </row>
    <row r="35445" spans="4:14" s="1" customFormat="1">
      <c r="D35445" s="32"/>
      <c r="G35445" s="32"/>
      <c r="I35445" s="7"/>
      <c r="J35445" s="7"/>
      <c r="K35445" s="7"/>
      <c r="N35445" s="7"/>
    </row>
    <row r="35446" spans="4:14" s="1" customFormat="1">
      <c r="D35446" s="32"/>
      <c r="G35446" s="32"/>
      <c r="I35446" s="7"/>
      <c r="J35446" s="7"/>
      <c r="K35446" s="7"/>
      <c r="N35446" s="7"/>
    </row>
    <row r="35447" spans="4:14" s="1" customFormat="1">
      <c r="D35447" s="32"/>
      <c r="G35447" s="32"/>
      <c r="I35447" s="7"/>
      <c r="J35447" s="7"/>
      <c r="K35447" s="7"/>
      <c r="N35447" s="7"/>
    </row>
    <row r="35448" spans="4:14" s="1" customFormat="1">
      <c r="D35448" s="32"/>
      <c r="G35448" s="32"/>
      <c r="I35448" s="7"/>
      <c r="J35448" s="7"/>
      <c r="K35448" s="7"/>
      <c r="N35448" s="7"/>
    </row>
    <row r="35449" spans="4:14" s="1" customFormat="1">
      <c r="D35449" s="32"/>
      <c r="G35449" s="32"/>
      <c r="I35449" s="7"/>
      <c r="J35449" s="7"/>
      <c r="K35449" s="7"/>
      <c r="N35449" s="7"/>
    </row>
    <row r="35450" spans="4:14" s="1" customFormat="1">
      <c r="D35450" s="32"/>
      <c r="G35450" s="32"/>
      <c r="I35450" s="7"/>
      <c r="J35450" s="7"/>
      <c r="K35450" s="7"/>
      <c r="N35450" s="7"/>
    </row>
    <row r="35451" spans="4:14" s="1" customFormat="1">
      <c r="D35451" s="32"/>
      <c r="G35451" s="32"/>
      <c r="I35451" s="7"/>
      <c r="J35451" s="7"/>
      <c r="K35451" s="7"/>
      <c r="N35451" s="7"/>
    </row>
    <row r="35452" spans="4:14" s="1" customFormat="1">
      <c r="D35452" s="32"/>
      <c r="G35452" s="32"/>
      <c r="I35452" s="7"/>
      <c r="J35452" s="7"/>
      <c r="K35452" s="7"/>
      <c r="N35452" s="7"/>
    </row>
    <row r="35453" spans="4:14" s="1" customFormat="1">
      <c r="D35453" s="32"/>
      <c r="G35453" s="32"/>
      <c r="I35453" s="7"/>
      <c r="J35453" s="7"/>
      <c r="K35453" s="7"/>
      <c r="N35453" s="7"/>
    </row>
    <row r="35454" spans="4:14" s="1" customFormat="1">
      <c r="D35454" s="32"/>
      <c r="G35454" s="32"/>
      <c r="I35454" s="7"/>
      <c r="J35454" s="7"/>
      <c r="K35454" s="7"/>
      <c r="N35454" s="7"/>
    </row>
    <row r="35455" spans="4:14" s="1" customFormat="1">
      <c r="D35455" s="32"/>
      <c r="G35455" s="32"/>
      <c r="I35455" s="7"/>
      <c r="J35455" s="7"/>
      <c r="K35455" s="7"/>
      <c r="N35455" s="7"/>
    </row>
    <row r="35456" spans="4:14" s="1" customFormat="1">
      <c r="D35456" s="32"/>
      <c r="G35456" s="32"/>
      <c r="I35456" s="7"/>
      <c r="J35456" s="7"/>
      <c r="K35456" s="7"/>
      <c r="N35456" s="7"/>
    </row>
    <row r="35457" spans="4:14" s="1" customFormat="1">
      <c r="D35457" s="32"/>
      <c r="G35457" s="32"/>
      <c r="I35457" s="7"/>
      <c r="J35457" s="7"/>
      <c r="K35457" s="7"/>
      <c r="N35457" s="7"/>
    </row>
    <row r="35458" spans="4:14" s="1" customFormat="1">
      <c r="D35458" s="32"/>
      <c r="G35458" s="32"/>
      <c r="I35458" s="7"/>
      <c r="J35458" s="7"/>
      <c r="K35458" s="7"/>
      <c r="N35458" s="7"/>
    </row>
    <row r="35459" spans="4:14" s="1" customFormat="1">
      <c r="D35459" s="32"/>
      <c r="G35459" s="32"/>
      <c r="I35459" s="7"/>
      <c r="J35459" s="7"/>
      <c r="K35459" s="7"/>
      <c r="N35459" s="7"/>
    </row>
    <row r="35460" spans="4:14" s="1" customFormat="1">
      <c r="D35460" s="32"/>
      <c r="G35460" s="32"/>
      <c r="I35460" s="7"/>
      <c r="J35460" s="7"/>
      <c r="K35460" s="7"/>
      <c r="N35460" s="7"/>
    </row>
    <row r="35461" spans="4:14" s="1" customFormat="1">
      <c r="D35461" s="32"/>
      <c r="G35461" s="32"/>
      <c r="I35461" s="7"/>
      <c r="J35461" s="7"/>
      <c r="K35461" s="7"/>
      <c r="N35461" s="7"/>
    </row>
    <row r="35462" spans="4:14" s="1" customFormat="1">
      <c r="D35462" s="32"/>
      <c r="G35462" s="32"/>
      <c r="I35462" s="7"/>
      <c r="J35462" s="7"/>
      <c r="K35462" s="7"/>
      <c r="N35462" s="7"/>
    </row>
    <row r="35463" spans="4:14" s="1" customFormat="1">
      <c r="D35463" s="32"/>
      <c r="G35463" s="32"/>
      <c r="I35463" s="7"/>
      <c r="J35463" s="7"/>
      <c r="K35463" s="7"/>
      <c r="N35463" s="7"/>
    </row>
    <row r="35464" spans="4:14" s="1" customFormat="1">
      <c r="D35464" s="32"/>
      <c r="G35464" s="32"/>
      <c r="I35464" s="7"/>
      <c r="J35464" s="7"/>
      <c r="K35464" s="7"/>
      <c r="N35464" s="7"/>
    </row>
    <row r="35465" spans="4:14" s="1" customFormat="1">
      <c r="D35465" s="32"/>
      <c r="G35465" s="32"/>
      <c r="I35465" s="7"/>
      <c r="J35465" s="7"/>
      <c r="K35465" s="7"/>
      <c r="N35465" s="7"/>
    </row>
    <row r="35466" spans="4:14" s="1" customFormat="1">
      <c r="D35466" s="32"/>
      <c r="G35466" s="32"/>
      <c r="I35466" s="7"/>
      <c r="J35466" s="7"/>
      <c r="K35466" s="7"/>
      <c r="N35466" s="7"/>
    </row>
    <row r="35467" spans="4:14" s="1" customFormat="1">
      <c r="D35467" s="32"/>
      <c r="G35467" s="32"/>
      <c r="I35467" s="7"/>
      <c r="J35467" s="7"/>
      <c r="K35467" s="7"/>
      <c r="N35467" s="7"/>
    </row>
    <row r="35468" spans="4:14" s="1" customFormat="1">
      <c r="D35468" s="32"/>
      <c r="G35468" s="32"/>
      <c r="I35468" s="7"/>
      <c r="J35468" s="7"/>
      <c r="K35468" s="7"/>
      <c r="N35468" s="7"/>
    </row>
    <row r="35469" spans="4:14" s="1" customFormat="1">
      <c r="D35469" s="32"/>
      <c r="G35469" s="32"/>
      <c r="I35469" s="7"/>
      <c r="J35469" s="7"/>
      <c r="K35469" s="7"/>
      <c r="N35469" s="7"/>
    </row>
    <row r="35470" spans="4:14" s="1" customFormat="1">
      <c r="D35470" s="32"/>
      <c r="G35470" s="32"/>
      <c r="I35470" s="7"/>
      <c r="J35470" s="7"/>
      <c r="K35470" s="7"/>
      <c r="N35470" s="7"/>
    </row>
    <row r="35471" spans="4:14" s="1" customFormat="1">
      <c r="D35471" s="32"/>
      <c r="G35471" s="32"/>
      <c r="I35471" s="7"/>
      <c r="J35471" s="7"/>
      <c r="K35471" s="7"/>
      <c r="N35471" s="7"/>
    </row>
    <row r="35472" spans="4:14" s="1" customFormat="1">
      <c r="D35472" s="32"/>
      <c r="G35472" s="32"/>
      <c r="I35472" s="7"/>
      <c r="J35472" s="7"/>
      <c r="K35472" s="7"/>
      <c r="N35472" s="7"/>
    </row>
    <row r="35473" spans="4:14" s="1" customFormat="1">
      <c r="D35473" s="32"/>
      <c r="G35473" s="32"/>
      <c r="I35473" s="7"/>
      <c r="J35473" s="7"/>
      <c r="K35473" s="7"/>
      <c r="N35473" s="7"/>
    </row>
    <row r="35474" spans="4:14" s="1" customFormat="1">
      <c r="D35474" s="32"/>
      <c r="G35474" s="32"/>
      <c r="I35474" s="7"/>
      <c r="J35474" s="7"/>
      <c r="K35474" s="7"/>
      <c r="N35474" s="7"/>
    </row>
    <row r="35475" spans="4:14" s="1" customFormat="1">
      <c r="D35475" s="32"/>
      <c r="G35475" s="32"/>
      <c r="I35475" s="7"/>
      <c r="J35475" s="7"/>
      <c r="K35475" s="7"/>
      <c r="N35475" s="7"/>
    </row>
    <row r="35476" spans="4:14" s="1" customFormat="1">
      <c r="D35476" s="32"/>
      <c r="G35476" s="32"/>
      <c r="I35476" s="7"/>
      <c r="J35476" s="7"/>
      <c r="K35476" s="7"/>
      <c r="N35476" s="7"/>
    </row>
    <row r="35477" spans="4:14" s="1" customFormat="1">
      <c r="D35477" s="32"/>
      <c r="G35477" s="32"/>
      <c r="I35477" s="7"/>
      <c r="J35477" s="7"/>
      <c r="K35477" s="7"/>
      <c r="N35477" s="7"/>
    </row>
    <row r="35478" spans="4:14" s="1" customFormat="1">
      <c r="D35478" s="32"/>
      <c r="G35478" s="32"/>
      <c r="I35478" s="7"/>
      <c r="J35478" s="7"/>
      <c r="K35478" s="7"/>
      <c r="N35478" s="7"/>
    </row>
    <row r="35479" spans="4:14" s="1" customFormat="1">
      <c r="D35479" s="32"/>
      <c r="G35479" s="32"/>
      <c r="I35479" s="7"/>
      <c r="J35479" s="7"/>
      <c r="K35479" s="7"/>
      <c r="N35479" s="7"/>
    </row>
    <row r="35480" spans="4:14" s="1" customFormat="1">
      <c r="D35480" s="32"/>
      <c r="G35480" s="32"/>
      <c r="I35480" s="7"/>
      <c r="J35480" s="7"/>
      <c r="K35480" s="7"/>
      <c r="N35480" s="7"/>
    </row>
    <row r="35481" spans="4:14" s="1" customFormat="1">
      <c r="D35481" s="32"/>
      <c r="G35481" s="32"/>
      <c r="I35481" s="7"/>
      <c r="J35481" s="7"/>
      <c r="K35481" s="7"/>
      <c r="N35481" s="7"/>
    </row>
    <row r="35482" spans="4:14" s="1" customFormat="1">
      <c r="D35482" s="32"/>
      <c r="G35482" s="32"/>
      <c r="I35482" s="7"/>
      <c r="J35482" s="7"/>
      <c r="K35482" s="7"/>
      <c r="N35482" s="7"/>
    </row>
    <row r="35483" spans="4:14" s="1" customFormat="1">
      <c r="D35483" s="32"/>
      <c r="G35483" s="32"/>
      <c r="I35483" s="7"/>
      <c r="J35483" s="7"/>
      <c r="K35483" s="7"/>
      <c r="N35483" s="7"/>
    </row>
    <row r="35484" spans="4:14" s="1" customFormat="1">
      <c r="D35484" s="32"/>
      <c r="G35484" s="32"/>
      <c r="I35484" s="7"/>
      <c r="J35484" s="7"/>
      <c r="K35484" s="7"/>
      <c r="N35484" s="7"/>
    </row>
    <row r="35485" spans="4:14" s="1" customFormat="1">
      <c r="D35485" s="32"/>
      <c r="G35485" s="32"/>
      <c r="I35485" s="7"/>
      <c r="J35485" s="7"/>
      <c r="K35485" s="7"/>
      <c r="N35485" s="7"/>
    </row>
    <row r="35486" spans="4:14" s="1" customFormat="1">
      <c r="D35486" s="32"/>
      <c r="G35486" s="32"/>
      <c r="I35486" s="7"/>
      <c r="J35486" s="7"/>
      <c r="K35486" s="7"/>
      <c r="N35486" s="7"/>
    </row>
    <row r="35487" spans="4:14" s="1" customFormat="1">
      <c r="D35487" s="32"/>
      <c r="G35487" s="32"/>
      <c r="I35487" s="7"/>
      <c r="J35487" s="7"/>
      <c r="K35487" s="7"/>
      <c r="N35487" s="7"/>
    </row>
    <row r="35488" spans="4:14" s="1" customFormat="1">
      <c r="D35488" s="32"/>
      <c r="G35488" s="32"/>
      <c r="I35488" s="7"/>
      <c r="J35488" s="7"/>
      <c r="K35488" s="7"/>
      <c r="N35488" s="7"/>
    </row>
    <row r="35489" spans="4:14" s="1" customFormat="1">
      <c r="D35489" s="32"/>
      <c r="G35489" s="32"/>
      <c r="I35489" s="7"/>
      <c r="J35489" s="7"/>
      <c r="K35489" s="7"/>
      <c r="N35489" s="7"/>
    </row>
    <row r="35490" spans="4:14" s="1" customFormat="1">
      <c r="D35490" s="32"/>
      <c r="G35490" s="32"/>
      <c r="I35490" s="7"/>
      <c r="J35490" s="7"/>
      <c r="K35490" s="7"/>
      <c r="N35490" s="7"/>
    </row>
    <row r="35491" spans="4:14" s="1" customFormat="1">
      <c r="D35491" s="32"/>
      <c r="G35491" s="32"/>
      <c r="I35491" s="7"/>
      <c r="J35491" s="7"/>
      <c r="K35491" s="7"/>
      <c r="N35491" s="7"/>
    </row>
    <row r="35492" spans="4:14" s="1" customFormat="1">
      <c r="D35492" s="32"/>
      <c r="G35492" s="32"/>
      <c r="I35492" s="7"/>
      <c r="J35492" s="7"/>
      <c r="K35492" s="7"/>
      <c r="N35492" s="7"/>
    </row>
    <row r="35493" spans="4:14" s="1" customFormat="1">
      <c r="D35493" s="32"/>
      <c r="G35493" s="32"/>
      <c r="I35493" s="7"/>
      <c r="J35493" s="7"/>
      <c r="K35493" s="7"/>
      <c r="N35493" s="7"/>
    </row>
    <row r="35494" spans="4:14" s="1" customFormat="1">
      <c r="D35494" s="32"/>
      <c r="G35494" s="32"/>
      <c r="I35494" s="7"/>
      <c r="J35494" s="7"/>
      <c r="K35494" s="7"/>
      <c r="N35494" s="7"/>
    </row>
    <row r="35495" spans="4:14" s="1" customFormat="1">
      <c r="D35495" s="32"/>
      <c r="G35495" s="32"/>
      <c r="I35495" s="7"/>
      <c r="J35495" s="7"/>
      <c r="K35495" s="7"/>
      <c r="N35495" s="7"/>
    </row>
    <row r="35496" spans="4:14" s="1" customFormat="1">
      <c r="D35496" s="32"/>
      <c r="G35496" s="32"/>
      <c r="I35496" s="7"/>
      <c r="J35496" s="7"/>
      <c r="K35496" s="7"/>
      <c r="N35496" s="7"/>
    </row>
    <row r="35497" spans="4:14" s="1" customFormat="1">
      <c r="D35497" s="32"/>
      <c r="G35497" s="32"/>
      <c r="I35497" s="7"/>
      <c r="J35497" s="7"/>
      <c r="K35497" s="7"/>
      <c r="N35497" s="7"/>
    </row>
    <row r="35498" spans="4:14" s="1" customFormat="1">
      <c r="D35498" s="32"/>
      <c r="G35498" s="32"/>
      <c r="I35498" s="7"/>
      <c r="J35498" s="7"/>
      <c r="K35498" s="7"/>
      <c r="N35498" s="7"/>
    </row>
    <row r="35499" spans="4:14" s="1" customFormat="1">
      <c r="D35499" s="32"/>
      <c r="G35499" s="32"/>
      <c r="I35499" s="7"/>
      <c r="J35499" s="7"/>
      <c r="K35499" s="7"/>
      <c r="N35499" s="7"/>
    </row>
    <row r="35500" spans="4:14" s="1" customFormat="1">
      <c r="D35500" s="32"/>
      <c r="G35500" s="32"/>
      <c r="I35500" s="7"/>
      <c r="J35500" s="7"/>
      <c r="K35500" s="7"/>
      <c r="N35500" s="7"/>
    </row>
    <row r="35501" spans="4:14" s="1" customFormat="1">
      <c r="D35501" s="32"/>
      <c r="G35501" s="32"/>
      <c r="I35501" s="7"/>
      <c r="J35501" s="7"/>
      <c r="K35501" s="7"/>
      <c r="N35501" s="7"/>
    </row>
    <row r="35502" spans="4:14" s="1" customFormat="1">
      <c r="D35502" s="32"/>
      <c r="G35502" s="32"/>
      <c r="I35502" s="7"/>
      <c r="J35502" s="7"/>
      <c r="K35502" s="7"/>
      <c r="N35502" s="7"/>
    </row>
    <row r="35503" spans="4:14" s="1" customFormat="1">
      <c r="D35503" s="32"/>
      <c r="G35503" s="32"/>
      <c r="I35503" s="7"/>
      <c r="J35503" s="7"/>
      <c r="K35503" s="7"/>
      <c r="N35503" s="7"/>
    </row>
    <row r="35504" spans="4:14" s="1" customFormat="1">
      <c r="D35504" s="32"/>
      <c r="G35504" s="32"/>
      <c r="I35504" s="7"/>
      <c r="J35504" s="7"/>
      <c r="K35504" s="7"/>
      <c r="N35504" s="7"/>
    </row>
    <row r="35505" spans="4:14" s="1" customFormat="1">
      <c r="D35505" s="32"/>
      <c r="G35505" s="32"/>
      <c r="I35505" s="7"/>
      <c r="J35505" s="7"/>
      <c r="K35505" s="7"/>
      <c r="N35505" s="7"/>
    </row>
    <row r="35506" spans="4:14" s="1" customFormat="1">
      <c r="D35506" s="32"/>
      <c r="G35506" s="32"/>
      <c r="I35506" s="7"/>
      <c r="J35506" s="7"/>
      <c r="K35506" s="7"/>
      <c r="N35506" s="7"/>
    </row>
    <row r="35507" spans="4:14" s="1" customFormat="1">
      <c r="D35507" s="32"/>
      <c r="G35507" s="32"/>
      <c r="I35507" s="7"/>
      <c r="J35507" s="7"/>
      <c r="K35507" s="7"/>
      <c r="N35507" s="7"/>
    </row>
    <row r="35508" spans="4:14" s="1" customFormat="1">
      <c r="D35508" s="32"/>
      <c r="G35508" s="32"/>
      <c r="I35508" s="7"/>
      <c r="J35508" s="7"/>
      <c r="K35508" s="7"/>
      <c r="N35508" s="7"/>
    </row>
    <row r="35509" spans="4:14" s="1" customFormat="1">
      <c r="D35509" s="32"/>
      <c r="G35509" s="32"/>
      <c r="I35509" s="7"/>
      <c r="J35509" s="7"/>
      <c r="K35509" s="7"/>
      <c r="N35509" s="7"/>
    </row>
    <row r="35510" spans="4:14" s="1" customFormat="1">
      <c r="D35510" s="32"/>
      <c r="G35510" s="32"/>
      <c r="I35510" s="7"/>
      <c r="J35510" s="7"/>
      <c r="K35510" s="7"/>
      <c r="N35510" s="7"/>
    </row>
    <row r="35511" spans="4:14" s="1" customFormat="1">
      <c r="D35511" s="32"/>
      <c r="G35511" s="32"/>
      <c r="I35511" s="7"/>
      <c r="J35511" s="7"/>
      <c r="K35511" s="7"/>
      <c r="N35511" s="7"/>
    </row>
    <row r="35512" spans="4:14" s="1" customFormat="1">
      <c r="D35512" s="32"/>
      <c r="G35512" s="32"/>
      <c r="I35512" s="7"/>
      <c r="J35512" s="7"/>
      <c r="K35512" s="7"/>
      <c r="N35512" s="7"/>
    </row>
    <row r="35513" spans="4:14" s="1" customFormat="1">
      <c r="D35513" s="32"/>
      <c r="G35513" s="32"/>
      <c r="I35513" s="7"/>
      <c r="J35513" s="7"/>
      <c r="K35513" s="7"/>
      <c r="N35513" s="7"/>
    </row>
    <row r="35514" spans="4:14" s="1" customFormat="1">
      <c r="D35514" s="32"/>
      <c r="G35514" s="32"/>
      <c r="I35514" s="7"/>
      <c r="J35514" s="7"/>
      <c r="K35514" s="7"/>
      <c r="N35514" s="7"/>
    </row>
    <row r="35515" spans="4:14" s="1" customFormat="1">
      <c r="D35515" s="32"/>
      <c r="G35515" s="32"/>
      <c r="I35515" s="7"/>
      <c r="J35515" s="7"/>
      <c r="K35515" s="7"/>
      <c r="N35515" s="7"/>
    </row>
    <row r="35516" spans="4:14" s="1" customFormat="1">
      <c r="D35516" s="32"/>
      <c r="G35516" s="32"/>
      <c r="I35516" s="7"/>
      <c r="J35516" s="7"/>
      <c r="K35516" s="7"/>
      <c r="N35516" s="7"/>
    </row>
    <row r="35517" spans="4:14" s="1" customFormat="1">
      <c r="D35517" s="32"/>
      <c r="G35517" s="32"/>
      <c r="I35517" s="7"/>
      <c r="J35517" s="7"/>
      <c r="K35517" s="7"/>
      <c r="N35517" s="7"/>
    </row>
    <row r="35518" spans="4:14" s="1" customFormat="1">
      <c r="D35518" s="32"/>
      <c r="G35518" s="32"/>
      <c r="I35518" s="7"/>
      <c r="J35518" s="7"/>
      <c r="K35518" s="7"/>
      <c r="N35518" s="7"/>
    </row>
    <row r="35519" spans="4:14" s="1" customFormat="1">
      <c r="D35519" s="32"/>
      <c r="G35519" s="32"/>
      <c r="I35519" s="7"/>
      <c r="J35519" s="7"/>
      <c r="K35519" s="7"/>
      <c r="N35519" s="7"/>
    </row>
    <row r="35520" spans="4:14" s="1" customFormat="1">
      <c r="D35520" s="32"/>
      <c r="G35520" s="32"/>
      <c r="I35520" s="7"/>
      <c r="J35520" s="7"/>
      <c r="K35520" s="7"/>
      <c r="N35520" s="7"/>
    </row>
    <row r="35521" spans="4:14" s="1" customFormat="1">
      <c r="D35521" s="32"/>
      <c r="G35521" s="32"/>
      <c r="I35521" s="7"/>
      <c r="J35521" s="7"/>
      <c r="K35521" s="7"/>
      <c r="N35521" s="7"/>
    </row>
    <row r="35522" spans="4:14" s="1" customFormat="1">
      <c r="D35522" s="32"/>
      <c r="G35522" s="32"/>
      <c r="I35522" s="7"/>
      <c r="J35522" s="7"/>
      <c r="K35522" s="7"/>
      <c r="N35522" s="7"/>
    </row>
    <row r="35523" spans="4:14" s="1" customFormat="1">
      <c r="D35523" s="32"/>
      <c r="G35523" s="32"/>
      <c r="I35523" s="7"/>
      <c r="J35523" s="7"/>
      <c r="K35523" s="7"/>
      <c r="N35523" s="7"/>
    </row>
    <row r="35524" spans="4:14" s="1" customFormat="1">
      <c r="D35524" s="32"/>
      <c r="G35524" s="32"/>
      <c r="I35524" s="7"/>
      <c r="J35524" s="7"/>
      <c r="K35524" s="7"/>
      <c r="N35524" s="7"/>
    </row>
    <row r="35525" spans="4:14" s="1" customFormat="1">
      <c r="D35525" s="32"/>
      <c r="G35525" s="32"/>
      <c r="I35525" s="7"/>
      <c r="J35525" s="7"/>
      <c r="K35525" s="7"/>
      <c r="N35525" s="7"/>
    </row>
    <row r="35526" spans="4:14" s="1" customFormat="1">
      <c r="D35526" s="32"/>
      <c r="G35526" s="32"/>
      <c r="I35526" s="7"/>
      <c r="J35526" s="7"/>
      <c r="K35526" s="7"/>
      <c r="N35526" s="7"/>
    </row>
    <row r="35527" spans="4:14" s="1" customFormat="1">
      <c r="D35527" s="32"/>
      <c r="G35527" s="32"/>
      <c r="I35527" s="7"/>
      <c r="J35527" s="7"/>
      <c r="K35527" s="7"/>
      <c r="N35527" s="7"/>
    </row>
    <row r="35528" spans="4:14" s="1" customFormat="1">
      <c r="D35528" s="32"/>
      <c r="G35528" s="32"/>
      <c r="I35528" s="7"/>
      <c r="J35528" s="7"/>
      <c r="K35528" s="7"/>
      <c r="N35528" s="7"/>
    </row>
    <row r="35529" spans="4:14" s="1" customFormat="1">
      <c r="D35529" s="32"/>
      <c r="G35529" s="32"/>
      <c r="I35529" s="7"/>
      <c r="J35529" s="7"/>
      <c r="K35529" s="7"/>
      <c r="N35529" s="7"/>
    </row>
    <row r="35530" spans="4:14" s="1" customFormat="1">
      <c r="D35530" s="32"/>
      <c r="G35530" s="32"/>
      <c r="I35530" s="7"/>
      <c r="J35530" s="7"/>
      <c r="K35530" s="7"/>
      <c r="N35530" s="7"/>
    </row>
    <row r="35531" spans="4:14" s="1" customFormat="1">
      <c r="D35531" s="32"/>
      <c r="G35531" s="32"/>
      <c r="I35531" s="7"/>
      <c r="J35531" s="7"/>
      <c r="K35531" s="7"/>
      <c r="N35531" s="7"/>
    </row>
    <row r="35532" spans="4:14" s="1" customFormat="1">
      <c r="D35532" s="32"/>
      <c r="G35532" s="32"/>
      <c r="I35532" s="7"/>
      <c r="J35532" s="7"/>
      <c r="K35532" s="7"/>
      <c r="N35532" s="7"/>
    </row>
    <row r="35533" spans="4:14" s="1" customFormat="1">
      <c r="D35533" s="32"/>
      <c r="G35533" s="32"/>
      <c r="I35533" s="7"/>
      <c r="J35533" s="7"/>
      <c r="K35533" s="7"/>
      <c r="N35533" s="7"/>
    </row>
    <row r="35534" spans="4:14" s="1" customFormat="1">
      <c r="D35534" s="32"/>
      <c r="G35534" s="32"/>
      <c r="I35534" s="7"/>
      <c r="J35534" s="7"/>
      <c r="K35534" s="7"/>
      <c r="N35534" s="7"/>
    </row>
    <row r="35535" spans="4:14" s="1" customFormat="1">
      <c r="D35535" s="32"/>
      <c r="G35535" s="32"/>
      <c r="I35535" s="7"/>
      <c r="J35535" s="7"/>
      <c r="K35535" s="7"/>
      <c r="N35535" s="7"/>
    </row>
    <row r="35536" spans="4:14" s="1" customFormat="1">
      <c r="D35536" s="32"/>
      <c r="G35536" s="32"/>
      <c r="I35536" s="7"/>
      <c r="J35536" s="7"/>
      <c r="K35536" s="7"/>
      <c r="N35536" s="7"/>
    </row>
    <row r="35537" spans="4:14" s="1" customFormat="1">
      <c r="D35537" s="32"/>
      <c r="G35537" s="32"/>
      <c r="I35537" s="7"/>
      <c r="J35537" s="7"/>
      <c r="K35537" s="7"/>
      <c r="N35537" s="7"/>
    </row>
    <row r="35538" spans="4:14" s="1" customFormat="1">
      <c r="D35538" s="32"/>
      <c r="G35538" s="32"/>
      <c r="I35538" s="7"/>
      <c r="J35538" s="7"/>
      <c r="K35538" s="7"/>
      <c r="N35538" s="7"/>
    </row>
    <row r="35539" spans="4:14" s="1" customFormat="1">
      <c r="D35539" s="32"/>
      <c r="G35539" s="32"/>
      <c r="I35539" s="7"/>
      <c r="J35539" s="7"/>
      <c r="K35539" s="7"/>
      <c r="N35539" s="7"/>
    </row>
    <row r="35540" spans="4:14" s="1" customFormat="1">
      <c r="D35540" s="32"/>
      <c r="G35540" s="32"/>
      <c r="I35540" s="7"/>
      <c r="J35540" s="7"/>
      <c r="K35540" s="7"/>
      <c r="N35540" s="7"/>
    </row>
    <row r="35541" spans="4:14" s="1" customFormat="1">
      <c r="D35541" s="32"/>
      <c r="G35541" s="32"/>
      <c r="I35541" s="7"/>
      <c r="J35541" s="7"/>
      <c r="K35541" s="7"/>
      <c r="N35541" s="7"/>
    </row>
    <row r="35542" spans="4:14" s="1" customFormat="1">
      <c r="D35542" s="32"/>
      <c r="G35542" s="32"/>
      <c r="I35542" s="7"/>
      <c r="J35542" s="7"/>
      <c r="K35542" s="7"/>
      <c r="N35542" s="7"/>
    </row>
    <row r="35543" spans="4:14" s="1" customFormat="1">
      <c r="D35543" s="32"/>
      <c r="G35543" s="32"/>
      <c r="I35543" s="7"/>
      <c r="J35543" s="7"/>
      <c r="K35543" s="7"/>
      <c r="N35543" s="7"/>
    </row>
    <row r="35544" spans="4:14" s="1" customFormat="1">
      <c r="D35544" s="32"/>
      <c r="G35544" s="32"/>
      <c r="I35544" s="7"/>
      <c r="J35544" s="7"/>
      <c r="K35544" s="7"/>
      <c r="N35544" s="7"/>
    </row>
    <row r="35545" spans="4:14" s="1" customFormat="1">
      <c r="D35545" s="32"/>
      <c r="G35545" s="32"/>
      <c r="I35545" s="7"/>
      <c r="J35545" s="7"/>
      <c r="K35545" s="7"/>
      <c r="N35545" s="7"/>
    </row>
    <row r="35546" spans="4:14" s="1" customFormat="1">
      <c r="D35546" s="32"/>
      <c r="G35546" s="32"/>
      <c r="I35546" s="7"/>
      <c r="J35546" s="7"/>
      <c r="K35546" s="7"/>
      <c r="N35546" s="7"/>
    </row>
    <row r="35547" spans="4:14" s="1" customFormat="1">
      <c r="D35547" s="32"/>
      <c r="G35547" s="32"/>
      <c r="I35547" s="7"/>
      <c r="J35547" s="7"/>
      <c r="K35547" s="7"/>
      <c r="N35547" s="7"/>
    </row>
    <row r="35548" spans="4:14" s="1" customFormat="1">
      <c r="D35548" s="32"/>
      <c r="G35548" s="32"/>
      <c r="I35548" s="7"/>
      <c r="J35548" s="7"/>
      <c r="K35548" s="7"/>
      <c r="N35548" s="7"/>
    </row>
    <row r="35549" spans="4:14" s="1" customFormat="1">
      <c r="D35549" s="32"/>
      <c r="G35549" s="32"/>
      <c r="I35549" s="7"/>
      <c r="J35549" s="7"/>
      <c r="K35549" s="7"/>
      <c r="N35549" s="7"/>
    </row>
    <row r="35550" spans="4:14" s="1" customFormat="1">
      <c r="D35550" s="32"/>
      <c r="G35550" s="32"/>
      <c r="I35550" s="7"/>
      <c r="J35550" s="7"/>
      <c r="K35550" s="7"/>
      <c r="N35550" s="7"/>
    </row>
    <row r="35551" spans="4:14" s="1" customFormat="1">
      <c r="D35551" s="32"/>
      <c r="G35551" s="32"/>
      <c r="I35551" s="7"/>
      <c r="J35551" s="7"/>
      <c r="K35551" s="7"/>
      <c r="N35551" s="7"/>
    </row>
    <row r="35552" spans="4:14" s="1" customFormat="1">
      <c r="D35552" s="32"/>
      <c r="G35552" s="32"/>
      <c r="I35552" s="7"/>
      <c r="J35552" s="7"/>
      <c r="K35552" s="7"/>
      <c r="N35552" s="7"/>
    </row>
    <row r="35553" spans="4:14" s="1" customFormat="1">
      <c r="D35553" s="32"/>
      <c r="G35553" s="32"/>
      <c r="I35553" s="7"/>
      <c r="J35553" s="7"/>
      <c r="K35553" s="7"/>
      <c r="N35553" s="7"/>
    </row>
    <row r="35554" spans="4:14" s="1" customFormat="1">
      <c r="D35554" s="32"/>
      <c r="G35554" s="32"/>
      <c r="I35554" s="7"/>
      <c r="J35554" s="7"/>
      <c r="K35554" s="7"/>
      <c r="N35554" s="7"/>
    </row>
    <row r="35555" spans="4:14" s="1" customFormat="1">
      <c r="D35555" s="32"/>
      <c r="G35555" s="32"/>
      <c r="I35555" s="7"/>
      <c r="J35555" s="7"/>
      <c r="K35555" s="7"/>
      <c r="N35555" s="7"/>
    </row>
    <row r="35556" spans="4:14" s="1" customFormat="1">
      <c r="D35556" s="32"/>
      <c r="G35556" s="32"/>
      <c r="I35556" s="7"/>
      <c r="J35556" s="7"/>
      <c r="K35556" s="7"/>
      <c r="N35556" s="7"/>
    </row>
    <row r="35557" spans="4:14" s="1" customFormat="1">
      <c r="D35557" s="32"/>
      <c r="G35557" s="32"/>
      <c r="I35557" s="7"/>
      <c r="J35557" s="7"/>
      <c r="K35557" s="7"/>
      <c r="N35557" s="7"/>
    </row>
    <row r="35558" spans="4:14" s="1" customFormat="1">
      <c r="D35558" s="32"/>
      <c r="G35558" s="32"/>
      <c r="I35558" s="7"/>
      <c r="J35558" s="7"/>
      <c r="K35558" s="7"/>
      <c r="N35558" s="7"/>
    </row>
    <row r="35559" spans="4:14" s="1" customFormat="1">
      <c r="D35559" s="32"/>
      <c r="G35559" s="32"/>
      <c r="I35559" s="7"/>
      <c r="J35559" s="7"/>
      <c r="K35559" s="7"/>
      <c r="N35559" s="7"/>
    </row>
    <row r="35560" spans="4:14" s="1" customFormat="1">
      <c r="D35560" s="32"/>
      <c r="G35560" s="32"/>
      <c r="I35560" s="7"/>
      <c r="J35560" s="7"/>
      <c r="K35560" s="7"/>
      <c r="N35560" s="7"/>
    </row>
    <row r="35561" spans="4:14" s="1" customFormat="1">
      <c r="D35561" s="32"/>
      <c r="G35561" s="32"/>
      <c r="I35561" s="7"/>
      <c r="J35561" s="7"/>
      <c r="K35561" s="7"/>
      <c r="N35561" s="7"/>
    </row>
    <row r="35562" spans="4:14" s="1" customFormat="1">
      <c r="D35562" s="32"/>
      <c r="G35562" s="32"/>
      <c r="I35562" s="7"/>
      <c r="J35562" s="7"/>
      <c r="K35562" s="7"/>
      <c r="N35562" s="7"/>
    </row>
    <row r="35563" spans="4:14" s="1" customFormat="1">
      <c r="D35563" s="32"/>
      <c r="G35563" s="32"/>
      <c r="I35563" s="7"/>
      <c r="J35563" s="7"/>
      <c r="K35563" s="7"/>
      <c r="N35563" s="7"/>
    </row>
    <row r="35564" spans="4:14" s="1" customFormat="1">
      <c r="D35564" s="32"/>
      <c r="G35564" s="32"/>
      <c r="I35564" s="7"/>
      <c r="J35564" s="7"/>
      <c r="K35564" s="7"/>
      <c r="N35564" s="7"/>
    </row>
    <row r="35565" spans="4:14" s="1" customFormat="1">
      <c r="D35565" s="32"/>
      <c r="G35565" s="32"/>
      <c r="I35565" s="7"/>
      <c r="J35565" s="7"/>
      <c r="K35565" s="7"/>
      <c r="N35565" s="7"/>
    </row>
    <row r="35566" spans="4:14" s="1" customFormat="1">
      <c r="D35566" s="32"/>
      <c r="G35566" s="32"/>
      <c r="I35566" s="7"/>
      <c r="J35566" s="7"/>
      <c r="K35566" s="7"/>
      <c r="N35566" s="7"/>
    </row>
    <row r="35567" spans="4:14" s="1" customFormat="1">
      <c r="D35567" s="32"/>
      <c r="G35567" s="32"/>
      <c r="I35567" s="7"/>
      <c r="J35567" s="7"/>
      <c r="K35567" s="7"/>
      <c r="N35567" s="7"/>
    </row>
    <row r="35568" spans="4:14" s="1" customFormat="1">
      <c r="D35568" s="32"/>
      <c r="G35568" s="32"/>
      <c r="I35568" s="7"/>
      <c r="J35568" s="7"/>
      <c r="K35568" s="7"/>
      <c r="N35568" s="7"/>
    </row>
    <row r="35569" spans="4:14" s="1" customFormat="1">
      <c r="D35569" s="32"/>
      <c r="G35569" s="32"/>
      <c r="I35569" s="7"/>
      <c r="J35569" s="7"/>
      <c r="K35569" s="7"/>
      <c r="N35569" s="7"/>
    </row>
    <row r="35570" spans="4:14" s="1" customFormat="1">
      <c r="D35570" s="32"/>
      <c r="G35570" s="32"/>
      <c r="I35570" s="7"/>
      <c r="J35570" s="7"/>
      <c r="K35570" s="7"/>
      <c r="N35570" s="7"/>
    </row>
    <row r="35571" spans="4:14" s="1" customFormat="1">
      <c r="D35571" s="32"/>
      <c r="G35571" s="32"/>
      <c r="I35571" s="7"/>
      <c r="J35571" s="7"/>
      <c r="K35571" s="7"/>
      <c r="N35571" s="7"/>
    </row>
    <row r="35572" spans="4:14" s="1" customFormat="1">
      <c r="D35572" s="32"/>
      <c r="G35572" s="32"/>
      <c r="I35572" s="7"/>
      <c r="J35572" s="7"/>
      <c r="K35572" s="7"/>
      <c r="N35572" s="7"/>
    </row>
    <row r="35573" spans="4:14" s="1" customFormat="1">
      <c r="D35573" s="32"/>
      <c r="G35573" s="32"/>
      <c r="I35573" s="7"/>
      <c r="J35573" s="7"/>
      <c r="K35573" s="7"/>
      <c r="N35573" s="7"/>
    </row>
    <row r="35574" spans="4:14" s="1" customFormat="1">
      <c r="D35574" s="32"/>
      <c r="G35574" s="32"/>
      <c r="I35574" s="7"/>
      <c r="J35574" s="7"/>
      <c r="K35574" s="7"/>
      <c r="N35574" s="7"/>
    </row>
    <row r="35575" spans="4:14" s="1" customFormat="1">
      <c r="D35575" s="32"/>
      <c r="G35575" s="32"/>
      <c r="I35575" s="7"/>
      <c r="J35575" s="7"/>
      <c r="K35575" s="7"/>
      <c r="N35575" s="7"/>
    </row>
    <row r="35576" spans="4:14" s="1" customFormat="1">
      <c r="D35576" s="32"/>
      <c r="G35576" s="32"/>
      <c r="I35576" s="7"/>
      <c r="J35576" s="7"/>
      <c r="K35576" s="7"/>
      <c r="N35576" s="7"/>
    </row>
    <row r="35577" spans="4:14" s="1" customFormat="1">
      <c r="D35577" s="32"/>
      <c r="G35577" s="32"/>
      <c r="I35577" s="7"/>
      <c r="J35577" s="7"/>
      <c r="K35577" s="7"/>
      <c r="N35577" s="7"/>
    </row>
    <row r="35578" spans="4:14" s="1" customFormat="1">
      <c r="D35578" s="32"/>
      <c r="G35578" s="32"/>
      <c r="I35578" s="7"/>
      <c r="J35578" s="7"/>
      <c r="K35578" s="7"/>
      <c r="N35578" s="7"/>
    </row>
    <row r="35579" spans="4:14" s="1" customFormat="1">
      <c r="D35579" s="32"/>
      <c r="G35579" s="32"/>
      <c r="I35579" s="7"/>
      <c r="J35579" s="7"/>
      <c r="K35579" s="7"/>
      <c r="N35579" s="7"/>
    </row>
    <row r="35580" spans="4:14" s="1" customFormat="1">
      <c r="D35580" s="32"/>
      <c r="G35580" s="32"/>
      <c r="I35580" s="7"/>
      <c r="J35580" s="7"/>
      <c r="K35580" s="7"/>
      <c r="N35580" s="7"/>
    </row>
    <row r="35581" spans="4:14" s="1" customFormat="1">
      <c r="D35581" s="32"/>
      <c r="G35581" s="32"/>
      <c r="I35581" s="7"/>
      <c r="J35581" s="7"/>
      <c r="K35581" s="7"/>
      <c r="N35581" s="7"/>
    </row>
    <row r="35582" spans="4:14" s="1" customFormat="1">
      <c r="D35582" s="32"/>
      <c r="G35582" s="32"/>
      <c r="I35582" s="7"/>
      <c r="J35582" s="7"/>
      <c r="K35582" s="7"/>
      <c r="N35582" s="7"/>
    </row>
    <row r="35583" spans="4:14" s="1" customFormat="1">
      <c r="D35583" s="32"/>
      <c r="G35583" s="32"/>
      <c r="I35583" s="7"/>
      <c r="J35583" s="7"/>
      <c r="K35583" s="7"/>
      <c r="N35583" s="7"/>
    </row>
    <row r="35584" spans="4:14" s="1" customFormat="1">
      <c r="D35584" s="32"/>
      <c r="G35584" s="32"/>
      <c r="I35584" s="7"/>
      <c r="J35584" s="7"/>
      <c r="K35584" s="7"/>
      <c r="N35584" s="7"/>
    </row>
    <row r="35585" spans="4:14" s="1" customFormat="1">
      <c r="D35585" s="32"/>
      <c r="G35585" s="32"/>
      <c r="I35585" s="7"/>
      <c r="J35585" s="7"/>
      <c r="K35585" s="7"/>
      <c r="N35585" s="7"/>
    </row>
    <row r="35586" spans="4:14" s="1" customFormat="1">
      <c r="D35586" s="32"/>
      <c r="G35586" s="32"/>
      <c r="I35586" s="7"/>
      <c r="J35586" s="7"/>
      <c r="K35586" s="7"/>
      <c r="N35586" s="7"/>
    </row>
    <row r="35587" spans="4:14" s="1" customFormat="1">
      <c r="D35587" s="32"/>
      <c r="G35587" s="32"/>
      <c r="I35587" s="7"/>
      <c r="J35587" s="7"/>
      <c r="K35587" s="7"/>
      <c r="N35587" s="7"/>
    </row>
    <row r="35588" spans="4:14" s="1" customFormat="1">
      <c r="D35588" s="32"/>
      <c r="G35588" s="32"/>
      <c r="I35588" s="7"/>
      <c r="J35588" s="7"/>
      <c r="K35588" s="7"/>
      <c r="N35588" s="7"/>
    </row>
    <row r="35589" spans="4:14" s="1" customFormat="1">
      <c r="D35589" s="32"/>
      <c r="G35589" s="32"/>
      <c r="I35589" s="7"/>
      <c r="J35589" s="7"/>
      <c r="K35589" s="7"/>
      <c r="N35589" s="7"/>
    </row>
    <row r="35590" spans="4:14" s="1" customFormat="1">
      <c r="D35590" s="32"/>
      <c r="G35590" s="32"/>
      <c r="I35590" s="7"/>
      <c r="J35590" s="7"/>
      <c r="K35590" s="7"/>
      <c r="N35590" s="7"/>
    </row>
    <row r="35591" spans="4:14" s="1" customFormat="1">
      <c r="D35591" s="32"/>
      <c r="G35591" s="32"/>
      <c r="I35591" s="7"/>
      <c r="J35591" s="7"/>
      <c r="K35591" s="7"/>
      <c r="N35591" s="7"/>
    </row>
    <row r="35592" spans="4:14" s="1" customFormat="1">
      <c r="D35592" s="32"/>
      <c r="G35592" s="32"/>
      <c r="I35592" s="7"/>
      <c r="J35592" s="7"/>
      <c r="K35592" s="7"/>
      <c r="N35592" s="7"/>
    </row>
    <row r="35593" spans="4:14" s="1" customFormat="1">
      <c r="D35593" s="32"/>
      <c r="G35593" s="32"/>
      <c r="I35593" s="7"/>
      <c r="J35593" s="7"/>
      <c r="K35593" s="7"/>
      <c r="N35593" s="7"/>
    </row>
    <row r="35594" spans="4:14" s="1" customFormat="1">
      <c r="D35594" s="32"/>
      <c r="G35594" s="32"/>
      <c r="I35594" s="7"/>
      <c r="J35594" s="7"/>
      <c r="K35594" s="7"/>
      <c r="N35594" s="7"/>
    </row>
    <row r="35595" spans="4:14" s="1" customFormat="1">
      <c r="D35595" s="32"/>
      <c r="G35595" s="32"/>
      <c r="I35595" s="7"/>
      <c r="J35595" s="7"/>
      <c r="K35595" s="7"/>
      <c r="N35595" s="7"/>
    </row>
    <row r="35596" spans="4:14" s="1" customFormat="1">
      <c r="D35596" s="32"/>
      <c r="G35596" s="32"/>
      <c r="I35596" s="7"/>
      <c r="J35596" s="7"/>
      <c r="K35596" s="7"/>
      <c r="N35596" s="7"/>
    </row>
    <row r="35597" spans="4:14" s="1" customFormat="1">
      <c r="D35597" s="32"/>
      <c r="G35597" s="32"/>
      <c r="I35597" s="7"/>
      <c r="J35597" s="7"/>
      <c r="K35597" s="7"/>
      <c r="N35597" s="7"/>
    </row>
    <row r="35598" spans="4:14" s="1" customFormat="1">
      <c r="D35598" s="32"/>
      <c r="G35598" s="32"/>
      <c r="I35598" s="7"/>
      <c r="J35598" s="7"/>
      <c r="K35598" s="7"/>
      <c r="N35598" s="7"/>
    </row>
    <row r="35599" spans="4:14" s="1" customFormat="1">
      <c r="D35599" s="32"/>
      <c r="G35599" s="32"/>
      <c r="I35599" s="7"/>
      <c r="J35599" s="7"/>
      <c r="K35599" s="7"/>
      <c r="N35599" s="7"/>
    </row>
    <row r="35600" spans="4:14" s="1" customFormat="1">
      <c r="D35600" s="32"/>
      <c r="G35600" s="32"/>
      <c r="I35600" s="7"/>
      <c r="J35600" s="7"/>
      <c r="K35600" s="7"/>
      <c r="N35600" s="7"/>
    </row>
    <row r="35601" spans="4:14" s="1" customFormat="1">
      <c r="D35601" s="32"/>
      <c r="G35601" s="32"/>
      <c r="I35601" s="7"/>
      <c r="J35601" s="7"/>
      <c r="K35601" s="7"/>
      <c r="N35601" s="7"/>
    </row>
    <row r="35602" spans="4:14" s="1" customFormat="1">
      <c r="D35602" s="32"/>
      <c r="G35602" s="32"/>
      <c r="I35602" s="7"/>
      <c r="J35602" s="7"/>
      <c r="K35602" s="7"/>
      <c r="N35602" s="7"/>
    </row>
    <row r="35603" spans="4:14" s="1" customFormat="1">
      <c r="D35603" s="32"/>
      <c r="G35603" s="32"/>
      <c r="I35603" s="7"/>
      <c r="J35603" s="7"/>
      <c r="K35603" s="7"/>
      <c r="N35603" s="7"/>
    </row>
    <row r="35604" spans="4:14" s="1" customFormat="1">
      <c r="D35604" s="32"/>
      <c r="G35604" s="32"/>
      <c r="I35604" s="7"/>
      <c r="J35604" s="7"/>
      <c r="K35604" s="7"/>
      <c r="N35604" s="7"/>
    </row>
    <row r="35605" spans="4:14" s="1" customFormat="1">
      <c r="D35605" s="32"/>
      <c r="G35605" s="32"/>
      <c r="I35605" s="7"/>
      <c r="J35605" s="7"/>
      <c r="K35605" s="7"/>
      <c r="N35605" s="7"/>
    </row>
    <row r="35606" spans="4:14" s="1" customFormat="1">
      <c r="D35606" s="32"/>
      <c r="G35606" s="32"/>
      <c r="I35606" s="7"/>
      <c r="J35606" s="7"/>
      <c r="K35606" s="7"/>
      <c r="N35606" s="7"/>
    </row>
    <row r="35607" spans="4:14" s="1" customFormat="1">
      <c r="D35607" s="32"/>
      <c r="G35607" s="32"/>
      <c r="I35607" s="7"/>
      <c r="J35607" s="7"/>
      <c r="K35607" s="7"/>
      <c r="N35607" s="7"/>
    </row>
    <row r="35608" spans="4:14" s="1" customFormat="1">
      <c r="D35608" s="32"/>
      <c r="G35608" s="32"/>
      <c r="I35608" s="7"/>
      <c r="J35608" s="7"/>
      <c r="K35608" s="7"/>
      <c r="N35608" s="7"/>
    </row>
    <row r="35609" spans="4:14" s="1" customFormat="1">
      <c r="D35609" s="32"/>
      <c r="G35609" s="32"/>
      <c r="I35609" s="7"/>
      <c r="J35609" s="7"/>
      <c r="K35609" s="7"/>
      <c r="N35609" s="7"/>
    </row>
    <row r="35610" spans="4:14" s="1" customFormat="1">
      <c r="D35610" s="32"/>
      <c r="G35610" s="32"/>
      <c r="I35610" s="7"/>
      <c r="J35610" s="7"/>
      <c r="K35610" s="7"/>
      <c r="N35610" s="7"/>
    </row>
    <row r="35611" spans="4:14" s="1" customFormat="1">
      <c r="D35611" s="32"/>
      <c r="G35611" s="32"/>
      <c r="I35611" s="7"/>
      <c r="J35611" s="7"/>
      <c r="K35611" s="7"/>
      <c r="N35611" s="7"/>
    </row>
    <row r="35612" spans="4:14" s="1" customFormat="1">
      <c r="D35612" s="32"/>
      <c r="G35612" s="32"/>
      <c r="I35612" s="7"/>
      <c r="J35612" s="7"/>
      <c r="K35612" s="7"/>
      <c r="N35612" s="7"/>
    </row>
    <row r="35613" spans="4:14" s="1" customFormat="1">
      <c r="D35613" s="32"/>
      <c r="G35613" s="32"/>
      <c r="I35613" s="7"/>
      <c r="J35613" s="7"/>
      <c r="K35613" s="7"/>
      <c r="N35613" s="7"/>
    </row>
    <row r="35614" spans="4:14" s="1" customFormat="1">
      <c r="D35614" s="32"/>
      <c r="G35614" s="32"/>
      <c r="I35614" s="7"/>
      <c r="J35614" s="7"/>
      <c r="K35614" s="7"/>
      <c r="N35614" s="7"/>
    </row>
    <row r="35615" spans="4:14" s="1" customFormat="1">
      <c r="D35615" s="32"/>
      <c r="G35615" s="32"/>
      <c r="I35615" s="7"/>
      <c r="J35615" s="7"/>
      <c r="K35615" s="7"/>
      <c r="N35615" s="7"/>
    </row>
    <row r="35616" spans="4:14" s="1" customFormat="1">
      <c r="D35616" s="32"/>
      <c r="G35616" s="32"/>
      <c r="I35616" s="7"/>
      <c r="J35616" s="7"/>
      <c r="K35616" s="7"/>
      <c r="N35616" s="7"/>
    </row>
    <row r="35617" spans="4:14" s="1" customFormat="1">
      <c r="D35617" s="32"/>
      <c r="G35617" s="32"/>
      <c r="I35617" s="7"/>
      <c r="J35617" s="7"/>
      <c r="K35617" s="7"/>
      <c r="N35617" s="7"/>
    </row>
    <row r="35618" spans="4:14" s="1" customFormat="1">
      <c r="D35618" s="32"/>
      <c r="G35618" s="32"/>
      <c r="I35618" s="7"/>
      <c r="J35618" s="7"/>
      <c r="K35618" s="7"/>
      <c r="N35618" s="7"/>
    </row>
    <row r="35619" spans="4:14" s="1" customFormat="1">
      <c r="D35619" s="32"/>
      <c r="G35619" s="32"/>
      <c r="I35619" s="7"/>
      <c r="J35619" s="7"/>
      <c r="K35619" s="7"/>
      <c r="N35619" s="7"/>
    </row>
    <row r="35620" spans="4:14" s="1" customFormat="1">
      <c r="D35620" s="32"/>
      <c r="G35620" s="32"/>
      <c r="I35620" s="7"/>
      <c r="J35620" s="7"/>
      <c r="K35620" s="7"/>
      <c r="N35620" s="7"/>
    </row>
    <row r="35621" spans="4:14" s="1" customFormat="1">
      <c r="D35621" s="32"/>
      <c r="G35621" s="32"/>
      <c r="I35621" s="7"/>
      <c r="J35621" s="7"/>
      <c r="K35621" s="7"/>
      <c r="N35621" s="7"/>
    </row>
    <row r="35622" spans="4:14" s="1" customFormat="1">
      <c r="D35622" s="32"/>
      <c r="G35622" s="32"/>
      <c r="I35622" s="7"/>
      <c r="J35622" s="7"/>
      <c r="K35622" s="7"/>
      <c r="N35622" s="7"/>
    </row>
    <row r="35623" spans="4:14" s="1" customFormat="1">
      <c r="D35623" s="32"/>
      <c r="G35623" s="32"/>
      <c r="I35623" s="7"/>
      <c r="J35623" s="7"/>
      <c r="K35623" s="7"/>
      <c r="N35623" s="7"/>
    </row>
    <row r="35624" spans="4:14" s="1" customFormat="1">
      <c r="D35624" s="32"/>
      <c r="G35624" s="32"/>
      <c r="I35624" s="7"/>
      <c r="J35624" s="7"/>
      <c r="K35624" s="7"/>
      <c r="N35624" s="7"/>
    </row>
    <row r="35625" spans="4:14" s="1" customFormat="1">
      <c r="D35625" s="32"/>
      <c r="G35625" s="32"/>
      <c r="I35625" s="7"/>
      <c r="J35625" s="7"/>
      <c r="K35625" s="7"/>
      <c r="N35625" s="7"/>
    </row>
    <row r="35626" spans="4:14" s="1" customFormat="1">
      <c r="D35626" s="32"/>
      <c r="G35626" s="32"/>
      <c r="I35626" s="7"/>
      <c r="J35626" s="7"/>
      <c r="K35626" s="7"/>
      <c r="N35626" s="7"/>
    </row>
    <row r="35627" spans="4:14" s="1" customFormat="1">
      <c r="D35627" s="32"/>
      <c r="G35627" s="32"/>
      <c r="I35627" s="7"/>
      <c r="J35627" s="7"/>
      <c r="K35627" s="7"/>
      <c r="N35627" s="7"/>
    </row>
    <row r="35628" spans="4:14" s="1" customFormat="1">
      <c r="D35628" s="32"/>
      <c r="G35628" s="32"/>
      <c r="I35628" s="7"/>
      <c r="J35628" s="7"/>
      <c r="K35628" s="7"/>
      <c r="N35628" s="7"/>
    </row>
    <row r="35629" spans="4:14" s="1" customFormat="1">
      <c r="D35629" s="32"/>
      <c r="G35629" s="32"/>
      <c r="I35629" s="7"/>
      <c r="J35629" s="7"/>
      <c r="K35629" s="7"/>
      <c r="N35629" s="7"/>
    </row>
    <row r="35630" spans="4:14" s="1" customFormat="1">
      <c r="D35630" s="32"/>
      <c r="G35630" s="32"/>
      <c r="I35630" s="7"/>
      <c r="J35630" s="7"/>
      <c r="K35630" s="7"/>
      <c r="N35630" s="7"/>
    </row>
    <row r="35631" spans="4:14" s="1" customFormat="1">
      <c r="D35631" s="32"/>
      <c r="G35631" s="32"/>
      <c r="I35631" s="7"/>
      <c r="J35631" s="7"/>
      <c r="K35631" s="7"/>
      <c r="N35631" s="7"/>
    </row>
    <row r="35632" spans="4:14" s="1" customFormat="1">
      <c r="D35632" s="32"/>
      <c r="G35632" s="32"/>
      <c r="I35632" s="7"/>
      <c r="J35632" s="7"/>
      <c r="K35632" s="7"/>
      <c r="N35632" s="7"/>
    </row>
    <row r="35633" spans="4:14" s="1" customFormat="1">
      <c r="D35633" s="32"/>
      <c r="G35633" s="32"/>
      <c r="I35633" s="7"/>
      <c r="J35633" s="7"/>
      <c r="K35633" s="7"/>
      <c r="N35633" s="7"/>
    </row>
    <row r="35634" spans="4:14" s="1" customFormat="1">
      <c r="D35634" s="32"/>
      <c r="G35634" s="32"/>
      <c r="I35634" s="7"/>
      <c r="J35634" s="7"/>
      <c r="K35634" s="7"/>
      <c r="N35634" s="7"/>
    </row>
    <row r="35635" spans="4:14" s="1" customFormat="1">
      <c r="D35635" s="32"/>
      <c r="G35635" s="32"/>
      <c r="I35635" s="7"/>
      <c r="J35635" s="7"/>
      <c r="K35635" s="7"/>
      <c r="N35635" s="7"/>
    </row>
    <row r="35636" spans="4:14" s="1" customFormat="1">
      <c r="D35636" s="32"/>
      <c r="G35636" s="32"/>
      <c r="I35636" s="7"/>
      <c r="J35636" s="7"/>
      <c r="K35636" s="7"/>
      <c r="N35636" s="7"/>
    </row>
    <row r="35637" spans="4:14" s="1" customFormat="1">
      <c r="D35637" s="32"/>
      <c r="G35637" s="32"/>
      <c r="I35637" s="7"/>
      <c r="J35637" s="7"/>
      <c r="K35637" s="7"/>
      <c r="N35637" s="7"/>
    </row>
    <row r="35638" spans="4:14" s="1" customFormat="1">
      <c r="D35638" s="32"/>
      <c r="G35638" s="32"/>
      <c r="I35638" s="7"/>
      <c r="J35638" s="7"/>
      <c r="K35638" s="7"/>
      <c r="N35638" s="7"/>
    </row>
    <row r="35639" spans="4:14" s="1" customFormat="1">
      <c r="D35639" s="32"/>
      <c r="G35639" s="32"/>
      <c r="I35639" s="7"/>
      <c r="J35639" s="7"/>
      <c r="K35639" s="7"/>
      <c r="N35639" s="7"/>
    </row>
    <row r="35640" spans="4:14" s="1" customFormat="1">
      <c r="D35640" s="32"/>
      <c r="G35640" s="32"/>
      <c r="I35640" s="7"/>
      <c r="J35640" s="7"/>
      <c r="K35640" s="7"/>
      <c r="N35640" s="7"/>
    </row>
    <row r="35641" spans="4:14" s="1" customFormat="1">
      <c r="D35641" s="32"/>
      <c r="G35641" s="32"/>
      <c r="I35641" s="7"/>
      <c r="J35641" s="7"/>
      <c r="K35641" s="7"/>
      <c r="N35641" s="7"/>
    </row>
    <row r="35642" spans="4:14" s="1" customFormat="1">
      <c r="D35642" s="32"/>
      <c r="G35642" s="32"/>
      <c r="I35642" s="7"/>
      <c r="J35642" s="7"/>
      <c r="K35642" s="7"/>
      <c r="N35642" s="7"/>
    </row>
    <row r="35643" spans="4:14" s="1" customFormat="1">
      <c r="D35643" s="32"/>
      <c r="G35643" s="32"/>
      <c r="I35643" s="7"/>
      <c r="J35643" s="7"/>
      <c r="K35643" s="7"/>
      <c r="N35643" s="7"/>
    </row>
    <row r="35644" spans="4:14" s="1" customFormat="1">
      <c r="D35644" s="32"/>
      <c r="G35644" s="32"/>
      <c r="I35644" s="7"/>
      <c r="J35644" s="7"/>
      <c r="K35644" s="7"/>
      <c r="N35644" s="7"/>
    </row>
    <row r="35645" spans="4:14" s="1" customFormat="1">
      <c r="D35645" s="32"/>
      <c r="G35645" s="32"/>
      <c r="I35645" s="7"/>
      <c r="J35645" s="7"/>
      <c r="K35645" s="7"/>
      <c r="N35645" s="7"/>
    </row>
    <row r="35646" spans="4:14" s="1" customFormat="1">
      <c r="D35646" s="32"/>
      <c r="G35646" s="32"/>
      <c r="I35646" s="7"/>
      <c r="J35646" s="7"/>
      <c r="K35646" s="7"/>
      <c r="N35646" s="7"/>
    </row>
    <row r="35647" spans="4:14" s="1" customFormat="1">
      <c r="D35647" s="32"/>
      <c r="G35647" s="32"/>
      <c r="I35647" s="7"/>
      <c r="J35647" s="7"/>
      <c r="K35647" s="7"/>
      <c r="N35647" s="7"/>
    </row>
    <row r="35648" spans="4:14" s="1" customFormat="1">
      <c r="D35648" s="32"/>
      <c r="G35648" s="32"/>
      <c r="I35648" s="7"/>
      <c r="J35648" s="7"/>
      <c r="K35648" s="7"/>
      <c r="N35648" s="7"/>
    </row>
    <row r="35649" spans="4:14" s="1" customFormat="1">
      <c r="D35649" s="32"/>
      <c r="G35649" s="32"/>
      <c r="I35649" s="7"/>
      <c r="J35649" s="7"/>
      <c r="K35649" s="7"/>
      <c r="N35649" s="7"/>
    </row>
    <row r="35650" spans="4:14" s="1" customFormat="1">
      <c r="D35650" s="32"/>
      <c r="G35650" s="32"/>
      <c r="I35650" s="7"/>
      <c r="J35650" s="7"/>
      <c r="K35650" s="7"/>
      <c r="N35650" s="7"/>
    </row>
    <row r="35651" spans="4:14" s="1" customFormat="1">
      <c r="D35651" s="32"/>
      <c r="G35651" s="32"/>
      <c r="I35651" s="7"/>
      <c r="J35651" s="7"/>
      <c r="K35651" s="7"/>
      <c r="N35651" s="7"/>
    </row>
    <row r="35652" spans="4:14" s="1" customFormat="1">
      <c r="D35652" s="32"/>
      <c r="G35652" s="32"/>
      <c r="I35652" s="7"/>
      <c r="J35652" s="7"/>
      <c r="K35652" s="7"/>
      <c r="N35652" s="7"/>
    </row>
    <row r="35653" spans="4:14" s="1" customFormat="1">
      <c r="D35653" s="32"/>
      <c r="G35653" s="32"/>
      <c r="I35653" s="7"/>
      <c r="J35653" s="7"/>
      <c r="K35653" s="7"/>
      <c r="N35653" s="7"/>
    </row>
    <row r="35654" spans="4:14" s="1" customFormat="1">
      <c r="D35654" s="32"/>
      <c r="G35654" s="32"/>
      <c r="I35654" s="7"/>
      <c r="J35654" s="7"/>
      <c r="K35654" s="7"/>
      <c r="N35654" s="7"/>
    </row>
    <row r="35655" spans="4:14" s="1" customFormat="1">
      <c r="D35655" s="32"/>
      <c r="G35655" s="32"/>
      <c r="I35655" s="7"/>
      <c r="J35655" s="7"/>
      <c r="K35655" s="7"/>
      <c r="N35655" s="7"/>
    </row>
    <row r="35656" spans="4:14" s="1" customFormat="1">
      <c r="D35656" s="32"/>
      <c r="G35656" s="32"/>
      <c r="I35656" s="7"/>
      <c r="J35656" s="7"/>
      <c r="K35656" s="7"/>
      <c r="N35656" s="7"/>
    </row>
    <row r="35657" spans="4:14" s="1" customFormat="1">
      <c r="D35657" s="32"/>
      <c r="G35657" s="32"/>
      <c r="I35657" s="7"/>
      <c r="J35657" s="7"/>
      <c r="K35657" s="7"/>
      <c r="N35657" s="7"/>
    </row>
    <row r="35658" spans="4:14" s="1" customFormat="1">
      <c r="D35658" s="32"/>
      <c r="G35658" s="32"/>
      <c r="I35658" s="7"/>
      <c r="J35658" s="7"/>
      <c r="K35658" s="7"/>
      <c r="N35658" s="7"/>
    </row>
    <row r="35659" spans="4:14" s="1" customFormat="1">
      <c r="D35659" s="32"/>
      <c r="G35659" s="32"/>
      <c r="I35659" s="7"/>
      <c r="J35659" s="7"/>
      <c r="K35659" s="7"/>
      <c r="N35659" s="7"/>
    </row>
    <row r="35660" spans="4:14" s="1" customFormat="1">
      <c r="D35660" s="32"/>
      <c r="G35660" s="32"/>
      <c r="I35660" s="7"/>
      <c r="J35660" s="7"/>
      <c r="K35660" s="7"/>
      <c r="N35660" s="7"/>
    </row>
    <row r="35661" spans="4:14" s="1" customFormat="1">
      <c r="D35661" s="32"/>
      <c r="G35661" s="32"/>
      <c r="I35661" s="7"/>
      <c r="J35661" s="7"/>
      <c r="K35661" s="7"/>
      <c r="N35661" s="7"/>
    </row>
    <row r="35662" spans="4:14" s="1" customFormat="1">
      <c r="D35662" s="32"/>
      <c r="G35662" s="32"/>
      <c r="I35662" s="7"/>
      <c r="J35662" s="7"/>
      <c r="K35662" s="7"/>
      <c r="N35662" s="7"/>
    </row>
    <row r="35663" spans="4:14" s="1" customFormat="1">
      <c r="D35663" s="32"/>
      <c r="G35663" s="32"/>
      <c r="I35663" s="7"/>
      <c r="J35663" s="7"/>
      <c r="K35663" s="7"/>
      <c r="N35663" s="7"/>
    </row>
    <row r="35664" spans="4:14" s="1" customFormat="1">
      <c r="D35664" s="32"/>
      <c r="G35664" s="32"/>
      <c r="I35664" s="7"/>
      <c r="J35664" s="7"/>
      <c r="K35664" s="7"/>
      <c r="N35664" s="7"/>
    </row>
    <row r="35665" spans="4:14" s="1" customFormat="1">
      <c r="D35665" s="32"/>
      <c r="G35665" s="32"/>
      <c r="I35665" s="7"/>
      <c r="J35665" s="7"/>
      <c r="K35665" s="7"/>
      <c r="N35665" s="7"/>
    </row>
    <row r="35666" spans="4:14" s="1" customFormat="1">
      <c r="D35666" s="32"/>
      <c r="G35666" s="32"/>
      <c r="I35666" s="7"/>
      <c r="J35666" s="7"/>
      <c r="K35666" s="7"/>
      <c r="N35666" s="7"/>
    </row>
    <row r="35667" spans="4:14" s="1" customFormat="1">
      <c r="D35667" s="32"/>
      <c r="G35667" s="32"/>
      <c r="I35667" s="7"/>
      <c r="J35667" s="7"/>
      <c r="K35667" s="7"/>
      <c r="N35667" s="7"/>
    </row>
    <row r="35668" spans="4:14" s="1" customFormat="1">
      <c r="D35668" s="32"/>
      <c r="G35668" s="32"/>
      <c r="I35668" s="7"/>
      <c r="J35668" s="7"/>
      <c r="K35668" s="7"/>
      <c r="N35668" s="7"/>
    </row>
    <row r="35669" spans="4:14" s="1" customFormat="1">
      <c r="D35669" s="32"/>
      <c r="G35669" s="32"/>
      <c r="I35669" s="7"/>
      <c r="J35669" s="7"/>
      <c r="K35669" s="7"/>
      <c r="N35669" s="7"/>
    </row>
    <row r="35670" spans="4:14" s="1" customFormat="1">
      <c r="D35670" s="32"/>
      <c r="G35670" s="32"/>
      <c r="I35670" s="7"/>
      <c r="J35670" s="7"/>
      <c r="K35670" s="7"/>
      <c r="N35670" s="7"/>
    </row>
    <row r="35671" spans="4:14" s="1" customFormat="1">
      <c r="D35671" s="32"/>
      <c r="G35671" s="32"/>
      <c r="I35671" s="7"/>
      <c r="J35671" s="7"/>
      <c r="K35671" s="7"/>
      <c r="N35671" s="7"/>
    </row>
    <row r="35672" spans="4:14" s="1" customFormat="1">
      <c r="D35672" s="32"/>
      <c r="G35672" s="32"/>
      <c r="I35672" s="7"/>
      <c r="J35672" s="7"/>
      <c r="K35672" s="7"/>
      <c r="N35672" s="7"/>
    </row>
    <row r="35673" spans="4:14" s="1" customFormat="1">
      <c r="D35673" s="32"/>
      <c r="G35673" s="32"/>
      <c r="I35673" s="7"/>
      <c r="J35673" s="7"/>
      <c r="K35673" s="7"/>
      <c r="N35673" s="7"/>
    </row>
    <row r="35674" spans="4:14" s="1" customFormat="1">
      <c r="D35674" s="32"/>
      <c r="G35674" s="32"/>
      <c r="I35674" s="7"/>
      <c r="J35674" s="7"/>
      <c r="K35674" s="7"/>
      <c r="N35674" s="7"/>
    </row>
    <row r="35675" spans="4:14" s="1" customFormat="1">
      <c r="D35675" s="32"/>
      <c r="G35675" s="32"/>
      <c r="I35675" s="7"/>
      <c r="J35675" s="7"/>
      <c r="K35675" s="7"/>
      <c r="N35675" s="7"/>
    </row>
    <row r="35676" spans="4:14" s="1" customFormat="1">
      <c r="D35676" s="32"/>
      <c r="G35676" s="32"/>
      <c r="I35676" s="7"/>
      <c r="J35676" s="7"/>
      <c r="K35676" s="7"/>
      <c r="N35676" s="7"/>
    </row>
    <row r="35677" spans="4:14" s="1" customFormat="1">
      <c r="D35677" s="32"/>
      <c r="G35677" s="32"/>
      <c r="I35677" s="7"/>
      <c r="J35677" s="7"/>
      <c r="K35677" s="7"/>
      <c r="N35677" s="7"/>
    </row>
    <row r="35678" spans="4:14" s="1" customFormat="1">
      <c r="D35678" s="32"/>
      <c r="G35678" s="32"/>
      <c r="I35678" s="7"/>
      <c r="J35678" s="7"/>
      <c r="K35678" s="7"/>
      <c r="N35678" s="7"/>
    </row>
    <row r="35679" spans="4:14" s="1" customFormat="1">
      <c r="D35679" s="32"/>
      <c r="G35679" s="32"/>
      <c r="I35679" s="7"/>
      <c r="J35679" s="7"/>
      <c r="K35679" s="7"/>
      <c r="N35679" s="7"/>
    </row>
    <row r="35680" spans="4:14" s="1" customFormat="1">
      <c r="D35680" s="32"/>
      <c r="G35680" s="32"/>
      <c r="I35680" s="7"/>
      <c r="J35680" s="7"/>
      <c r="K35680" s="7"/>
      <c r="N35680" s="7"/>
    </row>
    <row r="35681" spans="4:14" s="1" customFormat="1">
      <c r="D35681" s="32"/>
      <c r="G35681" s="32"/>
      <c r="I35681" s="7"/>
      <c r="J35681" s="7"/>
      <c r="K35681" s="7"/>
      <c r="N35681" s="7"/>
    </row>
    <row r="35682" spans="4:14" s="1" customFormat="1">
      <c r="D35682" s="32"/>
      <c r="G35682" s="32"/>
      <c r="I35682" s="7"/>
      <c r="J35682" s="7"/>
      <c r="K35682" s="7"/>
      <c r="N35682" s="7"/>
    </row>
    <row r="35683" spans="4:14" s="1" customFormat="1">
      <c r="D35683" s="32"/>
      <c r="G35683" s="32"/>
      <c r="I35683" s="7"/>
      <c r="J35683" s="7"/>
      <c r="K35683" s="7"/>
      <c r="N35683" s="7"/>
    </row>
    <row r="35684" spans="4:14" s="1" customFormat="1">
      <c r="D35684" s="32"/>
      <c r="G35684" s="32"/>
      <c r="I35684" s="7"/>
      <c r="J35684" s="7"/>
      <c r="K35684" s="7"/>
      <c r="N35684" s="7"/>
    </row>
    <row r="35685" spans="4:14" s="1" customFormat="1">
      <c r="D35685" s="32"/>
      <c r="G35685" s="32"/>
      <c r="I35685" s="7"/>
      <c r="J35685" s="7"/>
      <c r="K35685" s="7"/>
      <c r="N35685" s="7"/>
    </row>
    <row r="35686" spans="4:14" s="1" customFormat="1">
      <c r="D35686" s="32"/>
      <c r="G35686" s="32"/>
      <c r="I35686" s="7"/>
      <c r="J35686" s="7"/>
      <c r="K35686" s="7"/>
      <c r="N35686" s="7"/>
    </row>
    <row r="35687" spans="4:14" s="1" customFormat="1">
      <c r="D35687" s="32"/>
      <c r="G35687" s="32"/>
      <c r="I35687" s="7"/>
      <c r="J35687" s="7"/>
      <c r="K35687" s="7"/>
      <c r="N35687" s="7"/>
    </row>
    <row r="35688" spans="4:14" s="1" customFormat="1">
      <c r="D35688" s="32"/>
      <c r="G35688" s="32"/>
      <c r="I35688" s="7"/>
      <c r="J35688" s="7"/>
      <c r="K35688" s="7"/>
      <c r="N35688" s="7"/>
    </row>
    <row r="35689" spans="4:14" s="1" customFormat="1">
      <c r="D35689" s="32"/>
      <c r="G35689" s="32"/>
      <c r="I35689" s="7"/>
      <c r="J35689" s="7"/>
      <c r="K35689" s="7"/>
      <c r="N35689" s="7"/>
    </row>
    <row r="35690" spans="4:14" s="1" customFormat="1">
      <c r="D35690" s="32"/>
      <c r="G35690" s="32"/>
      <c r="I35690" s="7"/>
      <c r="J35690" s="7"/>
      <c r="K35690" s="7"/>
      <c r="N35690" s="7"/>
    </row>
    <row r="35691" spans="4:14" s="1" customFormat="1">
      <c r="D35691" s="32"/>
      <c r="G35691" s="32"/>
      <c r="I35691" s="7"/>
      <c r="J35691" s="7"/>
      <c r="K35691" s="7"/>
      <c r="N35691" s="7"/>
    </row>
    <row r="35692" spans="4:14" s="1" customFormat="1">
      <c r="D35692" s="32"/>
      <c r="G35692" s="32"/>
      <c r="I35692" s="7"/>
      <c r="J35692" s="7"/>
      <c r="K35692" s="7"/>
      <c r="N35692" s="7"/>
    </row>
    <row r="35693" spans="4:14" s="1" customFormat="1">
      <c r="D35693" s="32"/>
      <c r="G35693" s="32"/>
      <c r="I35693" s="7"/>
      <c r="J35693" s="7"/>
      <c r="K35693" s="7"/>
      <c r="N35693" s="7"/>
    </row>
    <row r="35694" spans="4:14" s="1" customFormat="1">
      <c r="D35694" s="32"/>
      <c r="G35694" s="32"/>
      <c r="I35694" s="7"/>
      <c r="J35694" s="7"/>
      <c r="K35694" s="7"/>
      <c r="N35694" s="7"/>
    </row>
    <row r="35695" spans="4:14" s="1" customFormat="1">
      <c r="D35695" s="32"/>
      <c r="G35695" s="32"/>
      <c r="I35695" s="7"/>
      <c r="J35695" s="7"/>
      <c r="K35695" s="7"/>
      <c r="N35695" s="7"/>
    </row>
    <row r="35696" spans="4:14" s="1" customFormat="1">
      <c r="D35696" s="32"/>
      <c r="G35696" s="32"/>
      <c r="I35696" s="7"/>
      <c r="J35696" s="7"/>
      <c r="K35696" s="7"/>
      <c r="N35696" s="7"/>
    </row>
    <row r="35697" spans="4:14" s="1" customFormat="1">
      <c r="D35697" s="32"/>
      <c r="G35697" s="32"/>
      <c r="I35697" s="7"/>
      <c r="J35697" s="7"/>
      <c r="K35697" s="7"/>
      <c r="N35697" s="7"/>
    </row>
    <row r="35698" spans="4:14" s="1" customFormat="1">
      <c r="D35698" s="32"/>
      <c r="G35698" s="32"/>
      <c r="I35698" s="7"/>
      <c r="J35698" s="7"/>
      <c r="K35698" s="7"/>
      <c r="N35698" s="7"/>
    </row>
    <row r="35699" spans="4:14" s="1" customFormat="1">
      <c r="D35699" s="32"/>
      <c r="G35699" s="32"/>
      <c r="I35699" s="7"/>
      <c r="J35699" s="7"/>
      <c r="K35699" s="7"/>
      <c r="N35699" s="7"/>
    </row>
    <row r="35700" spans="4:14" s="1" customFormat="1">
      <c r="D35700" s="32"/>
      <c r="G35700" s="32"/>
      <c r="I35700" s="7"/>
      <c r="J35700" s="7"/>
      <c r="K35700" s="7"/>
      <c r="N35700" s="7"/>
    </row>
    <row r="35701" spans="4:14" s="1" customFormat="1">
      <c r="D35701" s="32"/>
      <c r="G35701" s="32"/>
      <c r="I35701" s="7"/>
      <c r="J35701" s="7"/>
      <c r="K35701" s="7"/>
      <c r="N35701" s="7"/>
    </row>
    <row r="35702" spans="4:14" s="1" customFormat="1">
      <c r="D35702" s="32"/>
      <c r="G35702" s="32"/>
      <c r="I35702" s="7"/>
      <c r="J35702" s="7"/>
      <c r="K35702" s="7"/>
      <c r="N35702" s="7"/>
    </row>
    <row r="35703" spans="4:14" s="1" customFormat="1">
      <c r="D35703" s="32"/>
      <c r="G35703" s="32"/>
      <c r="I35703" s="7"/>
      <c r="J35703" s="7"/>
      <c r="K35703" s="7"/>
      <c r="N35703" s="7"/>
    </row>
    <row r="35704" spans="4:14" s="1" customFormat="1">
      <c r="D35704" s="32"/>
      <c r="G35704" s="32"/>
      <c r="I35704" s="7"/>
      <c r="J35704" s="7"/>
      <c r="K35704" s="7"/>
      <c r="N35704" s="7"/>
    </row>
    <row r="35705" spans="4:14" s="1" customFormat="1">
      <c r="D35705" s="32"/>
      <c r="G35705" s="32"/>
      <c r="I35705" s="7"/>
      <c r="J35705" s="7"/>
      <c r="K35705" s="7"/>
      <c r="N35705" s="7"/>
    </row>
    <row r="35706" spans="4:14" s="1" customFormat="1">
      <c r="D35706" s="32"/>
      <c r="G35706" s="32"/>
      <c r="I35706" s="7"/>
      <c r="J35706" s="7"/>
      <c r="K35706" s="7"/>
      <c r="N35706" s="7"/>
    </row>
    <row r="35707" spans="4:14" s="1" customFormat="1">
      <c r="D35707" s="32"/>
      <c r="G35707" s="32"/>
      <c r="I35707" s="7"/>
      <c r="J35707" s="7"/>
      <c r="K35707" s="7"/>
      <c r="N35707" s="7"/>
    </row>
    <row r="35708" spans="4:14" s="1" customFormat="1">
      <c r="D35708" s="32"/>
      <c r="G35708" s="32"/>
      <c r="I35708" s="7"/>
      <c r="J35708" s="7"/>
      <c r="K35708" s="7"/>
      <c r="N35708" s="7"/>
    </row>
    <row r="35709" spans="4:14" s="1" customFormat="1">
      <c r="D35709" s="32"/>
      <c r="G35709" s="32"/>
      <c r="I35709" s="7"/>
      <c r="J35709" s="7"/>
      <c r="K35709" s="7"/>
      <c r="N35709" s="7"/>
    </row>
    <row r="35710" spans="4:14" s="1" customFormat="1">
      <c r="D35710" s="32"/>
      <c r="G35710" s="32"/>
      <c r="I35710" s="7"/>
      <c r="J35710" s="7"/>
      <c r="K35710" s="7"/>
      <c r="N35710" s="7"/>
    </row>
    <row r="35711" spans="4:14" s="1" customFormat="1">
      <c r="D35711" s="32"/>
      <c r="G35711" s="32"/>
      <c r="I35711" s="7"/>
      <c r="J35711" s="7"/>
      <c r="K35711" s="7"/>
      <c r="N35711" s="7"/>
    </row>
    <row r="35712" spans="4:14" s="1" customFormat="1">
      <c r="D35712" s="32"/>
      <c r="G35712" s="32"/>
      <c r="I35712" s="7"/>
      <c r="J35712" s="7"/>
      <c r="K35712" s="7"/>
      <c r="N35712" s="7"/>
    </row>
    <row r="35713" spans="4:14" s="1" customFormat="1">
      <c r="D35713" s="32"/>
      <c r="G35713" s="32"/>
      <c r="I35713" s="7"/>
      <c r="J35713" s="7"/>
      <c r="K35713" s="7"/>
      <c r="N35713" s="7"/>
    </row>
    <row r="35714" spans="4:14" s="1" customFormat="1">
      <c r="D35714" s="32"/>
      <c r="G35714" s="32"/>
      <c r="I35714" s="7"/>
      <c r="J35714" s="7"/>
      <c r="K35714" s="7"/>
      <c r="N35714" s="7"/>
    </row>
    <row r="35715" spans="4:14" s="1" customFormat="1">
      <c r="D35715" s="32"/>
      <c r="G35715" s="32"/>
      <c r="I35715" s="7"/>
      <c r="J35715" s="7"/>
      <c r="K35715" s="7"/>
      <c r="N35715" s="7"/>
    </row>
    <row r="35716" spans="4:14" s="1" customFormat="1">
      <c r="D35716" s="32"/>
      <c r="G35716" s="32"/>
      <c r="I35716" s="7"/>
      <c r="J35716" s="7"/>
      <c r="K35716" s="7"/>
      <c r="N35716" s="7"/>
    </row>
    <row r="35717" spans="4:14" s="1" customFormat="1">
      <c r="D35717" s="32"/>
      <c r="G35717" s="32"/>
      <c r="I35717" s="7"/>
      <c r="J35717" s="7"/>
      <c r="K35717" s="7"/>
      <c r="N35717" s="7"/>
    </row>
    <row r="35718" spans="4:14" s="1" customFormat="1">
      <c r="D35718" s="32"/>
      <c r="G35718" s="32"/>
      <c r="I35718" s="7"/>
      <c r="J35718" s="7"/>
      <c r="K35718" s="7"/>
      <c r="N35718" s="7"/>
    </row>
    <row r="35719" spans="4:14" s="1" customFormat="1">
      <c r="D35719" s="32"/>
      <c r="G35719" s="32"/>
      <c r="I35719" s="7"/>
      <c r="J35719" s="7"/>
      <c r="K35719" s="7"/>
      <c r="N35719" s="7"/>
    </row>
    <row r="35720" spans="4:14" s="1" customFormat="1">
      <c r="D35720" s="32"/>
      <c r="G35720" s="32"/>
      <c r="I35720" s="7"/>
      <c r="J35720" s="7"/>
      <c r="K35720" s="7"/>
      <c r="N35720" s="7"/>
    </row>
    <row r="35721" spans="4:14" s="1" customFormat="1">
      <c r="D35721" s="32"/>
      <c r="G35721" s="32"/>
      <c r="I35721" s="7"/>
      <c r="J35721" s="7"/>
      <c r="K35721" s="7"/>
      <c r="N35721" s="7"/>
    </row>
    <row r="35722" spans="4:14" s="1" customFormat="1">
      <c r="D35722" s="32"/>
      <c r="G35722" s="32"/>
      <c r="I35722" s="7"/>
      <c r="J35722" s="7"/>
      <c r="K35722" s="7"/>
      <c r="N35722" s="7"/>
    </row>
    <row r="35723" spans="4:14" s="1" customFormat="1">
      <c r="D35723" s="32"/>
      <c r="G35723" s="32"/>
      <c r="I35723" s="7"/>
      <c r="J35723" s="7"/>
      <c r="K35723" s="7"/>
      <c r="N35723" s="7"/>
    </row>
    <row r="35724" spans="4:14" s="1" customFormat="1">
      <c r="D35724" s="32"/>
      <c r="G35724" s="32"/>
      <c r="I35724" s="7"/>
      <c r="J35724" s="7"/>
      <c r="K35724" s="7"/>
      <c r="N35724" s="7"/>
    </row>
    <row r="35725" spans="4:14" s="1" customFormat="1">
      <c r="D35725" s="32"/>
      <c r="G35725" s="32"/>
      <c r="I35725" s="7"/>
      <c r="J35725" s="7"/>
      <c r="K35725" s="7"/>
      <c r="N35725" s="7"/>
    </row>
    <row r="35726" spans="4:14" s="1" customFormat="1">
      <c r="D35726" s="32"/>
      <c r="G35726" s="32"/>
      <c r="I35726" s="7"/>
      <c r="J35726" s="7"/>
      <c r="K35726" s="7"/>
      <c r="N35726" s="7"/>
    </row>
    <row r="35727" spans="4:14" s="1" customFormat="1">
      <c r="D35727" s="32"/>
      <c r="G35727" s="32"/>
      <c r="I35727" s="7"/>
      <c r="J35727" s="7"/>
      <c r="K35727" s="7"/>
      <c r="N35727" s="7"/>
    </row>
    <row r="35728" spans="4:14" s="1" customFormat="1">
      <c r="D35728" s="32"/>
      <c r="G35728" s="32"/>
      <c r="I35728" s="7"/>
      <c r="J35728" s="7"/>
      <c r="K35728" s="7"/>
      <c r="N35728" s="7"/>
    </row>
    <row r="35729" spans="4:14" s="1" customFormat="1">
      <c r="D35729" s="32"/>
      <c r="G35729" s="32"/>
      <c r="I35729" s="7"/>
      <c r="J35729" s="7"/>
      <c r="K35729" s="7"/>
      <c r="N35729" s="7"/>
    </row>
    <row r="35730" spans="4:14" s="1" customFormat="1">
      <c r="D35730" s="32"/>
      <c r="G35730" s="32"/>
      <c r="I35730" s="7"/>
      <c r="J35730" s="7"/>
      <c r="K35730" s="7"/>
      <c r="N35730" s="7"/>
    </row>
    <row r="35731" spans="4:14" s="1" customFormat="1">
      <c r="D35731" s="32"/>
      <c r="G35731" s="32"/>
      <c r="I35731" s="7"/>
      <c r="J35731" s="7"/>
      <c r="K35731" s="7"/>
      <c r="N35731" s="7"/>
    </row>
    <row r="35732" spans="4:14" s="1" customFormat="1">
      <c r="D35732" s="32"/>
      <c r="G35732" s="32"/>
      <c r="I35732" s="7"/>
      <c r="J35732" s="7"/>
      <c r="K35732" s="7"/>
      <c r="N35732" s="7"/>
    </row>
    <row r="35733" spans="4:14" s="1" customFormat="1">
      <c r="D35733" s="32"/>
      <c r="G35733" s="32"/>
      <c r="I35733" s="7"/>
      <c r="J35733" s="7"/>
      <c r="K35733" s="7"/>
      <c r="N35733" s="7"/>
    </row>
    <row r="35734" spans="4:14" s="1" customFormat="1">
      <c r="D35734" s="32"/>
      <c r="G35734" s="32"/>
      <c r="I35734" s="7"/>
      <c r="J35734" s="7"/>
      <c r="K35734" s="7"/>
      <c r="N35734" s="7"/>
    </row>
    <row r="35735" spans="4:14" s="1" customFormat="1">
      <c r="D35735" s="32"/>
      <c r="G35735" s="32"/>
      <c r="I35735" s="7"/>
      <c r="J35735" s="7"/>
      <c r="K35735" s="7"/>
      <c r="N35735" s="7"/>
    </row>
    <row r="35736" spans="4:14" s="1" customFormat="1">
      <c r="D35736" s="32"/>
      <c r="G35736" s="32"/>
      <c r="I35736" s="7"/>
      <c r="J35736" s="7"/>
      <c r="K35736" s="7"/>
      <c r="N35736" s="7"/>
    </row>
    <row r="35737" spans="4:14" s="1" customFormat="1">
      <c r="D35737" s="32"/>
      <c r="G35737" s="32"/>
      <c r="I35737" s="7"/>
      <c r="J35737" s="7"/>
      <c r="K35737" s="7"/>
      <c r="N35737" s="7"/>
    </row>
    <row r="35738" spans="4:14" s="1" customFormat="1">
      <c r="D35738" s="32"/>
      <c r="G35738" s="32"/>
      <c r="I35738" s="7"/>
      <c r="J35738" s="7"/>
      <c r="K35738" s="7"/>
      <c r="N35738" s="7"/>
    </row>
    <row r="35739" spans="4:14" s="1" customFormat="1">
      <c r="D35739" s="32"/>
      <c r="G35739" s="32"/>
      <c r="I35739" s="7"/>
      <c r="J35739" s="7"/>
      <c r="K35739" s="7"/>
      <c r="N35739" s="7"/>
    </row>
    <row r="35740" spans="4:14" s="1" customFormat="1">
      <c r="D35740" s="32"/>
      <c r="G35740" s="32"/>
      <c r="I35740" s="7"/>
      <c r="J35740" s="7"/>
      <c r="K35740" s="7"/>
      <c r="N35740" s="7"/>
    </row>
    <row r="35741" spans="4:14" s="1" customFormat="1">
      <c r="D35741" s="32"/>
      <c r="G35741" s="32"/>
      <c r="I35741" s="7"/>
      <c r="J35741" s="7"/>
      <c r="K35741" s="7"/>
      <c r="N35741" s="7"/>
    </row>
    <row r="35742" spans="4:14" s="1" customFormat="1">
      <c r="D35742" s="32"/>
      <c r="G35742" s="32"/>
      <c r="I35742" s="7"/>
      <c r="J35742" s="7"/>
      <c r="K35742" s="7"/>
      <c r="N35742" s="7"/>
    </row>
    <row r="35743" spans="4:14" s="1" customFormat="1">
      <c r="D35743" s="32"/>
      <c r="G35743" s="32"/>
      <c r="I35743" s="7"/>
      <c r="J35743" s="7"/>
      <c r="K35743" s="7"/>
      <c r="N35743" s="7"/>
    </row>
    <row r="35744" spans="4:14" s="1" customFormat="1">
      <c r="D35744" s="32"/>
      <c r="G35744" s="32"/>
      <c r="I35744" s="7"/>
      <c r="J35744" s="7"/>
      <c r="K35744" s="7"/>
      <c r="N35744" s="7"/>
    </row>
    <row r="35745" spans="4:14" s="1" customFormat="1">
      <c r="D35745" s="32"/>
      <c r="G35745" s="32"/>
      <c r="I35745" s="7"/>
      <c r="J35745" s="7"/>
      <c r="K35745" s="7"/>
      <c r="N35745" s="7"/>
    </row>
    <row r="35746" spans="4:14" s="1" customFormat="1">
      <c r="D35746" s="32"/>
      <c r="G35746" s="32"/>
      <c r="I35746" s="7"/>
      <c r="J35746" s="7"/>
      <c r="K35746" s="7"/>
      <c r="N35746" s="7"/>
    </row>
    <row r="35747" spans="4:14" s="1" customFormat="1">
      <c r="D35747" s="32"/>
      <c r="G35747" s="32"/>
      <c r="I35747" s="7"/>
      <c r="J35747" s="7"/>
      <c r="K35747" s="7"/>
      <c r="N35747" s="7"/>
    </row>
    <row r="35748" spans="4:14" s="1" customFormat="1">
      <c r="D35748" s="32"/>
      <c r="G35748" s="32"/>
      <c r="I35748" s="7"/>
      <c r="J35748" s="7"/>
      <c r="K35748" s="7"/>
      <c r="N35748" s="7"/>
    </row>
    <row r="35749" spans="4:14" s="1" customFormat="1">
      <c r="D35749" s="32"/>
      <c r="G35749" s="32"/>
      <c r="I35749" s="7"/>
      <c r="J35749" s="7"/>
      <c r="K35749" s="7"/>
      <c r="N35749" s="7"/>
    </row>
    <row r="35750" spans="4:14" s="1" customFormat="1">
      <c r="D35750" s="32"/>
      <c r="G35750" s="32"/>
      <c r="I35750" s="7"/>
      <c r="J35750" s="7"/>
      <c r="K35750" s="7"/>
      <c r="N35750" s="7"/>
    </row>
    <row r="35751" spans="4:14" s="1" customFormat="1">
      <c r="D35751" s="32"/>
      <c r="G35751" s="32"/>
      <c r="I35751" s="7"/>
      <c r="J35751" s="7"/>
      <c r="K35751" s="7"/>
      <c r="N35751" s="7"/>
    </row>
    <row r="35752" spans="4:14" s="1" customFormat="1">
      <c r="D35752" s="32"/>
      <c r="G35752" s="32"/>
      <c r="I35752" s="7"/>
      <c r="J35752" s="7"/>
      <c r="K35752" s="7"/>
      <c r="N35752" s="7"/>
    </row>
    <row r="35753" spans="4:14" s="1" customFormat="1">
      <c r="D35753" s="32"/>
      <c r="G35753" s="32"/>
      <c r="I35753" s="7"/>
      <c r="J35753" s="7"/>
      <c r="K35753" s="7"/>
      <c r="N35753" s="7"/>
    </row>
    <row r="35754" spans="4:14" s="1" customFormat="1">
      <c r="D35754" s="32"/>
      <c r="G35754" s="32"/>
      <c r="I35754" s="7"/>
      <c r="J35754" s="7"/>
      <c r="K35754" s="7"/>
      <c r="N35754" s="7"/>
    </row>
    <row r="35755" spans="4:14" s="1" customFormat="1">
      <c r="D35755" s="32"/>
      <c r="G35755" s="32"/>
      <c r="I35755" s="7"/>
      <c r="J35755" s="7"/>
      <c r="K35755" s="7"/>
      <c r="N35755" s="7"/>
    </row>
    <row r="35756" spans="4:14" s="1" customFormat="1">
      <c r="D35756" s="32"/>
      <c r="G35756" s="32"/>
      <c r="I35756" s="7"/>
      <c r="J35756" s="7"/>
      <c r="K35756" s="7"/>
      <c r="N35756" s="7"/>
    </row>
    <row r="35757" spans="4:14" s="1" customFormat="1">
      <c r="D35757" s="32"/>
      <c r="G35757" s="32"/>
      <c r="I35757" s="7"/>
      <c r="J35757" s="7"/>
      <c r="K35757" s="7"/>
      <c r="N35757" s="7"/>
    </row>
    <row r="35758" spans="4:14" s="1" customFormat="1">
      <c r="D35758" s="32"/>
      <c r="G35758" s="32"/>
      <c r="I35758" s="7"/>
      <c r="J35758" s="7"/>
      <c r="K35758" s="7"/>
      <c r="N35758" s="7"/>
    </row>
    <row r="35759" spans="4:14" s="1" customFormat="1">
      <c r="D35759" s="32"/>
      <c r="G35759" s="32"/>
      <c r="I35759" s="7"/>
      <c r="J35759" s="7"/>
      <c r="K35759" s="7"/>
      <c r="N35759" s="7"/>
    </row>
    <row r="35760" spans="4:14" s="1" customFormat="1">
      <c r="D35760" s="32"/>
      <c r="G35760" s="32"/>
      <c r="I35760" s="7"/>
      <c r="J35760" s="7"/>
      <c r="K35760" s="7"/>
      <c r="N35760" s="7"/>
    </row>
    <row r="35761" spans="4:14" s="1" customFormat="1">
      <c r="D35761" s="32"/>
      <c r="G35761" s="32"/>
      <c r="I35761" s="7"/>
      <c r="J35761" s="7"/>
      <c r="K35761" s="7"/>
      <c r="N35761" s="7"/>
    </row>
    <row r="35762" spans="4:14" s="1" customFormat="1">
      <c r="D35762" s="32"/>
      <c r="G35762" s="32"/>
      <c r="I35762" s="7"/>
      <c r="J35762" s="7"/>
      <c r="K35762" s="7"/>
      <c r="N35762" s="7"/>
    </row>
    <row r="35763" spans="4:14" s="1" customFormat="1">
      <c r="D35763" s="32"/>
      <c r="G35763" s="32"/>
      <c r="I35763" s="7"/>
      <c r="J35763" s="7"/>
      <c r="K35763" s="7"/>
      <c r="N35763" s="7"/>
    </row>
    <row r="35764" spans="4:14" s="1" customFormat="1">
      <c r="D35764" s="32"/>
      <c r="G35764" s="32"/>
      <c r="I35764" s="7"/>
      <c r="J35764" s="7"/>
      <c r="K35764" s="7"/>
      <c r="N35764" s="7"/>
    </row>
    <row r="35765" spans="4:14" s="1" customFormat="1">
      <c r="D35765" s="32"/>
      <c r="G35765" s="32"/>
      <c r="I35765" s="7"/>
      <c r="J35765" s="7"/>
      <c r="K35765" s="7"/>
      <c r="N35765" s="7"/>
    </row>
    <row r="35766" spans="4:14" s="1" customFormat="1">
      <c r="D35766" s="32"/>
      <c r="G35766" s="32"/>
      <c r="I35766" s="7"/>
      <c r="J35766" s="7"/>
      <c r="K35766" s="7"/>
      <c r="N35766" s="7"/>
    </row>
    <row r="35767" spans="4:14" s="1" customFormat="1">
      <c r="D35767" s="32"/>
      <c r="G35767" s="32"/>
      <c r="I35767" s="7"/>
      <c r="J35767" s="7"/>
      <c r="K35767" s="7"/>
      <c r="N35767" s="7"/>
    </row>
    <row r="35768" spans="4:14" s="1" customFormat="1">
      <c r="D35768" s="32"/>
      <c r="G35768" s="32"/>
      <c r="I35768" s="7"/>
      <c r="J35768" s="7"/>
      <c r="K35768" s="7"/>
      <c r="N35768" s="7"/>
    </row>
    <row r="35769" spans="4:14" s="1" customFormat="1">
      <c r="D35769" s="32"/>
      <c r="G35769" s="32"/>
      <c r="I35769" s="7"/>
      <c r="J35769" s="7"/>
      <c r="K35769" s="7"/>
      <c r="N35769" s="7"/>
    </row>
    <row r="35770" spans="4:14" s="1" customFormat="1">
      <c r="D35770" s="32"/>
      <c r="G35770" s="32"/>
      <c r="I35770" s="7"/>
      <c r="J35770" s="7"/>
      <c r="K35770" s="7"/>
      <c r="N35770" s="7"/>
    </row>
    <row r="35771" spans="4:14" s="1" customFormat="1">
      <c r="D35771" s="32"/>
      <c r="G35771" s="32"/>
      <c r="I35771" s="7"/>
      <c r="J35771" s="7"/>
      <c r="K35771" s="7"/>
      <c r="N35771" s="7"/>
    </row>
    <row r="35772" spans="4:14" s="1" customFormat="1">
      <c r="D35772" s="32"/>
      <c r="G35772" s="32"/>
      <c r="I35772" s="7"/>
      <c r="J35772" s="7"/>
      <c r="K35772" s="7"/>
      <c r="N35772" s="7"/>
    </row>
    <row r="35773" spans="4:14" s="1" customFormat="1">
      <c r="D35773" s="32"/>
      <c r="G35773" s="32"/>
      <c r="I35773" s="7"/>
      <c r="J35773" s="7"/>
      <c r="K35773" s="7"/>
      <c r="N35773" s="7"/>
    </row>
    <row r="35774" spans="4:14" s="1" customFormat="1">
      <c r="D35774" s="32"/>
      <c r="G35774" s="32"/>
      <c r="I35774" s="7"/>
      <c r="J35774" s="7"/>
      <c r="K35774" s="7"/>
      <c r="N35774" s="7"/>
    </row>
    <row r="35775" spans="4:14" s="1" customFormat="1">
      <c r="D35775" s="32"/>
      <c r="G35775" s="32"/>
      <c r="I35775" s="7"/>
      <c r="J35775" s="7"/>
      <c r="K35775" s="7"/>
      <c r="N35775" s="7"/>
    </row>
    <row r="35776" spans="4:14" s="1" customFormat="1">
      <c r="D35776" s="32"/>
      <c r="G35776" s="32"/>
      <c r="I35776" s="7"/>
      <c r="J35776" s="7"/>
      <c r="K35776" s="7"/>
      <c r="N35776" s="7"/>
    </row>
    <row r="35777" spans="4:14" s="1" customFormat="1">
      <c r="D35777" s="32"/>
      <c r="G35777" s="32"/>
      <c r="I35777" s="7"/>
      <c r="J35777" s="7"/>
      <c r="K35777" s="7"/>
      <c r="N35777" s="7"/>
    </row>
    <row r="35778" spans="4:14" s="1" customFormat="1">
      <c r="D35778" s="32"/>
      <c r="G35778" s="32"/>
      <c r="I35778" s="7"/>
      <c r="J35778" s="7"/>
      <c r="K35778" s="7"/>
      <c r="N35778" s="7"/>
    </row>
    <row r="35779" spans="4:14" s="1" customFormat="1">
      <c r="D35779" s="32"/>
      <c r="G35779" s="32"/>
      <c r="I35779" s="7"/>
      <c r="J35779" s="7"/>
      <c r="K35779" s="7"/>
      <c r="N35779" s="7"/>
    </row>
    <row r="35780" spans="4:14" s="1" customFormat="1">
      <c r="D35780" s="32"/>
      <c r="G35780" s="32"/>
      <c r="I35780" s="7"/>
      <c r="J35780" s="7"/>
      <c r="K35780" s="7"/>
      <c r="N35780" s="7"/>
    </row>
    <row r="35781" spans="4:14" s="1" customFormat="1">
      <c r="D35781" s="32"/>
      <c r="G35781" s="32"/>
      <c r="I35781" s="7"/>
      <c r="J35781" s="7"/>
      <c r="K35781" s="7"/>
      <c r="N35781" s="7"/>
    </row>
    <row r="35782" spans="4:14" s="1" customFormat="1">
      <c r="D35782" s="32"/>
      <c r="G35782" s="32"/>
      <c r="I35782" s="7"/>
      <c r="J35782" s="7"/>
      <c r="K35782" s="7"/>
      <c r="N35782" s="7"/>
    </row>
    <row r="35783" spans="4:14" s="1" customFormat="1">
      <c r="D35783" s="32"/>
      <c r="G35783" s="32"/>
      <c r="I35783" s="7"/>
      <c r="J35783" s="7"/>
      <c r="K35783" s="7"/>
      <c r="N35783" s="7"/>
    </row>
    <row r="35784" spans="4:14" s="1" customFormat="1">
      <c r="D35784" s="32"/>
      <c r="G35784" s="32"/>
      <c r="I35784" s="7"/>
      <c r="J35784" s="7"/>
      <c r="K35784" s="7"/>
      <c r="N35784" s="7"/>
    </row>
    <row r="35785" spans="4:14" s="1" customFormat="1">
      <c r="D35785" s="32"/>
      <c r="G35785" s="32"/>
      <c r="I35785" s="7"/>
      <c r="J35785" s="7"/>
      <c r="K35785" s="7"/>
      <c r="N35785" s="7"/>
    </row>
    <row r="35786" spans="4:14" s="1" customFormat="1">
      <c r="D35786" s="32"/>
      <c r="G35786" s="32"/>
      <c r="I35786" s="7"/>
      <c r="J35786" s="7"/>
      <c r="K35786" s="7"/>
      <c r="N35786" s="7"/>
    </row>
    <row r="35787" spans="4:14" s="1" customFormat="1">
      <c r="D35787" s="32"/>
      <c r="G35787" s="32"/>
      <c r="I35787" s="7"/>
      <c r="J35787" s="7"/>
      <c r="K35787" s="7"/>
      <c r="N35787" s="7"/>
    </row>
    <row r="35788" spans="4:14" s="1" customFormat="1">
      <c r="D35788" s="32"/>
      <c r="G35788" s="32"/>
      <c r="I35788" s="7"/>
      <c r="J35788" s="7"/>
      <c r="K35788" s="7"/>
      <c r="N35788" s="7"/>
    </row>
    <row r="35789" spans="4:14" s="1" customFormat="1">
      <c r="D35789" s="32"/>
      <c r="G35789" s="32"/>
      <c r="I35789" s="7"/>
      <c r="J35789" s="7"/>
      <c r="K35789" s="7"/>
      <c r="N35789" s="7"/>
    </row>
    <row r="35790" spans="4:14" s="1" customFormat="1">
      <c r="D35790" s="32"/>
      <c r="G35790" s="32"/>
      <c r="I35790" s="7"/>
      <c r="J35790" s="7"/>
      <c r="K35790" s="7"/>
      <c r="N35790" s="7"/>
    </row>
    <row r="35791" spans="4:14" s="1" customFormat="1">
      <c r="D35791" s="32"/>
      <c r="G35791" s="32"/>
      <c r="I35791" s="7"/>
      <c r="J35791" s="7"/>
      <c r="K35791" s="7"/>
      <c r="N35791" s="7"/>
    </row>
    <row r="35792" spans="4:14" s="1" customFormat="1">
      <c r="D35792" s="32"/>
      <c r="G35792" s="32"/>
      <c r="I35792" s="7"/>
      <c r="J35792" s="7"/>
      <c r="K35792" s="7"/>
      <c r="N35792" s="7"/>
    </row>
    <row r="35793" spans="4:14" s="1" customFormat="1">
      <c r="D35793" s="32"/>
      <c r="G35793" s="32"/>
      <c r="I35793" s="7"/>
      <c r="J35793" s="7"/>
      <c r="K35793" s="7"/>
      <c r="N35793" s="7"/>
    </row>
    <row r="35794" spans="4:14" s="1" customFormat="1">
      <c r="D35794" s="32"/>
      <c r="G35794" s="32"/>
      <c r="I35794" s="7"/>
      <c r="J35794" s="7"/>
      <c r="K35794" s="7"/>
      <c r="N35794" s="7"/>
    </row>
    <row r="35795" spans="4:14" s="1" customFormat="1">
      <c r="D35795" s="32"/>
      <c r="G35795" s="32"/>
      <c r="I35795" s="7"/>
      <c r="J35795" s="7"/>
      <c r="K35795" s="7"/>
      <c r="N35795" s="7"/>
    </row>
    <row r="35796" spans="4:14" s="1" customFormat="1">
      <c r="D35796" s="32"/>
      <c r="G35796" s="32"/>
      <c r="I35796" s="7"/>
      <c r="J35796" s="7"/>
      <c r="K35796" s="7"/>
      <c r="N35796" s="7"/>
    </row>
    <row r="35797" spans="4:14" s="1" customFormat="1">
      <c r="D35797" s="32"/>
      <c r="G35797" s="32"/>
      <c r="I35797" s="7"/>
      <c r="J35797" s="7"/>
      <c r="K35797" s="7"/>
      <c r="N35797" s="7"/>
    </row>
    <row r="35798" spans="4:14" s="1" customFormat="1">
      <c r="D35798" s="32"/>
      <c r="G35798" s="32"/>
      <c r="I35798" s="7"/>
      <c r="J35798" s="7"/>
      <c r="K35798" s="7"/>
      <c r="N35798" s="7"/>
    </row>
    <row r="35799" spans="4:14" s="1" customFormat="1">
      <c r="D35799" s="32"/>
      <c r="G35799" s="32"/>
      <c r="I35799" s="7"/>
      <c r="J35799" s="7"/>
      <c r="K35799" s="7"/>
      <c r="N35799" s="7"/>
    </row>
    <row r="35800" spans="4:14" s="1" customFormat="1">
      <c r="D35800" s="32"/>
      <c r="G35800" s="32"/>
      <c r="I35800" s="7"/>
      <c r="J35800" s="7"/>
      <c r="K35800" s="7"/>
      <c r="N35800" s="7"/>
    </row>
    <row r="35801" spans="4:14" s="1" customFormat="1">
      <c r="D35801" s="32"/>
      <c r="G35801" s="32"/>
      <c r="I35801" s="7"/>
      <c r="J35801" s="7"/>
      <c r="K35801" s="7"/>
      <c r="N35801" s="7"/>
    </row>
    <row r="35802" spans="4:14" s="1" customFormat="1">
      <c r="D35802" s="32"/>
      <c r="G35802" s="32"/>
      <c r="I35802" s="7"/>
      <c r="J35802" s="7"/>
      <c r="K35802" s="7"/>
      <c r="N35802" s="7"/>
    </row>
    <row r="35803" spans="4:14" s="1" customFormat="1">
      <c r="D35803" s="32"/>
      <c r="G35803" s="32"/>
      <c r="I35803" s="7"/>
      <c r="J35803" s="7"/>
      <c r="K35803" s="7"/>
      <c r="N35803" s="7"/>
    </row>
    <row r="35804" spans="4:14" s="1" customFormat="1">
      <c r="D35804" s="32"/>
      <c r="G35804" s="32"/>
      <c r="I35804" s="7"/>
      <c r="J35804" s="7"/>
      <c r="K35804" s="7"/>
      <c r="N35804" s="7"/>
    </row>
    <row r="35805" spans="4:14" s="1" customFormat="1">
      <c r="D35805" s="32"/>
      <c r="G35805" s="32"/>
      <c r="I35805" s="7"/>
      <c r="J35805" s="7"/>
      <c r="K35805" s="7"/>
      <c r="N35805" s="7"/>
    </row>
    <row r="35806" spans="4:14" s="1" customFormat="1">
      <c r="D35806" s="32"/>
      <c r="G35806" s="32"/>
      <c r="I35806" s="7"/>
      <c r="J35806" s="7"/>
      <c r="K35806" s="7"/>
      <c r="N35806" s="7"/>
    </row>
    <row r="35807" spans="4:14" s="1" customFormat="1">
      <c r="D35807" s="32"/>
      <c r="G35807" s="32"/>
      <c r="I35807" s="7"/>
      <c r="J35807" s="7"/>
      <c r="K35807" s="7"/>
      <c r="N35807" s="7"/>
    </row>
    <row r="35808" spans="4:14" s="1" customFormat="1">
      <c r="D35808" s="32"/>
      <c r="G35808" s="32"/>
      <c r="I35808" s="7"/>
      <c r="J35808" s="7"/>
      <c r="K35808" s="7"/>
      <c r="N35808" s="7"/>
    </row>
    <row r="35809" spans="4:14" s="1" customFormat="1">
      <c r="D35809" s="32"/>
      <c r="G35809" s="32"/>
      <c r="I35809" s="7"/>
      <c r="J35809" s="7"/>
      <c r="K35809" s="7"/>
      <c r="N35809" s="7"/>
    </row>
    <row r="35810" spans="4:14" s="1" customFormat="1">
      <c r="D35810" s="32"/>
      <c r="G35810" s="32"/>
      <c r="I35810" s="7"/>
      <c r="J35810" s="7"/>
      <c r="K35810" s="7"/>
      <c r="N35810" s="7"/>
    </row>
    <row r="35811" spans="4:14" s="1" customFormat="1">
      <c r="D35811" s="32"/>
      <c r="G35811" s="32"/>
      <c r="I35811" s="7"/>
      <c r="J35811" s="7"/>
      <c r="K35811" s="7"/>
      <c r="N35811" s="7"/>
    </row>
    <row r="35812" spans="4:14" s="1" customFormat="1">
      <c r="D35812" s="32"/>
      <c r="G35812" s="32"/>
      <c r="I35812" s="7"/>
      <c r="J35812" s="7"/>
      <c r="K35812" s="7"/>
      <c r="N35812" s="7"/>
    </row>
    <row r="35813" spans="4:14" s="1" customFormat="1">
      <c r="D35813" s="32"/>
      <c r="G35813" s="32"/>
      <c r="I35813" s="7"/>
      <c r="J35813" s="7"/>
      <c r="K35813" s="7"/>
      <c r="N35813" s="7"/>
    </row>
    <row r="35814" spans="4:14" s="1" customFormat="1">
      <c r="D35814" s="32"/>
      <c r="G35814" s="32"/>
      <c r="I35814" s="7"/>
      <c r="J35814" s="7"/>
      <c r="K35814" s="7"/>
      <c r="N35814" s="7"/>
    </row>
    <row r="35815" spans="4:14" s="1" customFormat="1">
      <c r="D35815" s="32"/>
      <c r="G35815" s="32"/>
      <c r="I35815" s="7"/>
      <c r="J35815" s="7"/>
      <c r="K35815" s="7"/>
      <c r="N35815" s="7"/>
    </row>
    <row r="35816" spans="4:14" s="1" customFormat="1">
      <c r="D35816" s="32"/>
      <c r="G35816" s="32"/>
      <c r="I35816" s="7"/>
      <c r="J35816" s="7"/>
      <c r="K35816" s="7"/>
      <c r="N35816" s="7"/>
    </row>
    <row r="35817" spans="4:14" s="1" customFormat="1">
      <c r="D35817" s="32"/>
      <c r="G35817" s="32"/>
      <c r="I35817" s="7"/>
      <c r="J35817" s="7"/>
      <c r="K35817" s="7"/>
      <c r="N35817" s="7"/>
    </row>
    <row r="35818" spans="4:14" s="1" customFormat="1">
      <c r="D35818" s="32"/>
      <c r="G35818" s="32"/>
      <c r="I35818" s="7"/>
      <c r="J35818" s="7"/>
      <c r="K35818" s="7"/>
      <c r="N35818" s="7"/>
    </row>
    <row r="35819" spans="4:14" s="1" customFormat="1">
      <c r="D35819" s="32"/>
      <c r="G35819" s="32"/>
      <c r="I35819" s="7"/>
      <c r="J35819" s="7"/>
      <c r="K35819" s="7"/>
      <c r="N35819" s="7"/>
    </row>
    <row r="35820" spans="4:14" s="1" customFormat="1">
      <c r="D35820" s="32"/>
      <c r="G35820" s="32"/>
      <c r="I35820" s="7"/>
      <c r="J35820" s="7"/>
      <c r="K35820" s="7"/>
      <c r="N35820" s="7"/>
    </row>
    <row r="35821" spans="4:14" s="1" customFormat="1">
      <c r="D35821" s="32"/>
      <c r="G35821" s="32"/>
      <c r="I35821" s="7"/>
      <c r="J35821" s="7"/>
      <c r="K35821" s="7"/>
      <c r="N35821" s="7"/>
    </row>
    <row r="35822" spans="4:14" s="1" customFormat="1">
      <c r="D35822" s="32"/>
      <c r="G35822" s="32"/>
      <c r="I35822" s="7"/>
      <c r="J35822" s="7"/>
      <c r="K35822" s="7"/>
      <c r="N35822" s="7"/>
    </row>
    <row r="35823" spans="4:14" s="1" customFormat="1">
      <c r="D35823" s="32"/>
      <c r="G35823" s="32"/>
      <c r="I35823" s="7"/>
      <c r="J35823" s="7"/>
      <c r="K35823" s="7"/>
      <c r="N35823" s="7"/>
    </row>
    <row r="35824" spans="4:14" s="1" customFormat="1">
      <c r="D35824" s="32"/>
      <c r="G35824" s="32"/>
      <c r="I35824" s="7"/>
      <c r="J35824" s="7"/>
      <c r="K35824" s="7"/>
      <c r="N35824" s="7"/>
    </row>
    <row r="35825" spans="4:14" s="1" customFormat="1">
      <c r="D35825" s="32"/>
      <c r="G35825" s="32"/>
      <c r="I35825" s="7"/>
      <c r="J35825" s="7"/>
      <c r="K35825" s="7"/>
      <c r="N35825" s="7"/>
    </row>
    <row r="35826" spans="4:14" s="1" customFormat="1">
      <c r="D35826" s="32"/>
      <c r="G35826" s="32"/>
      <c r="I35826" s="7"/>
      <c r="J35826" s="7"/>
      <c r="K35826" s="7"/>
      <c r="N35826" s="7"/>
    </row>
    <row r="35827" spans="4:14" s="1" customFormat="1">
      <c r="D35827" s="32"/>
      <c r="G35827" s="32"/>
      <c r="I35827" s="7"/>
      <c r="J35827" s="7"/>
      <c r="K35827" s="7"/>
      <c r="N35827" s="7"/>
    </row>
    <row r="35828" spans="4:14" s="1" customFormat="1">
      <c r="D35828" s="32"/>
      <c r="G35828" s="32"/>
      <c r="I35828" s="7"/>
      <c r="J35828" s="7"/>
      <c r="K35828" s="7"/>
      <c r="N35828" s="7"/>
    </row>
    <row r="35829" spans="4:14" s="1" customFormat="1">
      <c r="D35829" s="32"/>
      <c r="G35829" s="32"/>
      <c r="I35829" s="7"/>
      <c r="J35829" s="7"/>
      <c r="K35829" s="7"/>
      <c r="N35829" s="7"/>
    </row>
    <row r="35830" spans="4:14" s="1" customFormat="1">
      <c r="D35830" s="32"/>
      <c r="G35830" s="32"/>
      <c r="I35830" s="7"/>
      <c r="J35830" s="7"/>
      <c r="K35830" s="7"/>
      <c r="N35830" s="7"/>
    </row>
    <row r="35831" spans="4:14" s="1" customFormat="1">
      <c r="D35831" s="32"/>
      <c r="G35831" s="32"/>
      <c r="I35831" s="7"/>
      <c r="J35831" s="7"/>
      <c r="K35831" s="7"/>
      <c r="N35831" s="7"/>
    </row>
    <row r="35832" spans="4:14" s="1" customFormat="1">
      <c r="D35832" s="32"/>
      <c r="G35832" s="32"/>
      <c r="I35832" s="7"/>
      <c r="J35832" s="7"/>
      <c r="K35832" s="7"/>
      <c r="N35832" s="7"/>
    </row>
    <row r="35833" spans="4:14" s="1" customFormat="1">
      <c r="D35833" s="32"/>
      <c r="G35833" s="32"/>
      <c r="I35833" s="7"/>
      <c r="J35833" s="7"/>
      <c r="K35833" s="7"/>
      <c r="N35833" s="7"/>
    </row>
    <row r="35834" spans="4:14" s="1" customFormat="1">
      <c r="D35834" s="32"/>
      <c r="G35834" s="32"/>
      <c r="I35834" s="7"/>
      <c r="J35834" s="7"/>
      <c r="K35834" s="7"/>
      <c r="N35834" s="7"/>
    </row>
    <row r="35835" spans="4:14" s="1" customFormat="1">
      <c r="D35835" s="32"/>
      <c r="G35835" s="32"/>
      <c r="I35835" s="7"/>
      <c r="J35835" s="7"/>
      <c r="K35835" s="7"/>
      <c r="N35835" s="7"/>
    </row>
    <row r="35836" spans="4:14" s="1" customFormat="1">
      <c r="D35836" s="32"/>
      <c r="G35836" s="32"/>
      <c r="I35836" s="7"/>
      <c r="J35836" s="7"/>
      <c r="K35836" s="7"/>
      <c r="N35836" s="7"/>
    </row>
    <row r="35837" spans="4:14" s="1" customFormat="1">
      <c r="D35837" s="32"/>
      <c r="G35837" s="32"/>
      <c r="I35837" s="7"/>
      <c r="J35837" s="7"/>
      <c r="K35837" s="7"/>
      <c r="N35837" s="7"/>
    </row>
    <row r="35838" spans="4:14" s="1" customFormat="1">
      <c r="D35838" s="32"/>
      <c r="G35838" s="32"/>
      <c r="I35838" s="7"/>
      <c r="J35838" s="7"/>
      <c r="K35838" s="7"/>
      <c r="N35838" s="7"/>
    </row>
    <row r="35839" spans="4:14" s="1" customFormat="1">
      <c r="D35839" s="32"/>
      <c r="G35839" s="32"/>
      <c r="I35839" s="7"/>
      <c r="J35839" s="7"/>
      <c r="K35839" s="7"/>
      <c r="N35839" s="7"/>
    </row>
    <row r="35840" spans="4:14" s="1" customFormat="1">
      <c r="D35840" s="32"/>
      <c r="G35840" s="32"/>
      <c r="I35840" s="7"/>
      <c r="J35840" s="7"/>
      <c r="K35840" s="7"/>
      <c r="N35840" s="7"/>
    </row>
    <row r="35841" spans="4:14" s="1" customFormat="1">
      <c r="D35841" s="32"/>
      <c r="G35841" s="32"/>
      <c r="I35841" s="7"/>
      <c r="J35841" s="7"/>
      <c r="K35841" s="7"/>
      <c r="N35841" s="7"/>
    </row>
    <row r="35842" spans="4:14" s="1" customFormat="1">
      <c r="D35842" s="32"/>
      <c r="G35842" s="32"/>
      <c r="I35842" s="7"/>
      <c r="J35842" s="7"/>
      <c r="K35842" s="7"/>
      <c r="N35842" s="7"/>
    </row>
    <row r="35843" spans="4:14" s="1" customFormat="1">
      <c r="D35843" s="32"/>
      <c r="G35843" s="32"/>
      <c r="I35843" s="7"/>
      <c r="J35843" s="7"/>
      <c r="K35843" s="7"/>
      <c r="N35843" s="7"/>
    </row>
    <row r="35844" spans="4:14" s="1" customFormat="1">
      <c r="D35844" s="32"/>
      <c r="G35844" s="32"/>
      <c r="I35844" s="7"/>
      <c r="J35844" s="7"/>
      <c r="K35844" s="7"/>
      <c r="N35844" s="7"/>
    </row>
    <row r="35845" spans="4:14" s="1" customFormat="1">
      <c r="D35845" s="32"/>
      <c r="G35845" s="32"/>
      <c r="I35845" s="7"/>
      <c r="J35845" s="7"/>
      <c r="K35845" s="7"/>
      <c r="N35845" s="7"/>
    </row>
    <row r="35846" spans="4:14" s="1" customFormat="1">
      <c r="D35846" s="32"/>
      <c r="G35846" s="32"/>
      <c r="I35846" s="7"/>
      <c r="J35846" s="7"/>
      <c r="K35846" s="7"/>
      <c r="N35846" s="7"/>
    </row>
    <row r="35847" spans="4:14" s="1" customFormat="1">
      <c r="D35847" s="32"/>
      <c r="G35847" s="32"/>
      <c r="I35847" s="7"/>
      <c r="J35847" s="7"/>
      <c r="K35847" s="7"/>
      <c r="N35847" s="7"/>
    </row>
    <row r="35848" spans="4:14" s="1" customFormat="1">
      <c r="D35848" s="32"/>
      <c r="G35848" s="32"/>
      <c r="I35848" s="7"/>
      <c r="J35848" s="7"/>
      <c r="K35848" s="7"/>
      <c r="N35848" s="7"/>
    </row>
    <row r="35849" spans="4:14" s="1" customFormat="1">
      <c r="D35849" s="32"/>
      <c r="G35849" s="32"/>
      <c r="I35849" s="7"/>
      <c r="J35849" s="7"/>
      <c r="K35849" s="7"/>
      <c r="N35849" s="7"/>
    </row>
    <row r="35850" spans="4:14" s="1" customFormat="1">
      <c r="D35850" s="32"/>
      <c r="G35850" s="32"/>
      <c r="I35850" s="7"/>
      <c r="J35850" s="7"/>
      <c r="K35850" s="7"/>
      <c r="N35850" s="7"/>
    </row>
    <row r="35851" spans="4:14" s="1" customFormat="1">
      <c r="D35851" s="32"/>
      <c r="G35851" s="32"/>
      <c r="I35851" s="7"/>
      <c r="J35851" s="7"/>
      <c r="K35851" s="7"/>
      <c r="N35851" s="7"/>
    </row>
    <row r="35852" spans="4:14" s="1" customFormat="1">
      <c r="D35852" s="32"/>
      <c r="G35852" s="32"/>
      <c r="I35852" s="7"/>
      <c r="J35852" s="7"/>
      <c r="K35852" s="7"/>
      <c r="N35852" s="7"/>
    </row>
    <row r="35853" spans="4:14" s="1" customFormat="1">
      <c r="D35853" s="32"/>
      <c r="G35853" s="32"/>
      <c r="I35853" s="7"/>
      <c r="J35853" s="7"/>
      <c r="K35853" s="7"/>
      <c r="N35853" s="7"/>
    </row>
    <row r="35854" spans="4:14" s="1" customFormat="1">
      <c r="D35854" s="32"/>
      <c r="G35854" s="32"/>
      <c r="I35854" s="7"/>
      <c r="J35854" s="7"/>
      <c r="K35854" s="7"/>
      <c r="N35854" s="7"/>
    </row>
    <row r="35855" spans="4:14" s="1" customFormat="1">
      <c r="D35855" s="32"/>
      <c r="G35855" s="32"/>
      <c r="I35855" s="7"/>
      <c r="J35855" s="7"/>
      <c r="K35855" s="7"/>
      <c r="N35855" s="7"/>
    </row>
    <row r="35856" spans="4:14" s="1" customFormat="1">
      <c r="D35856" s="32"/>
      <c r="G35856" s="32"/>
      <c r="I35856" s="7"/>
      <c r="J35856" s="7"/>
      <c r="K35856" s="7"/>
      <c r="N35856" s="7"/>
    </row>
    <row r="35857" spans="4:14" s="1" customFormat="1">
      <c r="D35857" s="32"/>
      <c r="G35857" s="32"/>
      <c r="I35857" s="7"/>
      <c r="J35857" s="7"/>
      <c r="K35857" s="7"/>
      <c r="N35857" s="7"/>
    </row>
    <row r="35858" spans="4:14" s="1" customFormat="1">
      <c r="D35858" s="32"/>
      <c r="G35858" s="32"/>
      <c r="I35858" s="7"/>
      <c r="J35858" s="7"/>
      <c r="K35858" s="7"/>
      <c r="N35858" s="7"/>
    </row>
    <row r="35859" spans="4:14" s="1" customFormat="1">
      <c r="D35859" s="32"/>
      <c r="G35859" s="32"/>
      <c r="I35859" s="7"/>
      <c r="J35859" s="7"/>
      <c r="K35859" s="7"/>
      <c r="N35859" s="7"/>
    </row>
    <row r="35860" spans="4:14" s="1" customFormat="1">
      <c r="D35860" s="32"/>
      <c r="G35860" s="32"/>
      <c r="I35860" s="7"/>
      <c r="J35860" s="7"/>
      <c r="K35860" s="7"/>
      <c r="N35860" s="7"/>
    </row>
    <row r="35861" spans="4:14" s="1" customFormat="1">
      <c r="D35861" s="32"/>
      <c r="G35861" s="32"/>
      <c r="I35861" s="7"/>
      <c r="J35861" s="7"/>
      <c r="K35861" s="7"/>
      <c r="N35861" s="7"/>
    </row>
    <row r="35862" spans="4:14" s="1" customFormat="1">
      <c r="D35862" s="32"/>
      <c r="G35862" s="32"/>
      <c r="I35862" s="7"/>
      <c r="J35862" s="7"/>
      <c r="K35862" s="7"/>
      <c r="N35862" s="7"/>
    </row>
    <row r="35863" spans="4:14" s="1" customFormat="1">
      <c r="D35863" s="32"/>
      <c r="G35863" s="32"/>
      <c r="I35863" s="7"/>
      <c r="J35863" s="7"/>
      <c r="K35863" s="7"/>
      <c r="N35863" s="7"/>
    </row>
    <row r="35864" spans="4:14" s="1" customFormat="1">
      <c r="D35864" s="32"/>
      <c r="G35864" s="32"/>
      <c r="I35864" s="7"/>
      <c r="J35864" s="7"/>
      <c r="K35864" s="7"/>
      <c r="N35864" s="7"/>
    </row>
    <row r="35865" spans="4:14" s="1" customFormat="1">
      <c r="D35865" s="32"/>
      <c r="G35865" s="32"/>
      <c r="I35865" s="7"/>
      <c r="J35865" s="7"/>
      <c r="K35865" s="7"/>
      <c r="N35865" s="7"/>
    </row>
    <row r="35866" spans="4:14" s="1" customFormat="1">
      <c r="D35866" s="32"/>
      <c r="G35866" s="32"/>
      <c r="I35866" s="7"/>
      <c r="J35866" s="7"/>
      <c r="K35866" s="7"/>
      <c r="N35866" s="7"/>
    </row>
    <row r="35867" spans="4:14" s="1" customFormat="1">
      <c r="D35867" s="32"/>
      <c r="G35867" s="32"/>
      <c r="I35867" s="7"/>
      <c r="J35867" s="7"/>
      <c r="K35867" s="7"/>
      <c r="N35867" s="7"/>
    </row>
    <row r="35868" spans="4:14" s="1" customFormat="1">
      <c r="D35868" s="32"/>
      <c r="G35868" s="32"/>
      <c r="I35868" s="7"/>
      <c r="J35868" s="7"/>
      <c r="K35868" s="7"/>
      <c r="N35868" s="7"/>
    </row>
    <row r="35869" spans="4:14" s="1" customFormat="1">
      <c r="D35869" s="32"/>
      <c r="G35869" s="32"/>
      <c r="I35869" s="7"/>
      <c r="J35869" s="7"/>
      <c r="K35869" s="7"/>
      <c r="N35869" s="7"/>
    </row>
    <row r="35870" spans="4:14" s="1" customFormat="1">
      <c r="D35870" s="32"/>
      <c r="G35870" s="32"/>
      <c r="I35870" s="7"/>
      <c r="J35870" s="7"/>
      <c r="K35870" s="7"/>
      <c r="N35870" s="7"/>
    </row>
    <row r="35871" spans="4:14" s="1" customFormat="1">
      <c r="D35871" s="32"/>
      <c r="G35871" s="32"/>
      <c r="I35871" s="7"/>
      <c r="J35871" s="7"/>
      <c r="K35871" s="7"/>
      <c r="N35871" s="7"/>
    </row>
    <row r="35872" spans="4:14" s="1" customFormat="1">
      <c r="D35872" s="32"/>
      <c r="G35872" s="32"/>
      <c r="I35872" s="7"/>
      <c r="J35872" s="7"/>
      <c r="K35872" s="7"/>
      <c r="N35872" s="7"/>
    </row>
    <row r="35873" spans="4:14" s="1" customFormat="1">
      <c r="D35873" s="32"/>
      <c r="G35873" s="32"/>
      <c r="I35873" s="7"/>
      <c r="J35873" s="7"/>
      <c r="K35873" s="7"/>
      <c r="N35873" s="7"/>
    </row>
    <row r="35874" spans="4:14" s="1" customFormat="1">
      <c r="D35874" s="32"/>
      <c r="G35874" s="32"/>
      <c r="I35874" s="7"/>
      <c r="J35874" s="7"/>
      <c r="K35874" s="7"/>
      <c r="N35874" s="7"/>
    </row>
    <row r="35875" spans="4:14" s="1" customFormat="1">
      <c r="D35875" s="32"/>
      <c r="G35875" s="32"/>
      <c r="I35875" s="7"/>
      <c r="J35875" s="7"/>
      <c r="K35875" s="7"/>
      <c r="N35875" s="7"/>
    </row>
    <row r="35876" spans="4:14" s="1" customFormat="1">
      <c r="D35876" s="32"/>
      <c r="G35876" s="32"/>
      <c r="I35876" s="7"/>
      <c r="J35876" s="7"/>
      <c r="K35876" s="7"/>
      <c r="N35876" s="7"/>
    </row>
    <row r="35877" spans="4:14" s="1" customFormat="1">
      <c r="D35877" s="32"/>
      <c r="G35877" s="32"/>
      <c r="I35877" s="7"/>
      <c r="J35877" s="7"/>
      <c r="K35877" s="7"/>
      <c r="N35877" s="7"/>
    </row>
    <row r="35878" spans="4:14" s="1" customFormat="1">
      <c r="D35878" s="32"/>
      <c r="G35878" s="32"/>
      <c r="I35878" s="7"/>
      <c r="J35878" s="7"/>
      <c r="K35878" s="7"/>
      <c r="N35878" s="7"/>
    </row>
    <row r="35879" spans="4:14" s="1" customFormat="1">
      <c r="D35879" s="32"/>
      <c r="G35879" s="32"/>
      <c r="I35879" s="7"/>
      <c r="J35879" s="7"/>
      <c r="K35879" s="7"/>
      <c r="N35879" s="7"/>
    </row>
    <row r="35880" spans="4:14" s="1" customFormat="1">
      <c r="D35880" s="32"/>
      <c r="G35880" s="32"/>
      <c r="I35880" s="7"/>
      <c r="J35880" s="7"/>
      <c r="K35880" s="7"/>
      <c r="N35880" s="7"/>
    </row>
    <row r="35881" spans="4:14" s="1" customFormat="1">
      <c r="D35881" s="32"/>
      <c r="G35881" s="32"/>
      <c r="I35881" s="7"/>
      <c r="J35881" s="7"/>
      <c r="K35881" s="7"/>
      <c r="N35881" s="7"/>
    </row>
    <row r="35882" spans="4:14" s="1" customFormat="1">
      <c r="D35882" s="32"/>
      <c r="G35882" s="32"/>
      <c r="I35882" s="7"/>
      <c r="J35882" s="7"/>
      <c r="K35882" s="7"/>
      <c r="N35882" s="7"/>
    </row>
    <row r="35883" spans="4:14" s="1" customFormat="1">
      <c r="D35883" s="32"/>
      <c r="G35883" s="32"/>
      <c r="I35883" s="7"/>
      <c r="J35883" s="7"/>
      <c r="K35883" s="7"/>
      <c r="N35883" s="7"/>
    </row>
    <row r="35884" spans="4:14" s="1" customFormat="1">
      <c r="D35884" s="32"/>
      <c r="G35884" s="32"/>
      <c r="I35884" s="7"/>
      <c r="J35884" s="7"/>
      <c r="K35884" s="7"/>
      <c r="N35884" s="7"/>
    </row>
    <row r="35885" spans="4:14" s="1" customFormat="1">
      <c r="D35885" s="32"/>
      <c r="G35885" s="32"/>
      <c r="I35885" s="7"/>
      <c r="J35885" s="7"/>
      <c r="K35885" s="7"/>
      <c r="N35885" s="7"/>
    </row>
    <row r="35886" spans="4:14" s="1" customFormat="1">
      <c r="D35886" s="32"/>
      <c r="G35886" s="32"/>
      <c r="I35886" s="7"/>
      <c r="J35886" s="7"/>
      <c r="K35886" s="7"/>
      <c r="N35886" s="7"/>
    </row>
    <row r="35887" spans="4:14" s="1" customFormat="1">
      <c r="D35887" s="32"/>
      <c r="G35887" s="32"/>
      <c r="I35887" s="7"/>
      <c r="J35887" s="7"/>
      <c r="K35887" s="7"/>
      <c r="N35887" s="7"/>
    </row>
    <row r="35888" spans="4:14" s="1" customFormat="1">
      <c r="D35888" s="32"/>
      <c r="G35888" s="32"/>
      <c r="I35888" s="7"/>
      <c r="J35888" s="7"/>
      <c r="K35888" s="7"/>
      <c r="N35888" s="7"/>
    </row>
    <row r="35889" spans="4:14" s="1" customFormat="1">
      <c r="D35889" s="32"/>
      <c r="G35889" s="32"/>
      <c r="I35889" s="7"/>
      <c r="J35889" s="7"/>
      <c r="K35889" s="7"/>
      <c r="N35889" s="7"/>
    </row>
    <row r="35890" spans="4:14" s="1" customFormat="1">
      <c r="D35890" s="32"/>
      <c r="G35890" s="32"/>
      <c r="I35890" s="7"/>
      <c r="J35890" s="7"/>
      <c r="K35890" s="7"/>
      <c r="N35890" s="7"/>
    </row>
    <row r="35891" spans="4:14" s="1" customFormat="1">
      <c r="D35891" s="32"/>
      <c r="G35891" s="32"/>
      <c r="I35891" s="7"/>
      <c r="J35891" s="7"/>
      <c r="K35891" s="7"/>
      <c r="N35891" s="7"/>
    </row>
    <row r="35892" spans="4:14" s="1" customFormat="1">
      <c r="D35892" s="32"/>
      <c r="G35892" s="32"/>
      <c r="I35892" s="7"/>
      <c r="J35892" s="7"/>
      <c r="K35892" s="7"/>
      <c r="N35892" s="7"/>
    </row>
    <row r="35893" spans="4:14" s="1" customFormat="1">
      <c r="D35893" s="32"/>
      <c r="G35893" s="32"/>
      <c r="I35893" s="7"/>
      <c r="J35893" s="7"/>
      <c r="K35893" s="7"/>
      <c r="N35893" s="7"/>
    </row>
    <row r="35894" spans="4:14" s="1" customFormat="1">
      <c r="D35894" s="32"/>
      <c r="G35894" s="32"/>
      <c r="I35894" s="7"/>
      <c r="J35894" s="7"/>
      <c r="K35894" s="7"/>
      <c r="N35894" s="7"/>
    </row>
    <row r="35895" spans="4:14" s="1" customFormat="1">
      <c r="D35895" s="32"/>
      <c r="G35895" s="32"/>
      <c r="I35895" s="7"/>
      <c r="J35895" s="7"/>
      <c r="K35895" s="7"/>
      <c r="N35895" s="7"/>
    </row>
    <row r="35896" spans="4:14" s="1" customFormat="1">
      <c r="D35896" s="32"/>
      <c r="G35896" s="32"/>
      <c r="I35896" s="7"/>
      <c r="J35896" s="7"/>
      <c r="K35896" s="7"/>
      <c r="N35896" s="7"/>
    </row>
    <row r="35897" spans="4:14" s="1" customFormat="1">
      <c r="D35897" s="32"/>
      <c r="G35897" s="32"/>
      <c r="I35897" s="7"/>
      <c r="J35897" s="7"/>
      <c r="K35897" s="7"/>
      <c r="N35897" s="7"/>
    </row>
    <row r="35898" spans="4:14" s="1" customFormat="1">
      <c r="D35898" s="32"/>
      <c r="G35898" s="32"/>
      <c r="I35898" s="7"/>
      <c r="J35898" s="7"/>
      <c r="K35898" s="7"/>
      <c r="N35898" s="7"/>
    </row>
    <row r="35899" spans="4:14" s="1" customFormat="1">
      <c r="D35899" s="32"/>
      <c r="G35899" s="32"/>
      <c r="I35899" s="7"/>
      <c r="J35899" s="7"/>
      <c r="K35899" s="7"/>
      <c r="N35899" s="7"/>
    </row>
    <row r="35900" spans="4:14" s="1" customFormat="1">
      <c r="D35900" s="32"/>
      <c r="G35900" s="32"/>
      <c r="I35900" s="7"/>
      <c r="J35900" s="7"/>
      <c r="K35900" s="7"/>
      <c r="N35900" s="7"/>
    </row>
    <row r="35901" spans="4:14" s="1" customFormat="1">
      <c r="D35901" s="32"/>
      <c r="G35901" s="32"/>
      <c r="I35901" s="7"/>
      <c r="J35901" s="7"/>
      <c r="K35901" s="7"/>
      <c r="N35901" s="7"/>
    </row>
    <row r="35902" spans="4:14" s="1" customFormat="1">
      <c r="D35902" s="32"/>
      <c r="G35902" s="32"/>
      <c r="I35902" s="7"/>
      <c r="J35902" s="7"/>
      <c r="K35902" s="7"/>
      <c r="N35902" s="7"/>
    </row>
    <row r="35903" spans="4:14" s="1" customFormat="1">
      <c r="D35903" s="32"/>
      <c r="G35903" s="32"/>
      <c r="I35903" s="7"/>
      <c r="J35903" s="7"/>
      <c r="K35903" s="7"/>
      <c r="N35903" s="7"/>
    </row>
    <row r="35904" spans="4:14" s="1" customFormat="1">
      <c r="D35904" s="32"/>
      <c r="G35904" s="32"/>
      <c r="I35904" s="7"/>
      <c r="J35904" s="7"/>
      <c r="K35904" s="7"/>
      <c r="N35904" s="7"/>
    </row>
    <row r="35905" spans="4:14" s="1" customFormat="1">
      <c r="D35905" s="32"/>
      <c r="G35905" s="32"/>
      <c r="I35905" s="7"/>
      <c r="J35905" s="7"/>
      <c r="K35905" s="7"/>
      <c r="N35905" s="7"/>
    </row>
    <row r="35906" spans="4:14" s="1" customFormat="1">
      <c r="D35906" s="32"/>
      <c r="G35906" s="32"/>
      <c r="I35906" s="7"/>
      <c r="J35906" s="7"/>
      <c r="K35906" s="7"/>
      <c r="N35906" s="7"/>
    </row>
    <row r="35907" spans="4:14" s="1" customFormat="1">
      <c r="D35907" s="32"/>
      <c r="G35907" s="32"/>
      <c r="I35907" s="7"/>
      <c r="J35907" s="7"/>
      <c r="K35907" s="7"/>
      <c r="N35907" s="7"/>
    </row>
    <row r="35908" spans="4:14" s="1" customFormat="1">
      <c r="D35908" s="32"/>
      <c r="G35908" s="32"/>
      <c r="I35908" s="7"/>
      <c r="J35908" s="7"/>
      <c r="K35908" s="7"/>
      <c r="N35908" s="7"/>
    </row>
    <row r="35909" spans="4:14" s="1" customFormat="1">
      <c r="D35909" s="32"/>
      <c r="G35909" s="32"/>
      <c r="I35909" s="7"/>
      <c r="J35909" s="7"/>
      <c r="K35909" s="7"/>
      <c r="N35909" s="7"/>
    </row>
    <row r="35910" spans="4:14" s="1" customFormat="1">
      <c r="D35910" s="32"/>
      <c r="G35910" s="32"/>
      <c r="I35910" s="7"/>
      <c r="J35910" s="7"/>
      <c r="K35910" s="7"/>
      <c r="N35910" s="7"/>
    </row>
    <row r="35911" spans="4:14" s="1" customFormat="1">
      <c r="D35911" s="32"/>
      <c r="G35911" s="32"/>
      <c r="I35911" s="7"/>
      <c r="J35911" s="7"/>
      <c r="K35911" s="7"/>
      <c r="N35911" s="7"/>
    </row>
    <row r="35912" spans="4:14" s="1" customFormat="1">
      <c r="D35912" s="32"/>
      <c r="G35912" s="32"/>
      <c r="I35912" s="7"/>
      <c r="J35912" s="7"/>
      <c r="K35912" s="7"/>
      <c r="N35912" s="7"/>
    </row>
    <row r="35913" spans="4:14" s="1" customFormat="1">
      <c r="D35913" s="32"/>
      <c r="G35913" s="32"/>
      <c r="I35913" s="7"/>
      <c r="J35913" s="7"/>
      <c r="K35913" s="7"/>
      <c r="N35913" s="7"/>
    </row>
    <row r="35914" spans="4:14" s="1" customFormat="1">
      <c r="D35914" s="32"/>
      <c r="G35914" s="32"/>
      <c r="I35914" s="7"/>
      <c r="J35914" s="7"/>
      <c r="K35914" s="7"/>
      <c r="N35914" s="7"/>
    </row>
    <row r="35915" spans="4:14" s="1" customFormat="1">
      <c r="D35915" s="32"/>
      <c r="G35915" s="32"/>
      <c r="I35915" s="7"/>
      <c r="J35915" s="7"/>
      <c r="K35915" s="7"/>
      <c r="N35915" s="7"/>
    </row>
    <row r="35916" spans="4:14" s="1" customFormat="1">
      <c r="D35916" s="32"/>
      <c r="G35916" s="32"/>
      <c r="I35916" s="7"/>
      <c r="J35916" s="7"/>
      <c r="K35916" s="7"/>
      <c r="N35916" s="7"/>
    </row>
    <row r="35917" spans="4:14" s="1" customFormat="1">
      <c r="D35917" s="32"/>
      <c r="G35917" s="32"/>
      <c r="I35917" s="7"/>
      <c r="J35917" s="7"/>
      <c r="K35917" s="7"/>
      <c r="N35917" s="7"/>
    </row>
    <row r="35918" spans="4:14" s="1" customFormat="1">
      <c r="D35918" s="32"/>
      <c r="G35918" s="32"/>
      <c r="I35918" s="7"/>
      <c r="J35918" s="7"/>
      <c r="K35918" s="7"/>
      <c r="N35918" s="7"/>
    </row>
    <row r="35919" spans="4:14" s="1" customFormat="1">
      <c r="D35919" s="32"/>
      <c r="G35919" s="32"/>
      <c r="I35919" s="7"/>
      <c r="J35919" s="7"/>
      <c r="K35919" s="7"/>
      <c r="N35919" s="7"/>
    </row>
    <row r="35920" spans="4:14" s="1" customFormat="1">
      <c r="D35920" s="32"/>
      <c r="G35920" s="32"/>
      <c r="I35920" s="7"/>
      <c r="J35920" s="7"/>
      <c r="K35920" s="7"/>
      <c r="N35920" s="7"/>
    </row>
    <row r="35921" spans="4:14" s="1" customFormat="1">
      <c r="D35921" s="32"/>
      <c r="G35921" s="32"/>
      <c r="I35921" s="7"/>
      <c r="J35921" s="7"/>
      <c r="K35921" s="7"/>
      <c r="N35921" s="7"/>
    </row>
    <row r="35922" spans="4:14" s="1" customFormat="1">
      <c r="D35922" s="32"/>
      <c r="G35922" s="32"/>
      <c r="I35922" s="7"/>
      <c r="J35922" s="7"/>
      <c r="K35922" s="7"/>
      <c r="N35922" s="7"/>
    </row>
    <row r="35923" spans="4:14" s="1" customFormat="1">
      <c r="D35923" s="32"/>
      <c r="G35923" s="32"/>
      <c r="I35923" s="7"/>
      <c r="J35923" s="7"/>
      <c r="K35923" s="7"/>
      <c r="N35923" s="7"/>
    </row>
    <row r="35924" spans="4:14" s="1" customFormat="1">
      <c r="D35924" s="32"/>
      <c r="G35924" s="32"/>
      <c r="I35924" s="7"/>
      <c r="J35924" s="7"/>
      <c r="K35924" s="7"/>
      <c r="N35924" s="7"/>
    </row>
    <row r="35925" spans="4:14" s="1" customFormat="1">
      <c r="D35925" s="32"/>
      <c r="G35925" s="32"/>
      <c r="I35925" s="7"/>
      <c r="J35925" s="7"/>
      <c r="K35925" s="7"/>
      <c r="N35925" s="7"/>
    </row>
    <row r="35926" spans="4:14" s="1" customFormat="1">
      <c r="D35926" s="32"/>
      <c r="G35926" s="32"/>
      <c r="I35926" s="7"/>
      <c r="J35926" s="7"/>
      <c r="K35926" s="7"/>
      <c r="N35926" s="7"/>
    </row>
    <row r="35927" spans="4:14" s="1" customFormat="1">
      <c r="D35927" s="32"/>
      <c r="G35927" s="32"/>
      <c r="I35927" s="7"/>
      <c r="J35927" s="7"/>
      <c r="K35927" s="7"/>
      <c r="N35927" s="7"/>
    </row>
    <row r="35928" spans="4:14" s="1" customFormat="1">
      <c r="D35928" s="32"/>
      <c r="G35928" s="32"/>
      <c r="I35928" s="7"/>
      <c r="J35928" s="7"/>
      <c r="K35928" s="7"/>
      <c r="N35928" s="7"/>
    </row>
    <row r="35929" spans="4:14" s="1" customFormat="1">
      <c r="D35929" s="32"/>
      <c r="G35929" s="32"/>
      <c r="I35929" s="7"/>
      <c r="J35929" s="7"/>
      <c r="K35929" s="7"/>
      <c r="N35929" s="7"/>
    </row>
    <row r="35930" spans="4:14" s="1" customFormat="1">
      <c r="D35930" s="32"/>
      <c r="G35930" s="32"/>
      <c r="I35930" s="7"/>
      <c r="J35930" s="7"/>
      <c r="K35930" s="7"/>
      <c r="N35930" s="7"/>
    </row>
    <row r="35931" spans="4:14" s="1" customFormat="1">
      <c r="D35931" s="32"/>
      <c r="G35931" s="32"/>
      <c r="I35931" s="7"/>
      <c r="J35931" s="7"/>
      <c r="K35931" s="7"/>
      <c r="N35931" s="7"/>
    </row>
    <row r="35932" spans="4:14" s="1" customFormat="1">
      <c r="D35932" s="32"/>
      <c r="G35932" s="32"/>
      <c r="I35932" s="7"/>
      <c r="J35932" s="7"/>
      <c r="K35932" s="7"/>
      <c r="N35932" s="7"/>
    </row>
    <row r="35933" spans="4:14" s="1" customFormat="1">
      <c r="D35933" s="32"/>
      <c r="G35933" s="32"/>
      <c r="I35933" s="7"/>
      <c r="J35933" s="7"/>
      <c r="K35933" s="7"/>
      <c r="N35933" s="7"/>
    </row>
    <row r="35934" spans="4:14" s="1" customFormat="1">
      <c r="D35934" s="32"/>
      <c r="G35934" s="32"/>
      <c r="I35934" s="7"/>
      <c r="J35934" s="7"/>
      <c r="K35934" s="7"/>
      <c r="N35934" s="7"/>
    </row>
    <row r="35935" spans="4:14" s="1" customFormat="1">
      <c r="D35935" s="32"/>
      <c r="G35935" s="32"/>
      <c r="I35935" s="7"/>
      <c r="J35935" s="7"/>
      <c r="K35935" s="7"/>
      <c r="N35935" s="7"/>
    </row>
    <row r="35936" spans="4:14" s="1" customFormat="1">
      <c r="D35936" s="32"/>
      <c r="G35936" s="32"/>
      <c r="I35936" s="7"/>
      <c r="J35936" s="7"/>
      <c r="K35936" s="7"/>
      <c r="N35936" s="7"/>
    </row>
    <row r="35937" spans="4:14" s="1" customFormat="1">
      <c r="D35937" s="32"/>
      <c r="G35937" s="32"/>
      <c r="I35937" s="7"/>
      <c r="J35937" s="7"/>
      <c r="K35937" s="7"/>
      <c r="N35937" s="7"/>
    </row>
    <row r="35938" spans="4:14" s="1" customFormat="1">
      <c r="D35938" s="32"/>
      <c r="G35938" s="32"/>
      <c r="I35938" s="7"/>
      <c r="J35938" s="7"/>
      <c r="K35938" s="7"/>
      <c r="N35938" s="7"/>
    </row>
    <row r="35939" spans="4:14" s="1" customFormat="1">
      <c r="D35939" s="32"/>
      <c r="G35939" s="32"/>
      <c r="I35939" s="7"/>
      <c r="J35939" s="7"/>
      <c r="K35939" s="7"/>
      <c r="N35939" s="7"/>
    </row>
    <row r="35940" spans="4:14" s="1" customFormat="1">
      <c r="D35940" s="32"/>
      <c r="G35940" s="32"/>
      <c r="I35940" s="7"/>
      <c r="J35940" s="7"/>
      <c r="K35940" s="7"/>
      <c r="N35940" s="7"/>
    </row>
    <row r="35941" spans="4:14" s="1" customFormat="1">
      <c r="D35941" s="32"/>
      <c r="G35941" s="32"/>
      <c r="I35941" s="7"/>
      <c r="J35941" s="7"/>
      <c r="K35941" s="7"/>
      <c r="N35941" s="7"/>
    </row>
    <row r="35942" spans="4:14" s="1" customFormat="1">
      <c r="D35942" s="32"/>
      <c r="G35942" s="32"/>
      <c r="I35942" s="7"/>
      <c r="J35942" s="7"/>
      <c r="K35942" s="7"/>
      <c r="N35942" s="7"/>
    </row>
    <row r="35943" spans="4:14" s="1" customFormat="1">
      <c r="D35943" s="32"/>
      <c r="G35943" s="32"/>
      <c r="I35943" s="7"/>
      <c r="J35943" s="7"/>
      <c r="K35943" s="7"/>
      <c r="N35943" s="7"/>
    </row>
    <row r="35944" spans="4:14" s="1" customFormat="1">
      <c r="D35944" s="32"/>
      <c r="G35944" s="32"/>
      <c r="I35944" s="7"/>
      <c r="J35944" s="7"/>
      <c r="K35944" s="7"/>
      <c r="N35944" s="7"/>
    </row>
    <row r="35945" spans="4:14" s="1" customFormat="1">
      <c r="D35945" s="32"/>
      <c r="G35945" s="32"/>
      <c r="I35945" s="7"/>
      <c r="J35945" s="7"/>
      <c r="K35945" s="7"/>
      <c r="N35945" s="7"/>
    </row>
    <row r="35946" spans="4:14" s="1" customFormat="1">
      <c r="D35946" s="32"/>
      <c r="G35946" s="32"/>
      <c r="I35946" s="7"/>
      <c r="J35946" s="7"/>
      <c r="K35946" s="7"/>
      <c r="N35946" s="7"/>
    </row>
    <row r="35947" spans="4:14" s="1" customFormat="1">
      <c r="D35947" s="32"/>
      <c r="G35947" s="32"/>
      <c r="I35947" s="7"/>
      <c r="J35947" s="7"/>
      <c r="K35947" s="7"/>
      <c r="N35947" s="7"/>
    </row>
    <row r="35948" spans="4:14" s="1" customFormat="1">
      <c r="D35948" s="32"/>
      <c r="G35948" s="32"/>
      <c r="I35948" s="7"/>
      <c r="J35948" s="7"/>
      <c r="K35948" s="7"/>
      <c r="N35948" s="7"/>
    </row>
    <row r="35949" spans="4:14" s="1" customFormat="1">
      <c r="D35949" s="32"/>
      <c r="G35949" s="32"/>
      <c r="I35949" s="7"/>
      <c r="J35949" s="7"/>
      <c r="K35949" s="7"/>
      <c r="N35949" s="7"/>
    </row>
    <row r="35950" spans="4:14" s="1" customFormat="1">
      <c r="D35950" s="32"/>
      <c r="G35950" s="32"/>
      <c r="I35950" s="7"/>
      <c r="J35950" s="7"/>
      <c r="K35950" s="7"/>
      <c r="N35950" s="7"/>
    </row>
    <row r="35951" spans="4:14" s="1" customFormat="1">
      <c r="D35951" s="32"/>
      <c r="G35951" s="32"/>
      <c r="I35951" s="7"/>
      <c r="J35951" s="7"/>
      <c r="K35951" s="7"/>
      <c r="N35951" s="7"/>
    </row>
    <row r="35952" spans="4:14" s="1" customFormat="1">
      <c r="D35952" s="32"/>
      <c r="G35952" s="32"/>
      <c r="I35952" s="7"/>
      <c r="J35952" s="7"/>
      <c r="K35952" s="7"/>
      <c r="N35952" s="7"/>
    </row>
    <row r="35953" spans="4:14" s="1" customFormat="1">
      <c r="D35953" s="32"/>
      <c r="G35953" s="32"/>
      <c r="I35953" s="7"/>
      <c r="J35953" s="7"/>
      <c r="K35953" s="7"/>
      <c r="N35953" s="7"/>
    </row>
    <row r="35954" spans="4:14" s="1" customFormat="1">
      <c r="D35954" s="32"/>
      <c r="G35954" s="32"/>
      <c r="I35954" s="7"/>
      <c r="J35954" s="7"/>
      <c r="K35954" s="7"/>
      <c r="N35954" s="7"/>
    </row>
    <row r="35955" spans="4:14" s="1" customFormat="1">
      <c r="D35955" s="32"/>
      <c r="G35955" s="32"/>
      <c r="I35955" s="7"/>
      <c r="J35955" s="7"/>
      <c r="K35955" s="7"/>
      <c r="N35955" s="7"/>
    </row>
    <row r="35956" spans="4:14" s="1" customFormat="1">
      <c r="D35956" s="32"/>
      <c r="G35956" s="32"/>
      <c r="I35956" s="7"/>
      <c r="J35956" s="7"/>
      <c r="K35956" s="7"/>
      <c r="N35956" s="7"/>
    </row>
    <row r="35957" spans="4:14" s="1" customFormat="1">
      <c r="D35957" s="32"/>
      <c r="G35957" s="32"/>
      <c r="I35957" s="7"/>
      <c r="J35957" s="7"/>
      <c r="K35957" s="7"/>
      <c r="N35957" s="7"/>
    </row>
    <row r="35958" spans="4:14" s="1" customFormat="1">
      <c r="D35958" s="32"/>
      <c r="G35958" s="32"/>
      <c r="I35958" s="7"/>
      <c r="J35958" s="7"/>
      <c r="K35958" s="7"/>
      <c r="N35958" s="7"/>
    </row>
    <row r="35959" spans="4:14" s="1" customFormat="1">
      <c r="D35959" s="32"/>
      <c r="G35959" s="32"/>
      <c r="I35959" s="7"/>
      <c r="J35959" s="7"/>
      <c r="K35959" s="7"/>
      <c r="N35959" s="7"/>
    </row>
    <row r="35960" spans="4:14" s="1" customFormat="1">
      <c r="D35960" s="32"/>
      <c r="G35960" s="32"/>
      <c r="I35960" s="7"/>
      <c r="J35960" s="7"/>
      <c r="K35960" s="7"/>
      <c r="N35960" s="7"/>
    </row>
    <row r="35961" spans="4:14" s="1" customFormat="1">
      <c r="D35961" s="32"/>
      <c r="G35961" s="32"/>
      <c r="I35961" s="7"/>
      <c r="J35961" s="7"/>
      <c r="K35961" s="7"/>
      <c r="N35961" s="7"/>
    </row>
    <row r="35962" spans="4:14" s="1" customFormat="1">
      <c r="D35962" s="32"/>
      <c r="G35962" s="32"/>
      <c r="I35962" s="7"/>
      <c r="J35962" s="7"/>
      <c r="K35962" s="7"/>
      <c r="N35962" s="7"/>
    </row>
    <row r="35963" spans="4:14" s="1" customFormat="1">
      <c r="D35963" s="32"/>
      <c r="G35963" s="32"/>
      <c r="I35963" s="7"/>
      <c r="J35963" s="7"/>
      <c r="K35963" s="7"/>
      <c r="N35963" s="7"/>
    </row>
    <row r="35964" spans="4:14" s="1" customFormat="1">
      <c r="D35964" s="32"/>
      <c r="G35964" s="32"/>
      <c r="I35964" s="7"/>
      <c r="J35964" s="7"/>
      <c r="K35964" s="7"/>
      <c r="N35964" s="7"/>
    </row>
    <row r="35965" spans="4:14" s="1" customFormat="1">
      <c r="D35965" s="32"/>
      <c r="G35965" s="32"/>
      <c r="I35965" s="7"/>
      <c r="J35965" s="7"/>
      <c r="K35965" s="7"/>
      <c r="N35965" s="7"/>
    </row>
    <row r="35966" spans="4:14" s="1" customFormat="1">
      <c r="D35966" s="32"/>
      <c r="G35966" s="32"/>
      <c r="I35966" s="7"/>
      <c r="J35966" s="7"/>
      <c r="K35966" s="7"/>
      <c r="N35966" s="7"/>
    </row>
    <row r="35967" spans="4:14" s="1" customFormat="1">
      <c r="D35967" s="32"/>
      <c r="G35967" s="32"/>
      <c r="I35967" s="7"/>
      <c r="J35967" s="7"/>
      <c r="K35967" s="7"/>
      <c r="N35967" s="7"/>
    </row>
    <row r="35968" spans="4:14" s="1" customFormat="1">
      <c r="D35968" s="32"/>
      <c r="G35968" s="32"/>
      <c r="I35968" s="7"/>
      <c r="J35968" s="7"/>
      <c r="K35968" s="7"/>
      <c r="N35968" s="7"/>
    </row>
    <row r="35969" spans="4:14" s="1" customFormat="1">
      <c r="D35969" s="32"/>
      <c r="G35969" s="32"/>
      <c r="I35969" s="7"/>
      <c r="J35969" s="7"/>
      <c r="K35969" s="7"/>
      <c r="N35969" s="7"/>
    </row>
    <row r="35970" spans="4:14" s="1" customFormat="1">
      <c r="D35970" s="32"/>
      <c r="G35970" s="32"/>
      <c r="I35970" s="7"/>
      <c r="J35970" s="7"/>
      <c r="K35970" s="7"/>
      <c r="N35970" s="7"/>
    </row>
    <row r="35971" spans="4:14" s="1" customFormat="1">
      <c r="D35971" s="32"/>
      <c r="G35971" s="32"/>
      <c r="I35971" s="7"/>
      <c r="J35971" s="7"/>
      <c r="K35971" s="7"/>
      <c r="N35971" s="7"/>
    </row>
    <row r="35972" spans="4:14" s="1" customFormat="1">
      <c r="D35972" s="32"/>
      <c r="G35972" s="32"/>
      <c r="I35972" s="7"/>
      <c r="J35972" s="7"/>
      <c r="K35972" s="7"/>
      <c r="N35972" s="7"/>
    </row>
    <row r="35973" spans="4:14" s="1" customFormat="1">
      <c r="D35973" s="32"/>
      <c r="G35973" s="32"/>
      <c r="I35973" s="7"/>
      <c r="J35973" s="7"/>
      <c r="K35973" s="7"/>
      <c r="N35973" s="7"/>
    </row>
    <row r="35974" spans="4:14" s="1" customFormat="1">
      <c r="D35974" s="32"/>
      <c r="G35974" s="32"/>
      <c r="I35974" s="7"/>
      <c r="J35974" s="7"/>
      <c r="K35974" s="7"/>
      <c r="N35974" s="7"/>
    </row>
    <row r="35975" spans="4:14" s="1" customFormat="1">
      <c r="D35975" s="32"/>
      <c r="G35975" s="32"/>
      <c r="I35975" s="7"/>
      <c r="J35975" s="7"/>
      <c r="K35975" s="7"/>
      <c r="N35975" s="7"/>
    </row>
    <row r="35976" spans="4:14" s="1" customFormat="1">
      <c r="D35976" s="32"/>
      <c r="G35976" s="32"/>
      <c r="I35976" s="7"/>
      <c r="J35976" s="7"/>
      <c r="K35976" s="7"/>
      <c r="N35976" s="7"/>
    </row>
    <row r="35977" spans="4:14" s="1" customFormat="1">
      <c r="D35977" s="32"/>
      <c r="G35977" s="32"/>
      <c r="I35977" s="7"/>
      <c r="J35977" s="7"/>
      <c r="K35977" s="7"/>
      <c r="N35977" s="7"/>
    </row>
    <row r="35978" spans="4:14" s="1" customFormat="1">
      <c r="D35978" s="32"/>
      <c r="G35978" s="32"/>
      <c r="I35978" s="7"/>
      <c r="J35978" s="7"/>
      <c r="K35978" s="7"/>
      <c r="N35978" s="7"/>
    </row>
    <row r="35979" spans="4:14" s="1" customFormat="1">
      <c r="D35979" s="32"/>
      <c r="G35979" s="32"/>
      <c r="I35979" s="7"/>
      <c r="J35979" s="7"/>
      <c r="K35979" s="7"/>
      <c r="N35979" s="7"/>
    </row>
    <row r="35980" spans="4:14" s="1" customFormat="1">
      <c r="D35980" s="32"/>
      <c r="G35980" s="32"/>
      <c r="I35980" s="7"/>
      <c r="J35980" s="7"/>
      <c r="K35980" s="7"/>
      <c r="N35980" s="7"/>
    </row>
    <row r="35981" spans="4:14" s="1" customFormat="1">
      <c r="D35981" s="32"/>
      <c r="G35981" s="32"/>
      <c r="I35981" s="7"/>
      <c r="J35981" s="7"/>
      <c r="K35981" s="7"/>
      <c r="N35981" s="7"/>
    </row>
    <row r="35982" spans="4:14" s="1" customFormat="1">
      <c r="D35982" s="32"/>
      <c r="G35982" s="32"/>
      <c r="I35982" s="7"/>
      <c r="J35982" s="7"/>
      <c r="K35982" s="7"/>
      <c r="N35982" s="7"/>
    </row>
    <row r="35983" spans="4:14" s="1" customFormat="1">
      <c r="D35983" s="32"/>
      <c r="G35983" s="32"/>
      <c r="I35983" s="7"/>
      <c r="J35983" s="7"/>
      <c r="K35983" s="7"/>
      <c r="N35983" s="7"/>
    </row>
    <row r="35984" spans="4:14" s="1" customFormat="1">
      <c r="D35984" s="32"/>
      <c r="G35984" s="32"/>
      <c r="I35984" s="7"/>
      <c r="J35984" s="7"/>
      <c r="K35984" s="7"/>
      <c r="N35984" s="7"/>
    </row>
    <row r="35985" spans="4:14" s="1" customFormat="1">
      <c r="D35985" s="32"/>
      <c r="G35985" s="32"/>
      <c r="I35985" s="7"/>
      <c r="J35985" s="7"/>
      <c r="K35985" s="7"/>
      <c r="N35985" s="7"/>
    </row>
    <row r="35986" spans="4:14" s="1" customFormat="1">
      <c r="D35986" s="32"/>
      <c r="G35986" s="32"/>
      <c r="I35986" s="7"/>
      <c r="J35986" s="7"/>
      <c r="K35986" s="7"/>
      <c r="N35986" s="7"/>
    </row>
    <row r="35987" spans="4:14" s="1" customFormat="1">
      <c r="D35987" s="32"/>
      <c r="G35987" s="32"/>
      <c r="I35987" s="7"/>
      <c r="J35987" s="7"/>
      <c r="K35987" s="7"/>
      <c r="N35987" s="7"/>
    </row>
    <row r="35988" spans="4:14" s="1" customFormat="1">
      <c r="D35988" s="32"/>
      <c r="G35988" s="32"/>
      <c r="I35988" s="7"/>
      <c r="J35988" s="7"/>
      <c r="K35988" s="7"/>
      <c r="N35988" s="7"/>
    </row>
    <row r="35989" spans="4:14" s="1" customFormat="1">
      <c r="D35989" s="32"/>
      <c r="G35989" s="32"/>
      <c r="I35989" s="7"/>
      <c r="J35989" s="7"/>
      <c r="K35989" s="7"/>
      <c r="N35989" s="7"/>
    </row>
    <row r="35990" spans="4:14" s="1" customFormat="1">
      <c r="D35990" s="32"/>
      <c r="G35990" s="32"/>
      <c r="I35990" s="7"/>
      <c r="J35990" s="7"/>
      <c r="K35990" s="7"/>
      <c r="N35990" s="7"/>
    </row>
    <row r="35991" spans="4:14" s="1" customFormat="1">
      <c r="D35991" s="32"/>
      <c r="G35991" s="32"/>
      <c r="I35991" s="7"/>
      <c r="J35991" s="7"/>
      <c r="K35991" s="7"/>
      <c r="N35991" s="7"/>
    </row>
    <row r="35992" spans="4:14" s="1" customFormat="1">
      <c r="D35992" s="32"/>
      <c r="G35992" s="32"/>
      <c r="I35992" s="7"/>
      <c r="J35992" s="7"/>
      <c r="K35992" s="7"/>
      <c r="N35992" s="7"/>
    </row>
    <row r="35993" spans="4:14" s="1" customFormat="1">
      <c r="D35993" s="32"/>
      <c r="G35993" s="32"/>
      <c r="I35993" s="7"/>
      <c r="J35993" s="7"/>
      <c r="K35993" s="7"/>
      <c r="N35993" s="7"/>
    </row>
    <row r="35994" spans="4:14" s="1" customFormat="1">
      <c r="D35994" s="32"/>
      <c r="G35994" s="32"/>
      <c r="I35994" s="7"/>
      <c r="J35994" s="7"/>
      <c r="K35994" s="7"/>
      <c r="N35994" s="7"/>
    </row>
    <row r="35995" spans="4:14" s="1" customFormat="1">
      <c r="D35995" s="32"/>
      <c r="G35995" s="32"/>
      <c r="I35995" s="7"/>
      <c r="J35995" s="7"/>
      <c r="K35995" s="7"/>
      <c r="N35995" s="7"/>
    </row>
    <row r="35996" spans="4:14" s="1" customFormat="1">
      <c r="D35996" s="32"/>
      <c r="G35996" s="32"/>
      <c r="I35996" s="7"/>
      <c r="J35996" s="7"/>
      <c r="K35996" s="7"/>
      <c r="N35996" s="7"/>
    </row>
    <row r="35997" spans="4:14" s="1" customFormat="1">
      <c r="D35997" s="32"/>
      <c r="G35997" s="32"/>
      <c r="I35997" s="7"/>
      <c r="J35997" s="7"/>
      <c r="K35997" s="7"/>
      <c r="N35997" s="7"/>
    </row>
    <row r="35998" spans="4:14" s="1" customFormat="1">
      <c r="D35998" s="32"/>
      <c r="G35998" s="32"/>
      <c r="I35998" s="7"/>
      <c r="J35998" s="7"/>
      <c r="K35998" s="7"/>
      <c r="N35998" s="7"/>
    </row>
    <row r="35999" spans="4:14" s="1" customFormat="1">
      <c r="D35999" s="32"/>
      <c r="G35999" s="32"/>
      <c r="I35999" s="7"/>
      <c r="J35999" s="7"/>
      <c r="K35999" s="7"/>
      <c r="N35999" s="7"/>
    </row>
    <row r="36000" spans="4:14" s="1" customFormat="1">
      <c r="D36000" s="32"/>
      <c r="G36000" s="32"/>
      <c r="I36000" s="7"/>
      <c r="J36000" s="7"/>
      <c r="K36000" s="7"/>
      <c r="N36000" s="7"/>
    </row>
    <row r="36001" spans="4:14" s="1" customFormat="1">
      <c r="D36001" s="32"/>
      <c r="G36001" s="32"/>
      <c r="I36001" s="7"/>
      <c r="J36001" s="7"/>
      <c r="K36001" s="7"/>
      <c r="N36001" s="7"/>
    </row>
    <row r="36002" spans="4:14" s="1" customFormat="1">
      <c r="D36002" s="32"/>
      <c r="G36002" s="32"/>
      <c r="I36002" s="7"/>
      <c r="J36002" s="7"/>
      <c r="K36002" s="7"/>
      <c r="N36002" s="7"/>
    </row>
    <row r="36003" spans="4:14" s="1" customFormat="1">
      <c r="D36003" s="32"/>
      <c r="G36003" s="32"/>
      <c r="I36003" s="7"/>
      <c r="J36003" s="7"/>
      <c r="K36003" s="7"/>
      <c r="N36003" s="7"/>
    </row>
    <row r="36004" spans="4:14" s="1" customFormat="1">
      <c r="D36004" s="32"/>
      <c r="G36004" s="32"/>
      <c r="I36004" s="7"/>
      <c r="J36004" s="7"/>
      <c r="K36004" s="7"/>
      <c r="N36004" s="7"/>
    </row>
    <row r="36005" spans="4:14" s="1" customFormat="1">
      <c r="D36005" s="32"/>
      <c r="G36005" s="32"/>
      <c r="I36005" s="7"/>
      <c r="J36005" s="7"/>
      <c r="K36005" s="7"/>
      <c r="N36005" s="7"/>
    </row>
    <row r="36006" spans="4:14" s="1" customFormat="1">
      <c r="D36006" s="32"/>
      <c r="G36006" s="32"/>
      <c r="I36006" s="7"/>
      <c r="J36006" s="7"/>
      <c r="K36006" s="7"/>
      <c r="N36006" s="7"/>
    </row>
    <row r="36007" spans="4:14" s="1" customFormat="1">
      <c r="D36007" s="32"/>
      <c r="G36007" s="32"/>
      <c r="I36007" s="7"/>
      <c r="J36007" s="7"/>
      <c r="K36007" s="7"/>
      <c r="N36007" s="7"/>
    </row>
    <row r="36008" spans="4:14" s="1" customFormat="1">
      <c r="D36008" s="32"/>
      <c r="G36008" s="32"/>
      <c r="I36008" s="7"/>
      <c r="J36008" s="7"/>
      <c r="K36008" s="7"/>
      <c r="N36008" s="7"/>
    </row>
    <row r="36009" spans="4:14" s="1" customFormat="1">
      <c r="D36009" s="32"/>
      <c r="G36009" s="32"/>
      <c r="I36009" s="7"/>
      <c r="J36009" s="7"/>
      <c r="K36009" s="7"/>
      <c r="N36009" s="7"/>
    </row>
    <row r="36010" spans="4:14" s="1" customFormat="1">
      <c r="D36010" s="32"/>
      <c r="G36010" s="32"/>
      <c r="I36010" s="7"/>
      <c r="J36010" s="7"/>
      <c r="K36010" s="7"/>
      <c r="N36010" s="7"/>
    </row>
    <row r="36011" spans="4:14" s="1" customFormat="1">
      <c r="D36011" s="32"/>
      <c r="G36011" s="32"/>
      <c r="I36011" s="7"/>
      <c r="J36011" s="7"/>
      <c r="K36011" s="7"/>
      <c r="N36011" s="7"/>
    </row>
    <row r="36012" spans="4:14" s="1" customFormat="1">
      <c r="D36012" s="32"/>
      <c r="G36012" s="32"/>
      <c r="I36012" s="7"/>
      <c r="J36012" s="7"/>
      <c r="K36012" s="7"/>
      <c r="N36012" s="7"/>
    </row>
    <row r="36013" spans="4:14" s="1" customFormat="1">
      <c r="D36013" s="32"/>
      <c r="G36013" s="32"/>
      <c r="I36013" s="7"/>
      <c r="J36013" s="7"/>
      <c r="K36013" s="7"/>
      <c r="N36013" s="7"/>
    </row>
    <row r="36014" spans="4:14" s="1" customFormat="1">
      <c r="D36014" s="32"/>
      <c r="G36014" s="32"/>
      <c r="I36014" s="7"/>
      <c r="J36014" s="7"/>
      <c r="K36014" s="7"/>
      <c r="N36014" s="7"/>
    </row>
    <row r="36015" spans="4:14" s="1" customFormat="1">
      <c r="D36015" s="32"/>
      <c r="G36015" s="32"/>
      <c r="I36015" s="7"/>
      <c r="J36015" s="7"/>
      <c r="K36015" s="7"/>
      <c r="N36015" s="7"/>
    </row>
    <row r="36016" spans="4:14" s="1" customFormat="1">
      <c r="D36016" s="32"/>
      <c r="G36016" s="32"/>
      <c r="I36016" s="7"/>
      <c r="J36016" s="7"/>
      <c r="K36016" s="7"/>
      <c r="N36016" s="7"/>
    </row>
    <row r="36017" spans="4:14" s="1" customFormat="1">
      <c r="D36017" s="32"/>
      <c r="G36017" s="32"/>
      <c r="I36017" s="7"/>
      <c r="J36017" s="7"/>
      <c r="K36017" s="7"/>
      <c r="N36017" s="7"/>
    </row>
    <row r="36018" spans="4:14" s="1" customFormat="1">
      <c r="D36018" s="32"/>
      <c r="G36018" s="32"/>
      <c r="I36018" s="7"/>
      <c r="J36018" s="7"/>
      <c r="K36018" s="7"/>
      <c r="N36018" s="7"/>
    </row>
    <row r="36019" spans="4:14" s="1" customFormat="1">
      <c r="D36019" s="32"/>
      <c r="G36019" s="32"/>
      <c r="I36019" s="7"/>
      <c r="J36019" s="7"/>
      <c r="K36019" s="7"/>
      <c r="N36019" s="7"/>
    </row>
    <row r="36020" spans="4:14" s="1" customFormat="1">
      <c r="D36020" s="32"/>
      <c r="G36020" s="32"/>
      <c r="I36020" s="7"/>
      <c r="J36020" s="7"/>
      <c r="K36020" s="7"/>
      <c r="N36020" s="7"/>
    </row>
    <row r="36021" spans="4:14" s="1" customFormat="1">
      <c r="D36021" s="32"/>
      <c r="G36021" s="32"/>
      <c r="I36021" s="7"/>
      <c r="J36021" s="7"/>
      <c r="K36021" s="7"/>
      <c r="N36021" s="7"/>
    </row>
    <row r="36022" spans="4:14" s="1" customFormat="1">
      <c r="D36022" s="32"/>
      <c r="G36022" s="32"/>
      <c r="I36022" s="7"/>
      <c r="J36022" s="7"/>
      <c r="K36022" s="7"/>
      <c r="N36022" s="7"/>
    </row>
    <row r="36023" spans="4:14" s="1" customFormat="1">
      <c r="D36023" s="32"/>
      <c r="G36023" s="32"/>
      <c r="I36023" s="7"/>
      <c r="J36023" s="7"/>
      <c r="K36023" s="7"/>
      <c r="N36023" s="7"/>
    </row>
    <row r="36024" spans="4:14" s="1" customFormat="1">
      <c r="D36024" s="32"/>
      <c r="G36024" s="32"/>
      <c r="I36024" s="7"/>
      <c r="J36024" s="7"/>
      <c r="K36024" s="7"/>
      <c r="N36024" s="7"/>
    </row>
    <row r="36025" spans="4:14" s="1" customFormat="1">
      <c r="D36025" s="32"/>
      <c r="G36025" s="32"/>
      <c r="I36025" s="7"/>
      <c r="J36025" s="7"/>
      <c r="K36025" s="7"/>
      <c r="N36025" s="7"/>
    </row>
    <row r="36026" spans="4:14" s="1" customFormat="1">
      <c r="D36026" s="32"/>
      <c r="G36026" s="32"/>
      <c r="I36026" s="7"/>
      <c r="J36026" s="7"/>
      <c r="K36026" s="7"/>
      <c r="N36026" s="7"/>
    </row>
    <row r="36027" spans="4:14" s="1" customFormat="1">
      <c r="D36027" s="32"/>
      <c r="G36027" s="32"/>
      <c r="I36027" s="7"/>
      <c r="J36027" s="7"/>
      <c r="K36027" s="7"/>
      <c r="N36027" s="7"/>
    </row>
    <row r="36028" spans="4:14" s="1" customFormat="1">
      <c r="D36028" s="32"/>
      <c r="G36028" s="32"/>
      <c r="I36028" s="7"/>
      <c r="J36028" s="7"/>
      <c r="K36028" s="7"/>
      <c r="N36028" s="7"/>
    </row>
    <row r="36029" spans="4:14" s="1" customFormat="1">
      <c r="D36029" s="32"/>
      <c r="G36029" s="32"/>
      <c r="I36029" s="7"/>
      <c r="J36029" s="7"/>
      <c r="K36029" s="7"/>
      <c r="N36029" s="7"/>
    </row>
    <row r="36030" spans="4:14" s="1" customFormat="1">
      <c r="D36030" s="32"/>
      <c r="G36030" s="32"/>
      <c r="I36030" s="7"/>
      <c r="J36030" s="7"/>
      <c r="K36030" s="7"/>
      <c r="N36030" s="7"/>
    </row>
    <row r="36031" spans="4:14" s="1" customFormat="1">
      <c r="D36031" s="32"/>
      <c r="G36031" s="32"/>
      <c r="I36031" s="7"/>
      <c r="J36031" s="7"/>
      <c r="K36031" s="7"/>
      <c r="N36031" s="7"/>
    </row>
    <row r="36032" spans="4:14" s="1" customFormat="1">
      <c r="D36032" s="32"/>
      <c r="G36032" s="32"/>
      <c r="I36032" s="7"/>
      <c r="J36032" s="7"/>
      <c r="K36032" s="7"/>
      <c r="N36032" s="7"/>
    </row>
    <row r="36033" spans="4:14" s="1" customFormat="1">
      <c r="D36033" s="32"/>
      <c r="G36033" s="32"/>
      <c r="I36033" s="7"/>
      <c r="J36033" s="7"/>
      <c r="K36033" s="7"/>
      <c r="N36033" s="7"/>
    </row>
    <row r="36034" spans="4:14" s="1" customFormat="1">
      <c r="D36034" s="32"/>
      <c r="G36034" s="32"/>
      <c r="I36034" s="7"/>
      <c r="J36034" s="7"/>
      <c r="K36034" s="7"/>
      <c r="N36034" s="7"/>
    </row>
    <row r="36035" spans="4:14" s="1" customFormat="1">
      <c r="D36035" s="32"/>
      <c r="G36035" s="32"/>
      <c r="I36035" s="7"/>
      <c r="J36035" s="7"/>
      <c r="K36035" s="7"/>
      <c r="N36035" s="7"/>
    </row>
    <row r="36036" spans="4:14" s="1" customFormat="1">
      <c r="D36036" s="32"/>
      <c r="G36036" s="32"/>
      <c r="I36036" s="7"/>
      <c r="J36036" s="7"/>
      <c r="K36036" s="7"/>
      <c r="N36036" s="7"/>
    </row>
    <row r="36037" spans="4:14" s="1" customFormat="1">
      <c r="D36037" s="32"/>
      <c r="G36037" s="32"/>
      <c r="I36037" s="7"/>
      <c r="J36037" s="7"/>
      <c r="K36037" s="7"/>
      <c r="N36037" s="7"/>
    </row>
    <row r="36038" spans="4:14" s="1" customFormat="1">
      <c r="D36038" s="32"/>
      <c r="G36038" s="32"/>
      <c r="I36038" s="7"/>
      <c r="J36038" s="7"/>
      <c r="K36038" s="7"/>
      <c r="N36038" s="7"/>
    </row>
    <row r="36039" spans="4:14" s="1" customFormat="1">
      <c r="D36039" s="32"/>
      <c r="G36039" s="32"/>
      <c r="I36039" s="7"/>
      <c r="J36039" s="7"/>
      <c r="K36039" s="7"/>
      <c r="N36039" s="7"/>
    </row>
    <row r="36040" spans="4:14" s="1" customFormat="1">
      <c r="D36040" s="32"/>
      <c r="G36040" s="32"/>
      <c r="I36040" s="7"/>
      <c r="J36040" s="7"/>
      <c r="K36040" s="7"/>
      <c r="N36040" s="7"/>
    </row>
    <row r="36041" spans="4:14" s="1" customFormat="1">
      <c r="D36041" s="32"/>
      <c r="G36041" s="32"/>
      <c r="I36041" s="7"/>
      <c r="J36041" s="7"/>
      <c r="K36041" s="7"/>
      <c r="N36041" s="7"/>
    </row>
    <row r="36042" spans="4:14" s="1" customFormat="1">
      <c r="D36042" s="32"/>
      <c r="G36042" s="32"/>
      <c r="I36042" s="7"/>
      <c r="J36042" s="7"/>
      <c r="K36042" s="7"/>
      <c r="N36042" s="7"/>
    </row>
    <row r="36043" spans="4:14" s="1" customFormat="1">
      <c r="D36043" s="32"/>
      <c r="G36043" s="32"/>
      <c r="I36043" s="7"/>
      <c r="J36043" s="7"/>
      <c r="K36043" s="7"/>
      <c r="N36043" s="7"/>
    </row>
    <row r="36044" spans="4:14" s="1" customFormat="1">
      <c r="D36044" s="32"/>
      <c r="G36044" s="32"/>
      <c r="I36044" s="7"/>
      <c r="J36044" s="7"/>
      <c r="K36044" s="7"/>
      <c r="N36044" s="7"/>
    </row>
    <row r="36045" spans="4:14" s="1" customFormat="1">
      <c r="D36045" s="32"/>
      <c r="G36045" s="32"/>
      <c r="I36045" s="7"/>
      <c r="J36045" s="7"/>
      <c r="K36045" s="7"/>
      <c r="N36045" s="7"/>
    </row>
    <row r="36046" spans="4:14" s="1" customFormat="1">
      <c r="D36046" s="32"/>
      <c r="G36046" s="32"/>
      <c r="I36046" s="7"/>
      <c r="J36046" s="7"/>
      <c r="K36046" s="7"/>
      <c r="N36046" s="7"/>
    </row>
    <row r="36047" spans="4:14" s="1" customFormat="1">
      <c r="D36047" s="32"/>
      <c r="G36047" s="32"/>
      <c r="I36047" s="7"/>
      <c r="J36047" s="7"/>
      <c r="K36047" s="7"/>
      <c r="N36047" s="7"/>
    </row>
    <row r="36048" spans="4:14" s="1" customFormat="1">
      <c r="D36048" s="32"/>
      <c r="G36048" s="32"/>
      <c r="I36048" s="7"/>
      <c r="J36048" s="7"/>
      <c r="K36048" s="7"/>
      <c r="N36048" s="7"/>
    </row>
    <row r="36049" spans="4:14" s="1" customFormat="1">
      <c r="D36049" s="32"/>
      <c r="G36049" s="32"/>
      <c r="I36049" s="7"/>
      <c r="J36049" s="7"/>
      <c r="K36049" s="7"/>
      <c r="N36049" s="7"/>
    </row>
    <row r="36050" spans="4:14" s="1" customFormat="1">
      <c r="D36050" s="32"/>
      <c r="G36050" s="32"/>
      <c r="I36050" s="7"/>
      <c r="J36050" s="7"/>
      <c r="K36050" s="7"/>
      <c r="N36050" s="7"/>
    </row>
    <row r="36051" spans="4:14" s="1" customFormat="1">
      <c r="D36051" s="32"/>
      <c r="G36051" s="32"/>
      <c r="I36051" s="7"/>
      <c r="J36051" s="7"/>
      <c r="K36051" s="7"/>
      <c r="N36051" s="7"/>
    </row>
    <row r="36052" spans="4:14" s="1" customFormat="1">
      <c r="D36052" s="32"/>
      <c r="G36052" s="32"/>
      <c r="I36052" s="7"/>
      <c r="J36052" s="7"/>
      <c r="K36052" s="7"/>
      <c r="N36052" s="7"/>
    </row>
    <row r="36053" spans="4:14" s="1" customFormat="1">
      <c r="D36053" s="32"/>
      <c r="G36053" s="32"/>
      <c r="I36053" s="7"/>
      <c r="J36053" s="7"/>
      <c r="K36053" s="7"/>
      <c r="N36053" s="7"/>
    </row>
    <row r="36054" spans="4:14" s="1" customFormat="1">
      <c r="D36054" s="32"/>
      <c r="G36054" s="32"/>
      <c r="I36054" s="7"/>
      <c r="J36054" s="7"/>
      <c r="K36054" s="7"/>
      <c r="N36054" s="7"/>
    </row>
    <row r="36055" spans="4:14" s="1" customFormat="1">
      <c r="D36055" s="32"/>
      <c r="G36055" s="32"/>
      <c r="I36055" s="7"/>
      <c r="J36055" s="7"/>
      <c r="K36055" s="7"/>
      <c r="N36055" s="7"/>
    </row>
    <row r="36056" spans="4:14" s="1" customFormat="1">
      <c r="D36056" s="32"/>
      <c r="G36056" s="32"/>
      <c r="I36056" s="7"/>
      <c r="J36056" s="7"/>
      <c r="K36056" s="7"/>
      <c r="N36056" s="7"/>
    </row>
    <row r="36057" spans="4:14" s="1" customFormat="1">
      <c r="D36057" s="32"/>
      <c r="G36057" s="32"/>
      <c r="I36057" s="7"/>
      <c r="J36057" s="7"/>
      <c r="K36057" s="7"/>
      <c r="N36057" s="7"/>
    </row>
    <row r="36058" spans="4:14" s="1" customFormat="1">
      <c r="D36058" s="32"/>
      <c r="G36058" s="32"/>
      <c r="I36058" s="7"/>
      <c r="J36058" s="7"/>
      <c r="K36058" s="7"/>
      <c r="N36058" s="7"/>
    </row>
    <row r="36059" spans="4:14" s="1" customFormat="1">
      <c r="D36059" s="32"/>
      <c r="G36059" s="32"/>
      <c r="I36059" s="7"/>
      <c r="J36059" s="7"/>
      <c r="K36059" s="7"/>
      <c r="N36059" s="7"/>
    </row>
    <row r="36060" spans="4:14" s="1" customFormat="1">
      <c r="D36060" s="32"/>
      <c r="G36060" s="32"/>
      <c r="I36060" s="7"/>
      <c r="J36060" s="7"/>
      <c r="K36060" s="7"/>
      <c r="N36060" s="7"/>
    </row>
    <row r="36061" spans="4:14" s="1" customFormat="1">
      <c r="D36061" s="32"/>
      <c r="G36061" s="32"/>
      <c r="I36061" s="7"/>
      <c r="J36061" s="7"/>
      <c r="K36061" s="7"/>
      <c r="N36061" s="7"/>
    </row>
    <row r="36062" spans="4:14" s="1" customFormat="1">
      <c r="D36062" s="32"/>
      <c r="G36062" s="32"/>
      <c r="I36062" s="7"/>
      <c r="J36062" s="7"/>
      <c r="K36062" s="7"/>
      <c r="N36062" s="7"/>
    </row>
    <row r="36063" spans="4:14" s="1" customFormat="1">
      <c r="D36063" s="32"/>
      <c r="G36063" s="32"/>
      <c r="I36063" s="7"/>
      <c r="J36063" s="7"/>
      <c r="K36063" s="7"/>
      <c r="N36063" s="7"/>
    </row>
    <row r="36064" spans="4:14" s="1" customFormat="1">
      <c r="D36064" s="32"/>
      <c r="G36064" s="32"/>
      <c r="I36064" s="7"/>
      <c r="J36064" s="7"/>
      <c r="K36064" s="7"/>
      <c r="N36064" s="7"/>
    </row>
    <row r="36065" spans="4:14" s="1" customFormat="1">
      <c r="D36065" s="32"/>
      <c r="G36065" s="32"/>
      <c r="I36065" s="7"/>
      <c r="J36065" s="7"/>
      <c r="K36065" s="7"/>
      <c r="N36065" s="7"/>
    </row>
    <row r="36066" spans="4:14" s="1" customFormat="1">
      <c r="D36066" s="32"/>
      <c r="G36066" s="32"/>
      <c r="I36066" s="7"/>
      <c r="J36066" s="7"/>
      <c r="K36066" s="7"/>
      <c r="N36066" s="7"/>
    </row>
    <row r="36067" spans="4:14" s="1" customFormat="1">
      <c r="D36067" s="32"/>
      <c r="G36067" s="32"/>
      <c r="I36067" s="7"/>
      <c r="J36067" s="7"/>
      <c r="K36067" s="7"/>
      <c r="N36067" s="7"/>
    </row>
    <row r="36068" spans="4:14" s="1" customFormat="1">
      <c r="D36068" s="32"/>
      <c r="G36068" s="32"/>
      <c r="I36068" s="7"/>
      <c r="J36068" s="7"/>
      <c r="K36068" s="7"/>
      <c r="N36068" s="7"/>
    </row>
    <row r="36069" spans="4:14" s="1" customFormat="1">
      <c r="D36069" s="32"/>
      <c r="G36069" s="32"/>
      <c r="I36069" s="7"/>
      <c r="J36069" s="7"/>
      <c r="K36069" s="7"/>
      <c r="N36069" s="7"/>
    </row>
    <row r="36070" spans="4:14" s="1" customFormat="1">
      <c r="D36070" s="32"/>
      <c r="G36070" s="32"/>
      <c r="I36070" s="7"/>
      <c r="J36070" s="7"/>
      <c r="K36070" s="7"/>
      <c r="N36070" s="7"/>
    </row>
    <row r="36071" spans="4:14" s="1" customFormat="1">
      <c r="D36071" s="32"/>
      <c r="G36071" s="32"/>
      <c r="I36071" s="7"/>
      <c r="J36071" s="7"/>
      <c r="K36071" s="7"/>
      <c r="N36071" s="7"/>
    </row>
    <row r="36072" spans="4:14" s="1" customFormat="1">
      <c r="D36072" s="32"/>
      <c r="G36072" s="32"/>
      <c r="I36072" s="7"/>
      <c r="J36072" s="7"/>
      <c r="K36072" s="7"/>
      <c r="N36072" s="7"/>
    </row>
    <row r="36073" spans="4:14" s="1" customFormat="1">
      <c r="D36073" s="32"/>
      <c r="G36073" s="32"/>
      <c r="I36073" s="7"/>
      <c r="J36073" s="7"/>
      <c r="K36073" s="7"/>
      <c r="N36073" s="7"/>
    </row>
    <row r="36074" spans="4:14" s="1" customFormat="1">
      <c r="D36074" s="32"/>
      <c r="G36074" s="32"/>
      <c r="I36074" s="7"/>
      <c r="J36074" s="7"/>
      <c r="K36074" s="7"/>
      <c r="N36074" s="7"/>
    </row>
    <row r="36075" spans="4:14" s="1" customFormat="1">
      <c r="D36075" s="32"/>
      <c r="G36075" s="32"/>
      <c r="I36075" s="7"/>
      <c r="J36075" s="7"/>
      <c r="K36075" s="7"/>
      <c r="N36075" s="7"/>
    </row>
    <row r="36076" spans="4:14" s="1" customFormat="1">
      <c r="D36076" s="32"/>
      <c r="G36076" s="32"/>
      <c r="I36076" s="7"/>
      <c r="J36076" s="7"/>
      <c r="K36076" s="7"/>
      <c r="N36076" s="7"/>
    </row>
    <row r="36077" spans="4:14" s="1" customFormat="1">
      <c r="D36077" s="32"/>
      <c r="G36077" s="32"/>
      <c r="I36077" s="7"/>
      <c r="J36077" s="7"/>
      <c r="K36077" s="7"/>
      <c r="N36077" s="7"/>
    </row>
    <row r="36078" spans="4:14" s="1" customFormat="1">
      <c r="D36078" s="32"/>
      <c r="G36078" s="32"/>
      <c r="I36078" s="7"/>
      <c r="J36078" s="7"/>
      <c r="K36078" s="7"/>
      <c r="N36078" s="7"/>
    </row>
    <row r="36079" spans="4:14" s="1" customFormat="1">
      <c r="D36079" s="32"/>
      <c r="G36079" s="32"/>
      <c r="I36079" s="7"/>
      <c r="J36079" s="7"/>
      <c r="K36079" s="7"/>
      <c r="N36079" s="7"/>
    </row>
    <row r="36080" spans="4:14" s="1" customFormat="1">
      <c r="D36080" s="32"/>
      <c r="G36080" s="32"/>
      <c r="I36080" s="7"/>
      <c r="J36080" s="7"/>
      <c r="K36080" s="7"/>
      <c r="N36080" s="7"/>
    </row>
    <row r="36081" spans="4:14" s="1" customFormat="1">
      <c r="D36081" s="32"/>
      <c r="G36081" s="32"/>
      <c r="I36081" s="7"/>
      <c r="J36081" s="7"/>
      <c r="K36081" s="7"/>
      <c r="N36081" s="7"/>
    </row>
    <row r="36082" spans="4:14" s="1" customFormat="1">
      <c r="D36082" s="32"/>
      <c r="G36082" s="32"/>
      <c r="I36082" s="7"/>
      <c r="J36082" s="7"/>
      <c r="K36082" s="7"/>
      <c r="N36082" s="7"/>
    </row>
    <row r="36083" spans="4:14" s="1" customFormat="1">
      <c r="D36083" s="32"/>
      <c r="G36083" s="32"/>
      <c r="I36083" s="7"/>
      <c r="J36083" s="7"/>
      <c r="K36083" s="7"/>
      <c r="N36083" s="7"/>
    </row>
    <row r="36084" spans="4:14" s="1" customFormat="1">
      <c r="D36084" s="32"/>
      <c r="G36084" s="32"/>
      <c r="I36084" s="7"/>
      <c r="J36084" s="7"/>
      <c r="K36084" s="7"/>
      <c r="N36084" s="7"/>
    </row>
    <row r="36085" spans="4:14" s="1" customFormat="1">
      <c r="D36085" s="32"/>
      <c r="G36085" s="32"/>
      <c r="I36085" s="7"/>
      <c r="J36085" s="7"/>
      <c r="K36085" s="7"/>
      <c r="N36085" s="7"/>
    </row>
    <row r="36086" spans="4:14" s="1" customFormat="1">
      <c r="D36086" s="32"/>
      <c r="G36086" s="32"/>
      <c r="I36086" s="7"/>
      <c r="J36086" s="7"/>
      <c r="K36086" s="7"/>
      <c r="N36086" s="7"/>
    </row>
    <row r="36087" spans="4:14" s="1" customFormat="1">
      <c r="D36087" s="32"/>
      <c r="G36087" s="32"/>
      <c r="I36087" s="7"/>
      <c r="J36087" s="7"/>
      <c r="K36087" s="7"/>
      <c r="N36087" s="7"/>
    </row>
    <row r="36088" spans="4:14" s="1" customFormat="1">
      <c r="D36088" s="32"/>
      <c r="G36088" s="32"/>
      <c r="I36088" s="7"/>
      <c r="J36088" s="7"/>
      <c r="K36088" s="7"/>
      <c r="N36088" s="7"/>
    </row>
    <row r="36089" spans="4:14" s="1" customFormat="1">
      <c r="D36089" s="32"/>
      <c r="G36089" s="32"/>
      <c r="I36089" s="7"/>
      <c r="J36089" s="7"/>
      <c r="K36089" s="7"/>
      <c r="N36089" s="7"/>
    </row>
    <row r="36090" spans="4:14" s="1" customFormat="1">
      <c r="D36090" s="32"/>
      <c r="G36090" s="32"/>
      <c r="I36090" s="7"/>
      <c r="J36090" s="7"/>
      <c r="K36090" s="7"/>
      <c r="N36090" s="7"/>
    </row>
    <row r="36091" spans="4:14" s="1" customFormat="1">
      <c r="D36091" s="32"/>
      <c r="G36091" s="32"/>
      <c r="I36091" s="7"/>
      <c r="J36091" s="7"/>
      <c r="K36091" s="7"/>
      <c r="N36091" s="7"/>
    </row>
    <row r="36092" spans="4:14" s="1" customFormat="1">
      <c r="D36092" s="32"/>
      <c r="G36092" s="32"/>
      <c r="I36092" s="7"/>
      <c r="J36092" s="7"/>
      <c r="K36092" s="7"/>
      <c r="N36092" s="7"/>
    </row>
    <row r="36093" spans="4:14" s="1" customFormat="1">
      <c r="D36093" s="32"/>
      <c r="G36093" s="32"/>
      <c r="I36093" s="7"/>
      <c r="J36093" s="7"/>
      <c r="K36093" s="7"/>
      <c r="N36093" s="7"/>
    </row>
    <row r="36094" spans="4:14" s="1" customFormat="1">
      <c r="D36094" s="32"/>
      <c r="G36094" s="32"/>
      <c r="I36094" s="7"/>
      <c r="J36094" s="7"/>
      <c r="K36094" s="7"/>
      <c r="N36094" s="7"/>
    </row>
    <row r="36095" spans="4:14" s="1" customFormat="1">
      <c r="D36095" s="32"/>
      <c r="G36095" s="32"/>
      <c r="I36095" s="7"/>
      <c r="J36095" s="7"/>
      <c r="K36095" s="7"/>
      <c r="N36095" s="7"/>
    </row>
    <row r="36096" spans="4:14" s="1" customFormat="1">
      <c r="D36096" s="32"/>
      <c r="G36096" s="32"/>
      <c r="I36096" s="7"/>
      <c r="J36096" s="7"/>
      <c r="K36096" s="7"/>
      <c r="N36096" s="7"/>
    </row>
    <row r="36097" spans="4:14" s="1" customFormat="1">
      <c r="D36097" s="32"/>
      <c r="G36097" s="32"/>
      <c r="I36097" s="7"/>
      <c r="J36097" s="7"/>
      <c r="K36097" s="7"/>
      <c r="N36097" s="7"/>
    </row>
    <row r="36098" spans="4:14" s="1" customFormat="1">
      <c r="D36098" s="32"/>
      <c r="G36098" s="32"/>
      <c r="I36098" s="7"/>
      <c r="J36098" s="7"/>
      <c r="K36098" s="7"/>
      <c r="N36098" s="7"/>
    </row>
    <row r="36099" spans="4:14" s="1" customFormat="1">
      <c r="D36099" s="32"/>
      <c r="G36099" s="32"/>
      <c r="I36099" s="7"/>
      <c r="J36099" s="7"/>
      <c r="K36099" s="7"/>
      <c r="N36099" s="7"/>
    </row>
    <row r="36100" spans="4:14" s="1" customFormat="1">
      <c r="D36100" s="32"/>
      <c r="G36100" s="32"/>
      <c r="I36100" s="7"/>
      <c r="J36100" s="7"/>
      <c r="K36100" s="7"/>
      <c r="N36100" s="7"/>
    </row>
    <row r="36101" spans="4:14" s="1" customFormat="1">
      <c r="D36101" s="32"/>
      <c r="G36101" s="32"/>
      <c r="I36101" s="7"/>
      <c r="J36101" s="7"/>
      <c r="K36101" s="7"/>
      <c r="N36101" s="7"/>
    </row>
    <row r="36102" spans="4:14" s="1" customFormat="1">
      <c r="D36102" s="32"/>
      <c r="G36102" s="32"/>
      <c r="I36102" s="7"/>
      <c r="J36102" s="7"/>
      <c r="K36102" s="7"/>
      <c r="N36102" s="7"/>
    </row>
    <row r="36103" spans="4:14" s="1" customFormat="1">
      <c r="D36103" s="32"/>
      <c r="G36103" s="32"/>
      <c r="I36103" s="7"/>
      <c r="J36103" s="7"/>
      <c r="K36103" s="7"/>
      <c r="N36103" s="7"/>
    </row>
    <row r="36104" spans="4:14" s="1" customFormat="1">
      <c r="D36104" s="32"/>
      <c r="G36104" s="32"/>
      <c r="I36104" s="7"/>
      <c r="J36104" s="7"/>
      <c r="K36104" s="7"/>
      <c r="N36104" s="7"/>
    </row>
    <row r="36105" spans="4:14" s="1" customFormat="1">
      <c r="D36105" s="32"/>
      <c r="G36105" s="32"/>
      <c r="I36105" s="7"/>
      <c r="J36105" s="7"/>
      <c r="K36105" s="7"/>
      <c r="N36105" s="7"/>
    </row>
    <row r="36106" spans="4:14" s="1" customFormat="1">
      <c r="D36106" s="32"/>
      <c r="G36106" s="32"/>
      <c r="I36106" s="7"/>
      <c r="J36106" s="7"/>
      <c r="K36106" s="7"/>
      <c r="N36106" s="7"/>
    </row>
    <row r="36107" spans="4:14" s="1" customFormat="1">
      <c r="D36107" s="32"/>
      <c r="G36107" s="32"/>
      <c r="I36107" s="7"/>
      <c r="J36107" s="7"/>
      <c r="K36107" s="7"/>
      <c r="N36107" s="7"/>
    </row>
    <row r="36108" spans="4:14" s="1" customFormat="1">
      <c r="D36108" s="32"/>
      <c r="G36108" s="32"/>
      <c r="I36108" s="7"/>
      <c r="J36108" s="7"/>
      <c r="K36108" s="7"/>
      <c r="N36108" s="7"/>
    </row>
    <row r="36109" spans="4:14" s="1" customFormat="1">
      <c r="D36109" s="32"/>
      <c r="G36109" s="32"/>
      <c r="I36109" s="7"/>
      <c r="J36109" s="7"/>
      <c r="K36109" s="7"/>
      <c r="N36109" s="7"/>
    </row>
    <row r="36110" spans="4:14" s="1" customFormat="1">
      <c r="D36110" s="32"/>
      <c r="G36110" s="32"/>
      <c r="I36110" s="7"/>
      <c r="J36110" s="7"/>
      <c r="K36110" s="7"/>
      <c r="N36110" s="7"/>
    </row>
    <row r="36111" spans="4:14" s="1" customFormat="1">
      <c r="D36111" s="32"/>
      <c r="G36111" s="32"/>
      <c r="I36111" s="7"/>
      <c r="J36111" s="7"/>
      <c r="K36111" s="7"/>
      <c r="N36111" s="7"/>
    </row>
    <row r="36112" spans="4:14" s="1" customFormat="1">
      <c r="D36112" s="32"/>
      <c r="G36112" s="32"/>
      <c r="I36112" s="7"/>
      <c r="J36112" s="7"/>
      <c r="K36112" s="7"/>
      <c r="N36112" s="7"/>
    </row>
    <row r="36113" spans="4:14" s="1" customFormat="1">
      <c r="D36113" s="32"/>
      <c r="G36113" s="32"/>
      <c r="I36113" s="7"/>
      <c r="J36113" s="7"/>
      <c r="K36113" s="7"/>
      <c r="N36113" s="7"/>
    </row>
    <row r="36114" spans="4:14" s="1" customFormat="1">
      <c r="D36114" s="32"/>
      <c r="G36114" s="32"/>
      <c r="I36114" s="7"/>
      <c r="J36114" s="7"/>
      <c r="K36114" s="7"/>
      <c r="N36114" s="7"/>
    </row>
    <row r="36115" spans="4:14" s="1" customFormat="1">
      <c r="D36115" s="32"/>
      <c r="G36115" s="32"/>
      <c r="I36115" s="7"/>
      <c r="J36115" s="7"/>
      <c r="K36115" s="7"/>
      <c r="N36115" s="7"/>
    </row>
    <row r="36116" spans="4:14" s="1" customFormat="1">
      <c r="D36116" s="32"/>
      <c r="G36116" s="32"/>
      <c r="I36116" s="7"/>
      <c r="J36116" s="7"/>
      <c r="K36116" s="7"/>
      <c r="N36116" s="7"/>
    </row>
    <row r="36117" spans="4:14" s="1" customFormat="1">
      <c r="D36117" s="32"/>
      <c r="G36117" s="32"/>
      <c r="I36117" s="7"/>
      <c r="J36117" s="7"/>
      <c r="K36117" s="7"/>
      <c r="N36117" s="7"/>
    </row>
    <row r="36118" spans="4:14" s="1" customFormat="1">
      <c r="D36118" s="32"/>
      <c r="G36118" s="32"/>
      <c r="I36118" s="7"/>
      <c r="J36118" s="7"/>
      <c r="K36118" s="7"/>
      <c r="N36118" s="7"/>
    </row>
    <row r="36119" spans="4:14" s="1" customFormat="1">
      <c r="D36119" s="32"/>
      <c r="G36119" s="32"/>
      <c r="I36119" s="7"/>
      <c r="J36119" s="7"/>
      <c r="K36119" s="7"/>
      <c r="N36119" s="7"/>
    </row>
    <row r="36120" spans="4:14" s="1" customFormat="1">
      <c r="D36120" s="32"/>
      <c r="G36120" s="32"/>
      <c r="I36120" s="7"/>
      <c r="J36120" s="7"/>
      <c r="K36120" s="7"/>
      <c r="N36120" s="7"/>
    </row>
    <row r="36121" spans="4:14" s="1" customFormat="1">
      <c r="D36121" s="32"/>
      <c r="G36121" s="32"/>
      <c r="I36121" s="7"/>
      <c r="J36121" s="7"/>
      <c r="K36121" s="7"/>
      <c r="N36121" s="7"/>
    </row>
    <row r="36122" spans="4:14" s="1" customFormat="1">
      <c r="D36122" s="32"/>
      <c r="G36122" s="32"/>
      <c r="I36122" s="7"/>
      <c r="J36122" s="7"/>
      <c r="K36122" s="7"/>
      <c r="N36122" s="7"/>
    </row>
    <row r="36123" spans="4:14" s="1" customFormat="1">
      <c r="D36123" s="32"/>
      <c r="G36123" s="32"/>
      <c r="I36123" s="7"/>
      <c r="J36123" s="7"/>
      <c r="K36123" s="7"/>
      <c r="N36123" s="7"/>
    </row>
    <row r="36124" spans="4:14" s="1" customFormat="1">
      <c r="D36124" s="32"/>
      <c r="G36124" s="32"/>
      <c r="I36124" s="7"/>
      <c r="J36124" s="7"/>
      <c r="K36124" s="7"/>
      <c r="N36124" s="7"/>
    </row>
    <row r="36125" spans="4:14" s="1" customFormat="1">
      <c r="D36125" s="32"/>
      <c r="G36125" s="32"/>
      <c r="I36125" s="7"/>
      <c r="J36125" s="7"/>
      <c r="K36125" s="7"/>
      <c r="N36125" s="7"/>
    </row>
    <row r="36126" spans="4:14" s="1" customFormat="1">
      <c r="D36126" s="32"/>
      <c r="G36126" s="32"/>
      <c r="I36126" s="7"/>
      <c r="J36126" s="7"/>
      <c r="K36126" s="7"/>
      <c r="N36126" s="7"/>
    </row>
    <row r="36127" spans="4:14" s="1" customFormat="1">
      <c r="D36127" s="32"/>
      <c r="G36127" s="32"/>
      <c r="I36127" s="7"/>
      <c r="J36127" s="7"/>
      <c r="K36127" s="7"/>
      <c r="N36127" s="7"/>
    </row>
    <row r="36128" spans="4:14" s="1" customFormat="1">
      <c r="D36128" s="32"/>
      <c r="G36128" s="32"/>
      <c r="I36128" s="7"/>
      <c r="J36128" s="7"/>
      <c r="K36128" s="7"/>
      <c r="N36128" s="7"/>
    </row>
    <row r="36129" spans="4:14" s="1" customFormat="1">
      <c r="D36129" s="32"/>
      <c r="G36129" s="32"/>
      <c r="I36129" s="7"/>
      <c r="J36129" s="7"/>
      <c r="K36129" s="7"/>
      <c r="N36129" s="7"/>
    </row>
    <row r="36130" spans="4:14" s="1" customFormat="1">
      <c r="D36130" s="32"/>
      <c r="G36130" s="32"/>
      <c r="I36130" s="7"/>
      <c r="J36130" s="7"/>
      <c r="K36130" s="7"/>
      <c r="N36130" s="7"/>
    </row>
    <row r="36131" spans="4:14" s="1" customFormat="1">
      <c r="D36131" s="32"/>
      <c r="G36131" s="32"/>
      <c r="I36131" s="7"/>
      <c r="J36131" s="7"/>
      <c r="K36131" s="7"/>
      <c r="N36131" s="7"/>
    </row>
    <row r="36132" spans="4:14" s="1" customFormat="1">
      <c r="D36132" s="32"/>
      <c r="G36132" s="32"/>
      <c r="I36132" s="7"/>
      <c r="J36132" s="7"/>
      <c r="K36132" s="7"/>
      <c r="N36132" s="7"/>
    </row>
    <row r="36133" spans="4:14" s="1" customFormat="1">
      <c r="D36133" s="32"/>
      <c r="G36133" s="32"/>
      <c r="I36133" s="7"/>
      <c r="J36133" s="7"/>
      <c r="K36133" s="7"/>
      <c r="N36133" s="7"/>
    </row>
    <row r="36134" spans="4:14" s="1" customFormat="1">
      <c r="D36134" s="32"/>
      <c r="G36134" s="32"/>
      <c r="I36134" s="7"/>
      <c r="J36134" s="7"/>
      <c r="K36134" s="7"/>
      <c r="N36134" s="7"/>
    </row>
    <row r="36135" spans="4:14" s="1" customFormat="1">
      <c r="D36135" s="32"/>
      <c r="G36135" s="32"/>
      <c r="I36135" s="7"/>
      <c r="J36135" s="7"/>
      <c r="K36135" s="7"/>
      <c r="N36135" s="7"/>
    </row>
    <row r="36136" spans="4:14" s="1" customFormat="1">
      <c r="D36136" s="32"/>
      <c r="G36136" s="32"/>
      <c r="I36136" s="7"/>
      <c r="J36136" s="7"/>
      <c r="K36136" s="7"/>
      <c r="N36136" s="7"/>
    </row>
    <row r="36137" spans="4:14" s="1" customFormat="1">
      <c r="D36137" s="32"/>
      <c r="G36137" s="32"/>
      <c r="I36137" s="7"/>
      <c r="J36137" s="7"/>
      <c r="K36137" s="7"/>
      <c r="N36137" s="7"/>
    </row>
    <row r="36138" spans="4:14" s="1" customFormat="1">
      <c r="D36138" s="32"/>
      <c r="G36138" s="32"/>
      <c r="I36138" s="7"/>
      <c r="J36138" s="7"/>
      <c r="K36138" s="7"/>
      <c r="N36138" s="7"/>
    </row>
    <row r="36139" spans="4:14" s="1" customFormat="1">
      <c r="D36139" s="32"/>
      <c r="G36139" s="32"/>
      <c r="I36139" s="7"/>
      <c r="J36139" s="7"/>
      <c r="K36139" s="7"/>
      <c r="N36139" s="7"/>
    </row>
    <row r="36140" spans="4:14" s="1" customFormat="1">
      <c r="D36140" s="32"/>
      <c r="G36140" s="32"/>
      <c r="I36140" s="7"/>
      <c r="J36140" s="7"/>
      <c r="K36140" s="7"/>
      <c r="N36140" s="7"/>
    </row>
    <row r="36141" spans="4:14" s="1" customFormat="1">
      <c r="D36141" s="32"/>
      <c r="G36141" s="32"/>
      <c r="I36141" s="7"/>
      <c r="J36141" s="7"/>
      <c r="K36141" s="7"/>
      <c r="N36141" s="7"/>
    </row>
    <row r="36142" spans="4:14" s="1" customFormat="1">
      <c r="D36142" s="32"/>
      <c r="G36142" s="32"/>
      <c r="I36142" s="7"/>
      <c r="J36142" s="7"/>
      <c r="K36142" s="7"/>
      <c r="N36142" s="7"/>
    </row>
    <row r="36143" spans="4:14" s="1" customFormat="1">
      <c r="D36143" s="32"/>
      <c r="G36143" s="32"/>
      <c r="I36143" s="7"/>
      <c r="J36143" s="7"/>
      <c r="K36143" s="7"/>
      <c r="N36143" s="7"/>
    </row>
    <row r="36144" spans="4:14" s="1" customFormat="1">
      <c r="D36144" s="32"/>
      <c r="G36144" s="32"/>
      <c r="I36144" s="7"/>
      <c r="J36144" s="7"/>
      <c r="K36144" s="7"/>
      <c r="N36144" s="7"/>
    </row>
    <row r="36145" spans="4:14" s="1" customFormat="1">
      <c r="D36145" s="32"/>
      <c r="G36145" s="32"/>
      <c r="I36145" s="7"/>
      <c r="J36145" s="7"/>
      <c r="K36145" s="7"/>
      <c r="N36145" s="7"/>
    </row>
    <row r="36146" spans="4:14" s="1" customFormat="1">
      <c r="D36146" s="32"/>
      <c r="G36146" s="32"/>
      <c r="I36146" s="7"/>
      <c r="J36146" s="7"/>
      <c r="K36146" s="7"/>
      <c r="N36146" s="7"/>
    </row>
    <row r="36147" spans="4:14" s="1" customFormat="1">
      <c r="D36147" s="32"/>
      <c r="G36147" s="32"/>
      <c r="I36147" s="7"/>
      <c r="J36147" s="7"/>
      <c r="K36147" s="7"/>
      <c r="N36147" s="7"/>
    </row>
    <row r="36148" spans="4:14" s="1" customFormat="1">
      <c r="D36148" s="32"/>
      <c r="G36148" s="32"/>
      <c r="I36148" s="7"/>
      <c r="J36148" s="7"/>
      <c r="K36148" s="7"/>
      <c r="N36148" s="7"/>
    </row>
    <row r="36149" spans="4:14" s="1" customFormat="1">
      <c r="D36149" s="32"/>
      <c r="G36149" s="32"/>
      <c r="I36149" s="7"/>
      <c r="J36149" s="7"/>
      <c r="K36149" s="7"/>
      <c r="N36149" s="7"/>
    </row>
    <row r="36150" spans="4:14" s="1" customFormat="1">
      <c r="D36150" s="32"/>
      <c r="G36150" s="32"/>
      <c r="I36150" s="7"/>
      <c r="J36150" s="7"/>
      <c r="K36150" s="7"/>
      <c r="N36150" s="7"/>
    </row>
    <row r="36151" spans="4:14" s="1" customFormat="1">
      <c r="D36151" s="32"/>
      <c r="G36151" s="32"/>
      <c r="I36151" s="7"/>
      <c r="J36151" s="7"/>
      <c r="K36151" s="7"/>
      <c r="N36151" s="7"/>
    </row>
    <row r="36152" spans="4:14" s="1" customFormat="1">
      <c r="D36152" s="32"/>
      <c r="G36152" s="32"/>
      <c r="I36152" s="7"/>
      <c r="J36152" s="7"/>
      <c r="K36152" s="7"/>
      <c r="N36152" s="7"/>
    </row>
    <row r="36153" spans="4:14" s="1" customFormat="1">
      <c r="D36153" s="32"/>
      <c r="G36153" s="32"/>
      <c r="I36153" s="7"/>
      <c r="J36153" s="7"/>
      <c r="K36153" s="7"/>
      <c r="N36153" s="7"/>
    </row>
    <row r="36154" spans="4:14" s="1" customFormat="1">
      <c r="D36154" s="32"/>
      <c r="G36154" s="32"/>
      <c r="I36154" s="7"/>
      <c r="J36154" s="7"/>
      <c r="K36154" s="7"/>
      <c r="N36154" s="7"/>
    </row>
    <row r="36155" spans="4:14" s="1" customFormat="1">
      <c r="D36155" s="32"/>
      <c r="G36155" s="32"/>
      <c r="I36155" s="7"/>
      <c r="J36155" s="7"/>
      <c r="K36155" s="7"/>
      <c r="N36155" s="7"/>
    </row>
    <row r="36156" spans="4:14" s="1" customFormat="1">
      <c r="D36156" s="32"/>
      <c r="G36156" s="32"/>
      <c r="I36156" s="7"/>
      <c r="J36156" s="7"/>
      <c r="K36156" s="7"/>
      <c r="N36156" s="7"/>
    </row>
    <row r="36157" spans="4:14" s="1" customFormat="1">
      <c r="D36157" s="32"/>
      <c r="G36157" s="32"/>
      <c r="I36157" s="7"/>
      <c r="J36157" s="7"/>
      <c r="K36157" s="7"/>
      <c r="N36157" s="7"/>
    </row>
    <row r="36158" spans="4:14" s="1" customFormat="1">
      <c r="D36158" s="32"/>
      <c r="G36158" s="32"/>
      <c r="I36158" s="7"/>
      <c r="J36158" s="7"/>
      <c r="K36158" s="7"/>
      <c r="N36158" s="7"/>
    </row>
    <row r="36159" spans="4:14" s="1" customFormat="1">
      <c r="D36159" s="32"/>
      <c r="G36159" s="32"/>
      <c r="I36159" s="7"/>
      <c r="J36159" s="7"/>
      <c r="K36159" s="7"/>
      <c r="N36159" s="7"/>
    </row>
    <row r="36160" spans="4:14" s="1" customFormat="1">
      <c r="D36160" s="32"/>
      <c r="G36160" s="32"/>
      <c r="I36160" s="7"/>
      <c r="J36160" s="7"/>
      <c r="K36160" s="7"/>
      <c r="N36160" s="7"/>
    </row>
    <row r="36161" spans="4:14" s="1" customFormat="1">
      <c r="D36161" s="32"/>
      <c r="G36161" s="32"/>
      <c r="I36161" s="7"/>
      <c r="J36161" s="7"/>
      <c r="K36161" s="7"/>
      <c r="N36161" s="7"/>
    </row>
    <row r="36162" spans="4:14" s="1" customFormat="1">
      <c r="D36162" s="32"/>
      <c r="G36162" s="32"/>
      <c r="I36162" s="7"/>
      <c r="J36162" s="7"/>
      <c r="K36162" s="7"/>
      <c r="N36162" s="7"/>
    </row>
    <row r="36163" spans="4:14" s="1" customFormat="1">
      <c r="D36163" s="32"/>
      <c r="G36163" s="32"/>
      <c r="I36163" s="7"/>
      <c r="J36163" s="7"/>
      <c r="K36163" s="7"/>
      <c r="N36163" s="7"/>
    </row>
    <row r="36164" spans="4:14" s="1" customFormat="1">
      <c r="D36164" s="32"/>
      <c r="G36164" s="32"/>
      <c r="I36164" s="7"/>
      <c r="J36164" s="7"/>
      <c r="K36164" s="7"/>
      <c r="N36164" s="7"/>
    </row>
    <row r="36165" spans="4:14" s="1" customFormat="1">
      <c r="D36165" s="32"/>
      <c r="G36165" s="32"/>
      <c r="I36165" s="7"/>
      <c r="J36165" s="7"/>
      <c r="K36165" s="7"/>
      <c r="N36165" s="7"/>
    </row>
    <row r="36166" spans="4:14" s="1" customFormat="1">
      <c r="D36166" s="32"/>
      <c r="G36166" s="32"/>
      <c r="I36166" s="7"/>
      <c r="J36166" s="7"/>
      <c r="K36166" s="7"/>
      <c r="N36166" s="7"/>
    </row>
    <row r="36167" spans="4:14" s="1" customFormat="1">
      <c r="D36167" s="32"/>
      <c r="G36167" s="32"/>
      <c r="I36167" s="7"/>
      <c r="J36167" s="7"/>
      <c r="K36167" s="7"/>
      <c r="N36167" s="7"/>
    </row>
    <row r="36168" spans="4:14" s="1" customFormat="1">
      <c r="D36168" s="32"/>
      <c r="G36168" s="32"/>
      <c r="I36168" s="7"/>
      <c r="J36168" s="7"/>
      <c r="K36168" s="7"/>
      <c r="N36168" s="7"/>
    </row>
    <row r="36169" spans="4:14" s="1" customFormat="1">
      <c r="D36169" s="32"/>
      <c r="G36169" s="32"/>
      <c r="I36169" s="7"/>
      <c r="J36169" s="7"/>
      <c r="K36169" s="7"/>
      <c r="N36169" s="7"/>
    </row>
    <row r="36170" spans="4:14" s="1" customFormat="1">
      <c r="D36170" s="32"/>
      <c r="G36170" s="32"/>
      <c r="I36170" s="7"/>
      <c r="J36170" s="7"/>
      <c r="K36170" s="7"/>
      <c r="N36170" s="7"/>
    </row>
    <row r="36171" spans="4:14" s="1" customFormat="1">
      <c r="D36171" s="32"/>
      <c r="G36171" s="32"/>
      <c r="I36171" s="7"/>
      <c r="J36171" s="7"/>
      <c r="K36171" s="7"/>
      <c r="N36171" s="7"/>
    </row>
    <row r="36172" spans="4:14" s="1" customFormat="1">
      <c r="D36172" s="32"/>
      <c r="G36172" s="32"/>
      <c r="I36172" s="7"/>
      <c r="J36172" s="7"/>
      <c r="K36172" s="7"/>
      <c r="N36172" s="7"/>
    </row>
    <row r="36173" spans="4:14" s="1" customFormat="1">
      <c r="D36173" s="32"/>
      <c r="G36173" s="32"/>
      <c r="I36173" s="7"/>
      <c r="J36173" s="7"/>
      <c r="K36173" s="7"/>
      <c r="N36173" s="7"/>
    </row>
    <row r="36174" spans="4:14" s="1" customFormat="1">
      <c r="D36174" s="32"/>
      <c r="G36174" s="32"/>
      <c r="I36174" s="7"/>
      <c r="J36174" s="7"/>
      <c r="K36174" s="7"/>
      <c r="N36174" s="7"/>
    </row>
    <row r="36175" spans="4:14" s="1" customFormat="1">
      <c r="D36175" s="32"/>
      <c r="G36175" s="32"/>
      <c r="I36175" s="7"/>
      <c r="J36175" s="7"/>
      <c r="K36175" s="7"/>
      <c r="N36175" s="7"/>
    </row>
    <row r="36176" spans="4:14" s="1" customFormat="1">
      <c r="D36176" s="32"/>
      <c r="G36176" s="32"/>
      <c r="I36176" s="7"/>
      <c r="J36176" s="7"/>
      <c r="K36176" s="7"/>
      <c r="N36176" s="7"/>
    </row>
    <row r="36177" spans="4:14" s="1" customFormat="1">
      <c r="D36177" s="32"/>
      <c r="G36177" s="32"/>
      <c r="I36177" s="7"/>
      <c r="J36177" s="7"/>
      <c r="K36177" s="7"/>
      <c r="N36177" s="7"/>
    </row>
    <row r="36178" spans="4:14" s="1" customFormat="1">
      <c r="D36178" s="32"/>
      <c r="G36178" s="32"/>
      <c r="I36178" s="7"/>
      <c r="J36178" s="7"/>
      <c r="K36178" s="7"/>
      <c r="N36178" s="7"/>
    </row>
    <row r="36179" spans="4:14" s="1" customFormat="1">
      <c r="D36179" s="32"/>
      <c r="G36179" s="32"/>
      <c r="I36179" s="7"/>
      <c r="J36179" s="7"/>
      <c r="K36179" s="7"/>
      <c r="N36179" s="7"/>
    </row>
    <row r="36180" spans="4:14" s="1" customFormat="1">
      <c r="D36180" s="32"/>
      <c r="G36180" s="32"/>
      <c r="I36180" s="7"/>
      <c r="J36180" s="7"/>
      <c r="K36180" s="7"/>
      <c r="N36180" s="7"/>
    </row>
    <row r="36181" spans="4:14" s="1" customFormat="1">
      <c r="D36181" s="32"/>
      <c r="G36181" s="32"/>
      <c r="I36181" s="7"/>
      <c r="J36181" s="7"/>
      <c r="K36181" s="7"/>
      <c r="N36181" s="7"/>
    </row>
    <row r="36182" spans="4:14" s="1" customFormat="1">
      <c r="D36182" s="32"/>
      <c r="G36182" s="32"/>
      <c r="I36182" s="7"/>
      <c r="J36182" s="7"/>
      <c r="K36182" s="7"/>
      <c r="N36182" s="7"/>
    </row>
    <row r="36183" spans="4:14" s="1" customFormat="1">
      <c r="D36183" s="32"/>
      <c r="G36183" s="32"/>
      <c r="I36183" s="7"/>
      <c r="J36183" s="7"/>
      <c r="K36183" s="7"/>
      <c r="N36183" s="7"/>
    </row>
    <row r="36184" spans="4:14" s="1" customFormat="1">
      <c r="D36184" s="32"/>
      <c r="G36184" s="32"/>
      <c r="I36184" s="7"/>
      <c r="J36184" s="7"/>
      <c r="K36184" s="7"/>
      <c r="N36184" s="7"/>
    </row>
    <row r="36185" spans="4:14" s="1" customFormat="1">
      <c r="D36185" s="32"/>
      <c r="G36185" s="32"/>
      <c r="I36185" s="7"/>
      <c r="J36185" s="7"/>
      <c r="K36185" s="7"/>
      <c r="N36185" s="7"/>
    </row>
    <row r="36186" spans="4:14" s="1" customFormat="1">
      <c r="D36186" s="32"/>
      <c r="G36186" s="32"/>
      <c r="I36186" s="7"/>
      <c r="J36186" s="7"/>
      <c r="K36186" s="7"/>
      <c r="N36186" s="7"/>
    </row>
    <row r="36187" spans="4:14" s="1" customFormat="1">
      <c r="D36187" s="32"/>
      <c r="G36187" s="32"/>
      <c r="I36187" s="7"/>
      <c r="J36187" s="7"/>
      <c r="K36187" s="7"/>
      <c r="N36187" s="7"/>
    </row>
    <row r="36188" spans="4:14" s="1" customFormat="1">
      <c r="D36188" s="32"/>
      <c r="G36188" s="32"/>
      <c r="I36188" s="7"/>
      <c r="J36188" s="7"/>
      <c r="K36188" s="7"/>
      <c r="N36188" s="7"/>
    </row>
    <row r="36189" spans="4:14" s="1" customFormat="1">
      <c r="D36189" s="32"/>
      <c r="G36189" s="32"/>
      <c r="I36189" s="7"/>
      <c r="J36189" s="7"/>
      <c r="K36189" s="7"/>
      <c r="N36189" s="7"/>
    </row>
    <row r="36190" spans="4:14" s="1" customFormat="1">
      <c r="D36190" s="32"/>
      <c r="G36190" s="32"/>
      <c r="I36190" s="7"/>
      <c r="J36190" s="7"/>
      <c r="K36190" s="7"/>
      <c r="N36190" s="7"/>
    </row>
    <row r="36191" spans="4:14" s="1" customFormat="1">
      <c r="D36191" s="32"/>
      <c r="G36191" s="32"/>
      <c r="I36191" s="7"/>
      <c r="J36191" s="7"/>
      <c r="K36191" s="7"/>
      <c r="N36191" s="7"/>
    </row>
    <row r="36192" spans="4:14" s="1" customFormat="1">
      <c r="D36192" s="32"/>
      <c r="G36192" s="32"/>
      <c r="I36192" s="7"/>
      <c r="J36192" s="7"/>
      <c r="K36192" s="7"/>
      <c r="N36192" s="7"/>
    </row>
    <row r="36193" spans="4:14" s="1" customFormat="1">
      <c r="D36193" s="32"/>
      <c r="G36193" s="32"/>
      <c r="I36193" s="7"/>
      <c r="J36193" s="7"/>
      <c r="K36193" s="7"/>
      <c r="N36193" s="7"/>
    </row>
    <row r="36194" spans="4:14" s="1" customFormat="1">
      <c r="D36194" s="32"/>
      <c r="G36194" s="32"/>
      <c r="I36194" s="7"/>
      <c r="J36194" s="7"/>
      <c r="K36194" s="7"/>
      <c r="N36194" s="7"/>
    </row>
    <row r="36195" spans="4:14" s="1" customFormat="1">
      <c r="D36195" s="32"/>
      <c r="G36195" s="32"/>
      <c r="I36195" s="7"/>
      <c r="J36195" s="7"/>
      <c r="K36195" s="7"/>
      <c r="N36195" s="7"/>
    </row>
    <row r="36196" spans="4:14" s="1" customFormat="1">
      <c r="D36196" s="32"/>
      <c r="G36196" s="32"/>
      <c r="I36196" s="7"/>
      <c r="J36196" s="7"/>
      <c r="K36196" s="7"/>
      <c r="N36196" s="7"/>
    </row>
    <row r="36197" spans="4:14" s="1" customFormat="1">
      <c r="D36197" s="32"/>
      <c r="G36197" s="32"/>
      <c r="I36197" s="7"/>
      <c r="J36197" s="7"/>
      <c r="K36197" s="7"/>
      <c r="N36197" s="7"/>
    </row>
    <row r="36198" spans="4:14" s="1" customFormat="1">
      <c r="D36198" s="32"/>
      <c r="G36198" s="32"/>
      <c r="I36198" s="7"/>
      <c r="J36198" s="7"/>
      <c r="K36198" s="7"/>
      <c r="N36198" s="7"/>
    </row>
    <row r="36199" spans="4:14" s="1" customFormat="1">
      <c r="D36199" s="32"/>
      <c r="G36199" s="32"/>
      <c r="I36199" s="7"/>
      <c r="J36199" s="7"/>
      <c r="K36199" s="7"/>
      <c r="N36199" s="7"/>
    </row>
    <row r="36200" spans="4:14" s="1" customFormat="1">
      <c r="D36200" s="32"/>
      <c r="G36200" s="32"/>
      <c r="I36200" s="7"/>
      <c r="J36200" s="7"/>
      <c r="K36200" s="7"/>
      <c r="N36200" s="7"/>
    </row>
    <row r="36201" spans="4:14" s="1" customFormat="1">
      <c r="D36201" s="32"/>
      <c r="G36201" s="32"/>
      <c r="I36201" s="7"/>
      <c r="J36201" s="7"/>
      <c r="K36201" s="7"/>
      <c r="N36201" s="7"/>
    </row>
    <row r="36202" spans="4:14" s="1" customFormat="1">
      <c r="D36202" s="32"/>
      <c r="G36202" s="32"/>
      <c r="I36202" s="7"/>
      <c r="J36202" s="7"/>
      <c r="K36202" s="7"/>
      <c r="N36202" s="7"/>
    </row>
    <row r="36203" spans="4:14" s="1" customFormat="1">
      <c r="D36203" s="32"/>
      <c r="G36203" s="32"/>
      <c r="I36203" s="7"/>
      <c r="J36203" s="7"/>
      <c r="K36203" s="7"/>
      <c r="N36203" s="7"/>
    </row>
    <row r="36204" spans="4:14" s="1" customFormat="1">
      <c r="D36204" s="32"/>
      <c r="G36204" s="32"/>
      <c r="I36204" s="7"/>
      <c r="J36204" s="7"/>
      <c r="K36204" s="7"/>
      <c r="N36204" s="7"/>
    </row>
    <row r="36205" spans="4:14" s="1" customFormat="1">
      <c r="D36205" s="32"/>
      <c r="G36205" s="32"/>
      <c r="I36205" s="7"/>
      <c r="J36205" s="7"/>
      <c r="K36205" s="7"/>
      <c r="N36205" s="7"/>
    </row>
    <row r="36206" spans="4:14" s="1" customFormat="1">
      <c r="D36206" s="32"/>
      <c r="G36206" s="32"/>
      <c r="I36206" s="7"/>
      <c r="J36206" s="7"/>
      <c r="K36206" s="7"/>
      <c r="N36206" s="7"/>
    </row>
    <row r="36207" spans="4:14" s="1" customFormat="1">
      <c r="D36207" s="32"/>
      <c r="G36207" s="32"/>
      <c r="I36207" s="7"/>
      <c r="J36207" s="7"/>
      <c r="K36207" s="7"/>
      <c r="N36207" s="7"/>
    </row>
    <row r="36208" spans="4:14" s="1" customFormat="1">
      <c r="D36208" s="32"/>
      <c r="G36208" s="32"/>
      <c r="I36208" s="7"/>
      <c r="J36208" s="7"/>
      <c r="K36208" s="7"/>
      <c r="N36208" s="7"/>
    </row>
    <row r="36209" spans="4:14" s="1" customFormat="1">
      <c r="D36209" s="32"/>
      <c r="G36209" s="32"/>
      <c r="I36209" s="7"/>
      <c r="J36209" s="7"/>
      <c r="K36209" s="7"/>
      <c r="N36209" s="7"/>
    </row>
    <row r="36210" spans="4:14" s="1" customFormat="1">
      <c r="D36210" s="32"/>
      <c r="G36210" s="32"/>
      <c r="I36210" s="7"/>
      <c r="J36210" s="7"/>
      <c r="K36210" s="7"/>
      <c r="N36210" s="7"/>
    </row>
    <row r="36211" spans="4:14" s="1" customFormat="1">
      <c r="D36211" s="32"/>
      <c r="G36211" s="32"/>
      <c r="I36211" s="7"/>
      <c r="J36211" s="7"/>
      <c r="K36211" s="7"/>
      <c r="N36211" s="7"/>
    </row>
    <row r="36212" spans="4:14" s="1" customFormat="1">
      <c r="D36212" s="32"/>
      <c r="G36212" s="32"/>
      <c r="I36212" s="7"/>
      <c r="J36212" s="7"/>
      <c r="K36212" s="7"/>
      <c r="N36212" s="7"/>
    </row>
    <row r="36213" spans="4:14" s="1" customFormat="1">
      <c r="D36213" s="32"/>
      <c r="G36213" s="32"/>
      <c r="I36213" s="7"/>
      <c r="J36213" s="7"/>
      <c r="K36213" s="7"/>
      <c r="N36213" s="7"/>
    </row>
    <row r="36214" spans="4:14" s="1" customFormat="1">
      <c r="D36214" s="32"/>
      <c r="G36214" s="32"/>
      <c r="I36214" s="7"/>
      <c r="J36214" s="7"/>
      <c r="K36214" s="7"/>
      <c r="N36214" s="7"/>
    </row>
    <row r="36215" spans="4:14" s="1" customFormat="1">
      <c r="D36215" s="32"/>
      <c r="G36215" s="32"/>
      <c r="I36215" s="7"/>
      <c r="J36215" s="7"/>
      <c r="K36215" s="7"/>
      <c r="N36215" s="7"/>
    </row>
    <row r="36216" spans="4:14" s="1" customFormat="1">
      <c r="D36216" s="32"/>
      <c r="G36216" s="32"/>
      <c r="I36216" s="7"/>
      <c r="J36216" s="7"/>
      <c r="K36216" s="7"/>
      <c r="N36216" s="7"/>
    </row>
    <row r="36217" spans="4:14" s="1" customFormat="1">
      <c r="D36217" s="32"/>
      <c r="G36217" s="32"/>
      <c r="I36217" s="7"/>
      <c r="J36217" s="7"/>
      <c r="K36217" s="7"/>
      <c r="N36217" s="7"/>
    </row>
    <row r="36218" spans="4:14" s="1" customFormat="1">
      <c r="D36218" s="32"/>
      <c r="G36218" s="32"/>
      <c r="I36218" s="7"/>
      <c r="J36218" s="7"/>
      <c r="K36218" s="7"/>
      <c r="N36218" s="7"/>
    </row>
    <row r="36219" spans="4:14" s="1" customFormat="1">
      <c r="D36219" s="32"/>
      <c r="G36219" s="32"/>
      <c r="I36219" s="7"/>
      <c r="J36219" s="7"/>
      <c r="K36219" s="7"/>
      <c r="N36219" s="7"/>
    </row>
    <row r="36220" spans="4:14" s="1" customFormat="1">
      <c r="D36220" s="32"/>
      <c r="G36220" s="32"/>
      <c r="I36220" s="7"/>
      <c r="J36220" s="7"/>
      <c r="K36220" s="7"/>
      <c r="N36220" s="7"/>
    </row>
    <row r="36221" spans="4:14" s="1" customFormat="1">
      <c r="D36221" s="32"/>
      <c r="G36221" s="32"/>
      <c r="I36221" s="7"/>
      <c r="J36221" s="7"/>
      <c r="K36221" s="7"/>
      <c r="N36221" s="7"/>
    </row>
    <row r="36222" spans="4:14" s="1" customFormat="1">
      <c r="D36222" s="32"/>
      <c r="G36222" s="32"/>
      <c r="I36222" s="7"/>
      <c r="J36222" s="7"/>
      <c r="K36222" s="7"/>
      <c r="N36222" s="7"/>
    </row>
    <row r="36223" spans="4:14" s="1" customFormat="1">
      <c r="D36223" s="32"/>
      <c r="G36223" s="32"/>
      <c r="I36223" s="7"/>
      <c r="J36223" s="7"/>
      <c r="K36223" s="7"/>
      <c r="N36223" s="7"/>
    </row>
    <row r="36224" spans="4:14" s="1" customFormat="1">
      <c r="D36224" s="32"/>
      <c r="G36224" s="32"/>
      <c r="I36224" s="7"/>
      <c r="J36224" s="7"/>
      <c r="K36224" s="7"/>
      <c r="N36224" s="7"/>
    </row>
    <row r="36225" spans="4:14" s="1" customFormat="1">
      <c r="D36225" s="32"/>
      <c r="G36225" s="32"/>
      <c r="I36225" s="7"/>
      <c r="J36225" s="7"/>
      <c r="K36225" s="7"/>
      <c r="N36225" s="7"/>
    </row>
    <row r="36226" spans="4:14" s="1" customFormat="1">
      <c r="D36226" s="32"/>
      <c r="G36226" s="32"/>
      <c r="I36226" s="7"/>
      <c r="J36226" s="7"/>
      <c r="K36226" s="7"/>
      <c r="N36226" s="7"/>
    </row>
    <row r="36227" spans="4:14" s="1" customFormat="1">
      <c r="D36227" s="32"/>
      <c r="G36227" s="32"/>
      <c r="I36227" s="7"/>
      <c r="J36227" s="7"/>
      <c r="K36227" s="7"/>
      <c r="N36227" s="7"/>
    </row>
    <row r="36228" spans="4:14" s="1" customFormat="1">
      <c r="D36228" s="32"/>
      <c r="G36228" s="32"/>
      <c r="I36228" s="7"/>
      <c r="J36228" s="7"/>
      <c r="K36228" s="7"/>
      <c r="N36228" s="7"/>
    </row>
    <row r="36229" spans="4:14" s="1" customFormat="1">
      <c r="D36229" s="32"/>
      <c r="G36229" s="32"/>
      <c r="I36229" s="7"/>
      <c r="J36229" s="7"/>
      <c r="K36229" s="7"/>
      <c r="N36229" s="7"/>
    </row>
    <row r="36230" spans="4:14" s="1" customFormat="1">
      <c r="D36230" s="32"/>
      <c r="G36230" s="32"/>
      <c r="I36230" s="7"/>
      <c r="J36230" s="7"/>
      <c r="K36230" s="7"/>
      <c r="N36230" s="7"/>
    </row>
    <row r="36231" spans="4:14" s="1" customFormat="1">
      <c r="D36231" s="32"/>
      <c r="G36231" s="32"/>
      <c r="I36231" s="7"/>
      <c r="J36231" s="7"/>
      <c r="K36231" s="7"/>
      <c r="N36231" s="7"/>
    </row>
    <row r="36232" spans="4:14" s="1" customFormat="1">
      <c r="D36232" s="32"/>
      <c r="G36232" s="32"/>
      <c r="I36232" s="7"/>
      <c r="J36232" s="7"/>
      <c r="K36232" s="7"/>
      <c r="N36232" s="7"/>
    </row>
    <row r="36233" spans="4:14" s="1" customFormat="1">
      <c r="D36233" s="32"/>
      <c r="G36233" s="32"/>
      <c r="I36233" s="7"/>
      <c r="J36233" s="7"/>
      <c r="K36233" s="7"/>
      <c r="N36233" s="7"/>
    </row>
    <row r="36234" spans="4:14" s="1" customFormat="1">
      <c r="D36234" s="32"/>
      <c r="G36234" s="32"/>
      <c r="I36234" s="7"/>
      <c r="J36234" s="7"/>
      <c r="K36234" s="7"/>
      <c r="N36234" s="7"/>
    </row>
    <row r="36235" spans="4:14" s="1" customFormat="1">
      <c r="D36235" s="32"/>
      <c r="G36235" s="32"/>
      <c r="I36235" s="7"/>
      <c r="J36235" s="7"/>
      <c r="K36235" s="7"/>
      <c r="N36235" s="7"/>
    </row>
    <row r="36236" spans="4:14" s="1" customFormat="1">
      <c r="D36236" s="32"/>
      <c r="G36236" s="32"/>
      <c r="I36236" s="7"/>
      <c r="J36236" s="7"/>
      <c r="K36236" s="7"/>
      <c r="N36236" s="7"/>
    </row>
    <row r="36237" spans="4:14" s="1" customFormat="1">
      <c r="D36237" s="32"/>
      <c r="G36237" s="32"/>
      <c r="I36237" s="7"/>
      <c r="J36237" s="7"/>
      <c r="K36237" s="7"/>
      <c r="N36237" s="7"/>
    </row>
    <row r="36238" spans="4:14" s="1" customFormat="1">
      <c r="D36238" s="32"/>
      <c r="G36238" s="32"/>
      <c r="I36238" s="7"/>
      <c r="J36238" s="7"/>
      <c r="K36238" s="7"/>
      <c r="N36238" s="7"/>
    </row>
    <row r="36239" spans="4:14" s="1" customFormat="1">
      <c r="D36239" s="32"/>
      <c r="G36239" s="32"/>
      <c r="I36239" s="7"/>
      <c r="J36239" s="7"/>
      <c r="K36239" s="7"/>
      <c r="N36239" s="7"/>
    </row>
    <row r="36240" spans="4:14" s="1" customFormat="1">
      <c r="D36240" s="32"/>
      <c r="G36240" s="32"/>
      <c r="I36240" s="7"/>
      <c r="J36240" s="7"/>
      <c r="K36240" s="7"/>
      <c r="N36240" s="7"/>
    </row>
    <row r="36241" spans="4:14" s="1" customFormat="1">
      <c r="D36241" s="32"/>
      <c r="G36241" s="32"/>
      <c r="I36241" s="7"/>
      <c r="J36241" s="7"/>
      <c r="K36241" s="7"/>
      <c r="N36241" s="7"/>
    </row>
    <row r="36242" spans="4:14" s="1" customFormat="1">
      <c r="D36242" s="32"/>
      <c r="G36242" s="32"/>
      <c r="I36242" s="7"/>
      <c r="J36242" s="7"/>
      <c r="K36242" s="7"/>
      <c r="N36242" s="7"/>
    </row>
    <row r="36243" spans="4:14" s="1" customFormat="1">
      <c r="D36243" s="32"/>
      <c r="G36243" s="32"/>
      <c r="I36243" s="7"/>
      <c r="J36243" s="7"/>
      <c r="K36243" s="7"/>
      <c r="N36243" s="7"/>
    </row>
    <row r="36244" spans="4:14" s="1" customFormat="1">
      <c r="D36244" s="32"/>
      <c r="G36244" s="32"/>
      <c r="I36244" s="7"/>
      <c r="J36244" s="7"/>
      <c r="K36244" s="7"/>
      <c r="N36244" s="7"/>
    </row>
    <row r="36245" spans="4:14" s="1" customFormat="1">
      <c r="D36245" s="32"/>
      <c r="G36245" s="32"/>
      <c r="I36245" s="7"/>
      <c r="J36245" s="7"/>
      <c r="K36245" s="7"/>
      <c r="N36245" s="7"/>
    </row>
    <row r="36246" spans="4:14" s="1" customFormat="1">
      <c r="D36246" s="32"/>
      <c r="G36246" s="32"/>
      <c r="I36246" s="7"/>
      <c r="J36246" s="7"/>
      <c r="K36246" s="7"/>
      <c r="N36246" s="7"/>
    </row>
    <row r="36247" spans="4:14" s="1" customFormat="1">
      <c r="D36247" s="32"/>
      <c r="G36247" s="32"/>
      <c r="I36247" s="7"/>
      <c r="J36247" s="7"/>
      <c r="K36247" s="7"/>
      <c r="N36247" s="7"/>
    </row>
    <row r="36248" spans="4:14" s="1" customFormat="1">
      <c r="D36248" s="32"/>
      <c r="G36248" s="32"/>
      <c r="I36248" s="7"/>
      <c r="J36248" s="7"/>
      <c r="K36248" s="7"/>
      <c r="N36248" s="7"/>
    </row>
    <row r="36249" spans="4:14" s="1" customFormat="1">
      <c r="D36249" s="32"/>
      <c r="G36249" s="32"/>
      <c r="I36249" s="7"/>
      <c r="J36249" s="7"/>
      <c r="K36249" s="7"/>
      <c r="N36249" s="7"/>
    </row>
    <row r="36250" spans="4:14" s="1" customFormat="1">
      <c r="D36250" s="32"/>
      <c r="G36250" s="32"/>
      <c r="I36250" s="7"/>
      <c r="J36250" s="7"/>
      <c r="K36250" s="7"/>
      <c r="N36250" s="7"/>
    </row>
    <row r="36251" spans="4:14" s="1" customFormat="1">
      <c r="D36251" s="32"/>
      <c r="G36251" s="32"/>
      <c r="I36251" s="7"/>
      <c r="J36251" s="7"/>
      <c r="K36251" s="7"/>
      <c r="N36251" s="7"/>
    </row>
    <row r="36252" spans="4:14" s="1" customFormat="1">
      <c r="D36252" s="32"/>
      <c r="G36252" s="32"/>
      <c r="I36252" s="7"/>
      <c r="J36252" s="7"/>
      <c r="K36252" s="7"/>
      <c r="N36252" s="7"/>
    </row>
    <row r="36253" spans="4:14" s="1" customFormat="1">
      <c r="D36253" s="32"/>
      <c r="G36253" s="32"/>
      <c r="I36253" s="7"/>
      <c r="J36253" s="7"/>
      <c r="K36253" s="7"/>
      <c r="N36253" s="7"/>
    </row>
    <row r="36254" spans="4:14" s="1" customFormat="1">
      <c r="D36254" s="32"/>
      <c r="G36254" s="32"/>
      <c r="I36254" s="7"/>
      <c r="J36254" s="7"/>
      <c r="K36254" s="7"/>
      <c r="N36254" s="7"/>
    </row>
    <row r="36255" spans="4:14" s="1" customFormat="1">
      <c r="D36255" s="32"/>
      <c r="G36255" s="32"/>
      <c r="I36255" s="7"/>
      <c r="J36255" s="7"/>
      <c r="K36255" s="7"/>
      <c r="N36255" s="7"/>
    </row>
    <row r="36256" spans="4:14" s="1" customFormat="1">
      <c r="D36256" s="32"/>
      <c r="G36256" s="32"/>
      <c r="I36256" s="7"/>
      <c r="J36256" s="7"/>
      <c r="K36256" s="7"/>
      <c r="N36256" s="7"/>
    </row>
    <row r="36257" spans="4:14" s="1" customFormat="1">
      <c r="D36257" s="32"/>
      <c r="G36257" s="32"/>
      <c r="I36257" s="7"/>
      <c r="J36257" s="7"/>
      <c r="K36257" s="7"/>
      <c r="N36257" s="7"/>
    </row>
    <row r="36258" spans="4:14" s="1" customFormat="1">
      <c r="D36258" s="32"/>
      <c r="G36258" s="32"/>
      <c r="I36258" s="7"/>
      <c r="J36258" s="7"/>
      <c r="K36258" s="7"/>
      <c r="N36258" s="7"/>
    </row>
    <row r="36259" spans="4:14" s="1" customFormat="1">
      <c r="D36259" s="32"/>
      <c r="G36259" s="32"/>
      <c r="I36259" s="7"/>
      <c r="J36259" s="7"/>
      <c r="K36259" s="7"/>
      <c r="N36259" s="7"/>
    </row>
    <row r="36260" spans="4:14" s="1" customFormat="1">
      <c r="D36260" s="32"/>
      <c r="G36260" s="32"/>
      <c r="I36260" s="7"/>
      <c r="J36260" s="7"/>
      <c r="K36260" s="7"/>
      <c r="N36260" s="7"/>
    </row>
    <row r="36261" spans="4:14" s="1" customFormat="1">
      <c r="D36261" s="32"/>
      <c r="G36261" s="32"/>
      <c r="I36261" s="7"/>
      <c r="J36261" s="7"/>
      <c r="K36261" s="7"/>
      <c r="N36261" s="7"/>
    </row>
    <row r="36262" spans="4:14" s="1" customFormat="1">
      <c r="D36262" s="32"/>
      <c r="G36262" s="32"/>
      <c r="I36262" s="7"/>
      <c r="J36262" s="7"/>
      <c r="K36262" s="7"/>
      <c r="N36262" s="7"/>
    </row>
    <row r="36263" spans="4:14" s="1" customFormat="1">
      <c r="D36263" s="32"/>
      <c r="G36263" s="32"/>
      <c r="I36263" s="7"/>
      <c r="J36263" s="7"/>
      <c r="K36263" s="7"/>
      <c r="N36263" s="7"/>
    </row>
    <row r="36264" spans="4:14" s="1" customFormat="1">
      <c r="D36264" s="32"/>
      <c r="G36264" s="32"/>
      <c r="I36264" s="7"/>
      <c r="J36264" s="7"/>
      <c r="K36264" s="7"/>
      <c r="N36264" s="7"/>
    </row>
    <row r="36265" spans="4:14" s="1" customFormat="1">
      <c r="D36265" s="32"/>
      <c r="G36265" s="32"/>
      <c r="I36265" s="7"/>
      <c r="J36265" s="7"/>
      <c r="K36265" s="7"/>
      <c r="N36265" s="7"/>
    </row>
    <row r="36266" spans="4:14" s="1" customFormat="1">
      <c r="D36266" s="32"/>
      <c r="G36266" s="32"/>
      <c r="I36266" s="7"/>
      <c r="J36266" s="7"/>
      <c r="K36266" s="7"/>
      <c r="N36266" s="7"/>
    </row>
    <row r="36267" spans="4:14" s="1" customFormat="1">
      <c r="D36267" s="32"/>
      <c r="G36267" s="32"/>
      <c r="I36267" s="7"/>
      <c r="J36267" s="7"/>
      <c r="K36267" s="7"/>
      <c r="N36267" s="7"/>
    </row>
    <row r="36268" spans="4:14" s="1" customFormat="1">
      <c r="D36268" s="32"/>
      <c r="G36268" s="32"/>
      <c r="I36268" s="7"/>
      <c r="J36268" s="7"/>
      <c r="K36268" s="7"/>
      <c r="N36268" s="7"/>
    </row>
    <row r="36269" spans="4:14" s="1" customFormat="1">
      <c r="D36269" s="32"/>
      <c r="G36269" s="32"/>
      <c r="I36269" s="7"/>
      <c r="J36269" s="7"/>
      <c r="K36269" s="7"/>
      <c r="N36269" s="7"/>
    </row>
    <row r="36270" spans="4:14" s="1" customFormat="1">
      <c r="D36270" s="32"/>
      <c r="G36270" s="32"/>
      <c r="I36270" s="7"/>
      <c r="J36270" s="7"/>
      <c r="K36270" s="7"/>
      <c r="N36270" s="7"/>
    </row>
    <row r="36271" spans="4:14" s="1" customFormat="1">
      <c r="D36271" s="32"/>
      <c r="G36271" s="32"/>
      <c r="I36271" s="7"/>
      <c r="J36271" s="7"/>
      <c r="K36271" s="7"/>
      <c r="N36271" s="7"/>
    </row>
    <row r="36272" spans="4:14" s="1" customFormat="1">
      <c r="D36272" s="32"/>
      <c r="G36272" s="32"/>
      <c r="I36272" s="7"/>
      <c r="J36272" s="7"/>
      <c r="K36272" s="7"/>
      <c r="N36272" s="7"/>
    </row>
    <row r="36273" spans="4:14" s="1" customFormat="1">
      <c r="D36273" s="32"/>
      <c r="G36273" s="32"/>
      <c r="I36273" s="7"/>
      <c r="J36273" s="7"/>
      <c r="K36273" s="7"/>
      <c r="N36273" s="7"/>
    </row>
    <row r="36274" spans="4:14" s="1" customFormat="1">
      <c r="D36274" s="32"/>
      <c r="G36274" s="32"/>
      <c r="I36274" s="7"/>
      <c r="J36274" s="7"/>
      <c r="K36274" s="7"/>
      <c r="N36274" s="7"/>
    </row>
    <row r="36275" spans="4:14" s="1" customFormat="1">
      <c r="D36275" s="32"/>
      <c r="G36275" s="32"/>
      <c r="I36275" s="7"/>
      <c r="J36275" s="7"/>
      <c r="K36275" s="7"/>
      <c r="N36275" s="7"/>
    </row>
    <row r="36276" spans="4:14" s="1" customFormat="1">
      <c r="D36276" s="32"/>
      <c r="G36276" s="32"/>
      <c r="I36276" s="7"/>
      <c r="J36276" s="7"/>
      <c r="K36276" s="7"/>
      <c r="N36276" s="7"/>
    </row>
    <row r="36277" spans="4:14" s="1" customFormat="1">
      <c r="D36277" s="32"/>
      <c r="G36277" s="32"/>
      <c r="I36277" s="7"/>
      <c r="J36277" s="7"/>
      <c r="K36277" s="7"/>
      <c r="N36277" s="7"/>
    </row>
    <row r="36278" spans="4:14" s="1" customFormat="1">
      <c r="D36278" s="32"/>
      <c r="G36278" s="32"/>
      <c r="I36278" s="7"/>
      <c r="J36278" s="7"/>
      <c r="K36278" s="7"/>
      <c r="N36278" s="7"/>
    </row>
    <row r="36279" spans="4:14" s="1" customFormat="1">
      <c r="D36279" s="32"/>
      <c r="G36279" s="32"/>
      <c r="I36279" s="7"/>
      <c r="J36279" s="7"/>
      <c r="K36279" s="7"/>
      <c r="N36279" s="7"/>
    </row>
    <row r="36280" spans="4:14" s="1" customFormat="1">
      <c r="D36280" s="32"/>
      <c r="G36280" s="32"/>
      <c r="I36280" s="7"/>
      <c r="J36280" s="7"/>
      <c r="K36280" s="7"/>
      <c r="N36280" s="7"/>
    </row>
    <row r="36281" spans="4:14" s="1" customFormat="1">
      <c r="D36281" s="32"/>
      <c r="G36281" s="32"/>
      <c r="I36281" s="7"/>
      <c r="J36281" s="7"/>
      <c r="K36281" s="7"/>
      <c r="N36281" s="7"/>
    </row>
    <row r="36282" spans="4:14" s="1" customFormat="1">
      <c r="D36282" s="32"/>
      <c r="G36282" s="32"/>
      <c r="I36282" s="7"/>
      <c r="J36282" s="7"/>
      <c r="K36282" s="7"/>
      <c r="N36282" s="7"/>
    </row>
    <row r="36283" spans="4:14" s="1" customFormat="1">
      <c r="D36283" s="32"/>
      <c r="G36283" s="32"/>
      <c r="I36283" s="7"/>
      <c r="J36283" s="7"/>
      <c r="K36283" s="7"/>
      <c r="N36283" s="7"/>
    </row>
    <row r="36284" spans="4:14" s="1" customFormat="1">
      <c r="D36284" s="32"/>
      <c r="G36284" s="32"/>
      <c r="I36284" s="7"/>
      <c r="J36284" s="7"/>
      <c r="K36284" s="7"/>
      <c r="N36284" s="7"/>
    </row>
    <row r="36285" spans="4:14" s="1" customFormat="1">
      <c r="D36285" s="32"/>
      <c r="G36285" s="32"/>
      <c r="I36285" s="7"/>
      <c r="J36285" s="7"/>
      <c r="K36285" s="7"/>
      <c r="N36285" s="7"/>
    </row>
    <row r="36286" spans="4:14" s="1" customFormat="1">
      <c r="D36286" s="32"/>
      <c r="G36286" s="32"/>
      <c r="I36286" s="7"/>
      <c r="J36286" s="7"/>
      <c r="K36286" s="7"/>
      <c r="N36286" s="7"/>
    </row>
    <row r="36287" spans="4:14" s="1" customFormat="1">
      <c r="D36287" s="32"/>
      <c r="G36287" s="32"/>
      <c r="I36287" s="7"/>
      <c r="J36287" s="7"/>
      <c r="K36287" s="7"/>
      <c r="N36287" s="7"/>
    </row>
    <row r="36288" spans="4:14" s="1" customFormat="1">
      <c r="D36288" s="32"/>
      <c r="G36288" s="32"/>
      <c r="I36288" s="7"/>
      <c r="J36288" s="7"/>
      <c r="K36288" s="7"/>
      <c r="N36288" s="7"/>
    </row>
    <row r="36289" spans="4:14" s="1" customFormat="1">
      <c r="D36289" s="32"/>
      <c r="G36289" s="32"/>
      <c r="I36289" s="7"/>
      <c r="J36289" s="7"/>
      <c r="K36289" s="7"/>
      <c r="N36289" s="7"/>
    </row>
    <row r="36290" spans="4:14" s="1" customFormat="1">
      <c r="D36290" s="32"/>
      <c r="G36290" s="32"/>
      <c r="I36290" s="7"/>
      <c r="J36290" s="7"/>
      <c r="K36290" s="7"/>
      <c r="N36290" s="7"/>
    </row>
    <row r="36291" spans="4:14" s="1" customFormat="1">
      <c r="D36291" s="32"/>
      <c r="G36291" s="32"/>
      <c r="I36291" s="7"/>
      <c r="J36291" s="7"/>
      <c r="K36291" s="7"/>
      <c r="N36291" s="7"/>
    </row>
    <row r="36292" spans="4:14" s="1" customFormat="1">
      <c r="D36292" s="32"/>
      <c r="G36292" s="32"/>
      <c r="I36292" s="7"/>
      <c r="J36292" s="7"/>
      <c r="K36292" s="7"/>
      <c r="N36292" s="7"/>
    </row>
    <row r="36293" spans="4:14" s="1" customFormat="1">
      <c r="D36293" s="32"/>
      <c r="G36293" s="32"/>
      <c r="I36293" s="7"/>
      <c r="J36293" s="7"/>
      <c r="K36293" s="7"/>
      <c r="N36293" s="7"/>
    </row>
    <row r="36294" spans="4:14" s="1" customFormat="1">
      <c r="D36294" s="32"/>
      <c r="G36294" s="32"/>
      <c r="I36294" s="7"/>
      <c r="J36294" s="7"/>
      <c r="K36294" s="7"/>
      <c r="N36294" s="7"/>
    </row>
    <row r="36295" spans="4:14" s="1" customFormat="1">
      <c r="D36295" s="32"/>
      <c r="G36295" s="32"/>
      <c r="I36295" s="7"/>
      <c r="J36295" s="7"/>
      <c r="K36295" s="7"/>
      <c r="N36295" s="7"/>
    </row>
    <row r="36296" spans="4:14" s="1" customFormat="1">
      <c r="D36296" s="32"/>
      <c r="G36296" s="32"/>
      <c r="I36296" s="7"/>
      <c r="J36296" s="7"/>
      <c r="K36296" s="7"/>
      <c r="N36296" s="7"/>
    </row>
    <row r="36297" spans="4:14" s="1" customFormat="1">
      <c r="D36297" s="32"/>
      <c r="G36297" s="32"/>
      <c r="I36297" s="7"/>
      <c r="J36297" s="7"/>
      <c r="K36297" s="7"/>
      <c r="N36297" s="7"/>
    </row>
    <row r="36298" spans="4:14" s="1" customFormat="1">
      <c r="D36298" s="32"/>
      <c r="G36298" s="32"/>
      <c r="I36298" s="7"/>
      <c r="J36298" s="7"/>
      <c r="K36298" s="7"/>
      <c r="N36298" s="7"/>
    </row>
    <row r="36299" spans="4:14" s="1" customFormat="1">
      <c r="D36299" s="32"/>
      <c r="G36299" s="32"/>
      <c r="I36299" s="7"/>
      <c r="J36299" s="7"/>
      <c r="K36299" s="7"/>
      <c r="N36299" s="7"/>
    </row>
    <row r="36300" spans="4:14" s="1" customFormat="1">
      <c r="D36300" s="32"/>
      <c r="G36300" s="32"/>
      <c r="I36300" s="7"/>
      <c r="J36300" s="7"/>
      <c r="K36300" s="7"/>
      <c r="N36300" s="7"/>
    </row>
    <row r="36301" spans="4:14" s="1" customFormat="1">
      <c r="D36301" s="32"/>
      <c r="G36301" s="32"/>
      <c r="I36301" s="7"/>
      <c r="J36301" s="7"/>
      <c r="K36301" s="7"/>
      <c r="N36301" s="7"/>
    </row>
    <row r="36302" spans="4:14" s="1" customFormat="1">
      <c r="D36302" s="32"/>
      <c r="G36302" s="32"/>
      <c r="I36302" s="7"/>
      <c r="J36302" s="7"/>
      <c r="K36302" s="7"/>
      <c r="N36302" s="7"/>
    </row>
    <row r="36303" spans="4:14" s="1" customFormat="1">
      <c r="D36303" s="32"/>
      <c r="G36303" s="32"/>
      <c r="I36303" s="7"/>
      <c r="J36303" s="7"/>
      <c r="K36303" s="7"/>
      <c r="N36303" s="7"/>
    </row>
    <row r="36304" spans="4:14" s="1" customFormat="1">
      <c r="D36304" s="32"/>
      <c r="G36304" s="32"/>
      <c r="I36304" s="7"/>
      <c r="J36304" s="7"/>
      <c r="K36304" s="7"/>
      <c r="N36304" s="7"/>
    </row>
    <row r="36305" spans="4:14" s="1" customFormat="1">
      <c r="D36305" s="32"/>
      <c r="G36305" s="32"/>
      <c r="I36305" s="7"/>
      <c r="J36305" s="7"/>
      <c r="K36305" s="7"/>
      <c r="N36305" s="7"/>
    </row>
    <row r="36306" spans="4:14" s="1" customFormat="1">
      <c r="D36306" s="32"/>
      <c r="G36306" s="32"/>
      <c r="I36306" s="7"/>
      <c r="J36306" s="7"/>
      <c r="K36306" s="7"/>
      <c r="N36306" s="7"/>
    </row>
    <row r="36307" spans="4:14" s="1" customFormat="1">
      <c r="D36307" s="32"/>
      <c r="G36307" s="32"/>
      <c r="I36307" s="7"/>
      <c r="J36307" s="7"/>
      <c r="K36307" s="7"/>
      <c r="N36307" s="7"/>
    </row>
    <row r="36308" spans="4:14" s="1" customFormat="1">
      <c r="D36308" s="32"/>
      <c r="G36308" s="32"/>
      <c r="I36308" s="7"/>
      <c r="J36308" s="7"/>
      <c r="K36308" s="7"/>
      <c r="N36308" s="7"/>
    </row>
    <row r="36309" spans="4:14" s="1" customFormat="1">
      <c r="D36309" s="32"/>
      <c r="G36309" s="32"/>
      <c r="I36309" s="7"/>
      <c r="J36309" s="7"/>
      <c r="K36309" s="7"/>
      <c r="N36309" s="7"/>
    </row>
    <row r="36310" spans="4:14" s="1" customFormat="1">
      <c r="D36310" s="32"/>
      <c r="G36310" s="32"/>
      <c r="I36310" s="7"/>
      <c r="J36310" s="7"/>
      <c r="K36310" s="7"/>
      <c r="N36310" s="7"/>
    </row>
    <row r="36311" spans="4:14" s="1" customFormat="1">
      <c r="D36311" s="32"/>
      <c r="G36311" s="32"/>
      <c r="I36311" s="7"/>
      <c r="J36311" s="7"/>
      <c r="K36311" s="7"/>
      <c r="N36311" s="7"/>
    </row>
    <row r="36312" spans="4:14" s="1" customFormat="1">
      <c r="D36312" s="32"/>
      <c r="G36312" s="32"/>
      <c r="I36312" s="7"/>
      <c r="J36312" s="7"/>
      <c r="K36312" s="7"/>
      <c r="N36312" s="7"/>
    </row>
    <row r="36313" spans="4:14" s="1" customFormat="1">
      <c r="D36313" s="32"/>
      <c r="G36313" s="32"/>
      <c r="I36313" s="7"/>
      <c r="J36313" s="7"/>
      <c r="K36313" s="7"/>
      <c r="N36313" s="7"/>
    </row>
    <row r="36314" spans="4:14" s="1" customFormat="1">
      <c r="D36314" s="32"/>
      <c r="G36314" s="32"/>
      <c r="I36314" s="7"/>
      <c r="J36314" s="7"/>
      <c r="K36314" s="7"/>
      <c r="N36314" s="7"/>
    </row>
    <row r="36315" spans="4:14" s="1" customFormat="1">
      <c r="D36315" s="32"/>
      <c r="G36315" s="32"/>
      <c r="I36315" s="7"/>
      <c r="J36315" s="7"/>
      <c r="K36315" s="7"/>
      <c r="N36315" s="7"/>
    </row>
    <row r="36316" spans="4:14" s="1" customFormat="1">
      <c r="D36316" s="32"/>
      <c r="G36316" s="32"/>
      <c r="I36316" s="7"/>
      <c r="J36316" s="7"/>
      <c r="K36316" s="7"/>
      <c r="N36316" s="7"/>
    </row>
    <row r="36317" spans="4:14" s="1" customFormat="1">
      <c r="D36317" s="32"/>
      <c r="G36317" s="32"/>
      <c r="I36317" s="7"/>
      <c r="J36317" s="7"/>
      <c r="K36317" s="7"/>
      <c r="N36317" s="7"/>
    </row>
    <row r="36318" spans="4:14" s="1" customFormat="1">
      <c r="D36318" s="32"/>
      <c r="G36318" s="32"/>
      <c r="I36318" s="7"/>
      <c r="J36318" s="7"/>
      <c r="K36318" s="7"/>
      <c r="N36318" s="7"/>
    </row>
    <row r="36319" spans="4:14" s="1" customFormat="1">
      <c r="D36319" s="32"/>
      <c r="G36319" s="32"/>
      <c r="I36319" s="7"/>
      <c r="J36319" s="7"/>
      <c r="K36319" s="7"/>
      <c r="N36319" s="7"/>
    </row>
    <row r="36320" spans="4:14" s="1" customFormat="1">
      <c r="D36320" s="32"/>
      <c r="G36320" s="32"/>
      <c r="I36320" s="7"/>
      <c r="J36320" s="7"/>
      <c r="K36320" s="7"/>
      <c r="N36320" s="7"/>
    </row>
    <row r="36321" spans="4:14" s="1" customFormat="1">
      <c r="D36321" s="32"/>
      <c r="G36321" s="32"/>
      <c r="I36321" s="7"/>
      <c r="J36321" s="7"/>
      <c r="K36321" s="7"/>
      <c r="N36321" s="7"/>
    </row>
    <row r="36322" spans="4:14" s="1" customFormat="1">
      <c r="D36322" s="32"/>
      <c r="G36322" s="32"/>
      <c r="I36322" s="7"/>
      <c r="J36322" s="7"/>
      <c r="K36322" s="7"/>
      <c r="N36322" s="7"/>
    </row>
    <row r="36323" spans="4:14" s="1" customFormat="1">
      <c r="D36323" s="32"/>
      <c r="G36323" s="32"/>
      <c r="I36323" s="7"/>
      <c r="J36323" s="7"/>
      <c r="K36323" s="7"/>
      <c r="N36323" s="7"/>
    </row>
    <row r="36324" spans="4:14" s="1" customFormat="1">
      <c r="D36324" s="32"/>
      <c r="G36324" s="32"/>
      <c r="I36324" s="7"/>
      <c r="J36324" s="7"/>
      <c r="K36324" s="7"/>
      <c r="N36324" s="7"/>
    </row>
    <row r="36325" spans="4:14" s="1" customFormat="1">
      <c r="D36325" s="32"/>
      <c r="G36325" s="32"/>
      <c r="I36325" s="7"/>
      <c r="J36325" s="7"/>
      <c r="K36325" s="7"/>
      <c r="N36325" s="7"/>
    </row>
    <row r="36326" spans="4:14" s="1" customFormat="1">
      <c r="D36326" s="32"/>
      <c r="G36326" s="32"/>
      <c r="I36326" s="7"/>
      <c r="J36326" s="7"/>
      <c r="K36326" s="7"/>
      <c r="N36326" s="7"/>
    </row>
    <row r="36327" spans="4:14" s="1" customFormat="1">
      <c r="D36327" s="32"/>
      <c r="G36327" s="32"/>
      <c r="I36327" s="7"/>
      <c r="J36327" s="7"/>
      <c r="K36327" s="7"/>
      <c r="N36327" s="7"/>
    </row>
    <row r="36328" spans="4:14" s="1" customFormat="1">
      <c r="D36328" s="32"/>
      <c r="G36328" s="32"/>
      <c r="I36328" s="7"/>
      <c r="J36328" s="7"/>
      <c r="K36328" s="7"/>
      <c r="N36328" s="7"/>
    </row>
    <row r="36329" spans="4:14" s="1" customFormat="1">
      <c r="D36329" s="32"/>
      <c r="G36329" s="32"/>
      <c r="I36329" s="7"/>
      <c r="J36329" s="7"/>
      <c r="K36329" s="7"/>
      <c r="N36329" s="7"/>
    </row>
    <row r="36330" spans="4:14" s="1" customFormat="1">
      <c r="D36330" s="32"/>
      <c r="G36330" s="32"/>
      <c r="I36330" s="7"/>
      <c r="J36330" s="7"/>
      <c r="K36330" s="7"/>
      <c r="N36330" s="7"/>
    </row>
    <row r="36331" spans="4:14" s="1" customFormat="1">
      <c r="D36331" s="32"/>
      <c r="G36331" s="32"/>
      <c r="I36331" s="7"/>
      <c r="J36331" s="7"/>
      <c r="K36331" s="7"/>
      <c r="N36331" s="7"/>
    </row>
    <row r="36332" spans="4:14" s="1" customFormat="1">
      <c r="D36332" s="32"/>
      <c r="G36332" s="32"/>
      <c r="I36332" s="7"/>
      <c r="J36332" s="7"/>
      <c r="K36332" s="7"/>
      <c r="N36332" s="7"/>
    </row>
    <row r="36333" spans="4:14" s="1" customFormat="1">
      <c r="D36333" s="32"/>
      <c r="G36333" s="32"/>
      <c r="I36333" s="7"/>
      <c r="J36333" s="7"/>
      <c r="K36333" s="7"/>
      <c r="N36333" s="7"/>
    </row>
    <row r="36334" spans="4:14" s="1" customFormat="1">
      <c r="D36334" s="32"/>
      <c r="G36334" s="32"/>
      <c r="I36334" s="7"/>
      <c r="J36334" s="7"/>
      <c r="K36334" s="7"/>
      <c r="N36334" s="7"/>
    </row>
    <row r="36335" spans="4:14" s="1" customFormat="1">
      <c r="D36335" s="32"/>
      <c r="G36335" s="32"/>
      <c r="I36335" s="7"/>
      <c r="J36335" s="7"/>
      <c r="K36335" s="7"/>
      <c r="N36335" s="7"/>
    </row>
    <row r="36336" spans="4:14" s="1" customFormat="1">
      <c r="D36336" s="32"/>
      <c r="G36336" s="32"/>
      <c r="I36336" s="7"/>
      <c r="J36336" s="7"/>
      <c r="K36336" s="7"/>
      <c r="N36336" s="7"/>
    </row>
    <row r="36337" spans="4:14" s="1" customFormat="1">
      <c r="D36337" s="32"/>
      <c r="G36337" s="32"/>
      <c r="I36337" s="7"/>
      <c r="J36337" s="7"/>
      <c r="K36337" s="7"/>
      <c r="N36337" s="7"/>
    </row>
    <row r="36338" spans="4:14" s="1" customFormat="1">
      <c r="D36338" s="32"/>
      <c r="G36338" s="32"/>
      <c r="I36338" s="7"/>
      <c r="J36338" s="7"/>
      <c r="K36338" s="7"/>
      <c r="N36338" s="7"/>
    </row>
    <row r="36339" spans="4:14" s="1" customFormat="1">
      <c r="D36339" s="32"/>
      <c r="G36339" s="32"/>
      <c r="I36339" s="7"/>
      <c r="J36339" s="7"/>
      <c r="K36339" s="7"/>
      <c r="N36339" s="7"/>
    </row>
    <row r="36340" spans="4:14" s="1" customFormat="1">
      <c r="D36340" s="32"/>
      <c r="G36340" s="32"/>
      <c r="I36340" s="7"/>
      <c r="J36340" s="7"/>
      <c r="K36340" s="7"/>
      <c r="N36340" s="7"/>
    </row>
    <row r="36341" spans="4:14" s="1" customFormat="1">
      <c r="D36341" s="32"/>
      <c r="G36341" s="32"/>
      <c r="I36341" s="7"/>
      <c r="J36341" s="7"/>
      <c r="K36341" s="7"/>
      <c r="N36341" s="7"/>
    </row>
    <row r="36342" spans="4:14" s="1" customFormat="1">
      <c r="D36342" s="32"/>
      <c r="G36342" s="32"/>
      <c r="I36342" s="7"/>
      <c r="J36342" s="7"/>
      <c r="K36342" s="7"/>
      <c r="N36342" s="7"/>
    </row>
    <row r="36343" spans="4:14" s="1" customFormat="1">
      <c r="D36343" s="32"/>
      <c r="G36343" s="32"/>
      <c r="I36343" s="7"/>
      <c r="J36343" s="7"/>
      <c r="K36343" s="7"/>
      <c r="N36343" s="7"/>
    </row>
    <row r="36344" spans="4:14" s="1" customFormat="1">
      <c r="D36344" s="32"/>
      <c r="G36344" s="32"/>
      <c r="I36344" s="7"/>
      <c r="J36344" s="7"/>
      <c r="K36344" s="7"/>
      <c r="N36344" s="7"/>
    </row>
    <row r="36345" spans="4:14" s="1" customFormat="1">
      <c r="D36345" s="32"/>
      <c r="G36345" s="32"/>
      <c r="I36345" s="7"/>
      <c r="J36345" s="7"/>
      <c r="K36345" s="7"/>
      <c r="N36345" s="7"/>
    </row>
    <row r="36346" spans="4:14" s="1" customFormat="1">
      <c r="D36346" s="32"/>
      <c r="G36346" s="32"/>
      <c r="I36346" s="7"/>
      <c r="J36346" s="7"/>
      <c r="K36346" s="7"/>
      <c r="N36346" s="7"/>
    </row>
    <row r="36347" spans="4:14" s="1" customFormat="1">
      <c r="D36347" s="32"/>
      <c r="G36347" s="32"/>
      <c r="I36347" s="7"/>
      <c r="J36347" s="7"/>
      <c r="K36347" s="7"/>
      <c r="N36347" s="7"/>
    </row>
    <row r="36348" spans="4:14" s="1" customFormat="1">
      <c r="D36348" s="32"/>
      <c r="G36348" s="32"/>
      <c r="I36348" s="7"/>
      <c r="J36348" s="7"/>
      <c r="K36348" s="7"/>
      <c r="N36348" s="7"/>
    </row>
    <row r="36349" spans="4:14" s="1" customFormat="1">
      <c r="D36349" s="32"/>
      <c r="G36349" s="32"/>
      <c r="I36349" s="7"/>
      <c r="J36349" s="7"/>
      <c r="K36349" s="7"/>
      <c r="N36349" s="7"/>
    </row>
    <row r="36350" spans="4:14" s="1" customFormat="1">
      <c r="D36350" s="32"/>
      <c r="G36350" s="32"/>
      <c r="I36350" s="7"/>
      <c r="J36350" s="7"/>
      <c r="K36350" s="7"/>
      <c r="N36350" s="7"/>
    </row>
    <row r="36351" spans="4:14" s="1" customFormat="1">
      <c r="D36351" s="32"/>
      <c r="G36351" s="32"/>
      <c r="I36351" s="7"/>
      <c r="J36351" s="7"/>
      <c r="K36351" s="7"/>
      <c r="N36351" s="7"/>
    </row>
    <row r="36352" spans="4:14" s="1" customFormat="1">
      <c r="D36352" s="32"/>
      <c r="G36352" s="32"/>
      <c r="I36352" s="7"/>
      <c r="J36352" s="7"/>
      <c r="K36352" s="7"/>
      <c r="N36352" s="7"/>
    </row>
    <row r="36353" spans="4:14" s="1" customFormat="1">
      <c r="D36353" s="32"/>
      <c r="G36353" s="32"/>
      <c r="I36353" s="7"/>
      <c r="J36353" s="7"/>
      <c r="K36353" s="7"/>
      <c r="N36353" s="7"/>
    </row>
    <row r="36354" spans="4:14" s="1" customFormat="1">
      <c r="D36354" s="32"/>
      <c r="G36354" s="32"/>
      <c r="I36354" s="7"/>
      <c r="J36354" s="7"/>
      <c r="K36354" s="7"/>
      <c r="N36354" s="7"/>
    </row>
    <row r="36355" spans="4:14" s="1" customFormat="1">
      <c r="D36355" s="32"/>
      <c r="G36355" s="32"/>
      <c r="I36355" s="7"/>
      <c r="J36355" s="7"/>
      <c r="K36355" s="7"/>
      <c r="N36355" s="7"/>
    </row>
    <row r="36356" spans="4:14" s="1" customFormat="1">
      <c r="D36356" s="32"/>
      <c r="G36356" s="32"/>
      <c r="I36356" s="7"/>
      <c r="J36356" s="7"/>
      <c r="K36356" s="7"/>
      <c r="N36356" s="7"/>
    </row>
    <row r="36357" spans="4:14" s="1" customFormat="1">
      <c r="D36357" s="32"/>
      <c r="G36357" s="32"/>
      <c r="I36357" s="7"/>
      <c r="J36357" s="7"/>
      <c r="K36357" s="7"/>
      <c r="N36357" s="7"/>
    </row>
    <row r="36358" spans="4:14" s="1" customFormat="1">
      <c r="D36358" s="32"/>
      <c r="G36358" s="32"/>
      <c r="I36358" s="7"/>
      <c r="J36358" s="7"/>
      <c r="K36358" s="7"/>
      <c r="N36358" s="7"/>
    </row>
    <row r="36359" spans="4:14" s="1" customFormat="1">
      <c r="D36359" s="32"/>
      <c r="G36359" s="32"/>
      <c r="I36359" s="7"/>
      <c r="J36359" s="7"/>
      <c r="K36359" s="7"/>
      <c r="N36359" s="7"/>
    </row>
    <row r="36360" spans="4:14" s="1" customFormat="1">
      <c r="D36360" s="32"/>
      <c r="G36360" s="32"/>
      <c r="I36360" s="7"/>
      <c r="J36360" s="7"/>
      <c r="K36360" s="7"/>
      <c r="N36360" s="7"/>
    </row>
    <row r="36361" spans="4:14" s="1" customFormat="1">
      <c r="D36361" s="32"/>
      <c r="G36361" s="32"/>
      <c r="I36361" s="7"/>
      <c r="J36361" s="7"/>
      <c r="K36361" s="7"/>
      <c r="N36361" s="7"/>
    </row>
    <row r="36362" spans="4:14" s="1" customFormat="1">
      <c r="D36362" s="32"/>
      <c r="G36362" s="32"/>
      <c r="I36362" s="7"/>
      <c r="J36362" s="7"/>
      <c r="K36362" s="7"/>
      <c r="N36362" s="7"/>
    </row>
    <row r="36363" spans="4:14" s="1" customFormat="1">
      <c r="D36363" s="32"/>
      <c r="G36363" s="32"/>
      <c r="I36363" s="7"/>
      <c r="J36363" s="7"/>
      <c r="K36363" s="7"/>
      <c r="N36363" s="7"/>
    </row>
    <row r="36364" spans="4:14" s="1" customFormat="1">
      <c r="D36364" s="32"/>
      <c r="G36364" s="32"/>
      <c r="I36364" s="7"/>
      <c r="J36364" s="7"/>
      <c r="K36364" s="7"/>
      <c r="N36364" s="7"/>
    </row>
    <row r="36365" spans="4:14" s="1" customFormat="1">
      <c r="D36365" s="32"/>
      <c r="G36365" s="32"/>
      <c r="I36365" s="7"/>
      <c r="J36365" s="7"/>
      <c r="K36365" s="7"/>
      <c r="N36365" s="7"/>
    </row>
    <row r="36366" spans="4:14" s="1" customFormat="1">
      <c r="D36366" s="32"/>
      <c r="G36366" s="32"/>
      <c r="I36366" s="7"/>
      <c r="J36366" s="7"/>
      <c r="K36366" s="7"/>
      <c r="N36366" s="7"/>
    </row>
    <row r="36367" spans="4:14" s="1" customFormat="1">
      <c r="D36367" s="32"/>
      <c r="G36367" s="32"/>
      <c r="I36367" s="7"/>
      <c r="J36367" s="7"/>
      <c r="K36367" s="7"/>
      <c r="N36367" s="7"/>
    </row>
    <row r="36368" spans="4:14" s="1" customFormat="1">
      <c r="D36368" s="32"/>
      <c r="G36368" s="32"/>
      <c r="I36368" s="7"/>
      <c r="J36368" s="7"/>
      <c r="K36368" s="7"/>
      <c r="N36368" s="7"/>
    </row>
    <row r="36369" spans="4:14" s="1" customFormat="1">
      <c r="D36369" s="32"/>
      <c r="G36369" s="32"/>
      <c r="I36369" s="7"/>
      <c r="J36369" s="7"/>
      <c r="K36369" s="7"/>
      <c r="N36369" s="7"/>
    </row>
    <row r="36370" spans="4:14" s="1" customFormat="1">
      <c r="D36370" s="32"/>
      <c r="G36370" s="32"/>
      <c r="I36370" s="7"/>
      <c r="J36370" s="7"/>
      <c r="K36370" s="7"/>
      <c r="N36370" s="7"/>
    </row>
    <row r="36371" spans="4:14" s="1" customFormat="1">
      <c r="D36371" s="32"/>
      <c r="G36371" s="32"/>
      <c r="I36371" s="7"/>
      <c r="J36371" s="7"/>
      <c r="K36371" s="7"/>
      <c r="N36371" s="7"/>
    </row>
    <row r="36372" spans="4:14" s="1" customFormat="1">
      <c r="D36372" s="32"/>
      <c r="G36372" s="32"/>
      <c r="I36372" s="7"/>
      <c r="J36372" s="7"/>
      <c r="K36372" s="7"/>
      <c r="N36372" s="7"/>
    </row>
    <row r="36373" spans="4:14" s="1" customFormat="1">
      <c r="D36373" s="32"/>
      <c r="G36373" s="32"/>
      <c r="I36373" s="7"/>
      <c r="J36373" s="7"/>
      <c r="K36373" s="7"/>
      <c r="N36373" s="7"/>
    </row>
    <row r="36374" spans="4:14" s="1" customFormat="1">
      <c r="D36374" s="32"/>
      <c r="G36374" s="32"/>
      <c r="I36374" s="7"/>
      <c r="J36374" s="7"/>
      <c r="K36374" s="7"/>
      <c r="N36374" s="7"/>
    </row>
    <row r="36375" spans="4:14" s="1" customFormat="1">
      <c r="D36375" s="32"/>
      <c r="G36375" s="32"/>
      <c r="I36375" s="7"/>
      <c r="J36375" s="7"/>
      <c r="K36375" s="7"/>
      <c r="N36375" s="7"/>
    </row>
    <row r="36376" spans="4:14" s="1" customFormat="1">
      <c r="D36376" s="32"/>
      <c r="G36376" s="32"/>
      <c r="I36376" s="7"/>
      <c r="J36376" s="7"/>
      <c r="K36376" s="7"/>
      <c r="N36376" s="7"/>
    </row>
    <row r="36377" spans="4:14" s="1" customFormat="1">
      <c r="D36377" s="32"/>
      <c r="G36377" s="32"/>
      <c r="I36377" s="7"/>
      <c r="J36377" s="7"/>
      <c r="K36377" s="7"/>
      <c r="N36377" s="7"/>
    </row>
    <row r="36378" spans="4:14" s="1" customFormat="1">
      <c r="D36378" s="32"/>
      <c r="G36378" s="32"/>
      <c r="I36378" s="7"/>
      <c r="J36378" s="7"/>
      <c r="K36378" s="7"/>
      <c r="N36378" s="7"/>
    </row>
    <row r="36379" spans="4:14" s="1" customFormat="1">
      <c r="D36379" s="32"/>
      <c r="G36379" s="32"/>
      <c r="I36379" s="7"/>
      <c r="J36379" s="7"/>
      <c r="K36379" s="7"/>
      <c r="N36379" s="7"/>
    </row>
    <row r="36380" spans="4:14" s="1" customFormat="1">
      <c r="D36380" s="32"/>
      <c r="G36380" s="32"/>
      <c r="I36380" s="7"/>
      <c r="J36380" s="7"/>
      <c r="K36380" s="7"/>
      <c r="N36380" s="7"/>
    </row>
    <row r="36381" spans="4:14" s="1" customFormat="1">
      <c r="D36381" s="32"/>
      <c r="G36381" s="32"/>
      <c r="I36381" s="7"/>
      <c r="J36381" s="7"/>
      <c r="K36381" s="7"/>
      <c r="N36381" s="7"/>
    </row>
    <row r="36382" spans="4:14" s="1" customFormat="1">
      <c r="D36382" s="32"/>
      <c r="G36382" s="32"/>
      <c r="I36382" s="7"/>
      <c r="J36382" s="7"/>
      <c r="K36382" s="7"/>
      <c r="N36382" s="7"/>
    </row>
    <row r="36383" spans="4:14" s="1" customFormat="1">
      <c r="D36383" s="32"/>
      <c r="G36383" s="32"/>
      <c r="I36383" s="7"/>
      <c r="J36383" s="7"/>
      <c r="K36383" s="7"/>
      <c r="N36383" s="7"/>
    </row>
    <row r="36384" spans="4:14" s="1" customFormat="1">
      <c r="D36384" s="32"/>
      <c r="G36384" s="32"/>
      <c r="I36384" s="7"/>
      <c r="J36384" s="7"/>
      <c r="K36384" s="7"/>
      <c r="N36384" s="7"/>
    </row>
    <row r="36385" spans="4:14" s="1" customFormat="1">
      <c r="D36385" s="32"/>
      <c r="G36385" s="32"/>
      <c r="I36385" s="7"/>
      <c r="J36385" s="7"/>
      <c r="K36385" s="7"/>
      <c r="N36385" s="7"/>
    </row>
    <row r="36386" spans="4:14" s="1" customFormat="1">
      <c r="D36386" s="32"/>
      <c r="G36386" s="32"/>
      <c r="I36386" s="7"/>
      <c r="J36386" s="7"/>
      <c r="K36386" s="7"/>
      <c r="N36386" s="7"/>
    </row>
    <row r="36387" spans="4:14" s="1" customFormat="1">
      <c r="D36387" s="32"/>
      <c r="G36387" s="32"/>
      <c r="I36387" s="7"/>
      <c r="J36387" s="7"/>
      <c r="K36387" s="7"/>
      <c r="N36387" s="7"/>
    </row>
    <row r="36388" spans="4:14" s="1" customFormat="1">
      <c r="D36388" s="32"/>
      <c r="G36388" s="32"/>
      <c r="I36388" s="7"/>
      <c r="J36388" s="7"/>
      <c r="K36388" s="7"/>
      <c r="N36388" s="7"/>
    </row>
    <row r="36389" spans="4:14" s="1" customFormat="1">
      <c r="D36389" s="32"/>
      <c r="G36389" s="32"/>
      <c r="I36389" s="7"/>
      <c r="J36389" s="7"/>
      <c r="K36389" s="7"/>
      <c r="N36389" s="7"/>
    </row>
    <row r="36390" spans="4:14" s="1" customFormat="1">
      <c r="D36390" s="32"/>
      <c r="G36390" s="32"/>
      <c r="I36390" s="7"/>
      <c r="J36390" s="7"/>
      <c r="K36390" s="7"/>
      <c r="N36390" s="7"/>
    </row>
    <row r="36391" spans="4:14" s="1" customFormat="1">
      <c r="D36391" s="32"/>
      <c r="G36391" s="32"/>
      <c r="I36391" s="7"/>
      <c r="J36391" s="7"/>
      <c r="K36391" s="7"/>
      <c r="N36391" s="7"/>
    </row>
    <row r="36392" spans="4:14" s="1" customFormat="1">
      <c r="D36392" s="32"/>
      <c r="G36392" s="32"/>
      <c r="I36392" s="7"/>
      <c r="J36392" s="7"/>
      <c r="K36392" s="7"/>
      <c r="N36392" s="7"/>
    </row>
    <row r="36393" spans="4:14" s="1" customFormat="1">
      <c r="D36393" s="32"/>
      <c r="G36393" s="32"/>
      <c r="I36393" s="7"/>
      <c r="J36393" s="7"/>
      <c r="K36393" s="7"/>
      <c r="N36393" s="7"/>
    </row>
    <row r="36394" spans="4:14" s="1" customFormat="1">
      <c r="D36394" s="32"/>
      <c r="G36394" s="32"/>
      <c r="I36394" s="7"/>
      <c r="J36394" s="7"/>
      <c r="K36394" s="7"/>
      <c r="N36394" s="7"/>
    </row>
    <row r="36395" spans="4:14" s="1" customFormat="1">
      <c r="D36395" s="32"/>
      <c r="G36395" s="32"/>
      <c r="I36395" s="7"/>
      <c r="J36395" s="7"/>
      <c r="K36395" s="7"/>
      <c r="N36395" s="7"/>
    </row>
    <row r="36396" spans="4:14" s="1" customFormat="1">
      <c r="D36396" s="32"/>
      <c r="G36396" s="32"/>
      <c r="I36396" s="7"/>
      <c r="J36396" s="7"/>
      <c r="K36396" s="7"/>
      <c r="N36396" s="7"/>
    </row>
    <row r="36397" spans="4:14" s="1" customFormat="1">
      <c r="D36397" s="32"/>
      <c r="G36397" s="32"/>
      <c r="I36397" s="7"/>
      <c r="J36397" s="7"/>
      <c r="K36397" s="7"/>
      <c r="N36397" s="7"/>
    </row>
    <row r="36398" spans="4:14" s="1" customFormat="1">
      <c r="D36398" s="32"/>
      <c r="G36398" s="32"/>
      <c r="I36398" s="7"/>
      <c r="J36398" s="7"/>
      <c r="K36398" s="7"/>
      <c r="N36398" s="7"/>
    </row>
    <row r="36399" spans="4:14" s="1" customFormat="1">
      <c r="D36399" s="32"/>
      <c r="G36399" s="32"/>
      <c r="I36399" s="7"/>
      <c r="J36399" s="7"/>
      <c r="K36399" s="7"/>
      <c r="N36399" s="7"/>
    </row>
    <row r="36400" spans="4:14" s="1" customFormat="1">
      <c r="D36400" s="32"/>
      <c r="G36400" s="32"/>
      <c r="I36400" s="7"/>
      <c r="J36400" s="7"/>
      <c r="K36400" s="7"/>
      <c r="N36400" s="7"/>
    </row>
    <row r="36401" spans="4:14" s="1" customFormat="1">
      <c r="D36401" s="32"/>
      <c r="G36401" s="32"/>
      <c r="I36401" s="7"/>
      <c r="J36401" s="7"/>
      <c r="K36401" s="7"/>
      <c r="N36401" s="7"/>
    </row>
    <row r="36402" spans="4:14" s="1" customFormat="1">
      <c r="D36402" s="32"/>
      <c r="G36402" s="32"/>
      <c r="I36402" s="7"/>
      <c r="J36402" s="7"/>
      <c r="K36402" s="7"/>
      <c r="N36402" s="7"/>
    </row>
    <row r="36403" spans="4:14" s="1" customFormat="1">
      <c r="D36403" s="32"/>
      <c r="G36403" s="32"/>
      <c r="I36403" s="7"/>
      <c r="J36403" s="7"/>
      <c r="K36403" s="7"/>
      <c r="N36403" s="7"/>
    </row>
    <row r="36404" spans="4:14" s="1" customFormat="1">
      <c r="D36404" s="32"/>
      <c r="G36404" s="32"/>
      <c r="I36404" s="7"/>
      <c r="J36404" s="7"/>
      <c r="K36404" s="7"/>
      <c r="N36404" s="7"/>
    </row>
    <row r="36405" spans="4:14" s="1" customFormat="1">
      <c r="D36405" s="32"/>
      <c r="G36405" s="32"/>
      <c r="I36405" s="7"/>
      <c r="J36405" s="7"/>
      <c r="K36405" s="7"/>
      <c r="N36405" s="7"/>
    </row>
    <row r="36406" spans="4:14" s="1" customFormat="1">
      <c r="D36406" s="32"/>
      <c r="G36406" s="32"/>
      <c r="I36406" s="7"/>
      <c r="J36406" s="7"/>
      <c r="K36406" s="7"/>
      <c r="N36406" s="7"/>
    </row>
    <row r="36407" spans="4:14" s="1" customFormat="1">
      <c r="D36407" s="32"/>
      <c r="G36407" s="32"/>
      <c r="I36407" s="7"/>
      <c r="J36407" s="7"/>
      <c r="K36407" s="7"/>
      <c r="N36407" s="7"/>
    </row>
    <row r="36408" spans="4:14" s="1" customFormat="1">
      <c r="D36408" s="32"/>
      <c r="G36408" s="32"/>
      <c r="I36408" s="7"/>
      <c r="J36408" s="7"/>
      <c r="K36408" s="7"/>
      <c r="N36408" s="7"/>
    </row>
    <row r="36409" spans="4:14" s="1" customFormat="1">
      <c r="D36409" s="32"/>
      <c r="G36409" s="32"/>
      <c r="I36409" s="7"/>
      <c r="J36409" s="7"/>
      <c r="K36409" s="7"/>
      <c r="N36409" s="7"/>
    </row>
    <row r="36410" spans="4:14" s="1" customFormat="1">
      <c r="D36410" s="32"/>
      <c r="G36410" s="32"/>
      <c r="I36410" s="7"/>
      <c r="J36410" s="7"/>
      <c r="K36410" s="7"/>
      <c r="N36410" s="7"/>
    </row>
    <row r="36411" spans="4:14" s="1" customFormat="1">
      <c r="D36411" s="32"/>
      <c r="G36411" s="32"/>
      <c r="I36411" s="7"/>
      <c r="J36411" s="7"/>
      <c r="K36411" s="7"/>
      <c r="N36411" s="7"/>
    </row>
    <row r="36412" spans="4:14" s="1" customFormat="1">
      <c r="D36412" s="32"/>
      <c r="G36412" s="32"/>
      <c r="I36412" s="7"/>
      <c r="J36412" s="7"/>
      <c r="K36412" s="7"/>
      <c r="N36412" s="7"/>
    </row>
    <row r="36413" spans="4:14" s="1" customFormat="1">
      <c r="D36413" s="32"/>
      <c r="G36413" s="32"/>
      <c r="I36413" s="7"/>
      <c r="J36413" s="7"/>
      <c r="K36413" s="7"/>
      <c r="N36413" s="7"/>
    </row>
    <row r="36414" spans="4:14" s="1" customFormat="1">
      <c r="D36414" s="32"/>
      <c r="G36414" s="32"/>
      <c r="I36414" s="7"/>
      <c r="J36414" s="7"/>
      <c r="K36414" s="7"/>
      <c r="N36414" s="7"/>
    </row>
    <row r="36415" spans="4:14" s="1" customFormat="1">
      <c r="D36415" s="32"/>
      <c r="G36415" s="32"/>
      <c r="I36415" s="7"/>
      <c r="J36415" s="7"/>
      <c r="K36415" s="7"/>
      <c r="N36415" s="7"/>
    </row>
    <row r="36416" spans="4:14" s="1" customFormat="1">
      <c r="D36416" s="32"/>
      <c r="G36416" s="32"/>
      <c r="I36416" s="7"/>
      <c r="J36416" s="7"/>
      <c r="K36416" s="7"/>
      <c r="N36416" s="7"/>
    </row>
    <row r="36417" spans="4:14" s="1" customFormat="1">
      <c r="D36417" s="32"/>
      <c r="G36417" s="32"/>
      <c r="I36417" s="7"/>
      <c r="J36417" s="7"/>
      <c r="K36417" s="7"/>
      <c r="N36417" s="7"/>
    </row>
    <row r="36418" spans="4:14" s="1" customFormat="1">
      <c r="D36418" s="32"/>
      <c r="G36418" s="32"/>
      <c r="I36418" s="7"/>
      <c r="J36418" s="7"/>
      <c r="K36418" s="7"/>
      <c r="N36418" s="7"/>
    </row>
    <row r="36419" spans="4:14" s="1" customFormat="1">
      <c r="D36419" s="32"/>
      <c r="G36419" s="32"/>
      <c r="I36419" s="7"/>
      <c r="J36419" s="7"/>
      <c r="K36419" s="7"/>
      <c r="N36419" s="7"/>
    </row>
    <row r="36420" spans="4:14" s="1" customFormat="1">
      <c r="D36420" s="32"/>
      <c r="G36420" s="32"/>
      <c r="I36420" s="7"/>
      <c r="J36420" s="7"/>
      <c r="K36420" s="7"/>
      <c r="N36420" s="7"/>
    </row>
    <row r="36421" spans="4:14" s="1" customFormat="1">
      <c r="D36421" s="32"/>
      <c r="G36421" s="32"/>
      <c r="I36421" s="7"/>
      <c r="J36421" s="7"/>
      <c r="K36421" s="7"/>
      <c r="N36421" s="7"/>
    </row>
    <row r="36422" spans="4:14" s="1" customFormat="1">
      <c r="D36422" s="32"/>
      <c r="G36422" s="32"/>
      <c r="I36422" s="7"/>
      <c r="J36422" s="7"/>
      <c r="K36422" s="7"/>
      <c r="N36422" s="7"/>
    </row>
    <row r="36423" spans="4:14" s="1" customFormat="1">
      <c r="D36423" s="32"/>
      <c r="G36423" s="32"/>
      <c r="I36423" s="7"/>
      <c r="J36423" s="7"/>
      <c r="K36423" s="7"/>
      <c r="N36423" s="7"/>
    </row>
    <row r="36424" spans="4:14" s="1" customFormat="1">
      <c r="D36424" s="32"/>
      <c r="G36424" s="32"/>
      <c r="I36424" s="7"/>
      <c r="J36424" s="7"/>
      <c r="K36424" s="7"/>
      <c r="N36424" s="7"/>
    </row>
    <row r="36425" spans="4:14" s="1" customFormat="1">
      <c r="D36425" s="32"/>
      <c r="G36425" s="32"/>
      <c r="I36425" s="7"/>
      <c r="J36425" s="7"/>
      <c r="K36425" s="7"/>
      <c r="N36425" s="7"/>
    </row>
    <row r="36426" spans="4:14" s="1" customFormat="1">
      <c r="D36426" s="32"/>
      <c r="G36426" s="32"/>
      <c r="I36426" s="7"/>
      <c r="J36426" s="7"/>
      <c r="K36426" s="7"/>
      <c r="N36426" s="7"/>
    </row>
    <row r="36427" spans="4:14" s="1" customFormat="1">
      <c r="D36427" s="32"/>
      <c r="G36427" s="32"/>
      <c r="I36427" s="7"/>
      <c r="J36427" s="7"/>
      <c r="K36427" s="7"/>
      <c r="N36427" s="7"/>
    </row>
    <row r="36428" spans="4:14" s="1" customFormat="1">
      <c r="D36428" s="32"/>
      <c r="G36428" s="32"/>
      <c r="I36428" s="7"/>
      <c r="J36428" s="7"/>
      <c r="K36428" s="7"/>
      <c r="N36428" s="7"/>
    </row>
    <row r="36429" spans="4:14" s="1" customFormat="1">
      <c r="D36429" s="32"/>
      <c r="G36429" s="32"/>
      <c r="I36429" s="7"/>
      <c r="J36429" s="7"/>
      <c r="K36429" s="7"/>
      <c r="N36429" s="7"/>
    </row>
    <row r="36430" spans="4:14" s="1" customFormat="1">
      <c r="D36430" s="32"/>
      <c r="G36430" s="32"/>
      <c r="I36430" s="7"/>
      <c r="J36430" s="7"/>
      <c r="K36430" s="7"/>
      <c r="N36430" s="7"/>
    </row>
    <row r="36431" spans="4:14" s="1" customFormat="1">
      <c r="D36431" s="32"/>
      <c r="G36431" s="32"/>
      <c r="I36431" s="7"/>
      <c r="J36431" s="7"/>
      <c r="K36431" s="7"/>
      <c r="N36431" s="7"/>
    </row>
    <row r="36432" spans="4:14" s="1" customFormat="1">
      <c r="D36432" s="32"/>
      <c r="G36432" s="32"/>
      <c r="I36432" s="7"/>
      <c r="J36432" s="7"/>
      <c r="K36432" s="7"/>
      <c r="N36432" s="7"/>
    </row>
    <row r="36433" spans="4:14" s="1" customFormat="1">
      <c r="D36433" s="32"/>
      <c r="G36433" s="32"/>
      <c r="I36433" s="7"/>
      <c r="J36433" s="7"/>
      <c r="K36433" s="7"/>
      <c r="N36433" s="7"/>
    </row>
    <row r="36434" spans="4:14" s="1" customFormat="1">
      <c r="D36434" s="32"/>
      <c r="G36434" s="32"/>
      <c r="I36434" s="7"/>
      <c r="J36434" s="7"/>
      <c r="K36434" s="7"/>
      <c r="N36434" s="7"/>
    </row>
    <row r="36435" spans="4:14" s="1" customFormat="1">
      <c r="D36435" s="32"/>
      <c r="G36435" s="32"/>
      <c r="I36435" s="7"/>
      <c r="J36435" s="7"/>
      <c r="K36435" s="7"/>
      <c r="N36435" s="7"/>
    </row>
    <row r="36436" spans="4:14" s="1" customFormat="1">
      <c r="D36436" s="32"/>
      <c r="G36436" s="32"/>
      <c r="I36436" s="7"/>
      <c r="J36436" s="7"/>
      <c r="K36436" s="7"/>
      <c r="N36436" s="7"/>
    </row>
    <row r="36437" spans="4:14" s="1" customFormat="1">
      <c r="D36437" s="32"/>
      <c r="G36437" s="32"/>
      <c r="I36437" s="7"/>
      <c r="J36437" s="7"/>
      <c r="K36437" s="7"/>
      <c r="N36437" s="7"/>
    </row>
    <row r="36438" spans="4:14" s="1" customFormat="1">
      <c r="D36438" s="32"/>
      <c r="G36438" s="32"/>
      <c r="I36438" s="7"/>
      <c r="J36438" s="7"/>
      <c r="K36438" s="7"/>
      <c r="N36438" s="7"/>
    </row>
    <row r="36439" spans="4:14" s="1" customFormat="1">
      <c r="D36439" s="32"/>
      <c r="G36439" s="32"/>
      <c r="I36439" s="7"/>
      <c r="J36439" s="7"/>
      <c r="K36439" s="7"/>
      <c r="N36439" s="7"/>
    </row>
    <row r="36440" spans="4:14" s="1" customFormat="1">
      <c r="D36440" s="32"/>
      <c r="G36440" s="32"/>
      <c r="I36440" s="7"/>
      <c r="J36440" s="7"/>
      <c r="K36440" s="7"/>
      <c r="N36440" s="7"/>
    </row>
    <row r="36441" spans="4:14" s="1" customFormat="1">
      <c r="D36441" s="32"/>
      <c r="G36441" s="32"/>
      <c r="I36441" s="7"/>
      <c r="J36441" s="7"/>
      <c r="K36441" s="7"/>
      <c r="N36441" s="7"/>
    </row>
    <row r="36442" spans="4:14" s="1" customFormat="1">
      <c r="D36442" s="32"/>
      <c r="G36442" s="32"/>
      <c r="I36442" s="7"/>
      <c r="J36442" s="7"/>
      <c r="K36442" s="7"/>
      <c r="N36442" s="7"/>
    </row>
    <row r="36443" spans="4:14" s="1" customFormat="1">
      <c r="D36443" s="32"/>
      <c r="G36443" s="32"/>
      <c r="I36443" s="7"/>
      <c r="J36443" s="7"/>
      <c r="K36443" s="7"/>
      <c r="N36443" s="7"/>
    </row>
    <row r="36444" spans="4:14" s="1" customFormat="1">
      <c r="D36444" s="32"/>
      <c r="G36444" s="32"/>
      <c r="I36444" s="7"/>
      <c r="J36444" s="7"/>
      <c r="K36444" s="7"/>
      <c r="N36444" s="7"/>
    </row>
    <row r="36445" spans="4:14" s="1" customFormat="1">
      <c r="D36445" s="32"/>
      <c r="G36445" s="32"/>
      <c r="I36445" s="7"/>
      <c r="J36445" s="7"/>
      <c r="K36445" s="7"/>
      <c r="N36445" s="7"/>
    </row>
    <row r="36446" spans="4:14" s="1" customFormat="1">
      <c r="D36446" s="32"/>
      <c r="G36446" s="32"/>
      <c r="I36446" s="7"/>
      <c r="J36446" s="7"/>
      <c r="K36446" s="7"/>
      <c r="N36446" s="7"/>
    </row>
    <row r="36447" spans="4:14" s="1" customFormat="1">
      <c r="D36447" s="32"/>
      <c r="G36447" s="32"/>
      <c r="I36447" s="7"/>
      <c r="J36447" s="7"/>
      <c r="K36447" s="7"/>
      <c r="N36447" s="7"/>
    </row>
    <row r="36448" spans="4:14" s="1" customFormat="1">
      <c r="D36448" s="32"/>
      <c r="G36448" s="32"/>
      <c r="I36448" s="7"/>
      <c r="J36448" s="7"/>
      <c r="K36448" s="7"/>
      <c r="N36448" s="7"/>
    </row>
    <row r="36449" spans="4:14" s="1" customFormat="1">
      <c r="D36449" s="32"/>
      <c r="G36449" s="32"/>
      <c r="I36449" s="7"/>
      <c r="J36449" s="7"/>
      <c r="K36449" s="7"/>
      <c r="N36449" s="7"/>
    </row>
    <row r="36450" spans="4:14" s="1" customFormat="1">
      <c r="D36450" s="32"/>
      <c r="G36450" s="32"/>
      <c r="I36450" s="7"/>
      <c r="J36450" s="7"/>
      <c r="K36450" s="7"/>
      <c r="N36450" s="7"/>
    </row>
    <row r="36451" spans="4:14" s="1" customFormat="1">
      <c r="D36451" s="32"/>
      <c r="G36451" s="32"/>
      <c r="I36451" s="7"/>
      <c r="J36451" s="7"/>
      <c r="K36451" s="7"/>
      <c r="N36451" s="7"/>
    </row>
    <row r="36452" spans="4:14" s="1" customFormat="1">
      <c r="D36452" s="32"/>
      <c r="G36452" s="32"/>
      <c r="I36452" s="7"/>
      <c r="J36452" s="7"/>
      <c r="K36452" s="7"/>
      <c r="N36452" s="7"/>
    </row>
    <row r="36453" spans="4:14" s="1" customFormat="1">
      <c r="D36453" s="32"/>
      <c r="G36453" s="32"/>
      <c r="I36453" s="7"/>
      <c r="J36453" s="7"/>
      <c r="K36453" s="7"/>
      <c r="N36453" s="7"/>
    </row>
    <row r="36454" spans="4:14" s="1" customFormat="1">
      <c r="D36454" s="32"/>
      <c r="G36454" s="32"/>
      <c r="I36454" s="7"/>
      <c r="J36454" s="7"/>
      <c r="K36454" s="7"/>
      <c r="N36454" s="7"/>
    </row>
    <row r="36455" spans="4:14" s="1" customFormat="1">
      <c r="D36455" s="32"/>
      <c r="G36455" s="32"/>
      <c r="I36455" s="7"/>
      <c r="J36455" s="7"/>
      <c r="K36455" s="7"/>
      <c r="N36455" s="7"/>
    </row>
    <row r="36456" spans="4:14" s="1" customFormat="1">
      <c r="D36456" s="32"/>
      <c r="G36456" s="32"/>
      <c r="I36456" s="7"/>
      <c r="J36456" s="7"/>
      <c r="K36456" s="7"/>
      <c r="N36456" s="7"/>
    </row>
    <row r="36457" spans="4:14" s="1" customFormat="1">
      <c r="D36457" s="32"/>
      <c r="G36457" s="32"/>
      <c r="I36457" s="7"/>
      <c r="J36457" s="7"/>
      <c r="K36457" s="7"/>
      <c r="N36457" s="7"/>
    </row>
    <row r="36458" spans="4:14" s="1" customFormat="1">
      <c r="D36458" s="32"/>
      <c r="G36458" s="32"/>
      <c r="I36458" s="7"/>
      <c r="J36458" s="7"/>
      <c r="K36458" s="7"/>
      <c r="N36458" s="7"/>
    </row>
    <row r="36459" spans="4:14" s="1" customFormat="1">
      <c r="D36459" s="32"/>
      <c r="G36459" s="32"/>
      <c r="I36459" s="7"/>
      <c r="J36459" s="7"/>
      <c r="K36459" s="7"/>
      <c r="N36459" s="7"/>
    </row>
    <row r="36460" spans="4:14" s="1" customFormat="1">
      <c r="D36460" s="32"/>
      <c r="G36460" s="32"/>
      <c r="I36460" s="7"/>
      <c r="J36460" s="7"/>
      <c r="K36460" s="7"/>
      <c r="N36460" s="7"/>
    </row>
    <row r="36461" spans="4:14" s="1" customFormat="1">
      <c r="D36461" s="32"/>
      <c r="G36461" s="32"/>
      <c r="I36461" s="7"/>
      <c r="J36461" s="7"/>
      <c r="K36461" s="7"/>
      <c r="N36461" s="7"/>
    </row>
    <row r="36462" spans="4:14" s="1" customFormat="1">
      <c r="D36462" s="32"/>
      <c r="G36462" s="32"/>
      <c r="I36462" s="7"/>
      <c r="J36462" s="7"/>
      <c r="K36462" s="7"/>
      <c r="N36462" s="7"/>
    </row>
    <row r="36463" spans="4:14" s="1" customFormat="1">
      <c r="D36463" s="32"/>
      <c r="G36463" s="32"/>
      <c r="I36463" s="7"/>
      <c r="J36463" s="7"/>
      <c r="K36463" s="7"/>
      <c r="N36463" s="7"/>
    </row>
    <row r="36464" spans="4:14" s="1" customFormat="1">
      <c r="D36464" s="32"/>
      <c r="G36464" s="32"/>
      <c r="I36464" s="7"/>
      <c r="J36464" s="7"/>
      <c r="K36464" s="7"/>
      <c r="N36464" s="7"/>
    </row>
    <row r="36465" spans="4:14" s="1" customFormat="1">
      <c r="D36465" s="32"/>
      <c r="G36465" s="32"/>
      <c r="I36465" s="7"/>
      <c r="J36465" s="7"/>
      <c r="K36465" s="7"/>
      <c r="N36465" s="7"/>
    </row>
    <row r="36466" spans="4:14" s="1" customFormat="1">
      <c r="D36466" s="32"/>
      <c r="G36466" s="32"/>
      <c r="I36466" s="7"/>
      <c r="J36466" s="7"/>
      <c r="K36466" s="7"/>
      <c r="N36466" s="7"/>
    </row>
    <row r="36467" spans="4:14" s="1" customFormat="1">
      <c r="D36467" s="32"/>
      <c r="G36467" s="32"/>
      <c r="I36467" s="7"/>
      <c r="J36467" s="7"/>
      <c r="K36467" s="7"/>
      <c r="N36467" s="7"/>
    </row>
    <row r="36468" spans="4:14" s="1" customFormat="1">
      <c r="D36468" s="32"/>
      <c r="G36468" s="32"/>
      <c r="I36468" s="7"/>
      <c r="J36468" s="7"/>
      <c r="K36468" s="7"/>
      <c r="N36468" s="7"/>
    </row>
    <row r="36469" spans="4:14" s="1" customFormat="1">
      <c r="D36469" s="32"/>
      <c r="G36469" s="32"/>
      <c r="I36469" s="7"/>
      <c r="J36469" s="7"/>
      <c r="K36469" s="7"/>
      <c r="N36469" s="7"/>
    </row>
    <row r="36470" spans="4:14" s="1" customFormat="1">
      <c r="D36470" s="32"/>
      <c r="G36470" s="32"/>
      <c r="I36470" s="7"/>
      <c r="J36470" s="7"/>
      <c r="K36470" s="7"/>
      <c r="N36470" s="7"/>
    </row>
    <row r="36471" spans="4:14" s="1" customFormat="1">
      <c r="D36471" s="32"/>
      <c r="G36471" s="32"/>
      <c r="I36471" s="7"/>
      <c r="J36471" s="7"/>
      <c r="K36471" s="7"/>
      <c r="N36471" s="7"/>
    </row>
    <row r="36472" spans="4:14" s="1" customFormat="1">
      <c r="D36472" s="32"/>
      <c r="G36472" s="32"/>
      <c r="I36472" s="7"/>
      <c r="J36472" s="7"/>
      <c r="K36472" s="7"/>
      <c r="N36472" s="7"/>
    </row>
    <row r="36473" spans="4:14" s="1" customFormat="1">
      <c r="D36473" s="32"/>
      <c r="G36473" s="32"/>
      <c r="I36473" s="7"/>
      <c r="J36473" s="7"/>
      <c r="K36473" s="7"/>
      <c r="N36473" s="7"/>
    </row>
    <row r="36474" spans="4:14" s="1" customFormat="1">
      <c r="D36474" s="32"/>
      <c r="G36474" s="32"/>
      <c r="I36474" s="7"/>
      <c r="J36474" s="7"/>
      <c r="K36474" s="7"/>
      <c r="N36474" s="7"/>
    </row>
    <row r="36475" spans="4:14" s="1" customFormat="1">
      <c r="D36475" s="32"/>
      <c r="G36475" s="32"/>
      <c r="I36475" s="7"/>
      <c r="J36475" s="7"/>
      <c r="K36475" s="7"/>
      <c r="N36475" s="7"/>
    </row>
    <row r="36476" spans="4:14" s="1" customFormat="1">
      <c r="D36476" s="32"/>
      <c r="G36476" s="32"/>
      <c r="I36476" s="7"/>
      <c r="J36476" s="7"/>
      <c r="K36476" s="7"/>
      <c r="N36476" s="7"/>
    </row>
    <row r="36477" spans="4:14" s="1" customFormat="1">
      <c r="D36477" s="32"/>
      <c r="G36477" s="32"/>
      <c r="I36477" s="7"/>
      <c r="J36477" s="7"/>
      <c r="K36477" s="7"/>
      <c r="N36477" s="7"/>
    </row>
    <row r="36478" spans="4:14" s="1" customFormat="1">
      <c r="D36478" s="32"/>
      <c r="G36478" s="32"/>
      <c r="I36478" s="7"/>
      <c r="J36478" s="7"/>
      <c r="K36478" s="7"/>
      <c r="N36478" s="7"/>
    </row>
    <row r="36479" spans="4:14" s="1" customFormat="1">
      <c r="D36479" s="32"/>
      <c r="G36479" s="32"/>
      <c r="I36479" s="7"/>
      <c r="J36479" s="7"/>
      <c r="K36479" s="7"/>
      <c r="N36479" s="7"/>
    </row>
    <row r="36480" spans="4:14" s="1" customFormat="1">
      <c r="D36480" s="32"/>
      <c r="G36480" s="32"/>
      <c r="I36480" s="7"/>
      <c r="J36480" s="7"/>
      <c r="K36480" s="7"/>
      <c r="N36480" s="7"/>
    </row>
    <row r="36481" spans="4:14" s="1" customFormat="1">
      <c r="D36481" s="32"/>
      <c r="G36481" s="32"/>
      <c r="I36481" s="7"/>
      <c r="J36481" s="7"/>
      <c r="K36481" s="7"/>
      <c r="N36481" s="7"/>
    </row>
    <row r="36482" spans="4:14" s="1" customFormat="1">
      <c r="D36482" s="32"/>
      <c r="G36482" s="32"/>
      <c r="I36482" s="7"/>
      <c r="J36482" s="7"/>
      <c r="K36482" s="7"/>
      <c r="N36482" s="7"/>
    </row>
    <row r="36483" spans="4:14" s="1" customFormat="1">
      <c r="D36483" s="32"/>
      <c r="G36483" s="32"/>
      <c r="I36483" s="7"/>
      <c r="J36483" s="7"/>
      <c r="K36483" s="7"/>
      <c r="N36483" s="7"/>
    </row>
    <row r="36484" spans="4:14" s="1" customFormat="1">
      <c r="D36484" s="32"/>
      <c r="G36484" s="32"/>
      <c r="I36484" s="7"/>
      <c r="J36484" s="7"/>
      <c r="K36484" s="7"/>
      <c r="N36484" s="7"/>
    </row>
    <row r="36485" spans="4:14" s="1" customFormat="1">
      <c r="D36485" s="32"/>
      <c r="G36485" s="32"/>
      <c r="I36485" s="7"/>
      <c r="J36485" s="7"/>
      <c r="K36485" s="7"/>
      <c r="N36485" s="7"/>
    </row>
    <row r="36486" spans="4:14" s="1" customFormat="1">
      <c r="D36486" s="32"/>
      <c r="G36486" s="32"/>
      <c r="I36486" s="7"/>
      <c r="J36486" s="7"/>
      <c r="K36486" s="7"/>
      <c r="N36486" s="7"/>
    </row>
    <row r="36487" spans="4:14" s="1" customFormat="1">
      <c r="D36487" s="32"/>
      <c r="G36487" s="32"/>
      <c r="I36487" s="7"/>
      <c r="J36487" s="7"/>
      <c r="K36487" s="7"/>
      <c r="N36487" s="7"/>
    </row>
    <row r="36488" spans="4:14" s="1" customFormat="1">
      <c r="D36488" s="32"/>
      <c r="G36488" s="32"/>
      <c r="I36488" s="7"/>
      <c r="J36488" s="7"/>
      <c r="K36488" s="7"/>
      <c r="N36488" s="7"/>
    </row>
    <row r="36489" spans="4:14" s="1" customFormat="1">
      <c r="D36489" s="32"/>
      <c r="G36489" s="32"/>
      <c r="I36489" s="7"/>
      <c r="J36489" s="7"/>
      <c r="K36489" s="7"/>
      <c r="N36489" s="7"/>
    </row>
    <row r="36490" spans="4:14" s="1" customFormat="1">
      <c r="D36490" s="32"/>
      <c r="G36490" s="32"/>
      <c r="I36490" s="7"/>
      <c r="J36490" s="7"/>
      <c r="K36490" s="7"/>
      <c r="N36490" s="7"/>
    </row>
    <row r="36491" spans="4:14" s="1" customFormat="1">
      <c r="D36491" s="32"/>
      <c r="G36491" s="32"/>
      <c r="I36491" s="7"/>
      <c r="J36491" s="7"/>
      <c r="K36491" s="7"/>
      <c r="N36491" s="7"/>
    </row>
    <row r="36492" spans="4:14" s="1" customFormat="1">
      <c r="D36492" s="32"/>
      <c r="G36492" s="32"/>
      <c r="I36492" s="7"/>
      <c r="J36492" s="7"/>
      <c r="K36492" s="7"/>
      <c r="N36492" s="7"/>
    </row>
    <row r="36493" spans="4:14" s="1" customFormat="1">
      <c r="D36493" s="32"/>
      <c r="G36493" s="32"/>
      <c r="I36493" s="7"/>
      <c r="J36493" s="7"/>
      <c r="K36493" s="7"/>
      <c r="N36493" s="7"/>
    </row>
    <row r="36494" spans="4:14" s="1" customFormat="1">
      <c r="D36494" s="32"/>
      <c r="G36494" s="32"/>
      <c r="I36494" s="7"/>
      <c r="J36494" s="7"/>
      <c r="K36494" s="7"/>
      <c r="N36494" s="7"/>
    </row>
    <row r="36495" spans="4:14" s="1" customFormat="1">
      <c r="D36495" s="32"/>
      <c r="G36495" s="32"/>
      <c r="I36495" s="7"/>
      <c r="J36495" s="7"/>
      <c r="K36495" s="7"/>
      <c r="N36495" s="7"/>
    </row>
    <row r="36496" spans="4:14" s="1" customFormat="1">
      <c r="D36496" s="32"/>
      <c r="G36496" s="32"/>
      <c r="I36496" s="7"/>
      <c r="J36496" s="7"/>
      <c r="K36496" s="7"/>
      <c r="N36496" s="7"/>
    </row>
    <row r="36497" spans="4:14" s="1" customFormat="1">
      <c r="D36497" s="32"/>
      <c r="G36497" s="32"/>
      <c r="I36497" s="7"/>
      <c r="J36497" s="7"/>
      <c r="K36497" s="7"/>
      <c r="N36497" s="7"/>
    </row>
    <row r="36498" spans="4:14" s="1" customFormat="1">
      <c r="D36498" s="32"/>
      <c r="G36498" s="32"/>
      <c r="I36498" s="7"/>
      <c r="J36498" s="7"/>
      <c r="K36498" s="7"/>
      <c r="N36498" s="7"/>
    </row>
    <row r="36499" spans="4:14" s="1" customFormat="1">
      <c r="D36499" s="32"/>
      <c r="G36499" s="32"/>
      <c r="I36499" s="7"/>
      <c r="J36499" s="7"/>
      <c r="K36499" s="7"/>
      <c r="N36499" s="7"/>
    </row>
    <row r="36500" spans="4:14" s="1" customFormat="1">
      <c r="D36500" s="32"/>
      <c r="G36500" s="32"/>
      <c r="I36500" s="7"/>
      <c r="J36500" s="7"/>
      <c r="K36500" s="7"/>
      <c r="N36500" s="7"/>
    </row>
    <row r="36501" spans="4:14" s="1" customFormat="1">
      <c r="D36501" s="32"/>
      <c r="G36501" s="32"/>
      <c r="I36501" s="7"/>
      <c r="J36501" s="7"/>
      <c r="K36501" s="7"/>
      <c r="N36501" s="7"/>
    </row>
    <row r="36502" spans="4:14" s="1" customFormat="1">
      <c r="D36502" s="32"/>
      <c r="G36502" s="32"/>
      <c r="I36502" s="7"/>
      <c r="J36502" s="7"/>
      <c r="K36502" s="7"/>
      <c r="N36502" s="7"/>
    </row>
    <row r="36503" spans="4:14" s="1" customFormat="1">
      <c r="D36503" s="32"/>
      <c r="G36503" s="32"/>
      <c r="I36503" s="7"/>
      <c r="J36503" s="7"/>
      <c r="K36503" s="7"/>
      <c r="N36503" s="7"/>
    </row>
    <row r="36504" spans="4:14" s="1" customFormat="1">
      <c r="D36504" s="32"/>
      <c r="G36504" s="32"/>
      <c r="I36504" s="7"/>
      <c r="J36504" s="7"/>
      <c r="K36504" s="7"/>
      <c r="N36504" s="7"/>
    </row>
    <row r="36505" spans="4:14" s="1" customFormat="1">
      <c r="D36505" s="32"/>
      <c r="G36505" s="32"/>
      <c r="I36505" s="7"/>
      <c r="J36505" s="7"/>
      <c r="K36505" s="7"/>
      <c r="N36505" s="7"/>
    </row>
    <row r="36506" spans="4:14" s="1" customFormat="1">
      <c r="D36506" s="32"/>
      <c r="G36506" s="32"/>
      <c r="I36506" s="7"/>
      <c r="J36506" s="7"/>
      <c r="K36506" s="7"/>
      <c r="N36506" s="7"/>
    </row>
    <row r="36507" spans="4:14" s="1" customFormat="1">
      <c r="D36507" s="32"/>
      <c r="G36507" s="32"/>
      <c r="I36507" s="7"/>
      <c r="J36507" s="7"/>
      <c r="K36507" s="7"/>
      <c r="N36507" s="7"/>
    </row>
    <row r="36508" spans="4:14" s="1" customFormat="1">
      <c r="D36508" s="32"/>
      <c r="G36508" s="32"/>
      <c r="I36508" s="7"/>
      <c r="J36508" s="7"/>
      <c r="K36508" s="7"/>
      <c r="N36508" s="7"/>
    </row>
    <row r="36509" spans="4:14" s="1" customFormat="1">
      <c r="D36509" s="32"/>
      <c r="G36509" s="32"/>
      <c r="I36509" s="7"/>
      <c r="J36509" s="7"/>
      <c r="K36509" s="7"/>
      <c r="N36509" s="7"/>
    </row>
    <row r="36510" spans="4:14" s="1" customFormat="1">
      <c r="D36510" s="32"/>
      <c r="G36510" s="32"/>
      <c r="I36510" s="7"/>
      <c r="J36510" s="7"/>
      <c r="K36510" s="7"/>
      <c r="N36510" s="7"/>
    </row>
    <row r="36511" spans="4:14" s="1" customFormat="1">
      <c r="D36511" s="32"/>
      <c r="G36511" s="32"/>
      <c r="I36511" s="7"/>
      <c r="J36511" s="7"/>
      <c r="K36511" s="7"/>
      <c r="N36511" s="7"/>
    </row>
    <row r="36512" spans="4:14" s="1" customFormat="1">
      <c r="D36512" s="32"/>
      <c r="G36512" s="32"/>
      <c r="I36512" s="7"/>
      <c r="J36512" s="7"/>
      <c r="K36512" s="7"/>
      <c r="N36512" s="7"/>
    </row>
    <row r="36513" spans="4:14" s="1" customFormat="1">
      <c r="D36513" s="32"/>
      <c r="G36513" s="32"/>
      <c r="I36513" s="7"/>
      <c r="J36513" s="7"/>
      <c r="K36513" s="7"/>
      <c r="N36513" s="7"/>
    </row>
    <row r="36514" spans="4:14" s="1" customFormat="1">
      <c r="D36514" s="32"/>
      <c r="G36514" s="32"/>
      <c r="I36514" s="7"/>
      <c r="J36514" s="7"/>
      <c r="K36514" s="7"/>
      <c r="N36514" s="7"/>
    </row>
    <row r="36515" spans="4:14" s="1" customFormat="1">
      <c r="D36515" s="32"/>
      <c r="G36515" s="32"/>
      <c r="I36515" s="7"/>
      <c r="J36515" s="7"/>
      <c r="K36515" s="7"/>
      <c r="N36515" s="7"/>
    </row>
    <row r="36516" spans="4:14" s="1" customFormat="1">
      <c r="D36516" s="32"/>
      <c r="G36516" s="32"/>
      <c r="I36516" s="7"/>
      <c r="J36516" s="7"/>
      <c r="K36516" s="7"/>
      <c r="N36516" s="7"/>
    </row>
    <row r="36517" spans="4:14" s="1" customFormat="1">
      <c r="D36517" s="32"/>
      <c r="G36517" s="32"/>
      <c r="I36517" s="7"/>
      <c r="J36517" s="7"/>
      <c r="K36517" s="7"/>
      <c r="N36517" s="7"/>
    </row>
    <row r="36518" spans="4:14" s="1" customFormat="1">
      <c r="D36518" s="32"/>
      <c r="G36518" s="32"/>
      <c r="I36518" s="7"/>
      <c r="J36518" s="7"/>
      <c r="K36518" s="7"/>
      <c r="N36518" s="7"/>
    </row>
    <row r="36519" spans="4:14" s="1" customFormat="1">
      <c r="D36519" s="32"/>
      <c r="G36519" s="32"/>
      <c r="I36519" s="7"/>
      <c r="J36519" s="7"/>
      <c r="K36519" s="7"/>
      <c r="N36519" s="7"/>
    </row>
    <row r="36520" spans="4:14" s="1" customFormat="1">
      <c r="D36520" s="32"/>
      <c r="G36520" s="32"/>
      <c r="I36520" s="7"/>
      <c r="J36520" s="7"/>
      <c r="K36520" s="7"/>
      <c r="N36520" s="7"/>
    </row>
    <row r="36521" spans="4:14" s="1" customFormat="1">
      <c r="D36521" s="32"/>
      <c r="G36521" s="32"/>
      <c r="I36521" s="7"/>
      <c r="J36521" s="7"/>
      <c r="K36521" s="7"/>
      <c r="N36521" s="7"/>
    </row>
    <row r="36522" spans="4:14" s="1" customFormat="1">
      <c r="D36522" s="32"/>
      <c r="G36522" s="32"/>
      <c r="I36522" s="7"/>
      <c r="J36522" s="7"/>
      <c r="K36522" s="7"/>
      <c r="N36522" s="7"/>
    </row>
    <row r="36523" spans="4:14" s="1" customFormat="1">
      <c r="D36523" s="32"/>
      <c r="G36523" s="32"/>
      <c r="I36523" s="7"/>
      <c r="J36523" s="7"/>
      <c r="K36523" s="7"/>
      <c r="N36523" s="7"/>
    </row>
    <row r="36524" spans="4:14" s="1" customFormat="1">
      <c r="D36524" s="32"/>
      <c r="G36524" s="32"/>
      <c r="I36524" s="7"/>
      <c r="J36524" s="7"/>
      <c r="K36524" s="7"/>
      <c r="N36524" s="7"/>
    </row>
    <row r="36525" spans="4:14" s="1" customFormat="1">
      <c r="D36525" s="32"/>
      <c r="G36525" s="32"/>
      <c r="I36525" s="7"/>
      <c r="J36525" s="7"/>
      <c r="K36525" s="7"/>
      <c r="N36525" s="7"/>
    </row>
    <row r="36526" spans="4:14" s="1" customFormat="1">
      <c r="D36526" s="32"/>
      <c r="G36526" s="32"/>
      <c r="I36526" s="7"/>
      <c r="J36526" s="7"/>
      <c r="K36526" s="7"/>
      <c r="N36526" s="7"/>
    </row>
    <row r="36527" spans="4:14" s="1" customFormat="1">
      <c r="D36527" s="32"/>
      <c r="G36527" s="32"/>
      <c r="I36527" s="7"/>
      <c r="J36527" s="7"/>
      <c r="K36527" s="7"/>
      <c r="N36527" s="7"/>
    </row>
    <row r="36528" spans="4:14" s="1" customFormat="1">
      <c r="D36528" s="32"/>
      <c r="G36528" s="32"/>
      <c r="I36528" s="7"/>
      <c r="J36528" s="7"/>
      <c r="K36528" s="7"/>
      <c r="N36528" s="7"/>
    </row>
    <row r="36529" spans="4:14" s="1" customFormat="1">
      <c r="D36529" s="32"/>
      <c r="G36529" s="32"/>
      <c r="I36529" s="7"/>
      <c r="J36529" s="7"/>
      <c r="K36529" s="7"/>
      <c r="N36529" s="7"/>
    </row>
    <row r="36530" spans="4:14" s="1" customFormat="1">
      <c r="D36530" s="32"/>
      <c r="G36530" s="32"/>
      <c r="I36530" s="7"/>
      <c r="J36530" s="7"/>
      <c r="K36530" s="7"/>
      <c r="N36530" s="7"/>
    </row>
    <row r="36531" spans="4:14" s="1" customFormat="1">
      <c r="D36531" s="32"/>
      <c r="G36531" s="32"/>
      <c r="I36531" s="7"/>
      <c r="J36531" s="7"/>
      <c r="K36531" s="7"/>
      <c r="N36531" s="7"/>
    </row>
    <row r="36532" spans="4:14" s="1" customFormat="1">
      <c r="D36532" s="32"/>
      <c r="G36532" s="32"/>
      <c r="I36532" s="7"/>
      <c r="J36532" s="7"/>
      <c r="K36532" s="7"/>
      <c r="N36532" s="7"/>
    </row>
    <row r="36533" spans="4:14" s="1" customFormat="1">
      <c r="D36533" s="32"/>
      <c r="G36533" s="32"/>
      <c r="I36533" s="7"/>
      <c r="J36533" s="7"/>
      <c r="K36533" s="7"/>
      <c r="N36533" s="7"/>
    </row>
    <row r="36534" spans="4:14" s="1" customFormat="1">
      <c r="D36534" s="32"/>
      <c r="G36534" s="32"/>
      <c r="I36534" s="7"/>
      <c r="J36534" s="7"/>
      <c r="K36534" s="7"/>
      <c r="N36534" s="7"/>
    </row>
    <row r="36535" spans="4:14" s="1" customFormat="1">
      <c r="D36535" s="32"/>
      <c r="G36535" s="32"/>
      <c r="I36535" s="7"/>
      <c r="J36535" s="7"/>
      <c r="K36535" s="7"/>
      <c r="N36535" s="7"/>
    </row>
    <row r="36536" spans="4:14" s="1" customFormat="1">
      <c r="D36536" s="32"/>
      <c r="G36536" s="32"/>
      <c r="I36536" s="7"/>
      <c r="J36536" s="7"/>
      <c r="K36536" s="7"/>
      <c r="N36536" s="7"/>
    </row>
    <row r="36537" spans="4:14" s="1" customFormat="1">
      <c r="D36537" s="32"/>
      <c r="G36537" s="32"/>
      <c r="I36537" s="7"/>
      <c r="J36537" s="7"/>
      <c r="K36537" s="7"/>
      <c r="N36537" s="7"/>
    </row>
    <row r="36538" spans="4:14" s="1" customFormat="1">
      <c r="D36538" s="32"/>
      <c r="G36538" s="32"/>
      <c r="I36538" s="7"/>
      <c r="J36538" s="7"/>
      <c r="K36538" s="7"/>
      <c r="N36538" s="7"/>
    </row>
    <row r="36539" spans="4:14" s="1" customFormat="1">
      <c r="D36539" s="32"/>
      <c r="G36539" s="32"/>
      <c r="I36539" s="7"/>
      <c r="J36539" s="7"/>
      <c r="K36539" s="7"/>
      <c r="N36539" s="7"/>
    </row>
    <row r="36540" spans="4:14" s="1" customFormat="1">
      <c r="D36540" s="32"/>
      <c r="G36540" s="32"/>
      <c r="I36540" s="7"/>
      <c r="J36540" s="7"/>
      <c r="K36540" s="7"/>
      <c r="N36540" s="7"/>
    </row>
    <row r="36541" spans="4:14" s="1" customFormat="1">
      <c r="D36541" s="32"/>
      <c r="G36541" s="32"/>
      <c r="I36541" s="7"/>
      <c r="J36541" s="7"/>
      <c r="K36541" s="7"/>
      <c r="N36541" s="7"/>
    </row>
    <row r="36542" spans="4:14" s="1" customFormat="1">
      <c r="D36542" s="32"/>
      <c r="G36542" s="32"/>
      <c r="I36542" s="7"/>
      <c r="J36542" s="7"/>
      <c r="K36542" s="7"/>
      <c r="N36542" s="7"/>
    </row>
    <row r="36543" spans="4:14" s="1" customFormat="1">
      <c r="D36543" s="32"/>
      <c r="G36543" s="32"/>
      <c r="I36543" s="7"/>
      <c r="J36543" s="7"/>
      <c r="K36543" s="7"/>
      <c r="N36543" s="7"/>
    </row>
    <row r="36544" spans="4:14" s="1" customFormat="1">
      <c r="D36544" s="32"/>
      <c r="G36544" s="32"/>
      <c r="I36544" s="7"/>
      <c r="J36544" s="7"/>
      <c r="K36544" s="7"/>
      <c r="N36544" s="7"/>
    </row>
    <row r="36545" spans="4:14" s="1" customFormat="1">
      <c r="D36545" s="32"/>
      <c r="G36545" s="32"/>
      <c r="I36545" s="7"/>
      <c r="J36545" s="7"/>
      <c r="K36545" s="7"/>
      <c r="N36545" s="7"/>
    </row>
    <row r="36546" spans="4:14" s="1" customFormat="1">
      <c r="D36546" s="32"/>
      <c r="G36546" s="32"/>
      <c r="I36546" s="7"/>
      <c r="J36546" s="7"/>
      <c r="K36546" s="7"/>
      <c r="N36546" s="7"/>
    </row>
    <row r="36547" spans="4:14" s="1" customFormat="1">
      <c r="D36547" s="32"/>
      <c r="G36547" s="32"/>
      <c r="I36547" s="7"/>
      <c r="J36547" s="7"/>
      <c r="K36547" s="7"/>
      <c r="N36547" s="7"/>
    </row>
    <row r="36548" spans="4:14" s="1" customFormat="1">
      <c r="D36548" s="32"/>
      <c r="G36548" s="32"/>
      <c r="I36548" s="7"/>
      <c r="J36548" s="7"/>
      <c r="K36548" s="7"/>
      <c r="N36548" s="7"/>
    </row>
    <row r="36549" spans="4:14" s="1" customFormat="1">
      <c r="D36549" s="32"/>
      <c r="G36549" s="32"/>
      <c r="I36549" s="7"/>
      <c r="J36549" s="7"/>
      <c r="K36549" s="7"/>
      <c r="N36549" s="7"/>
    </row>
    <row r="36550" spans="4:14" s="1" customFormat="1">
      <c r="D36550" s="32"/>
      <c r="G36550" s="32"/>
      <c r="I36550" s="7"/>
      <c r="J36550" s="7"/>
      <c r="K36550" s="7"/>
      <c r="N36550" s="7"/>
    </row>
    <row r="36551" spans="4:14" s="1" customFormat="1">
      <c r="D36551" s="32"/>
      <c r="G36551" s="32"/>
      <c r="I36551" s="7"/>
      <c r="J36551" s="7"/>
      <c r="K36551" s="7"/>
      <c r="N36551" s="7"/>
    </row>
    <row r="36552" spans="4:14" s="1" customFormat="1">
      <c r="D36552" s="32"/>
      <c r="G36552" s="32"/>
      <c r="I36552" s="7"/>
      <c r="J36552" s="7"/>
      <c r="K36552" s="7"/>
      <c r="N36552" s="7"/>
    </row>
    <row r="36553" spans="4:14" s="1" customFormat="1">
      <c r="D36553" s="32"/>
      <c r="G36553" s="32"/>
      <c r="I36553" s="7"/>
      <c r="J36553" s="7"/>
      <c r="K36553" s="7"/>
      <c r="N36553" s="7"/>
    </row>
    <row r="36554" spans="4:14" s="1" customFormat="1">
      <c r="D36554" s="32"/>
      <c r="G36554" s="32"/>
      <c r="I36554" s="7"/>
      <c r="J36554" s="7"/>
      <c r="K36554" s="7"/>
      <c r="N36554" s="7"/>
    </row>
    <row r="36555" spans="4:14" s="1" customFormat="1">
      <c r="D36555" s="32"/>
      <c r="G36555" s="32"/>
      <c r="I36555" s="7"/>
      <c r="J36555" s="7"/>
      <c r="K36555" s="7"/>
      <c r="N36555" s="7"/>
    </row>
    <row r="36556" spans="4:14" s="1" customFormat="1">
      <c r="D36556" s="32"/>
      <c r="G36556" s="32"/>
      <c r="I36556" s="7"/>
      <c r="J36556" s="7"/>
      <c r="K36556" s="7"/>
      <c r="N36556" s="7"/>
    </row>
    <row r="36557" spans="4:14" s="1" customFormat="1">
      <c r="D36557" s="32"/>
      <c r="G36557" s="32"/>
      <c r="I36557" s="7"/>
      <c r="J36557" s="7"/>
      <c r="K36557" s="7"/>
      <c r="N36557" s="7"/>
    </row>
    <row r="36558" spans="4:14" s="1" customFormat="1">
      <c r="D36558" s="32"/>
      <c r="G36558" s="32"/>
      <c r="I36558" s="7"/>
      <c r="J36558" s="7"/>
      <c r="K36558" s="7"/>
      <c r="N36558" s="7"/>
    </row>
    <row r="36559" spans="4:14" s="1" customFormat="1">
      <c r="D36559" s="32"/>
      <c r="G36559" s="32"/>
      <c r="I36559" s="7"/>
      <c r="J36559" s="7"/>
      <c r="K36559" s="7"/>
      <c r="N36559" s="7"/>
    </row>
    <row r="36560" spans="4:14" s="1" customFormat="1">
      <c r="D36560" s="32"/>
      <c r="G36560" s="32"/>
      <c r="I36560" s="7"/>
      <c r="J36560" s="7"/>
      <c r="K36560" s="7"/>
      <c r="N36560" s="7"/>
    </row>
    <row r="36561" spans="4:14" s="1" customFormat="1">
      <c r="D36561" s="32"/>
      <c r="G36561" s="32"/>
      <c r="I36561" s="7"/>
      <c r="J36561" s="7"/>
      <c r="K36561" s="7"/>
      <c r="N36561" s="7"/>
    </row>
    <row r="36562" spans="4:14" s="1" customFormat="1">
      <c r="D36562" s="32"/>
      <c r="G36562" s="32"/>
      <c r="I36562" s="7"/>
      <c r="J36562" s="7"/>
      <c r="K36562" s="7"/>
      <c r="N36562" s="7"/>
    </row>
    <row r="36563" spans="4:14" s="1" customFormat="1">
      <c r="D36563" s="32"/>
      <c r="G36563" s="32"/>
      <c r="I36563" s="7"/>
      <c r="J36563" s="7"/>
      <c r="K36563" s="7"/>
      <c r="N36563" s="7"/>
    </row>
    <row r="36564" spans="4:14" s="1" customFormat="1">
      <c r="D36564" s="32"/>
      <c r="G36564" s="32"/>
      <c r="I36564" s="7"/>
      <c r="J36564" s="7"/>
      <c r="K36564" s="7"/>
      <c r="N36564" s="7"/>
    </row>
    <row r="36565" spans="4:14" s="1" customFormat="1">
      <c r="D36565" s="32"/>
      <c r="G36565" s="32"/>
      <c r="I36565" s="7"/>
      <c r="J36565" s="7"/>
      <c r="K36565" s="7"/>
      <c r="N36565" s="7"/>
    </row>
    <row r="36566" spans="4:14" s="1" customFormat="1">
      <c r="D36566" s="32"/>
      <c r="G36566" s="32"/>
      <c r="I36566" s="7"/>
      <c r="J36566" s="7"/>
      <c r="K36566" s="7"/>
      <c r="N36566" s="7"/>
    </row>
    <row r="36567" spans="4:14" s="1" customFormat="1">
      <c r="D36567" s="32"/>
      <c r="G36567" s="32"/>
      <c r="I36567" s="7"/>
      <c r="J36567" s="7"/>
      <c r="K36567" s="7"/>
      <c r="N36567" s="7"/>
    </row>
    <row r="36568" spans="4:14" s="1" customFormat="1">
      <c r="D36568" s="32"/>
      <c r="G36568" s="32"/>
      <c r="I36568" s="7"/>
      <c r="J36568" s="7"/>
      <c r="K36568" s="7"/>
      <c r="N36568" s="7"/>
    </row>
    <row r="36569" spans="4:14" s="1" customFormat="1">
      <c r="D36569" s="32"/>
      <c r="G36569" s="32"/>
      <c r="I36569" s="7"/>
      <c r="J36569" s="7"/>
      <c r="K36569" s="7"/>
      <c r="N36569" s="7"/>
    </row>
    <row r="36570" spans="4:14" s="1" customFormat="1">
      <c r="D36570" s="32"/>
      <c r="G36570" s="32"/>
      <c r="I36570" s="7"/>
      <c r="J36570" s="7"/>
      <c r="K36570" s="7"/>
      <c r="N36570" s="7"/>
    </row>
    <row r="36571" spans="4:14" s="1" customFormat="1">
      <c r="D36571" s="32"/>
      <c r="G36571" s="32"/>
      <c r="I36571" s="7"/>
      <c r="J36571" s="7"/>
      <c r="K36571" s="7"/>
      <c r="N36571" s="7"/>
    </row>
    <row r="36572" spans="4:14" s="1" customFormat="1">
      <c r="D36572" s="32"/>
      <c r="G36572" s="32"/>
      <c r="I36572" s="7"/>
      <c r="J36572" s="7"/>
      <c r="K36572" s="7"/>
      <c r="N36572" s="7"/>
    </row>
    <row r="36573" spans="4:14" s="1" customFormat="1">
      <c r="D36573" s="32"/>
      <c r="G36573" s="32"/>
      <c r="I36573" s="7"/>
      <c r="J36573" s="7"/>
      <c r="K36573" s="7"/>
      <c r="N36573" s="7"/>
    </row>
    <row r="36574" spans="4:14" s="1" customFormat="1">
      <c r="D36574" s="32"/>
      <c r="G36574" s="32"/>
      <c r="I36574" s="7"/>
      <c r="J36574" s="7"/>
      <c r="K36574" s="7"/>
      <c r="N36574" s="7"/>
    </row>
    <row r="36575" spans="4:14" s="1" customFormat="1">
      <c r="D36575" s="32"/>
      <c r="G36575" s="32"/>
      <c r="I36575" s="7"/>
      <c r="J36575" s="7"/>
      <c r="K36575" s="7"/>
      <c r="N36575" s="7"/>
    </row>
    <row r="36576" spans="4:14" s="1" customFormat="1">
      <c r="D36576" s="32"/>
      <c r="G36576" s="32"/>
      <c r="I36576" s="7"/>
      <c r="J36576" s="7"/>
      <c r="K36576" s="7"/>
      <c r="N36576" s="7"/>
    </row>
    <row r="36577" spans="4:14" s="1" customFormat="1">
      <c r="D36577" s="32"/>
      <c r="G36577" s="32"/>
      <c r="I36577" s="7"/>
      <c r="J36577" s="7"/>
      <c r="K36577" s="7"/>
      <c r="N36577" s="7"/>
    </row>
    <row r="36578" spans="4:14" s="1" customFormat="1">
      <c r="D36578" s="32"/>
      <c r="G36578" s="32"/>
      <c r="I36578" s="7"/>
      <c r="J36578" s="7"/>
      <c r="K36578" s="7"/>
      <c r="N36578" s="7"/>
    </row>
    <row r="36579" spans="4:14" s="1" customFormat="1">
      <c r="D36579" s="32"/>
      <c r="G36579" s="32"/>
      <c r="I36579" s="7"/>
      <c r="J36579" s="7"/>
      <c r="K36579" s="7"/>
      <c r="N36579" s="7"/>
    </row>
    <row r="36580" spans="4:14" s="1" customFormat="1">
      <c r="D36580" s="32"/>
      <c r="G36580" s="32"/>
      <c r="I36580" s="7"/>
      <c r="J36580" s="7"/>
      <c r="K36580" s="7"/>
      <c r="N36580" s="7"/>
    </row>
    <row r="36581" spans="4:14" s="1" customFormat="1">
      <c r="D36581" s="32"/>
      <c r="G36581" s="32"/>
      <c r="I36581" s="7"/>
      <c r="J36581" s="7"/>
      <c r="K36581" s="7"/>
      <c r="N36581" s="7"/>
    </row>
    <row r="36582" spans="4:14" s="1" customFormat="1">
      <c r="D36582" s="32"/>
      <c r="G36582" s="32"/>
      <c r="I36582" s="7"/>
      <c r="J36582" s="7"/>
      <c r="K36582" s="7"/>
      <c r="N36582" s="7"/>
    </row>
    <row r="36583" spans="4:14" s="1" customFormat="1">
      <c r="D36583" s="32"/>
      <c r="G36583" s="32"/>
      <c r="I36583" s="7"/>
      <c r="J36583" s="7"/>
      <c r="K36583" s="7"/>
      <c r="N36583" s="7"/>
    </row>
    <row r="36584" spans="4:14" s="1" customFormat="1">
      <c r="D36584" s="32"/>
      <c r="G36584" s="32"/>
      <c r="I36584" s="7"/>
      <c r="J36584" s="7"/>
      <c r="K36584" s="7"/>
      <c r="N36584" s="7"/>
    </row>
    <row r="36585" spans="4:14" s="1" customFormat="1">
      <c r="D36585" s="32"/>
      <c r="G36585" s="32"/>
      <c r="I36585" s="7"/>
      <c r="J36585" s="7"/>
      <c r="K36585" s="7"/>
      <c r="N36585" s="7"/>
    </row>
    <row r="36586" spans="4:14" s="1" customFormat="1">
      <c r="D36586" s="32"/>
      <c r="G36586" s="32"/>
      <c r="I36586" s="7"/>
      <c r="J36586" s="7"/>
      <c r="K36586" s="7"/>
      <c r="N36586" s="7"/>
    </row>
    <row r="36587" spans="4:14" s="1" customFormat="1">
      <c r="D36587" s="32"/>
      <c r="G36587" s="32"/>
      <c r="I36587" s="7"/>
      <c r="J36587" s="7"/>
      <c r="K36587" s="7"/>
      <c r="N36587" s="7"/>
    </row>
    <row r="36588" spans="4:14" s="1" customFormat="1">
      <c r="D36588" s="32"/>
      <c r="G36588" s="32"/>
      <c r="I36588" s="7"/>
      <c r="J36588" s="7"/>
      <c r="K36588" s="7"/>
      <c r="N36588" s="7"/>
    </row>
    <row r="36589" spans="4:14" s="1" customFormat="1">
      <c r="D36589" s="32"/>
      <c r="G36589" s="32"/>
      <c r="I36589" s="7"/>
      <c r="J36589" s="7"/>
      <c r="K36589" s="7"/>
      <c r="N36589" s="7"/>
    </row>
    <row r="36590" spans="4:14" s="1" customFormat="1">
      <c r="D36590" s="32"/>
      <c r="G36590" s="32"/>
      <c r="I36590" s="7"/>
      <c r="J36590" s="7"/>
      <c r="K36590" s="7"/>
      <c r="N36590" s="7"/>
    </row>
    <row r="36591" spans="4:14" s="1" customFormat="1">
      <c r="D36591" s="32"/>
      <c r="G36591" s="32"/>
      <c r="I36591" s="7"/>
      <c r="J36591" s="7"/>
      <c r="K36591" s="7"/>
      <c r="N36591" s="7"/>
    </row>
    <row r="36592" spans="4:14" s="1" customFormat="1">
      <c r="D36592" s="32"/>
      <c r="G36592" s="32"/>
      <c r="I36592" s="7"/>
      <c r="J36592" s="7"/>
      <c r="K36592" s="7"/>
      <c r="N36592" s="7"/>
    </row>
    <row r="36593" spans="4:14" s="1" customFormat="1">
      <c r="D36593" s="32"/>
      <c r="G36593" s="32"/>
      <c r="I36593" s="7"/>
      <c r="J36593" s="7"/>
      <c r="K36593" s="7"/>
      <c r="N36593" s="7"/>
    </row>
    <row r="36594" spans="4:14" s="1" customFormat="1">
      <c r="D36594" s="32"/>
      <c r="G36594" s="32"/>
      <c r="I36594" s="7"/>
      <c r="J36594" s="7"/>
      <c r="K36594" s="7"/>
      <c r="N36594" s="7"/>
    </row>
    <row r="36595" spans="4:14" s="1" customFormat="1">
      <c r="D36595" s="32"/>
      <c r="G36595" s="32"/>
      <c r="I36595" s="7"/>
      <c r="J36595" s="7"/>
      <c r="K36595" s="7"/>
      <c r="N36595" s="7"/>
    </row>
    <row r="36596" spans="4:14" s="1" customFormat="1">
      <c r="D36596" s="32"/>
      <c r="G36596" s="32"/>
      <c r="I36596" s="7"/>
      <c r="J36596" s="7"/>
      <c r="K36596" s="7"/>
      <c r="N36596" s="7"/>
    </row>
    <row r="36597" spans="4:14" s="1" customFormat="1">
      <c r="D36597" s="32"/>
      <c r="G36597" s="32"/>
      <c r="I36597" s="7"/>
      <c r="J36597" s="7"/>
      <c r="K36597" s="7"/>
      <c r="N36597" s="7"/>
    </row>
    <row r="36598" spans="4:14" s="1" customFormat="1">
      <c r="D36598" s="32"/>
      <c r="G36598" s="32"/>
      <c r="I36598" s="7"/>
      <c r="J36598" s="7"/>
      <c r="K36598" s="7"/>
      <c r="N36598" s="7"/>
    </row>
    <row r="36599" spans="4:14" s="1" customFormat="1">
      <c r="D36599" s="32"/>
      <c r="G36599" s="32"/>
      <c r="I36599" s="7"/>
      <c r="J36599" s="7"/>
      <c r="K36599" s="7"/>
      <c r="N36599" s="7"/>
    </row>
    <row r="36600" spans="4:14" s="1" customFormat="1">
      <c r="D36600" s="32"/>
      <c r="G36600" s="32"/>
      <c r="I36600" s="7"/>
      <c r="J36600" s="7"/>
      <c r="K36600" s="7"/>
      <c r="N36600" s="7"/>
    </row>
    <row r="36601" spans="4:14" s="1" customFormat="1">
      <c r="D36601" s="32"/>
      <c r="G36601" s="32"/>
      <c r="I36601" s="7"/>
      <c r="J36601" s="7"/>
      <c r="K36601" s="7"/>
      <c r="N36601" s="7"/>
    </row>
    <row r="36602" spans="4:14" s="1" customFormat="1">
      <c r="D36602" s="32"/>
      <c r="G36602" s="32"/>
      <c r="I36602" s="7"/>
      <c r="J36602" s="7"/>
      <c r="K36602" s="7"/>
      <c r="N36602" s="7"/>
    </row>
    <row r="36603" spans="4:14" s="1" customFormat="1">
      <c r="D36603" s="32"/>
      <c r="G36603" s="32"/>
      <c r="I36603" s="7"/>
      <c r="J36603" s="7"/>
      <c r="K36603" s="7"/>
      <c r="N36603" s="7"/>
    </row>
    <row r="36604" spans="4:14" s="1" customFormat="1">
      <c r="D36604" s="32"/>
      <c r="G36604" s="32"/>
      <c r="I36604" s="7"/>
      <c r="J36604" s="7"/>
      <c r="K36604" s="7"/>
      <c r="N36604" s="7"/>
    </row>
    <row r="36605" spans="4:14" s="1" customFormat="1">
      <c r="D36605" s="32"/>
      <c r="G36605" s="32"/>
      <c r="I36605" s="7"/>
      <c r="J36605" s="7"/>
      <c r="K36605" s="7"/>
      <c r="N36605" s="7"/>
    </row>
    <row r="36606" spans="4:14" s="1" customFormat="1">
      <c r="D36606" s="32"/>
      <c r="G36606" s="32"/>
      <c r="I36606" s="7"/>
      <c r="J36606" s="7"/>
      <c r="K36606" s="7"/>
      <c r="N36606" s="7"/>
    </row>
    <row r="36607" spans="4:14" s="1" customFormat="1">
      <c r="D36607" s="32"/>
      <c r="G36607" s="32"/>
      <c r="I36607" s="7"/>
      <c r="J36607" s="7"/>
      <c r="K36607" s="7"/>
      <c r="N36607" s="7"/>
    </row>
    <row r="36608" spans="4:14" s="1" customFormat="1">
      <c r="D36608" s="32"/>
      <c r="G36608" s="32"/>
      <c r="I36608" s="7"/>
      <c r="J36608" s="7"/>
      <c r="K36608" s="7"/>
      <c r="N36608" s="7"/>
    </row>
    <row r="36609" spans="4:14" s="1" customFormat="1">
      <c r="D36609" s="32"/>
      <c r="G36609" s="32"/>
      <c r="I36609" s="7"/>
      <c r="J36609" s="7"/>
      <c r="K36609" s="7"/>
      <c r="N36609" s="7"/>
    </row>
    <row r="36610" spans="4:14" s="1" customFormat="1">
      <c r="D36610" s="32"/>
      <c r="G36610" s="32"/>
      <c r="I36610" s="7"/>
      <c r="J36610" s="7"/>
      <c r="K36610" s="7"/>
      <c r="N36610" s="7"/>
    </row>
    <row r="36611" spans="4:14" s="1" customFormat="1">
      <c r="D36611" s="32"/>
      <c r="G36611" s="32"/>
      <c r="I36611" s="7"/>
      <c r="J36611" s="7"/>
      <c r="K36611" s="7"/>
      <c r="N36611" s="7"/>
    </row>
    <row r="36612" spans="4:14" s="1" customFormat="1">
      <c r="D36612" s="32"/>
      <c r="G36612" s="32"/>
      <c r="I36612" s="7"/>
      <c r="J36612" s="7"/>
      <c r="K36612" s="7"/>
      <c r="N36612" s="7"/>
    </row>
    <row r="36613" spans="4:14" s="1" customFormat="1">
      <c r="D36613" s="32"/>
      <c r="G36613" s="32"/>
      <c r="I36613" s="7"/>
      <c r="J36613" s="7"/>
      <c r="K36613" s="7"/>
      <c r="N36613" s="7"/>
    </row>
    <row r="36614" spans="4:14" s="1" customFormat="1">
      <c r="D36614" s="32"/>
      <c r="G36614" s="32"/>
      <c r="I36614" s="7"/>
      <c r="J36614" s="7"/>
      <c r="K36614" s="7"/>
      <c r="N36614" s="7"/>
    </row>
    <row r="36615" spans="4:14" s="1" customFormat="1">
      <c r="D36615" s="32"/>
      <c r="G36615" s="32"/>
      <c r="I36615" s="7"/>
      <c r="J36615" s="7"/>
      <c r="K36615" s="7"/>
      <c r="N36615" s="7"/>
    </row>
    <row r="36616" spans="4:14" s="1" customFormat="1">
      <c r="D36616" s="32"/>
      <c r="G36616" s="32"/>
      <c r="I36616" s="7"/>
      <c r="J36616" s="7"/>
      <c r="K36616" s="7"/>
      <c r="N36616" s="7"/>
    </row>
    <row r="36617" spans="4:14" s="1" customFormat="1">
      <c r="D36617" s="32"/>
      <c r="G36617" s="32"/>
      <c r="I36617" s="7"/>
      <c r="J36617" s="7"/>
      <c r="K36617" s="7"/>
      <c r="N36617" s="7"/>
    </row>
    <row r="36618" spans="4:14" s="1" customFormat="1">
      <c r="D36618" s="32"/>
      <c r="G36618" s="32"/>
      <c r="I36618" s="7"/>
      <c r="J36618" s="7"/>
      <c r="K36618" s="7"/>
      <c r="N36618" s="7"/>
    </row>
    <row r="36619" spans="4:14" s="1" customFormat="1">
      <c r="D36619" s="32"/>
      <c r="G36619" s="32"/>
      <c r="I36619" s="7"/>
      <c r="J36619" s="7"/>
      <c r="K36619" s="7"/>
      <c r="N36619" s="7"/>
    </row>
    <row r="36620" spans="4:14" s="1" customFormat="1">
      <c r="D36620" s="32"/>
      <c r="G36620" s="32"/>
      <c r="I36620" s="7"/>
      <c r="J36620" s="7"/>
      <c r="K36620" s="7"/>
      <c r="N36620" s="7"/>
    </row>
    <row r="36621" spans="4:14" s="1" customFormat="1">
      <c r="D36621" s="32"/>
      <c r="G36621" s="32"/>
      <c r="I36621" s="7"/>
      <c r="J36621" s="7"/>
      <c r="K36621" s="7"/>
      <c r="N36621" s="7"/>
    </row>
    <row r="36622" spans="4:14" s="1" customFormat="1">
      <c r="D36622" s="32"/>
      <c r="G36622" s="32"/>
      <c r="I36622" s="7"/>
      <c r="J36622" s="7"/>
      <c r="K36622" s="7"/>
      <c r="N36622" s="7"/>
    </row>
    <row r="36623" spans="4:14" s="1" customFormat="1">
      <c r="D36623" s="32"/>
      <c r="G36623" s="32"/>
      <c r="I36623" s="7"/>
      <c r="J36623" s="7"/>
      <c r="K36623" s="7"/>
      <c r="N36623" s="7"/>
    </row>
    <row r="36624" spans="4:14" s="1" customFormat="1">
      <c r="D36624" s="32"/>
      <c r="G36624" s="32"/>
      <c r="I36624" s="7"/>
      <c r="J36624" s="7"/>
      <c r="K36624" s="7"/>
      <c r="N36624" s="7"/>
    </row>
    <row r="36625" spans="4:14" s="1" customFormat="1">
      <c r="D36625" s="32"/>
      <c r="G36625" s="32"/>
      <c r="I36625" s="7"/>
      <c r="J36625" s="7"/>
      <c r="K36625" s="7"/>
      <c r="N36625" s="7"/>
    </row>
    <row r="36626" spans="4:14" s="1" customFormat="1">
      <c r="D36626" s="32"/>
      <c r="G36626" s="32"/>
      <c r="I36626" s="7"/>
      <c r="J36626" s="7"/>
      <c r="K36626" s="7"/>
      <c r="N36626" s="7"/>
    </row>
    <row r="36627" spans="4:14" s="1" customFormat="1">
      <c r="D36627" s="32"/>
      <c r="G36627" s="32"/>
      <c r="I36627" s="7"/>
      <c r="J36627" s="7"/>
      <c r="K36627" s="7"/>
      <c r="N36627" s="7"/>
    </row>
    <row r="36628" spans="4:14" s="1" customFormat="1">
      <c r="D36628" s="32"/>
      <c r="G36628" s="32"/>
      <c r="I36628" s="7"/>
      <c r="J36628" s="7"/>
      <c r="K36628" s="7"/>
      <c r="N36628" s="7"/>
    </row>
    <row r="36629" spans="4:14" s="1" customFormat="1">
      <c r="D36629" s="32"/>
      <c r="G36629" s="32"/>
      <c r="I36629" s="7"/>
      <c r="J36629" s="7"/>
      <c r="K36629" s="7"/>
      <c r="N36629" s="7"/>
    </row>
    <row r="36630" spans="4:14" s="1" customFormat="1">
      <c r="D36630" s="32"/>
      <c r="G36630" s="32"/>
      <c r="I36630" s="7"/>
      <c r="J36630" s="7"/>
      <c r="K36630" s="7"/>
      <c r="N36630" s="7"/>
    </row>
    <row r="36631" spans="4:14" s="1" customFormat="1">
      <c r="D36631" s="32"/>
      <c r="G36631" s="32"/>
      <c r="I36631" s="7"/>
      <c r="J36631" s="7"/>
      <c r="K36631" s="7"/>
      <c r="N36631" s="7"/>
    </row>
    <row r="36632" spans="4:14" s="1" customFormat="1">
      <c r="D36632" s="32"/>
      <c r="G36632" s="32"/>
      <c r="I36632" s="7"/>
      <c r="J36632" s="7"/>
      <c r="K36632" s="7"/>
      <c r="N36632" s="7"/>
    </row>
    <row r="36633" spans="4:14" s="1" customFormat="1">
      <c r="D36633" s="32"/>
      <c r="G36633" s="32"/>
      <c r="I36633" s="7"/>
      <c r="J36633" s="7"/>
      <c r="K36633" s="7"/>
      <c r="N36633" s="7"/>
    </row>
    <row r="36634" spans="4:14" s="1" customFormat="1">
      <c r="D36634" s="32"/>
      <c r="G36634" s="32"/>
      <c r="I36634" s="7"/>
      <c r="J36634" s="7"/>
      <c r="K36634" s="7"/>
      <c r="N36634" s="7"/>
    </row>
    <row r="36635" spans="4:14" s="1" customFormat="1">
      <c r="D36635" s="32"/>
      <c r="G36635" s="32"/>
      <c r="I36635" s="7"/>
      <c r="J36635" s="7"/>
      <c r="K36635" s="7"/>
      <c r="N36635" s="7"/>
    </row>
    <row r="36636" spans="4:14" s="1" customFormat="1">
      <c r="D36636" s="32"/>
      <c r="G36636" s="32"/>
      <c r="I36636" s="7"/>
      <c r="J36636" s="7"/>
      <c r="K36636" s="7"/>
      <c r="N36636" s="7"/>
    </row>
    <row r="36637" spans="4:14" s="1" customFormat="1">
      <c r="D36637" s="32"/>
      <c r="G36637" s="32"/>
      <c r="I36637" s="7"/>
      <c r="J36637" s="7"/>
      <c r="K36637" s="7"/>
      <c r="N36637" s="7"/>
    </row>
    <row r="36638" spans="4:14" s="1" customFormat="1">
      <c r="D36638" s="32"/>
      <c r="G36638" s="32"/>
      <c r="I36638" s="7"/>
      <c r="J36638" s="7"/>
      <c r="K36638" s="7"/>
      <c r="N36638" s="7"/>
    </row>
    <row r="36639" spans="4:14" s="1" customFormat="1">
      <c r="D36639" s="32"/>
      <c r="G36639" s="32"/>
      <c r="I36639" s="7"/>
      <c r="J36639" s="7"/>
      <c r="K36639" s="7"/>
      <c r="N36639" s="7"/>
    </row>
    <row r="36640" spans="4:14" s="1" customFormat="1">
      <c r="D36640" s="32"/>
      <c r="G36640" s="32"/>
      <c r="I36640" s="7"/>
      <c r="J36640" s="7"/>
      <c r="K36640" s="7"/>
      <c r="N36640" s="7"/>
    </row>
    <row r="36641" spans="4:14" s="1" customFormat="1">
      <c r="D36641" s="32"/>
      <c r="G36641" s="32"/>
      <c r="I36641" s="7"/>
      <c r="J36641" s="7"/>
      <c r="K36641" s="7"/>
      <c r="N36641" s="7"/>
    </row>
    <row r="36642" spans="4:14" s="1" customFormat="1">
      <c r="D36642" s="32"/>
      <c r="G36642" s="32"/>
      <c r="I36642" s="7"/>
      <c r="J36642" s="7"/>
      <c r="K36642" s="7"/>
      <c r="N36642" s="7"/>
    </row>
    <row r="36643" spans="4:14" s="1" customFormat="1">
      <c r="D36643" s="32"/>
      <c r="G36643" s="32"/>
      <c r="I36643" s="7"/>
      <c r="J36643" s="7"/>
      <c r="K36643" s="7"/>
      <c r="N36643" s="7"/>
    </row>
    <row r="36644" spans="4:14" s="1" customFormat="1">
      <c r="D36644" s="32"/>
      <c r="G36644" s="32"/>
      <c r="I36644" s="7"/>
      <c r="J36644" s="7"/>
      <c r="K36644" s="7"/>
      <c r="N36644" s="7"/>
    </row>
    <row r="36645" spans="4:14" s="1" customFormat="1">
      <c r="D36645" s="32"/>
      <c r="G36645" s="32"/>
      <c r="I36645" s="7"/>
      <c r="J36645" s="7"/>
      <c r="K36645" s="7"/>
      <c r="N36645" s="7"/>
    </row>
    <row r="36646" spans="4:14" s="1" customFormat="1">
      <c r="D36646" s="32"/>
      <c r="G36646" s="32"/>
      <c r="I36646" s="7"/>
      <c r="J36646" s="7"/>
      <c r="K36646" s="7"/>
      <c r="N36646" s="7"/>
    </row>
    <row r="36647" spans="4:14" s="1" customFormat="1">
      <c r="D36647" s="32"/>
      <c r="G36647" s="32"/>
      <c r="I36647" s="7"/>
      <c r="J36647" s="7"/>
      <c r="K36647" s="7"/>
      <c r="N36647" s="7"/>
    </row>
    <row r="36648" spans="4:14" s="1" customFormat="1">
      <c r="D36648" s="32"/>
      <c r="G36648" s="32"/>
      <c r="I36648" s="7"/>
      <c r="J36648" s="7"/>
      <c r="K36648" s="7"/>
      <c r="N36648" s="7"/>
    </row>
    <row r="36649" spans="4:14" s="1" customFormat="1">
      <c r="D36649" s="32"/>
      <c r="G36649" s="32"/>
      <c r="I36649" s="7"/>
      <c r="J36649" s="7"/>
      <c r="K36649" s="7"/>
      <c r="N36649" s="7"/>
    </row>
    <row r="36650" spans="4:14" s="1" customFormat="1">
      <c r="D36650" s="32"/>
      <c r="G36650" s="32"/>
      <c r="I36650" s="7"/>
      <c r="J36650" s="7"/>
      <c r="K36650" s="7"/>
      <c r="N36650" s="7"/>
    </row>
    <row r="36651" spans="4:14" s="1" customFormat="1">
      <c r="D36651" s="32"/>
      <c r="G36651" s="32"/>
      <c r="I36651" s="7"/>
      <c r="J36651" s="7"/>
      <c r="K36651" s="7"/>
      <c r="N36651" s="7"/>
    </row>
    <row r="36652" spans="4:14" s="1" customFormat="1">
      <c r="D36652" s="32"/>
      <c r="G36652" s="32"/>
      <c r="I36652" s="7"/>
      <c r="J36652" s="7"/>
      <c r="K36652" s="7"/>
      <c r="N36652" s="7"/>
    </row>
    <row r="36653" spans="4:14" s="1" customFormat="1">
      <c r="D36653" s="32"/>
      <c r="G36653" s="32"/>
      <c r="I36653" s="7"/>
      <c r="J36653" s="7"/>
      <c r="K36653" s="7"/>
      <c r="N36653" s="7"/>
    </row>
    <row r="36654" spans="4:14" s="1" customFormat="1">
      <c r="D36654" s="32"/>
      <c r="G36654" s="32"/>
      <c r="I36654" s="7"/>
      <c r="J36654" s="7"/>
      <c r="K36654" s="7"/>
      <c r="N36654" s="7"/>
    </row>
    <row r="36655" spans="4:14" s="1" customFormat="1">
      <c r="D36655" s="32"/>
      <c r="G36655" s="32"/>
      <c r="I36655" s="7"/>
      <c r="J36655" s="7"/>
      <c r="K36655" s="7"/>
      <c r="N36655" s="7"/>
    </row>
    <row r="36656" spans="4:14" s="1" customFormat="1">
      <c r="D36656" s="32"/>
      <c r="G36656" s="32"/>
      <c r="I36656" s="7"/>
      <c r="J36656" s="7"/>
      <c r="K36656" s="7"/>
      <c r="N36656" s="7"/>
    </row>
    <row r="36657" spans="4:14" s="1" customFormat="1">
      <c r="D36657" s="32"/>
      <c r="G36657" s="32"/>
      <c r="I36657" s="7"/>
      <c r="J36657" s="7"/>
      <c r="K36657" s="7"/>
      <c r="N36657" s="7"/>
    </row>
    <row r="36658" spans="4:14" s="1" customFormat="1">
      <c r="D36658" s="32"/>
      <c r="G36658" s="32"/>
      <c r="I36658" s="7"/>
      <c r="J36658" s="7"/>
      <c r="K36658" s="7"/>
      <c r="N36658" s="7"/>
    </row>
    <row r="36659" spans="4:14" s="1" customFormat="1">
      <c r="D36659" s="32"/>
      <c r="G36659" s="32"/>
      <c r="I36659" s="7"/>
      <c r="J36659" s="7"/>
      <c r="K36659" s="7"/>
      <c r="N36659" s="7"/>
    </row>
    <row r="36660" spans="4:14" s="1" customFormat="1">
      <c r="D36660" s="32"/>
      <c r="G36660" s="32"/>
      <c r="I36660" s="7"/>
      <c r="J36660" s="7"/>
      <c r="K36660" s="7"/>
      <c r="N36660" s="7"/>
    </row>
    <row r="36661" spans="4:14" s="1" customFormat="1">
      <c r="D36661" s="32"/>
      <c r="G36661" s="32"/>
      <c r="I36661" s="7"/>
      <c r="J36661" s="7"/>
      <c r="K36661" s="7"/>
      <c r="N36661" s="7"/>
    </row>
    <row r="36662" spans="4:14" s="1" customFormat="1">
      <c r="D36662" s="32"/>
      <c r="G36662" s="32"/>
      <c r="I36662" s="7"/>
      <c r="J36662" s="7"/>
      <c r="K36662" s="7"/>
      <c r="N36662" s="7"/>
    </row>
    <row r="36663" spans="4:14" s="1" customFormat="1">
      <c r="D36663" s="32"/>
      <c r="G36663" s="32"/>
      <c r="I36663" s="7"/>
      <c r="J36663" s="7"/>
      <c r="K36663" s="7"/>
      <c r="N36663" s="7"/>
    </row>
    <row r="36664" spans="4:14" s="1" customFormat="1">
      <c r="D36664" s="32"/>
      <c r="G36664" s="32"/>
      <c r="I36664" s="7"/>
      <c r="J36664" s="7"/>
      <c r="K36664" s="7"/>
      <c r="N36664" s="7"/>
    </row>
    <row r="36665" spans="4:14" s="1" customFormat="1">
      <c r="D36665" s="32"/>
      <c r="G36665" s="32"/>
      <c r="I36665" s="7"/>
      <c r="J36665" s="7"/>
      <c r="K36665" s="7"/>
      <c r="N36665" s="7"/>
    </row>
    <row r="36666" spans="4:14" s="1" customFormat="1">
      <c r="D36666" s="32"/>
      <c r="G36666" s="32"/>
      <c r="I36666" s="7"/>
      <c r="J36666" s="7"/>
      <c r="K36666" s="7"/>
      <c r="N36666" s="7"/>
    </row>
    <row r="36667" spans="4:14" s="1" customFormat="1">
      <c r="D36667" s="32"/>
      <c r="G36667" s="32"/>
      <c r="I36667" s="7"/>
      <c r="J36667" s="7"/>
      <c r="K36667" s="7"/>
      <c r="N36667" s="7"/>
    </row>
    <row r="36668" spans="4:14" s="1" customFormat="1">
      <c r="D36668" s="32"/>
      <c r="G36668" s="32"/>
      <c r="I36668" s="7"/>
      <c r="J36668" s="7"/>
      <c r="K36668" s="7"/>
      <c r="N36668" s="7"/>
    </row>
    <row r="36669" spans="4:14" s="1" customFormat="1">
      <c r="D36669" s="32"/>
      <c r="G36669" s="32"/>
      <c r="I36669" s="7"/>
      <c r="J36669" s="7"/>
      <c r="K36669" s="7"/>
      <c r="N36669" s="7"/>
    </row>
    <row r="36670" spans="4:14" s="1" customFormat="1">
      <c r="D36670" s="32"/>
      <c r="G36670" s="32"/>
      <c r="I36670" s="7"/>
      <c r="J36670" s="7"/>
      <c r="K36670" s="7"/>
      <c r="N36670" s="7"/>
    </row>
    <row r="36671" spans="4:14" s="1" customFormat="1">
      <c r="D36671" s="32"/>
      <c r="G36671" s="32"/>
      <c r="I36671" s="7"/>
      <c r="J36671" s="7"/>
      <c r="K36671" s="7"/>
      <c r="N36671" s="7"/>
    </row>
    <row r="36672" spans="4:14" s="1" customFormat="1">
      <c r="D36672" s="32"/>
      <c r="G36672" s="32"/>
      <c r="I36672" s="7"/>
      <c r="J36672" s="7"/>
      <c r="K36672" s="7"/>
      <c r="N36672" s="7"/>
    </row>
    <row r="36673" spans="4:14" s="1" customFormat="1">
      <c r="D36673" s="32"/>
      <c r="G36673" s="32"/>
      <c r="I36673" s="7"/>
      <c r="J36673" s="7"/>
      <c r="K36673" s="7"/>
      <c r="N36673" s="7"/>
    </row>
    <row r="36674" spans="4:14" s="1" customFormat="1">
      <c r="D36674" s="32"/>
      <c r="G36674" s="32"/>
      <c r="I36674" s="7"/>
      <c r="J36674" s="7"/>
      <c r="K36674" s="7"/>
      <c r="N36674" s="7"/>
    </row>
    <row r="36675" spans="4:14" s="1" customFormat="1">
      <c r="D36675" s="32"/>
      <c r="G36675" s="32"/>
      <c r="I36675" s="7"/>
      <c r="J36675" s="7"/>
      <c r="K36675" s="7"/>
      <c r="N36675" s="7"/>
    </row>
    <row r="36676" spans="4:14" s="1" customFormat="1">
      <c r="D36676" s="32"/>
      <c r="G36676" s="32"/>
      <c r="I36676" s="7"/>
      <c r="J36676" s="7"/>
      <c r="K36676" s="7"/>
      <c r="N36676" s="7"/>
    </row>
    <row r="36677" spans="4:14" s="1" customFormat="1">
      <c r="D36677" s="32"/>
      <c r="G36677" s="32"/>
      <c r="I36677" s="7"/>
      <c r="J36677" s="7"/>
      <c r="K36677" s="7"/>
      <c r="N36677" s="7"/>
    </row>
    <row r="36678" spans="4:14" s="1" customFormat="1">
      <c r="D36678" s="32"/>
      <c r="G36678" s="32"/>
      <c r="I36678" s="7"/>
      <c r="J36678" s="7"/>
      <c r="K36678" s="7"/>
      <c r="N36678" s="7"/>
    </row>
    <row r="36679" spans="4:14" s="1" customFormat="1">
      <c r="D36679" s="32"/>
      <c r="G36679" s="32"/>
      <c r="I36679" s="7"/>
      <c r="J36679" s="7"/>
      <c r="K36679" s="7"/>
      <c r="N36679" s="7"/>
    </row>
    <row r="36680" spans="4:14" s="1" customFormat="1">
      <c r="D36680" s="32"/>
      <c r="G36680" s="32"/>
      <c r="I36680" s="7"/>
      <c r="J36680" s="7"/>
      <c r="K36680" s="7"/>
      <c r="N36680" s="7"/>
    </row>
    <row r="36681" spans="4:14" s="1" customFormat="1">
      <c r="D36681" s="32"/>
      <c r="G36681" s="32"/>
      <c r="I36681" s="7"/>
      <c r="J36681" s="7"/>
      <c r="K36681" s="7"/>
      <c r="N36681" s="7"/>
    </row>
    <row r="36682" spans="4:14" s="1" customFormat="1">
      <c r="D36682" s="32"/>
      <c r="G36682" s="32"/>
      <c r="I36682" s="7"/>
      <c r="J36682" s="7"/>
      <c r="K36682" s="7"/>
      <c r="N36682" s="7"/>
    </row>
    <row r="36683" spans="4:14" s="1" customFormat="1">
      <c r="D36683" s="32"/>
      <c r="G36683" s="32"/>
      <c r="I36683" s="7"/>
      <c r="J36683" s="7"/>
      <c r="K36683" s="7"/>
      <c r="N36683" s="7"/>
    </row>
    <row r="36684" spans="4:14" s="1" customFormat="1">
      <c r="D36684" s="32"/>
      <c r="G36684" s="32"/>
      <c r="I36684" s="7"/>
      <c r="J36684" s="7"/>
      <c r="K36684" s="7"/>
      <c r="N36684" s="7"/>
    </row>
    <row r="36685" spans="4:14" s="1" customFormat="1">
      <c r="D36685" s="32"/>
      <c r="G36685" s="32"/>
      <c r="I36685" s="7"/>
      <c r="J36685" s="7"/>
      <c r="K36685" s="7"/>
      <c r="N36685" s="7"/>
    </row>
    <row r="36686" spans="4:14" s="1" customFormat="1">
      <c r="D36686" s="32"/>
      <c r="G36686" s="32"/>
      <c r="I36686" s="7"/>
      <c r="J36686" s="7"/>
      <c r="K36686" s="7"/>
      <c r="N36686" s="7"/>
    </row>
    <row r="36687" spans="4:14" s="1" customFormat="1">
      <c r="D36687" s="32"/>
      <c r="G36687" s="32"/>
      <c r="I36687" s="7"/>
      <c r="J36687" s="7"/>
      <c r="K36687" s="7"/>
      <c r="N36687" s="7"/>
    </row>
    <row r="36688" spans="4:14" s="1" customFormat="1">
      <c r="D36688" s="32"/>
      <c r="G36688" s="32"/>
      <c r="I36688" s="7"/>
      <c r="J36688" s="7"/>
      <c r="K36688" s="7"/>
      <c r="N36688" s="7"/>
    </row>
    <row r="36689" spans="4:14" s="1" customFormat="1">
      <c r="D36689" s="32"/>
      <c r="G36689" s="32"/>
      <c r="I36689" s="7"/>
      <c r="J36689" s="7"/>
      <c r="K36689" s="7"/>
      <c r="N36689" s="7"/>
    </row>
    <row r="36690" spans="4:14" s="1" customFormat="1">
      <c r="D36690" s="32"/>
      <c r="G36690" s="32"/>
      <c r="I36690" s="7"/>
      <c r="J36690" s="7"/>
      <c r="K36690" s="7"/>
      <c r="N36690" s="7"/>
    </row>
    <row r="36691" spans="4:14" s="1" customFormat="1">
      <c r="D36691" s="32"/>
      <c r="G36691" s="32"/>
      <c r="I36691" s="7"/>
      <c r="J36691" s="7"/>
      <c r="K36691" s="7"/>
      <c r="N36691" s="7"/>
    </row>
    <row r="36692" spans="4:14" s="1" customFormat="1">
      <c r="D36692" s="32"/>
      <c r="G36692" s="32"/>
      <c r="I36692" s="7"/>
      <c r="J36692" s="7"/>
      <c r="K36692" s="7"/>
      <c r="N36692" s="7"/>
    </row>
    <row r="36693" spans="4:14" s="1" customFormat="1">
      <c r="D36693" s="32"/>
      <c r="G36693" s="32"/>
      <c r="I36693" s="7"/>
      <c r="J36693" s="7"/>
      <c r="K36693" s="7"/>
      <c r="N36693" s="7"/>
    </row>
    <row r="36694" spans="4:14" s="1" customFormat="1">
      <c r="D36694" s="32"/>
      <c r="G36694" s="32"/>
      <c r="I36694" s="7"/>
      <c r="J36694" s="7"/>
      <c r="K36694" s="7"/>
      <c r="N36694" s="7"/>
    </row>
    <row r="36695" spans="4:14" s="1" customFormat="1">
      <c r="D36695" s="32"/>
      <c r="G36695" s="32"/>
      <c r="I36695" s="7"/>
      <c r="J36695" s="7"/>
      <c r="K36695" s="7"/>
      <c r="N36695" s="7"/>
    </row>
    <row r="36696" spans="4:14" s="1" customFormat="1">
      <c r="D36696" s="32"/>
      <c r="G36696" s="32"/>
      <c r="I36696" s="7"/>
      <c r="J36696" s="7"/>
      <c r="K36696" s="7"/>
      <c r="N36696" s="7"/>
    </row>
    <row r="36697" spans="4:14" s="1" customFormat="1">
      <c r="D36697" s="32"/>
      <c r="G36697" s="32"/>
      <c r="I36697" s="7"/>
      <c r="J36697" s="7"/>
      <c r="K36697" s="7"/>
      <c r="N36697" s="7"/>
    </row>
    <row r="36698" spans="4:14" s="1" customFormat="1">
      <c r="D36698" s="32"/>
      <c r="G36698" s="32"/>
      <c r="I36698" s="7"/>
      <c r="J36698" s="7"/>
      <c r="K36698" s="7"/>
      <c r="N36698" s="7"/>
    </row>
    <row r="36699" spans="4:14" s="1" customFormat="1">
      <c r="D36699" s="32"/>
      <c r="G36699" s="32"/>
      <c r="I36699" s="7"/>
      <c r="J36699" s="7"/>
      <c r="K36699" s="7"/>
      <c r="N36699" s="7"/>
    </row>
    <row r="36700" spans="4:14" s="1" customFormat="1">
      <c r="D36700" s="32"/>
      <c r="G36700" s="32"/>
      <c r="I36700" s="7"/>
      <c r="J36700" s="7"/>
      <c r="K36700" s="7"/>
      <c r="N36700" s="7"/>
    </row>
    <row r="36701" spans="4:14" s="1" customFormat="1">
      <c r="D36701" s="32"/>
      <c r="G36701" s="32"/>
      <c r="I36701" s="7"/>
      <c r="J36701" s="7"/>
      <c r="K36701" s="7"/>
      <c r="N36701" s="7"/>
    </row>
    <row r="36702" spans="4:14" s="1" customFormat="1">
      <c r="D36702" s="32"/>
      <c r="G36702" s="32"/>
      <c r="I36702" s="7"/>
      <c r="J36702" s="7"/>
      <c r="K36702" s="7"/>
      <c r="N36702" s="7"/>
    </row>
    <row r="36703" spans="4:14" s="1" customFormat="1">
      <c r="D36703" s="32"/>
      <c r="G36703" s="32"/>
      <c r="I36703" s="7"/>
      <c r="J36703" s="7"/>
      <c r="K36703" s="7"/>
      <c r="N36703" s="7"/>
    </row>
    <row r="36704" spans="4:14" s="1" customFormat="1">
      <c r="D36704" s="32"/>
      <c r="G36704" s="32"/>
      <c r="I36704" s="7"/>
      <c r="J36704" s="7"/>
      <c r="K36704" s="7"/>
      <c r="N36704" s="7"/>
    </row>
    <row r="36705" spans="4:14" s="1" customFormat="1">
      <c r="D36705" s="32"/>
      <c r="G36705" s="32"/>
      <c r="I36705" s="7"/>
      <c r="J36705" s="7"/>
      <c r="K36705" s="7"/>
      <c r="N36705" s="7"/>
    </row>
    <row r="36706" spans="4:14" s="1" customFormat="1">
      <c r="D36706" s="32"/>
      <c r="G36706" s="32"/>
      <c r="I36706" s="7"/>
      <c r="J36706" s="7"/>
      <c r="K36706" s="7"/>
      <c r="N36706" s="7"/>
    </row>
    <row r="36707" spans="4:14" s="1" customFormat="1">
      <c r="D36707" s="32"/>
      <c r="G36707" s="32"/>
      <c r="I36707" s="7"/>
      <c r="J36707" s="7"/>
      <c r="K36707" s="7"/>
      <c r="N36707" s="7"/>
    </row>
    <row r="36708" spans="4:14" s="1" customFormat="1">
      <c r="D36708" s="32"/>
      <c r="G36708" s="32"/>
      <c r="I36708" s="7"/>
      <c r="J36708" s="7"/>
      <c r="K36708" s="7"/>
      <c r="N36708" s="7"/>
    </row>
    <row r="36709" spans="4:14" s="1" customFormat="1">
      <c r="D36709" s="32"/>
      <c r="G36709" s="32"/>
      <c r="I36709" s="7"/>
      <c r="J36709" s="7"/>
      <c r="K36709" s="7"/>
      <c r="N36709" s="7"/>
    </row>
    <row r="36710" spans="4:14" s="1" customFormat="1">
      <c r="D36710" s="32"/>
      <c r="G36710" s="32"/>
      <c r="I36710" s="7"/>
      <c r="J36710" s="7"/>
      <c r="K36710" s="7"/>
      <c r="N36710" s="7"/>
    </row>
    <row r="36711" spans="4:14" s="1" customFormat="1">
      <c r="D36711" s="32"/>
      <c r="G36711" s="32"/>
      <c r="I36711" s="7"/>
      <c r="J36711" s="7"/>
      <c r="K36711" s="7"/>
      <c r="N36711" s="7"/>
    </row>
    <row r="36712" spans="4:14" s="1" customFormat="1">
      <c r="D36712" s="32"/>
      <c r="G36712" s="32"/>
      <c r="I36712" s="7"/>
      <c r="J36712" s="7"/>
      <c r="K36712" s="7"/>
      <c r="N36712" s="7"/>
    </row>
    <row r="36713" spans="4:14" s="1" customFormat="1">
      <c r="D36713" s="32"/>
      <c r="G36713" s="32"/>
      <c r="I36713" s="7"/>
      <c r="J36713" s="7"/>
      <c r="K36713" s="7"/>
      <c r="N36713" s="7"/>
    </row>
    <row r="36714" spans="4:14" s="1" customFormat="1">
      <c r="D36714" s="32"/>
      <c r="G36714" s="32"/>
      <c r="I36714" s="7"/>
      <c r="J36714" s="7"/>
      <c r="K36714" s="7"/>
      <c r="N36714" s="7"/>
    </row>
    <row r="36715" spans="4:14" s="1" customFormat="1">
      <c r="D36715" s="32"/>
      <c r="G36715" s="32"/>
      <c r="I36715" s="7"/>
      <c r="J36715" s="7"/>
      <c r="K36715" s="7"/>
      <c r="N36715" s="7"/>
    </row>
    <row r="36716" spans="4:14" s="1" customFormat="1">
      <c r="D36716" s="32"/>
      <c r="G36716" s="32"/>
      <c r="I36716" s="7"/>
      <c r="J36716" s="7"/>
      <c r="K36716" s="7"/>
      <c r="N36716" s="7"/>
    </row>
    <row r="36717" spans="4:14" s="1" customFormat="1">
      <c r="D36717" s="32"/>
      <c r="G36717" s="32"/>
      <c r="I36717" s="7"/>
      <c r="J36717" s="7"/>
      <c r="K36717" s="7"/>
      <c r="N36717" s="7"/>
    </row>
    <row r="36718" spans="4:14" s="1" customFormat="1">
      <c r="D36718" s="32"/>
      <c r="G36718" s="32"/>
      <c r="I36718" s="7"/>
      <c r="J36718" s="7"/>
      <c r="K36718" s="7"/>
      <c r="N36718" s="7"/>
    </row>
    <row r="36719" spans="4:14" s="1" customFormat="1">
      <c r="D36719" s="32"/>
      <c r="G36719" s="32"/>
      <c r="I36719" s="7"/>
      <c r="J36719" s="7"/>
      <c r="K36719" s="7"/>
      <c r="N36719" s="7"/>
    </row>
    <row r="36720" spans="4:14" s="1" customFormat="1">
      <c r="D36720" s="32"/>
      <c r="G36720" s="32"/>
      <c r="I36720" s="7"/>
      <c r="J36720" s="7"/>
      <c r="K36720" s="7"/>
      <c r="N36720" s="7"/>
    </row>
    <row r="36721" spans="4:14" s="1" customFormat="1">
      <c r="D36721" s="32"/>
      <c r="G36721" s="32"/>
      <c r="I36721" s="7"/>
      <c r="J36721" s="7"/>
      <c r="K36721" s="7"/>
      <c r="N36721" s="7"/>
    </row>
    <row r="36722" spans="4:14" s="1" customFormat="1">
      <c r="D36722" s="32"/>
      <c r="G36722" s="32"/>
      <c r="I36722" s="7"/>
      <c r="J36722" s="7"/>
      <c r="K36722" s="7"/>
      <c r="N36722" s="7"/>
    </row>
    <row r="36723" spans="4:14" s="1" customFormat="1">
      <c r="D36723" s="32"/>
      <c r="G36723" s="32"/>
      <c r="I36723" s="7"/>
      <c r="J36723" s="7"/>
      <c r="K36723" s="7"/>
      <c r="N36723" s="7"/>
    </row>
    <row r="36724" spans="4:14" s="1" customFormat="1">
      <c r="D36724" s="32"/>
      <c r="G36724" s="32"/>
      <c r="I36724" s="7"/>
      <c r="J36724" s="7"/>
      <c r="K36724" s="7"/>
      <c r="N36724" s="7"/>
    </row>
    <row r="36725" spans="4:14" s="1" customFormat="1">
      <c r="D36725" s="32"/>
      <c r="G36725" s="32"/>
      <c r="I36725" s="7"/>
      <c r="J36725" s="7"/>
      <c r="K36725" s="7"/>
      <c r="N36725" s="7"/>
    </row>
    <row r="36726" spans="4:14" s="1" customFormat="1">
      <c r="D36726" s="32"/>
      <c r="G36726" s="32"/>
      <c r="I36726" s="7"/>
      <c r="J36726" s="7"/>
      <c r="K36726" s="7"/>
      <c r="N36726" s="7"/>
    </row>
    <row r="36727" spans="4:14" s="1" customFormat="1">
      <c r="D36727" s="32"/>
      <c r="G36727" s="32"/>
      <c r="I36727" s="7"/>
      <c r="J36727" s="7"/>
      <c r="K36727" s="7"/>
      <c r="N36727" s="7"/>
    </row>
    <row r="36728" spans="4:14" s="1" customFormat="1">
      <c r="D36728" s="32"/>
      <c r="G36728" s="32"/>
      <c r="I36728" s="7"/>
      <c r="J36728" s="7"/>
      <c r="K36728" s="7"/>
      <c r="N36728" s="7"/>
    </row>
    <row r="36729" spans="4:14" s="1" customFormat="1">
      <c r="D36729" s="32"/>
      <c r="G36729" s="32"/>
      <c r="I36729" s="7"/>
      <c r="J36729" s="7"/>
      <c r="K36729" s="7"/>
      <c r="N36729" s="7"/>
    </row>
    <row r="36730" spans="4:14" s="1" customFormat="1">
      <c r="D36730" s="32"/>
      <c r="G36730" s="32"/>
      <c r="I36730" s="7"/>
      <c r="J36730" s="7"/>
      <c r="K36730" s="7"/>
      <c r="N36730" s="7"/>
    </row>
    <row r="36731" spans="4:14" s="1" customFormat="1">
      <c r="D36731" s="32"/>
      <c r="G36731" s="32"/>
      <c r="I36731" s="7"/>
      <c r="J36731" s="7"/>
      <c r="K36731" s="7"/>
      <c r="N36731" s="7"/>
    </row>
    <row r="36732" spans="4:14" s="1" customFormat="1">
      <c r="D36732" s="32"/>
      <c r="G36732" s="32"/>
      <c r="I36732" s="7"/>
      <c r="J36732" s="7"/>
      <c r="K36732" s="7"/>
      <c r="N36732" s="7"/>
    </row>
    <row r="36733" spans="4:14" s="1" customFormat="1">
      <c r="D36733" s="32"/>
      <c r="G36733" s="32"/>
      <c r="I36733" s="7"/>
      <c r="J36733" s="7"/>
      <c r="K36733" s="7"/>
      <c r="N36733" s="7"/>
    </row>
    <row r="36734" spans="4:14" s="1" customFormat="1">
      <c r="D36734" s="32"/>
      <c r="G36734" s="32"/>
      <c r="I36734" s="7"/>
      <c r="J36734" s="7"/>
      <c r="K36734" s="7"/>
      <c r="N36734" s="7"/>
    </row>
    <row r="36735" spans="4:14" s="1" customFormat="1">
      <c r="D36735" s="32"/>
      <c r="G36735" s="32"/>
      <c r="I36735" s="7"/>
      <c r="J36735" s="7"/>
      <c r="K36735" s="7"/>
      <c r="N36735" s="7"/>
    </row>
    <row r="36736" spans="4:14" s="1" customFormat="1">
      <c r="D36736" s="32"/>
      <c r="G36736" s="32"/>
      <c r="I36736" s="7"/>
      <c r="J36736" s="7"/>
      <c r="K36736" s="7"/>
      <c r="N36736" s="7"/>
    </row>
    <row r="36737" spans="4:14" s="1" customFormat="1">
      <c r="D36737" s="32"/>
      <c r="G36737" s="32"/>
      <c r="I36737" s="7"/>
      <c r="J36737" s="7"/>
      <c r="K36737" s="7"/>
      <c r="N36737" s="7"/>
    </row>
    <row r="36738" spans="4:14" s="1" customFormat="1">
      <c r="D36738" s="32"/>
      <c r="G36738" s="32"/>
      <c r="I36738" s="7"/>
      <c r="J36738" s="7"/>
      <c r="K36738" s="7"/>
      <c r="N36738" s="7"/>
    </row>
    <row r="36739" spans="4:14" s="1" customFormat="1">
      <c r="D36739" s="32"/>
      <c r="G36739" s="32"/>
      <c r="I36739" s="7"/>
      <c r="J36739" s="7"/>
      <c r="K36739" s="7"/>
      <c r="N36739" s="7"/>
    </row>
    <row r="36740" spans="4:14" s="1" customFormat="1">
      <c r="D36740" s="32"/>
      <c r="G36740" s="32"/>
      <c r="I36740" s="7"/>
      <c r="J36740" s="7"/>
      <c r="K36740" s="7"/>
      <c r="N36740" s="7"/>
    </row>
    <row r="36741" spans="4:14" s="1" customFormat="1">
      <c r="D36741" s="32"/>
      <c r="G36741" s="32"/>
      <c r="I36741" s="7"/>
      <c r="J36741" s="7"/>
      <c r="K36741" s="7"/>
      <c r="N36741" s="7"/>
    </row>
    <row r="36742" spans="4:14" s="1" customFormat="1">
      <c r="D36742" s="32"/>
      <c r="G36742" s="32"/>
      <c r="I36742" s="7"/>
      <c r="J36742" s="7"/>
      <c r="K36742" s="7"/>
      <c r="N36742" s="7"/>
    </row>
    <row r="36743" spans="4:14" s="1" customFormat="1">
      <c r="D36743" s="32"/>
      <c r="G36743" s="32"/>
      <c r="I36743" s="7"/>
      <c r="J36743" s="7"/>
      <c r="K36743" s="7"/>
      <c r="N36743" s="7"/>
    </row>
    <row r="36744" spans="4:14" s="1" customFormat="1">
      <c r="D36744" s="32"/>
      <c r="G36744" s="32"/>
      <c r="I36744" s="7"/>
      <c r="J36744" s="7"/>
      <c r="K36744" s="7"/>
      <c r="N36744" s="7"/>
    </row>
    <row r="36745" spans="4:14" s="1" customFormat="1">
      <c r="D36745" s="32"/>
      <c r="G36745" s="32"/>
      <c r="I36745" s="7"/>
      <c r="J36745" s="7"/>
      <c r="K36745" s="7"/>
      <c r="N36745" s="7"/>
    </row>
    <row r="36746" spans="4:14" s="1" customFormat="1">
      <c r="D36746" s="32"/>
      <c r="G36746" s="32"/>
      <c r="I36746" s="7"/>
      <c r="J36746" s="7"/>
      <c r="K36746" s="7"/>
      <c r="N36746" s="7"/>
    </row>
    <row r="36747" spans="4:14" s="1" customFormat="1">
      <c r="D36747" s="32"/>
      <c r="G36747" s="32"/>
      <c r="I36747" s="7"/>
      <c r="J36747" s="7"/>
      <c r="K36747" s="7"/>
      <c r="N36747" s="7"/>
    </row>
    <row r="36748" spans="4:14" s="1" customFormat="1">
      <c r="D36748" s="32"/>
      <c r="G36748" s="32"/>
      <c r="I36748" s="7"/>
      <c r="J36748" s="7"/>
      <c r="K36748" s="7"/>
      <c r="N36748" s="7"/>
    </row>
    <row r="36749" spans="4:14" s="1" customFormat="1">
      <c r="D36749" s="32"/>
      <c r="G36749" s="32"/>
      <c r="I36749" s="7"/>
      <c r="J36749" s="7"/>
      <c r="K36749" s="7"/>
      <c r="N36749" s="7"/>
    </row>
    <row r="36750" spans="4:14" s="1" customFormat="1">
      <c r="D36750" s="32"/>
      <c r="G36750" s="32"/>
      <c r="I36750" s="7"/>
      <c r="J36750" s="7"/>
      <c r="K36750" s="7"/>
      <c r="N36750" s="7"/>
    </row>
    <row r="36751" spans="4:14" s="1" customFormat="1">
      <c r="D36751" s="32"/>
      <c r="G36751" s="32"/>
      <c r="I36751" s="7"/>
      <c r="J36751" s="7"/>
      <c r="K36751" s="7"/>
      <c r="N36751" s="7"/>
    </row>
    <row r="36752" spans="4:14" s="1" customFormat="1">
      <c r="D36752" s="32"/>
      <c r="G36752" s="32"/>
      <c r="I36752" s="7"/>
      <c r="J36752" s="7"/>
      <c r="K36752" s="7"/>
      <c r="N36752" s="7"/>
    </row>
    <row r="36753" spans="4:14" s="1" customFormat="1">
      <c r="D36753" s="32"/>
      <c r="G36753" s="32"/>
      <c r="I36753" s="7"/>
      <c r="J36753" s="7"/>
      <c r="K36753" s="7"/>
      <c r="N36753" s="7"/>
    </row>
    <row r="36754" spans="4:14" s="1" customFormat="1">
      <c r="D36754" s="32"/>
      <c r="G36754" s="32"/>
      <c r="I36754" s="7"/>
      <c r="J36754" s="7"/>
      <c r="K36754" s="7"/>
      <c r="N36754" s="7"/>
    </row>
    <row r="36755" spans="4:14" s="1" customFormat="1">
      <c r="D36755" s="32"/>
      <c r="G36755" s="32"/>
      <c r="I36755" s="7"/>
      <c r="J36755" s="7"/>
      <c r="K36755" s="7"/>
      <c r="N36755" s="7"/>
    </row>
    <row r="36756" spans="4:14" s="1" customFormat="1">
      <c r="D36756" s="32"/>
      <c r="G36756" s="32"/>
      <c r="I36756" s="7"/>
      <c r="J36756" s="7"/>
      <c r="K36756" s="7"/>
      <c r="N36756" s="7"/>
    </row>
    <row r="36757" spans="4:14" s="1" customFormat="1">
      <c r="D36757" s="32"/>
      <c r="G36757" s="32"/>
      <c r="I36757" s="7"/>
      <c r="J36757" s="7"/>
      <c r="K36757" s="7"/>
      <c r="N36757" s="7"/>
    </row>
    <row r="36758" spans="4:14" s="1" customFormat="1">
      <c r="D36758" s="32"/>
      <c r="G36758" s="32"/>
      <c r="I36758" s="7"/>
      <c r="J36758" s="7"/>
      <c r="K36758" s="7"/>
      <c r="N36758" s="7"/>
    </row>
    <row r="36759" spans="4:14" s="1" customFormat="1">
      <c r="D36759" s="32"/>
      <c r="G36759" s="32"/>
      <c r="I36759" s="7"/>
      <c r="J36759" s="7"/>
      <c r="K36759" s="7"/>
      <c r="N36759" s="7"/>
    </row>
    <row r="36760" spans="4:14" s="1" customFormat="1">
      <c r="D36760" s="32"/>
      <c r="G36760" s="32"/>
      <c r="I36760" s="7"/>
      <c r="J36760" s="7"/>
      <c r="K36760" s="7"/>
      <c r="N36760" s="7"/>
    </row>
    <row r="36761" spans="4:14" s="1" customFormat="1">
      <c r="D36761" s="32"/>
      <c r="G36761" s="32"/>
      <c r="I36761" s="7"/>
      <c r="J36761" s="7"/>
      <c r="K36761" s="7"/>
      <c r="N36761" s="7"/>
    </row>
    <row r="36762" spans="4:14" s="1" customFormat="1">
      <c r="D36762" s="32"/>
      <c r="G36762" s="32"/>
      <c r="I36762" s="7"/>
      <c r="J36762" s="7"/>
      <c r="K36762" s="7"/>
      <c r="N36762" s="7"/>
    </row>
    <row r="36763" spans="4:14" s="1" customFormat="1">
      <c r="D36763" s="32"/>
      <c r="G36763" s="32"/>
      <c r="I36763" s="7"/>
      <c r="J36763" s="7"/>
      <c r="K36763" s="7"/>
      <c r="N36763" s="7"/>
    </row>
    <row r="36764" spans="4:14" s="1" customFormat="1">
      <c r="D36764" s="32"/>
      <c r="G36764" s="32"/>
      <c r="I36764" s="7"/>
      <c r="J36764" s="7"/>
      <c r="K36764" s="7"/>
      <c r="N36764" s="7"/>
    </row>
    <row r="36765" spans="4:14" s="1" customFormat="1">
      <c r="D36765" s="32"/>
      <c r="G36765" s="32"/>
      <c r="I36765" s="7"/>
      <c r="J36765" s="7"/>
      <c r="K36765" s="7"/>
      <c r="N36765" s="7"/>
    </row>
    <row r="36766" spans="4:14" s="1" customFormat="1">
      <c r="D36766" s="32"/>
      <c r="G36766" s="32"/>
      <c r="I36766" s="7"/>
      <c r="J36766" s="7"/>
      <c r="K36766" s="7"/>
      <c r="N36766" s="7"/>
    </row>
    <row r="36767" spans="4:14" s="1" customFormat="1">
      <c r="D36767" s="32"/>
      <c r="G36767" s="32"/>
      <c r="I36767" s="7"/>
      <c r="J36767" s="7"/>
      <c r="K36767" s="7"/>
      <c r="N36767" s="7"/>
    </row>
    <row r="36768" spans="4:14" s="1" customFormat="1">
      <c r="D36768" s="32"/>
      <c r="G36768" s="32"/>
      <c r="I36768" s="7"/>
      <c r="J36768" s="7"/>
      <c r="K36768" s="7"/>
      <c r="N36768" s="7"/>
    </row>
    <row r="36769" spans="4:14" s="1" customFormat="1">
      <c r="D36769" s="32"/>
      <c r="G36769" s="32"/>
      <c r="I36769" s="7"/>
      <c r="J36769" s="7"/>
      <c r="K36769" s="7"/>
      <c r="N36769" s="7"/>
    </row>
    <row r="36770" spans="4:14" s="1" customFormat="1">
      <c r="D36770" s="32"/>
      <c r="G36770" s="32"/>
      <c r="I36770" s="7"/>
      <c r="J36770" s="7"/>
      <c r="K36770" s="7"/>
      <c r="N36770" s="7"/>
    </row>
    <row r="36771" spans="4:14" s="1" customFormat="1">
      <c r="D36771" s="32"/>
      <c r="G36771" s="32"/>
      <c r="I36771" s="7"/>
      <c r="J36771" s="7"/>
      <c r="K36771" s="7"/>
      <c r="N36771" s="7"/>
    </row>
    <row r="36772" spans="4:14" s="1" customFormat="1">
      <c r="D36772" s="32"/>
      <c r="G36772" s="32"/>
      <c r="I36772" s="7"/>
      <c r="J36772" s="7"/>
      <c r="K36772" s="7"/>
      <c r="N36772" s="7"/>
    </row>
    <row r="36773" spans="4:14" s="1" customFormat="1">
      <c r="D36773" s="32"/>
      <c r="G36773" s="32"/>
      <c r="I36773" s="7"/>
      <c r="J36773" s="7"/>
      <c r="K36773" s="7"/>
      <c r="N36773" s="7"/>
    </row>
    <row r="36774" spans="4:14" s="1" customFormat="1">
      <c r="D36774" s="32"/>
      <c r="G36774" s="32"/>
      <c r="I36774" s="7"/>
      <c r="J36774" s="7"/>
      <c r="K36774" s="7"/>
      <c r="N36774" s="7"/>
    </row>
    <row r="36775" spans="4:14" s="1" customFormat="1">
      <c r="D36775" s="32"/>
      <c r="G36775" s="32"/>
      <c r="I36775" s="7"/>
      <c r="J36775" s="7"/>
      <c r="K36775" s="7"/>
      <c r="N36775" s="7"/>
    </row>
    <row r="36776" spans="4:14" s="1" customFormat="1">
      <c r="D36776" s="32"/>
      <c r="G36776" s="32"/>
      <c r="I36776" s="7"/>
      <c r="J36776" s="7"/>
      <c r="K36776" s="7"/>
      <c r="N36776" s="7"/>
    </row>
    <row r="36777" spans="4:14" s="1" customFormat="1">
      <c r="D36777" s="32"/>
      <c r="G36777" s="32"/>
      <c r="I36777" s="7"/>
      <c r="J36777" s="7"/>
      <c r="K36777" s="7"/>
      <c r="N36777" s="7"/>
    </row>
    <row r="36778" spans="4:14" s="1" customFormat="1">
      <c r="D36778" s="32"/>
      <c r="G36778" s="32"/>
      <c r="I36778" s="7"/>
      <c r="J36778" s="7"/>
      <c r="K36778" s="7"/>
      <c r="N36778" s="7"/>
    </row>
    <row r="36779" spans="4:14" s="1" customFormat="1">
      <c r="D36779" s="32"/>
      <c r="G36779" s="32"/>
      <c r="I36779" s="7"/>
      <c r="J36779" s="7"/>
      <c r="K36779" s="7"/>
      <c r="N36779" s="7"/>
    </row>
    <row r="36780" spans="4:14" s="1" customFormat="1">
      <c r="D36780" s="32"/>
      <c r="G36780" s="32"/>
      <c r="I36780" s="7"/>
      <c r="J36780" s="7"/>
      <c r="K36780" s="7"/>
      <c r="N36780" s="7"/>
    </row>
    <row r="36781" spans="4:14" s="1" customFormat="1">
      <c r="D36781" s="32"/>
      <c r="G36781" s="32"/>
      <c r="I36781" s="7"/>
      <c r="J36781" s="7"/>
      <c r="K36781" s="7"/>
      <c r="N36781" s="7"/>
    </row>
    <row r="36782" spans="4:14" s="1" customFormat="1">
      <c r="D36782" s="32"/>
      <c r="G36782" s="32"/>
      <c r="I36782" s="7"/>
      <c r="J36782" s="7"/>
      <c r="K36782" s="7"/>
      <c r="N36782" s="7"/>
    </row>
    <row r="36783" spans="4:14" s="1" customFormat="1">
      <c r="D36783" s="32"/>
      <c r="G36783" s="32"/>
      <c r="I36783" s="7"/>
      <c r="J36783" s="7"/>
      <c r="K36783" s="7"/>
      <c r="N36783" s="7"/>
    </row>
    <row r="36784" spans="4:14" s="1" customFormat="1">
      <c r="D36784" s="32"/>
      <c r="G36784" s="32"/>
      <c r="I36784" s="7"/>
      <c r="J36784" s="7"/>
      <c r="K36784" s="7"/>
      <c r="N36784" s="7"/>
    </row>
    <row r="36785" spans="4:14" s="1" customFormat="1">
      <c r="D36785" s="32"/>
      <c r="G36785" s="32"/>
      <c r="I36785" s="7"/>
      <c r="J36785" s="7"/>
      <c r="K36785" s="7"/>
      <c r="N36785" s="7"/>
    </row>
    <row r="36786" spans="4:14" s="1" customFormat="1">
      <c r="D36786" s="32"/>
      <c r="G36786" s="32"/>
      <c r="I36786" s="7"/>
      <c r="J36786" s="7"/>
      <c r="K36786" s="7"/>
      <c r="N36786" s="7"/>
    </row>
    <row r="36787" spans="4:14" s="1" customFormat="1">
      <c r="D36787" s="32"/>
      <c r="G36787" s="32"/>
      <c r="I36787" s="7"/>
      <c r="J36787" s="7"/>
      <c r="K36787" s="7"/>
      <c r="N36787" s="7"/>
    </row>
    <row r="36788" spans="4:14" s="1" customFormat="1">
      <c r="D36788" s="32"/>
      <c r="G36788" s="32"/>
      <c r="I36788" s="7"/>
      <c r="J36788" s="7"/>
      <c r="K36788" s="7"/>
      <c r="N36788" s="7"/>
    </row>
    <row r="36789" spans="4:14" s="1" customFormat="1">
      <c r="D36789" s="32"/>
      <c r="G36789" s="32"/>
      <c r="I36789" s="7"/>
      <c r="J36789" s="7"/>
      <c r="K36789" s="7"/>
      <c r="N36789" s="7"/>
    </row>
    <row r="36790" spans="4:14" s="1" customFormat="1">
      <c r="D36790" s="32"/>
      <c r="G36790" s="32"/>
      <c r="I36790" s="7"/>
      <c r="J36790" s="7"/>
      <c r="K36790" s="7"/>
      <c r="N36790" s="7"/>
    </row>
    <row r="36791" spans="4:14" s="1" customFormat="1">
      <c r="D36791" s="32"/>
      <c r="G36791" s="32"/>
      <c r="I36791" s="7"/>
      <c r="J36791" s="7"/>
      <c r="K36791" s="7"/>
      <c r="N36791" s="7"/>
    </row>
    <row r="36792" spans="4:14" s="1" customFormat="1">
      <c r="D36792" s="32"/>
      <c r="G36792" s="32"/>
      <c r="I36792" s="7"/>
      <c r="J36792" s="7"/>
      <c r="K36792" s="7"/>
      <c r="N36792" s="7"/>
    </row>
    <row r="36793" spans="4:14" s="1" customFormat="1">
      <c r="D36793" s="32"/>
      <c r="G36793" s="32"/>
      <c r="I36793" s="7"/>
      <c r="J36793" s="7"/>
      <c r="K36793" s="7"/>
      <c r="N36793" s="7"/>
    </row>
    <row r="36794" spans="4:14" s="1" customFormat="1">
      <c r="D36794" s="32"/>
      <c r="G36794" s="32"/>
      <c r="I36794" s="7"/>
      <c r="J36794" s="7"/>
      <c r="K36794" s="7"/>
      <c r="N36794" s="7"/>
    </row>
    <row r="36795" spans="4:14" s="1" customFormat="1">
      <c r="D36795" s="32"/>
      <c r="G36795" s="32"/>
      <c r="I36795" s="7"/>
      <c r="J36795" s="7"/>
      <c r="K36795" s="7"/>
      <c r="N36795" s="7"/>
    </row>
    <row r="36796" spans="4:14" s="1" customFormat="1">
      <c r="D36796" s="32"/>
      <c r="G36796" s="32"/>
      <c r="I36796" s="7"/>
      <c r="J36796" s="7"/>
      <c r="K36796" s="7"/>
      <c r="N36796" s="7"/>
    </row>
    <row r="36797" spans="4:14" s="1" customFormat="1">
      <c r="D36797" s="32"/>
      <c r="G36797" s="32"/>
      <c r="I36797" s="7"/>
      <c r="J36797" s="7"/>
      <c r="K36797" s="7"/>
      <c r="N36797" s="7"/>
    </row>
    <row r="36798" spans="4:14" s="1" customFormat="1">
      <c r="D36798" s="32"/>
      <c r="G36798" s="32"/>
      <c r="I36798" s="7"/>
      <c r="J36798" s="7"/>
      <c r="K36798" s="7"/>
      <c r="N36798" s="7"/>
    </row>
    <row r="36799" spans="4:14" s="1" customFormat="1">
      <c r="D36799" s="32"/>
      <c r="G36799" s="32"/>
      <c r="I36799" s="7"/>
      <c r="J36799" s="7"/>
      <c r="K36799" s="7"/>
      <c r="N36799" s="7"/>
    </row>
    <row r="36800" spans="4:14" s="1" customFormat="1">
      <c r="D36800" s="32"/>
      <c r="G36800" s="32"/>
      <c r="I36800" s="7"/>
      <c r="J36800" s="7"/>
      <c r="K36800" s="7"/>
      <c r="N36800" s="7"/>
    </row>
    <row r="36801" spans="4:14" s="1" customFormat="1">
      <c r="D36801" s="32"/>
      <c r="G36801" s="32"/>
      <c r="I36801" s="7"/>
      <c r="J36801" s="7"/>
      <c r="K36801" s="7"/>
      <c r="N36801" s="7"/>
    </row>
    <row r="36802" spans="4:14" s="1" customFormat="1">
      <c r="D36802" s="32"/>
      <c r="G36802" s="32"/>
      <c r="I36802" s="7"/>
      <c r="J36802" s="7"/>
      <c r="K36802" s="7"/>
      <c r="N36802" s="7"/>
    </row>
    <row r="36803" spans="4:14" s="1" customFormat="1">
      <c r="D36803" s="32"/>
      <c r="G36803" s="32"/>
      <c r="I36803" s="7"/>
      <c r="J36803" s="7"/>
      <c r="K36803" s="7"/>
      <c r="N36803" s="7"/>
    </row>
    <row r="36804" spans="4:14" s="1" customFormat="1">
      <c r="D36804" s="32"/>
      <c r="G36804" s="32"/>
      <c r="I36804" s="7"/>
      <c r="J36804" s="7"/>
      <c r="K36804" s="7"/>
      <c r="N36804" s="7"/>
    </row>
    <row r="36805" spans="4:14" s="1" customFormat="1">
      <c r="D36805" s="32"/>
      <c r="G36805" s="32"/>
      <c r="I36805" s="7"/>
      <c r="J36805" s="7"/>
      <c r="K36805" s="7"/>
      <c r="N36805" s="7"/>
    </row>
    <row r="36806" spans="4:14" s="1" customFormat="1">
      <c r="D36806" s="32"/>
      <c r="G36806" s="32"/>
      <c r="I36806" s="7"/>
      <c r="J36806" s="7"/>
      <c r="K36806" s="7"/>
      <c r="N36806" s="7"/>
    </row>
    <row r="36807" spans="4:14" s="1" customFormat="1">
      <c r="D36807" s="32"/>
      <c r="G36807" s="32"/>
      <c r="I36807" s="7"/>
      <c r="J36807" s="7"/>
      <c r="K36807" s="7"/>
      <c r="N36807" s="7"/>
    </row>
    <row r="36808" spans="4:14" s="1" customFormat="1">
      <c r="D36808" s="32"/>
      <c r="G36808" s="32"/>
      <c r="I36808" s="7"/>
      <c r="J36808" s="7"/>
      <c r="K36808" s="7"/>
      <c r="N36808" s="7"/>
    </row>
    <row r="36809" spans="4:14" s="1" customFormat="1">
      <c r="D36809" s="32"/>
      <c r="G36809" s="32"/>
      <c r="I36809" s="7"/>
      <c r="J36809" s="7"/>
      <c r="K36809" s="7"/>
      <c r="N36809" s="7"/>
    </row>
    <row r="36810" spans="4:14" s="1" customFormat="1">
      <c r="D36810" s="32"/>
      <c r="G36810" s="32"/>
      <c r="I36810" s="7"/>
      <c r="J36810" s="7"/>
      <c r="K36810" s="7"/>
      <c r="N36810" s="7"/>
    </row>
    <row r="36811" spans="4:14" s="1" customFormat="1">
      <c r="D36811" s="32"/>
      <c r="G36811" s="32"/>
      <c r="I36811" s="7"/>
      <c r="J36811" s="7"/>
      <c r="K36811" s="7"/>
      <c r="N36811" s="7"/>
    </row>
    <row r="36812" spans="4:14" s="1" customFormat="1">
      <c r="D36812" s="32"/>
      <c r="G36812" s="32"/>
      <c r="I36812" s="7"/>
      <c r="J36812" s="7"/>
      <c r="K36812" s="7"/>
      <c r="N36812" s="7"/>
    </row>
    <row r="36813" spans="4:14" s="1" customFormat="1">
      <c r="D36813" s="32"/>
      <c r="G36813" s="32"/>
      <c r="I36813" s="7"/>
      <c r="J36813" s="7"/>
      <c r="K36813" s="7"/>
      <c r="N36813" s="7"/>
    </row>
    <row r="36814" spans="4:14" s="1" customFormat="1">
      <c r="D36814" s="32"/>
      <c r="G36814" s="32"/>
      <c r="I36814" s="7"/>
      <c r="J36814" s="7"/>
      <c r="K36814" s="7"/>
      <c r="N36814" s="7"/>
    </row>
    <row r="36815" spans="4:14" s="1" customFormat="1">
      <c r="D36815" s="32"/>
      <c r="G36815" s="32"/>
      <c r="I36815" s="7"/>
      <c r="J36815" s="7"/>
      <c r="K36815" s="7"/>
      <c r="N36815" s="7"/>
    </row>
    <row r="36816" spans="4:14" s="1" customFormat="1">
      <c r="D36816" s="32"/>
      <c r="G36816" s="32"/>
      <c r="I36816" s="7"/>
      <c r="J36816" s="7"/>
      <c r="K36816" s="7"/>
      <c r="N36816" s="7"/>
    </row>
    <row r="36817" spans="4:14" s="1" customFormat="1">
      <c r="D36817" s="32"/>
      <c r="G36817" s="32"/>
      <c r="I36817" s="7"/>
      <c r="J36817" s="7"/>
      <c r="K36817" s="7"/>
      <c r="N36817" s="7"/>
    </row>
    <row r="36818" spans="4:14" s="1" customFormat="1">
      <c r="D36818" s="32"/>
      <c r="G36818" s="32"/>
      <c r="I36818" s="7"/>
      <c r="J36818" s="7"/>
      <c r="K36818" s="7"/>
      <c r="N36818" s="7"/>
    </row>
    <row r="36819" spans="4:14" s="1" customFormat="1">
      <c r="D36819" s="32"/>
      <c r="G36819" s="32"/>
      <c r="I36819" s="7"/>
      <c r="J36819" s="7"/>
      <c r="K36819" s="7"/>
      <c r="N36819" s="7"/>
    </row>
    <row r="36820" spans="4:14" s="1" customFormat="1">
      <c r="D36820" s="32"/>
      <c r="G36820" s="32"/>
      <c r="I36820" s="7"/>
      <c r="J36820" s="7"/>
      <c r="K36820" s="7"/>
      <c r="N36820" s="7"/>
    </row>
    <row r="36821" spans="4:14" s="1" customFormat="1">
      <c r="D36821" s="32"/>
      <c r="G36821" s="32"/>
      <c r="I36821" s="7"/>
      <c r="J36821" s="7"/>
      <c r="K36821" s="7"/>
      <c r="N36821" s="7"/>
    </row>
    <row r="36822" spans="4:14" s="1" customFormat="1">
      <c r="D36822" s="32"/>
      <c r="G36822" s="32"/>
      <c r="I36822" s="7"/>
      <c r="J36822" s="7"/>
      <c r="K36822" s="7"/>
      <c r="N36822" s="7"/>
    </row>
    <row r="36823" spans="4:14" s="1" customFormat="1">
      <c r="D36823" s="32"/>
      <c r="G36823" s="32"/>
      <c r="I36823" s="7"/>
      <c r="J36823" s="7"/>
      <c r="K36823" s="7"/>
      <c r="N36823" s="7"/>
    </row>
    <row r="36824" spans="4:14" s="1" customFormat="1">
      <c r="D36824" s="32"/>
      <c r="G36824" s="32"/>
      <c r="I36824" s="7"/>
      <c r="J36824" s="7"/>
      <c r="K36824" s="7"/>
      <c r="N36824" s="7"/>
    </row>
    <row r="36825" spans="4:14" s="1" customFormat="1">
      <c r="D36825" s="32"/>
      <c r="G36825" s="32"/>
      <c r="I36825" s="7"/>
      <c r="J36825" s="7"/>
      <c r="K36825" s="7"/>
      <c r="N36825" s="7"/>
    </row>
    <row r="36826" spans="4:14" s="1" customFormat="1">
      <c r="D36826" s="32"/>
      <c r="G36826" s="32"/>
      <c r="I36826" s="7"/>
      <c r="J36826" s="7"/>
      <c r="K36826" s="7"/>
      <c r="N36826" s="7"/>
    </row>
    <row r="36827" spans="4:14" s="1" customFormat="1">
      <c r="D36827" s="32"/>
      <c r="G36827" s="32"/>
      <c r="I36827" s="7"/>
      <c r="J36827" s="7"/>
      <c r="K36827" s="7"/>
      <c r="N36827" s="7"/>
    </row>
    <row r="36828" spans="4:14" s="1" customFormat="1">
      <c r="D36828" s="32"/>
      <c r="G36828" s="32"/>
      <c r="I36828" s="7"/>
      <c r="J36828" s="7"/>
      <c r="K36828" s="7"/>
      <c r="N36828" s="7"/>
    </row>
    <row r="36829" spans="4:14" s="1" customFormat="1">
      <c r="D36829" s="32"/>
      <c r="G36829" s="32"/>
      <c r="I36829" s="7"/>
      <c r="J36829" s="7"/>
      <c r="K36829" s="7"/>
      <c r="N36829" s="7"/>
    </row>
    <row r="36830" spans="4:14" s="1" customFormat="1">
      <c r="D36830" s="32"/>
      <c r="G36830" s="32"/>
      <c r="I36830" s="7"/>
      <c r="J36830" s="7"/>
      <c r="K36830" s="7"/>
      <c r="N36830" s="7"/>
    </row>
    <row r="36831" spans="4:14" s="1" customFormat="1">
      <c r="D36831" s="32"/>
      <c r="G36831" s="32"/>
      <c r="I36831" s="7"/>
      <c r="J36831" s="7"/>
      <c r="K36831" s="7"/>
      <c r="N36831" s="7"/>
    </row>
    <row r="36832" spans="4:14" s="1" customFormat="1">
      <c r="D36832" s="32"/>
      <c r="G36832" s="32"/>
      <c r="I36832" s="7"/>
      <c r="J36832" s="7"/>
      <c r="K36832" s="7"/>
      <c r="N36832" s="7"/>
    </row>
    <row r="36833" spans="4:14" s="1" customFormat="1">
      <c r="D36833" s="32"/>
      <c r="G36833" s="32"/>
      <c r="I36833" s="7"/>
      <c r="J36833" s="7"/>
      <c r="K36833" s="7"/>
      <c r="N36833" s="7"/>
    </row>
    <row r="36834" spans="4:14" s="1" customFormat="1">
      <c r="D36834" s="32"/>
      <c r="G36834" s="32"/>
      <c r="I36834" s="7"/>
      <c r="J36834" s="7"/>
      <c r="K36834" s="7"/>
      <c r="N36834" s="7"/>
    </row>
    <row r="36835" spans="4:14" s="1" customFormat="1">
      <c r="D36835" s="32"/>
      <c r="G36835" s="32"/>
      <c r="I36835" s="7"/>
      <c r="J36835" s="7"/>
      <c r="K36835" s="7"/>
      <c r="N36835" s="7"/>
    </row>
    <row r="36836" spans="4:14" s="1" customFormat="1">
      <c r="D36836" s="32"/>
      <c r="G36836" s="32"/>
      <c r="I36836" s="7"/>
      <c r="J36836" s="7"/>
      <c r="K36836" s="7"/>
      <c r="N36836" s="7"/>
    </row>
    <row r="36837" spans="4:14" s="1" customFormat="1">
      <c r="D36837" s="32"/>
      <c r="G36837" s="32"/>
      <c r="I36837" s="7"/>
      <c r="J36837" s="7"/>
      <c r="K36837" s="7"/>
      <c r="N36837" s="7"/>
    </row>
    <row r="36838" spans="4:14" s="1" customFormat="1">
      <c r="D36838" s="32"/>
      <c r="G36838" s="32"/>
      <c r="I36838" s="7"/>
      <c r="J36838" s="7"/>
      <c r="K36838" s="7"/>
      <c r="N36838" s="7"/>
    </row>
    <row r="36839" spans="4:14" s="1" customFormat="1">
      <c r="D36839" s="32"/>
      <c r="G36839" s="32"/>
      <c r="I36839" s="7"/>
      <c r="J36839" s="7"/>
      <c r="K36839" s="7"/>
      <c r="N36839" s="7"/>
    </row>
    <row r="36840" spans="4:14" s="1" customFormat="1">
      <c r="D36840" s="32"/>
      <c r="G36840" s="32"/>
      <c r="I36840" s="7"/>
      <c r="J36840" s="7"/>
      <c r="K36840" s="7"/>
      <c r="N36840" s="7"/>
    </row>
    <row r="36841" spans="4:14" s="1" customFormat="1">
      <c r="D36841" s="32"/>
      <c r="G36841" s="32"/>
      <c r="I36841" s="7"/>
      <c r="J36841" s="7"/>
      <c r="K36841" s="7"/>
      <c r="N36841" s="7"/>
    </row>
    <row r="36842" spans="4:14" s="1" customFormat="1">
      <c r="D36842" s="32"/>
      <c r="G36842" s="32"/>
      <c r="I36842" s="7"/>
      <c r="J36842" s="7"/>
      <c r="K36842" s="7"/>
      <c r="N36842" s="7"/>
    </row>
    <row r="36843" spans="4:14" s="1" customFormat="1">
      <c r="D36843" s="32"/>
      <c r="G36843" s="32"/>
      <c r="I36843" s="7"/>
      <c r="J36843" s="7"/>
      <c r="K36843" s="7"/>
      <c r="N36843" s="7"/>
    </row>
    <row r="36844" spans="4:14" s="1" customFormat="1">
      <c r="D36844" s="32"/>
      <c r="G36844" s="32"/>
      <c r="I36844" s="7"/>
      <c r="J36844" s="7"/>
      <c r="K36844" s="7"/>
      <c r="N36844" s="7"/>
    </row>
    <row r="36845" spans="4:14" s="1" customFormat="1">
      <c r="D36845" s="32"/>
      <c r="G36845" s="32"/>
      <c r="I36845" s="7"/>
      <c r="J36845" s="7"/>
      <c r="K36845" s="7"/>
      <c r="N36845" s="7"/>
    </row>
    <row r="36846" spans="4:14" s="1" customFormat="1">
      <c r="D36846" s="32"/>
      <c r="G36846" s="32"/>
      <c r="I36846" s="7"/>
      <c r="J36846" s="7"/>
      <c r="K36846" s="7"/>
      <c r="N36846" s="7"/>
    </row>
    <row r="36847" spans="4:14" s="1" customFormat="1">
      <c r="D36847" s="32"/>
      <c r="G36847" s="32"/>
      <c r="I36847" s="7"/>
      <c r="J36847" s="7"/>
      <c r="K36847" s="7"/>
      <c r="N36847" s="7"/>
    </row>
    <row r="36848" spans="4:14" s="1" customFormat="1">
      <c r="D36848" s="32"/>
      <c r="G36848" s="32"/>
      <c r="I36848" s="7"/>
      <c r="J36848" s="7"/>
      <c r="K36848" s="7"/>
      <c r="N36848" s="7"/>
    </row>
    <row r="36849" spans="4:14" s="1" customFormat="1">
      <c r="D36849" s="32"/>
      <c r="G36849" s="32"/>
      <c r="I36849" s="7"/>
      <c r="J36849" s="7"/>
      <c r="K36849" s="7"/>
      <c r="N36849" s="7"/>
    </row>
    <row r="36850" spans="4:14" s="1" customFormat="1">
      <c r="D36850" s="32"/>
      <c r="G36850" s="32"/>
      <c r="I36850" s="7"/>
      <c r="J36850" s="7"/>
      <c r="K36850" s="7"/>
      <c r="N36850" s="7"/>
    </row>
    <row r="36851" spans="4:14" s="1" customFormat="1">
      <c r="D36851" s="32"/>
      <c r="G36851" s="32"/>
      <c r="I36851" s="7"/>
      <c r="J36851" s="7"/>
      <c r="K36851" s="7"/>
      <c r="N36851" s="7"/>
    </row>
    <row r="36852" spans="4:14" s="1" customFormat="1">
      <c r="D36852" s="32"/>
      <c r="G36852" s="32"/>
      <c r="I36852" s="7"/>
      <c r="J36852" s="7"/>
      <c r="K36852" s="7"/>
      <c r="N36852" s="7"/>
    </row>
    <row r="36853" spans="4:14" s="1" customFormat="1">
      <c r="D36853" s="32"/>
      <c r="G36853" s="32"/>
      <c r="I36853" s="7"/>
      <c r="J36853" s="7"/>
      <c r="K36853" s="7"/>
      <c r="N36853" s="7"/>
    </row>
    <row r="36854" spans="4:14" s="1" customFormat="1">
      <c r="D36854" s="32"/>
      <c r="G36854" s="32"/>
      <c r="I36854" s="7"/>
      <c r="J36854" s="7"/>
      <c r="K36854" s="7"/>
      <c r="N36854" s="7"/>
    </row>
    <row r="36855" spans="4:14" s="1" customFormat="1">
      <c r="D36855" s="32"/>
      <c r="G36855" s="32"/>
      <c r="I36855" s="7"/>
      <c r="J36855" s="7"/>
      <c r="K36855" s="7"/>
      <c r="N36855" s="7"/>
    </row>
    <row r="36856" spans="4:14" s="1" customFormat="1">
      <c r="D36856" s="32"/>
      <c r="G36856" s="32"/>
      <c r="I36856" s="7"/>
      <c r="J36856" s="7"/>
      <c r="K36856" s="7"/>
      <c r="N36856" s="7"/>
    </row>
    <row r="36857" spans="4:14" s="1" customFormat="1">
      <c r="D36857" s="32"/>
      <c r="G36857" s="32"/>
      <c r="I36857" s="7"/>
      <c r="J36857" s="7"/>
      <c r="K36857" s="7"/>
      <c r="N36857" s="7"/>
    </row>
    <row r="36858" spans="4:14" s="1" customFormat="1">
      <c r="D36858" s="32"/>
      <c r="G36858" s="32"/>
      <c r="I36858" s="7"/>
      <c r="J36858" s="7"/>
      <c r="K36858" s="7"/>
      <c r="N36858" s="7"/>
    </row>
    <row r="36859" spans="4:14" s="1" customFormat="1">
      <c r="D36859" s="32"/>
      <c r="G36859" s="32"/>
      <c r="I36859" s="7"/>
      <c r="J36859" s="7"/>
      <c r="K36859" s="7"/>
      <c r="N36859" s="7"/>
    </row>
    <row r="36860" spans="4:14" s="1" customFormat="1">
      <c r="D36860" s="32"/>
      <c r="G36860" s="32"/>
      <c r="I36860" s="7"/>
      <c r="J36860" s="7"/>
      <c r="K36860" s="7"/>
      <c r="N36860" s="7"/>
    </row>
    <row r="36861" spans="4:14" s="1" customFormat="1">
      <c r="D36861" s="32"/>
      <c r="G36861" s="32"/>
      <c r="I36861" s="7"/>
      <c r="J36861" s="7"/>
      <c r="K36861" s="7"/>
      <c r="N36861" s="7"/>
    </row>
    <row r="36862" spans="4:14" s="1" customFormat="1">
      <c r="D36862" s="32"/>
      <c r="G36862" s="32"/>
      <c r="I36862" s="7"/>
      <c r="J36862" s="7"/>
      <c r="K36862" s="7"/>
      <c r="N36862" s="7"/>
    </row>
    <row r="36863" spans="4:14" s="1" customFormat="1">
      <c r="D36863" s="32"/>
      <c r="G36863" s="32"/>
      <c r="I36863" s="7"/>
      <c r="J36863" s="7"/>
      <c r="K36863" s="7"/>
      <c r="N36863" s="7"/>
    </row>
    <row r="36864" spans="4:14" s="1" customFormat="1">
      <c r="D36864" s="32"/>
      <c r="G36864" s="32"/>
      <c r="I36864" s="7"/>
      <c r="J36864" s="7"/>
      <c r="K36864" s="7"/>
      <c r="N36864" s="7"/>
    </row>
    <row r="36865" spans="4:14" s="1" customFormat="1">
      <c r="D36865" s="32"/>
      <c r="G36865" s="32"/>
      <c r="I36865" s="7"/>
      <c r="J36865" s="7"/>
      <c r="K36865" s="7"/>
      <c r="N36865" s="7"/>
    </row>
    <row r="36866" spans="4:14" s="1" customFormat="1">
      <c r="D36866" s="32"/>
      <c r="G36866" s="32"/>
      <c r="I36866" s="7"/>
      <c r="J36866" s="7"/>
      <c r="K36866" s="7"/>
      <c r="N36866" s="7"/>
    </row>
    <row r="36867" spans="4:14" s="1" customFormat="1">
      <c r="D36867" s="32"/>
      <c r="G36867" s="32"/>
      <c r="I36867" s="7"/>
      <c r="J36867" s="7"/>
      <c r="K36867" s="7"/>
      <c r="N36867" s="7"/>
    </row>
    <row r="36868" spans="4:14" s="1" customFormat="1">
      <c r="D36868" s="32"/>
      <c r="G36868" s="32"/>
      <c r="I36868" s="7"/>
      <c r="J36868" s="7"/>
      <c r="K36868" s="7"/>
      <c r="N36868" s="7"/>
    </row>
    <row r="36869" spans="4:14" s="1" customFormat="1">
      <c r="D36869" s="32"/>
      <c r="G36869" s="32"/>
      <c r="I36869" s="7"/>
      <c r="J36869" s="7"/>
      <c r="K36869" s="7"/>
      <c r="N36869" s="7"/>
    </row>
    <row r="36870" spans="4:14" s="1" customFormat="1">
      <c r="D36870" s="32"/>
      <c r="G36870" s="32"/>
      <c r="I36870" s="7"/>
      <c r="J36870" s="7"/>
      <c r="K36870" s="7"/>
      <c r="N36870" s="7"/>
    </row>
    <row r="36871" spans="4:14" s="1" customFormat="1">
      <c r="D36871" s="32"/>
      <c r="G36871" s="32"/>
      <c r="I36871" s="7"/>
      <c r="J36871" s="7"/>
      <c r="K36871" s="7"/>
      <c r="N36871" s="7"/>
    </row>
    <row r="36872" spans="4:14" s="1" customFormat="1">
      <c r="D36872" s="32"/>
      <c r="G36872" s="32"/>
      <c r="I36872" s="7"/>
      <c r="J36872" s="7"/>
      <c r="K36872" s="7"/>
      <c r="N36872" s="7"/>
    </row>
    <row r="36873" spans="4:14" s="1" customFormat="1">
      <c r="D36873" s="32"/>
      <c r="G36873" s="32"/>
      <c r="I36873" s="7"/>
      <c r="J36873" s="7"/>
      <c r="K36873" s="7"/>
      <c r="N36873" s="7"/>
    </row>
    <row r="36874" spans="4:14" s="1" customFormat="1">
      <c r="D36874" s="32"/>
      <c r="G36874" s="32"/>
      <c r="I36874" s="7"/>
      <c r="J36874" s="7"/>
      <c r="K36874" s="7"/>
      <c r="N36874" s="7"/>
    </row>
    <row r="36875" spans="4:14" s="1" customFormat="1">
      <c r="D36875" s="32"/>
      <c r="G36875" s="32"/>
      <c r="I36875" s="7"/>
      <c r="J36875" s="7"/>
      <c r="K36875" s="7"/>
      <c r="N36875" s="7"/>
    </row>
    <row r="36876" spans="4:14" s="1" customFormat="1">
      <c r="D36876" s="32"/>
      <c r="G36876" s="32"/>
      <c r="I36876" s="7"/>
      <c r="J36876" s="7"/>
      <c r="K36876" s="7"/>
      <c r="N36876" s="7"/>
    </row>
    <row r="36877" spans="4:14" s="1" customFormat="1">
      <c r="D36877" s="32"/>
      <c r="G36877" s="32"/>
      <c r="I36877" s="7"/>
      <c r="J36877" s="7"/>
      <c r="K36877" s="7"/>
      <c r="N36877" s="7"/>
    </row>
    <row r="36878" spans="4:14" s="1" customFormat="1">
      <c r="D36878" s="32"/>
      <c r="G36878" s="32"/>
      <c r="I36878" s="7"/>
      <c r="J36878" s="7"/>
      <c r="K36878" s="7"/>
      <c r="N36878" s="7"/>
    </row>
    <row r="36879" spans="4:14" s="1" customFormat="1">
      <c r="D36879" s="32"/>
      <c r="G36879" s="32"/>
      <c r="I36879" s="7"/>
      <c r="J36879" s="7"/>
      <c r="K36879" s="7"/>
      <c r="N36879" s="7"/>
    </row>
    <row r="36880" spans="4:14" s="1" customFormat="1">
      <c r="D36880" s="32"/>
      <c r="G36880" s="32"/>
      <c r="I36880" s="7"/>
      <c r="J36880" s="7"/>
      <c r="K36880" s="7"/>
      <c r="N36880" s="7"/>
    </row>
    <row r="36881" spans="4:14" s="1" customFormat="1">
      <c r="D36881" s="32"/>
      <c r="G36881" s="32"/>
      <c r="I36881" s="7"/>
      <c r="J36881" s="7"/>
      <c r="K36881" s="7"/>
      <c r="N36881" s="7"/>
    </row>
    <row r="36882" spans="4:14" s="1" customFormat="1">
      <c r="D36882" s="32"/>
      <c r="G36882" s="32"/>
      <c r="I36882" s="7"/>
      <c r="J36882" s="7"/>
      <c r="K36882" s="7"/>
      <c r="N36882" s="7"/>
    </row>
    <row r="36883" spans="4:14" s="1" customFormat="1">
      <c r="D36883" s="32"/>
      <c r="G36883" s="32"/>
      <c r="I36883" s="7"/>
      <c r="J36883" s="7"/>
      <c r="K36883" s="7"/>
      <c r="N36883" s="7"/>
    </row>
    <row r="36884" spans="4:14" s="1" customFormat="1">
      <c r="D36884" s="32"/>
      <c r="G36884" s="32"/>
      <c r="I36884" s="7"/>
      <c r="J36884" s="7"/>
      <c r="K36884" s="7"/>
      <c r="N36884" s="7"/>
    </row>
    <row r="36885" spans="4:14" s="1" customFormat="1">
      <c r="D36885" s="32"/>
      <c r="G36885" s="32"/>
      <c r="I36885" s="7"/>
      <c r="J36885" s="7"/>
      <c r="K36885" s="7"/>
      <c r="N36885" s="7"/>
    </row>
    <row r="36886" spans="4:14" s="1" customFormat="1">
      <c r="D36886" s="32"/>
      <c r="G36886" s="32"/>
      <c r="I36886" s="7"/>
      <c r="J36886" s="7"/>
      <c r="K36886" s="7"/>
      <c r="N36886" s="7"/>
    </row>
    <row r="36887" spans="4:14" s="1" customFormat="1">
      <c r="D36887" s="32"/>
      <c r="G36887" s="32"/>
      <c r="I36887" s="7"/>
      <c r="J36887" s="7"/>
      <c r="K36887" s="7"/>
      <c r="N36887" s="7"/>
    </row>
    <row r="36888" spans="4:14" s="1" customFormat="1">
      <c r="D36888" s="32"/>
      <c r="G36888" s="32"/>
      <c r="I36888" s="7"/>
      <c r="J36888" s="7"/>
      <c r="K36888" s="7"/>
      <c r="N36888" s="7"/>
    </row>
    <row r="36889" spans="4:14" s="1" customFormat="1">
      <c r="D36889" s="32"/>
      <c r="G36889" s="32"/>
      <c r="I36889" s="7"/>
      <c r="J36889" s="7"/>
      <c r="K36889" s="7"/>
      <c r="N36889" s="7"/>
    </row>
    <row r="36890" spans="4:14" s="1" customFormat="1">
      <c r="D36890" s="32"/>
      <c r="G36890" s="32"/>
      <c r="I36890" s="7"/>
      <c r="J36890" s="7"/>
      <c r="K36890" s="7"/>
      <c r="N36890" s="7"/>
    </row>
    <row r="36891" spans="4:14" s="1" customFormat="1">
      <c r="D36891" s="32"/>
      <c r="G36891" s="32"/>
      <c r="I36891" s="7"/>
      <c r="J36891" s="7"/>
      <c r="K36891" s="7"/>
      <c r="N36891" s="7"/>
    </row>
    <row r="36892" spans="4:14" s="1" customFormat="1">
      <c r="D36892" s="32"/>
      <c r="G36892" s="32"/>
      <c r="I36892" s="7"/>
      <c r="J36892" s="7"/>
      <c r="K36892" s="7"/>
      <c r="N36892" s="7"/>
    </row>
    <row r="36893" spans="4:14" s="1" customFormat="1">
      <c r="D36893" s="32"/>
      <c r="G36893" s="32"/>
      <c r="I36893" s="7"/>
      <c r="J36893" s="7"/>
      <c r="K36893" s="7"/>
      <c r="N36893" s="7"/>
    </row>
    <row r="36894" spans="4:14" s="1" customFormat="1">
      <c r="D36894" s="32"/>
      <c r="G36894" s="32"/>
      <c r="I36894" s="7"/>
      <c r="J36894" s="7"/>
      <c r="K36894" s="7"/>
      <c r="N36894" s="7"/>
    </row>
    <row r="36895" spans="4:14" s="1" customFormat="1">
      <c r="D36895" s="32"/>
      <c r="G36895" s="32"/>
      <c r="I36895" s="7"/>
      <c r="J36895" s="7"/>
      <c r="K36895" s="7"/>
      <c r="N36895" s="7"/>
    </row>
    <row r="36896" spans="4:14" s="1" customFormat="1">
      <c r="D36896" s="32"/>
      <c r="G36896" s="32"/>
      <c r="I36896" s="7"/>
      <c r="J36896" s="7"/>
      <c r="K36896" s="7"/>
      <c r="N36896" s="7"/>
    </row>
    <row r="36897" spans="4:14" s="1" customFormat="1">
      <c r="D36897" s="32"/>
      <c r="G36897" s="32"/>
      <c r="I36897" s="7"/>
      <c r="J36897" s="7"/>
      <c r="K36897" s="7"/>
      <c r="N36897" s="7"/>
    </row>
    <row r="36898" spans="4:14" s="1" customFormat="1">
      <c r="D36898" s="32"/>
      <c r="G36898" s="32"/>
      <c r="I36898" s="7"/>
      <c r="J36898" s="7"/>
      <c r="K36898" s="7"/>
      <c r="N36898" s="7"/>
    </row>
    <row r="36899" spans="4:14" s="1" customFormat="1">
      <c r="D36899" s="32"/>
      <c r="G36899" s="32"/>
      <c r="I36899" s="7"/>
      <c r="J36899" s="7"/>
      <c r="K36899" s="7"/>
      <c r="N36899" s="7"/>
    </row>
    <row r="36900" spans="4:14" s="1" customFormat="1">
      <c r="D36900" s="32"/>
      <c r="G36900" s="32"/>
      <c r="I36900" s="7"/>
      <c r="J36900" s="7"/>
      <c r="K36900" s="7"/>
      <c r="N36900" s="7"/>
    </row>
    <row r="36901" spans="4:14" s="1" customFormat="1">
      <c r="D36901" s="32"/>
      <c r="G36901" s="32"/>
      <c r="I36901" s="7"/>
      <c r="J36901" s="7"/>
      <c r="K36901" s="7"/>
      <c r="N36901" s="7"/>
    </row>
    <row r="36902" spans="4:14" s="1" customFormat="1">
      <c r="D36902" s="32"/>
      <c r="G36902" s="32"/>
      <c r="I36902" s="7"/>
      <c r="J36902" s="7"/>
      <c r="K36902" s="7"/>
      <c r="N36902" s="7"/>
    </row>
    <row r="36903" spans="4:14" s="1" customFormat="1">
      <c r="D36903" s="32"/>
      <c r="G36903" s="32"/>
      <c r="I36903" s="7"/>
      <c r="J36903" s="7"/>
      <c r="K36903" s="7"/>
      <c r="N36903" s="7"/>
    </row>
    <row r="36904" spans="4:14" s="1" customFormat="1">
      <c r="D36904" s="32"/>
      <c r="G36904" s="32"/>
      <c r="I36904" s="7"/>
      <c r="J36904" s="7"/>
      <c r="K36904" s="7"/>
      <c r="N36904" s="7"/>
    </row>
    <row r="36905" spans="4:14" s="1" customFormat="1">
      <c r="D36905" s="32"/>
      <c r="G36905" s="32"/>
      <c r="I36905" s="7"/>
      <c r="J36905" s="7"/>
      <c r="K36905" s="7"/>
      <c r="N36905" s="7"/>
    </row>
    <row r="36906" spans="4:14" s="1" customFormat="1">
      <c r="D36906" s="32"/>
      <c r="G36906" s="32"/>
      <c r="I36906" s="7"/>
      <c r="J36906" s="7"/>
      <c r="K36906" s="7"/>
      <c r="N36906" s="7"/>
    </row>
    <row r="36907" spans="4:14" s="1" customFormat="1">
      <c r="D36907" s="32"/>
      <c r="G36907" s="32"/>
      <c r="I36907" s="7"/>
      <c r="J36907" s="7"/>
      <c r="K36907" s="7"/>
      <c r="N36907" s="7"/>
    </row>
    <row r="36908" spans="4:14" s="1" customFormat="1">
      <c r="D36908" s="32"/>
      <c r="G36908" s="32"/>
      <c r="I36908" s="7"/>
      <c r="J36908" s="7"/>
      <c r="K36908" s="7"/>
      <c r="N36908" s="7"/>
    </row>
    <row r="36909" spans="4:14" s="1" customFormat="1">
      <c r="D36909" s="32"/>
      <c r="G36909" s="32"/>
      <c r="I36909" s="7"/>
      <c r="J36909" s="7"/>
      <c r="K36909" s="7"/>
      <c r="N36909" s="7"/>
    </row>
    <row r="36910" spans="4:14" s="1" customFormat="1">
      <c r="D36910" s="32"/>
      <c r="G36910" s="32"/>
      <c r="I36910" s="7"/>
      <c r="J36910" s="7"/>
      <c r="K36910" s="7"/>
      <c r="N36910" s="7"/>
    </row>
    <row r="36911" spans="4:14" s="1" customFormat="1">
      <c r="D36911" s="32"/>
      <c r="G36911" s="32"/>
      <c r="I36911" s="7"/>
      <c r="J36911" s="7"/>
      <c r="K36911" s="7"/>
      <c r="N36911" s="7"/>
    </row>
    <row r="36912" spans="4:14" s="1" customFormat="1">
      <c r="D36912" s="32"/>
      <c r="G36912" s="32"/>
      <c r="I36912" s="7"/>
      <c r="J36912" s="7"/>
      <c r="K36912" s="7"/>
      <c r="N36912" s="7"/>
    </row>
    <row r="36913" spans="4:14" s="1" customFormat="1">
      <c r="D36913" s="32"/>
      <c r="G36913" s="32"/>
      <c r="I36913" s="7"/>
      <c r="J36913" s="7"/>
      <c r="K36913" s="7"/>
      <c r="N36913" s="7"/>
    </row>
    <row r="36914" spans="4:14" s="1" customFormat="1">
      <c r="D36914" s="32"/>
      <c r="G36914" s="32"/>
      <c r="I36914" s="7"/>
      <c r="J36914" s="7"/>
      <c r="K36914" s="7"/>
      <c r="N36914" s="7"/>
    </row>
    <row r="36915" spans="4:14" s="1" customFormat="1">
      <c r="D36915" s="32"/>
      <c r="G36915" s="32"/>
      <c r="I36915" s="7"/>
      <c r="J36915" s="7"/>
      <c r="K36915" s="7"/>
      <c r="N36915" s="7"/>
    </row>
    <row r="36916" spans="4:14" s="1" customFormat="1">
      <c r="D36916" s="32"/>
      <c r="G36916" s="32"/>
      <c r="I36916" s="7"/>
      <c r="J36916" s="7"/>
      <c r="K36916" s="7"/>
      <c r="N36916" s="7"/>
    </row>
    <row r="36917" spans="4:14" s="1" customFormat="1">
      <c r="D36917" s="32"/>
      <c r="G36917" s="32"/>
      <c r="I36917" s="7"/>
      <c r="J36917" s="7"/>
      <c r="K36917" s="7"/>
      <c r="N36917" s="7"/>
    </row>
    <row r="36918" spans="4:14" s="1" customFormat="1">
      <c r="D36918" s="32"/>
      <c r="G36918" s="32"/>
      <c r="I36918" s="7"/>
      <c r="J36918" s="7"/>
      <c r="K36918" s="7"/>
      <c r="N36918" s="7"/>
    </row>
    <row r="36919" spans="4:14" s="1" customFormat="1">
      <c r="D36919" s="32"/>
      <c r="G36919" s="32"/>
      <c r="I36919" s="7"/>
      <c r="J36919" s="7"/>
      <c r="K36919" s="7"/>
      <c r="N36919" s="7"/>
    </row>
    <row r="36920" spans="4:14" s="1" customFormat="1">
      <c r="D36920" s="32"/>
      <c r="G36920" s="32"/>
      <c r="I36920" s="7"/>
      <c r="J36920" s="7"/>
      <c r="K36920" s="7"/>
      <c r="N36920" s="7"/>
    </row>
    <row r="36921" spans="4:14" s="1" customFormat="1">
      <c r="D36921" s="32"/>
      <c r="G36921" s="32"/>
      <c r="I36921" s="7"/>
      <c r="J36921" s="7"/>
      <c r="K36921" s="7"/>
      <c r="N36921" s="7"/>
    </row>
    <row r="36922" spans="4:14" s="1" customFormat="1">
      <c r="D36922" s="32"/>
      <c r="G36922" s="32"/>
      <c r="I36922" s="7"/>
      <c r="J36922" s="7"/>
      <c r="K36922" s="7"/>
      <c r="N36922" s="7"/>
    </row>
    <row r="36923" spans="4:14" s="1" customFormat="1">
      <c r="D36923" s="32"/>
      <c r="G36923" s="32"/>
      <c r="I36923" s="7"/>
      <c r="J36923" s="7"/>
      <c r="K36923" s="7"/>
      <c r="N36923" s="7"/>
    </row>
    <row r="36924" spans="4:14" s="1" customFormat="1">
      <c r="D36924" s="32"/>
      <c r="G36924" s="32"/>
      <c r="I36924" s="7"/>
      <c r="J36924" s="7"/>
      <c r="K36924" s="7"/>
      <c r="N36924" s="7"/>
    </row>
    <row r="36925" spans="4:14" s="1" customFormat="1">
      <c r="D36925" s="32"/>
      <c r="G36925" s="32"/>
      <c r="I36925" s="7"/>
      <c r="J36925" s="7"/>
      <c r="K36925" s="7"/>
      <c r="N36925" s="7"/>
    </row>
    <row r="36926" spans="4:14" s="1" customFormat="1">
      <c r="D36926" s="32"/>
      <c r="G36926" s="32"/>
      <c r="I36926" s="7"/>
      <c r="J36926" s="7"/>
      <c r="K36926" s="7"/>
      <c r="N36926" s="7"/>
    </row>
    <row r="36927" spans="4:14" s="1" customFormat="1">
      <c r="D36927" s="32"/>
      <c r="G36927" s="32"/>
      <c r="I36927" s="7"/>
      <c r="J36927" s="7"/>
      <c r="K36927" s="7"/>
      <c r="N36927" s="7"/>
    </row>
    <row r="36928" spans="4:14" s="1" customFormat="1">
      <c r="D36928" s="32"/>
      <c r="G36928" s="32"/>
      <c r="I36928" s="7"/>
      <c r="J36928" s="7"/>
      <c r="K36928" s="7"/>
      <c r="N36928" s="7"/>
    </row>
    <row r="36929" spans="4:14" s="1" customFormat="1">
      <c r="D36929" s="32"/>
      <c r="G36929" s="32"/>
      <c r="I36929" s="7"/>
      <c r="J36929" s="7"/>
      <c r="K36929" s="7"/>
      <c r="N36929" s="7"/>
    </row>
    <row r="36930" spans="4:14" s="1" customFormat="1">
      <c r="D36930" s="32"/>
      <c r="G36930" s="32"/>
      <c r="I36930" s="7"/>
      <c r="J36930" s="7"/>
      <c r="K36930" s="7"/>
      <c r="N36930" s="7"/>
    </row>
    <row r="36931" spans="4:14" s="1" customFormat="1">
      <c r="D36931" s="32"/>
      <c r="G36931" s="32"/>
      <c r="I36931" s="7"/>
      <c r="J36931" s="7"/>
      <c r="K36931" s="7"/>
      <c r="N36931" s="7"/>
    </row>
    <row r="36932" spans="4:14" s="1" customFormat="1">
      <c r="D36932" s="32"/>
      <c r="G36932" s="32"/>
      <c r="I36932" s="7"/>
      <c r="J36932" s="7"/>
      <c r="K36932" s="7"/>
      <c r="N36932" s="7"/>
    </row>
    <row r="36933" spans="4:14" s="1" customFormat="1">
      <c r="D36933" s="32"/>
      <c r="G36933" s="32"/>
      <c r="I36933" s="7"/>
      <c r="J36933" s="7"/>
      <c r="K36933" s="7"/>
      <c r="N36933" s="7"/>
    </row>
    <row r="36934" spans="4:14" s="1" customFormat="1">
      <c r="D36934" s="32"/>
      <c r="G36934" s="32"/>
      <c r="I36934" s="7"/>
      <c r="J36934" s="7"/>
      <c r="K36934" s="7"/>
      <c r="N36934" s="7"/>
    </row>
    <row r="36935" spans="4:14" s="1" customFormat="1">
      <c r="D36935" s="32"/>
      <c r="G36935" s="32"/>
      <c r="I36935" s="7"/>
      <c r="J36935" s="7"/>
      <c r="K36935" s="7"/>
      <c r="N36935" s="7"/>
    </row>
    <row r="36936" spans="4:14" s="1" customFormat="1">
      <c r="D36936" s="32"/>
      <c r="G36936" s="32"/>
      <c r="I36936" s="7"/>
      <c r="J36936" s="7"/>
      <c r="K36936" s="7"/>
      <c r="N36936" s="7"/>
    </row>
    <row r="36937" spans="4:14" s="1" customFormat="1">
      <c r="D36937" s="32"/>
      <c r="G36937" s="32"/>
      <c r="I36937" s="7"/>
      <c r="J36937" s="7"/>
      <c r="K36937" s="7"/>
      <c r="N36937" s="7"/>
    </row>
    <row r="36938" spans="4:14" s="1" customFormat="1">
      <c r="D36938" s="32"/>
      <c r="G36938" s="32"/>
      <c r="I36938" s="7"/>
      <c r="J36938" s="7"/>
      <c r="K36938" s="7"/>
      <c r="N36938" s="7"/>
    </row>
    <row r="36939" spans="4:14" s="1" customFormat="1">
      <c r="D36939" s="32"/>
      <c r="G36939" s="32"/>
      <c r="I36939" s="7"/>
      <c r="J36939" s="7"/>
      <c r="K36939" s="7"/>
      <c r="N36939" s="7"/>
    </row>
    <row r="36940" spans="4:14" s="1" customFormat="1">
      <c r="D36940" s="32"/>
      <c r="G36940" s="32"/>
      <c r="I36940" s="7"/>
      <c r="J36940" s="7"/>
      <c r="K36940" s="7"/>
      <c r="N36940" s="7"/>
    </row>
    <row r="36941" spans="4:14" s="1" customFormat="1">
      <c r="D36941" s="32"/>
      <c r="G36941" s="32"/>
      <c r="I36941" s="7"/>
      <c r="J36941" s="7"/>
      <c r="K36941" s="7"/>
      <c r="N36941" s="7"/>
    </row>
    <row r="36942" spans="4:14" s="1" customFormat="1">
      <c r="D36942" s="32"/>
      <c r="G36942" s="32"/>
      <c r="I36942" s="7"/>
      <c r="J36942" s="7"/>
      <c r="K36942" s="7"/>
      <c r="N36942" s="7"/>
    </row>
    <row r="36943" spans="4:14" s="1" customFormat="1">
      <c r="D36943" s="32"/>
      <c r="G36943" s="32"/>
      <c r="I36943" s="7"/>
      <c r="J36943" s="7"/>
      <c r="K36943" s="7"/>
      <c r="N36943" s="7"/>
    </row>
    <row r="36944" spans="4:14" s="1" customFormat="1">
      <c r="D36944" s="32"/>
      <c r="G36944" s="32"/>
      <c r="I36944" s="7"/>
      <c r="J36944" s="7"/>
      <c r="K36944" s="7"/>
      <c r="N36944" s="7"/>
    </row>
    <row r="36945" spans="4:14" s="1" customFormat="1">
      <c r="D36945" s="32"/>
      <c r="G36945" s="32"/>
      <c r="I36945" s="7"/>
      <c r="J36945" s="7"/>
      <c r="K36945" s="7"/>
      <c r="N36945" s="7"/>
    </row>
    <row r="36946" spans="4:14" s="1" customFormat="1">
      <c r="D36946" s="32"/>
      <c r="G36946" s="32"/>
      <c r="I36946" s="7"/>
      <c r="J36946" s="7"/>
      <c r="K36946" s="7"/>
      <c r="N36946" s="7"/>
    </row>
    <row r="36947" spans="4:14" s="1" customFormat="1">
      <c r="D36947" s="32"/>
      <c r="G36947" s="32"/>
      <c r="I36947" s="7"/>
      <c r="J36947" s="7"/>
      <c r="K36947" s="7"/>
      <c r="N36947" s="7"/>
    </row>
    <row r="36948" spans="4:14" s="1" customFormat="1">
      <c r="D36948" s="32"/>
      <c r="G36948" s="32"/>
      <c r="I36948" s="7"/>
      <c r="J36948" s="7"/>
      <c r="K36948" s="7"/>
      <c r="N36948" s="7"/>
    </row>
    <row r="36949" spans="4:14" s="1" customFormat="1">
      <c r="D36949" s="32"/>
      <c r="G36949" s="32"/>
      <c r="I36949" s="7"/>
      <c r="J36949" s="7"/>
      <c r="K36949" s="7"/>
      <c r="N36949" s="7"/>
    </row>
    <row r="36950" spans="4:14" s="1" customFormat="1">
      <c r="D36950" s="32"/>
      <c r="G36950" s="32"/>
      <c r="I36950" s="7"/>
      <c r="J36950" s="7"/>
      <c r="K36950" s="7"/>
      <c r="N36950" s="7"/>
    </row>
    <row r="36951" spans="4:14" s="1" customFormat="1">
      <c r="D36951" s="32"/>
      <c r="G36951" s="32"/>
      <c r="I36951" s="7"/>
      <c r="J36951" s="7"/>
      <c r="K36951" s="7"/>
      <c r="N36951" s="7"/>
    </row>
    <row r="36952" spans="4:14" s="1" customFormat="1">
      <c r="D36952" s="32"/>
      <c r="G36952" s="32"/>
      <c r="I36952" s="7"/>
      <c r="J36952" s="7"/>
      <c r="K36952" s="7"/>
      <c r="N36952" s="7"/>
    </row>
    <row r="36953" spans="4:14" s="1" customFormat="1">
      <c r="D36953" s="32"/>
      <c r="G36953" s="32"/>
      <c r="I36953" s="7"/>
      <c r="J36953" s="7"/>
      <c r="K36953" s="7"/>
      <c r="N36953" s="7"/>
    </row>
    <row r="36954" spans="4:14" s="1" customFormat="1">
      <c r="D36954" s="32"/>
      <c r="G36954" s="32"/>
      <c r="I36954" s="7"/>
      <c r="J36954" s="7"/>
      <c r="K36954" s="7"/>
      <c r="N36954" s="7"/>
    </row>
    <row r="36955" spans="4:14" s="1" customFormat="1">
      <c r="D36955" s="32"/>
      <c r="G36955" s="32"/>
      <c r="I36955" s="7"/>
      <c r="J36955" s="7"/>
      <c r="K36955" s="7"/>
      <c r="N36955" s="7"/>
    </row>
    <row r="36956" spans="4:14" s="1" customFormat="1">
      <c r="D36956" s="32"/>
      <c r="G36956" s="32"/>
      <c r="I36956" s="7"/>
      <c r="J36956" s="7"/>
      <c r="K36956" s="7"/>
      <c r="N36956" s="7"/>
    </row>
    <row r="36957" spans="4:14" s="1" customFormat="1">
      <c r="D36957" s="32"/>
      <c r="G36957" s="32"/>
      <c r="I36957" s="7"/>
      <c r="J36957" s="7"/>
      <c r="K36957" s="7"/>
      <c r="N36957" s="7"/>
    </row>
    <row r="36958" spans="4:14" s="1" customFormat="1">
      <c r="D36958" s="32"/>
      <c r="G36958" s="32"/>
      <c r="I36958" s="7"/>
      <c r="J36958" s="7"/>
      <c r="K36958" s="7"/>
      <c r="N36958" s="7"/>
    </row>
    <row r="36959" spans="4:14" s="1" customFormat="1">
      <c r="D36959" s="32"/>
      <c r="G36959" s="32"/>
      <c r="I36959" s="7"/>
      <c r="J36959" s="7"/>
      <c r="K36959" s="7"/>
      <c r="N36959" s="7"/>
    </row>
    <row r="36960" spans="4:14" s="1" customFormat="1">
      <c r="D36960" s="32"/>
      <c r="G36960" s="32"/>
      <c r="I36960" s="7"/>
      <c r="J36960" s="7"/>
      <c r="K36960" s="7"/>
      <c r="N36960" s="7"/>
    </row>
    <row r="36961" spans="4:14" s="1" customFormat="1">
      <c r="D36961" s="32"/>
      <c r="G36961" s="32"/>
      <c r="I36961" s="7"/>
      <c r="J36961" s="7"/>
      <c r="K36961" s="7"/>
      <c r="N36961" s="7"/>
    </row>
    <row r="36962" spans="4:14" s="1" customFormat="1">
      <c r="D36962" s="32"/>
      <c r="G36962" s="32"/>
      <c r="I36962" s="7"/>
      <c r="J36962" s="7"/>
      <c r="K36962" s="7"/>
      <c r="N36962" s="7"/>
    </row>
    <row r="36963" spans="4:14" s="1" customFormat="1">
      <c r="D36963" s="32"/>
      <c r="G36963" s="32"/>
      <c r="I36963" s="7"/>
      <c r="J36963" s="7"/>
      <c r="K36963" s="7"/>
      <c r="N36963" s="7"/>
    </row>
    <row r="36964" spans="4:14" s="1" customFormat="1">
      <c r="D36964" s="32"/>
      <c r="G36964" s="32"/>
      <c r="I36964" s="7"/>
      <c r="J36964" s="7"/>
      <c r="K36964" s="7"/>
      <c r="N36964" s="7"/>
    </row>
    <row r="36965" spans="4:14" s="1" customFormat="1">
      <c r="D36965" s="32"/>
      <c r="G36965" s="32"/>
      <c r="I36965" s="7"/>
      <c r="J36965" s="7"/>
      <c r="K36965" s="7"/>
      <c r="N36965" s="7"/>
    </row>
    <row r="36966" spans="4:14" s="1" customFormat="1">
      <c r="D36966" s="32"/>
      <c r="G36966" s="32"/>
      <c r="I36966" s="7"/>
      <c r="J36966" s="7"/>
      <c r="K36966" s="7"/>
      <c r="N36966" s="7"/>
    </row>
    <row r="36967" spans="4:14" s="1" customFormat="1">
      <c r="D36967" s="32"/>
      <c r="G36967" s="32"/>
      <c r="I36967" s="7"/>
      <c r="J36967" s="7"/>
      <c r="K36967" s="7"/>
      <c r="N36967" s="7"/>
    </row>
    <row r="36968" spans="4:14" s="1" customFormat="1">
      <c r="D36968" s="32"/>
      <c r="G36968" s="32"/>
      <c r="I36968" s="7"/>
      <c r="J36968" s="7"/>
      <c r="K36968" s="7"/>
      <c r="N36968" s="7"/>
    </row>
    <row r="36969" spans="4:14" s="1" customFormat="1">
      <c r="D36969" s="32"/>
      <c r="G36969" s="32"/>
      <c r="I36969" s="7"/>
      <c r="J36969" s="7"/>
      <c r="K36969" s="7"/>
      <c r="N36969" s="7"/>
    </row>
    <row r="36970" spans="4:14" s="1" customFormat="1">
      <c r="D36970" s="32"/>
      <c r="G36970" s="32"/>
      <c r="I36970" s="7"/>
      <c r="J36970" s="7"/>
      <c r="K36970" s="7"/>
      <c r="N36970" s="7"/>
    </row>
    <row r="36971" spans="4:14" s="1" customFormat="1">
      <c r="D36971" s="32"/>
      <c r="G36971" s="32"/>
      <c r="I36971" s="7"/>
      <c r="J36971" s="7"/>
      <c r="K36971" s="7"/>
      <c r="N36971" s="7"/>
    </row>
    <row r="36972" spans="4:14" s="1" customFormat="1">
      <c r="D36972" s="32"/>
      <c r="G36972" s="32"/>
      <c r="I36972" s="7"/>
      <c r="J36972" s="7"/>
      <c r="K36972" s="7"/>
      <c r="N36972" s="7"/>
    </row>
    <row r="36973" spans="4:14" s="1" customFormat="1">
      <c r="D36973" s="32"/>
      <c r="G36973" s="32"/>
      <c r="I36973" s="7"/>
      <c r="J36973" s="7"/>
      <c r="K36973" s="7"/>
      <c r="N36973" s="7"/>
    </row>
    <row r="36974" spans="4:14" s="1" customFormat="1">
      <c r="D36974" s="32"/>
      <c r="G36974" s="32"/>
      <c r="I36974" s="7"/>
      <c r="J36974" s="7"/>
      <c r="K36974" s="7"/>
      <c r="N36974" s="7"/>
    </row>
    <row r="36975" spans="4:14" s="1" customFormat="1">
      <c r="D36975" s="32"/>
      <c r="G36975" s="32"/>
      <c r="I36975" s="7"/>
      <c r="J36975" s="7"/>
      <c r="K36975" s="7"/>
      <c r="N36975" s="7"/>
    </row>
    <row r="36976" spans="4:14" s="1" customFormat="1">
      <c r="D36976" s="32"/>
      <c r="G36976" s="32"/>
      <c r="I36976" s="7"/>
      <c r="J36976" s="7"/>
      <c r="K36976" s="7"/>
      <c r="N36976" s="7"/>
    </row>
    <row r="36977" spans="4:14" s="1" customFormat="1">
      <c r="D36977" s="32"/>
      <c r="G36977" s="32"/>
      <c r="I36977" s="7"/>
      <c r="J36977" s="7"/>
      <c r="K36977" s="7"/>
      <c r="N36977" s="7"/>
    </row>
    <row r="36978" spans="4:14" s="1" customFormat="1">
      <c r="D36978" s="32"/>
      <c r="G36978" s="32"/>
      <c r="I36978" s="7"/>
      <c r="J36978" s="7"/>
      <c r="K36978" s="7"/>
      <c r="N36978" s="7"/>
    </row>
    <row r="36979" spans="4:14" s="1" customFormat="1">
      <c r="D36979" s="32"/>
      <c r="G36979" s="32"/>
      <c r="I36979" s="7"/>
      <c r="J36979" s="7"/>
      <c r="K36979" s="7"/>
      <c r="N36979" s="7"/>
    </row>
    <row r="36980" spans="4:14" s="1" customFormat="1">
      <c r="D36980" s="32"/>
      <c r="G36980" s="32"/>
      <c r="I36980" s="7"/>
      <c r="J36980" s="7"/>
      <c r="K36980" s="7"/>
      <c r="N36980" s="7"/>
    </row>
    <row r="36981" spans="4:14" s="1" customFormat="1">
      <c r="D36981" s="32"/>
      <c r="G36981" s="32"/>
      <c r="I36981" s="7"/>
      <c r="J36981" s="7"/>
      <c r="K36981" s="7"/>
      <c r="N36981" s="7"/>
    </row>
    <row r="36982" spans="4:14" s="1" customFormat="1">
      <c r="D36982" s="32"/>
      <c r="G36982" s="32"/>
      <c r="I36982" s="7"/>
      <c r="J36982" s="7"/>
      <c r="K36982" s="7"/>
      <c r="N36982" s="7"/>
    </row>
    <row r="36983" spans="4:14" s="1" customFormat="1">
      <c r="D36983" s="32"/>
      <c r="G36983" s="32"/>
      <c r="I36983" s="7"/>
      <c r="J36983" s="7"/>
      <c r="K36983" s="7"/>
      <c r="N36983" s="7"/>
    </row>
    <row r="36984" spans="4:14" s="1" customFormat="1">
      <c r="D36984" s="32"/>
      <c r="G36984" s="32"/>
      <c r="I36984" s="7"/>
      <c r="J36984" s="7"/>
      <c r="K36984" s="7"/>
      <c r="N36984" s="7"/>
    </row>
    <row r="36985" spans="4:14" s="1" customFormat="1">
      <c r="D36985" s="32"/>
      <c r="G36985" s="32"/>
      <c r="I36985" s="7"/>
      <c r="J36985" s="7"/>
      <c r="K36985" s="7"/>
      <c r="N36985" s="7"/>
    </row>
    <row r="36986" spans="4:14" s="1" customFormat="1">
      <c r="D36986" s="32"/>
      <c r="G36986" s="32"/>
      <c r="I36986" s="7"/>
      <c r="J36986" s="7"/>
      <c r="K36986" s="7"/>
      <c r="N36986" s="7"/>
    </row>
    <row r="36987" spans="4:14" s="1" customFormat="1">
      <c r="D36987" s="32"/>
      <c r="G36987" s="32"/>
      <c r="I36987" s="7"/>
      <c r="J36987" s="7"/>
      <c r="K36987" s="7"/>
      <c r="N36987" s="7"/>
    </row>
    <row r="36988" spans="4:14" s="1" customFormat="1">
      <c r="D36988" s="32"/>
      <c r="G36988" s="32"/>
      <c r="I36988" s="7"/>
      <c r="J36988" s="7"/>
      <c r="K36988" s="7"/>
      <c r="N36988" s="7"/>
    </row>
    <row r="36989" spans="4:14" s="1" customFormat="1">
      <c r="D36989" s="32"/>
      <c r="G36989" s="32"/>
      <c r="I36989" s="7"/>
      <c r="J36989" s="7"/>
      <c r="K36989" s="7"/>
      <c r="N36989" s="7"/>
    </row>
    <row r="36990" spans="4:14" s="1" customFormat="1">
      <c r="D36990" s="32"/>
      <c r="G36990" s="32"/>
      <c r="I36990" s="7"/>
      <c r="J36990" s="7"/>
      <c r="K36990" s="7"/>
      <c r="N36990" s="7"/>
    </row>
    <row r="36991" spans="4:14" s="1" customFormat="1">
      <c r="D36991" s="32"/>
      <c r="G36991" s="32"/>
      <c r="I36991" s="7"/>
      <c r="J36991" s="7"/>
      <c r="K36991" s="7"/>
      <c r="N36991" s="7"/>
    </row>
    <row r="36992" spans="4:14" s="1" customFormat="1">
      <c r="D36992" s="32"/>
      <c r="G36992" s="32"/>
      <c r="I36992" s="7"/>
      <c r="J36992" s="7"/>
      <c r="K36992" s="7"/>
      <c r="N36992" s="7"/>
    </row>
    <row r="36993" spans="4:14" s="1" customFormat="1">
      <c r="D36993" s="32"/>
      <c r="G36993" s="32"/>
      <c r="I36993" s="7"/>
      <c r="J36993" s="7"/>
      <c r="K36993" s="7"/>
      <c r="N36993" s="7"/>
    </row>
    <row r="36994" spans="4:14" s="1" customFormat="1">
      <c r="D36994" s="32"/>
      <c r="G36994" s="32"/>
      <c r="I36994" s="7"/>
      <c r="J36994" s="7"/>
      <c r="K36994" s="7"/>
      <c r="N36994" s="7"/>
    </row>
    <row r="36995" spans="4:14" s="1" customFormat="1">
      <c r="D36995" s="32"/>
      <c r="G36995" s="32"/>
      <c r="I36995" s="7"/>
      <c r="J36995" s="7"/>
      <c r="K36995" s="7"/>
      <c r="N36995" s="7"/>
    </row>
    <row r="36996" spans="4:14" s="1" customFormat="1">
      <c r="D36996" s="32"/>
      <c r="G36996" s="32"/>
      <c r="I36996" s="7"/>
      <c r="J36996" s="7"/>
      <c r="K36996" s="7"/>
      <c r="N36996" s="7"/>
    </row>
    <row r="36997" spans="4:14" s="1" customFormat="1">
      <c r="D36997" s="32"/>
      <c r="G36997" s="32"/>
      <c r="I36997" s="7"/>
      <c r="J36997" s="7"/>
      <c r="K36997" s="7"/>
      <c r="N36997" s="7"/>
    </row>
    <row r="36998" spans="4:14" s="1" customFormat="1">
      <c r="D36998" s="32"/>
      <c r="G36998" s="32"/>
      <c r="I36998" s="7"/>
      <c r="J36998" s="7"/>
      <c r="K36998" s="7"/>
      <c r="N36998" s="7"/>
    </row>
    <row r="36999" spans="4:14" s="1" customFormat="1">
      <c r="D36999" s="32"/>
      <c r="G36999" s="32"/>
      <c r="I36999" s="7"/>
      <c r="J36999" s="7"/>
      <c r="K36999" s="7"/>
      <c r="N36999" s="7"/>
    </row>
    <row r="37000" spans="4:14" s="1" customFormat="1">
      <c r="D37000" s="32"/>
      <c r="G37000" s="32"/>
      <c r="I37000" s="7"/>
      <c r="J37000" s="7"/>
      <c r="K37000" s="7"/>
      <c r="N37000" s="7"/>
    </row>
    <row r="37001" spans="4:14" s="1" customFormat="1">
      <c r="D37001" s="32"/>
      <c r="G37001" s="32"/>
      <c r="I37001" s="7"/>
      <c r="J37001" s="7"/>
      <c r="K37001" s="7"/>
      <c r="N37001" s="7"/>
    </row>
    <row r="37002" spans="4:14" s="1" customFormat="1">
      <c r="D37002" s="32"/>
      <c r="G37002" s="32"/>
      <c r="I37002" s="7"/>
      <c r="J37002" s="7"/>
      <c r="K37002" s="7"/>
      <c r="N37002" s="7"/>
    </row>
    <row r="37003" spans="4:14" s="1" customFormat="1">
      <c r="D37003" s="32"/>
      <c r="G37003" s="32"/>
      <c r="I37003" s="7"/>
      <c r="J37003" s="7"/>
      <c r="K37003" s="7"/>
      <c r="N37003" s="7"/>
    </row>
    <row r="37004" spans="4:14" s="1" customFormat="1">
      <c r="D37004" s="32"/>
      <c r="G37004" s="32"/>
      <c r="I37004" s="7"/>
      <c r="J37004" s="7"/>
      <c r="K37004" s="7"/>
      <c r="N37004" s="7"/>
    </row>
    <row r="37005" spans="4:14" s="1" customFormat="1">
      <c r="D37005" s="32"/>
      <c r="G37005" s="32"/>
      <c r="I37005" s="7"/>
      <c r="J37005" s="7"/>
      <c r="K37005" s="7"/>
      <c r="N37005" s="7"/>
    </row>
    <row r="37006" spans="4:14" s="1" customFormat="1">
      <c r="D37006" s="32"/>
      <c r="G37006" s="32"/>
      <c r="I37006" s="7"/>
      <c r="J37006" s="7"/>
      <c r="K37006" s="7"/>
      <c r="N37006" s="7"/>
    </row>
    <row r="37007" spans="4:14" s="1" customFormat="1">
      <c r="D37007" s="32"/>
      <c r="G37007" s="32"/>
      <c r="I37007" s="7"/>
      <c r="J37007" s="7"/>
      <c r="K37007" s="7"/>
      <c r="N37007" s="7"/>
    </row>
    <row r="37008" spans="4:14" s="1" customFormat="1">
      <c r="D37008" s="32"/>
      <c r="G37008" s="32"/>
      <c r="I37008" s="7"/>
      <c r="J37008" s="7"/>
      <c r="K37008" s="7"/>
      <c r="N37008" s="7"/>
    </row>
    <row r="37009" spans="4:14" s="1" customFormat="1">
      <c r="D37009" s="32"/>
      <c r="G37009" s="32"/>
      <c r="I37009" s="7"/>
      <c r="J37009" s="7"/>
      <c r="K37009" s="7"/>
      <c r="N37009" s="7"/>
    </row>
    <row r="37010" spans="4:14" s="1" customFormat="1">
      <c r="D37010" s="32"/>
      <c r="G37010" s="32"/>
      <c r="I37010" s="7"/>
      <c r="J37010" s="7"/>
      <c r="K37010" s="7"/>
      <c r="N37010" s="7"/>
    </row>
    <row r="37011" spans="4:14" s="1" customFormat="1">
      <c r="D37011" s="32"/>
      <c r="G37011" s="32"/>
      <c r="I37011" s="7"/>
      <c r="J37011" s="7"/>
      <c r="K37011" s="7"/>
      <c r="N37011" s="7"/>
    </row>
    <row r="37012" spans="4:14" s="1" customFormat="1">
      <c r="D37012" s="32"/>
      <c r="G37012" s="32"/>
      <c r="I37012" s="7"/>
      <c r="J37012" s="7"/>
      <c r="K37012" s="7"/>
      <c r="N37012" s="7"/>
    </row>
    <row r="37013" spans="4:14" s="1" customFormat="1">
      <c r="D37013" s="32"/>
      <c r="G37013" s="32"/>
      <c r="I37013" s="7"/>
      <c r="J37013" s="7"/>
      <c r="K37013" s="7"/>
      <c r="N37013" s="7"/>
    </row>
    <row r="37014" spans="4:14" s="1" customFormat="1">
      <c r="D37014" s="32"/>
      <c r="G37014" s="32"/>
      <c r="I37014" s="7"/>
      <c r="J37014" s="7"/>
      <c r="K37014" s="7"/>
      <c r="N37014" s="7"/>
    </row>
    <row r="37015" spans="4:14" s="1" customFormat="1">
      <c r="D37015" s="32"/>
      <c r="G37015" s="32"/>
      <c r="I37015" s="7"/>
      <c r="J37015" s="7"/>
      <c r="K37015" s="7"/>
      <c r="N37015" s="7"/>
    </row>
    <row r="37016" spans="4:14" s="1" customFormat="1">
      <c r="D37016" s="32"/>
      <c r="G37016" s="32"/>
      <c r="I37016" s="7"/>
      <c r="J37016" s="7"/>
      <c r="K37016" s="7"/>
      <c r="N37016" s="7"/>
    </row>
    <row r="37017" spans="4:14" s="1" customFormat="1">
      <c r="D37017" s="32"/>
      <c r="G37017" s="32"/>
      <c r="I37017" s="7"/>
      <c r="J37017" s="7"/>
      <c r="K37017" s="7"/>
      <c r="N37017" s="7"/>
    </row>
    <row r="37018" spans="4:14" s="1" customFormat="1">
      <c r="D37018" s="32"/>
      <c r="G37018" s="32"/>
      <c r="I37018" s="7"/>
      <c r="J37018" s="7"/>
      <c r="K37018" s="7"/>
      <c r="N37018" s="7"/>
    </row>
    <row r="37019" spans="4:14" s="1" customFormat="1">
      <c r="D37019" s="32"/>
      <c r="G37019" s="32"/>
      <c r="I37019" s="7"/>
      <c r="J37019" s="7"/>
      <c r="K37019" s="7"/>
      <c r="N37019" s="7"/>
    </row>
    <row r="37020" spans="4:14" s="1" customFormat="1">
      <c r="D37020" s="32"/>
      <c r="G37020" s="32"/>
      <c r="I37020" s="7"/>
      <c r="J37020" s="7"/>
      <c r="K37020" s="7"/>
      <c r="N37020" s="7"/>
    </row>
    <row r="37021" spans="4:14" s="1" customFormat="1">
      <c r="D37021" s="32"/>
      <c r="G37021" s="32"/>
      <c r="I37021" s="7"/>
      <c r="J37021" s="7"/>
      <c r="K37021" s="7"/>
      <c r="N37021" s="7"/>
    </row>
    <row r="37022" spans="4:14" s="1" customFormat="1">
      <c r="D37022" s="32"/>
      <c r="G37022" s="32"/>
      <c r="I37022" s="7"/>
      <c r="J37022" s="7"/>
      <c r="K37022" s="7"/>
      <c r="N37022" s="7"/>
    </row>
    <row r="37023" spans="4:14" s="1" customFormat="1">
      <c r="D37023" s="32"/>
      <c r="G37023" s="32"/>
      <c r="I37023" s="7"/>
      <c r="J37023" s="7"/>
      <c r="K37023" s="7"/>
      <c r="N37023" s="7"/>
    </row>
    <row r="37024" spans="4:14" s="1" customFormat="1">
      <c r="D37024" s="32"/>
      <c r="G37024" s="32"/>
      <c r="I37024" s="7"/>
      <c r="J37024" s="7"/>
      <c r="K37024" s="7"/>
      <c r="N37024" s="7"/>
    </row>
    <row r="37025" spans="4:14" s="1" customFormat="1">
      <c r="D37025" s="32"/>
      <c r="G37025" s="32"/>
      <c r="I37025" s="7"/>
      <c r="J37025" s="7"/>
      <c r="K37025" s="7"/>
      <c r="N37025" s="7"/>
    </row>
    <row r="37026" spans="4:14" s="1" customFormat="1">
      <c r="D37026" s="32"/>
      <c r="G37026" s="32"/>
      <c r="I37026" s="7"/>
      <c r="J37026" s="7"/>
      <c r="K37026" s="7"/>
      <c r="N37026" s="7"/>
    </row>
    <row r="37027" spans="4:14" s="1" customFormat="1">
      <c r="D37027" s="32"/>
      <c r="G37027" s="32"/>
      <c r="I37027" s="7"/>
      <c r="J37027" s="7"/>
      <c r="K37027" s="7"/>
      <c r="N37027" s="7"/>
    </row>
    <row r="37028" spans="4:14" s="1" customFormat="1">
      <c r="D37028" s="32"/>
      <c r="G37028" s="32"/>
      <c r="I37028" s="7"/>
      <c r="J37028" s="7"/>
      <c r="K37028" s="7"/>
      <c r="N37028" s="7"/>
    </row>
    <row r="37029" spans="4:14" s="1" customFormat="1">
      <c r="D37029" s="32"/>
      <c r="G37029" s="32"/>
      <c r="I37029" s="7"/>
      <c r="J37029" s="7"/>
      <c r="K37029" s="7"/>
      <c r="N37029" s="7"/>
    </row>
    <row r="37030" spans="4:14" s="1" customFormat="1">
      <c r="D37030" s="32"/>
      <c r="G37030" s="32"/>
      <c r="I37030" s="7"/>
      <c r="J37030" s="7"/>
      <c r="K37030" s="7"/>
      <c r="N37030" s="7"/>
    </row>
    <row r="37031" spans="4:14" s="1" customFormat="1">
      <c r="D37031" s="32"/>
      <c r="G37031" s="32"/>
      <c r="I37031" s="7"/>
      <c r="J37031" s="7"/>
      <c r="K37031" s="7"/>
      <c r="N37031" s="7"/>
    </row>
    <row r="37032" spans="4:14" s="1" customFormat="1">
      <c r="D37032" s="32"/>
      <c r="G37032" s="32"/>
      <c r="I37032" s="7"/>
      <c r="J37032" s="7"/>
      <c r="K37032" s="7"/>
      <c r="N37032" s="7"/>
    </row>
    <row r="37033" spans="4:14" s="1" customFormat="1">
      <c r="D37033" s="32"/>
      <c r="G37033" s="32"/>
      <c r="I37033" s="7"/>
      <c r="J37033" s="7"/>
      <c r="K37033" s="7"/>
      <c r="N37033" s="7"/>
    </row>
    <row r="37034" spans="4:14" s="1" customFormat="1">
      <c r="D37034" s="32"/>
      <c r="G37034" s="32"/>
      <c r="I37034" s="7"/>
      <c r="J37034" s="7"/>
      <c r="K37034" s="7"/>
      <c r="N37034" s="7"/>
    </row>
    <row r="37035" spans="4:14" s="1" customFormat="1">
      <c r="D37035" s="32"/>
      <c r="G37035" s="32"/>
      <c r="I37035" s="7"/>
      <c r="J37035" s="7"/>
      <c r="K37035" s="7"/>
      <c r="N37035" s="7"/>
    </row>
    <row r="37036" spans="4:14" s="1" customFormat="1">
      <c r="D37036" s="32"/>
      <c r="G37036" s="32"/>
      <c r="I37036" s="7"/>
      <c r="J37036" s="7"/>
      <c r="K37036" s="7"/>
      <c r="N37036" s="7"/>
    </row>
    <row r="37037" spans="4:14" s="1" customFormat="1">
      <c r="D37037" s="32"/>
      <c r="G37037" s="32"/>
      <c r="I37037" s="7"/>
      <c r="J37037" s="7"/>
      <c r="K37037" s="7"/>
      <c r="N37037" s="7"/>
    </row>
    <row r="37038" spans="4:14" s="1" customFormat="1">
      <c r="D37038" s="32"/>
      <c r="G37038" s="32"/>
      <c r="I37038" s="7"/>
      <c r="J37038" s="7"/>
      <c r="K37038" s="7"/>
      <c r="N37038" s="7"/>
    </row>
    <row r="37039" spans="4:14" s="1" customFormat="1">
      <c r="D37039" s="32"/>
      <c r="G37039" s="32"/>
      <c r="I37039" s="7"/>
      <c r="J37039" s="7"/>
      <c r="K37039" s="7"/>
      <c r="N37039" s="7"/>
    </row>
    <row r="37040" spans="4:14" s="1" customFormat="1">
      <c r="D37040" s="32"/>
      <c r="G37040" s="32"/>
      <c r="I37040" s="7"/>
      <c r="J37040" s="7"/>
      <c r="K37040" s="7"/>
      <c r="N37040" s="7"/>
    </row>
    <row r="37041" spans="4:14" s="1" customFormat="1">
      <c r="D37041" s="32"/>
      <c r="G37041" s="32"/>
      <c r="I37041" s="7"/>
      <c r="J37041" s="7"/>
      <c r="K37041" s="7"/>
      <c r="N37041" s="7"/>
    </row>
    <row r="37042" spans="4:14" s="1" customFormat="1">
      <c r="D37042" s="32"/>
      <c r="G37042" s="32"/>
      <c r="I37042" s="7"/>
      <c r="J37042" s="7"/>
      <c r="K37042" s="7"/>
      <c r="N37042" s="7"/>
    </row>
    <row r="37043" spans="4:14" s="1" customFormat="1">
      <c r="D37043" s="32"/>
      <c r="G37043" s="32"/>
      <c r="I37043" s="7"/>
      <c r="J37043" s="7"/>
      <c r="K37043" s="7"/>
      <c r="N37043" s="7"/>
    </row>
    <row r="37044" spans="4:14" s="1" customFormat="1">
      <c r="D37044" s="32"/>
      <c r="G37044" s="32"/>
      <c r="I37044" s="7"/>
      <c r="J37044" s="7"/>
      <c r="K37044" s="7"/>
      <c r="N37044" s="7"/>
    </row>
    <row r="37045" spans="4:14" s="1" customFormat="1">
      <c r="D37045" s="32"/>
      <c r="G37045" s="32"/>
      <c r="I37045" s="7"/>
      <c r="J37045" s="7"/>
      <c r="K37045" s="7"/>
      <c r="N37045" s="7"/>
    </row>
    <row r="37046" spans="4:14" s="1" customFormat="1">
      <c r="D37046" s="32"/>
      <c r="G37046" s="32"/>
      <c r="I37046" s="7"/>
      <c r="J37046" s="7"/>
      <c r="K37046" s="7"/>
      <c r="N37046" s="7"/>
    </row>
    <row r="37047" spans="4:14" s="1" customFormat="1">
      <c r="D37047" s="32"/>
      <c r="G37047" s="32"/>
      <c r="I37047" s="7"/>
      <c r="J37047" s="7"/>
      <c r="K37047" s="7"/>
      <c r="N37047" s="7"/>
    </row>
    <row r="37048" spans="4:14" s="1" customFormat="1">
      <c r="D37048" s="32"/>
      <c r="G37048" s="32"/>
      <c r="I37048" s="7"/>
      <c r="J37048" s="7"/>
      <c r="K37048" s="7"/>
      <c r="N37048" s="7"/>
    </row>
    <row r="37049" spans="4:14" s="1" customFormat="1">
      <c r="D37049" s="32"/>
      <c r="G37049" s="32"/>
      <c r="I37049" s="7"/>
      <c r="J37049" s="7"/>
      <c r="K37049" s="7"/>
      <c r="N37049" s="7"/>
    </row>
    <row r="37050" spans="4:14" s="1" customFormat="1">
      <c r="D37050" s="32"/>
      <c r="G37050" s="32"/>
      <c r="I37050" s="7"/>
      <c r="J37050" s="7"/>
      <c r="K37050" s="7"/>
      <c r="N37050" s="7"/>
    </row>
    <row r="37051" spans="4:14" s="1" customFormat="1">
      <c r="D37051" s="32"/>
      <c r="G37051" s="32"/>
      <c r="I37051" s="7"/>
      <c r="J37051" s="7"/>
      <c r="K37051" s="7"/>
      <c r="N37051" s="7"/>
    </row>
    <row r="37052" spans="4:14" s="1" customFormat="1">
      <c r="D37052" s="32"/>
      <c r="G37052" s="32"/>
      <c r="I37052" s="7"/>
      <c r="J37052" s="7"/>
      <c r="K37052" s="7"/>
      <c r="N37052" s="7"/>
    </row>
    <row r="37053" spans="4:14" s="1" customFormat="1">
      <c r="D37053" s="32"/>
      <c r="G37053" s="32"/>
      <c r="I37053" s="7"/>
      <c r="J37053" s="7"/>
      <c r="K37053" s="7"/>
      <c r="N37053" s="7"/>
    </row>
    <row r="37054" spans="4:14" s="1" customFormat="1">
      <c r="D37054" s="32"/>
      <c r="G37054" s="32"/>
      <c r="I37054" s="7"/>
      <c r="J37054" s="7"/>
      <c r="K37054" s="7"/>
      <c r="N37054" s="7"/>
    </row>
    <row r="37055" spans="4:14" s="1" customFormat="1">
      <c r="D37055" s="32"/>
      <c r="G37055" s="32"/>
      <c r="I37055" s="7"/>
      <c r="J37055" s="7"/>
      <c r="K37055" s="7"/>
      <c r="N37055" s="7"/>
    </row>
    <row r="37056" spans="4:14" s="1" customFormat="1">
      <c r="D37056" s="32"/>
      <c r="G37056" s="32"/>
      <c r="I37056" s="7"/>
      <c r="J37056" s="7"/>
      <c r="K37056" s="7"/>
      <c r="N37056" s="7"/>
    </row>
    <row r="37057" spans="4:14" s="1" customFormat="1">
      <c r="D37057" s="32"/>
      <c r="G37057" s="32"/>
      <c r="I37057" s="7"/>
      <c r="J37057" s="7"/>
      <c r="K37057" s="7"/>
      <c r="N37057" s="7"/>
    </row>
    <row r="37058" spans="4:14" s="1" customFormat="1">
      <c r="D37058" s="32"/>
      <c r="G37058" s="32"/>
      <c r="I37058" s="7"/>
      <c r="J37058" s="7"/>
      <c r="K37058" s="7"/>
      <c r="N37058" s="7"/>
    </row>
    <row r="37059" spans="4:14" s="1" customFormat="1">
      <c r="D37059" s="32"/>
      <c r="G37059" s="32"/>
      <c r="I37059" s="7"/>
      <c r="J37059" s="7"/>
      <c r="K37059" s="7"/>
      <c r="N37059" s="7"/>
    </row>
    <row r="37060" spans="4:14" s="1" customFormat="1">
      <c r="D37060" s="32"/>
      <c r="G37060" s="32"/>
      <c r="I37060" s="7"/>
      <c r="J37060" s="7"/>
      <c r="K37060" s="7"/>
      <c r="N37060" s="7"/>
    </row>
    <row r="37061" spans="4:14" s="1" customFormat="1">
      <c r="D37061" s="32"/>
      <c r="G37061" s="32"/>
      <c r="I37061" s="7"/>
      <c r="J37061" s="7"/>
      <c r="K37061" s="7"/>
      <c r="N37061" s="7"/>
    </row>
    <row r="37062" spans="4:14" s="1" customFormat="1">
      <c r="D37062" s="32"/>
      <c r="G37062" s="32"/>
      <c r="I37062" s="7"/>
      <c r="J37062" s="7"/>
      <c r="K37062" s="7"/>
      <c r="N37062" s="7"/>
    </row>
    <row r="37063" spans="4:14" s="1" customFormat="1">
      <c r="D37063" s="32"/>
      <c r="G37063" s="32"/>
      <c r="I37063" s="7"/>
      <c r="J37063" s="7"/>
      <c r="K37063" s="7"/>
      <c r="N37063" s="7"/>
    </row>
    <row r="37064" spans="4:14" s="1" customFormat="1">
      <c r="D37064" s="32"/>
      <c r="G37064" s="32"/>
      <c r="I37064" s="7"/>
      <c r="J37064" s="7"/>
      <c r="K37064" s="7"/>
      <c r="N37064" s="7"/>
    </row>
    <row r="37065" spans="4:14" s="1" customFormat="1">
      <c r="D37065" s="32"/>
      <c r="G37065" s="32"/>
      <c r="I37065" s="7"/>
      <c r="J37065" s="7"/>
      <c r="K37065" s="7"/>
      <c r="N37065" s="7"/>
    </row>
    <row r="37066" spans="4:14" s="1" customFormat="1">
      <c r="D37066" s="32"/>
      <c r="G37066" s="32"/>
      <c r="I37066" s="7"/>
      <c r="J37066" s="7"/>
      <c r="K37066" s="7"/>
      <c r="N37066" s="7"/>
    </row>
    <row r="37067" spans="4:14" s="1" customFormat="1">
      <c r="D37067" s="32"/>
      <c r="G37067" s="32"/>
      <c r="I37067" s="7"/>
      <c r="J37067" s="7"/>
      <c r="K37067" s="7"/>
      <c r="N37067" s="7"/>
    </row>
    <row r="37068" spans="4:14" s="1" customFormat="1">
      <c r="D37068" s="32"/>
      <c r="G37068" s="32"/>
      <c r="I37068" s="7"/>
      <c r="J37068" s="7"/>
      <c r="K37068" s="7"/>
      <c r="N37068" s="7"/>
    </row>
    <row r="37069" spans="4:14" s="1" customFormat="1">
      <c r="D37069" s="32"/>
      <c r="G37069" s="32"/>
      <c r="I37069" s="7"/>
      <c r="J37069" s="7"/>
      <c r="K37069" s="7"/>
      <c r="N37069" s="7"/>
    </row>
    <row r="37070" spans="4:14" s="1" customFormat="1">
      <c r="D37070" s="32"/>
      <c r="G37070" s="32"/>
      <c r="I37070" s="7"/>
      <c r="J37070" s="7"/>
      <c r="K37070" s="7"/>
      <c r="N37070" s="7"/>
    </row>
    <row r="37071" spans="4:14" s="1" customFormat="1">
      <c r="D37071" s="32"/>
      <c r="G37071" s="32"/>
      <c r="I37071" s="7"/>
      <c r="J37071" s="7"/>
      <c r="K37071" s="7"/>
      <c r="N37071" s="7"/>
    </row>
    <row r="37072" spans="4:14" s="1" customFormat="1">
      <c r="D37072" s="32"/>
      <c r="G37072" s="32"/>
      <c r="I37072" s="7"/>
      <c r="J37072" s="7"/>
      <c r="K37072" s="7"/>
      <c r="N37072" s="7"/>
    </row>
    <row r="37073" spans="4:14" s="1" customFormat="1">
      <c r="D37073" s="32"/>
      <c r="G37073" s="32"/>
      <c r="I37073" s="7"/>
      <c r="J37073" s="7"/>
      <c r="K37073" s="7"/>
      <c r="N37073" s="7"/>
    </row>
    <row r="37074" spans="4:14" s="1" customFormat="1">
      <c r="D37074" s="32"/>
      <c r="G37074" s="32"/>
      <c r="I37074" s="7"/>
      <c r="J37074" s="7"/>
      <c r="K37074" s="7"/>
      <c r="N37074" s="7"/>
    </row>
    <row r="37075" spans="4:14" s="1" customFormat="1">
      <c r="D37075" s="32"/>
      <c r="G37075" s="32"/>
      <c r="I37075" s="7"/>
      <c r="J37075" s="7"/>
      <c r="K37075" s="7"/>
      <c r="N37075" s="7"/>
    </row>
    <row r="37076" spans="4:14" s="1" customFormat="1">
      <c r="D37076" s="32"/>
      <c r="G37076" s="32"/>
      <c r="I37076" s="7"/>
      <c r="J37076" s="7"/>
      <c r="K37076" s="7"/>
      <c r="N37076" s="7"/>
    </row>
    <row r="37077" spans="4:14" s="1" customFormat="1">
      <c r="D37077" s="32"/>
      <c r="G37077" s="32"/>
      <c r="I37077" s="7"/>
      <c r="J37077" s="7"/>
      <c r="K37077" s="7"/>
      <c r="N37077" s="7"/>
    </row>
    <row r="37078" spans="4:14" s="1" customFormat="1">
      <c r="D37078" s="32"/>
      <c r="G37078" s="32"/>
      <c r="I37078" s="7"/>
      <c r="J37078" s="7"/>
      <c r="K37078" s="7"/>
      <c r="N37078" s="7"/>
    </row>
    <row r="37079" spans="4:14" s="1" customFormat="1">
      <c r="D37079" s="32"/>
      <c r="G37079" s="32"/>
      <c r="I37079" s="7"/>
      <c r="J37079" s="7"/>
      <c r="K37079" s="7"/>
      <c r="N37079" s="7"/>
    </row>
    <row r="37080" spans="4:14" s="1" customFormat="1">
      <c r="D37080" s="32"/>
      <c r="G37080" s="32"/>
      <c r="I37080" s="7"/>
      <c r="J37080" s="7"/>
      <c r="K37080" s="7"/>
      <c r="N37080" s="7"/>
    </row>
    <row r="37081" spans="4:14" s="1" customFormat="1">
      <c r="D37081" s="32"/>
      <c r="G37081" s="32"/>
      <c r="I37081" s="7"/>
      <c r="J37081" s="7"/>
      <c r="K37081" s="7"/>
      <c r="N37081" s="7"/>
    </row>
    <row r="37082" spans="4:14" s="1" customFormat="1">
      <c r="D37082" s="32"/>
      <c r="G37082" s="32"/>
      <c r="I37082" s="7"/>
      <c r="J37082" s="7"/>
      <c r="K37082" s="7"/>
      <c r="N37082" s="7"/>
    </row>
    <row r="37083" spans="4:14" s="1" customFormat="1">
      <c r="D37083" s="32"/>
      <c r="G37083" s="32"/>
      <c r="I37083" s="7"/>
      <c r="J37083" s="7"/>
      <c r="K37083" s="7"/>
      <c r="N37083" s="7"/>
    </row>
    <row r="37084" spans="4:14" s="1" customFormat="1">
      <c r="D37084" s="32"/>
      <c r="G37084" s="32"/>
      <c r="I37084" s="7"/>
      <c r="J37084" s="7"/>
      <c r="K37084" s="7"/>
      <c r="N37084" s="7"/>
    </row>
    <row r="37085" spans="4:14" s="1" customFormat="1">
      <c r="D37085" s="32"/>
      <c r="G37085" s="32"/>
      <c r="I37085" s="7"/>
      <c r="J37085" s="7"/>
      <c r="K37085" s="7"/>
      <c r="N37085" s="7"/>
    </row>
    <row r="37086" spans="4:14" s="1" customFormat="1">
      <c r="D37086" s="32"/>
      <c r="G37086" s="32"/>
      <c r="I37086" s="7"/>
      <c r="J37086" s="7"/>
      <c r="K37086" s="7"/>
      <c r="N37086" s="7"/>
    </row>
    <row r="37087" spans="4:14" s="1" customFormat="1">
      <c r="D37087" s="32"/>
      <c r="G37087" s="32"/>
      <c r="I37087" s="7"/>
      <c r="J37087" s="7"/>
      <c r="K37087" s="7"/>
      <c r="N37087" s="7"/>
    </row>
    <row r="37088" spans="4:14" s="1" customFormat="1">
      <c r="D37088" s="32"/>
      <c r="G37088" s="32"/>
      <c r="I37088" s="7"/>
      <c r="J37088" s="7"/>
      <c r="K37088" s="7"/>
      <c r="N37088" s="7"/>
    </row>
    <row r="37089" spans="4:14" s="1" customFormat="1">
      <c r="D37089" s="32"/>
      <c r="G37089" s="32"/>
      <c r="I37089" s="7"/>
      <c r="J37089" s="7"/>
      <c r="K37089" s="7"/>
      <c r="N37089" s="7"/>
    </row>
    <row r="37090" spans="4:14" s="1" customFormat="1">
      <c r="D37090" s="32"/>
      <c r="G37090" s="32"/>
      <c r="I37090" s="7"/>
      <c r="J37090" s="7"/>
      <c r="K37090" s="7"/>
      <c r="N37090" s="7"/>
    </row>
    <row r="37091" spans="4:14" s="1" customFormat="1">
      <c r="D37091" s="32"/>
      <c r="G37091" s="32"/>
      <c r="I37091" s="7"/>
      <c r="J37091" s="7"/>
      <c r="K37091" s="7"/>
      <c r="N37091" s="7"/>
    </row>
    <row r="37092" spans="4:14" s="1" customFormat="1">
      <c r="D37092" s="32"/>
      <c r="G37092" s="32"/>
      <c r="I37092" s="7"/>
      <c r="J37092" s="7"/>
      <c r="K37092" s="7"/>
      <c r="N37092" s="7"/>
    </row>
    <row r="37093" spans="4:14" s="1" customFormat="1">
      <c r="D37093" s="32"/>
      <c r="G37093" s="32"/>
      <c r="I37093" s="7"/>
      <c r="J37093" s="7"/>
      <c r="K37093" s="7"/>
      <c r="N37093" s="7"/>
    </row>
    <row r="37094" spans="4:14" s="1" customFormat="1">
      <c r="D37094" s="32"/>
      <c r="G37094" s="32"/>
      <c r="I37094" s="7"/>
      <c r="J37094" s="7"/>
      <c r="K37094" s="7"/>
      <c r="N37094" s="7"/>
    </row>
    <row r="37095" spans="4:14" s="1" customFormat="1">
      <c r="D37095" s="32"/>
      <c r="G37095" s="32"/>
      <c r="I37095" s="7"/>
      <c r="J37095" s="7"/>
      <c r="K37095" s="7"/>
      <c r="N37095" s="7"/>
    </row>
    <row r="37096" spans="4:14" s="1" customFormat="1">
      <c r="D37096" s="32"/>
      <c r="G37096" s="32"/>
      <c r="I37096" s="7"/>
      <c r="J37096" s="7"/>
      <c r="K37096" s="7"/>
      <c r="N37096" s="7"/>
    </row>
    <row r="37097" spans="4:14" s="1" customFormat="1">
      <c r="D37097" s="32"/>
      <c r="G37097" s="32"/>
      <c r="I37097" s="7"/>
      <c r="J37097" s="7"/>
      <c r="K37097" s="7"/>
      <c r="N37097" s="7"/>
    </row>
    <row r="37098" spans="4:14" s="1" customFormat="1">
      <c r="D37098" s="32"/>
      <c r="G37098" s="32"/>
      <c r="I37098" s="7"/>
      <c r="J37098" s="7"/>
      <c r="K37098" s="7"/>
      <c r="N37098" s="7"/>
    </row>
    <row r="37099" spans="4:14" s="1" customFormat="1">
      <c r="D37099" s="32"/>
      <c r="G37099" s="32"/>
      <c r="I37099" s="7"/>
      <c r="J37099" s="7"/>
      <c r="K37099" s="7"/>
      <c r="N37099" s="7"/>
    </row>
    <row r="37100" spans="4:14" s="1" customFormat="1">
      <c r="D37100" s="32"/>
      <c r="G37100" s="32"/>
      <c r="I37100" s="7"/>
      <c r="J37100" s="7"/>
      <c r="K37100" s="7"/>
      <c r="N37100" s="7"/>
    </row>
    <row r="37101" spans="4:14" s="1" customFormat="1">
      <c r="D37101" s="32"/>
      <c r="G37101" s="32"/>
      <c r="I37101" s="7"/>
      <c r="J37101" s="7"/>
      <c r="K37101" s="7"/>
      <c r="N37101" s="7"/>
    </row>
    <row r="37102" spans="4:14" s="1" customFormat="1">
      <c r="D37102" s="32"/>
      <c r="G37102" s="32"/>
      <c r="I37102" s="7"/>
      <c r="J37102" s="7"/>
      <c r="K37102" s="7"/>
      <c r="N37102" s="7"/>
    </row>
    <row r="37103" spans="4:14" s="1" customFormat="1">
      <c r="D37103" s="32"/>
      <c r="G37103" s="32"/>
      <c r="I37103" s="7"/>
      <c r="J37103" s="7"/>
      <c r="K37103" s="7"/>
      <c r="N37103" s="7"/>
    </row>
    <row r="37104" spans="4:14" s="1" customFormat="1">
      <c r="D37104" s="32"/>
      <c r="G37104" s="32"/>
      <c r="I37104" s="7"/>
      <c r="J37104" s="7"/>
      <c r="K37104" s="7"/>
      <c r="N37104" s="7"/>
    </row>
    <row r="37105" spans="4:14" s="1" customFormat="1">
      <c r="D37105" s="32"/>
      <c r="G37105" s="32"/>
      <c r="I37105" s="7"/>
      <c r="J37105" s="7"/>
      <c r="K37105" s="7"/>
      <c r="N37105" s="7"/>
    </row>
    <row r="37106" spans="4:14" s="1" customFormat="1">
      <c r="D37106" s="32"/>
      <c r="G37106" s="32"/>
      <c r="I37106" s="7"/>
      <c r="J37106" s="7"/>
      <c r="K37106" s="7"/>
      <c r="N37106" s="7"/>
    </row>
    <row r="37107" spans="4:14" s="1" customFormat="1">
      <c r="D37107" s="32"/>
      <c r="G37107" s="32"/>
      <c r="I37107" s="7"/>
      <c r="J37107" s="7"/>
      <c r="K37107" s="7"/>
      <c r="N37107" s="7"/>
    </row>
    <row r="37108" spans="4:14" s="1" customFormat="1">
      <c r="D37108" s="32"/>
      <c r="G37108" s="32"/>
      <c r="I37108" s="7"/>
      <c r="J37108" s="7"/>
      <c r="K37108" s="7"/>
      <c r="N37108" s="7"/>
    </row>
    <row r="37109" spans="4:14" s="1" customFormat="1">
      <c r="D37109" s="32"/>
      <c r="G37109" s="32"/>
      <c r="I37109" s="7"/>
      <c r="J37109" s="7"/>
      <c r="K37109" s="7"/>
      <c r="N37109" s="7"/>
    </row>
    <row r="37110" spans="4:14" s="1" customFormat="1">
      <c r="D37110" s="32"/>
      <c r="G37110" s="32"/>
      <c r="I37110" s="7"/>
      <c r="J37110" s="7"/>
      <c r="K37110" s="7"/>
      <c r="N37110" s="7"/>
    </row>
    <row r="37111" spans="4:14" s="1" customFormat="1">
      <c r="D37111" s="32"/>
      <c r="G37111" s="32"/>
      <c r="I37111" s="7"/>
      <c r="J37111" s="7"/>
      <c r="K37111" s="7"/>
      <c r="N37111" s="7"/>
    </row>
    <row r="37112" spans="4:14" s="1" customFormat="1">
      <c r="D37112" s="32"/>
      <c r="G37112" s="32"/>
      <c r="I37112" s="7"/>
      <c r="J37112" s="7"/>
      <c r="K37112" s="7"/>
      <c r="N37112" s="7"/>
    </row>
    <row r="37113" spans="4:14" s="1" customFormat="1">
      <c r="D37113" s="32"/>
      <c r="G37113" s="32"/>
      <c r="I37113" s="7"/>
      <c r="J37113" s="7"/>
      <c r="K37113" s="7"/>
      <c r="N37113" s="7"/>
    </row>
    <row r="37114" spans="4:14" s="1" customFormat="1">
      <c r="D37114" s="32"/>
      <c r="G37114" s="32"/>
      <c r="I37114" s="7"/>
      <c r="J37114" s="7"/>
      <c r="K37114" s="7"/>
      <c r="N37114" s="7"/>
    </row>
    <row r="37115" spans="4:14" s="1" customFormat="1">
      <c r="D37115" s="32"/>
      <c r="G37115" s="32"/>
      <c r="I37115" s="7"/>
      <c r="J37115" s="7"/>
      <c r="K37115" s="7"/>
      <c r="N37115" s="7"/>
    </row>
    <row r="37116" spans="4:14" s="1" customFormat="1">
      <c r="D37116" s="32"/>
      <c r="G37116" s="32"/>
      <c r="I37116" s="7"/>
      <c r="J37116" s="7"/>
      <c r="K37116" s="7"/>
      <c r="N37116" s="7"/>
    </row>
    <row r="37117" spans="4:14" s="1" customFormat="1">
      <c r="D37117" s="32"/>
      <c r="G37117" s="32"/>
      <c r="I37117" s="7"/>
      <c r="J37117" s="7"/>
      <c r="K37117" s="7"/>
      <c r="N37117" s="7"/>
    </row>
    <row r="37118" spans="4:14" s="1" customFormat="1">
      <c r="D37118" s="32"/>
      <c r="G37118" s="32"/>
      <c r="I37118" s="7"/>
      <c r="J37118" s="7"/>
      <c r="K37118" s="7"/>
      <c r="N37118" s="7"/>
    </row>
    <row r="37119" spans="4:14" s="1" customFormat="1">
      <c r="D37119" s="32"/>
      <c r="G37119" s="32"/>
      <c r="I37119" s="7"/>
      <c r="J37119" s="7"/>
      <c r="K37119" s="7"/>
      <c r="N37119" s="7"/>
    </row>
    <row r="37120" spans="4:14" s="1" customFormat="1">
      <c r="D37120" s="32"/>
      <c r="G37120" s="32"/>
      <c r="I37120" s="7"/>
      <c r="J37120" s="7"/>
      <c r="K37120" s="7"/>
      <c r="N37120" s="7"/>
    </row>
    <row r="37121" spans="4:14" s="1" customFormat="1">
      <c r="D37121" s="32"/>
      <c r="G37121" s="32"/>
      <c r="I37121" s="7"/>
      <c r="J37121" s="7"/>
      <c r="K37121" s="7"/>
      <c r="N37121" s="7"/>
    </row>
    <row r="37122" spans="4:14" s="1" customFormat="1">
      <c r="D37122" s="32"/>
      <c r="G37122" s="32"/>
      <c r="I37122" s="7"/>
      <c r="J37122" s="7"/>
      <c r="K37122" s="7"/>
      <c r="N37122" s="7"/>
    </row>
    <row r="37123" spans="4:14" s="1" customFormat="1">
      <c r="D37123" s="32"/>
      <c r="G37123" s="32"/>
      <c r="I37123" s="7"/>
      <c r="J37123" s="7"/>
      <c r="K37123" s="7"/>
      <c r="N37123" s="7"/>
    </row>
    <row r="37124" spans="4:14" s="1" customFormat="1">
      <c r="D37124" s="32"/>
      <c r="G37124" s="32"/>
      <c r="I37124" s="7"/>
      <c r="J37124" s="7"/>
      <c r="K37124" s="7"/>
      <c r="N37124" s="7"/>
    </row>
    <row r="37125" spans="4:14" s="1" customFormat="1">
      <c r="D37125" s="32"/>
      <c r="G37125" s="32"/>
      <c r="I37125" s="7"/>
      <c r="J37125" s="7"/>
      <c r="K37125" s="7"/>
      <c r="N37125" s="7"/>
    </row>
    <row r="37126" spans="4:14" s="1" customFormat="1">
      <c r="D37126" s="32"/>
      <c r="G37126" s="32"/>
      <c r="I37126" s="7"/>
      <c r="J37126" s="7"/>
      <c r="K37126" s="7"/>
      <c r="N37126" s="7"/>
    </row>
    <row r="37127" spans="4:14" s="1" customFormat="1">
      <c r="D37127" s="32"/>
      <c r="G37127" s="32"/>
      <c r="I37127" s="7"/>
      <c r="J37127" s="7"/>
      <c r="K37127" s="7"/>
      <c r="N37127" s="7"/>
    </row>
    <row r="37128" spans="4:14" s="1" customFormat="1">
      <c r="D37128" s="32"/>
      <c r="G37128" s="32"/>
      <c r="I37128" s="7"/>
      <c r="J37128" s="7"/>
      <c r="K37128" s="7"/>
      <c r="N37128" s="7"/>
    </row>
    <row r="37129" spans="4:14" s="1" customFormat="1">
      <c r="D37129" s="32"/>
      <c r="G37129" s="32"/>
      <c r="I37129" s="7"/>
      <c r="J37129" s="7"/>
      <c r="K37129" s="7"/>
      <c r="N37129" s="7"/>
    </row>
    <row r="37130" spans="4:14" s="1" customFormat="1">
      <c r="D37130" s="32"/>
      <c r="G37130" s="32"/>
      <c r="I37130" s="7"/>
      <c r="J37130" s="7"/>
      <c r="K37130" s="7"/>
      <c r="N37130" s="7"/>
    </row>
    <row r="37131" spans="4:14" s="1" customFormat="1">
      <c r="D37131" s="32"/>
      <c r="G37131" s="32"/>
      <c r="I37131" s="7"/>
      <c r="J37131" s="7"/>
      <c r="K37131" s="7"/>
      <c r="N37131" s="7"/>
    </row>
    <row r="37132" spans="4:14" s="1" customFormat="1">
      <c r="D37132" s="32"/>
      <c r="G37132" s="32"/>
      <c r="I37132" s="7"/>
      <c r="J37132" s="7"/>
      <c r="K37132" s="7"/>
      <c r="N37132" s="7"/>
    </row>
    <row r="37133" spans="4:14" s="1" customFormat="1">
      <c r="D37133" s="32"/>
      <c r="G37133" s="32"/>
      <c r="I37133" s="7"/>
      <c r="J37133" s="7"/>
      <c r="K37133" s="7"/>
      <c r="N37133" s="7"/>
    </row>
    <row r="37134" spans="4:14" s="1" customFormat="1">
      <c r="D37134" s="32"/>
      <c r="G37134" s="32"/>
      <c r="I37134" s="7"/>
      <c r="J37134" s="7"/>
      <c r="K37134" s="7"/>
      <c r="N37134" s="7"/>
    </row>
    <row r="37135" spans="4:14" s="1" customFormat="1">
      <c r="D37135" s="32"/>
      <c r="G37135" s="32"/>
      <c r="I37135" s="7"/>
      <c r="J37135" s="7"/>
      <c r="K37135" s="7"/>
      <c r="N37135" s="7"/>
    </row>
    <row r="37136" spans="4:14" s="1" customFormat="1">
      <c r="D37136" s="32"/>
      <c r="G37136" s="32"/>
      <c r="I37136" s="7"/>
      <c r="J37136" s="7"/>
      <c r="K37136" s="7"/>
      <c r="N37136" s="7"/>
    </row>
    <row r="37137" spans="4:14" s="1" customFormat="1">
      <c r="D37137" s="32"/>
      <c r="G37137" s="32"/>
      <c r="I37137" s="7"/>
      <c r="J37137" s="7"/>
      <c r="K37137" s="7"/>
      <c r="N37137" s="7"/>
    </row>
    <row r="37138" spans="4:14" s="1" customFormat="1">
      <c r="D37138" s="32"/>
      <c r="G37138" s="32"/>
      <c r="I37138" s="7"/>
      <c r="J37138" s="7"/>
      <c r="K37138" s="7"/>
      <c r="N37138" s="7"/>
    </row>
    <row r="37139" spans="4:14" s="1" customFormat="1">
      <c r="D37139" s="32"/>
      <c r="G37139" s="32"/>
      <c r="I37139" s="7"/>
      <c r="J37139" s="7"/>
      <c r="K37139" s="7"/>
      <c r="N37139" s="7"/>
    </row>
    <row r="37140" spans="4:14" s="1" customFormat="1">
      <c r="D37140" s="32"/>
      <c r="G37140" s="32"/>
      <c r="I37140" s="7"/>
      <c r="J37140" s="7"/>
      <c r="K37140" s="7"/>
      <c r="N37140" s="7"/>
    </row>
    <row r="37141" spans="4:14" s="1" customFormat="1">
      <c r="D37141" s="32"/>
      <c r="G37141" s="32"/>
      <c r="I37141" s="7"/>
      <c r="J37141" s="7"/>
      <c r="K37141" s="7"/>
      <c r="N37141" s="7"/>
    </row>
    <row r="37142" spans="4:14" s="1" customFormat="1">
      <c r="D37142" s="32"/>
      <c r="G37142" s="32"/>
      <c r="I37142" s="7"/>
      <c r="J37142" s="7"/>
      <c r="K37142" s="7"/>
      <c r="N37142" s="7"/>
    </row>
    <row r="37143" spans="4:14" s="1" customFormat="1">
      <c r="D37143" s="32"/>
      <c r="G37143" s="32"/>
      <c r="I37143" s="7"/>
      <c r="J37143" s="7"/>
      <c r="K37143" s="7"/>
      <c r="N37143" s="7"/>
    </row>
    <row r="37144" spans="4:14" s="1" customFormat="1">
      <c r="D37144" s="32"/>
      <c r="G37144" s="32"/>
      <c r="I37144" s="7"/>
      <c r="J37144" s="7"/>
      <c r="K37144" s="7"/>
      <c r="N37144" s="7"/>
    </row>
    <row r="37145" spans="4:14" s="1" customFormat="1">
      <c r="D37145" s="32"/>
      <c r="G37145" s="32"/>
      <c r="I37145" s="7"/>
      <c r="J37145" s="7"/>
      <c r="K37145" s="7"/>
      <c r="N37145" s="7"/>
    </row>
    <row r="37146" spans="4:14" s="1" customFormat="1">
      <c r="D37146" s="32"/>
      <c r="G37146" s="32"/>
      <c r="I37146" s="7"/>
      <c r="J37146" s="7"/>
      <c r="K37146" s="7"/>
      <c r="N37146" s="7"/>
    </row>
    <row r="37147" spans="4:14" s="1" customFormat="1">
      <c r="D37147" s="32"/>
      <c r="G37147" s="32"/>
      <c r="I37147" s="7"/>
      <c r="J37147" s="7"/>
      <c r="K37147" s="7"/>
      <c r="N37147" s="7"/>
    </row>
    <row r="37148" spans="4:14" s="1" customFormat="1">
      <c r="D37148" s="32"/>
      <c r="G37148" s="32"/>
      <c r="I37148" s="7"/>
      <c r="J37148" s="7"/>
      <c r="K37148" s="7"/>
      <c r="N37148" s="7"/>
    </row>
    <row r="37149" spans="4:14" s="1" customFormat="1">
      <c r="D37149" s="32"/>
      <c r="G37149" s="32"/>
      <c r="I37149" s="7"/>
      <c r="J37149" s="7"/>
      <c r="K37149" s="7"/>
      <c r="N37149" s="7"/>
    </row>
    <row r="37150" spans="4:14" s="1" customFormat="1">
      <c r="D37150" s="32"/>
      <c r="G37150" s="32"/>
      <c r="I37150" s="7"/>
      <c r="J37150" s="7"/>
      <c r="K37150" s="7"/>
      <c r="N37150" s="7"/>
    </row>
    <row r="37151" spans="4:14" s="1" customFormat="1">
      <c r="D37151" s="32"/>
      <c r="G37151" s="32"/>
      <c r="I37151" s="7"/>
      <c r="J37151" s="7"/>
      <c r="K37151" s="7"/>
      <c r="N37151" s="7"/>
    </row>
    <row r="37152" spans="4:14" s="1" customFormat="1">
      <c r="D37152" s="32"/>
      <c r="G37152" s="32"/>
      <c r="I37152" s="7"/>
      <c r="J37152" s="7"/>
      <c r="K37152" s="7"/>
      <c r="N37152" s="7"/>
    </row>
    <row r="37153" spans="4:14" s="1" customFormat="1">
      <c r="D37153" s="32"/>
      <c r="G37153" s="32"/>
      <c r="I37153" s="7"/>
      <c r="J37153" s="7"/>
      <c r="K37153" s="7"/>
      <c r="N37153" s="7"/>
    </row>
    <row r="37154" spans="4:14" s="1" customFormat="1">
      <c r="D37154" s="32"/>
      <c r="G37154" s="32"/>
      <c r="I37154" s="7"/>
      <c r="J37154" s="7"/>
      <c r="K37154" s="7"/>
      <c r="N37154" s="7"/>
    </row>
    <row r="37155" spans="4:14" s="1" customFormat="1">
      <c r="D37155" s="32"/>
      <c r="G37155" s="32"/>
      <c r="I37155" s="7"/>
      <c r="J37155" s="7"/>
      <c r="K37155" s="7"/>
      <c r="N37155" s="7"/>
    </row>
    <row r="37156" spans="4:14" s="1" customFormat="1">
      <c r="D37156" s="32"/>
      <c r="G37156" s="32"/>
      <c r="I37156" s="7"/>
      <c r="J37156" s="7"/>
      <c r="K37156" s="7"/>
      <c r="N37156" s="7"/>
    </row>
    <row r="37157" spans="4:14" s="1" customFormat="1">
      <c r="D37157" s="32"/>
      <c r="G37157" s="32"/>
      <c r="I37157" s="7"/>
      <c r="J37157" s="7"/>
      <c r="K37157" s="7"/>
      <c r="N37157" s="7"/>
    </row>
    <row r="37158" spans="4:14" s="1" customFormat="1">
      <c r="D37158" s="32"/>
      <c r="G37158" s="32"/>
      <c r="I37158" s="7"/>
      <c r="J37158" s="7"/>
      <c r="K37158" s="7"/>
      <c r="N37158" s="7"/>
    </row>
    <row r="37159" spans="4:14" s="1" customFormat="1">
      <c r="D37159" s="32"/>
      <c r="G37159" s="32"/>
      <c r="I37159" s="7"/>
      <c r="J37159" s="7"/>
      <c r="K37159" s="7"/>
      <c r="N37159" s="7"/>
    </row>
    <row r="37160" spans="4:14" s="1" customFormat="1">
      <c r="D37160" s="32"/>
      <c r="G37160" s="32"/>
      <c r="I37160" s="7"/>
      <c r="J37160" s="7"/>
      <c r="K37160" s="7"/>
      <c r="N37160" s="7"/>
    </row>
    <row r="37161" spans="4:14" s="1" customFormat="1">
      <c r="D37161" s="32"/>
      <c r="G37161" s="32"/>
      <c r="I37161" s="7"/>
      <c r="J37161" s="7"/>
      <c r="K37161" s="7"/>
      <c r="N37161" s="7"/>
    </row>
    <row r="37162" spans="4:14" s="1" customFormat="1">
      <c r="D37162" s="32"/>
      <c r="G37162" s="32"/>
      <c r="I37162" s="7"/>
      <c r="J37162" s="7"/>
      <c r="K37162" s="7"/>
      <c r="N37162" s="7"/>
    </row>
    <row r="37163" spans="4:14" s="1" customFormat="1">
      <c r="D37163" s="32"/>
      <c r="G37163" s="32"/>
      <c r="I37163" s="7"/>
      <c r="J37163" s="7"/>
      <c r="K37163" s="7"/>
      <c r="N37163" s="7"/>
    </row>
    <row r="37164" spans="4:14" s="1" customFormat="1">
      <c r="D37164" s="32"/>
      <c r="G37164" s="32"/>
      <c r="I37164" s="7"/>
      <c r="J37164" s="7"/>
      <c r="K37164" s="7"/>
      <c r="N37164" s="7"/>
    </row>
    <row r="37165" spans="4:14" s="1" customFormat="1">
      <c r="D37165" s="32"/>
      <c r="G37165" s="32"/>
      <c r="I37165" s="7"/>
      <c r="J37165" s="7"/>
      <c r="K37165" s="7"/>
      <c r="N37165" s="7"/>
    </row>
    <row r="37166" spans="4:14" s="1" customFormat="1">
      <c r="D37166" s="32"/>
      <c r="G37166" s="32"/>
      <c r="I37166" s="7"/>
      <c r="J37166" s="7"/>
      <c r="K37166" s="7"/>
      <c r="N37166" s="7"/>
    </row>
    <row r="37167" spans="4:14" s="1" customFormat="1">
      <c r="D37167" s="32"/>
      <c r="G37167" s="32"/>
      <c r="I37167" s="7"/>
      <c r="J37167" s="7"/>
      <c r="K37167" s="7"/>
      <c r="N37167" s="7"/>
    </row>
    <row r="37168" spans="4:14" s="1" customFormat="1">
      <c r="D37168" s="32"/>
      <c r="G37168" s="32"/>
      <c r="I37168" s="7"/>
      <c r="J37168" s="7"/>
      <c r="K37168" s="7"/>
      <c r="N37168" s="7"/>
    </row>
    <row r="37169" spans="4:14" s="1" customFormat="1">
      <c r="D37169" s="32"/>
      <c r="G37169" s="32"/>
      <c r="I37169" s="7"/>
      <c r="J37169" s="7"/>
      <c r="K37169" s="7"/>
      <c r="N37169" s="7"/>
    </row>
    <row r="37170" spans="4:14" s="1" customFormat="1">
      <c r="D37170" s="32"/>
      <c r="G37170" s="32"/>
      <c r="I37170" s="7"/>
      <c r="J37170" s="7"/>
      <c r="K37170" s="7"/>
      <c r="N37170" s="7"/>
    </row>
    <row r="37171" spans="4:14" s="1" customFormat="1">
      <c r="D37171" s="32"/>
      <c r="G37171" s="32"/>
      <c r="I37171" s="7"/>
      <c r="J37171" s="7"/>
      <c r="K37171" s="7"/>
      <c r="N37171" s="7"/>
    </row>
    <row r="37172" spans="4:14" s="1" customFormat="1">
      <c r="D37172" s="32"/>
      <c r="G37172" s="32"/>
      <c r="I37172" s="7"/>
      <c r="J37172" s="7"/>
      <c r="K37172" s="7"/>
      <c r="N37172" s="7"/>
    </row>
    <row r="37173" spans="4:14" s="1" customFormat="1">
      <c r="D37173" s="32"/>
      <c r="G37173" s="32"/>
      <c r="I37173" s="7"/>
      <c r="J37173" s="7"/>
      <c r="K37173" s="7"/>
      <c r="N37173" s="7"/>
    </row>
    <row r="37174" spans="4:14" s="1" customFormat="1">
      <c r="D37174" s="32"/>
      <c r="G37174" s="32"/>
      <c r="I37174" s="7"/>
      <c r="J37174" s="7"/>
      <c r="K37174" s="7"/>
      <c r="N37174" s="7"/>
    </row>
    <row r="37175" spans="4:14" s="1" customFormat="1">
      <c r="D37175" s="32"/>
      <c r="G37175" s="32"/>
      <c r="I37175" s="7"/>
      <c r="J37175" s="7"/>
      <c r="K37175" s="7"/>
      <c r="N37175" s="7"/>
    </row>
    <row r="37176" spans="4:14" s="1" customFormat="1">
      <c r="D37176" s="32"/>
      <c r="G37176" s="32"/>
      <c r="I37176" s="7"/>
      <c r="J37176" s="7"/>
      <c r="K37176" s="7"/>
      <c r="N37176" s="7"/>
    </row>
    <row r="37177" spans="4:14" s="1" customFormat="1">
      <c r="D37177" s="32"/>
      <c r="G37177" s="32"/>
      <c r="I37177" s="7"/>
      <c r="J37177" s="7"/>
      <c r="K37177" s="7"/>
      <c r="N37177" s="7"/>
    </row>
    <row r="37178" spans="4:14" s="1" customFormat="1">
      <c r="D37178" s="32"/>
      <c r="G37178" s="32"/>
      <c r="I37178" s="7"/>
      <c r="J37178" s="7"/>
      <c r="K37178" s="7"/>
      <c r="N37178" s="7"/>
    </row>
    <row r="37179" spans="4:14" s="1" customFormat="1">
      <c r="D37179" s="32"/>
      <c r="G37179" s="32"/>
      <c r="I37179" s="7"/>
      <c r="J37179" s="7"/>
      <c r="K37179" s="7"/>
      <c r="N37179" s="7"/>
    </row>
    <row r="37180" spans="4:14" s="1" customFormat="1">
      <c r="D37180" s="32"/>
      <c r="G37180" s="32"/>
      <c r="I37180" s="7"/>
      <c r="J37180" s="7"/>
      <c r="K37180" s="7"/>
      <c r="N37180" s="7"/>
    </row>
    <row r="37181" spans="4:14" s="1" customFormat="1">
      <c r="D37181" s="32"/>
      <c r="G37181" s="32"/>
      <c r="I37181" s="7"/>
      <c r="J37181" s="7"/>
      <c r="K37181" s="7"/>
      <c r="N37181" s="7"/>
    </row>
    <row r="37182" spans="4:14" s="1" customFormat="1">
      <c r="D37182" s="32"/>
      <c r="G37182" s="32"/>
      <c r="I37182" s="7"/>
      <c r="J37182" s="7"/>
      <c r="K37182" s="7"/>
      <c r="N37182" s="7"/>
    </row>
    <row r="37183" spans="4:14" s="1" customFormat="1">
      <c r="D37183" s="32"/>
      <c r="G37183" s="32"/>
      <c r="I37183" s="7"/>
      <c r="J37183" s="7"/>
      <c r="K37183" s="7"/>
      <c r="N37183" s="7"/>
    </row>
    <row r="37184" spans="4:14" s="1" customFormat="1">
      <c r="D37184" s="32"/>
      <c r="G37184" s="32"/>
      <c r="I37184" s="7"/>
      <c r="J37184" s="7"/>
      <c r="K37184" s="7"/>
      <c r="N37184" s="7"/>
    </row>
    <row r="37185" spans="4:14" s="1" customFormat="1">
      <c r="D37185" s="32"/>
      <c r="G37185" s="32"/>
      <c r="I37185" s="7"/>
      <c r="J37185" s="7"/>
      <c r="K37185" s="7"/>
      <c r="N37185" s="7"/>
    </row>
    <row r="37186" spans="4:14" s="1" customFormat="1">
      <c r="D37186" s="32"/>
      <c r="G37186" s="32"/>
      <c r="I37186" s="7"/>
      <c r="J37186" s="7"/>
      <c r="K37186" s="7"/>
      <c r="N37186" s="7"/>
    </row>
    <row r="37187" spans="4:14" s="1" customFormat="1">
      <c r="D37187" s="32"/>
      <c r="G37187" s="32"/>
      <c r="I37187" s="7"/>
      <c r="J37187" s="7"/>
      <c r="K37187" s="7"/>
      <c r="N37187" s="7"/>
    </row>
    <row r="37188" spans="4:14" s="1" customFormat="1">
      <c r="D37188" s="32"/>
      <c r="G37188" s="32"/>
      <c r="I37188" s="7"/>
      <c r="J37188" s="7"/>
      <c r="K37188" s="7"/>
      <c r="N37188" s="7"/>
    </row>
    <row r="37189" spans="4:14" s="1" customFormat="1">
      <c r="D37189" s="32"/>
      <c r="G37189" s="32"/>
      <c r="I37189" s="7"/>
      <c r="J37189" s="7"/>
      <c r="K37189" s="7"/>
      <c r="N37189" s="7"/>
    </row>
    <row r="37190" spans="4:14" s="1" customFormat="1">
      <c r="D37190" s="32"/>
      <c r="G37190" s="32"/>
      <c r="I37190" s="7"/>
      <c r="J37190" s="7"/>
      <c r="K37190" s="7"/>
      <c r="N37190" s="7"/>
    </row>
    <row r="37191" spans="4:14" s="1" customFormat="1">
      <c r="D37191" s="32"/>
      <c r="G37191" s="32"/>
      <c r="I37191" s="7"/>
      <c r="J37191" s="7"/>
      <c r="K37191" s="7"/>
      <c r="N37191" s="7"/>
    </row>
    <row r="37192" spans="4:14" s="1" customFormat="1">
      <c r="D37192" s="32"/>
      <c r="G37192" s="32"/>
      <c r="I37192" s="7"/>
      <c r="J37192" s="7"/>
      <c r="K37192" s="7"/>
      <c r="N37192" s="7"/>
    </row>
    <row r="37193" spans="4:14" s="1" customFormat="1">
      <c r="D37193" s="32"/>
      <c r="G37193" s="32"/>
      <c r="I37193" s="7"/>
      <c r="J37193" s="7"/>
      <c r="K37193" s="7"/>
      <c r="N37193" s="7"/>
    </row>
    <row r="37194" spans="4:14" s="1" customFormat="1">
      <c r="D37194" s="32"/>
      <c r="G37194" s="32"/>
      <c r="I37194" s="7"/>
      <c r="J37194" s="7"/>
      <c r="K37194" s="7"/>
      <c r="N37194" s="7"/>
    </row>
    <row r="37195" spans="4:14" s="1" customFormat="1">
      <c r="D37195" s="32"/>
      <c r="G37195" s="32"/>
      <c r="I37195" s="7"/>
      <c r="J37195" s="7"/>
      <c r="K37195" s="7"/>
      <c r="N37195" s="7"/>
    </row>
    <row r="37196" spans="4:14" s="1" customFormat="1">
      <c r="D37196" s="32"/>
      <c r="G37196" s="32"/>
      <c r="I37196" s="7"/>
      <c r="J37196" s="7"/>
      <c r="K37196" s="7"/>
      <c r="N37196" s="7"/>
    </row>
    <row r="37197" spans="4:14" s="1" customFormat="1">
      <c r="D37197" s="32"/>
      <c r="G37197" s="32"/>
      <c r="I37197" s="7"/>
      <c r="J37197" s="7"/>
      <c r="K37197" s="7"/>
      <c r="N37197" s="7"/>
    </row>
    <row r="37198" spans="4:14" s="1" customFormat="1">
      <c r="D37198" s="32"/>
      <c r="G37198" s="32"/>
      <c r="I37198" s="7"/>
      <c r="J37198" s="7"/>
      <c r="K37198" s="7"/>
      <c r="N37198" s="7"/>
    </row>
    <row r="37199" spans="4:14" s="1" customFormat="1">
      <c r="D37199" s="32"/>
      <c r="G37199" s="32"/>
      <c r="I37199" s="7"/>
      <c r="J37199" s="7"/>
      <c r="K37199" s="7"/>
      <c r="N37199" s="7"/>
    </row>
    <row r="37200" spans="4:14" s="1" customFormat="1">
      <c r="D37200" s="32"/>
      <c r="G37200" s="32"/>
      <c r="I37200" s="7"/>
      <c r="J37200" s="7"/>
      <c r="K37200" s="7"/>
      <c r="N37200" s="7"/>
    </row>
    <row r="37201" spans="4:14" s="1" customFormat="1">
      <c r="D37201" s="32"/>
      <c r="G37201" s="32"/>
      <c r="I37201" s="7"/>
      <c r="J37201" s="7"/>
      <c r="K37201" s="7"/>
      <c r="N37201" s="7"/>
    </row>
    <row r="37202" spans="4:14" s="1" customFormat="1">
      <c r="D37202" s="32"/>
      <c r="G37202" s="32"/>
      <c r="I37202" s="7"/>
      <c r="J37202" s="7"/>
      <c r="K37202" s="7"/>
      <c r="N37202" s="7"/>
    </row>
    <row r="37203" spans="4:14" s="1" customFormat="1">
      <c r="D37203" s="32"/>
      <c r="G37203" s="32"/>
      <c r="I37203" s="7"/>
      <c r="J37203" s="7"/>
      <c r="K37203" s="7"/>
      <c r="N37203" s="7"/>
    </row>
    <row r="37204" spans="4:14" s="1" customFormat="1">
      <c r="D37204" s="32"/>
      <c r="G37204" s="32"/>
      <c r="I37204" s="7"/>
      <c r="J37204" s="7"/>
      <c r="K37204" s="7"/>
      <c r="N37204" s="7"/>
    </row>
    <row r="37205" spans="4:14" s="1" customFormat="1">
      <c r="D37205" s="32"/>
      <c r="G37205" s="32"/>
      <c r="I37205" s="7"/>
      <c r="J37205" s="7"/>
      <c r="K37205" s="7"/>
      <c r="N37205" s="7"/>
    </row>
    <row r="37206" spans="4:14" s="1" customFormat="1">
      <c r="D37206" s="32"/>
      <c r="G37206" s="32"/>
      <c r="I37206" s="7"/>
      <c r="J37206" s="7"/>
      <c r="K37206" s="7"/>
      <c r="N37206" s="7"/>
    </row>
    <row r="37207" spans="4:14" s="1" customFormat="1">
      <c r="D37207" s="32"/>
      <c r="G37207" s="32"/>
      <c r="I37207" s="7"/>
      <c r="J37207" s="7"/>
      <c r="K37207" s="7"/>
      <c r="N37207" s="7"/>
    </row>
    <row r="37208" spans="4:14" s="1" customFormat="1">
      <c r="D37208" s="32"/>
      <c r="G37208" s="32"/>
      <c r="I37208" s="7"/>
      <c r="J37208" s="7"/>
      <c r="K37208" s="7"/>
      <c r="N37208" s="7"/>
    </row>
    <row r="37209" spans="4:14" s="1" customFormat="1">
      <c r="D37209" s="32"/>
      <c r="G37209" s="32"/>
      <c r="I37209" s="7"/>
      <c r="J37209" s="7"/>
      <c r="K37209" s="7"/>
      <c r="N37209" s="7"/>
    </row>
    <row r="37210" spans="4:14" s="1" customFormat="1">
      <c r="D37210" s="32"/>
      <c r="G37210" s="32"/>
      <c r="I37210" s="7"/>
      <c r="J37210" s="7"/>
      <c r="K37210" s="7"/>
      <c r="N37210" s="7"/>
    </row>
    <row r="37211" spans="4:14" s="1" customFormat="1">
      <c r="D37211" s="32"/>
      <c r="G37211" s="32"/>
      <c r="I37211" s="7"/>
      <c r="J37211" s="7"/>
      <c r="K37211" s="7"/>
      <c r="N37211" s="7"/>
    </row>
    <row r="37212" spans="4:14" s="1" customFormat="1">
      <c r="D37212" s="32"/>
      <c r="G37212" s="32"/>
      <c r="I37212" s="7"/>
      <c r="J37212" s="7"/>
      <c r="K37212" s="7"/>
      <c r="N37212" s="7"/>
    </row>
    <row r="37213" spans="4:14" s="1" customFormat="1">
      <c r="D37213" s="32"/>
      <c r="G37213" s="32"/>
      <c r="I37213" s="7"/>
      <c r="J37213" s="7"/>
      <c r="K37213" s="7"/>
      <c r="N37213" s="7"/>
    </row>
    <row r="37214" spans="4:14" s="1" customFormat="1">
      <c r="D37214" s="32"/>
      <c r="G37214" s="32"/>
      <c r="I37214" s="7"/>
      <c r="J37214" s="7"/>
      <c r="K37214" s="7"/>
      <c r="N37214" s="7"/>
    </row>
    <row r="37215" spans="4:14" s="1" customFormat="1">
      <c r="D37215" s="32"/>
      <c r="G37215" s="32"/>
      <c r="I37215" s="7"/>
      <c r="J37215" s="7"/>
      <c r="K37215" s="7"/>
      <c r="N37215" s="7"/>
    </row>
    <row r="37216" spans="4:14" s="1" customFormat="1">
      <c r="D37216" s="32"/>
      <c r="G37216" s="32"/>
      <c r="I37216" s="7"/>
      <c r="J37216" s="7"/>
      <c r="K37216" s="7"/>
      <c r="N37216" s="7"/>
    </row>
    <row r="37217" spans="4:14" s="1" customFormat="1">
      <c r="D37217" s="32"/>
      <c r="G37217" s="32"/>
      <c r="I37217" s="7"/>
      <c r="J37217" s="7"/>
      <c r="K37217" s="7"/>
      <c r="N37217" s="7"/>
    </row>
    <row r="37218" spans="4:14" s="1" customFormat="1">
      <c r="D37218" s="32"/>
      <c r="G37218" s="32"/>
      <c r="I37218" s="7"/>
      <c r="J37218" s="7"/>
      <c r="K37218" s="7"/>
      <c r="N37218" s="7"/>
    </row>
    <row r="37219" spans="4:14" s="1" customFormat="1">
      <c r="D37219" s="32"/>
      <c r="G37219" s="32"/>
      <c r="I37219" s="7"/>
      <c r="J37219" s="7"/>
      <c r="K37219" s="7"/>
      <c r="N37219" s="7"/>
    </row>
    <row r="37220" spans="4:14" s="1" customFormat="1">
      <c r="D37220" s="32"/>
      <c r="G37220" s="32"/>
      <c r="I37220" s="7"/>
      <c r="J37220" s="7"/>
      <c r="K37220" s="7"/>
      <c r="N37220" s="7"/>
    </row>
    <row r="37221" spans="4:14" s="1" customFormat="1">
      <c r="D37221" s="32"/>
      <c r="G37221" s="32"/>
      <c r="I37221" s="7"/>
      <c r="J37221" s="7"/>
      <c r="K37221" s="7"/>
      <c r="N37221" s="7"/>
    </row>
    <row r="37222" spans="4:14" s="1" customFormat="1">
      <c r="D37222" s="32"/>
      <c r="G37222" s="32"/>
      <c r="I37222" s="7"/>
      <c r="J37222" s="7"/>
      <c r="K37222" s="7"/>
      <c r="N37222" s="7"/>
    </row>
    <row r="37223" spans="4:14" s="1" customFormat="1">
      <c r="D37223" s="32"/>
      <c r="G37223" s="32"/>
      <c r="I37223" s="7"/>
      <c r="J37223" s="7"/>
      <c r="K37223" s="7"/>
      <c r="N37223" s="7"/>
    </row>
    <row r="37224" spans="4:14" s="1" customFormat="1">
      <c r="D37224" s="32"/>
      <c r="G37224" s="32"/>
      <c r="I37224" s="7"/>
      <c r="J37224" s="7"/>
      <c r="K37224" s="7"/>
      <c r="N37224" s="7"/>
    </row>
    <row r="37225" spans="4:14" s="1" customFormat="1">
      <c r="D37225" s="32"/>
      <c r="G37225" s="32"/>
      <c r="I37225" s="7"/>
      <c r="J37225" s="7"/>
      <c r="K37225" s="7"/>
      <c r="N37225" s="7"/>
    </row>
    <row r="37226" spans="4:14" s="1" customFormat="1">
      <c r="D37226" s="32"/>
      <c r="G37226" s="32"/>
      <c r="I37226" s="7"/>
      <c r="J37226" s="7"/>
      <c r="K37226" s="7"/>
      <c r="N37226" s="7"/>
    </row>
    <row r="37227" spans="4:14" s="1" customFormat="1">
      <c r="D37227" s="32"/>
      <c r="G37227" s="32"/>
      <c r="I37227" s="7"/>
      <c r="J37227" s="7"/>
      <c r="K37227" s="7"/>
      <c r="N37227" s="7"/>
    </row>
    <row r="37228" spans="4:14" s="1" customFormat="1">
      <c r="D37228" s="32"/>
      <c r="G37228" s="32"/>
      <c r="I37228" s="7"/>
      <c r="J37228" s="7"/>
      <c r="K37228" s="7"/>
      <c r="N37228" s="7"/>
    </row>
    <row r="37229" spans="4:14" s="1" customFormat="1">
      <c r="D37229" s="32"/>
      <c r="G37229" s="32"/>
      <c r="I37229" s="7"/>
      <c r="J37229" s="7"/>
      <c r="K37229" s="7"/>
      <c r="N37229" s="7"/>
    </row>
    <row r="37230" spans="4:14" s="1" customFormat="1">
      <c r="D37230" s="32"/>
      <c r="G37230" s="32"/>
      <c r="I37230" s="7"/>
      <c r="J37230" s="7"/>
      <c r="K37230" s="7"/>
      <c r="N37230" s="7"/>
    </row>
    <row r="37231" spans="4:14" s="1" customFormat="1">
      <c r="D37231" s="32"/>
      <c r="G37231" s="32"/>
      <c r="I37231" s="7"/>
      <c r="J37231" s="7"/>
      <c r="K37231" s="7"/>
      <c r="N37231" s="7"/>
    </row>
    <row r="37232" spans="4:14" s="1" customFormat="1">
      <c r="D37232" s="32"/>
      <c r="G37232" s="32"/>
      <c r="I37232" s="7"/>
      <c r="J37232" s="7"/>
      <c r="K37232" s="7"/>
      <c r="N37232" s="7"/>
    </row>
    <row r="37233" spans="4:14" s="1" customFormat="1">
      <c r="D37233" s="32"/>
      <c r="G37233" s="32"/>
      <c r="I37233" s="7"/>
      <c r="J37233" s="7"/>
      <c r="K37233" s="7"/>
      <c r="N37233" s="7"/>
    </row>
    <row r="37234" spans="4:14" s="1" customFormat="1">
      <c r="D37234" s="32"/>
      <c r="G37234" s="32"/>
      <c r="I37234" s="7"/>
      <c r="J37234" s="7"/>
      <c r="K37234" s="7"/>
      <c r="N37234" s="7"/>
    </row>
    <row r="37235" spans="4:14" s="1" customFormat="1">
      <c r="D37235" s="32"/>
      <c r="G37235" s="32"/>
      <c r="I37235" s="7"/>
      <c r="J37235" s="7"/>
      <c r="K37235" s="7"/>
      <c r="N37235" s="7"/>
    </row>
    <row r="37236" spans="4:14" s="1" customFormat="1">
      <c r="D37236" s="32"/>
      <c r="G37236" s="32"/>
      <c r="I37236" s="7"/>
      <c r="J37236" s="7"/>
      <c r="K37236" s="7"/>
      <c r="N37236" s="7"/>
    </row>
    <row r="37237" spans="4:14" s="1" customFormat="1">
      <c r="D37237" s="32"/>
      <c r="G37237" s="32"/>
      <c r="I37237" s="7"/>
      <c r="J37237" s="7"/>
      <c r="K37237" s="7"/>
      <c r="N37237" s="7"/>
    </row>
    <row r="37238" spans="4:14" s="1" customFormat="1">
      <c r="D37238" s="32"/>
      <c r="G37238" s="32"/>
      <c r="I37238" s="7"/>
      <c r="J37238" s="7"/>
      <c r="K37238" s="7"/>
      <c r="N37238" s="7"/>
    </row>
    <row r="37239" spans="4:14" s="1" customFormat="1">
      <c r="D37239" s="32"/>
      <c r="G37239" s="32"/>
      <c r="I37239" s="7"/>
      <c r="J37239" s="7"/>
      <c r="K37239" s="7"/>
      <c r="N37239" s="7"/>
    </row>
    <row r="37240" spans="4:14" s="1" customFormat="1">
      <c r="D37240" s="32"/>
      <c r="G37240" s="32"/>
      <c r="I37240" s="7"/>
      <c r="J37240" s="7"/>
      <c r="K37240" s="7"/>
      <c r="N37240" s="7"/>
    </row>
    <row r="37241" spans="4:14" s="1" customFormat="1">
      <c r="D37241" s="32"/>
      <c r="G37241" s="32"/>
      <c r="I37241" s="7"/>
      <c r="J37241" s="7"/>
      <c r="K37241" s="7"/>
      <c r="N37241" s="7"/>
    </row>
    <row r="37242" spans="4:14" s="1" customFormat="1">
      <c r="D37242" s="32"/>
      <c r="G37242" s="32"/>
      <c r="I37242" s="7"/>
      <c r="J37242" s="7"/>
      <c r="K37242" s="7"/>
      <c r="N37242" s="7"/>
    </row>
    <row r="37243" spans="4:14" s="1" customFormat="1">
      <c r="D37243" s="32"/>
      <c r="G37243" s="32"/>
      <c r="I37243" s="7"/>
      <c r="J37243" s="7"/>
      <c r="K37243" s="7"/>
      <c r="N37243" s="7"/>
    </row>
    <row r="37244" spans="4:14" s="1" customFormat="1">
      <c r="D37244" s="32"/>
      <c r="G37244" s="32"/>
      <c r="I37244" s="7"/>
      <c r="J37244" s="7"/>
      <c r="K37244" s="7"/>
      <c r="N37244" s="7"/>
    </row>
    <row r="37245" spans="4:14" s="1" customFormat="1">
      <c r="D37245" s="32"/>
      <c r="G37245" s="32"/>
      <c r="I37245" s="7"/>
      <c r="J37245" s="7"/>
      <c r="K37245" s="7"/>
      <c r="N37245" s="7"/>
    </row>
    <row r="37246" spans="4:14" s="1" customFormat="1">
      <c r="D37246" s="32"/>
      <c r="G37246" s="32"/>
      <c r="I37246" s="7"/>
      <c r="J37246" s="7"/>
      <c r="K37246" s="7"/>
      <c r="N37246" s="7"/>
    </row>
    <row r="37247" spans="4:14" s="1" customFormat="1">
      <c r="D37247" s="32"/>
      <c r="G37247" s="32"/>
      <c r="I37247" s="7"/>
      <c r="J37247" s="7"/>
      <c r="K37247" s="7"/>
      <c r="N37247" s="7"/>
    </row>
    <row r="37248" spans="4:14" s="1" customFormat="1">
      <c r="D37248" s="32"/>
      <c r="G37248" s="32"/>
      <c r="I37248" s="7"/>
      <c r="J37248" s="7"/>
      <c r="K37248" s="7"/>
      <c r="N37248" s="7"/>
    </row>
    <row r="37249" spans="4:14" s="1" customFormat="1">
      <c r="D37249" s="32"/>
      <c r="G37249" s="32"/>
      <c r="I37249" s="7"/>
      <c r="J37249" s="7"/>
      <c r="K37249" s="7"/>
      <c r="N37249" s="7"/>
    </row>
    <row r="37250" spans="4:14" s="1" customFormat="1">
      <c r="D37250" s="32"/>
      <c r="G37250" s="32"/>
      <c r="I37250" s="7"/>
      <c r="J37250" s="7"/>
      <c r="K37250" s="7"/>
      <c r="N37250" s="7"/>
    </row>
    <row r="37251" spans="4:14" s="1" customFormat="1">
      <c r="D37251" s="32"/>
      <c r="G37251" s="32"/>
      <c r="I37251" s="7"/>
      <c r="J37251" s="7"/>
      <c r="K37251" s="7"/>
      <c r="N37251" s="7"/>
    </row>
    <row r="37252" spans="4:14" s="1" customFormat="1">
      <c r="D37252" s="32"/>
      <c r="G37252" s="32"/>
      <c r="I37252" s="7"/>
      <c r="J37252" s="7"/>
      <c r="K37252" s="7"/>
      <c r="N37252" s="7"/>
    </row>
    <row r="37253" spans="4:14" s="1" customFormat="1">
      <c r="D37253" s="32"/>
      <c r="G37253" s="32"/>
      <c r="I37253" s="7"/>
      <c r="J37253" s="7"/>
      <c r="K37253" s="7"/>
      <c r="N37253" s="7"/>
    </row>
    <row r="37254" spans="4:14" s="1" customFormat="1">
      <c r="D37254" s="32"/>
      <c r="G37254" s="32"/>
      <c r="I37254" s="7"/>
      <c r="J37254" s="7"/>
      <c r="K37254" s="7"/>
      <c r="N37254" s="7"/>
    </row>
    <row r="37255" spans="4:14" s="1" customFormat="1">
      <c r="D37255" s="32"/>
      <c r="G37255" s="32"/>
      <c r="I37255" s="7"/>
      <c r="J37255" s="7"/>
      <c r="K37255" s="7"/>
      <c r="N37255" s="7"/>
    </row>
    <row r="37256" spans="4:14" s="1" customFormat="1">
      <c r="D37256" s="32"/>
      <c r="G37256" s="32"/>
      <c r="I37256" s="7"/>
      <c r="J37256" s="7"/>
      <c r="K37256" s="7"/>
      <c r="N37256" s="7"/>
    </row>
    <row r="37257" spans="4:14" s="1" customFormat="1">
      <c r="D37257" s="32"/>
      <c r="G37257" s="32"/>
      <c r="I37257" s="7"/>
      <c r="J37257" s="7"/>
      <c r="K37257" s="7"/>
      <c r="N37257" s="7"/>
    </row>
    <row r="37258" spans="4:14" s="1" customFormat="1">
      <c r="D37258" s="32"/>
      <c r="G37258" s="32"/>
      <c r="I37258" s="7"/>
      <c r="J37258" s="7"/>
      <c r="K37258" s="7"/>
      <c r="N37258" s="7"/>
    </row>
    <row r="37259" spans="4:14" s="1" customFormat="1">
      <c r="D37259" s="32"/>
      <c r="G37259" s="32"/>
      <c r="I37259" s="7"/>
      <c r="J37259" s="7"/>
      <c r="K37259" s="7"/>
      <c r="N37259" s="7"/>
    </row>
    <row r="37260" spans="4:14" s="1" customFormat="1">
      <c r="D37260" s="32"/>
      <c r="G37260" s="32"/>
      <c r="I37260" s="7"/>
      <c r="J37260" s="7"/>
      <c r="K37260" s="7"/>
      <c r="N37260" s="7"/>
    </row>
    <row r="37261" spans="4:14" s="1" customFormat="1">
      <c r="D37261" s="32"/>
      <c r="G37261" s="32"/>
      <c r="I37261" s="7"/>
      <c r="J37261" s="7"/>
      <c r="K37261" s="7"/>
      <c r="N37261" s="7"/>
    </row>
    <row r="37262" spans="4:14" s="1" customFormat="1">
      <c r="D37262" s="32"/>
      <c r="G37262" s="32"/>
      <c r="I37262" s="7"/>
      <c r="J37262" s="7"/>
      <c r="K37262" s="7"/>
      <c r="N37262" s="7"/>
    </row>
    <row r="37263" spans="4:14" s="1" customFormat="1">
      <c r="D37263" s="32"/>
      <c r="G37263" s="32"/>
      <c r="I37263" s="7"/>
      <c r="J37263" s="7"/>
      <c r="K37263" s="7"/>
      <c r="N37263" s="7"/>
    </row>
    <row r="37264" spans="4:14" s="1" customFormat="1">
      <c r="D37264" s="32"/>
      <c r="G37264" s="32"/>
      <c r="I37264" s="7"/>
      <c r="J37264" s="7"/>
      <c r="K37264" s="7"/>
      <c r="N37264" s="7"/>
    </row>
    <row r="37265" spans="4:14" s="1" customFormat="1">
      <c r="D37265" s="32"/>
      <c r="G37265" s="32"/>
      <c r="I37265" s="7"/>
      <c r="J37265" s="7"/>
      <c r="K37265" s="7"/>
      <c r="N37265" s="7"/>
    </row>
    <row r="37266" spans="4:14" s="1" customFormat="1">
      <c r="D37266" s="32"/>
      <c r="G37266" s="32"/>
      <c r="I37266" s="7"/>
      <c r="J37266" s="7"/>
      <c r="K37266" s="7"/>
      <c r="N37266" s="7"/>
    </row>
    <row r="37267" spans="4:14" s="1" customFormat="1">
      <c r="D37267" s="32"/>
      <c r="G37267" s="32"/>
      <c r="I37267" s="7"/>
      <c r="J37267" s="7"/>
      <c r="K37267" s="7"/>
      <c r="N37267" s="7"/>
    </row>
    <row r="37268" spans="4:14" s="1" customFormat="1">
      <c r="D37268" s="32"/>
      <c r="G37268" s="32"/>
      <c r="I37268" s="7"/>
      <c r="J37268" s="7"/>
      <c r="K37268" s="7"/>
      <c r="N37268" s="7"/>
    </row>
    <row r="37269" spans="4:14" s="1" customFormat="1">
      <c r="D37269" s="32"/>
      <c r="G37269" s="32"/>
      <c r="I37269" s="7"/>
      <c r="J37269" s="7"/>
      <c r="K37269" s="7"/>
      <c r="N37269" s="7"/>
    </row>
    <row r="37270" spans="4:14" s="1" customFormat="1">
      <c r="D37270" s="32"/>
      <c r="G37270" s="32"/>
      <c r="I37270" s="7"/>
      <c r="J37270" s="7"/>
      <c r="K37270" s="7"/>
      <c r="N37270" s="7"/>
    </row>
    <row r="37271" spans="4:14" s="1" customFormat="1">
      <c r="D37271" s="32"/>
      <c r="G37271" s="32"/>
      <c r="I37271" s="7"/>
      <c r="J37271" s="7"/>
      <c r="K37271" s="7"/>
      <c r="N37271" s="7"/>
    </row>
    <row r="37272" spans="4:14" s="1" customFormat="1">
      <c r="D37272" s="32"/>
      <c r="G37272" s="32"/>
      <c r="I37272" s="7"/>
      <c r="J37272" s="7"/>
      <c r="K37272" s="7"/>
      <c r="N37272" s="7"/>
    </row>
    <row r="37273" spans="4:14" s="1" customFormat="1">
      <c r="D37273" s="32"/>
      <c r="G37273" s="32"/>
      <c r="I37273" s="7"/>
      <c r="J37273" s="7"/>
      <c r="K37273" s="7"/>
      <c r="N37273" s="7"/>
    </row>
    <row r="37274" spans="4:14" s="1" customFormat="1">
      <c r="D37274" s="32"/>
      <c r="G37274" s="32"/>
      <c r="I37274" s="7"/>
      <c r="J37274" s="7"/>
      <c r="K37274" s="7"/>
      <c r="N37274" s="7"/>
    </row>
    <row r="37275" spans="4:14" s="1" customFormat="1">
      <c r="D37275" s="32"/>
      <c r="G37275" s="32"/>
      <c r="I37275" s="7"/>
      <c r="J37275" s="7"/>
      <c r="K37275" s="7"/>
      <c r="N37275" s="7"/>
    </row>
    <row r="37276" spans="4:14" s="1" customFormat="1">
      <c r="D37276" s="32"/>
      <c r="G37276" s="32"/>
      <c r="I37276" s="7"/>
      <c r="J37276" s="7"/>
      <c r="K37276" s="7"/>
      <c r="N37276" s="7"/>
    </row>
    <row r="37277" spans="4:14" s="1" customFormat="1">
      <c r="D37277" s="32"/>
      <c r="G37277" s="32"/>
      <c r="I37277" s="7"/>
      <c r="J37277" s="7"/>
      <c r="K37277" s="7"/>
      <c r="N37277" s="7"/>
    </row>
    <row r="37278" spans="4:14" s="1" customFormat="1">
      <c r="D37278" s="32"/>
      <c r="G37278" s="32"/>
      <c r="I37278" s="7"/>
      <c r="J37278" s="7"/>
      <c r="K37278" s="7"/>
      <c r="N37278" s="7"/>
    </row>
    <row r="37279" spans="4:14" s="1" customFormat="1">
      <c r="D37279" s="32"/>
      <c r="G37279" s="32"/>
      <c r="I37279" s="7"/>
      <c r="J37279" s="7"/>
      <c r="K37279" s="7"/>
      <c r="N37279" s="7"/>
    </row>
    <row r="37280" spans="4:14" s="1" customFormat="1">
      <c r="D37280" s="32"/>
      <c r="G37280" s="32"/>
      <c r="I37280" s="7"/>
      <c r="J37280" s="7"/>
      <c r="K37280" s="7"/>
      <c r="N37280" s="7"/>
    </row>
    <row r="37281" spans="4:14" s="1" customFormat="1">
      <c r="D37281" s="32"/>
      <c r="G37281" s="32"/>
      <c r="I37281" s="7"/>
      <c r="J37281" s="7"/>
      <c r="K37281" s="7"/>
      <c r="N37281" s="7"/>
    </row>
    <row r="37282" spans="4:14" s="1" customFormat="1">
      <c r="D37282" s="32"/>
      <c r="G37282" s="32"/>
      <c r="I37282" s="7"/>
      <c r="J37282" s="7"/>
      <c r="K37282" s="7"/>
      <c r="N37282" s="7"/>
    </row>
    <row r="37283" spans="4:14" s="1" customFormat="1">
      <c r="D37283" s="32"/>
      <c r="G37283" s="32"/>
      <c r="I37283" s="7"/>
      <c r="J37283" s="7"/>
      <c r="K37283" s="7"/>
      <c r="N37283" s="7"/>
    </row>
    <row r="37284" spans="4:14" s="1" customFormat="1">
      <c r="D37284" s="32"/>
      <c r="G37284" s="32"/>
      <c r="I37284" s="7"/>
      <c r="J37284" s="7"/>
      <c r="K37284" s="7"/>
      <c r="N37284" s="7"/>
    </row>
    <row r="37285" spans="4:14" s="1" customFormat="1">
      <c r="D37285" s="32"/>
      <c r="G37285" s="32"/>
      <c r="I37285" s="7"/>
      <c r="J37285" s="7"/>
      <c r="K37285" s="7"/>
      <c r="N37285" s="7"/>
    </row>
    <row r="37286" spans="4:14" s="1" customFormat="1">
      <c r="D37286" s="32"/>
      <c r="G37286" s="32"/>
      <c r="I37286" s="7"/>
      <c r="J37286" s="7"/>
      <c r="K37286" s="7"/>
      <c r="N37286" s="7"/>
    </row>
    <row r="37287" spans="4:14" s="1" customFormat="1">
      <c r="D37287" s="32"/>
      <c r="G37287" s="32"/>
      <c r="I37287" s="7"/>
      <c r="J37287" s="7"/>
      <c r="K37287" s="7"/>
      <c r="N37287" s="7"/>
    </row>
    <row r="37288" spans="4:14" s="1" customFormat="1">
      <c r="D37288" s="32"/>
      <c r="G37288" s="32"/>
      <c r="I37288" s="7"/>
      <c r="J37288" s="7"/>
      <c r="K37288" s="7"/>
      <c r="N37288" s="7"/>
    </row>
    <row r="37289" spans="4:14" s="1" customFormat="1">
      <c r="D37289" s="32"/>
      <c r="G37289" s="32"/>
      <c r="I37289" s="7"/>
      <c r="J37289" s="7"/>
      <c r="K37289" s="7"/>
      <c r="N37289" s="7"/>
    </row>
    <row r="37290" spans="4:14" s="1" customFormat="1">
      <c r="D37290" s="32"/>
      <c r="G37290" s="32"/>
      <c r="I37290" s="7"/>
      <c r="J37290" s="7"/>
      <c r="K37290" s="7"/>
      <c r="N37290" s="7"/>
    </row>
    <row r="37291" spans="4:14" s="1" customFormat="1">
      <c r="D37291" s="32"/>
      <c r="G37291" s="32"/>
      <c r="I37291" s="7"/>
      <c r="J37291" s="7"/>
      <c r="K37291" s="7"/>
      <c r="N37291" s="7"/>
    </row>
    <row r="37292" spans="4:14" s="1" customFormat="1">
      <c r="D37292" s="32"/>
      <c r="G37292" s="32"/>
      <c r="I37292" s="7"/>
      <c r="J37292" s="7"/>
      <c r="K37292" s="7"/>
      <c r="N37292" s="7"/>
    </row>
    <row r="37293" spans="4:14" s="1" customFormat="1">
      <c r="D37293" s="32"/>
      <c r="G37293" s="32"/>
      <c r="I37293" s="7"/>
      <c r="J37293" s="7"/>
      <c r="K37293" s="7"/>
      <c r="N37293" s="7"/>
    </row>
    <row r="37294" spans="4:14" s="1" customFormat="1">
      <c r="D37294" s="32"/>
      <c r="G37294" s="32"/>
      <c r="I37294" s="7"/>
      <c r="J37294" s="7"/>
      <c r="K37294" s="7"/>
      <c r="N37294" s="7"/>
    </row>
    <row r="37295" spans="4:14" s="1" customFormat="1">
      <c r="D37295" s="32"/>
      <c r="G37295" s="32"/>
      <c r="I37295" s="7"/>
      <c r="J37295" s="7"/>
      <c r="K37295" s="7"/>
      <c r="N37295" s="7"/>
    </row>
    <row r="37296" spans="4:14" s="1" customFormat="1">
      <c r="D37296" s="32"/>
      <c r="G37296" s="32"/>
      <c r="I37296" s="7"/>
      <c r="J37296" s="7"/>
      <c r="K37296" s="7"/>
      <c r="N37296" s="7"/>
    </row>
    <row r="37297" spans="4:14" s="1" customFormat="1">
      <c r="D37297" s="32"/>
      <c r="G37297" s="32"/>
      <c r="I37297" s="7"/>
      <c r="J37297" s="7"/>
      <c r="K37297" s="7"/>
      <c r="N37297" s="7"/>
    </row>
    <row r="37298" spans="4:14" s="1" customFormat="1">
      <c r="D37298" s="32"/>
      <c r="G37298" s="32"/>
      <c r="I37298" s="7"/>
      <c r="J37298" s="7"/>
      <c r="K37298" s="7"/>
      <c r="N37298" s="7"/>
    </row>
    <row r="37299" spans="4:14" s="1" customFormat="1">
      <c r="D37299" s="32"/>
      <c r="G37299" s="32"/>
      <c r="I37299" s="7"/>
      <c r="J37299" s="7"/>
      <c r="K37299" s="7"/>
      <c r="N37299" s="7"/>
    </row>
    <row r="37300" spans="4:14" s="1" customFormat="1">
      <c r="D37300" s="32"/>
      <c r="G37300" s="32"/>
      <c r="I37300" s="7"/>
      <c r="J37300" s="7"/>
      <c r="K37300" s="7"/>
      <c r="N37300" s="7"/>
    </row>
    <row r="37301" spans="4:14" s="1" customFormat="1">
      <c r="D37301" s="32"/>
      <c r="G37301" s="32"/>
      <c r="I37301" s="7"/>
      <c r="J37301" s="7"/>
      <c r="K37301" s="7"/>
      <c r="N37301" s="7"/>
    </row>
    <row r="37302" spans="4:14" s="1" customFormat="1">
      <c r="D37302" s="32"/>
      <c r="G37302" s="32"/>
      <c r="I37302" s="7"/>
      <c r="J37302" s="7"/>
      <c r="K37302" s="7"/>
      <c r="N37302" s="7"/>
    </row>
    <row r="37303" spans="4:14" s="1" customFormat="1">
      <c r="D37303" s="32"/>
      <c r="G37303" s="32"/>
      <c r="I37303" s="7"/>
      <c r="J37303" s="7"/>
      <c r="K37303" s="7"/>
      <c r="N37303" s="7"/>
    </row>
    <row r="37304" spans="4:14" s="1" customFormat="1">
      <c r="D37304" s="32"/>
      <c r="G37304" s="32"/>
      <c r="I37304" s="7"/>
      <c r="J37304" s="7"/>
      <c r="K37304" s="7"/>
      <c r="N37304" s="7"/>
    </row>
    <row r="37305" spans="4:14" s="1" customFormat="1">
      <c r="D37305" s="32"/>
      <c r="G37305" s="32"/>
      <c r="I37305" s="7"/>
      <c r="J37305" s="7"/>
      <c r="K37305" s="7"/>
      <c r="N37305" s="7"/>
    </row>
    <row r="37306" spans="4:14" s="1" customFormat="1">
      <c r="D37306" s="32"/>
      <c r="G37306" s="32"/>
      <c r="I37306" s="7"/>
      <c r="J37306" s="7"/>
      <c r="K37306" s="7"/>
      <c r="N37306" s="7"/>
    </row>
    <row r="37307" spans="4:14" s="1" customFormat="1">
      <c r="D37307" s="32"/>
      <c r="G37307" s="32"/>
      <c r="I37307" s="7"/>
      <c r="J37307" s="7"/>
      <c r="K37307" s="7"/>
      <c r="N37307" s="7"/>
    </row>
    <row r="37308" spans="4:14" s="1" customFormat="1">
      <c r="D37308" s="32"/>
      <c r="G37308" s="32"/>
      <c r="I37308" s="7"/>
      <c r="J37308" s="7"/>
      <c r="K37308" s="7"/>
      <c r="N37308" s="7"/>
    </row>
    <row r="37309" spans="4:14" s="1" customFormat="1">
      <c r="D37309" s="32"/>
      <c r="G37309" s="32"/>
      <c r="I37309" s="7"/>
      <c r="J37309" s="7"/>
      <c r="K37309" s="7"/>
      <c r="N37309" s="7"/>
    </row>
    <row r="37310" spans="4:14" s="1" customFormat="1">
      <c r="D37310" s="32"/>
      <c r="G37310" s="32"/>
      <c r="I37310" s="7"/>
      <c r="J37310" s="7"/>
      <c r="K37310" s="7"/>
      <c r="N37310" s="7"/>
    </row>
    <row r="37311" spans="4:14" s="1" customFormat="1">
      <c r="D37311" s="32"/>
      <c r="G37311" s="32"/>
      <c r="I37311" s="7"/>
      <c r="J37311" s="7"/>
      <c r="K37311" s="7"/>
      <c r="N37311" s="7"/>
    </row>
    <row r="37312" spans="4:14" s="1" customFormat="1">
      <c r="D37312" s="32"/>
      <c r="G37312" s="32"/>
      <c r="I37312" s="7"/>
      <c r="J37312" s="7"/>
      <c r="K37312" s="7"/>
      <c r="N37312" s="7"/>
    </row>
    <row r="37313" spans="4:14" s="1" customFormat="1">
      <c r="D37313" s="32"/>
      <c r="G37313" s="32"/>
      <c r="I37313" s="7"/>
      <c r="J37313" s="7"/>
      <c r="K37313" s="7"/>
      <c r="N37313" s="7"/>
    </row>
    <row r="37314" spans="4:14" s="1" customFormat="1">
      <c r="D37314" s="32"/>
      <c r="G37314" s="32"/>
      <c r="I37314" s="7"/>
      <c r="J37314" s="7"/>
      <c r="K37314" s="7"/>
      <c r="N37314" s="7"/>
    </row>
    <row r="37315" spans="4:14" s="1" customFormat="1">
      <c r="D37315" s="32"/>
      <c r="G37315" s="32"/>
      <c r="I37315" s="7"/>
      <c r="J37315" s="7"/>
      <c r="K37315" s="7"/>
      <c r="N37315" s="7"/>
    </row>
    <row r="37316" spans="4:14" s="1" customFormat="1">
      <c r="D37316" s="32"/>
      <c r="G37316" s="32"/>
      <c r="I37316" s="7"/>
      <c r="J37316" s="7"/>
      <c r="K37316" s="7"/>
      <c r="N37316" s="7"/>
    </row>
    <row r="37317" spans="4:14" s="1" customFormat="1">
      <c r="D37317" s="32"/>
      <c r="G37317" s="32"/>
      <c r="I37317" s="7"/>
      <c r="J37317" s="7"/>
      <c r="K37317" s="7"/>
      <c r="N37317" s="7"/>
    </row>
    <row r="37318" spans="4:14" s="1" customFormat="1">
      <c r="D37318" s="32"/>
      <c r="G37318" s="32"/>
      <c r="I37318" s="7"/>
      <c r="J37318" s="7"/>
      <c r="K37318" s="7"/>
      <c r="N37318" s="7"/>
    </row>
    <row r="37319" spans="4:14" s="1" customFormat="1">
      <c r="D37319" s="32"/>
      <c r="G37319" s="32"/>
      <c r="I37319" s="7"/>
      <c r="J37319" s="7"/>
      <c r="K37319" s="7"/>
      <c r="N37319" s="7"/>
    </row>
    <row r="37320" spans="4:14" s="1" customFormat="1">
      <c r="D37320" s="32"/>
      <c r="G37320" s="32"/>
      <c r="I37320" s="7"/>
      <c r="J37320" s="7"/>
      <c r="K37320" s="7"/>
      <c r="N37320" s="7"/>
    </row>
    <row r="37321" spans="4:14" s="1" customFormat="1">
      <c r="D37321" s="32"/>
      <c r="G37321" s="32"/>
      <c r="I37321" s="7"/>
      <c r="J37321" s="7"/>
      <c r="K37321" s="7"/>
      <c r="N37321" s="7"/>
    </row>
    <row r="37322" spans="4:14" s="1" customFormat="1">
      <c r="D37322" s="32"/>
      <c r="G37322" s="32"/>
      <c r="I37322" s="7"/>
      <c r="J37322" s="7"/>
      <c r="K37322" s="7"/>
      <c r="N37322" s="7"/>
    </row>
    <row r="37323" spans="4:14" s="1" customFormat="1">
      <c r="D37323" s="32"/>
      <c r="G37323" s="32"/>
      <c r="I37323" s="7"/>
      <c r="J37323" s="7"/>
      <c r="K37323" s="7"/>
      <c r="N37323" s="7"/>
    </row>
    <row r="37324" spans="4:14" s="1" customFormat="1">
      <c r="D37324" s="32"/>
      <c r="G37324" s="32"/>
      <c r="I37324" s="7"/>
      <c r="J37324" s="7"/>
      <c r="K37324" s="7"/>
      <c r="N37324" s="7"/>
    </row>
    <row r="37325" spans="4:14" s="1" customFormat="1">
      <c r="D37325" s="32"/>
      <c r="G37325" s="32"/>
      <c r="I37325" s="7"/>
      <c r="J37325" s="7"/>
      <c r="K37325" s="7"/>
      <c r="N37325" s="7"/>
    </row>
    <row r="37326" spans="4:14" s="1" customFormat="1">
      <c r="D37326" s="32"/>
      <c r="G37326" s="32"/>
      <c r="I37326" s="7"/>
      <c r="J37326" s="7"/>
      <c r="K37326" s="7"/>
      <c r="N37326" s="7"/>
    </row>
    <row r="37327" spans="4:14" s="1" customFormat="1">
      <c r="D37327" s="32"/>
      <c r="G37327" s="32"/>
      <c r="I37327" s="7"/>
      <c r="J37327" s="7"/>
      <c r="K37327" s="7"/>
      <c r="N37327" s="7"/>
    </row>
    <row r="37328" spans="4:14" s="1" customFormat="1">
      <c r="D37328" s="32"/>
      <c r="G37328" s="32"/>
      <c r="I37328" s="7"/>
      <c r="J37328" s="7"/>
      <c r="K37328" s="7"/>
      <c r="N37328" s="7"/>
    </row>
    <row r="37329" spans="4:14" s="1" customFormat="1">
      <c r="D37329" s="32"/>
      <c r="G37329" s="32"/>
      <c r="I37329" s="7"/>
      <c r="J37329" s="7"/>
      <c r="K37329" s="7"/>
      <c r="N37329" s="7"/>
    </row>
    <row r="37330" spans="4:14" s="1" customFormat="1">
      <c r="D37330" s="32"/>
      <c r="G37330" s="32"/>
      <c r="I37330" s="7"/>
      <c r="J37330" s="7"/>
      <c r="K37330" s="7"/>
      <c r="N37330" s="7"/>
    </row>
    <row r="37331" spans="4:14" s="1" customFormat="1">
      <c r="D37331" s="32"/>
      <c r="G37331" s="32"/>
      <c r="I37331" s="7"/>
      <c r="J37331" s="7"/>
      <c r="K37331" s="7"/>
      <c r="N37331" s="7"/>
    </row>
    <row r="37332" spans="4:14" s="1" customFormat="1">
      <c r="D37332" s="32"/>
      <c r="G37332" s="32"/>
      <c r="I37332" s="7"/>
      <c r="J37332" s="7"/>
      <c r="K37332" s="7"/>
      <c r="N37332" s="7"/>
    </row>
    <row r="37333" spans="4:14" s="1" customFormat="1">
      <c r="D37333" s="32"/>
      <c r="G37333" s="32"/>
      <c r="I37333" s="7"/>
      <c r="J37333" s="7"/>
      <c r="K37333" s="7"/>
      <c r="N37333" s="7"/>
    </row>
    <row r="37334" spans="4:14" s="1" customFormat="1">
      <c r="D37334" s="32"/>
      <c r="G37334" s="32"/>
      <c r="I37334" s="7"/>
      <c r="J37334" s="7"/>
      <c r="K37334" s="7"/>
      <c r="N37334" s="7"/>
    </row>
    <row r="37335" spans="4:14" s="1" customFormat="1">
      <c r="D37335" s="32"/>
      <c r="G37335" s="32"/>
      <c r="I37335" s="7"/>
      <c r="J37335" s="7"/>
      <c r="K37335" s="7"/>
      <c r="N37335" s="7"/>
    </row>
    <row r="37336" spans="4:14" s="1" customFormat="1">
      <c r="D37336" s="32"/>
      <c r="G37336" s="32"/>
      <c r="I37336" s="7"/>
      <c r="J37336" s="7"/>
      <c r="K37336" s="7"/>
      <c r="N37336" s="7"/>
    </row>
    <row r="37337" spans="4:14" s="1" customFormat="1">
      <c r="D37337" s="32"/>
      <c r="G37337" s="32"/>
      <c r="I37337" s="7"/>
      <c r="J37337" s="7"/>
      <c r="K37337" s="7"/>
      <c r="N37337" s="7"/>
    </row>
    <row r="37338" spans="4:14" s="1" customFormat="1">
      <c r="D37338" s="32"/>
      <c r="G37338" s="32"/>
      <c r="I37338" s="7"/>
      <c r="J37338" s="7"/>
      <c r="K37338" s="7"/>
      <c r="N37338" s="7"/>
    </row>
    <row r="37339" spans="4:14" s="1" customFormat="1">
      <c r="D37339" s="32"/>
      <c r="G37339" s="32"/>
      <c r="I37339" s="7"/>
      <c r="J37339" s="7"/>
      <c r="K37339" s="7"/>
      <c r="N37339" s="7"/>
    </row>
    <row r="37340" spans="4:14" s="1" customFormat="1">
      <c r="D37340" s="32"/>
      <c r="G37340" s="32"/>
      <c r="I37340" s="7"/>
      <c r="J37340" s="7"/>
      <c r="K37340" s="7"/>
      <c r="N37340" s="7"/>
    </row>
    <row r="37341" spans="4:14" s="1" customFormat="1">
      <c r="D37341" s="32"/>
      <c r="G37341" s="32"/>
      <c r="I37341" s="7"/>
      <c r="J37341" s="7"/>
      <c r="K37341" s="7"/>
      <c r="N37341" s="7"/>
    </row>
    <row r="37342" spans="4:14" s="1" customFormat="1">
      <c r="D37342" s="32"/>
      <c r="G37342" s="32"/>
      <c r="I37342" s="7"/>
      <c r="J37342" s="7"/>
      <c r="K37342" s="7"/>
      <c r="N37342" s="7"/>
    </row>
    <row r="37343" spans="4:14" s="1" customFormat="1">
      <c r="D37343" s="32"/>
      <c r="G37343" s="32"/>
      <c r="I37343" s="7"/>
      <c r="J37343" s="7"/>
      <c r="K37343" s="7"/>
      <c r="N37343" s="7"/>
    </row>
    <row r="37344" spans="4:14" s="1" customFormat="1">
      <c r="D37344" s="32"/>
      <c r="G37344" s="32"/>
      <c r="I37344" s="7"/>
      <c r="J37344" s="7"/>
      <c r="K37344" s="7"/>
      <c r="N37344" s="7"/>
    </row>
    <row r="37345" spans="4:14" s="1" customFormat="1">
      <c r="D37345" s="32"/>
      <c r="G37345" s="32"/>
      <c r="I37345" s="7"/>
      <c r="J37345" s="7"/>
      <c r="K37345" s="7"/>
      <c r="N37345" s="7"/>
    </row>
    <row r="37346" spans="4:14" s="1" customFormat="1">
      <c r="D37346" s="32"/>
      <c r="G37346" s="32"/>
      <c r="I37346" s="7"/>
      <c r="J37346" s="7"/>
      <c r="K37346" s="7"/>
      <c r="N37346" s="7"/>
    </row>
    <row r="37347" spans="4:14" s="1" customFormat="1">
      <c r="D37347" s="32"/>
      <c r="G37347" s="32"/>
      <c r="I37347" s="7"/>
      <c r="J37347" s="7"/>
      <c r="K37347" s="7"/>
      <c r="N37347" s="7"/>
    </row>
    <row r="37348" spans="4:14" s="1" customFormat="1">
      <c r="D37348" s="32"/>
      <c r="G37348" s="32"/>
      <c r="I37348" s="7"/>
      <c r="J37348" s="7"/>
      <c r="K37348" s="7"/>
      <c r="N37348" s="7"/>
    </row>
    <row r="37349" spans="4:14" s="1" customFormat="1">
      <c r="D37349" s="32"/>
      <c r="G37349" s="32"/>
      <c r="I37349" s="7"/>
      <c r="J37349" s="7"/>
      <c r="K37349" s="7"/>
      <c r="N37349" s="7"/>
    </row>
    <row r="37350" spans="4:14" s="1" customFormat="1">
      <c r="D37350" s="32"/>
      <c r="G37350" s="32"/>
      <c r="I37350" s="7"/>
      <c r="J37350" s="7"/>
      <c r="K37350" s="7"/>
      <c r="N37350" s="7"/>
    </row>
    <row r="37351" spans="4:14" s="1" customFormat="1">
      <c r="D37351" s="32"/>
      <c r="G37351" s="32"/>
      <c r="I37351" s="7"/>
      <c r="J37351" s="7"/>
      <c r="K37351" s="7"/>
      <c r="N37351" s="7"/>
    </row>
    <row r="37352" spans="4:14" s="1" customFormat="1">
      <c r="D37352" s="32"/>
      <c r="G37352" s="32"/>
      <c r="I37352" s="7"/>
      <c r="J37352" s="7"/>
      <c r="K37352" s="7"/>
      <c r="N37352" s="7"/>
    </row>
    <row r="37353" spans="4:14" s="1" customFormat="1">
      <c r="D37353" s="32"/>
      <c r="G37353" s="32"/>
      <c r="I37353" s="7"/>
      <c r="J37353" s="7"/>
      <c r="K37353" s="7"/>
      <c r="N37353" s="7"/>
    </row>
    <row r="37354" spans="4:14" s="1" customFormat="1">
      <c r="D37354" s="32"/>
      <c r="G37354" s="32"/>
      <c r="I37354" s="7"/>
      <c r="J37354" s="7"/>
      <c r="K37354" s="7"/>
      <c r="N37354" s="7"/>
    </row>
    <row r="37355" spans="4:14" s="1" customFormat="1">
      <c r="D37355" s="32"/>
      <c r="G37355" s="32"/>
      <c r="I37355" s="7"/>
      <c r="J37355" s="7"/>
      <c r="K37355" s="7"/>
      <c r="N37355" s="7"/>
    </row>
    <row r="37356" spans="4:14" s="1" customFormat="1">
      <c r="D37356" s="32"/>
      <c r="G37356" s="32"/>
      <c r="I37356" s="7"/>
      <c r="J37356" s="7"/>
      <c r="K37356" s="7"/>
      <c r="N37356" s="7"/>
    </row>
    <row r="37357" spans="4:14" s="1" customFormat="1">
      <c r="D37357" s="32"/>
      <c r="G37357" s="32"/>
      <c r="I37357" s="7"/>
      <c r="J37357" s="7"/>
      <c r="K37357" s="7"/>
      <c r="N37357" s="7"/>
    </row>
    <row r="37358" spans="4:14" s="1" customFormat="1">
      <c r="D37358" s="32"/>
      <c r="G37358" s="32"/>
      <c r="I37358" s="7"/>
      <c r="J37358" s="7"/>
      <c r="K37358" s="7"/>
      <c r="N37358" s="7"/>
    </row>
    <row r="37359" spans="4:14" s="1" customFormat="1">
      <c r="D37359" s="32"/>
      <c r="G37359" s="32"/>
      <c r="I37359" s="7"/>
      <c r="J37359" s="7"/>
      <c r="K37359" s="7"/>
      <c r="N37359" s="7"/>
    </row>
    <row r="37360" spans="4:14" s="1" customFormat="1">
      <c r="D37360" s="32"/>
      <c r="G37360" s="32"/>
      <c r="I37360" s="7"/>
      <c r="J37360" s="7"/>
      <c r="K37360" s="7"/>
      <c r="N37360" s="7"/>
    </row>
    <row r="37361" spans="4:14" s="1" customFormat="1">
      <c r="D37361" s="32"/>
      <c r="G37361" s="32"/>
      <c r="I37361" s="7"/>
      <c r="J37361" s="7"/>
      <c r="K37361" s="7"/>
      <c r="N37361" s="7"/>
    </row>
    <row r="37362" spans="4:14" s="1" customFormat="1">
      <c r="D37362" s="32"/>
      <c r="G37362" s="32"/>
      <c r="I37362" s="7"/>
      <c r="J37362" s="7"/>
      <c r="K37362" s="7"/>
      <c r="N37362" s="7"/>
    </row>
    <row r="37363" spans="4:14" s="1" customFormat="1">
      <c r="D37363" s="32"/>
      <c r="G37363" s="32"/>
      <c r="I37363" s="7"/>
      <c r="J37363" s="7"/>
      <c r="K37363" s="7"/>
      <c r="N37363" s="7"/>
    </row>
    <row r="37364" spans="4:14" s="1" customFormat="1">
      <c r="D37364" s="32"/>
      <c r="G37364" s="32"/>
      <c r="I37364" s="7"/>
      <c r="J37364" s="7"/>
      <c r="K37364" s="7"/>
      <c r="N37364" s="7"/>
    </row>
    <row r="37365" spans="4:14" s="1" customFormat="1">
      <c r="D37365" s="32"/>
      <c r="G37365" s="32"/>
      <c r="I37365" s="7"/>
      <c r="J37365" s="7"/>
      <c r="K37365" s="7"/>
      <c r="N37365" s="7"/>
    </row>
    <row r="37366" spans="4:14" s="1" customFormat="1">
      <c r="D37366" s="32"/>
      <c r="G37366" s="32"/>
      <c r="I37366" s="7"/>
      <c r="J37366" s="7"/>
      <c r="K37366" s="7"/>
      <c r="N37366" s="7"/>
    </row>
    <row r="37367" spans="4:14" s="1" customFormat="1">
      <c r="D37367" s="32"/>
      <c r="G37367" s="32"/>
      <c r="I37367" s="7"/>
      <c r="J37367" s="7"/>
      <c r="K37367" s="7"/>
      <c r="N37367" s="7"/>
    </row>
    <row r="37368" spans="4:14" s="1" customFormat="1">
      <c r="D37368" s="32"/>
      <c r="G37368" s="32"/>
      <c r="I37368" s="7"/>
      <c r="J37368" s="7"/>
      <c r="K37368" s="7"/>
      <c r="N37368" s="7"/>
    </row>
    <row r="37369" spans="4:14" s="1" customFormat="1">
      <c r="D37369" s="32"/>
      <c r="G37369" s="32"/>
      <c r="I37369" s="7"/>
      <c r="J37369" s="7"/>
      <c r="K37369" s="7"/>
      <c r="N37369" s="7"/>
    </row>
    <row r="37370" spans="4:14" s="1" customFormat="1">
      <c r="D37370" s="32"/>
      <c r="G37370" s="32"/>
      <c r="I37370" s="7"/>
      <c r="J37370" s="7"/>
      <c r="K37370" s="7"/>
      <c r="N37370" s="7"/>
    </row>
    <row r="37371" spans="4:14" s="1" customFormat="1">
      <c r="D37371" s="32"/>
      <c r="G37371" s="32"/>
      <c r="I37371" s="7"/>
      <c r="J37371" s="7"/>
      <c r="K37371" s="7"/>
      <c r="N37371" s="7"/>
    </row>
    <row r="37372" spans="4:14" s="1" customFormat="1">
      <c r="D37372" s="32"/>
      <c r="G37372" s="32"/>
      <c r="I37372" s="7"/>
      <c r="J37372" s="7"/>
      <c r="K37372" s="7"/>
      <c r="N37372" s="7"/>
    </row>
    <row r="37373" spans="4:14" s="1" customFormat="1">
      <c r="D37373" s="32"/>
      <c r="G37373" s="32"/>
      <c r="I37373" s="7"/>
      <c r="J37373" s="7"/>
      <c r="K37373" s="7"/>
      <c r="N37373" s="7"/>
    </row>
    <row r="37374" spans="4:14" s="1" customFormat="1">
      <c r="D37374" s="32"/>
      <c r="G37374" s="32"/>
      <c r="I37374" s="7"/>
      <c r="J37374" s="7"/>
      <c r="K37374" s="7"/>
      <c r="N37374" s="7"/>
    </row>
    <row r="37375" spans="4:14" s="1" customFormat="1">
      <c r="D37375" s="32"/>
      <c r="G37375" s="32"/>
      <c r="I37375" s="7"/>
      <c r="J37375" s="7"/>
      <c r="K37375" s="7"/>
      <c r="N37375" s="7"/>
    </row>
    <row r="37376" spans="4:14" s="1" customFormat="1">
      <c r="D37376" s="32"/>
      <c r="G37376" s="32"/>
      <c r="I37376" s="7"/>
      <c r="J37376" s="7"/>
      <c r="K37376" s="7"/>
      <c r="N37376" s="7"/>
    </row>
    <row r="37377" spans="4:14" s="1" customFormat="1">
      <c r="D37377" s="32"/>
      <c r="G37377" s="32"/>
      <c r="I37377" s="7"/>
      <c r="J37377" s="7"/>
      <c r="K37377" s="7"/>
      <c r="N37377" s="7"/>
    </row>
    <row r="37378" spans="4:14" s="1" customFormat="1">
      <c r="D37378" s="32"/>
      <c r="G37378" s="32"/>
      <c r="I37378" s="7"/>
      <c r="J37378" s="7"/>
      <c r="K37378" s="7"/>
      <c r="N37378" s="7"/>
    </row>
    <row r="37379" spans="4:14" s="1" customFormat="1">
      <c r="D37379" s="32"/>
      <c r="G37379" s="32"/>
      <c r="I37379" s="7"/>
      <c r="J37379" s="7"/>
      <c r="K37379" s="7"/>
      <c r="N37379" s="7"/>
    </row>
    <row r="37380" spans="4:14" s="1" customFormat="1">
      <c r="D37380" s="32"/>
      <c r="G37380" s="32"/>
      <c r="I37380" s="7"/>
      <c r="J37380" s="7"/>
      <c r="K37380" s="7"/>
      <c r="N37380" s="7"/>
    </row>
    <row r="37381" spans="4:14" s="1" customFormat="1">
      <c r="D37381" s="32"/>
      <c r="G37381" s="32"/>
      <c r="I37381" s="7"/>
      <c r="J37381" s="7"/>
      <c r="K37381" s="7"/>
      <c r="N37381" s="7"/>
    </row>
    <row r="37382" spans="4:14" s="1" customFormat="1">
      <c r="D37382" s="32"/>
      <c r="G37382" s="32"/>
      <c r="I37382" s="7"/>
      <c r="J37382" s="7"/>
      <c r="K37382" s="7"/>
      <c r="N37382" s="7"/>
    </row>
    <row r="37383" spans="4:14" s="1" customFormat="1">
      <c r="D37383" s="32"/>
      <c r="G37383" s="32"/>
      <c r="I37383" s="7"/>
      <c r="J37383" s="7"/>
      <c r="K37383" s="7"/>
      <c r="N37383" s="7"/>
    </row>
    <row r="37384" spans="4:14" s="1" customFormat="1">
      <c r="D37384" s="32"/>
      <c r="G37384" s="32"/>
      <c r="I37384" s="7"/>
      <c r="J37384" s="7"/>
      <c r="K37384" s="7"/>
      <c r="N37384" s="7"/>
    </row>
    <row r="37385" spans="4:14" s="1" customFormat="1">
      <c r="D37385" s="32"/>
      <c r="G37385" s="32"/>
      <c r="I37385" s="7"/>
      <c r="J37385" s="7"/>
      <c r="K37385" s="7"/>
      <c r="N37385" s="7"/>
    </row>
    <row r="37386" spans="4:14" s="1" customFormat="1">
      <c r="D37386" s="32"/>
      <c r="G37386" s="32"/>
      <c r="I37386" s="7"/>
      <c r="J37386" s="7"/>
      <c r="K37386" s="7"/>
      <c r="N37386" s="7"/>
    </row>
    <row r="37387" spans="4:14" s="1" customFormat="1">
      <c r="D37387" s="32"/>
      <c r="G37387" s="32"/>
      <c r="I37387" s="7"/>
      <c r="J37387" s="7"/>
      <c r="K37387" s="7"/>
      <c r="N37387" s="7"/>
    </row>
    <row r="37388" spans="4:14" s="1" customFormat="1">
      <c r="D37388" s="32"/>
      <c r="G37388" s="32"/>
      <c r="I37388" s="7"/>
      <c r="J37388" s="7"/>
      <c r="K37388" s="7"/>
      <c r="N37388" s="7"/>
    </row>
    <row r="37389" spans="4:14" s="1" customFormat="1">
      <c r="D37389" s="32"/>
      <c r="G37389" s="32"/>
      <c r="I37389" s="7"/>
      <c r="J37389" s="7"/>
      <c r="K37389" s="7"/>
      <c r="N37389" s="7"/>
    </row>
    <row r="37390" spans="4:14" s="1" customFormat="1">
      <c r="D37390" s="32"/>
      <c r="G37390" s="32"/>
      <c r="I37390" s="7"/>
      <c r="J37390" s="7"/>
      <c r="K37390" s="7"/>
      <c r="N37390" s="7"/>
    </row>
    <row r="37391" spans="4:14" s="1" customFormat="1">
      <c r="D37391" s="32"/>
      <c r="G37391" s="32"/>
      <c r="I37391" s="7"/>
      <c r="J37391" s="7"/>
      <c r="K37391" s="7"/>
      <c r="N37391" s="7"/>
    </row>
    <row r="37392" spans="4:14" s="1" customFormat="1">
      <c r="D37392" s="32"/>
      <c r="G37392" s="32"/>
      <c r="I37392" s="7"/>
      <c r="J37392" s="7"/>
      <c r="K37392" s="7"/>
      <c r="N37392" s="7"/>
    </row>
    <row r="37393" spans="4:14" s="1" customFormat="1">
      <c r="D37393" s="32"/>
      <c r="G37393" s="32"/>
      <c r="I37393" s="7"/>
      <c r="J37393" s="7"/>
      <c r="K37393" s="7"/>
      <c r="N37393" s="7"/>
    </row>
    <row r="37394" spans="4:14" s="1" customFormat="1">
      <c r="D37394" s="32"/>
      <c r="G37394" s="32"/>
      <c r="I37394" s="7"/>
      <c r="J37394" s="7"/>
      <c r="K37394" s="7"/>
      <c r="N37394" s="7"/>
    </row>
    <row r="37395" spans="4:14" s="1" customFormat="1">
      <c r="D37395" s="32"/>
      <c r="G37395" s="32"/>
      <c r="I37395" s="7"/>
      <c r="J37395" s="7"/>
      <c r="K37395" s="7"/>
      <c r="N37395" s="7"/>
    </row>
    <row r="37396" spans="4:14" s="1" customFormat="1">
      <c r="D37396" s="32"/>
      <c r="G37396" s="32"/>
      <c r="I37396" s="7"/>
      <c r="J37396" s="7"/>
      <c r="K37396" s="7"/>
      <c r="N37396" s="7"/>
    </row>
    <row r="37397" spans="4:14" s="1" customFormat="1">
      <c r="D37397" s="32"/>
      <c r="G37397" s="32"/>
      <c r="I37397" s="7"/>
      <c r="J37397" s="7"/>
      <c r="K37397" s="7"/>
      <c r="N37397" s="7"/>
    </row>
    <row r="37398" spans="4:14" s="1" customFormat="1">
      <c r="D37398" s="32"/>
      <c r="G37398" s="32"/>
      <c r="I37398" s="7"/>
      <c r="J37398" s="7"/>
      <c r="K37398" s="7"/>
      <c r="N37398" s="7"/>
    </row>
    <row r="37399" spans="4:14" s="1" customFormat="1">
      <c r="D37399" s="32"/>
      <c r="G37399" s="32"/>
      <c r="I37399" s="7"/>
      <c r="J37399" s="7"/>
      <c r="K37399" s="7"/>
      <c r="N37399" s="7"/>
    </row>
    <row r="37400" spans="4:14" s="1" customFormat="1">
      <c r="D37400" s="32"/>
      <c r="G37400" s="32"/>
      <c r="I37400" s="7"/>
      <c r="J37400" s="7"/>
      <c r="K37400" s="7"/>
      <c r="N37400" s="7"/>
    </row>
    <row r="37401" spans="4:14" s="1" customFormat="1">
      <c r="D37401" s="32"/>
      <c r="G37401" s="32"/>
      <c r="I37401" s="7"/>
      <c r="J37401" s="7"/>
      <c r="K37401" s="7"/>
      <c r="N37401" s="7"/>
    </row>
    <row r="37402" spans="4:14" s="1" customFormat="1">
      <c r="D37402" s="32"/>
      <c r="G37402" s="32"/>
      <c r="I37402" s="7"/>
      <c r="J37402" s="7"/>
      <c r="K37402" s="7"/>
      <c r="N37402" s="7"/>
    </row>
    <row r="37403" spans="4:14" s="1" customFormat="1">
      <c r="D37403" s="32"/>
      <c r="G37403" s="32"/>
      <c r="I37403" s="7"/>
      <c r="J37403" s="7"/>
      <c r="K37403" s="7"/>
      <c r="N37403" s="7"/>
    </row>
    <row r="37404" spans="4:14" s="1" customFormat="1">
      <c r="D37404" s="32"/>
      <c r="G37404" s="32"/>
      <c r="I37404" s="7"/>
      <c r="J37404" s="7"/>
      <c r="K37404" s="7"/>
      <c r="N37404" s="7"/>
    </row>
    <row r="37405" spans="4:14" s="1" customFormat="1">
      <c r="D37405" s="32"/>
      <c r="G37405" s="32"/>
      <c r="I37405" s="7"/>
      <c r="J37405" s="7"/>
      <c r="K37405" s="7"/>
      <c r="N37405" s="7"/>
    </row>
    <row r="37406" spans="4:14" s="1" customFormat="1">
      <c r="D37406" s="32"/>
      <c r="G37406" s="32"/>
      <c r="I37406" s="7"/>
      <c r="J37406" s="7"/>
      <c r="K37406" s="7"/>
      <c r="N37406" s="7"/>
    </row>
    <row r="37407" spans="4:14" s="1" customFormat="1">
      <c r="D37407" s="32"/>
      <c r="G37407" s="32"/>
      <c r="I37407" s="7"/>
      <c r="J37407" s="7"/>
      <c r="K37407" s="7"/>
      <c r="N37407" s="7"/>
    </row>
    <row r="37408" spans="4:14" s="1" customFormat="1">
      <c r="D37408" s="32"/>
      <c r="G37408" s="32"/>
      <c r="I37408" s="7"/>
      <c r="J37408" s="7"/>
      <c r="K37408" s="7"/>
      <c r="N37408" s="7"/>
    </row>
    <row r="37409" spans="4:14" s="1" customFormat="1">
      <c r="D37409" s="32"/>
      <c r="G37409" s="32"/>
      <c r="I37409" s="7"/>
      <c r="J37409" s="7"/>
      <c r="K37409" s="7"/>
      <c r="N37409" s="7"/>
    </row>
    <row r="37410" spans="4:14" s="1" customFormat="1">
      <c r="D37410" s="32"/>
      <c r="G37410" s="32"/>
      <c r="I37410" s="7"/>
      <c r="J37410" s="7"/>
      <c r="K37410" s="7"/>
      <c r="N37410" s="7"/>
    </row>
    <row r="37411" spans="4:14" s="1" customFormat="1">
      <c r="D37411" s="32"/>
      <c r="G37411" s="32"/>
      <c r="I37411" s="7"/>
      <c r="J37411" s="7"/>
      <c r="K37411" s="7"/>
      <c r="N37411" s="7"/>
    </row>
    <row r="37412" spans="4:14" s="1" customFormat="1">
      <c r="D37412" s="32"/>
      <c r="G37412" s="32"/>
      <c r="I37412" s="7"/>
      <c r="J37412" s="7"/>
      <c r="K37412" s="7"/>
      <c r="N37412" s="7"/>
    </row>
    <row r="37413" spans="4:14" s="1" customFormat="1">
      <c r="D37413" s="32"/>
      <c r="G37413" s="32"/>
      <c r="I37413" s="7"/>
      <c r="J37413" s="7"/>
      <c r="K37413" s="7"/>
      <c r="N37413" s="7"/>
    </row>
    <row r="37414" spans="4:14" s="1" customFormat="1">
      <c r="D37414" s="32"/>
      <c r="G37414" s="32"/>
      <c r="I37414" s="7"/>
      <c r="J37414" s="7"/>
      <c r="K37414" s="7"/>
      <c r="N37414" s="7"/>
    </row>
    <row r="37415" spans="4:14" s="1" customFormat="1">
      <c r="D37415" s="32"/>
      <c r="G37415" s="32"/>
      <c r="I37415" s="7"/>
      <c r="J37415" s="7"/>
      <c r="K37415" s="7"/>
      <c r="N37415" s="7"/>
    </row>
    <row r="37416" spans="4:14" s="1" customFormat="1">
      <c r="D37416" s="32"/>
      <c r="G37416" s="32"/>
      <c r="I37416" s="7"/>
      <c r="J37416" s="7"/>
      <c r="K37416" s="7"/>
      <c r="N37416" s="7"/>
    </row>
    <row r="37417" spans="4:14" s="1" customFormat="1">
      <c r="D37417" s="32"/>
      <c r="G37417" s="32"/>
      <c r="I37417" s="7"/>
      <c r="J37417" s="7"/>
      <c r="K37417" s="7"/>
      <c r="N37417" s="7"/>
    </row>
    <row r="37418" spans="4:14" s="1" customFormat="1">
      <c r="D37418" s="32"/>
      <c r="G37418" s="32"/>
      <c r="I37418" s="7"/>
      <c r="J37418" s="7"/>
      <c r="K37418" s="7"/>
      <c r="N37418" s="7"/>
    </row>
    <row r="37419" spans="4:14" s="1" customFormat="1">
      <c r="D37419" s="32"/>
      <c r="G37419" s="32"/>
      <c r="I37419" s="7"/>
      <c r="J37419" s="7"/>
      <c r="K37419" s="7"/>
      <c r="N37419" s="7"/>
    </row>
    <row r="37420" spans="4:14" s="1" customFormat="1">
      <c r="D37420" s="32"/>
      <c r="G37420" s="32"/>
      <c r="I37420" s="7"/>
      <c r="J37420" s="7"/>
      <c r="K37420" s="7"/>
      <c r="N37420" s="7"/>
    </row>
    <row r="37421" spans="4:14" s="1" customFormat="1">
      <c r="D37421" s="32"/>
      <c r="G37421" s="32"/>
      <c r="I37421" s="7"/>
      <c r="J37421" s="7"/>
      <c r="K37421" s="7"/>
      <c r="N37421" s="7"/>
    </row>
    <row r="37422" spans="4:14" s="1" customFormat="1">
      <c r="D37422" s="32"/>
      <c r="G37422" s="32"/>
      <c r="I37422" s="7"/>
      <c r="J37422" s="7"/>
      <c r="K37422" s="7"/>
      <c r="N37422" s="7"/>
    </row>
    <row r="37423" spans="4:14" s="1" customFormat="1">
      <c r="D37423" s="32"/>
      <c r="G37423" s="32"/>
      <c r="I37423" s="7"/>
      <c r="J37423" s="7"/>
      <c r="K37423" s="7"/>
      <c r="N37423" s="7"/>
    </row>
    <row r="37424" spans="4:14" s="1" customFormat="1">
      <c r="D37424" s="32"/>
      <c r="G37424" s="32"/>
      <c r="I37424" s="7"/>
      <c r="J37424" s="7"/>
      <c r="K37424" s="7"/>
      <c r="N37424" s="7"/>
    </row>
    <row r="37425" spans="4:14" s="1" customFormat="1">
      <c r="D37425" s="32"/>
      <c r="G37425" s="32"/>
      <c r="I37425" s="7"/>
      <c r="J37425" s="7"/>
      <c r="K37425" s="7"/>
      <c r="N37425" s="7"/>
    </row>
    <row r="37426" spans="4:14" s="1" customFormat="1">
      <c r="D37426" s="32"/>
      <c r="G37426" s="32"/>
      <c r="I37426" s="7"/>
      <c r="J37426" s="7"/>
      <c r="K37426" s="7"/>
      <c r="N37426" s="7"/>
    </row>
    <row r="37427" spans="4:14" s="1" customFormat="1">
      <c r="D37427" s="32"/>
      <c r="G37427" s="32"/>
      <c r="I37427" s="7"/>
      <c r="J37427" s="7"/>
      <c r="K37427" s="7"/>
      <c r="N37427" s="7"/>
    </row>
    <row r="37428" spans="4:14" s="1" customFormat="1">
      <c r="D37428" s="32"/>
      <c r="G37428" s="32"/>
      <c r="I37428" s="7"/>
      <c r="J37428" s="7"/>
      <c r="K37428" s="7"/>
      <c r="N37428" s="7"/>
    </row>
    <row r="37429" spans="4:14" s="1" customFormat="1">
      <c r="D37429" s="32"/>
      <c r="G37429" s="32"/>
      <c r="I37429" s="7"/>
      <c r="J37429" s="7"/>
      <c r="K37429" s="7"/>
      <c r="N37429" s="7"/>
    </row>
    <row r="37430" spans="4:14" s="1" customFormat="1">
      <c r="D37430" s="32"/>
      <c r="G37430" s="32"/>
      <c r="I37430" s="7"/>
      <c r="J37430" s="7"/>
      <c r="K37430" s="7"/>
      <c r="N37430" s="7"/>
    </row>
    <row r="37431" spans="4:14" s="1" customFormat="1">
      <c r="D37431" s="32"/>
      <c r="G37431" s="32"/>
      <c r="I37431" s="7"/>
      <c r="J37431" s="7"/>
      <c r="K37431" s="7"/>
      <c r="N37431" s="7"/>
    </row>
    <row r="37432" spans="4:14" s="1" customFormat="1">
      <c r="D37432" s="32"/>
      <c r="G37432" s="32"/>
      <c r="I37432" s="7"/>
      <c r="J37432" s="7"/>
      <c r="K37432" s="7"/>
      <c r="N37432" s="7"/>
    </row>
    <row r="37433" spans="4:14" s="1" customFormat="1">
      <c r="D37433" s="32"/>
      <c r="G37433" s="32"/>
      <c r="I37433" s="7"/>
      <c r="J37433" s="7"/>
      <c r="K37433" s="7"/>
      <c r="N37433" s="7"/>
    </row>
    <row r="37434" spans="4:14" s="1" customFormat="1">
      <c r="D37434" s="32"/>
      <c r="G37434" s="32"/>
      <c r="I37434" s="7"/>
      <c r="J37434" s="7"/>
      <c r="K37434" s="7"/>
      <c r="N37434" s="7"/>
    </row>
    <row r="37435" spans="4:14" s="1" customFormat="1">
      <c r="D37435" s="32"/>
      <c r="G37435" s="32"/>
      <c r="I37435" s="7"/>
      <c r="J37435" s="7"/>
      <c r="K37435" s="7"/>
      <c r="N37435" s="7"/>
    </row>
    <row r="37436" spans="4:14" s="1" customFormat="1">
      <c r="D37436" s="32"/>
      <c r="G37436" s="32"/>
      <c r="I37436" s="7"/>
      <c r="J37436" s="7"/>
      <c r="K37436" s="7"/>
      <c r="N37436" s="7"/>
    </row>
    <row r="37437" spans="4:14" s="1" customFormat="1">
      <c r="D37437" s="32"/>
      <c r="G37437" s="32"/>
      <c r="I37437" s="7"/>
      <c r="J37437" s="7"/>
      <c r="K37437" s="7"/>
      <c r="N37437" s="7"/>
    </row>
    <row r="37438" spans="4:14" s="1" customFormat="1">
      <c r="D37438" s="32"/>
      <c r="G37438" s="32"/>
      <c r="I37438" s="7"/>
      <c r="J37438" s="7"/>
      <c r="K37438" s="7"/>
      <c r="N37438" s="7"/>
    </row>
    <row r="37439" spans="4:14" s="1" customFormat="1">
      <c r="D37439" s="32"/>
      <c r="G37439" s="32"/>
      <c r="I37439" s="7"/>
      <c r="J37439" s="7"/>
      <c r="K37439" s="7"/>
      <c r="N37439" s="7"/>
    </row>
    <row r="37440" spans="4:14" s="1" customFormat="1">
      <c r="D37440" s="32"/>
      <c r="G37440" s="32"/>
      <c r="I37440" s="7"/>
      <c r="J37440" s="7"/>
      <c r="K37440" s="7"/>
      <c r="N37440" s="7"/>
    </row>
    <row r="37441" spans="4:14" s="1" customFormat="1">
      <c r="D37441" s="32"/>
      <c r="G37441" s="32"/>
      <c r="I37441" s="7"/>
      <c r="J37441" s="7"/>
      <c r="K37441" s="7"/>
      <c r="N37441" s="7"/>
    </row>
    <row r="37442" spans="4:14" s="1" customFormat="1">
      <c r="D37442" s="32"/>
      <c r="G37442" s="32"/>
      <c r="I37442" s="7"/>
      <c r="J37442" s="7"/>
      <c r="K37442" s="7"/>
      <c r="N37442" s="7"/>
    </row>
    <row r="37443" spans="4:14" s="1" customFormat="1">
      <c r="D37443" s="32"/>
      <c r="G37443" s="32"/>
      <c r="I37443" s="7"/>
      <c r="J37443" s="7"/>
      <c r="K37443" s="7"/>
      <c r="N37443" s="7"/>
    </row>
    <row r="37444" spans="4:14" s="1" customFormat="1">
      <c r="D37444" s="32"/>
      <c r="G37444" s="32"/>
      <c r="I37444" s="7"/>
      <c r="J37444" s="7"/>
      <c r="K37444" s="7"/>
      <c r="N37444" s="7"/>
    </row>
    <row r="37445" spans="4:14" s="1" customFormat="1">
      <c r="D37445" s="32"/>
      <c r="G37445" s="32"/>
      <c r="I37445" s="7"/>
      <c r="J37445" s="7"/>
      <c r="K37445" s="7"/>
      <c r="N37445" s="7"/>
    </row>
    <row r="37446" spans="4:14" s="1" customFormat="1">
      <c r="D37446" s="32"/>
      <c r="G37446" s="32"/>
      <c r="I37446" s="7"/>
      <c r="J37446" s="7"/>
      <c r="K37446" s="7"/>
      <c r="N37446" s="7"/>
    </row>
    <row r="37447" spans="4:14" s="1" customFormat="1">
      <c r="D37447" s="32"/>
      <c r="G37447" s="32"/>
      <c r="I37447" s="7"/>
      <c r="J37447" s="7"/>
      <c r="K37447" s="7"/>
      <c r="N37447" s="7"/>
    </row>
    <row r="37448" spans="4:14" s="1" customFormat="1">
      <c r="D37448" s="32"/>
      <c r="G37448" s="32"/>
      <c r="I37448" s="7"/>
      <c r="J37448" s="7"/>
      <c r="K37448" s="7"/>
      <c r="N37448" s="7"/>
    </row>
    <row r="37449" spans="4:14" s="1" customFormat="1">
      <c r="D37449" s="32"/>
      <c r="G37449" s="32"/>
      <c r="I37449" s="7"/>
      <c r="J37449" s="7"/>
      <c r="K37449" s="7"/>
      <c r="N37449" s="7"/>
    </row>
    <row r="37450" spans="4:14" s="1" customFormat="1">
      <c r="D37450" s="32"/>
      <c r="G37450" s="32"/>
      <c r="I37450" s="7"/>
      <c r="J37450" s="7"/>
      <c r="K37450" s="7"/>
      <c r="N37450" s="7"/>
    </row>
    <row r="37451" spans="4:14" s="1" customFormat="1">
      <c r="D37451" s="32"/>
      <c r="G37451" s="32"/>
      <c r="I37451" s="7"/>
      <c r="J37451" s="7"/>
      <c r="K37451" s="7"/>
      <c r="N37451" s="7"/>
    </row>
    <row r="37452" spans="4:14" s="1" customFormat="1">
      <c r="D37452" s="32"/>
      <c r="G37452" s="32"/>
      <c r="I37452" s="7"/>
      <c r="J37452" s="7"/>
      <c r="K37452" s="7"/>
      <c r="N37452" s="7"/>
    </row>
    <row r="37453" spans="4:14" s="1" customFormat="1">
      <c r="D37453" s="32"/>
      <c r="G37453" s="32"/>
      <c r="I37453" s="7"/>
      <c r="J37453" s="7"/>
      <c r="K37453" s="7"/>
      <c r="N37453" s="7"/>
    </row>
    <row r="37454" spans="4:14" s="1" customFormat="1">
      <c r="D37454" s="32"/>
      <c r="G37454" s="32"/>
      <c r="I37454" s="7"/>
      <c r="J37454" s="7"/>
      <c r="K37454" s="7"/>
      <c r="N37454" s="7"/>
    </row>
    <row r="37455" spans="4:14" s="1" customFormat="1">
      <c r="D37455" s="32"/>
      <c r="G37455" s="32"/>
      <c r="I37455" s="7"/>
      <c r="J37455" s="7"/>
      <c r="K37455" s="7"/>
      <c r="N37455" s="7"/>
    </row>
    <row r="37456" spans="4:14" s="1" customFormat="1">
      <c r="D37456" s="32"/>
      <c r="G37456" s="32"/>
      <c r="I37456" s="7"/>
      <c r="J37456" s="7"/>
      <c r="K37456" s="7"/>
      <c r="N37456" s="7"/>
    </row>
    <row r="37457" spans="4:14" s="1" customFormat="1">
      <c r="D37457" s="32"/>
      <c r="G37457" s="32"/>
      <c r="I37457" s="7"/>
      <c r="J37457" s="7"/>
      <c r="K37457" s="7"/>
      <c r="N37457" s="7"/>
    </row>
    <row r="37458" spans="4:14" s="1" customFormat="1">
      <c r="D37458" s="32"/>
      <c r="G37458" s="32"/>
      <c r="I37458" s="7"/>
      <c r="J37458" s="7"/>
      <c r="K37458" s="7"/>
      <c r="N37458" s="7"/>
    </row>
    <row r="37459" spans="4:14" s="1" customFormat="1">
      <c r="D37459" s="32"/>
      <c r="G37459" s="32"/>
      <c r="I37459" s="7"/>
      <c r="J37459" s="7"/>
      <c r="K37459" s="7"/>
      <c r="N37459" s="7"/>
    </row>
    <row r="37460" spans="4:14" s="1" customFormat="1">
      <c r="D37460" s="32"/>
      <c r="G37460" s="32"/>
      <c r="I37460" s="7"/>
      <c r="J37460" s="7"/>
      <c r="K37460" s="7"/>
      <c r="N37460" s="7"/>
    </row>
    <row r="37461" spans="4:14" s="1" customFormat="1">
      <c r="D37461" s="32"/>
      <c r="G37461" s="32"/>
      <c r="I37461" s="7"/>
      <c r="J37461" s="7"/>
      <c r="K37461" s="7"/>
      <c r="N37461" s="7"/>
    </row>
    <row r="37462" spans="4:14" s="1" customFormat="1">
      <c r="D37462" s="32"/>
      <c r="G37462" s="32"/>
      <c r="I37462" s="7"/>
      <c r="J37462" s="7"/>
      <c r="K37462" s="7"/>
      <c r="N37462" s="7"/>
    </row>
    <row r="37463" spans="4:14" s="1" customFormat="1">
      <c r="D37463" s="32"/>
      <c r="G37463" s="32"/>
      <c r="I37463" s="7"/>
      <c r="J37463" s="7"/>
      <c r="K37463" s="7"/>
      <c r="N37463" s="7"/>
    </row>
    <row r="37464" spans="4:14" s="1" customFormat="1">
      <c r="D37464" s="32"/>
      <c r="G37464" s="32"/>
      <c r="I37464" s="7"/>
      <c r="J37464" s="7"/>
      <c r="K37464" s="7"/>
      <c r="N37464" s="7"/>
    </row>
    <row r="37465" spans="4:14" s="1" customFormat="1">
      <c r="D37465" s="32"/>
      <c r="G37465" s="32"/>
      <c r="I37465" s="7"/>
      <c r="J37465" s="7"/>
      <c r="K37465" s="7"/>
      <c r="N37465" s="7"/>
    </row>
    <row r="37466" spans="4:14" s="1" customFormat="1">
      <c r="D37466" s="32"/>
      <c r="G37466" s="32"/>
      <c r="I37466" s="7"/>
      <c r="J37466" s="7"/>
      <c r="K37466" s="7"/>
      <c r="N37466" s="7"/>
    </row>
    <row r="37467" spans="4:14" s="1" customFormat="1">
      <c r="D37467" s="32"/>
      <c r="G37467" s="32"/>
      <c r="I37467" s="7"/>
      <c r="J37467" s="7"/>
      <c r="K37467" s="7"/>
      <c r="N37467" s="7"/>
    </row>
    <row r="37468" spans="4:14" s="1" customFormat="1">
      <c r="D37468" s="32"/>
      <c r="G37468" s="32"/>
      <c r="I37468" s="7"/>
      <c r="J37468" s="7"/>
      <c r="K37468" s="7"/>
      <c r="N37468" s="7"/>
    </row>
    <row r="37469" spans="4:14" s="1" customFormat="1">
      <c r="D37469" s="32"/>
      <c r="G37469" s="32"/>
      <c r="I37469" s="7"/>
      <c r="J37469" s="7"/>
      <c r="K37469" s="7"/>
      <c r="N37469" s="7"/>
    </row>
    <row r="37470" spans="4:14" s="1" customFormat="1">
      <c r="D37470" s="32"/>
      <c r="G37470" s="32"/>
      <c r="I37470" s="7"/>
      <c r="J37470" s="7"/>
      <c r="K37470" s="7"/>
      <c r="N37470" s="7"/>
    </row>
    <row r="37471" spans="4:14" s="1" customFormat="1">
      <c r="D37471" s="32"/>
      <c r="G37471" s="32"/>
      <c r="I37471" s="7"/>
      <c r="J37471" s="7"/>
      <c r="K37471" s="7"/>
      <c r="N37471" s="7"/>
    </row>
    <row r="37472" spans="4:14" s="1" customFormat="1">
      <c r="D37472" s="32"/>
      <c r="G37472" s="32"/>
      <c r="I37472" s="7"/>
      <c r="J37472" s="7"/>
      <c r="K37472" s="7"/>
      <c r="N37472" s="7"/>
    </row>
    <row r="37473" spans="4:14" s="1" customFormat="1">
      <c r="D37473" s="32"/>
      <c r="G37473" s="32"/>
      <c r="I37473" s="7"/>
      <c r="J37473" s="7"/>
      <c r="K37473" s="7"/>
      <c r="N37473" s="7"/>
    </row>
    <row r="37474" spans="4:14" s="1" customFormat="1">
      <c r="D37474" s="32"/>
      <c r="G37474" s="32"/>
      <c r="I37474" s="7"/>
      <c r="J37474" s="7"/>
      <c r="K37474" s="7"/>
      <c r="N37474" s="7"/>
    </row>
    <row r="37475" spans="4:14" s="1" customFormat="1">
      <c r="D37475" s="32"/>
      <c r="G37475" s="32"/>
      <c r="I37475" s="7"/>
      <c r="J37475" s="7"/>
      <c r="K37475" s="7"/>
      <c r="N37475" s="7"/>
    </row>
    <row r="37476" spans="4:14" s="1" customFormat="1">
      <c r="D37476" s="32"/>
      <c r="G37476" s="32"/>
      <c r="I37476" s="7"/>
      <c r="J37476" s="7"/>
      <c r="K37476" s="7"/>
      <c r="N37476" s="7"/>
    </row>
    <row r="37477" spans="4:14" s="1" customFormat="1">
      <c r="D37477" s="32"/>
      <c r="G37477" s="32"/>
      <c r="I37477" s="7"/>
      <c r="J37477" s="7"/>
      <c r="K37477" s="7"/>
      <c r="N37477" s="7"/>
    </row>
    <row r="37478" spans="4:14" s="1" customFormat="1">
      <c r="D37478" s="32"/>
      <c r="G37478" s="32"/>
      <c r="I37478" s="7"/>
      <c r="J37478" s="7"/>
      <c r="K37478" s="7"/>
      <c r="N37478" s="7"/>
    </row>
    <row r="37479" spans="4:14" s="1" customFormat="1">
      <c r="D37479" s="32"/>
      <c r="G37479" s="32"/>
      <c r="I37479" s="7"/>
      <c r="J37479" s="7"/>
      <c r="K37479" s="7"/>
      <c r="N37479" s="7"/>
    </row>
    <row r="37480" spans="4:14" s="1" customFormat="1">
      <c r="D37480" s="32"/>
      <c r="G37480" s="32"/>
      <c r="I37480" s="7"/>
      <c r="J37480" s="7"/>
      <c r="K37480" s="7"/>
      <c r="N37480" s="7"/>
    </row>
    <row r="37481" spans="4:14" s="1" customFormat="1">
      <c r="D37481" s="32"/>
      <c r="G37481" s="32"/>
      <c r="I37481" s="7"/>
      <c r="J37481" s="7"/>
      <c r="K37481" s="7"/>
      <c r="N37481" s="7"/>
    </row>
    <row r="37482" spans="4:14" s="1" customFormat="1">
      <c r="D37482" s="32"/>
      <c r="G37482" s="32"/>
      <c r="I37482" s="7"/>
      <c r="J37482" s="7"/>
      <c r="K37482" s="7"/>
      <c r="N37482" s="7"/>
    </row>
    <row r="37483" spans="4:14" s="1" customFormat="1">
      <c r="D37483" s="32"/>
      <c r="G37483" s="32"/>
      <c r="I37483" s="7"/>
      <c r="J37483" s="7"/>
      <c r="K37483" s="7"/>
      <c r="N37483" s="7"/>
    </row>
    <row r="37484" spans="4:14" s="1" customFormat="1">
      <c r="D37484" s="32"/>
      <c r="G37484" s="32"/>
      <c r="I37484" s="7"/>
      <c r="J37484" s="7"/>
      <c r="K37484" s="7"/>
      <c r="N37484" s="7"/>
    </row>
    <row r="37485" spans="4:14" s="1" customFormat="1">
      <c r="D37485" s="32"/>
      <c r="G37485" s="32"/>
      <c r="I37485" s="7"/>
      <c r="J37485" s="7"/>
      <c r="K37485" s="7"/>
      <c r="N37485" s="7"/>
    </row>
    <row r="37486" spans="4:14" s="1" customFormat="1">
      <c r="D37486" s="32"/>
      <c r="G37486" s="32"/>
      <c r="I37486" s="7"/>
      <c r="J37486" s="7"/>
      <c r="K37486" s="7"/>
      <c r="N37486" s="7"/>
    </row>
    <row r="37487" spans="4:14" s="1" customFormat="1">
      <c r="D37487" s="32"/>
      <c r="G37487" s="32"/>
      <c r="I37487" s="7"/>
      <c r="J37487" s="7"/>
      <c r="K37487" s="7"/>
      <c r="N37487" s="7"/>
    </row>
    <row r="37488" spans="4:14" s="1" customFormat="1">
      <c r="D37488" s="32"/>
      <c r="G37488" s="32"/>
      <c r="I37488" s="7"/>
      <c r="J37488" s="7"/>
      <c r="K37488" s="7"/>
      <c r="N37488" s="7"/>
    </row>
    <row r="37489" spans="4:14" s="1" customFormat="1">
      <c r="D37489" s="32"/>
      <c r="G37489" s="32"/>
      <c r="I37489" s="7"/>
      <c r="J37489" s="7"/>
      <c r="K37489" s="7"/>
      <c r="N37489" s="7"/>
    </row>
    <row r="37490" spans="4:14" s="1" customFormat="1">
      <c r="D37490" s="32"/>
      <c r="G37490" s="32"/>
      <c r="I37490" s="7"/>
      <c r="J37490" s="7"/>
      <c r="K37490" s="7"/>
      <c r="N37490" s="7"/>
    </row>
    <row r="37491" spans="4:14" s="1" customFormat="1">
      <c r="D37491" s="32"/>
      <c r="G37491" s="32"/>
      <c r="I37491" s="7"/>
      <c r="J37491" s="7"/>
      <c r="K37491" s="7"/>
      <c r="N37491" s="7"/>
    </row>
    <row r="37492" spans="4:14" s="1" customFormat="1">
      <c r="D37492" s="32"/>
      <c r="G37492" s="32"/>
      <c r="I37492" s="7"/>
      <c r="J37492" s="7"/>
      <c r="K37492" s="7"/>
      <c r="N37492" s="7"/>
    </row>
    <row r="37493" spans="4:14" s="1" customFormat="1">
      <c r="D37493" s="32"/>
      <c r="G37493" s="32"/>
      <c r="I37493" s="7"/>
      <c r="J37493" s="7"/>
      <c r="K37493" s="7"/>
      <c r="N37493" s="7"/>
    </row>
    <row r="37494" spans="4:14" s="1" customFormat="1">
      <c r="D37494" s="32"/>
      <c r="G37494" s="32"/>
      <c r="I37494" s="7"/>
      <c r="J37494" s="7"/>
      <c r="K37494" s="7"/>
      <c r="N37494" s="7"/>
    </row>
    <row r="37495" spans="4:14" s="1" customFormat="1">
      <c r="D37495" s="32"/>
      <c r="G37495" s="32"/>
      <c r="I37495" s="7"/>
      <c r="J37495" s="7"/>
      <c r="K37495" s="7"/>
      <c r="N37495" s="7"/>
    </row>
    <row r="37496" spans="4:14" s="1" customFormat="1">
      <c r="D37496" s="32"/>
      <c r="G37496" s="32"/>
      <c r="I37496" s="7"/>
      <c r="J37496" s="7"/>
      <c r="K37496" s="7"/>
      <c r="N37496" s="7"/>
    </row>
    <row r="37497" spans="4:14" s="1" customFormat="1">
      <c r="D37497" s="32"/>
      <c r="G37497" s="32"/>
      <c r="I37497" s="7"/>
      <c r="J37497" s="7"/>
      <c r="K37497" s="7"/>
      <c r="N37497" s="7"/>
    </row>
    <row r="37498" spans="4:14" s="1" customFormat="1">
      <c r="D37498" s="32"/>
      <c r="G37498" s="32"/>
      <c r="I37498" s="7"/>
      <c r="J37498" s="7"/>
      <c r="K37498" s="7"/>
      <c r="N37498" s="7"/>
    </row>
    <row r="37499" spans="4:14" s="1" customFormat="1">
      <c r="D37499" s="32"/>
      <c r="G37499" s="32"/>
      <c r="I37499" s="7"/>
      <c r="J37499" s="7"/>
      <c r="K37499" s="7"/>
      <c r="N37499" s="7"/>
    </row>
    <row r="37500" spans="4:14" s="1" customFormat="1">
      <c r="D37500" s="32"/>
      <c r="G37500" s="32"/>
      <c r="I37500" s="7"/>
      <c r="J37500" s="7"/>
      <c r="K37500" s="7"/>
      <c r="N37500" s="7"/>
    </row>
    <row r="37501" spans="4:14" s="1" customFormat="1">
      <c r="D37501" s="32"/>
      <c r="G37501" s="32"/>
      <c r="I37501" s="7"/>
      <c r="J37501" s="7"/>
      <c r="K37501" s="7"/>
      <c r="N37501" s="7"/>
    </row>
    <row r="37502" spans="4:14" s="1" customFormat="1">
      <c r="D37502" s="32"/>
      <c r="G37502" s="32"/>
      <c r="I37502" s="7"/>
      <c r="J37502" s="7"/>
      <c r="K37502" s="7"/>
      <c r="N37502" s="7"/>
    </row>
    <row r="37503" spans="4:14" s="1" customFormat="1">
      <c r="D37503" s="32"/>
      <c r="G37503" s="32"/>
      <c r="I37503" s="7"/>
      <c r="J37503" s="7"/>
      <c r="K37503" s="7"/>
      <c r="N37503" s="7"/>
    </row>
    <row r="37504" spans="4:14" s="1" customFormat="1">
      <c r="D37504" s="32"/>
      <c r="G37504" s="32"/>
      <c r="I37504" s="7"/>
      <c r="J37504" s="7"/>
      <c r="K37504" s="7"/>
      <c r="N37504" s="7"/>
    </row>
    <row r="37505" spans="4:14" s="1" customFormat="1">
      <c r="D37505" s="32"/>
      <c r="G37505" s="32"/>
      <c r="I37505" s="7"/>
      <c r="J37505" s="7"/>
      <c r="K37505" s="7"/>
      <c r="N37505" s="7"/>
    </row>
    <row r="37506" spans="4:14" s="1" customFormat="1">
      <c r="D37506" s="32"/>
      <c r="G37506" s="32"/>
      <c r="I37506" s="7"/>
      <c r="J37506" s="7"/>
      <c r="K37506" s="7"/>
      <c r="N37506" s="7"/>
    </row>
    <row r="37507" spans="4:14" s="1" customFormat="1">
      <c r="D37507" s="32"/>
      <c r="G37507" s="32"/>
      <c r="I37507" s="7"/>
      <c r="J37507" s="7"/>
      <c r="K37507" s="7"/>
      <c r="N37507" s="7"/>
    </row>
    <row r="37508" spans="4:14" s="1" customFormat="1">
      <c r="D37508" s="32"/>
      <c r="G37508" s="32"/>
      <c r="I37508" s="7"/>
      <c r="J37508" s="7"/>
      <c r="K37508" s="7"/>
      <c r="N37508" s="7"/>
    </row>
    <row r="37509" spans="4:14" s="1" customFormat="1">
      <c r="D37509" s="32"/>
      <c r="G37509" s="32"/>
      <c r="I37509" s="7"/>
      <c r="J37509" s="7"/>
      <c r="K37509" s="7"/>
      <c r="N37509" s="7"/>
    </row>
    <row r="37510" spans="4:14" s="1" customFormat="1">
      <c r="D37510" s="32"/>
      <c r="G37510" s="32"/>
      <c r="I37510" s="7"/>
      <c r="J37510" s="7"/>
      <c r="K37510" s="7"/>
      <c r="N37510" s="7"/>
    </row>
    <row r="37511" spans="4:14" s="1" customFormat="1">
      <c r="D37511" s="32"/>
      <c r="G37511" s="32"/>
      <c r="I37511" s="7"/>
      <c r="J37511" s="7"/>
      <c r="K37511" s="7"/>
      <c r="N37511" s="7"/>
    </row>
    <row r="37512" spans="4:14" s="1" customFormat="1">
      <c r="D37512" s="32"/>
      <c r="G37512" s="32"/>
      <c r="I37512" s="7"/>
      <c r="J37512" s="7"/>
      <c r="K37512" s="7"/>
      <c r="N37512" s="7"/>
    </row>
    <row r="37513" spans="4:14" s="1" customFormat="1">
      <c r="D37513" s="32"/>
      <c r="G37513" s="32"/>
      <c r="I37513" s="7"/>
      <c r="J37513" s="7"/>
      <c r="K37513" s="7"/>
      <c r="N37513" s="7"/>
    </row>
    <row r="37514" spans="4:14" s="1" customFormat="1">
      <c r="D37514" s="32"/>
      <c r="G37514" s="32"/>
      <c r="I37514" s="7"/>
      <c r="J37514" s="7"/>
      <c r="K37514" s="7"/>
      <c r="N37514" s="7"/>
    </row>
    <row r="37515" spans="4:14" s="1" customFormat="1">
      <c r="D37515" s="32"/>
      <c r="G37515" s="32"/>
      <c r="I37515" s="7"/>
      <c r="J37515" s="7"/>
      <c r="K37515" s="7"/>
      <c r="N37515" s="7"/>
    </row>
    <row r="37516" spans="4:14" s="1" customFormat="1">
      <c r="D37516" s="32"/>
      <c r="G37516" s="32"/>
      <c r="I37516" s="7"/>
      <c r="J37516" s="7"/>
      <c r="K37516" s="7"/>
      <c r="N37516" s="7"/>
    </row>
    <row r="37517" spans="4:14" s="1" customFormat="1">
      <c r="D37517" s="32"/>
      <c r="G37517" s="32"/>
      <c r="I37517" s="7"/>
      <c r="J37517" s="7"/>
      <c r="K37517" s="7"/>
      <c r="N37517" s="7"/>
    </row>
    <row r="37518" spans="4:14" s="1" customFormat="1">
      <c r="D37518" s="32"/>
      <c r="G37518" s="32"/>
      <c r="I37518" s="7"/>
      <c r="J37518" s="7"/>
      <c r="K37518" s="7"/>
      <c r="N37518" s="7"/>
    </row>
    <row r="37519" spans="4:14" s="1" customFormat="1">
      <c r="D37519" s="32"/>
      <c r="G37519" s="32"/>
      <c r="I37519" s="7"/>
      <c r="J37519" s="7"/>
      <c r="K37519" s="7"/>
      <c r="N37519" s="7"/>
    </row>
    <row r="37520" spans="4:14" s="1" customFormat="1">
      <c r="D37520" s="32"/>
      <c r="G37520" s="32"/>
      <c r="I37520" s="7"/>
      <c r="J37520" s="7"/>
      <c r="K37520" s="7"/>
      <c r="N37520" s="7"/>
    </row>
    <row r="37521" spans="4:14" s="1" customFormat="1">
      <c r="D37521" s="32"/>
      <c r="G37521" s="32"/>
      <c r="I37521" s="7"/>
      <c r="J37521" s="7"/>
      <c r="K37521" s="7"/>
      <c r="N37521" s="7"/>
    </row>
    <row r="37522" spans="4:14" s="1" customFormat="1">
      <c r="D37522" s="32"/>
      <c r="G37522" s="32"/>
      <c r="I37522" s="7"/>
      <c r="J37522" s="7"/>
      <c r="K37522" s="7"/>
      <c r="N37522" s="7"/>
    </row>
    <row r="37523" spans="4:14" s="1" customFormat="1">
      <c r="D37523" s="32"/>
      <c r="G37523" s="32"/>
      <c r="I37523" s="7"/>
      <c r="J37523" s="7"/>
      <c r="K37523" s="7"/>
      <c r="N37523" s="7"/>
    </row>
    <row r="37524" spans="4:14" s="1" customFormat="1">
      <c r="D37524" s="32"/>
      <c r="G37524" s="32"/>
      <c r="I37524" s="7"/>
      <c r="J37524" s="7"/>
      <c r="K37524" s="7"/>
      <c r="N37524" s="7"/>
    </row>
    <row r="37525" spans="4:14" s="1" customFormat="1">
      <c r="D37525" s="32"/>
      <c r="G37525" s="32"/>
      <c r="I37525" s="7"/>
      <c r="J37525" s="7"/>
      <c r="K37525" s="7"/>
      <c r="N37525" s="7"/>
    </row>
    <row r="37526" spans="4:14" s="1" customFormat="1">
      <c r="D37526" s="32"/>
      <c r="G37526" s="32"/>
      <c r="I37526" s="7"/>
      <c r="J37526" s="7"/>
      <c r="K37526" s="7"/>
      <c r="N37526" s="7"/>
    </row>
    <row r="37527" spans="4:14" s="1" customFormat="1">
      <c r="D37527" s="32"/>
      <c r="G37527" s="32"/>
      <c r="I37527" s="7"/>
      <c r="J37527" s="7"/>
      <c r="K37527" s="7"/>
      <c r="N37527" s="7"/>
    </row>
    <row r="37528" spans="4:14" s="1" customFormat="1">
      <c r="D37528" s="32"/>
      <c r="G37528" s="32"/>
      <c r="I37528" s="7"/>
      <c r="J37528" s="7"/>
      <c r="K37528" s="7"/>
      <c r="N37528" s="7"/>
    </row>
    <row r="37529" spans="4:14" s="1" customFormat="1">
      <c r="D37529" s="32"/>
      <c r="G37529" s="32"/>
      <c r="I37529" s="7"/>
      <c r="J37529" s="7"/>
      <c r="K37529" s="7"/>
      <c r="N37529" s="7"/>
    </row>
    <row r="37530" spans="4:14" s="1" customFormat="1">
      <c r="D37530" s="32"/>
      <c r="G37530" s="32"/>
      <c r="I37530" s="7"/>
      <c r="J37530" s="7"/>
      <c r="K37530" s="7"/>
      <c r="N37530" s="7"/>
    </row>
    <row r="37531" spans="4:14" s="1" customFormat="1">
      <c r="D37531" s="32"/>
      <c r="G37531" s="32"/>
      <c r="I37531" s="7"/>
      <c r="J37531" s="7"/>
      <c r="K37531" s="7"/>
      <c r="N37531" s="7"/>
    </row>
    <row r="37532" spans="4:14" s="1" customFormat="1">
      <c r="D37532" s="32"/>
      <c r="G37532" s="32"/>
      <c r="I37532" s="7"/>
      <c r="J37532" s="7"/>
      <c r="K37532" s="7"/>
      <c r="N37532" s="7"/>
    </row>
    <row r="37533" spans="4:14" s="1" customFormat="1">
      <c r="D37533" s="32"/>
      <c r="G37533" s="32"/>
      <c r="I37533" s="7"/>
      <c r="J37533" s="7"/>
      <c r="K37533" s="7"/>
      <c r="N37533" s="7"/>
    </row>
    <row r="37534" spans="4:14" s="1" customFormat="1">
      <c r="D37534" s="32"/>
      <c r="G37534" s="32"/>
      <c r="I37534" s="7"/>
      <c r="J37534" s="7"/>
      <c r="K37534" s="7"/>
      <c r="N37534" s="7"/>
    </row>
    <row r="37535" spans="4:14" s="1" customFormat="1">
      <c r="D37535" s="32"/>
      <c r="G37535" s="32"/>
      <c r="I37535" s="7"/>
      <c r="J37535" s="7"/>
      <c r="K37535" s="7"/>
      <c r="N37535" s="7"/>
    </row>
    <row r="37536" spans="4:14" s="1" customFormat="1">
      <c r="D37536" s="32"/>
      <c r="G37536" s="32"/>
      <c r="I37536" s="7"/>
      <c r="J37536" s="7"/>
      <c r="K37536" s="7"/>
      <c r="N37536" s="7"/>
    </row>
    <row r="37537" spans="4:14" s="1" customFormat="1">
      <c r="D37537" s="32"/>
      <c r="G37537" s="32"/>
      <c r="I37537" s="7"/>
      <c r="J37537" s="7"/>
      <c r="K37537" s="7"/>
      <c r="N37537" s="7"/>
    </row>
    <row r="37538" spans="4:14" s="1" customFormat="1">
      <c r="D37538" s="32"/>
      <c r="G37538" s="32"/>
      <c r="I37538" s="7"/>
      <c r="J37538" s="7"/>
      <c r="K37538" s="7"/>
      <c r="N37538" s="7"/>
    </row>
    <row r="37539" spans="4:14" s="1" customFormat="1">
      <c r="D37539" s="32"/>
      <c r="G37539" s="32"/>
      <c r="I37539" s="7"/>
      <c r="J37539" s="7"/>
      <c r="K37539" s="7"/>
      <c r="N37539" s="7"/>
    </row>
    <row r="37540" spans="4:14" s="1" customFormat="1">
      <c r="D37540" s="32"/>
      <c r="G37540" s="32"/>
      <c r="I37540" s="7"/>
      <c r="J37540" s="7"/>
      <c r="K37540" s="7"/>
      <c r="N37540" s="7"/>
    </row>
    <row r="37541" spans="4:14" s="1" customFormat="1">
      <c r="D37541" s="32"/>
      <c r="G37541" s="32"/>
      <c r="I37541" s="7"/>
      <c r="J37541" s="7"/>
      <c r="K37541" s="7"/>
      <c r="N37541" s="7"/>
    </row>
    <row r="37542" spans="4:14" s="1" customFormat="1">
      <c r="D37542" s="32"/>
      <c r="G37542" s="32"/>
      <c r="I37542" s="7"/>
      <c r="J37542" s="7"/>
      <c r="K37542" s="7"/>
      <c r="N37542" s="7"/>
    </row>
    <row r="37543" spans="4:14" s="1" customFormat="1">
      <c r="D37543" s="32"/>
      <c r="G37543" s="32"/>
      <c r="I37543" s="7"/>
      <c r="J37543" s="7"/>
      <c r="K37543" s="7"/>
      <c r="N37543" s="7"/>
    </row>
    <row r="37544" spans="4:14" s="1" customFormat="1">
      <c r="D37544" s="32"/>
      <c r="G37544" s="32"/>
      <c r="I37544" s="7"/>
      <c r="J37544" s="7"/>
      <c r="K37544" s="7"/>
      <c r="N37544" s="7"/>
    </row>
    <row r="37545" spans="4:14" s="1" customFormat="1">
      <c r="D37545" s="32"/>
      <c r="G37545" s="32"/>
      <c r="I37545" s="7"/>
      <c r="J37545" s="7"/>
      <c r="K37545" s="7"/>
      <c r="N37545" s="7"/>
    </row>
    <row r="37546" spans="4:14" s="1" customFormat="1">
      <c r="D37546" s="32"/>
      <c r="G37546" s="32"/>
      <c r="I37546" s="7"/>
      <c r="J37546" s="7"/>
      <c r="K37546" s="7"/>
      <c r="N37546" s="7"/>
    </row>
    <row r="37547" spans="4:14" s="1" customFormat="1">
      <c r="D37547" s="32"/>
      <c r="G37547" s="32"/>
      <c r="I37547" s="7"/>
      <c r="J37547" s="7"/>
      <c r="K37547" s="7"/>
      <c r="N37547" s="7"/>
    </row>
    <row r="37548" spans="4:14" s="1" customFormat="1">
      <c r="D37548" s="32"/>
      <c r="G37548" s="32"/>
      <c r="I37548" s="7"/>
      <c r="J37548" s="7"/>
      <c r="K37548" s="7"/>
      <c r="N37548" s="7"/>
    </row>
    <row r="37549" spans="4:14" s="1" customFormat="1">
      <c r="D37549" s="32"/>
      <c r="G37549" s="32"/>
      <c r="I37549" s="7"/>
      <c r="J37549" s="7"/>
      <c r="K37549" s="7"/>
      <c r="N37549" s="7"/>
    </row>
    <row r="37550" spans="4:14" s="1" customFormat="1">
      <c r="D37550" s="32"/>
      <c r="G37550" s="32"/>
      <c r="I37550" s="7"/>
      <c r="J37550" s="7"/>
      <c r="K37550" s="7"/>
      <c r="N37550" s="7"/>
    </row>
    <row r="37551" spans="4:14" s="1" customFormat="1">
      <c r="D37551" s="32"/>
      <c r="G37551" s="32"/>
      <c r="I37551" s="7"/>
      <c r="J37551" s="7"/>
      <c r="K37551" s="7"/>
      <c r="N37551" s="7"/>
    </row>
    <row r="37552" spans="4:14" s="1" customFormat="1">
      <c r="D37552" s="32"/>
      <c r="G37552" s="32"/>
      <c r="I37552" s="7"/>
      <c r="J37552" s="7"/>
      <c r="K37552" s="7"/>
      <c r="N37552" s="7"/>
    </row>
    <row r="37553" spans="4:14" s="1" customFormat="1">
      <c r="D37553" s="32"/>
      <c r="G37553" s="32"/>
      <c r="I37553" s="7"/>
      <c r="J37553" s="7"/>
      <c r="K37553" s="7"/>
      <c r="N37553" s="7"/>
    </row>
    <row r="37554" spans="4:14" s="1" customFormat="1">
      <c r="D37554" s="32"/>
      <c r="G37554" s="32"/>
      <c r="I37554" s="7"/>
      <c r="J37554" s="7"/>
      <c r="K37554" s="7"/>
      <c r="N37554" s="7"/>
    </row>
    <row r="37555" spans="4:14" s="1" customFormat="1">
      <c r="D37555" s="32"/>
      <c r="G37555" s="32"/>
      <c r="I37555" s="7"/>
      <c r="J37555" s="7"/>
      <c r="K37555" s="7"/>
      <c r="N37555" s="7"/>
    </row>
    <row r="37556" spans="4:14" s="1" customFormat="1">
      <c r="D37556" s="32"/>
      <c r="G37556" s="32"/>
      <c r="I37556" s="7"/>
      <c r="J37556" s="7"/>
      <c r="K37556" s="7"/>
      <c r="N37556" s="7"/>
    </row>
    <row r="37557" spans="4:14" s="1" customFormat="1">
      <c r="D37557" s="32"/>
      <c r="G37557" s="32"/>
      <c r="I37557" s="7"/>
      <c r="J37557" s="7"/>
      <c r="K37557" s="7"/>
      <c r="N37557" s="7"/>
    </row>
    <row r="37558" spans="4:14" s="1" customFormat="1">
      <c r="D37558" s="32"/>
      <c r="G37558" s="32"/>
      <c r="I37558" s="7"/>
      <c r="J37558" s="7"/>
      <c r="K37558" s="7"/>
      <c r="N37558" s="7"/>
    </row>
    <row r="37559" spans="4:14" s="1" customFormat="1">
      <c r="D37559" s="32"/>
      <c r="G37559" s="32"/>
      <c r="I37559" s="7"/>
      <c r="J37559" s="7"/>
      <c r="K37559" s="7"/>
      <c r="N37559" s="7"/>
    </row>
    <row r="37560" spans="4:14" s="1" customFormat="1">
      <c r="D37560" s="32"/>
      <c r="G37560" s="32"/>
      <c r="I37560" s="7"/>
      <c r="J37560" s="7"/>
      <c r="K37560" s="7"/>
      <c r="N37560" s="7"/>
    </row>
    <row r="37561" spans="4:14" s="1" customFormat="1">
      <c r="D37561" s="32"/>
      <c r="G37561" s="32"/>
      <c r="I37561" s="7"/>
      <c r="J37561" s="7"/>
      <c r="K37561" s="7"/>
      <c r="N37561" s="7"/>
    </row>
    <row r="37562" spans="4:14" s="1" customFormat="1">
      <c r="D37562" s="32"/>
      <c r="G37562" s="32"/>
      <c r="I37562" s="7"/>
      <c r="J37562" s="7"/>
      <c r="K37562" s="7"/>
      <c r="N37562" s="7"/>
    </row>
    <row r="37563" spans="4:14" s="1" customFormat="1">
      <c r="D37563" s="32"/>
      <c r="G37563" s="32"/>
      <c r="I37563" s="7"/>
      <c r="J37563" s="7"/>
      <c r="K37563" s="7"/>
      <c r="N37563" s="7"/>
    </row>
    <row r="37564" spans="4:14" s="1" customFormat="1">
      <c r="D37564" s="32"/>
      <c r="G37564" s="32"/>
      <c r="I37564" s="7"/>
      <c r="J37564" s="7"/>
      <c r="K37564" s="7"/>
      <c r="N37564" s="7"/>
    </row>
    <row r="37565" spans="4:14" s="1" customFormat="1">
      <c r="D37565" s="32"/>
      <c r="G37565" s="32"/>
      <c r="I37565" s="7"/>
      <c r="J37565" s="7"/>
      <c r="K37565" s="7"/>
      <c r="N37565" s="7"/>
    </row>
    <row r="37566" spans="4:14" s="1" customFormat="1">
      <c r="D37566" s="32"/>
      <c r="G37566" s="32"/>
      <c r="I37566" s="7"/>
      <c r="J37566" s="7"/>
      <c r="K37566" s="7"/>
      <c r="N37566" s="7"/>
    </row>
    <row r="37567" spans="4:14" s="1" customFormat="1">
      <c r="D37567" s="32"/>
      <c r="G37567" s="32"/>
      <c r="I37567" s="7"/>
      <c r="J37567" s="7"/>
      <c r="K37567" s="7"/>
      <c r="N37567" s="7"/>
    </row>
    <row r="37568" spans="4:14" s="1" customFormat="1">
      <c r="D37568" s="32"/>
      <c r="G37568" s="32"/>
      <c r="I37568" s="7"/>
      <c r="J37568" s="7"/>
      <c r="K37568" s="7"/>
      <c r="N37568" s="7"/>
    </row>
    <row r="37569" spans="4:14" s="1" customFormat="1">
      <c r="D37569" s="32"/>
      <c r="G37569" s="32"/>
      <c r="I37569" s="7"/>
      <c r="J37569" s="7"/>
      <c r="K37569" s="7"/>
      <c r="N37569" s="7"/>
    </row>
    <row r="37570" spans="4:14" s="1" customFormat="1">
      <c r="D37570" s="32"/>
      <c r="G37570" s="32"/>
      <c r="I37570" s="7"/>
      <c r="J37570" s="7"/>
      <c r="K37570" s="7"/>
      <c r="N37570" s="7"/>
    </row>
    <row r="37571" spans="4:14" s="1" customFormat="1">
      <c r="D37571" s="32"/>
      <c r="G37571" s="32"/>
      <c r="I37571" s="7"/>
      <c r="J37571" s="7"/>
      <c r="K37571" s="7"/>
      <c r="N37571" s="7"/>
    </row>
    <row r="37572" spans="4:14" s="1" customFormat="1">
      <c r="D37572" s="32"/>
      <c r="G37572" s="32"/>
      <c r="I37572" s="7"/>
      <c r="J37572" s="7"/>
      <c r="K37572" s="7"/>
      <c r="N37572" s="7"/>
    </row>
    <row r="37573" spans="4:14" s="1" customFormat="1">
      <c r="D37573" s="32"/>
      <c r="G37573" s="32"/>
      <c r="I37573" s="7"/>
      <c r="J37573" s="7"/>
      <c r="K37573" s="7"/>
      <c r="N37573" s="7"/>
    </row>
    <row r="37574" spans="4:14" s="1" customFormat="1">
      <c r="D37574" s="32"/>
      <c r="G37574" s="32"/>
      <c r="I37574" s="7"/>
      <c r="J37574" s="7"/>
      <c r="K37574" s="7"/>
      <c r="N37574" s="7"/>
    </row>
    <row r="37575" spans="4:14" s="1" customFormat="1">
      <c r="D37575" s="32"/>
      <c r="G37575" s="32"/>
      <c r="I37575" s="7"/>
      <c r="J37575" s="7"/>
      <c r="K37575" s="7"/>
      <c r="N37575" s="7"/>
    </row>
    <row r="37576" spans="4:14" s="1" customFormat="1">
      <c r="D37576" s="32"/>
      <c r="G37576" s="32"/>
      <c r="I37576" s="7"/>
      <c r="J37576" s="7"/>
      <c r="K37576" s="7"/>
      <c r="N37576" s="7"/>
    </row>
    <row r="37577" spans="4:14" s="1" customFormat="1">
      <c r="D37577" s="32"/>
      <c r="G37577" s="32"/>
      <c r="I37577" s="7"/>
      <c r="J37577" s="7"/>
      <c r="K37577" s="7"/>
      <c r="N37577" s="7"/>
    </row>
    <row r="37578" spans="4:14" s="1" customFormat="1">
      <c r="D37578" s="32"/>
      <c r="G37578" s="32"/>
      <c r="I37578" s="7"/>
      <c r="J37578" s="7"/>
      <c r="K37578" s="7"/>
      <c r="N37578" s="7"/>
    </row>
    <row r="37579" spans="4:14" s="1" customFormat="1">
      <c r="D37579" s="32"/>
      <c r="G37579" s="32"/>
      <c r="I37579" s="7"/>
      <c r="J37579" s="7"/>
      <c r="K37579" s="7"/>
      <c r="N37579" s="7"/>
    </row>
    <row r="37580" spans="4:14" s="1" customFormat="1">
      <c r="D37580" s="32"/>
      <c r="G37580" s="32"/>
      <c r="I37580" s="7"/>
      <c r="J37580" s="7"/>
      <c r="K37580" s="7"/>
      <c r="N37580" s="7"/>
    </row>
    <row r="37581" spans="4:14" s="1" customFormat="1">
      <c r="D37581" s="32"/>
      <c r="G37581" s="32"/>
      <c r="I37581" s="7"/>
      <c r="J37581" s="7"/>
      <c r="K37581" s="7"/>
      <c r="N37581" s="7"/>
    </row>
    <row r="37582" spans="4:14" s="1" customFormat="1">
      <c r="D37582" s="32"/>
      <c r="G37582" s="32"/>
      <c r="I37582" s="7"/>
      <c r="J37582" s="7"/>
      <c r="K37582" s="7"/>
      <c r="N37582" s="7"/>
    </row>
    <row r="37583" spans="4:14" s="1" customFormat="1">
      <c r="D37583" s="32"/>
      <c r="G37583" s="32"/>
      <c r="I37583" s="7"/>
      <c r="J37583" s="7"/>
      <c r="K37583" s="7"/>
      <c r="N37583" s="7"/>
    </row>
    <row r="37584" spans="4:14" s="1" customFormat="1">
      <c r="D37584" s="32"/>
      <c r="G37584" s="32"/>
      <c r="I37584" s="7"/>
      <c r="J37584" s="7"/>
      <c r="K37584" s="7"/>
      <c r="N37584" s="7"/>
    </row>
    <row r="37585" spans="4:14" s="1" customFormat="1">
      <c r="D37585" s="32"/>
      <c r="G37585" s="32"/>
      <c r="I37585" s="7"/>
      <c r="J37585" s="7"/>
      <c r="K37585" s="7"/>
      <c r="N37585" s="7"/>
    </row>
    <row r="37586" spans="4:14" s="1" customFormat="1">
      <c r="D37586" s="32"/>
      <c r="G37586" s="32"/>
      <c r="I37586" s="7"/>
      <c r="J37586" s="7"/>
      <c r="K37586" s="7"/>
      <c r="N37586" s="7"/>
    </row>
    <row r="37587" spans="4:14" s="1" customFormat="1">
      <c r="D37587" s="32"/>
      <c r="G37587" s="32"/>
      <c r="I37587" s="7"/>
      <c r="J37587" s="7"/>
      <c r="K37587" s="7"/>
      <c r="N37587" s="7"/>
    </row>
    <row r="37588" spans="4:14" s="1" customFormat="1">
      <c r="D37588" s="32"/>
      <c r="G37588" s="32"/>
      <c r="I37588" s="7"/>
      <c r="J37588" s="7"/>
      <c r="K37588" s="7"/>
      <c r="N37588" s="7"/>
    </row>
    <row r="37589" spans="4:14" s="1" customFormat="1">
      <c r="D37589" s="32"/>
      <c r="G37589" s="32"/>
      <c r="I37589" s="7"/>
      <c r="J37589" s="7"/>
      <c r="K37589" s="7"/>
      <c r="N37589" s="7"/>
    </row>
    <row r="37590" spans="4:14" s="1" customFormat="1">
      <c r="D37590" s="32"/>
      <c r="G37590" s="32"/>
      <c r="I37590" s="7"/>
      <c r="J37590" s="7"/>
      <c r="K37590" s="7"/>
      <c r="N37590" s="7"/>
    </row>
    <row r="37591" spans="4:14" s="1" customFormat="1">
      <c r="D37591" s="32"/>
      <c r="G37591" s="32"/>
      <c r="I37591" s="7"/>
      <c r="J37591" s="7"/>
      <c r="K37591" s="7"/>
      <c r="N37591" s="7"/>
    </row>
    <row r="37592" spans="4:14" s="1" customFormat="1">
      <c r="D37592" s="32"/>
      <c r="G37592" s="32"/>
      <c r="I37592" s="7"/>
      <c r="J37592" s="7"/>
      <c r="K37592" s="7"/>
      <c r="N37592" s="7"/>
    </row>
    <row r="37593" spans="4:14" s="1" customFormat="1">
      <c r="D37593" s="32"/>
      <c r="G37593" s="32"/>
      <c r="I37593" s="7"/>
      <c r="J37593" s="7"/>
      <c r="K37593" s="7"/>
      <c r="N37593" s="7"/>
    </row>
    <row r="37594" spans="4:14" s="1" customFormat="1">
      <c r="D37594" s="32"/>
      <c r="G37594" s="32"/>
      <c r="I37594" s="7"/>
      <c r="J37594" s="7"/>
      <c r="K37594" s="7"/>
      <c r="N37594" s="7"/>
    </row>
    <row r="37595" spans="4:14" s="1" customFormat="1">
      <c r="D37595" s="32"/>
      <c r="G37595" s="32"/>
      <c r="I37595" s="7"/>
      <c r="J37595" s="7"/>
      <c r="K37595" s="7"/>
      <c r="N37595" s="7"/>
    </row>
    <row r="37596" spans="4:14" s="1" customFormat="1">
      <c r="D37596" s="32"/>
      <c r="G37596" s="32"/>
      <c r="I37596" s="7"/>
      <c r="J37596" s="7"/>
      <c r="K37596" s="7"/>
      <c r="N37596" s="7"/>
    </row>
    <row r="37597" spans="4:14" s="1" customFormat="1">
      <c r="D37597" s="32"/>
      <c r="G37597" s="32"/>
      <c r="I37597" s="7"/>
      <c r="J37597" s="7"/>
      <c r="K37597" s="7"/>
      <c r="N37597" s="7"/>
    </row>
    <row r="37598" spans="4:14" s="1" customFormat="1">
      <c r="D37598" s="32"/>
      <c r="G37598" s="32"/>
      <c r="I37598" s="7"/>
      <c r="J37598" s="7"/>
      <c r="K37598" s="7"/>
      <c r="N37598" s="7"/>
    </row>
    <row r="37599" spans="4:14" s="1" customFormat="1">
      <c r="D37599" s="32"/>
      <c r="G37599" s="32"/>
      <c r="I37599" s="7"/>
      <c r="J37599" s="7"/>
      <c r="K37599" s="7"/>
      <c r="N37599" s="7"/>
    </row>
    <row r="37600" spans="4:14" s="1" customFormat="1">
      <c r="D37600" s="32"/>
      <c r="G37600" s="32"/>
      <c r="I37600" s="7"/>
      <c r="J37600" s="7"/>
      <c r="K37600" s="7"/>
      <c r="N37600" s="7"/>
    </row>
    <row r="37601" spans="4:14" s="1" customFormat="1">
      <c r="D37601" s="32"/>
      <c r="G37601" s="32"/>
      <c r="I37601" s="7"/>
      <c r="J37601" s="7"/>
      <c r="K37601" s="7"/>
      <c r="N37601" s="7"/>
    </row>
    <row r="37602" spans="4:14" s="1" customFormat="1">
      <c r="D37602" s="32"/>
      <c r="G37602" s="32"/>
      <c r="I37602" s="7"/>
      <c r="J37602" s="7"/>
      <c r="K37602" s="7"/>
      <c r="N37602" s="7"/>
    </row>
    <row r="37603" spans="4:14" s="1" customFormat="1">
      <c r="D37603" s="32"/>
      <c r="G37603" s="32"/>
      <c r="I37603" s="7"/>
      <c r="J37603" s="7"/>
      <c r="K37603" s="7"/>
      <c r="N37603" s="7"/>
    </row>
    <row r="37604" spans="4:14" s="1" customFormat="1">
      <c r="D37604" s="32"/>
      <c r="G37604" s="32"/>
      <c r="I37604" s="7"/>
      <c r="J37604" s="7"/>
      <c r="K37604" s="7"/>
      <c r="N37604" s="7"/>
    </row>
    <row r="37605" spans="4:14" s="1" customFormat="1">
      <c r="D37605" s="32"/>
      <c r="G37605" s="32"/>
      <c r="I37605" s="7"/>
      <c r="J37605" s="7"/>
      <c r="K37605" s="7"/>
      <c r="N37605" s="7"/>
    </row>
    <row r="37606" spans="4:14" s="1" customFormat="1">
      <c r="D37606" s="32"/>
      <c r="G37606" s="32"/>
      <c r="I37606" s="7"/>
      <c r="J37606" s="7"/>
      <c r="K37606" s="7"/>
      <c r="N37606" s="7"/>
    </row>
    <row r="37607" spans="4:14" s="1" customFormat="1">
      <c r="D37607" s="32"/>
      <c r="G37607" s="32"/>
      <c r="I37607" s="7"/>
      <c r="J37607" s="7"/>
      <c r="K37607" s="7"/>
      <c r="N37607" s="7"/>
    </row>
    <row r="37608" spans="4:14" s="1" customFormat="1">
      <c r="D37608" s="32"/>
      <c r="G37608" s="32"/>
      <c r="I37608" s="7"/>
      <c r="J37608" s="7"/>
      <c r="K37608" s="7"/>
      <c r="N37608" s="7"/>
    </row>
    <row r="37609" spans="4:14" s="1" customFormat="1">
      <c r="D37609" s="32"/>
      <c r="G37609" s="32"/>
      <c r="I37609" s="7"/>
      <c r="J37609" s="7"/>
      <c r="K37609" s="7"/>
      <c r="N37609" s="7"/>
    </row>
    <row r="37610" spans="4:14" s="1" customFormat="1">
      <c r="D37610" s="32"/>
      <c r="G37610" s="32"/>
      <c r="I37610" s="7"/>
      <c r="J37610" s="7"/>
      <c r="K37610" s="7"/>
      <c r="N37610" s="7"/>
    </row>
    <row r="37611" spans="4:14" s="1" customFormat="1">
      <c r="D37611" s="32"/>
      <c r="G37611" s="32"/>
      <c r="I37611" s="7"/>
      <c r="J37611" s="7"/>
      <c r="K37611" s="7"/>
      <c r="N37611" s="7"/>
    </row>
    <row r="37612" spans="4:14" s="1" customFormat="1">
      <c r="D37612" s="32"/>
      <c r="G37612" s="32"/>
      <c r="I37612" s="7"/>
      <c r="J37612" s="7"/>
      <c r="K37612" s="7"/>
      <c r="N37612" s="7"/>
    </row>
    <row r="37613" spans="4:14" s="1" customFormat="1">
      <c r="D37613" s="32"/>
      <c r="G37613" s="32"/>
      <c r="I37613" s="7"/>
      <c r="J37613" s="7"/>
      <c r="K37613" s="7"/>
      <c r="N37613" s="7"/>
    </row>
    <row r="37614" spans="4:14" s="1" customFormat="1">
      <c r="D37614" s="32"/>
      <c r="G37614" s="32"/>
      <c r="I37614" s="7"/>
      <c r="J37614" s="7"/>
      <c r="K37614" s="7"/>
      <c r="N37614" s="7"/>
    </row>
    <row r="37615" spans="4:14" s="1" customFormat="1">
      <c r="D37615" s="32"/>
      <c r="G37615" s="32"/>
      <c r="I37615" s="7"/>
      <c r="J37615" s="7"/>
      <c r="K37615" s="7"/>
      <c r="N37615" s="7"/>
    </row>
    <row r="37616" spans="4:14" s="1" customFormat="1">
      <c r="D37616" s="32"/>
      <c r="G37616" s="32"/>
      <c r="I37616" s="7"/>
      <c r="J37616" s="7"/>
      <c r="K37616" s="7"/>
      <c r="N37616" s="7"/>
    </row>
    <row r="37617" spans="4:14" s="1" customFormat="1">
      <c r="D37617" s="32"/>
      <c r="G37617" s="32"/>
      <c r="I37617" s="7"/>
      <c r="J37617" s="7"/>
      <c r="K37617" s="7"/>
      <c r="N37617" s="7"/>
    </row>
    <row r="37618" spans="4:14" s="1" customFormat="1">
      <c r="D37618" s="32"/>
      <c r="G37618" s="32"/>
      <c r="I37618" s="7"/>
      <c r="J37618" s="7"/>
      <c r="K37618" s="7"/>
      <c r="N37618" s="7"/>
    </row>
    <row r="37619" spans="4:14" s="1" customFormat="1">
      <c r="D37619" s="32"/>
      <c r="G37619" s="32"/>
      <c r="I37619" s="7"/>
      <c r="J37619" s="7"/>
      <c r="K37619" s="7"/>
      <c r="N37619" s="7"/>
    </row>
    <row r="37620" spans="4:14" s="1" customFormat="1">
      <c r="D37620" s="32"/>
      <c r="G37620" s="32"/>
      <c r="I37620" s="7"/>
      <c r="J37620" s="7"/>
      <c r="K37620" s="7"/>
      <c r="N37620" s="7"/>
    </row>
    <row r="37621" spans="4:14" s="1" customFormat="1">
      <c r="D37621" s="32"/>
      <c r="G37621" s="32"/>
      <c r="I37621" s="7"/>
      <c r="J37621" s="7"/>
      <c r="K37621" s="7"/>
      <c r="N37621" s="7"/>
    </row>
    <row r="37622" spans="4:14" s="1" customFormat="1">
      <c r="D37622" s="32"/>
      <c r="G37622" s="32"/>
      <c r="I37622" s="7"/>
      <c r="J37622" s="7"/>
      <c r="K37622" s="7"/>
      <c r="N37622" s="7"/>
    </row>
    <row r="37623" spans="4:14" s="1" customFormat="1">
      <c r="D37623" s="32"/>
      <c r="G37623" s="32"/>
      <c r="I37623" s="7"/>
      <c r="J37623" s="7"/>
      <c r="K37623" s="7"/>
      <c r="N37623" s="7"/>
    </row>
    <row r="37624" spans="4:14" s="1" customFormat="1">
      <c r="D37624" s="32"/>
      <c r="G37624" s="32"/>
      <c r="I37624" s="7"/>
      <c r="J37624" s="7"/>
      <c r="K37624" s="7"/>
      <c r="N37624" s="7"/>
    </row>
    <row r="37625" spans="4:14" s="1" customFormat="1">
      <c r="D37625" s="32"/>
      <c r="G37625" s="32"/>
      <c r="I37625" s="7"/>
      <c r="J37625" s="7"/>
      <c r="K37625" s="7"/>
      <c r="N37625" s="7"/>
    </row>
    <row r="37626" spans="4:14" s="1" customFormat="1">
      <c r="D37626" s="32"/>
      <c r="G37626" s="32"/>
      <c r="I37626" s="7"/>
      <c r="J37626" s="7"/>
      <c r="K37626" s="7"/>
      <c r="N37626" s="7"/>
    </row>
    <row r="37627" spans="4:14" s="1" customFormat="1">
      <c r="D37627" s="32"/>
      <c r="G37627" s="32"/>
      <c r="I37627" s="7"/>
      <c r="J37627" s="7"/>
      <c r="K37627" s="7"/>
      <c r="N37627" s="7"/>
    </row>
    <row r="37628" spans="4:14" s="1" customFormat="1">
      <c r="D37628" s="32"/>
      <c r="G37628" s="32"/>
      <c r="I37628" s="7"/>
      <c r="J37628" s="7"/>
      <c r="K37628" s="7"/>
      <c r="N37628" s="7"/>
    </row>
    <row r="37629" spans="4:14" s="1" customFormat="1">
      <c r="D37629" s="32"/>
      <c r="G37629" s="32"/>
      <c r="I37629" s="7"/>
      <c r="J37629" s="7"/>
      <c r="K37629" s="7"/>
      <c r="N37629" s="7"/>
    </row>
    <row r="37630" spans="4:14" s="1" customFormat="1">
      <c r="D37630" s="32"/>
      <c r="G37630" s="32"/>
      <c r="I37630" s="7"/>
      <c r="J37630" s="7"/>
      <c r="K37630" s="7"/>
      <c r="N37630" s="7"/>
    </row>
    <row r="37631" spans="4:14" s="1" customFormat="1">
      <c r="D37631" s="32"/>
      <c r="G37631" s="32"/>
      <c r="I37631" s="7"/>
      <c r="J37631" s="7"/>
      <c r="K37631" s="7"/>
      <c r="N37631" s="7"/>
    </row>
    <row r="37632" spans="4:14" s="1" customFormat="1">
      <c r="D37632" s="32"/>
      <c r="G37632" s="32"/>
      <c r="I37632" s="7"/>
      <c r="J37632" s="7"/>
      <c r="K37632" s="7"/>
      <c r="N37632" s="7"/>
    </row>
    <row r="37633" spans="4:14" s="1" customFormat="1">
      <c r="D37633" s="32"/>
      <c r="G37633" s="32"/>
      <c r="I37633" s="7"/>
      <c r="J37633" s="7"/>
      <c r="K37633" s="7"/>
      <c r="N37633" s="7"/>
    </row>
    <row r="37634" spans="4:14" s="1" customFormat="1">
      <c r="D37634" s="32"/>
      <c r="G37634" s="32"/>
      <c r="I37634" s="7"/>
      <c r="J37634" s="7"/>
      <c r="K37634" s="7"/>
      <c r="N37634" s="7"/>
    </row>
    <row r="37635" spans="4:14" s="1" customFormat="1">
      <c r="D37635" s="32"/>
      <c r="G37635" s="32"/>
      <c r="I37635" s="7"/>
      <c r="J37635" s="7"/>
      <c r="K37635" s="7"/>
      <c r="N37635" s="7"/>
    </row>
    <row r="37636" spans="4:14" s="1" customFormat="1">
      <c r="D37636" s="32"/>
      <c r="G37636" s="32"/>
      <c r="I37636" s="7"/>
      <c r="J37636" s="7"/>
      <c r="K37636" s="7"/>
      <c r="N37636" s="7"/>
    </row>
    <row r="37637" spans="4:14" s="1" customFormat="1">
      <c r="D37637" s="32"/>
      <c r="G37637" s="32"/>
      <c r="I37637" s="7"/>
      <c r="J37637" s="7"/>
      <c r="K37637" s="7"/>
      <c r="N37637" s="7"/>
    </row>
    <row r="37638" spans="4:14" s="1" customFormat="1">
      <c r="D37638" s="32"/>
      <c r="G37638" s="32"/>
      <c r="I37638" s="7"/>
      <c r="J37638" s="7"/>
      <c r="K37638" s="7"/>
      <c r="N37638" s="7"/>
    </row>
    <row r="37639" spans="4:14" s="1" customFormat="1">
      <c r="D37639" s="32"/>
      <c r="G37639" s="32"/>
      <c r="I37639" s="7"/>
      <c r="J37639" s="7"/>
      <c r="K37639" s="7"/>
      <c r="N37639" s="7"/>
    </row>
    <row r="37640" spans="4:14" s="1" customFormat="1">
      <c r="D37640" s="32"/>
      <c r="G37640" s="32"/>
      <c r="I37640" s="7"/>
      <c r="J37640" s="7"/>
      <c r="K37640" s="7"/>
      <c r="N37640" s="7"/>
    </row>
    <row r="37641" spans="4:14" s="1" customFormat="1">
      <c r="D37641" s="32"/>
      <c r="G37641" s="32"/>
      <c r="I37641" s="7"/>
      <c r="J37641" s="7"/>
      <c r="K37641" s="7"/>
      <c r="N37641" s="7"/>
    </row>
    <row r="37642" spans="4:14" s="1" customFormat="1">
      <c r="D37642" s="32"/>
      <c r="G37642" s="32"/>
      <c r="I37642" s="7"/>
      <c r="J37642" s="7"/>
      <c r="K37642" s="7"/>
      <c r="N37642" s="7"/>
    </row>
    <row r="37643" spans="4:14" s="1" customFormat="1">
      <c r="D37643" s="32"/>
      <c r="G37643" s="32"/>
      <c r="I37643" s="7"/>
      <c r="J37643" s="7"/>
      <c r="K37643" s="7"/>
      <c r="N37643" s="7"/>
    </row>
    <row r="37644" spans="4:14" s="1" customFormat="1">
      <c r="D37644" s="32"/>
      <c r="G37644" s="32"/>
      <c r="I37644" s="7"/>
      <c r="J37644" s="7"/>
      <c r="K37644" s="7"/>
      <c r="N37644" s="7"/>
    </row>
    <row r="37645" spans="4:14" s="1" customFormat="1">
      <c r="D37645" s="32"/>
      <c r="G37645" s="32"/>
      <c r="I37645" s="7"/>
      <c r="J37645" s="7"/>
      <c r="K37645" s="7"/>
      <c r="N37645" s="7"/>
    </row>
    <row r="37646" spans="4:14" s="1" customFormat="1">
      <c r="D37646" s="32"/>
      <c r="G37646" s="32"/>
      <c r="I37646" s="7"/>
      <c r="J37646" s="7"/>
      <c r="K37646" s="7"/>
      <c r="N37646" s="7"/>
    </row>
    <row r="37647" spans="4:14" s="1" customFormat="1">
      <c r="D37647" s="32"/>
      <c r="G37647" s="32"/>
      <c r="I37647" s="7"/>
      <c r="J37647" s="7"/>
      <c r="K37647" s="7"/>
      <c r="N37647" s="7"/>
    </row>
    <row r="37648" spans="4:14" s="1" customFormat="1">
      <c r="D37648" s="32"/>
      <c r="G37648" s="32"/>
      <c r="I37648" s="7"/>
      <c r="J37648" s="7"/>
      <c r="K37648" s="7"/>
      <c r="N37648" s="7"/>
    </row>
    <row r="37649" spans="4:14" s="1" customFormat="1">
      <c r="D37649" s="32"/>
      <c r="G37649" s="32"/>
      <c r="I37649" s="7"/>
      <c r="J37649" s="7"/>
      <c r="K37649" s="7"/>
      <c r="N37649" s="7"/>
    </row>
    <row r="37650" spans="4:14" s="1" customFormat="1">
      <c r="D37650" s="32"/>
      <c r="G37650" s="32"/>
      <c r="I37650" s="7"/>
      <c r="J37650" s="7"/>
      <c r="K37650" s="7"/>
      <c r="N37650" s="7"/>
    </row>
    <row r="37651" spans="4:14" s="1" customFormat="1">
      <c r="D37651" s="32"/>
      <c r="G37651" s="32"/>
      <c r="I37651" s="7"/>
      <c r="J37651" s="7"/>
      <c r="K37651" s="7"/>
      <c r="N37651" s="7"/>
    </row>
    <row r="37652" spans="4:14" s="1" customFormat="1">
      <c r="D37652" s="32"/>
      <c r="G37652" s="32"/>
      <c r="I37652" s="7"/>
      <c r="J37652" s="7"/>
      <c r="K37652" s="7"/>
      <c r="N37652" s="7"/>
    </row>
    <row r="37653" spans="4:14" s="1" customFormat="1">
      <c r="D37653" s="32"/>
      <c r="G37653" s="32"/>
      <c r="I37653" s="7"/>
      <c r="J37653" s="7"/>
      <c r="K37653" s="7"/>
      <c r="N37653" s="7"/>
    </row>
    <row r="37654" spans="4:14" s="1" customFormat="1">
      <c r="D37654" s="32"/>
      <c r="G37654" s="32"/>
      <c r="I37654" s="7"/>
      <c r="J37654" s="7"/>
      <c r="K37654" s="7"/>
      <c r="N37654" s="7"/>
    </row>
    <row r="37655" spans="4:14" s="1" customFormat="1">
      <c r="D37655" s="32"/>
      <c r="G37655" s="32"/>
      <c r="I37655" s="7"/>
      <c r="J37655" s="7"/>
      <c r="K37655" s="7"/>
      <c r="N37655" s="7"/>
    </row>
    <row r="37656" spans="4:14" s="1" customFormat="1">
      <c r="D37656" s="32"/>
      <c r="G37656" s="32"/>
      <c r="I37656" s="7"/>
      <c r="J37656" s="7"/>
      <c r="K37656" s="7"/>
      <c r="N37656" s="7"/>
    </row>
    <row r="37657" spans="4:14" s="1" customFormat="1">
      <c r="D37657" s="32"/>
      <c r="G37657" s="32"/>
      <c r="I37657" s="7"/>
      <c r="J37657" s="7"/>
      <c r="K37657" s="7"/>
      <c r="N37657" s="7"/>
    </row>
    <row r="37658" spans="4:14" s="1" customFormat="1">
      <c r="D37658" s="32"/>
      <c r="G37658" s="32"/>
      <c r="I37658" s="7"/>
      <c r="J37658" s="7"/>
      <c r="K37658" s="7"/>
      <c r="N37658" s="7"/>
    </row>
    <row r="37659" spans="4:14" s="1" customFormat="1">
      <c r="D37659" s="32"/>
      <c r="G37659" s="32"/>
      <c r="I37659" s="7"/>
      <c r="J37659" s="7"/>
      <c r="K37659" s="7"/>
      <c r="N37659" s="7"/>
    </row>
    <row r="37660" spans="4:14" s="1" customFormat="1">
      <c r="D37660" s="32"/>
      <c r="G37660" s="32"/>
      <c r="I37660" s="7"/>
      <c r="J37660" s="7"/>
      <c r="K37660" s="7"/>
      <c r="N37660" s="7"/>
    </row>
    <row r="37661" spans="4:14" s="1" customFormat="1">
      <c r="D37661" s="32"/>
      <c r="G37661" s="32"/>
      <c r="I37661" s="7"/>
      <c r="J37661" s="7"/>
      <c r="K37661" s="7"/>
      <c r="N37661" s="7"/>
    </row>
    <row r="37662" spans="4:14" s="1" customFormat="1">
      <c r="D37662" s="32"/>
      <c r="G37662" s="32"/>
      <c r="I37662" s="7"/>
      <c r="J37662" s="7"/>
      <c r="K37662" s="7"/>
      <c r="N37662" s="7"/>
    </row>
    <row r="37663" spans="4:14" s="1" customFormat="1">
      <c r="D37663" s="32"/>
      <c r="G37663" s="32"/>
      <c r="I37663" s="7"/>
      <c r="J37663" s="7"/>
      <c r="K37663" s="7"/>
      <c r="N37663" s="7"/>
    </row>
    <row r="37664" spans="4:14" s="1" customFormat="1">
      <c r="D37664" s="32"/>
      <c r="G37664" s="32"/>
      <c r="I37664" s="7"/>
      <c r="J37664" s="7"/>
      <c r="K37664" s="7"/>
      <c r="N37664" s="7"/>
    </row>
    <row r="37665" spans="4:14" s="1" customFormat="1">
      <c r="D37665" s="32"/>
      <c r="G37665" s="32"/>
      <c r="I37665" s="7"/>
      <c r="J37665" s="7"/>
      <c r="K37665" s="7"/>
      <c r="N37665" s="7"/>
    </row>
    <row r="37666" spans="4:14" s="1" customFormat="1">
      <c r="D37666" s="32"/>
      <c r="G37666" s="32"/>
      <c r="I37666" s="7"/>
      <c r="J37666" s="7"/>
      <c r="K37666" s="7"/>
      <c r="N37666" s="7"/>
    </row>
    <row r="37667" spans="4:14" s="1" customFormat="1">
      <c r="D37667" s="32"/>
      <c r="G37667" s="32"/>
      <c r="I37667" s="7"/>
      <c r="J37667" s="7"/>
      <c r="K37667" s="7"/>
      <c r="N37667" s="7"/>
    </row>
    <row r="37668" spans="4:14" s="1" customFormat="1">
      <c r="D37668" s="32"/>
      <c r="G37668" s="32"/>
      <c r="I37668" s="7"/>
      <c r="J37668" s="7"/>
      <c r="K37668" s="7"/>
      <c r="N37668" s="7"/>
    </row>
    <row r="37669" spans="4:14" s="1" customFormat="1">
      <c r="D37669" s="32"/>
      <c r="G37669" s="32"/>
      <c r="I37669" s="7"/>
      <c r="J37669" s="7"/>
      <c r="K37669" s="7"/>
      <c r="N37669" s="7"/>
    </row>
    <row r="37670" spans="4:14" s="1" customFormat="1">
      <c r="D37670" s="32"/>
      <c r="G37670" s="32"/>
      <c r="I37670" s="7"/>
      <c r="J37670" s="7"/>
      <c r="K37670" s="7"/>
      <c r="N37670" s="7"/>
    </row>
    <row r="37671" spans="4:14" s="1" customFormat="1">
      <c r="D37671" s="32"/>
      <c r="G37671" s="32"/>
      <c r="I37671" s="7"/>
      <c r="J37671" s="7"/>
      <c r="K37671" s="7"/>
      <c r="N37671" s="7"/>
    </row>
    <row r="37672" spans="4:14" s="1" customFormat="1">
      <c r="D37672" s="32"/>
      <c r="G37672" s="32"/>
      <c r="I37672" s="7"/>
      <c r="J37672" s="7"/>
      <c r="K37672" s="7"/>
      <c r="N37672" s="7"/>
    </row>
    <row r="37673" spans="4:14" s="1" customFormat="1">
      <c r="D37673" s="32"/>
      <c r="G37673" s="32"/>
      <c r="I37673" s="7"/>
      <c r="J37673" s="7"/>
      <c r="K37673" s="7"/>
      <c r="N37673" s="7"/>
    </row>
    <row r="37674" spans="4:14" s="1" customFormat="1">
      <c r="D37674" s="32"/>
      <c r="G37674" s="32"/>
      <c r="I37674" s="7"/>
      <c r="J37674" s="7"/>
      <c r="K37674" s="7"/>
      <c r="N37674" s="7"/>
    </row>
    <row r="37675" spans="4:14" s="1" customFormat="1">
      <c r="D37675" s="32"/>
      <c r="G37675" s="32"/>
      <c r="I37675" s="7"/>
      <c r="J37675" s="7"/>
      <c r="K37675" s="7"/>
      <c r="N37675" s="7"/>
    </row>
    <row r="37676" spans="4:14" s="1" customFormat="1">
      <c r="D37676" s="32"/>
      <c r="G37676" s="32"/>
      <c r="I37676" s="7"/>
      <c r="J37676" s="7"/>
      <c r="K37676" s="7"/>
      <c r="N37676" s="7"/>
    </row>
    <row r="37677" spans="4:14" s="1" customFormat="1">
      <c r="D37677" s="32"/>
      <c r="G37677" s="32"/>
      <c r="I37677" s="7"/>
      <c r="J37677" s="7"/>
      <c r="K37677" s="7"/>
      <c r="N37677" s="7"/>
    </row>
    <row r="37678" spans="4:14" s="1" customFormat="1">
      <c r="D37678" s="32"/>
      <c r="G37678" s="32"/>
      <c r="I37678" s="7"/>
      <c r="J37678" s="7"/>
      <c r="K37678" s="7"/>
      <c r="N37678" s="7"/>
    </row>
    <row r="37679" spans="4:14" s="1" customFormat="1">
      <c r="D37679" s="32"/>
      <c r="G37679" s="32"/>
      <c r="I37679" s="7"/>
      <c r="J37679" s="7"/>
      <c r="K37679" s="7"/>
      <c r="N37679" s="7"/>
    </row>
    <row r="37680" spans="4:14" s="1" customFormat="1">
      <c r="D37680" s="32"/>
      <c r="G37680" s="32"/>
      <c r="I37680" s="7"/>
      <c r="J37680" s="7"/>
      <c r="K37680" s="7"/>
      <c r="N37680" s="7"/>
    </row>
    <row r="37681" spans="4:14" s="1" customFormat="1">
      <c r="D37681" s="32"/>
      <c r="G37681" s="32"/>
      <c r="I37681" s="7"/>
      <c r="J37681" s="7"/>
      <c r="K37681" s="7"/>
      <c r="N37681" s="7"/>
    </row>
    <row r="37682" spans="4:14" s="1" customFormat="1">
      <c r="D37682" s="32"/>
      <c r="G37682" s="32"/>
      <c r="I37682" s="7"/>
      <c r="J37682" s="7"/>
      <c r="K37682" s="7"/>
      <c r="N37682" s="7"/>
    </row>
    <row r="37683" spans="4:14" s="1" customFormat="1">
      <c r="D37683" s="32"/>
      <c r="G37683" s="32"/>
      <c r="I37683" s="7"/>
      <c r="J37683" s="7"/>
      <c r="K37683" s="7"/>
      <c r="N37683" s="7"/>
    </row>
    <row r="37684" spans="4:14" s="1" customFormat="1">
      <c r="D37684" s="32"/>
      <c r="G37684" s="32"/>
      <c r="I37684" s="7"/>
      <c r="J37684" s="7"/>
      <c r="K37684" s="7"/>
      <c r="N37684" s="7"/>
    </row>
    <row r="37685" spans="4:14" s="1" customFormat="1">
      <c r="D37685" s="32"/>
      <c r="G37685" s="32"/>
      <c r="I37685" s="7"/>
      <c r="J37685" s="7"/>
      <c r="K37685" s="7"/>
      <c r="N37685" s="7"/>
    </row>
    <row r="37686" spans="4:14" s="1" customFormat="1">
      <c r="D37686" s="32"/>
      <c r="G37686" s="32"/>
      <c r="I37686" s="7"/>
      <c r="J37686" s="7"/>
      <c r="K37686" s="7"/>
      <c r="N37686" s="7"/>
    </row>
    <row r="37687" spans="4:14" s="1" customFormat="1">
      <c r="D37687" s="32"/>
      <c r="G37687" s="32"/>
      <c r="I37687" s="7"/>
      <c r="J37687" s="7"/>
      <c r="K37687" s="7"/>
      <c r="N37687" s="7"/>
    </row>
    <row r="37688" spans="4:14" s="1" customFormat="1">
      <c r="D37688" s="32"/>
      <c r="G37688" s="32"/>
      <c r="I37688" s="7"/>
      <c r="J37688" s="7"/>
      <c r="K37688" s="7"/>
      <c r="N37688" s="7"/>
    </row>
    <row r="37689" spans="4:14" s="1" customFormat="1">
      <c r="D37689" s="32"/>
      <c r="G37689" s="32"/>
      <c r="I37689" s="7"/>
      <c r="J37689" s="7"/>
      <c r="K37689" s="7"/>
      <c r="N37689" s="7"/>
    </row>
    <row r="37690" spans="4:14" s="1" customFormat="1">
      <c r="D37690" s="32"/>
      <c r="G37690" s="32"/>
      <c r="I37690" s="7"/>
      <c r="J37690" s="7"/>
      <c r="K37690" s="7"/>
      <c r="N37690" s="7"/>
    </row>
    <row r="37691" spans="4:14" s="1" customFormat="1">
      <c r="D37691" s="32"/>
      <c r="G37691" s="32"/>
      <c r="I37691" s="7"/>
      <c r="J37691" s="7"/>
      <c r="K37691" s="7"/>
      <c r="N37691" s="7"/>
    </row>
    <row r="37692" spans="4:14" s="1" customFormat="1">
      <c r="D37692" s="32"/>
      <c r="G37692" s="32"/>
      <c r="I37692" s="7"/>
      <c r="J37692" s="7"/>
      <c r="K37692" s="7"/>
      <c r="N37692" s="7"/>
    </row>
    <row r="37693" spans="4:14" s="1" customFormat="1">
      <c r="D37693" s="32"/>
      <c r="G37693" s="32"/>
      <c r="I37693" s="7"/>
      <c r="J37693" s="7"/>
      <c r="K37693" s="7"/>
      <c r="N37693" s="7"/>
    </row>
    <row r="37694" spans="4:14" s="1" customFormat="1">
      <c r="D37694" s="32"/>
      <c r="G37694" s="32"/>
      <c r="I37694" s="7"/>
      <c r="J37694" s="7"/>
      <c r="K37694" s="7"/>
      <c r="N37694" s="7"/>
    </row>
    <row r="37695" spans="4:14" s="1" customFormat="1">
      <c r="D37695" s="32"/>
      <c r="G37695" s="32"/>
      <c r="I37695" s="7"/>
      <c r="J37695" s="7"/>
      <c r="K37695" s="7"/>
      <c r="N37695" s="7"/>
    </row>
    <row r="37696" spans="4:14" s="1" customFormat="1">
      <c r="D37696" s="32"/>
      <c r="G37696" s="32"/>
      <c r="I37696" s="7"/>
      <c r="J37696" s="7"/>
      <c r="K37696" s="7"/>
      <c r="N37696" s="7"/>
    </row>
    <row r="37697" spans="4:14" s="1" customFormat="1">
      <c r="D37697" s="32"/>
      <c r="G37697" s="32"/>
      <c r="I37697" s="7"/>
      <c r="J37697" s="7"/>
      <c r="K37697" s="7"/>
      <c r="N37697" s="7"/>
    </row>
    <row r="37698" spans="4:14" s="1" customFormat="1">
      <c r="D37698" s="32"/>
      <c r="G37698" s="32"/>
      <c r="I37698" s="7"/>
      <c r="J37698" s="7"/>
      <c r="K37698" s="7"/>
      <c r="N37698" s="7"/>
    </row>
    <row r="37699" spans="4:14" s="1" customFormat="1">
      <c r="D37699" s="32"/>
      <c r="G37699" s="32"/>
      <c r="I37699" s="7"/>
      <c r="J37699" s="7"/>
      <c r="K37699" s="7"/>
      <c r="N37699" s="7"/>
    </row>
    <row r="37700" spans="4:14" s="1" customFormat="1">
      <c r="D37700" s="32"/>
      <c r="G37700" s="32"/>
      <c r="I37700" s="7"/>
      <c r="J37700" s="7"/>
      <c r="K37700" s="7"/>
      <c r="N37700" s="7"/>
    </row>
    <row r="37701" spans="4:14" s="1" customFormat="1">
      <c r="D37701" s="32"/>
      <c r="G37701" s="32"/>
      <c r="I37701" s="7"/>
      <c r="J37701" s="7"/>
      <c r="K37701" s="7"/>
      <c r="N37701" s="7"/>
    </row>
    <row r="37702" spans="4:14" s="1" customFormat="1">
      <c r="D37702" s="32"/>
      <c r="G37702" s="32"/>
      <c r="I37702" s="7"/>
      <c r="J37702" s="7"/>
      <c r="K37702" s="7"/>
      <c r="N37702" s="7"/>
    </row>
    <row r="37703" spans="4:14" s="1" customFormat="1">
      <c r="D37703" s="32"/>
      <c r="G37703" s="32"/>
      <c r="I37703" s="7"/>
      <c r="J37703" s="7"/>
      <c r="K37703" s="7"/>
      <c r="N37703" s="7"/>
    </row>
    <row r="37704" spans="4:14" s="1" customFormat="1">
      <c r="D37704" s="32"/>
      <c r="G37704" s="32"/>
      <c r="I37704" s="7"/>
      <c r="J37704" s="7"/>
      <c r="K37704" s="7"/>
      <c r="N37704" s="7"/>
    </row>
    <row r="37705" spans="4:14" s="1" customFormat="1">
      <c r="D37705" s="32"/>
      <c r="G37705" s="32"/>
      <c r="I37705" s="7"/>
      <c r="J37705" s="7"/>
      <c r="K37705" s="7"/>
      <c r="N37705" s="7"/>
    </row>
    <row r="37706" spans="4:14" s="1" customFormat="1">
      <c r="D37706" s="32"/>
      <c r="G37706" s="32"/>
      <c r="I37706" s="7"/>
      <c r="J37706" s="7"/>
      <c r="K37706" s="7"/>
      <c r="N37706" s="7"/>
    </row>
    <row r="37707" spans="4:14" s="1" customFormat="1">
      <c r="D37707" s="32"/>
      <c r="G37707" s="32"/>
      <c r="I37707" s="7"/>
      <c r="J37707" s="7"/>
      <c r="K37707" s="7"/>
      <c r="N37707" s="7"/>
    </row>
    <row r="37708" spans="4:14" s="1" customFormat="1">
      <c r="D37708" s="32"/>
      <c r="G37708" s="32"/>
      <c r="I37708" s="7"/>
      <c r="J37708" s="7"/>
      <c r="K37708" s="7"/>
      <c r="N37708" s="7"/>
    </row>
    <row r="37709" spans="4:14" s="1" customFormat="1">
      <c r="D37709" s="32"/>
      <c r="G37709" s="32"/>
      <c r="I37709" s="7"/>
      <c r="J37709" s="7"/>
      <c r="K37709" s="7"/>
      <c r="N37709" s="7"/>
    </row>
    <row r="37710" spans="4:14" s="1" customFormat="1">
      <c r="D37710" s="32"/>
      <c r="G37710" s="32"/>
      <c r="I37710" s="7"/>
      <c r="J37710" s="7"/>
      <c r="K37710" s="7"/>
      <c r="N37710" s="7"/>
    </row>
    <row r="37711" spans="4:14" s="1" customFormat="1">
      <c r="D37711" s="32"/>
      <c r="G37711" s="32"/>
      <c r="I37711" s="7"/>
      <c r="J37711" s="7"/>
      <c r="K37711" s="7"/>
      <c r="N37711" s="7"/>
    </row>
    <row r="37712" spans="4:14" s="1" customFormat="1">
      <c r="D37712" s="32"/>
      <c r="G37712" s="32"/>
      <c r="I37712" s="7"/>
      <c r="J37712" s="7"/>
      <c r="K37712" s="7"/>
      <c r="N37712" s="7"/>
    </row>
    <row r="37713" spans="4:14" s="1" customFormat="1">
      <c r="D37713" s="32"/>
      <c r="G37713" s="32"/>
      <c r="I37713" s="7"/>
      <c r="J37713" s="7"/>
      <c r="K37713" s="7"/>
      <c r="N37713" s="7"/>
    </row>
    <row r="37714" spans="4:14" s="1" customFormat="1">
      <c r="D37714" s="32"/>
      <c r="G37714" s="32"/>
      <c r="I37714" s="7"/>
      <c r="J37714" s="7"/>
      <c r="K37714" s="7"/>
      <c r="N37714" s="7"/>
    </row>
    <row r="37715" spans="4:14" s="1" customFormat="1">
      <c r="D37715" s="32"/>
      <c r="G37715" s="32"/>
      <c r="I37715" s="7"/>
      <c r="J37715" s="7"/>
      <c r="K37715" s="7"/>
      <c r="N37715" s="7"/>
    </row>
    <row r="37716" spans="4:14" s="1" customFormat="1">
      <c r="D37716" s="32"/>
      <c r="G37716" s="32"/>
      <c r="I37716" s="7"/>
      <c r="J37716" s="7"/>
      <c r="K37716" s="7"/>
      <c r="N37716" s="7"/>
    </row>
    <row r="37717" spans="4:14" s="1" customFormat="1">
      <c r="D37717" s="32"/>
      <c r="G37717" s="32"/>
      <c r="I37717" s="7"/>
      <c r="J37717" s="7"/>
      <c r="K37717" s="7"/>
      <c r="N37717" s="7"/>
    </row>
    <row r="37718" spans="4:14" s="1" customFormat="1">
      <c r="D37718" s="32"/>
      <c r="G37718" s="32"/>
      <c r="I37718" s="7"/>
      <c r="J37718" s="7"/>
      <c r="K37718" s="7"/>
      <c r="N37718" s="7"/>
    </row>
    <row r="37719" spans="4:14" s="1" customFormat="1">
      <c r="D37719" s="32"/>
      <c r="G37719" s="32"/>
      <c r="I37719" s="7"/>
      <c r="J37719" s="7"/>
      <c r="K37719" s="7"/>
      <c r="N37719" s="7"/>
    </row>
    <row r="37720" spans="4:14" s="1" customFormat="1">
      <c r="D37720" s="32"/>
      <c r="G37720" s="32"/>
      <c r="I37720" s="7"/>
      <c r="J37720" s="7"/>
      <c r="K37720" s="7"/>
      <c r="N37720" s="7"/>
    </row>
    <row r="37721" spans="4:14" s="1" customFormat="1">
      <c r="D37721" s="32"/>
      <c r="G37721" s="32"/>
      <c r="I37721" s="7"/>
      <c r="J37721" s="7"/>
      <c r="K37721" s="7"/>
      <c r="N37721" s="7"/>
    </row>
    <row r="37722" spans="4:14" s="1" customFormat="1">
      <c r="D37722" s="32"/>
      <c r="G37722" s="32"/>
      <c r="I37722" s="7"/>
      <c r="J37722" s="7"/>
      <c r="K37722" s="7"/>
      <c r="N37722" s="7"/>
    </row>
    <row r="37723" spans="4:14" s="1" customFormat="1">
      <c r="D37723" s="32"/>
      <c r="G37723" s="32"/>
      <c r="I37723" s="7"/>
      <c r="J37723" s="7"/>
      <c r="K37723" s="7"/>
      <c r="N37723" s="7"/>
    </row>
    <row r="37724" spans="4:14" s="1" customFormat="1">
      <c r="D37724" s="32"/>
      <c r="G37724" s="32"/>
      <c r="I37724" s="7"/>
      <c r="J37724" s="7"/>
      <c r="K37724" s="7"/>
      <c r="N37724" s="7"/>
    </row>
    <row r="37725" spans="4:14" s="1" customFormat="1">
      <c r="D37725" s="32"/>
      <c r="G37725" s="32"/>
      <c r="I37725" s="7"/>
      <c r="J37725" s="7"/>
      <c r="K37725" s="7"/>
      <c r="N37725" s="7"/>
    </row>
    <row r="37726" spans="4:14" s="1" customFormat="1">
      <c r="D37726" s="32"/>
      <c r="G37726" s="32"/>
      <c r="I37726" s="7"/>
      <c r="J37726" s="7"/>
      <c r="K37726" s="7"/>
      <c r="N37726" s="7"/>
    </row>
    <row r="37727" spans="4:14" s="1" customFormat="1">
      <c r="D37727" s="32"/>
      <c r="G37727" s="32"/>
      <c r="I37727" s="7"/>
      <c r="J37727" s="7"/>
      <c r="K37727" s="7"/>
      <c r="N37727" s="7"/>
    </row>
    <row r="37728" spans="4:14" s="1" customFormat="1">
      <c r="D37728" s="32"/>
      <c r="G37728" s="32"/>
      <c r="I37728" s="7"/>
      <c r="J37728" s="7"/>
      <c r="K37728" s="7"/>
      <c r="N37728" s="7"/>
    </row>
    <row r="37729" spans="4:14" s="1" customFormat="1">
      <c r="D37729" s="32"/>
      <c r="G37729" s="32"/>
      <c r="I37729" s="7"/>
      <c r="J37729" s="7"/>
      <c r="K37729" s="7"/>
      <c r="N37729" s="7"/>
    </row>
    <row r="37730" spans="4:14" s="1" customFormat="1">
      <c r="D37730" s="32"/>
      <c r="G37730" s="32"/>
      <c r="I37730" s="7"/>
      <c r="J37730" s="7"/>
      <c r="K37730" s="7"/>
      <c r="N37730" s="7"/>
    </row>
    <row r="37731" spans="4:14" s="1" customFormat="1">
      <c r="D37731" s="32"/>
      <c r="G37731" s="32"/>
      <c r="I37731" s="7"/>
      <c r="J37731" s="7"/>
      <c r="K37731" s="7"/>
      <c r="N37731" s="7"/>
    </row>
    <row r="37732" spans="4:14" s="1" customFormat="1">
      <c r="D37732" s="32"/>
      <c r="G37732" s="32"/>
      <c r="I37732" s="7"/>
      <c r="J37732" s="7"/>
      <c r="K37732" s="7"/>
      <c r="N37732" s="7"/>
    </row>
    <row r="37733" spans="4:14" s="1" customFormat="1">
      <c r="D37733" s="32"/>
      <c r="G37733" s="32"/>
      <c r="I37733" s="7"/>
      <c r="J37733" s="7"/>
      <c r="K37733" s="7"/>
      <c r="N37733" s="7"/>
    </row>
    <row r="37734" spans="4:14" s="1" customFormat="1">
      <c r="D37734" s="32"/>
      <c r="G37734" s="32"/>
      <c r="I37734" s="7"/>
      <c r="J37734" s="7"/>
      <c r="K37734" s="7"/>
      <c r="N37734" s="7"/>
    </row>
    <row r="37735" spans="4:14" s="1" customFormat="1">
      <c r="D37735" s="32"/>
      <c r="G37735" s="32"/>
      <c r="I37735" s="7"/>
      <c r="J37735" s="7"/>
      <c r="K37735" s="7"/>
      <c r="N37735" s="7"/>
    </row>
    <row r="37736" spans="4:14" s="1" customFormat="1">
      <c r="D37736" s="32"/>
      <c r="G37736" s="32"/>
      <c r="I37736" s="7"/>
      <c r="J37736" s="7"/>
      <c r="K37736" s="7"/>
      <c r="N37736" s="7"/>
    </row>
    <row r="37737" spans="4:14" s="1" customFormat="1">
      <c r="D37737" s="32"/>
      <c r="G37737" s="32"/>
      <c r="I37737" s="7"/>
      <c r="J37737" s="7"/>
      <c r="K37737" s="7"/>
      <c r="N37737" s="7"/>
    </row>
    <row r="37738" spans="4:14" s="1" customFormat="1">
      <c r="D37738" s="32"/>
      <c r="G37738" s="32"/>
      <c r="I37738" s="7"/>
      <c r="J37738" s="7"/>
      <c r="K37738" s="7"/>
      <c r="N37738" s="7"/>
    </row>
    <row r="37739" spans="4:14" s="1" customFormat="1">
      <c r="D37739" s="32"/>
      <c r="G37739" s="32"/>
      <c r="I37739" s="7"/>
      <c r="J37739" s="7"/>
      <c r="K37739" s="7"/>
      <c r="N37739" s="7"/>
    </row>
    <row r="37740" spans="4:14" s="1" customFormat="1">
      <c r="D37740" s="32"/>
      <c r="G37740" s="32"/>
      <c r="I37740" s="7"/>
      <c r="J37740" s="7"/>
      <c r="K37740" s="7"/>
      <c r="N37740" s="7"/>
    </row>
    <row r="37741" spans="4:14" s="1" customFormat="1">
      <c r="D37741" s="32"/>
      <c r="G37741" s="32"/>
      <c r="I37741" s="7"/>
      <c r="J37741" s="7"/>
      <c r="K37741" s="7"/>
      <c r="N37741" s="7"/>
    </row>
    <row r="37742" spans="4:14" s="1" customFormat="1">
      <c r="D37742" s="32"/>
      <c r="G37742" s="32"/>
      <c r="I37742" s="7"/>
      <c r="J37742" s="7"/>
      <c r="K37742" s="7"/>
      <c r="N37742" s="7"/>
    </row>
    <row r="37743" spans="4:14" s="1" customFormat="1">
      <c r="D37743" s="32"/>
      <c r="G37743" s="32"/>
      <c r="I37743" s="7"/>
      <c r="J37743" s="7"/>
      <c r="K37743" s="7"/>
      <c r="N37743" s="7"/>
    </row>
    <row r="37744" spans="4:14" s="1" customFormat="1">
      <c r="D37744" s="32"/>
      <c r="G37744" s="32"/>
      <c r="I37744" s="7"/>
      <c r="J37744" s="7"/>
      <c r="K37744" s="7"/>
      <c r="N37744" s="7"/>
    </row>
    <row r="37745" spans="4:14" s="1" customFormat="1">
      <c r="D37745" s="32"/>
      <c r="G37745" s="32"/>
      <c r="I37745" s="7"/>
      <c r="J37745" s="7"/>
      <c r="K37745" s="7"/>
      <c r="N37745" s="7"/>
    </row>
    <row r="37746" spans="4:14" s="1" customFormat="1">
      <c r="D37746" s="32"/>
      <c r="G37746" s="32"/>
      <c r="I37746" s="7"/>
      <c r="J37746" s="7"/>
      <c r="K37746" s="7"/>
      <c r="N37746" s="7"/>
    </row>
    <row r="37747" spans="4:14" s="1" customFormat="1">
      <c r="D37747" s="32"/>
      <c r="G37747" s="32"/>
      <c r="I37747" s="7"/>
      <c r="J37747" s="7"/>
      <c r="K37747" s="7"/>
      <c r="N37747" s="7"/>
    </row>
    <row r="37748" spans="4:14" s="1" customFormat="1">
      <c r="D37748" s="32"/>
      <c r="G37748" s="32"/>
      <c r="I37748" s="7"/>
      <c r="J37748" s="7"/>
      <c r="K37748" s="7"/>
      <c r="N37748" s="7"/>
    </row>
    <row r="37749" spans="4:14" s="1" customFormat="1">
      <c r="D37749" s="32"/>
      <c r="G37749" s="32"/>
      <c r="I37749" s="7"/>
      <c r="J37749" s="7"/>
      <c r="K37749" s="7"/>
      <c r="N37749" s="7"/>
    </row>
    <row r="37750" spans="4:14" s="1" customFormat="1">
      <c r="D37750" s="32"/>
      <c r="G37750" s="32"/>
      <c r="I37750" s="7"/>
      <c r="J37750" s="7"/>
      <c r="K37750" s="7"/>
      <c r="N37750" s="7"/>
    </row>
    <row r="37751" spans="4:14" s="1" customFormat="1">
      <c r="D37751" s="32"/>
      <c r="G37751" s="32"/>
      <c r="I37751" s="7"/>
      <c r="J37751" s="7"/>
      <c r="K37751" s="7"/>
      <c r="N37751" s="7"/>
    </row>
    <row r="37752" spans="4:14" s="1" customFormat="1">
      <c r="D37752" s="32"/>
      <c r="G37752" s="32"/>
      <c r="I37752" s="7"/>
      <c r="J37752" s="7"/>
      <c r="K37752" s="7"/>
      <c r="N37752" s="7"/>
    </row>
    <row r="37753" spans="4:14" s="1" customFormat="1">
      <c r="D37753" s="32"/>
      <c r="G37753" s="32"/>
      <c r="I37753" s="7"/>
      <c r="J37753" s="7"/>
      <c r="K37753" s="7"/>
      <c r="N37753" s="7"/>
    </row>
    <row r="37754" spans="4:14" s="1" customFormat="1">
      <c r="D37754" s="32"/>
      <c r="G37754" s="32"/>
      <c r="I37754" s="7"/>
      <c r="J37754" s="7"/>
      <c r="K37754" s="7"/>
      <c r="N37754" s="7"/>
    </row>
    <row r="37755" spans="4:14" s="1" customFormat="1">
      <c r="D37755" s="32"/>
      <c r="G37755" s="32"/>
      <c r="I37755" s="7"/>
      <c r="J37755" s="7"/>
      <c r="K37755" s="7"/>
      <c r="N37755" s="7"/>
    </row>
    <row r="37756" spans="4:14" s="1" customFormat="1">
      <c r="D37756" s="32"/>
      <c r="G37756" s="32"/>
      <c r="I37756" s="7"/>
      <c r="J37756" s="7"/>
      <c r="K37756" s="7"/>
      <c r="N37756" s="7"/>
    </row>
    <row r="37757" spans="4:14" s="1" customFormat="1">
      <c r="D37757" s="32"/>
      <c r="G37757" s="32"/>
      <c r="I37757" s="7"/>
      <c r="J37757" s="7"/>
      <c r="K37757" s="7"/>
      <c r="N37757" s="7"/>
    </row>
    <row r="37758" spans="4:14" s="1" customFormat="1">
      <c r="D37758" s="32"/>
      <c r="G37758" s="32"/>
      <c r="I37758" s="7"/>
      <c r="J37758" s="7"/>
      <c r="K37758" s="7"/>
      <c r="N37758" s="7"/>
    </row>
    <row r="37759" spans="4:14" s="1" customFormat="1">
      <c r="D37759" s="32"/>
      <c r="G37759" s="32"/>
      <c r="I37759" s="7"/>
      <c r="J37759" s="7"/>
      <c r="K37759" s="7"/>
      <c r="N37759" s="7"/>
    </row>
    <row r="37760" spans="4:14" s="1" customFormat="1">
      <c r="D37760" s="32"/>
      <c r="G37760" s="32"/>
      <c r="I37760" s="7"/>
      <c r="J37760" s="7"/>
      <c r="K37760" s="7"/>
      <c r="N37760" s="7"/>
    </row>
    <row r="37761" spans="4:14" s="1" customFormat="1">
      <c r="D37761" s="32"/>
      <c r="G37761" s="32"/>
      <c r="I37761" s="7"/>
      <c r="J37761" s="7"/>
      <c r="K37761" s="7"/>
      <c r="N37761" s="7"/>
    </row>
    <row r="37762" spans="4:14" s="1" customFormat="1">
      <c r="D37762" s="32"/>
      <c r="G37762" s="32"/>
      <c r="I37762" s="7"/>
      <c r="J37762" s="7"/>
      <c r="K37762" s="7"/>
      <c r="N37762" s="7"/>
    </row>
    <row r="37763" spans="4:14" s="1" customFormat="1">
      <c r="D37763" s="32"/>
      <c r="G37763" s="32"/>
      <c r="I37763" s="7"/>
      <c r="J37763" s="7"/>
      <c r="K37763" s="7"/>
      <c r="N37763" s="7"/>
    </row>
    <row r="37764" spans="4:14" s="1" customFormat="1">
      <c r="D37764" s="32"/>
      <c r="G37764" s="32"/>
      <c r="I37764" s="7"/>
      <c r="J37764" s="7"/>
      <c r="K37764" s="7"/>
      <c r="N37764" s="7"/>
    </row>
    <row r="37765" spans="4:14" s="1" customFormat="1">
      <c r="D37765" s="32"/>
      <c r="G37765" s="32"/>
      <c r="I37765" s="7"/>
      <c r="J37765" s="7"/>
      <c r="K37765" s="7"/>
      <c r="N37765" s="7"/>
    </row>
    <row r="37766" spans="4:14" s="1" customFormat="1">
      <c r="D37766" s="32"/>
      <c r="G37766" s="32"/>
      <c r="I37766" s="7"/>
      <c r="J37766" s="7"/>
      <c r="K37766" s="7"/>
      <c r="N37766" s="7"/>
    </row>
    <row r="37767" spans="4:14" s="1" customFormat="1">
      <c r="D37767" s="32"/>
      <c r="G37767" s="32"/>
      <c r="I37767" s="7"/>
      <c r="J37767" s="7"/>
      <c r="K37767" s="7"/>
      <c r="N37767" s="7"/>
    </row>
    <row r="37768" spans="4:14" s="1" customFormat="1">
      <c r="D37768" s="32"/>
      <c r="G37768" s="32"/>
      <c r="I37768" s="7"/>
      <c r="J37768" s="7"/>
      <c r="K37768" s="7"/>
      <c r="N37768" s="7"/>
    </row>
    <row r="37769" spans="4:14" s="1" customFormat="1">
      <c r="D37769" s="32"/>
      <c r="G37769" s="32"/>
      <c r="I37769" s="7"/>
      <c r="J37769" s="7"/>
      <c r="K37769" s="7"/>
      <c r="N37769" s="7"/>
    </row>
    <row r="37770" spans="4:14" s="1" customFormat="1">
      <c r="D37770" s="32"/>
      <c r="G37770" s="32"/>
      <c r="I37770" s="7"/>
      <c r="J37770" s="7"/>
      <c r="K37770" s="7"/>
      <c r="N37770" s="7"/>
    </row>
    <row r="37771" spans="4:14" s="1" customFormat="1">
      <c r="D37771" s="32"/>
      <c r="G37771" s="32"/>
      <c r="I37771" s="7"/>
      <c r="J37771" s="7"/>
      <c r="K37771" s="7"/>
      <c r="N37771" s="7"/>
    </row>
    <row r="37772" spans="4:14" s="1" customFormat="1">
      <c r="D37772" s="32"/>
      <c r="G37772" s="32"/>
      <c r="I37772" s="7"/>
      <c r="J37772" s="7"/>
      <c r="K37772" s="7"/>
      <c r="N37772" s="7"/>
    </row>
    <row r="37773" spans="4:14" s="1" customFormat="1">
      <c r="D37773" s="32"/>
      <c r="G37773" s="32"/>
      <c r="I37773" s="7"/>
      <c r="J37773" s="7"/>
      <c r="K37773" s="7"/>
      <c r="N37773" s="7"/>
    </row>
    <row r="37774" spans="4:14" s="1" customFormat="1">
      <c r="D37774" s="32"/>
      <c r="G37774" s="32"/>
      <c r="I37774" s="7"/>
      <c r="J37774" s="7"/>
      <c r="K37774" s="7"/>
      <c r="N37774" s="7"/>
    </row>
    <row r="37775" spans="4:14" s="1" customFormat="1">
      <c r="D37775" s="32"/>
      <c r="G37775" s="32"/>
      <c r="I37775" s="7"/>
      <c r="J37775" s="7"/>
      <c r="K37775" s="7"/>
      <c r="N37775" s="7"/>
    </row>
    <row r="37776" spans="4:14" s="1" customFormat="1">
      <c r="D37776" s="32"/>
      <c r="G37776" s="32"/>
      <c r="I37776" s="7"/>
      <c r="J37776" s="7"/>
      <c r="K37776" s="7"/>
      <c r="N37776" s="7"/>
    </row>
    <row r="37777" spans="4:14" s="1" customFormat="1">
      <c r="D37777" s="32"/>
      <c r="G37777" s="32"/>
      <c r="I37777" s="7"/>
      <c r="J37777" s="7"/>
      <c r="K37777" s="7"/>
      <c r="N37777" s="7"/>
    </row>
    <row r="37778" spans="4:14" s="1" customFormat="1">
      <c r="D37778" s="32"/>
      <c r="G37778" s="32"/>
      <c r="I37778" s="7"/>
      <c r="J37778" s="7"/>
      <c r="K37778" s="7"/>
      <c r="N37778" s="7"/>
    </row>
    <row r="37779" spans="4:14" s="1" customFormat="1">
      <c r="D37779" s="32"/>
      <c r="G37779" s="32"/>
      <c r="I37779" s="7"/>
      <c r="J37779" s="7"/>
      <c r="K37779" s="7"/>
      <c r="N37779" s="7"/>
    </row>
    <row r="37780" spans="4:14" s="1" customFormat="1">
      <c r="D37780" s="32"/>
      <c r="G37780" s="32"/>
      <c r="I37780" s="7"/>
      <c r="J37780" s="7"/>
      <c r="K37780" s="7"/>
      <c r="N37780" s="7"/>
    </row>
    <row r="37781" spans="4:14" s="1" customFormat="1">
      <c r="D37781" s="32"/>
      <c r="G37781" s="32"/>
      <c r="I37781" s="7"/>
      <c r="J37781" s="7"/>
      <c r="K37781" s="7"/>
      <c r="N37781" s="7"/>
    </row>
    <row r="37782" spans="4:14" s="1" customFormat="1">
      <c r="D37782" s="32"/>
      <c r="G37782" s="32"/>
      <c r="I37782" s="7"/>
      <c r="J37782" s="7"/>
      <c r="K37782" s="7"/>
      <c r="N37782" s="7"/>
    </row>
    <row r="37783" spans="4:14" s="1" customFormat="1">
      <c r="D37783" s="32"/>
      <c r="G37783" s="32"/>
      <c r="I37783" s="7"/>
      <c r="J37783" s="7"/>
      <c r="K37783" s="7"/>
      <c r="N37783" s="7"/>
    </row>
    <row r="37784" spans="4:14" s="1" customFormat="1">
      <c r="D37784" s="32"/>
      <c r="G37784" s="32"/>
      <c r="I37784" s="7"/>
      <c r="J37784" s="7"/>
      <c r="K37784" s="7"/>
      <c r="N37784" s="7"/>
    </row>
    <row r="37785" spans="4:14" s="1" customFormat="1">
      <c r="D37785" s="32"/>
      <c r="G37785" s="32"/>
      <c r="I37785" s="7"/>
      <c r="J37785" s="7"/>
      <c r="K37785" s="7"/>
      <c r="N37785" s="7"/>
    </row>
    <row r="37786" spans="4:14" s="1" customFormat="1">
      <c r="D37786" s="32"/>
      <c r="G37786" s="32"/>
      <c r="I37786" s="7"/>
      <c r="J37786" s="7"/>
      <c r="K37786" s="7"/>
      <c r="N37786" s="7"/>
    </row>
    <row r="37787" spans="4:14" s="1" customFormat="1">
      <c r="D37787" s="32"/>
      <c r="G37787" s="32"/>
      <c r="I37787" s="7"/>
      <c r="J37787" s="7"/>
      <c r="K37787" s="7"/>
      <c r="N37787" s="7"/>
    </row>
    <row r="37788" spans="4:14" s="1" customFormat="1">
      <c r="D37788" s="32"/>
      <c r="G37788" s="32"/>
      <c r="I37788" s="7"/>
      <c r="J37788" s="7"/>
      <c r="K37788" s="7"/>
      <c r="N37788" s="7"/>
    </row>
    <row r="37789" spans="4:14" s="1" customFormat="1">
      <c r="D37789" s="32"/>
      <c r="G37789" s="32"/>
      <c r="I37789" s="7"/>
      <c r="J37789" s="7"/>
      <c r="K37789" s="7"/>
      <c r="N37789" s="7"/>
    </row>
    <row r="37790" spans="4:14" s="1" customFormat="1">
      <c r="D37790" s="32"/>
      <c r="G37790" s="32"/>
      <c r="I37790" s="7"/>
      <c r="J37790" s="7"/>
      <c r="K37790" s="7"/>
      <c r="N37790" s="7"/>
    </row>
    <row r="37791" spans="4:14" s="1" customFormat="1">
      <c r="D37791" s="32"/>
      <c r="G37791" s="32"/>
      <c r="I37791" s="7"/>
      <c r="J37791" s="7"/>
      <c r="K37791" s="7"/>
      <c r="N37791" s="7"/>
    </row>
    <row r="37792" spans="4:14" s="1" customFormat="1">
      <c r="D37792" s="32"/>
      <c r="G37792" s="32"/>
      <c r="I37792" s="7"/>
      <c r="J37792" s="7"/>
      <c r="K37792" s="7"/>
      <c r="N37792" s="7"/>
    </row>
    <row r="37793" spans="4:14" s="1" customFormat="1">
      <c r="D37793" s="32"/>
      <c r="G37793" s="32"/>
      <c r="I37793" s="7"/>
      <c r="J37793" s="7"/>
      <c r="K37793" s="7"/>
      <c r="N37793" s="7"/>
    </row>
    <row r="37794" spans="4:14" s="1" customFormat="1">
      <c r="D37794" s="32"/>
      <c r="G37794" s="32"/>
      <c r="I37794" s="7"/>
      <c r="J37794" s="7"/>
      <c r="K37794" s="7"/>
      <c r="N37794" s="7"/>
    </row>
    <row r="37795" spans="4:14" s="1" customFormat="1">
      <c r="D37795" s="32"/>
      <c r="G37795" s="32"/>
      <c r="I37795" s="7"/>
      <c r="J37795" s="7"/>
      <c r="K37795" s="7"/>
      <c r="N37795" s="7"/>
    </row>
    <row r="37796" spans="4:14" s="1" customFormat="1">
      <c r="D37796" s="32"/>
      <c r="G37796" s="32"/>
      <c r="I37796" s="7"/>
      <c r="J37796" s="7"/>
      <c r="K37796" s="7"/>
      <c r="N37796" s="7"/>
    </row>
    <row r="37797" spans="4:14" s="1" customFormat="1">
      <c r="D37797" s="32"/>
      <c r="G37797" s="32"/>
      <c r="I37797" s="7"/>
      <c r="J37797" s="7"/>
      <c r="K37797" s="7"/>
      <c r="N37797" s="7"/>
    </row>
    <row r="37798" spans="4:14" s="1" customFormat="1">
      <c r="D37798" s="32"/>
      <c r="G37798" s="32"/>
      <c r="I37798" s="7"/>
      <c r="J37798" s="7"/>
      <c r="K37798" s="7"/>
      <c r="N37798" s="7"/>
    </row>
    <row r="37799" spans="4:14" s="1" customFormat="1">
      <c r="D37799" s="32"/>
      <c r="G37799" s="32"/>
      <c r="I37799" s="7"/>
      <c r="J37799" s="7"/>
      <c r="K37799" s="7"/>
      <c r="N37799" s="7"/>
    </row>
    <row r="37800" spans="4:14" s="1" customFormat="1">
      <c r="D37800" s="32"/>
      <c r="G37800" s="32"/>
      <c r="I37800" s="7"/>
      <c r="J37800" s="7"/>
      <c r="K37800" s="7"/>
      <c r="N37800" s="7"/>
    </row>
    <row r="37801" spans="4:14" s="1" customFormat="1">
      <c r="D37801" s="32"/>
      <c r="G37801" s="32"/>
      <c r="I37801" s="7"/>
      <c r="J37801" s="7"/>
      <c r="K37801" s="7"/>
      <c r="N37801" s="7"/>
    </row>
    <row r="37802" spans="4:14" s="1" customFormat="1">
      <c r="D37802" s="32"/>
      <c r="G37802" s="32"/>
      <c r="I37802" s="7"/>
      <c r="J37802" s="7"/>
      <c r="K37802" s="7"/>
      <c r="N37802" s="7"/>
    </row>
    <row r="37803" spans="4:14" s="1" customFormat="1">
      <c r="D37803" s="32"/>
      <c r="G37803" s="32"/>
      <c r="I37803" s="7"/>
      <c r="J37803" s="7"/>
      <c r="K37803" s="7"/>
      <c r="N37803" s="7"/>
    </row>
    <row r="37804" spans="4:14" s="1" customFormat="1">
      <c r="D37804" s="32"/>
      <c r="G37804" s="32"/>
      <c r="I37804" s="7"/>
      <c r="J37804" s="7"/>
      <c r="K37804" s="7"/>
      <c r="N37804" s="7"/>
    </row>
    <row r="37805" spans="4:14" s="1" customFormat="1">
      <c r="D37805" s="32"/>
      <c r="G37805" s="32"/>
      <c r="I37805" s="7"/>
      <c r="J37805" s="7"/>
      <c r="K37805" s="7"/>
      <c r="N37805" s="7"/>
    </row>
    <row r="37806" spans="4:14" s="1" customFormat="1">
      <c r="D37806" s="32"/>
      <c r="G37806" s="32"/>
      <c r="I37806" s="7"/>
      <c r="J37806" s="7"/>
      <c r="K37806" s="7"/>
      <c r="N37806" s="7"/>
    </row>
    <row r="37807" spans="4:14" s="1" customFormat="1">
      <c r="D37807" s="32"/>
      <c r="G37807" s="32"/>
      <c r="I37807" s="7"/>
      <c r="J37807" s="7"/>
      <c r="K37807" s="7"/>
      <c r="N37807" s="7"/>
    </row>
    <row r="37808" spans="4:14" s="1" customFormat="1">
      <c r="D37808" s="32"/>
      <c r="G37808" s="32"/>
      <c r="I37808" s="7"/>
      <c r="J37808" s="7"/>
      <c r="K37808" s="7"/>
      <c r="N37808" s="7"/>
    </row>
    <row r="37809" spans="4:14" s="1" customFormat="1">
      <c r="D37809" s="32"/>
      <c r="G37809" s="32"/>
      <c r="I37809" s="7"/>
      <c r="J37809" s="7"/>
      <c r="K37809" s="7"/>
      <c r="N37809" s="7"/>
    </row>
    <row r="37810" spans="4:14" s="1" customFormat="1">
      <c r="D37810" s="32"/>
      <c r="G37810" s="32"/>
      <c r="I37810" s="7"/>
      <c r="J37810" s="7"/>
      <c r="K37810" s="7"/>
      <c r="N37810" s="7"/>
    </row>
    <row r="37811" spans="4:14" s="1" customFormat="1">
      <c r="D37811" s="32"/>
      <c r="G37811" s="32"/>
      <c r="I37811" s="7"/>
      <c r="J37811" s="7"/>
      <c r="K37811" s="7"/>
      <c r="N37811" s="7"/>
    </row>
    <row r="37812" spans="4:14" s="1" customFormat="1">
      <c r="D37812" s="32"/>
      <c r="G37812" s="32"/>
      <c r="I37812" s="7"/>
      <c r="J37812" s="7"/>
      <c r="K37812" s="7"/>
      <c r="N37812" s="7"/>
    </row>
    <row r="37813" spans="4:14" s="1" customFormat="1">
      <c r="D37813" s="32"/>
      <c r="G37813" s="32"/>
      <c r="I37813" s="7"/>
      <c r="J37813" s="7"/>
      <c r="K37813" s="7"/>
      <c r="N37813" s="7"/>
    </row>
    <row r="37814" spans="4:14" s="1" customFormat="1">
      <c r="D37814" s="32"/>
      <c r="G37814" s="32"/>
      <c r="I37814" s="7"/>
      <c r="J37814" s="7"/>
      <c r="K37814" s="7"/>
      <c r="N37814" s="7"/>
    </row>
    <row r="37815" spans="4:14" s="1" customFormat="1">
      <c r="D37815" s="32"/>
      <c r="G37815" s="32"/>
      <c r="I37815" s="7"/>
      <c r="J37815" s="7"/>
      <c r="K37815" s="7"/>
      <c r="N37815" s="7"/>
    </row>
    <row r="37816" spans="4:14" s="1" customFormat="1">
      <c r="D37816" s="32"/>
      <c r="G37816" s="32"/>
      <c r="I37816" s="7"/>
      <c r="J37816" s="7"/>
      <c r="K37816" s="7"/>
      <c r="N37816" s="7"/>
    </row>
    <row r="37817" spans="4:14" s="1" customFormat="1">
      <c r="D37817" s="32"/>
      <c r="G37817" s="32"/>
      <c r="I37817" s="7"/>
      <c r="J37817" s="7"/>
      <c r="K37817" s="7"/>
      <c r="N37817" s="7"/>
    </row>
    <row r="37818" spans="4:14" s="1" customFormat="1">
      <c r="D37818" s="32"/>
      <c r="G37818" s="32"/>
      <c r="I37818" s="7"/>
      <c r="J37818" s="7"/>
      <c r="K37818" s="7"/>
      <c r="N37818" s="7"/>
    </row>
    <row r="37819" spans="4:14" s="1" customFormat="1">
      <c r="D37819" s="32"/>
      <c r="G37819" s="32"/>
      <c r="I37819" s="7"/>
      <c r="J37819" s="7"/>
      <c r="K37819" s="7"/>
      <c r="N37819" s="7"/>
    </row>
    <row r="37820" spans="4:14" s="1" customFormat="1">
      <c r="D37820" s="32"/>
      <c r="G37820" s="32"/>
      <c r="I37820" s="7"/>
      <c r="J37820" s="7"/>
      <c r="K37820" s="7"/>
      <c r="N37820" s="7"/>
    </row>
    <row r="37821" spans="4:14" s="1" customFormat="1">
      <c r="D37821" s="32"/>
      <c r="G37821" s="32"/>
      <c r="I37821" s="7"/>
      <c r="J37821" s="7"/>
      <c r="K37821" s="7"/>
      <c r="N37821" s="7"/>
    </row>
    <row r="37822" spans="4:14" s="1" customFormat="1">
      <c r="D37822" s="32"/>
      <c r="G37822" s="32"/>
      <c r="I37822" s="7"/>
      <c r="J37822" s="7"/>
      <c r="K37822" s="7"/>
      <c r="N37822" s="7"/>
    </row>
    <row r="37823" spans="4:14" s="1" customFormat="1">
      <c r="D37823" s="32"/>
      <c r="G37823" s="32"/>
      <c r="I37823" s="7"/>
      <c r="J37823" s="7"/>
      <c r="K37823" s="7"/>
      <c r="N37823" s="7"/>
    </row>
    <row r="37824" spans="4:14" s="1" customFormat="1">
      <c r="D37824" s="32"/>
      <c r="G37824" s="32"/>
      <c r="I37824" s="7"/>
      <c r="J37824" s="7"/>
      <c r="K37824" s="7"/>
      <c r="N37824" s="7"/>
    </row>
    <row r="37825" spans="4:14" s="1" customFormat="1">
      <c r="D37825" s="32"/>
      <c r="G37825" s="32"/>
      <c r="I37825" s="7"/>
      <c r="J37825" s="7"/>
      <c r="K37825" s="7"/>
      <c r="N37825" s="7"/>
    </row>
    <row r="37826" spans="4:14" s="1" customFormat="1">
      <c r="D37826" s="32"/>
      <c r="G37826" s="32"/>
      <c r="I37826" s="7"/>
      <c r="J37826" s="7"/>
      <c r="K37826" s="7"/>
      <c r="N37826" s="7"/>
    </row>
    <row r="37827" spans="4:14" s="1" customFormat="1">
      <c r="D37827" s="32"/>
      <c r="G37827" s="32"/>
      <c r="I37827" s="7"/>
      <c r="J37827" s="7"/>
      <c r="K37827" s="7"/>
      <c r="N37827" s="7"/>
    </row>
    <row r="37828" spans="4:14" s="1" customFormat="1">
      <c r="D37828" s="32"/>
      <c r="G37828" s="32"/>
      <c r="I37828" s="7"/>
      <c r="J37828" s="7"/>
      <c r="K37828" s="7"/>
      <c r="N37828" s="7"/>
    </row>
    <row r="37829" spans="4:14" s="1" customFormat="1">
      <c r="D37829" s="32"/>
      <c r="G37829" s="32"/>
      <c r="I37829" s="7"/>
      <c r="J37829" s="7"/>
      <c r="K37829" s="7"/>
      <c r="N37829" s="7"/>
    </row>
    <row r="37830" spans="4:14" s="1" customFormat="1">
      <c r="D37830" s="32"/>
      <c r="G37830" s="32"/>
      <c r="I37830" s="7"/>
      <c r="J37830" s="7"/>
      <c r="K37830" s="7"/>
      <c r="N37830" s="7"/>
    </row>
    <row r="37831" spans="4:14" s="1" customFormat="1">
      <c r="D37831" s="32"/>
      <c r="G37831" s="32"/>
      <c r="I37831" s="7"/>
      <c r="J37831" s="7"/>
      <c r="K37831" s="7"/>
      <c r="N37831" s="7"/>
    </row>
    <row r="37832" spans="4:14" s="1" customFormat="1">
      <c r="D37832" s="32"/>
      <c r="G37832" s="32"/>
      <c r="I37832" s="7"/>
      <c r="J37832" s="7"/>
      <c r="K37832" s="7"/>
      <c r="N37832" s="7"/>
    </row>
    <row r="37833" spans="4:14" s="1" customFormat="1">
      <c r="D37833" s="32"/>
      <c r="G37833" s="32"/>
      <c r="I37833" s="7"/>
      <c r="J37833" s="7"/>
      <c r="K37833" s="7"/>
      <c r="N37833" s="7"/>
    </row>
    <row r="37834" spans="4:14" s="1" customFormat="1">
      <c r="D37834" s="32"/>
      <c r="G37834" s="32"/>
      <c r="I37834" s="7"/>
      <c r="J37834" s="7"/>
      <c r="K37834" s="7"/>
      <c r="N37834" s="7"/>
    </row>
    <row r="37835" spans="4:14" s="1" customFormat="1">
      <c r="D37835" s="32"/>
      <c r="G37835" s="32"/>
      <c r="I37835" s="7"/>
      <c r="J37835" s="7"/>
      <c r="K37835" s="7"/>
      <c r="N37835" s="7"/>
    </row>
    <row r="37836" spans="4:14" s="1" customFormat="1">
      <c r="D37836" s="32"/>
      <c r="G37836" s="32"/>
      <c r="I37836" s="7"/>
      <c r="J37836" s="7"/>
      <c r="K37836" s="7"/>
      <c r="N37836" s="7"/>
    </row>
    <row r="37837" spans="4:14" s="1" customFormat="1">
      <c r="D37837" s="32"/>
      <c r="G37837" s="32"/>
      <c r="I37837" s="7"/>
      <c r="J37837" s="7"/>
      <c r="K37837" s="7"/>
      <c r="N37837" s="7"/>
    </row>
    <row r="37838" spans="4:14" s="1" customFormat="1">
      <c r="D37838" s="32"/>
      <c r="G37838" s="32"/>
      <c r="I37838" s="7"/>
      <c r="J37838" s="7"/>
      <c r="K37838" s="7"/>
      <c r="N37838" s="7"/>
    </row>
    <row r="37839" spans="4:14" s="1" customFormat="1">
      <c r="D37839" s="32"/>
      <c r="G37839" s="32"/>
      <c r="I37839" s="7"/>
      <c r="J37839" s="7"/>
      <c r="K37839" s="7"/>
      <c r="N37839" s="7"/>
    </row>
    <row r="37840" spans="4:14" s="1" customFormat="1">
      <c r="D37840" s="32"/>
      <c r="G37840" s="32"/>
      <c r="I37840" s="7"/>
      <c r="J37840" s="7"/>
      <c r="K37840" s="7"/>
      <c r="N37840" s="7"/>
    </row>
    <row r="37841" spans="4:14" s="1" customFormat="1">
      <c r="D37841" s="32"/>
      <c r="G37841" s="32"/>
      <c r="I37841" s="7"/>
      <c r="J37841" s="7"/>
      <c r="K37841" s="7"/>
      <c r="N37841" s="7"/>
    </row>
    <row r="37842" spans="4:14" s="1" customFormat="1">
      <c r="D37842" s="32"/>
      <c r="G37842" s="32"/>
      <c r="I37842" s="7"/>
      <c r="J37842" s="7"/>
      <c r="K37842" s="7"/>
      <c r="N37842" s="7"/>
    </row>
    <row r="37843" spans="4:14" s="1" customFormat="1">
      <c r="D37843" s="32"/>
      <c r="G37843" s="32"/>
      <c r="I37843" s="7"/>
      <c r="J37843" s="7"/>
      <c r="K37843" s="7"/>
      <c r="N37843" s="7"/>
    </row>
    <row r="37844" spans="4:14" s="1" customFormat="1">
      <c r="D37844" s="32"/>
      <c r="G37844" s="32"/>
      <c r="I37844" s="7"/>
      <c r="J37844" s="7"/>
      <c r="K37844" s="7"/>
      <c r="N37844" s="7"/>
    </row>
    <row r="37845" spans="4:14" s="1" customFormat="1">
      <c r="D37845" s="32"/>
      <c r="G37845" s="32"/>
      <c r="I37845" s="7"/>
      <c r="J37845" s="7"/>
      <c r="K37845" s="7"/>
      <c r="N37845" s="7"/>
    </row>
    <row r="37846" spans="4:14" s="1" customFormat="1">
      <c r="D37846" s="32"/>
      <c r="G37846" s="32"/>
      <c r="I37846" s="7"/>
      <c r="J37846" s="7"/>
      <c r="K37846" s="7"/>
      <c r="N37846" s="7"/>
    </row>
    <row r="37847" spans="4:14" s="1" customFormat="1">
      <c r="D37847" s="32"/>
      <c r="G37847" s="32"/>
      <c r="I37847" s="7"/>
      <c r="J37847" s="7"/>
      <c r="K37847" s="7"/>
      <c r="N37847" s="7"/>
    </row>
    <row r="37848" spans="4:14" s="1" customFormat="1">
      <c r="D37848" s="32"/>
      <c r="G37848" s="32"/>
      <c r="I37848" s="7"/>
      <c r="J37848" s="7"/>
      <c r="K37848" s="7"/>
      <c r="N37848" s="7"/>
    </row>
    <row r="37849" spans="4:14" s="1" customFormat="1">
      <c r="D37849" s="32"/>
      <c r="G37849" s="32"/>
      <c r="I37849" s="7"/>
      <c r="J37849" s="7"/>
      <c r="K37849" s="7"/>
      <c r="N37849" s="7"/>
    </row>
    <row r="37850" spans="4:14" s="1" customFormat="1">
      <c r="D37850" s="32"/>
      <c r="G37850" s="32"/>
      <c r="I37850" s="7"/>
      <c r="J37850" s="7"/>
      <c r="K37850" s="7"/>
      <c r="N37850" s="7"/>
    </row>
    <row r="37851" spans="4:14" s="1" customFormat="1">
      <c r="D37851" s="32"/>
      <c r="G37851" s="32"/>
      <c r="I37851" s="7"/>
      <c r="J37851" s="7"/>
      <c r="K37851" s="7"/>
      <c r="N37851" s="7"/>
    </row>
    <row r="37852" spans="4:14" s="1" customFormat="1">
      <c r="D37852" s="32"/>
      <c r="G37852" s="32"/>
      <c r="I37852" s="7"/>
      <c r="J37852" s="7"/>
      <c r="K37852" s="7"/>
      <c r="N37852" s="7"/>
    </row>
    <row r="37853" spans="4:14" s="1" customFormat="1">
      <c r="D37853" s="32"/>
      <c r="G37853" s="32"/>
      <c r="I37853" s="7"/>
      <c r="J37853" s="7"/>
      <c r="K37853" s="7"/>
      <c r="N37853" s="7"/>
    </row>
    <row r="37854" spans="4:14" s="1" customFormat="1">
      <c r="D37854" s="32"/>
      <c r="G37854" s="32"/>
      <c r="I37854" s="7"/>
      <c r="J37854" s="7"/>
      <c r="K37854" s="7"/>
      <c r="N37854" s="7"/>
    </row>
    <row r="37855" spans="4:14" s="1" customFormat="1">
      <c r="D37855" s="32"/>
      <c r="G37855" s="32"/>
      <c r="I37855" s="7"/>
      <c r="J37855" s="7"/>
      <c r="K37855" s="7"/>
      <c r="N37855" s="7"/>
    </row>
    <row r="37856" spans="4:14" s="1" customFormat="1">
      <c r="D37856" s="32"/>
      <c r="G37856" s="32"/>
      <c r="I37856" s="7"/>
      <c r="J37856" s="7"/>
      <c r="K37856" s="7"/>
      <c r="N37856" s="7"/>
    </row>
    <row r="37857" spans="4:14" s="1" customFormat="1">
      <c r="D37857" s="32"/>
      <c r="G37857" s="32"/>
      <c r="I37857" s="7"/>
      <c r="J37857" s="7"/>
      <c r="K37857" s="7"/>
      <c r="N37857" s="7"/>
    </row>
    <row r="37858" spans="4:14" s="1" customFormat="1">
      <c r="D37858" s="32"/>
      <c r="G37858" s="32"/>
      <c r="I37858" s="7"/>
      <c r="J37858" s="7"/>
      <c r="K37858" s="7"/>
      <c r="N37858" s="7"/>
    </row>
    <row r="37859" spans="4:14" s="1" customFormat="1">
      <c r="D37859" s="32"/>
      <c r="G37859" s="32"/>
      <c r="I37859" s="7"/>
      <c r="J37859" s="7"/>
      <c r="K37859" s="7"/>
      <c r="N37859" s="7"/>
    </row>
    <row r="37860" spans="4:14" s="1" customFormat="1">
      <c r="D37860" s="32"/>
      <c r="G37860" s="32"/>
      <c r="I37860" s="7"/>
      <c r="J37860" s="7"/>
      <c r="K37860" s="7"/>
      <c r="N37860" s="7"/>
    </row>
    <row r="37861" spans="4:14" s="1" customFormat="1">
      <c r="D37861" s="32"/>
      <c r="G37861" s="32"/>
      <c r="I37861" s="7"/>
      <c r="J37861" s="7"/>
      <c r="K37861" s="7"/>
      <c r="N37861" s="7"/>
    </row>
    <row r="37862" spans="4:14" s="1" customFormat="1">
      <c r="D37862" s="32"/>
      <c r="G37862" s="32"/>
      <c r="I37862" s="7"/>
      <c r="J37862" s="7"/>
      <c r="K37862" s="7"/>
      <c r="N37862" s="7"/>
    </row>
    <row r="37863" spans="4:14" s="1" customFormat="1">
      <c r="D37863" s="32"/>
      <c r="G37863" s="32"/>
      <c r="I37863" s="7"/>
      <c r="J37863" s="7"/>
      <c r="K37863" s="7"/>
      <c r="N37863" s="7"/>
    </row>
    <row r="37864" spans="4:14" s="1" customFormat="1">
      <c r="D37864" s="32"/>
      <c r="G37864" s="32"/>
      <c r="I37864" s="7"/>
      <c r="J37864" s="7"/>
      <c r="K37864" s="7"/>
      <c r="N37864" s="7"/>
    </row>
    <row r="37865" spans="4:14" s="1" customFormat="1">
      <c r="D37865" s="32"/>
      <c r="G37865" s="32"/>
      <c r="I37865" s="7"/>
      <c r="J37865" s="7"/>
      <c r="K37865" s="7"/>
      <c r="N37865" s="7"/>
    </row>
    <row r="37866" spans="4:14" s="1" customFormat="1">
      <c r="D37866" s="32"/>
      <c r="G37866" s="32"/>
      <c r="I37866" s="7"/>
      <c r="J37866" s="7"/>
      <c r="K37866" s="7"/>
      <c r="N37866" s="7"/>
    </row>
    <row r="37867" spans="4:14" s="1" customFormat="1">
      <c r="D37867" s="32"/>
      <c r="G37867" s="32"/>
      <c r="I37867" s="7"/>
      <c r="J37867" s="7"/>
      <c r="K37867" s="7"/>
      <c r="N37867" s="7"/>
    </row>
    <row r="37868" spans="4:14" s="1" customFormat="1">
      <c r="D37868" s="32"/>
      <c r="G37868" s="32"/>
      <c r="I37868" s="7"/>
      <c r="J37868" s="7"/>
      <c r="K37868" s="7"/>
      <c r="N37868" s="7"/>
    </row>
    <row r="37869" spans="4:14" s="1" customFormat="1">
      <c r="D37869" s="32"/>
      <c r="G37869" s="32"/>
      <c r="I37869" s="7"/>
      <c r="J37869" s="7"/>
      <c r="K37869" s="7"/>
      <c r="N37869" s="7"/>
    </row>
    <row r="37870" spans="4:14" s="1" customFormat="1">
      <c r="D37870" s="32"/>
      <c r="G37870" s="32"/>
      <c r="I37870" s="7"/>
      <c r="J37870" s="7"/>
      <c r="K37870" s="7"/>
      <c r="N37870" s="7"/>
    </row>
    <row r="37871" spans="4:14" s="1" customFormat="1">
      <c r="D37871" s="32"/>
      <c r="G37871" s="32"/>
      <c r="I37871" s="7"/>
      <c r="J37871" s="7"/>
      <c r="K37871" s="7"/>
      <c r="N37871" s="7"/>
    </row>
    <row r="37872" spans="4:14" s="1" customFormat="1">
      <c r="D37872" s="32"/>
      <c r="G37872" s="32"/>
      <c r="I37872" s="7"/>
      <c r="J37872" s="7"/>
      <c r="K37872" s="7"/>
      <c r="N37872" s="7"/>
    </row>
    <row r="37873" spans="4:14" s="1" customFormat="1">
      <c r="D37873" s="32"/>
      <c r="G37873" s="32"/>
      <c r="I37873" s="7"/>
      <c r="J37873" s="7"/>
      <c r="K37873" s="7"/>
      <c r="N37873" s="7"/>
    </row>
    <row r="37874" spans="4:14" s="1" customFormat="1">
      <c r="D37874" s="32"/>
      <c r="G37874" s="32"/>
      <c r="I37874" s="7"/>
      <c r="J37874" s="7"/>
      <c r="K37874" s="7"/>
      <c r="N37874" s="7"/>
    </row>
    <row r="37875" spans="4:14" s="1" customFormat="1">
      <c r="D37875" s="32"/>
      <c r="G37875" s="32"/>
      <c r="I37875" s="7"/>
      <c r="J37875" s="7"/>
      <c r="K37875" s="7"/>
      <c r="N37875" s="7"/>
    </row>
    <row r="37876" spans="4:14" s="1" customFormat="1">
      <c r="D37876" s="32"/>
      <c r="G37876" s="32"/>
      <c r="I37876" s="7"/>
      <c r="J37876" s="7"/>
      <c r="K37876" s="7"/>
      <c r="N37876" s="7"/>
    </row>
    <row r="37877" spans="4:14" s="1" customFormat="1">
      <c r="D37877" s="32"/>
      <c r="G37877" s="32"/>
      <c r="I37877" s="7"/>
      <c r="J37877" s="7"/>
      <c r="K37877" s="7"/>
      <c r="N37877" s="7"/>
    </row>
    <row r="37878" spans="4:14" s="1" customFormat="1">
      <c r="D37878" s="32"/>
      <c r="G37878" s="32"/>
      <c r="I37878" s="7"/>
      <c r="J37878" s="7"/>
      <c r="K37878" s="7"/>
      <c r="N37878" s="7"/>
    </row>
    <row r="37879" spans="4:14" s="1" customFormat="1">
      <c r="D37879" s="32"/>
      <c r="G37879" s="32"/>
      <c r="I37879" s="7"/>
      <c r="J37879" s="7"/>
      <c r="K37879" s="7"/>
      <c r="N37879" s="7"/>
    </row>
    <row r="37880" spans="4:14" s="1" customFormat="1">
      <c r="D37880" s="32"/>
      <c r="G37880" s="32"/>
      <c r="I37880" s="7"/>
      <c r="J37880" s="7"/>
      <c r="K37880" s="7"/>
      <c r="N37880" s="7"/>
    </row>
    <row r="37881" spans="4:14" s="1" customFormat="1">
      <c r="D37881" s="32"/>
      <c r="G37881" s="32"/>
      <c r="I37881" s="7"/>
      <c r="J37881" s="7"/>
      <c r="K37881" s="7"/>
      <c r="N37881" s="7"/>
    </row>
    <row r="37882" spans="4:14" s="1" customFormat="1">
      <c r="D37882" s="32"/>
      <c r="G37882" s="32"/>
      <c r="I37882" s="7"/>
      <c r="J37882" s="7"/>
      <c r="K37882" s="7"/>
      <c r="N37882" s="7"/>
    </row>
    <row r="37883" spans="4:14" s="1" customFormat="1">
      <c r="D37883" s="32"/>
      <c r="G37883" s="32"/>
      <c r="I37883" s="7"/>
      <c r="J37883" s="7"/>
      <c r="K37883" s="7"/>
      <c r="N37883" s="7"/>
    </row>
    <row r="37884" spans="4:14" s="1" customFormat="1">
      <c r="D37884" s="32"/>
      <c r="G37884" s="32"/>
      <c r="I37884" s="7"/>
      <c r="J37884" s="7"/>
      <c r="K37884" s="7"/>
      <c r="N37884" s="7"/>
    </row>
    <row r="37885" spans="4:14" s="1" customFormat="1">
      <c r="D37885" s="32"/>
      <c r="G37885" s="32"/>
      <c r="I37885" s="7"/>
      <c r="J37885" s="7"/>
      <c r="K37885" s="7"/>
      <c r="N37885" s="7"/>
    </row>
    <row r="37886" spans="4:14" s="1" customFormat="1">
      <c r="D37886" s="32"/>
      <c r="G37886" s="32"/>
      <c r="I37886" s="7"/>
      <c r="J37886" s="7"/>
      <c r="K37886" s="7"/>
      <c r="N37886" s="7"/>
    </row>
    <row r="37887" spans="4:14" s="1" customFormat="1">
      <c r="D37887" s="32"/>
      <c r="G37887" s="32"/>
      <c r="I37887" s="7"/>
      <c r="J37887" s="7"/>
      <c r="K37887" s="7"/>
      <c r="N37887" s="7"/>
    </row>
    <row r="37888" spans="4:14" s="1" customFormat="1">
      <c r="D37888" s="32"/>
      <c r="G37888" s="32"/>
      <c r="I37888" s="7"/>
      <c r="J37888" s="7"/>
      <c r="K37888" s="7"/>
      <c r="N37888" s="7"/>
    </row>
    <row r="37889" spans="4:14" s="1" customFormat="1">
      <c r="D37889" s="32"/>
      <c r="G37889" s="32"/>
      <c r="I37889" s="7"/>
      <c r="J37889" s="7"/>
      <c r="K37889" s="7"/>
      <c r="N37889" s="7"/>
    </row>
    <row r="37890" spans="4:14" s="1" customFormat="1">
      <c r="D37890" s="32"/>
      <c r="G37890" s="32"/>
      <c r="I37890" s="7"/>
      <c r="J37890" s="7"/>
      <c r="K37890" s="7"/>
      <c r="N37890" s="7"/>
    </row>
    <row r="37891" spans="4:14" s="1" customFormat="1">
      <c r="D37891" s="32"/>
      <c r="G37891" s="32"/>
      <c r="I37891" s="7"/>
      <c r="J37891" s="7"/>
      <c r="K37891" s="7"/>
      <c r="N37891" s="7"/>
    </row>
    <row r="37892" spans="4:14" s="1" customFormat="1">
      <c r="D37892" s="32"/>
      <c r="G37892" s="32"/>
      <c r="I37892" s="7"/>
      <c r="J37892" s="7"/>
      <c r="K37892" s="7"/>
      <c r="N37892" s="7"/>
    </row>
    <row r="37893" spans="4:14" s="1" customFormat="1">
      <c r="D37893" s="32"/>
      <c r="G37893" s="32"/>
      <c r="I37893" s="7"/>
      <c r="J37893" s="7"/>
      <c r="K37893" s="7"/>
      <c r="N37893" s="7"/>
    </row>
    <row r="37894" spans="4:14" s="1" customFormat="1">
      <c r="D37894" s="32"/>
      <c r="G37894" s="32"/>
      <c r="I37894" s="7"/>
      <c r="J37894" s="7"/>
      <c r="K37894" s="7"/>
      <c r="N37894" s="7"/>
    </row>
    <row r="37895" spans="4:14" s="1" customFormat="1">
      <c r="D37895" s="32"/>
      <c r="G37895" s="32"/>
      <c r="I37895" s="7"/>
      <c r="J37895" s="7"/>
      <c r="K37895" s="7"/>
      <c r="N37895" s="7"/>
    </row>
    <row r="37896" spans="4:14" s="1" customFormat="1">
      <c r="D37896" s="32"/>
      <c r="G37896" s="32"/>
      <c r="I37896" s="7"/>
      <c r="J37896" s="7"/>
      <c r="K37896" s="7"/>
      <c r="N37896" s="7"/>
    </row>
    <row r="37897" spans="4:14" s="1" customFormat="1">
      <c r="D37897" s="32"/>
      <c r="G37897" s="32"/>
      <c r="I37897" s="7"/>
      <c r="J37897" s="7"/>
      <c r="K37897" s="7"/>
      <c r="N37897" s="7"/>
    </row>
    <row r="37898" spans="4:14" s="1" customFormat="1">
      <c r="D37898" s="32"/>
      <c r="G37898" s="32"/>
      <c r="I37898" s="7"/>
      <c r="J37898" s="7"/>
      <c r="K37898" s="7"/>
      <c r="N37898" s="7"/>
    </row>
    <row r="37899" spans="4:14" s="1" customFormat="1">
      <c r="D37899" s="32"/>
      <c r="G37899" s="32"/>
      <c r="I37899" s="7"/>
      <c r="J37899" s="7"/>
      <c r="K37899" s="7"/>
      <c r="N37899" s="7"/>
    </row>
    <row r="37900" spans="4:14" s="1" customFormat="1">
      <c r="D37900" s="32"/>
      <c r="G37900" s="32"/>
      <c r="I37900" s="7"/>
      <c r="J37900" s="7"/>
      <c r="K37900" s="7"/>
      <c r="N37900" s="7"/>
    </row>
    <row r="37901" spans="4:14" s="1" customFormat="1">
      <c r="D37901" s="32"/>
      <c r="G37901" s="32"/>
      <c r="I37901" s="7"/>
      <c r="J37901" s="7"/>
      <c r="K37901" s="7"/>
      <c r="N37901" s="7"/>
    </row>
    <row r="37902" spans="4:14" s="1" customFormat="1">
      <c r="D37902" s="32"/>
      <c r="G37902" s="32"/>
      <c r="I37902" s="7"/>
      <c r="J37902" s="7"/>
      <c r="K37902" s="7"/>
      <c r="N37902" s="7"/>
    </row>
    <row r="37903" spans="4:14" s="1" customFormat="1">
      <c r="D37903" s="32"/>
      <c r="G37903" s="32"/>
      <c r="I37903" s="7"/>
      <c r="J37903" s="7"/>
      <c r="K37903" s="7"/>
      <c r="N37903" s="7"/>
    </row>
    <row r="37904" spans="4:14" s="1" customFormat="1">
      <c r="D37904" s="32"/>
      <c r="G37904" s="32"/>
      <c r="I37904" s="7"/>
      <c r="J37904" s="7"/>
      <c r="K37904" s="7"/>
      <c r="N37904" s="7"/>
    </row>
    <row r="37905" spans="4:14" s="1" customFormat="1">
      <c r="D37905" s="32"/>
      <c r="G37905" s="32"/>
      <c r="I37905" s="7"/>
      <c r="J37905" s="7"/>
      <c r="K37905" s="7"/>
      <c r="N37905" s="7"/>
    </row>
    <row r="37906" spans="4:14" s="1" customFormat="1">
      <c r="D37906" s="32"/>
      <c r="G37906" s="32"/>
      <c r="I37906" s="7"/>
      <c r="J37906" s="7"/>
      <c r="K37906" s="7"/>
      <c r="N37906" s="7"/>
    </row>
    <row r="37907" spans="4:14" s="1" customFormat="1">
      <c r="D37907" s="32"/>
      <c r="G37907" s="32"/>
      <c r="I37907" s="7"/>
      <c r="J37907" s="7"/>
      <c r="K37907" s="7"/>
      <c r="N37907" s="7"/>
    </row>
    <row r="37908" spans="4:14" s="1" customFormat="1">
      <c r="D37908" s="32"/>
      <c r="G37908" s="32"/>
      <c r="I37908" s="7"/>
      <c r="J37908" s="7"/>
      <c r="K37908" s="7"/>
      <c r="N37908" s="7"/>
    </row>
    <row r="37909" spans="4:14" s="1" customFormat="1">
      <c r="D37909" s="32"/>
      <c r="G37909" s="32"/>
      <c r="I37909" s="7"/>
      <c r="J37909" s="7"/>
      <c r="K37909" s="7"/>
      <c r="N37909" s="7"/>
    </row>
    <row r="37910" spans="4:14" s="1" customFormat="1">
      <c r="D37910" s="32"/>
      <c r="G37910" s="32"/>
      <c r="I37910" s="7"/>
      <c r="J37910" s="7"/>
      <c r="K37910" s="7"/>
      <c r="N37910" s="7"/>
    </row>
    <row r="37911" spans="4:14" s="1" customFormat="1">
      <c r="D37911" s="32"/>
      <c r="G37911" s="32"/>
      <c r="I37911" s="7"/>
      <c r="J37911" s="7"/>
      <c r="K37911" s="7"/>
      <c r="N37911" s="7"/>
    </row>
    <row r="37912" spans="4:14" s="1" customFormat="1">
      <c r="D37912" s="32"/>
      <c r="G37912" s="32"/>
      <c r="I37912" s="7"/>
      <c r="J37912" s="7"/>
      <c r="K37912" s="7"/>
      <c r="N37912" s="7"/>
    </row>
    <row r="37913" spans="4:14" s="1" customFormat="1">
      <c r="D37913" s="32"/>
      <c r="G37913" s="32"/>
      <c r="I37913" s="7"/>
      <c r="J37913" s="7"/>
      <c r="K37913" s="7"/>
      <c r="N37913" s="7"/>
    </row>
    <row r="37914" spans="4:14" s="1" customFormat="1">
      <c r="D37914" s="32"/>
      <c r="G37914" s="32"/>
      <c r="I37914" s="7"/>
      <c r="J37914" s="7"/>
      <c r="K37914" s="7"/>
      <c r="N37914" s="7"/>
    </row>
    <row r="37915" spans="4:14" s="1" customFormat="1">
      <c r="D37915" s="32"/>
      <c r="G37915" s="32"/>
      <c r="I37915" s="7"/>
      <c r="J37915" s="7"/>
      <c r="K37915" s="7"/>
      <c r="N37915" s="7"/>
    </row>
    <row r="37916" spans="4:14" s="1" customFormat="1">
      <c r="D37916" s="32"/>
      <c r="G37916" s="32"/>
      <c r="I37916" s="7"/>
      <c r="J37916" s="7"/>
      <c r="K37916" s="7"/>
      <c r="N37916" s="7"/>
    </row>
    <row r="37917" spans="4:14" s="1" customFormat="1">
      <c r="D37917" s="32"/>
      <c r="G37917" s="32"/>
      <c r="I37917" s="7"/>
      <c r="J37917" s="7"/>
      <c r="K37917" s="7"/>
      <c r="N37917" s="7"/>
    </row>
    <row r="37918" spans="4:14" s="1" customFormat="1">
      <c r="D37918" s="32"/>
      <c r="G37918" s="32"/>
      <c r="I37918" s="7"/>
      <c r="J37918" s="7"/>
      <c r="K37918" s="7"/>
      <c r="N37918" s="7"/>
    </row>
    <row r="37919" spans="4:14" s="1" customFormat="1">
      <c r="D37919" s="32"/>
      <c r="G37919" s="32"/>
      <c r="I37919" s="7"/>
      <c r="J37919" s="7"/>
      <c r="K37919" s="7"/>
      <c r="N37919" s="7"/>
    </row>
    <row r="37920" spans="4:14" s="1" customFormat="1">
      <c r="D37920" s="32"/>
      <c r="G37920" s="32"/>
      <c r="I37920" s="7"/>
      <c r="J37920" s="7"/>
      <c r="K37920" s="7"/>
      <c r="N37920" s="7"/>
    </row>
    <row r="37921" spans="4:14" s="1" customFormat="1">
      <c r="D37921" s="32"/>
      <c r="G37921" s="32"/>
      <c r="I37921" s="7"/>
      <c r="J37921" s="7"/>
      <c r="K37921" s="7"/>
      <c r="N37921" s="7"/>
    </row>
    <row r="37922" spans="4:14" s="1" customFormat="1">
      <c r="D37922" s="32"/>
      <c r="G37922" s="32"/>
      <c r="I37922" s="7"/>
      <c r="J37922" s="7"/>
      <c r="K37922" s="7"/>
      <c r="N37922" s="7"/>
    </row>
    <row r="37923" spans="4:14" s="1" customFormat="1">
      <c r="D37923" s="32"/>
      <c r="G37923" s="32"/>
      <c r="I37923" s="7"/>
      <c r="J37923" s="7"/>
      <c r="K37923" s="7"/>
      <c r="N37923" s="7"/>
    </row>
    <row r="37924" spans="4:14" s="1" customFormat="1">
      <c r="D37924" s="32"/>
      <c r="G37924" s="32"/>
      <c r="I37924" s="7"/>
      <c r="J37924" s="7"/>
      <c r="K37924" s="7"/>
      <c r="N37924" s="7"/>
    </row>
    <row r="37925" spans="4:14" s="1" customFormat="1">
      <c r="D37925" s="32"/>
      <c r="G37925" s="32"/>
      <c r="I37925" s="7"/>
      <c r="J37925" s="7"/>
      <c r="K37925" s="7"/>
      <c r="N37925" s="7"/>
    </row>
    <row r="37926" spans="4:14" s="1" customFormat="1">
      <c r="D37926" s="32"/>
      <c r="G37926" s="32"/>
      <c r="I37926" s="7"/>
      <c r="J37926" s="7"/>
      <c r="K37926" s="7"/>
      <c r="N37926" s="7"/>
    </row>
    <row r="37927" spans="4:14" s="1" customFormat="1">
      <c r="D37927" s="32"/>
      <c r="G37927" s="32"/>
      <c r="I37927" s="7"/>
      <c r="J37927" s="7"/>
      <c r="K37927" s="7"/>
      <c r="N37927" s="7"/>
    </row>
    <row r="37928" spans="4:14" s="1" customFormat="1">
      <c r="D37928" s="32"/>
      <c r="G37928" s="32"/>
      <c r="I37928" s="7"/>
      <c r="J37928" s="7"/>
      <c r="K37928" s="7"/>
      <c r="N37928" s="7"/>
    </row>
    <row r="37929" spans="4:14" s="1" customFormat="1">
      <c r="D37929" s="32"/>
      <c r="G37929" s="32"/>
      <c r="I37929" s="7"/>
      <c r="J37929" s="7"/>
      <c r="K37929" s="7"/>
      <c r="N37929" s="7"/>
    </row>
    <row r="37930" spans="4:14" s="1" customFormat="1">
      <c r="D37930" s="32"/>
      <c r="G37930" s="32"/>
      <c r="I37930" s="7"/>
      <c r="J37930" s="7"/>
      <c r="K37930" s="7"/>
      <c r="N37930" s="7"/>
    </row>
    <row r="37931" spans="4:14" s="1" customFormat="1">
      <c r="D37931" s="32"/>
      <c r="G37931" s="32"/>
      <c r="I37931" s="7"/>
      <c r="J37931" s="7"/>
      <c r="K37931" s="7"/>
      <c r="N37931" s="7"/>
    </row>
    <row r="37932" spans="4:14" s="1" customFormat="1">
      <c r="D37932" s="32"/>
      <c r="G37932" s="32"/>
      <c r="I37932" s="7"/>
      <c r="J37932" s="7"/>
      <c r="K37932" s="7"/>
      <c r="N37932" s="7"/>
    </row>
    <row r="37933" spans="4:14" s="1" customFormat="1">
      <c r="D37933" s="32"/>
      <c r="G37933" s="32"/>
      <c r="I37933" s="7"/>
      <c r="J37933" s="7"/>
      <c r="K37933" s="7"/>
      <c r="N37933" s="7"/>
    </row>
    <row r="37934" spans="4:14" s="1" customFormat="1">
      <c r="D37934" s="32"/>
      <c r="G37934" s="32"/>
      <c r="I37934" s="7"/>
      <c r="J37934" s="7"/>
      <c r="K37934" s="7"/>
      <c r="N37934" s="7"/>
    </row>
    <row r="37935" spans="4:14" s="1" customFormat="1">
      <c r="D37935" s="32"/>
      <c r="G37935" s="32"/>
      <c r="I37935" s="7"/>
      <c r="J37935" s="7"/>
      <c r="K37935" s="7"/>
      <c r="N37935" s="7"/>
    </row>
    <row r="37936" spans="4:14" s="1" customFormat="1">
      <c r="D37936" s="32"/>
      <c r="G37936" s="32"/>
      <c r="I37936" s="7"/>
      <c r="J37936" s="7"/>
      <c r="K37936" s="7"/>
      <c r="N37936" s="7"/>
    </row>
    <row r="37937" spans="4:14" s="1" customFormat="1">
      <c r="D37937" s="32"/>
      <c r="G37937" s="32"/>
      <c r="I37937" s="7"/>
      <c r="J37937" s="7"/>
      <c r="K37937" s="7"/>
      <c r="N37937" s="7"/>
    </row>
    <row r="37938" spans="4:14" s="1" customFormat="1">
      <c r="D37938" s="32"/>
      <c r="G37938" s="32"/>
      <c r="I37938" s="7"/>
      <c r="J37938" s="7"/>
      <c r="K37938" s="7"/>
      <c r="N37938" s="7"/>
    </row>
    <row r="37939" spans="4:14" s="1" customFormat="1">
      <c r="D37939" s="32"/>
      <c r="G37939" s="32"/>
      <c r="I37939" s="7"/>
      <c r="J37939" s="7"/>
      <c r="K37939" s="7"/>
      <c r="N37939" s="7"/>
    </row>
    <row r="37940" spans="4:14" s="1" customFormat="1">
      <c r="D37940" s="32"/>
      <c r="G37940" s="32"/>
      <c r="I37940" s="7"/>
      <c r="J37940" s="7"/>
      <c r="K37940" s="7"/>
      <c r="N37940" s="7"/>
    </row>
    <row r="37941" spans="4:14" s="1" customFormat="1">
      <c r="D37941" s="32"/>
      <c r="G37941" s="32"/>
      <c r="I37941" s="7"/>
      <c r="J37941" s="7"/>
      <c r="K37941" s="7"/>
      <c r="N37941" s="7"/>
    </row>
    <row r="37942" spans="4:14" s="1" customFormat="1">
      <c r="D37942" s="32"/>
      <c r="G37942" s="32"/>
      <c r="I37942" s="7"/>
      <c r="J37942" s="7"/>
      <c r="K37942" s="7"/>
      <c r="N37942" s="7"/>
    </row>
    <row r="37943" spans="4:14" s="1" customFormat="1">
      <c r="D37943" s="32"/>
      <c r="G37943" s="32"/>
      <c r="I37943" s="7"/>
      <c r="J37943" s="7"/>
      <c r="K37943" s="7"/>
      <c r="N37943" s="7"/>
    </row>
    <row r="37944" spans="4:14" s="1" customFormat="1">
      <c r="D37944" s="32"/>
      <c r="G37944" s="32"/>
      <c r="I37944" s="7"/>
      <c r="J37944" s="7"/>
      <c r="K37944" s="7"/>
      <c r="N37944" s="7"/>
    </row>
    <row r="37945" spans="4:14" s="1" customFormat="1">
      <c r="D37945" s="32"/>
      <c r="G37945" s="32"/>
      <c r="I37945" s="7"/>
      <c r="J37945" s="7"/>
      <c r="K37945" s="7"/>
      <c r="N37945" s="7"/>
    </row>
    <row r="37946" spans="4:14" s="1" customFormat="1">
      <c r="D37946" s="32"/>
      <c r="G37946" s="32"/>
      <c r="I37946" s="7"/>
      <c r="J37946" s="7"/>
      <c r="K37946" s="7"/>
      <c r="N37946" s="7"/>
    </row>
    <row r="37947" spans="4:14" s="1" customFormat="1">
      <c r="D37947" s="32"/>
      <c r="G37947" s="32"/>
      <c r="I37947" s="7"/>
      <c r="J37947" s="7"/>
      <c r="K37947" s="7"/>
      <c r="N37947" s="7"/>
    </row>
    <row r="37948" spans="4:14" s="1" customFormat="1">
      <c r="D37948" s="32"/>
      <c r="G37948" s="32"/>
      <c r="I37948" s="7"/>
      <c r="J37948" s="7"/>
      <c r="K37948" s="7"/>
      <c r="N37948" s="7"/>
    </row>
    <row r="37949" spans="4:14" s="1" customFormat="1">
      <c r="D37949" s="32"/>
      <c r="G37949" s="32"/>
      <c r="I37949" s="7"/>
      <c r="J37949" s="7"/>
      <c r="K37949" s="7"/>
      <c r="N37949" s="7"/>
    </row>
    <row r="37950" spans="4:14" s="1" customFormat="1">
      <c r="D37950" s="32"/>
      <c r="G37950" s="32"/>
      <c r="I37950" s="7"/>
      <c r="J37950" s="7"/>
      <c r="K37950" s="7"/>
      <c r="N37950" s="7"/>
    </row>
    <row r="37951" spans="4:14" s="1" customFormat="1">
      <c r="D37951" s="32"/>
      <c r="G37951" s="32"/>
      <c r="I37951" s="7"/>
      <c r="J37951" s="7"/>
      <c r="K37951" s="7"/>
      <c r="N37951" s="7"/>
    </row>
    <row r="37952" spans="4:14" s="1" customFormat="1">
      <c r="D37952" s="32"/>
      <c r="G37952" s="32"/>
      <c r="I37952" s="7"/>
      <c r="J37952" s="7"/>
      <c r="K37952" s="7"/>
      <c r="N37952" s="7"/>
    </row>
    <row r="37953" spans="4:14" s="1" customFormat="1">
      <c r="D37953" s="32"/>
      <c r="G37953" s="32"/>
      <c r="I37953" s="7"/>
      <c r="J37953" s="7"/>
      <c r="K37953" s="7"/>
      <c r="N37953" s="7"/>
    </row>
    <row r="37954" spans="4:14" s="1" customFormat="1">
      <c r="D37954" s="32"/>
      <c r="G37954" s="32"/>
      <c r="I37954" s="7"/>
      <c r="J37954" s="7"/>
      <c r="K37954" s="7"/>
      <c r="N37954" s="7"/>
    </row>
    <row r="37955" spans="4:14" s="1" customFormat="1">
      <c r="D37955" s="32"/>
      <c r="G37955" s="32"/>
      <c r="I37955" s="7"/>
      <c r="J37955" s="7"/>
      <c r="K37955" s="7"/>
      <c r="N37955" s="7"/>
    </row>
    <row r="37956" spans="4:14" s="1" customFormat="1">
      <c r="D37956" s="32"/>
      <c r="G37956" s="32"/>
      <c r="I37956" s="7"/>
      <c r="J37956" s="7"/>
      <c r="K37956" s="7"/>
      <c r="N37956" s="7"/>
    </row>
    <row r="37957" spans="4:14" s="1" customFormat="1">
      <c r="D37957" s="32"/>
      <c r="G37957" s="32"/>
      <c r="I37957" s="7"/>
      <c r="J37957" s="7"/>
      <c r="K37957" s="7"/>
      <c r="N37957" s="7"/>
    </row>
    <row r="37958" spans="4:14" s="1" customFormat="1">
      <c r="D37958" s="32"/>
      <c r="G37958" s="32"/>
      <c r="I37958" s="7"/>
      <c r="J37958" s="7"/>
      <c r="K37958" s="7"/>
      <c r="N37958" s="7"/>
    </row>
    <row r="37959" spans="4:14" s="1" customFormat="1">
      <c r="D37959" s="32"/>
      <c r="G37959" s="32"/>
      <c r="I37959" s="7"/>
      <c r="J37959" s="7"/>
      <c r="K37959" s="7"/>
      <c r="N37959" s="7"/>
    </row>
    <row r="37960" spans="4:14" s="1" customFormat="1">
      <c r="D37960" s="32"/>
      <c r="G37960" s="32"/>
      <c r="I37960" s="7"/>
      <c r="J37960" s="7"/>
      <c r="K37960" s="7"/>
      <c r="N37960" s="7"/>
    </row>
    <row r="37961" spans="4:14" s="1" customFormat="1">
      <c r="D37961" s="32"/>
      <c r="G37961" s="32"/>
      <c r="I37961" s="7"/>
      <c r="J37961" s="7"/>
      <c r="K37961" s="7"/>
      <c r="N37961" s="7"/>
    </row>
    <row r="37962" spans="4:14" s="1" customFormat="1">
      <c r="D37962" s="32"/>
      <c r="G37962" s="32"/>
      <c r="I37962" s="7"/>
      <c r="J37962" s="7"/>
      <c r="K37962" s="7"/>
      <c r="N37962" s="7"/>
    </row>
    <row r="37963" spans="4:14" s="1" customFormat="1">
      <c r="D37963" s="32"/>
      <c r="G37963" s="32"/>
      <c r="I37963" s="7"/>
      <c r="J37963" s="7"/>
      <c r="K37963" s="7"/>
      <c r="N37963" s="7"/>
    </row>
    <row r="37964" spans="4:14" s="1" customFormat="1">
      <c r="D37964" s="32"/>
      <c r="G37964" s="32"/>
      <c r="I37964" s="7"/>
      <c r="J37964" s="7"/>
      <c r="K37964" s="7"/>
      <c r="N37964" s="7"/>
    </row>
    <row r="37965" spans="4:14" s="1" customFormat="1">
      <c r="D37965" s="32"/>
      <c r="G37965" s="32"/>
      <c r="I37965" s="7"/>
      <c r="J37965" s="7"/>
      <c r="K37965" s="7"/>
      <c r="N37965" s="7"/>
    </row>
    <row r="37966" spans="4:14" s="1" customFormat="1">
      <c r="D37966" s="32"/>
      <c r="G37966" s="32"/>
      <c r="I37966" s="7"/>
      <c r="J37966" s="7"/>
      <c r="K37966" s="7"/>
      <c r="N37966" s="7"/>
    </row>
    <row r="37967" spans="4:14" s="1" customFormat="1">
      <c r="D37967" s="32"/>
      <c r="G37967" s="32"/>
      <c r="I37967" s="7"/>
      <c r="J37967" s="7"/>
      <c r="K37967" s="7"/>
      <c r="N37967" s="7"/>
    </row>
    <row r="37968" spans="4:14" s="1" customFormat="1">
      <c r="D37968" s="32"/>
      <c r="G37968" s="32"/>
      <c r="I37968" s="7"/>
      <c r="J37968" s="7"/>
      <c r="K37968" s="7"/>
      <c r="N37968" s="7"/>
    </row>
    <row r="37969" spans="4:14" s="1" customFormat="1">
      <c r="D37969" s="32"/>
      <c r="G37969" s="32"/>
      <c r="I37969" s="7"/>
      <c r="J37969" s="7"/>
      <c r="K37969" s="7"/>
      <c r="N37969" s="7"/>
    </row>
    <row r="37970" spans="4:14" s="1" customFormat="1">
      <c r="D37970" s="32"/>
      <c r="G37970" s="32"/>
      <c r="I37970" s="7"/>
      <c r="J37970" s="7"/>
      <c r="K37970" s="7"/>
      <c r="N37970" s="7"/>
    </row>
    <row r="37971" spans="4:14" s="1" customFormat="1">
      <c r="D37971" s="32"/>
      <c r="G37971" s="32"/>
      <c r="I37971" s="7"/>
      <c r="J37971" s="7"/>
      <c r="K37971" s="7"/>
      <c r="N37971" s="7"/>
    </row>
    <row r="37972" spans="4:14" s="1" customFormat="1">
      <c r="D37972" s="32"/>
      <c r="G37972" s="32"/>
      <c r="I37972" s="7"/>
      <c r="J37972" s="7"/>
      <c r="K37972" s="7"/>
      <c r="N37972" s="7"/>
    </row>
    <row r="37973" spans="4:14" s="1" customFormat="1">
      <c r="D37973" s="32"/>
      <c r="G37973" s="32"/>
      <c r="I37973" s="7"/>
      <c r="J37973" s="7"/>
      <c r="K37973" s="7"/>
      <c r="N37973" s="7"/>
    </row>
    <row r="37974" spans="4:14" s="1" customFormat="1">
      <c r="D37974" s="32"/>
      <c r="G37974" s="32"/>
      <c r="I37974" s="7"/>
      <c r="J37974" s="7"/>
      <c r="K37974" s="7"/>
      <c r="N37974" s="7"/>
    </row>
    <row r="37975" spans="4:14" s="1" customFormat="1">
      <c r="D37975" s="32"/>
      <c r="G37975" s="32"/>
      <c r="I37975" s="7"/>
      <c r="J37975" s="7"/>
      <c r="K37975" s="7"/>
      <c r="N37975" s="7"/>
    </row>
    <row r="37976" spans="4:14" s="1" customFormat="1">
      <c r="D37976" s="32"/>
      <c r="G37976" s="32"/>
      <c r="I37976" s="7"/>
      <c r="J37976" s="7"/>
      <c r="K37976" s="7"/>
      <c r="N37976" s="7"/>
    </row>
    <row r="37977" spans="4:14" s="1" customFormat="1">
      <c r="D37977" s="32"/>
      <c r="G37977" s="32"/>
      <c r="I37977" s="7"/>
      <c r="J37977" s="7"/>
      <c r="K37977" s="7"/>
      <c r="N37977" s="7"/>
    </row>
    <row r="37978" spans="4:14" s="1" customFormat="1">
      <c r="D37978" s="32"/>
      <c r="G37978" s="32"/>
      <c r="I37978" s="7"/>
      <c r="J37978" s="7"/>
      <c r="K37978" s="7"/>
      <c r="N37978" s="7"/>
    </row>
    <row r="37979" spans="4:14" s="1" customFormat="1">
      <c r="D37979" s="32"/>
      <c r="G37979" s="32"/>
      <c r="I37979" s="7"/>
      <c r="J37979" s="7"/>
      <c r="K37979" s="7"/>
      <c r="N37979" s="7"/>
    </row>
    <row r="37980" spans="4:14" s="1" customFormat="1">
      <c r="D37980" s="32"/>
      <c r="G37980" s="32"/>
      <c r="I37980" s="7"/>
      <c r="J37980" s="7"/>
      <c r="K37980" s="7"/>
      <c r="N37980" s="7"/>
    </row>
    <row r="37981" spans="4:14" s="1" customFormat="1">
      <c r="D37981" s="32"/>
      <c r="G37981" s="32"/>
      <c r="I37981" s="7"/>
      <c r="J37981" s="7"/>
      <c r="K37981" s="7"/>
      <c r="N37981" s="7"/>
    </row>
    <row r="37982" spans="4:14" s="1" customFormat="1">
      <c r="D37982" s="32"/>
      <c r="G37982" s="32"/>
      <c r="I37982" s="7"/>
      <c r="J37982" s="7"/>
      <c r="K37982" s="7"/>
      <c r="N37982" s="7"/>
    </row>
    <row r="37983" spans="4:14" s="1" customFormat="1">
      <c r="D37983" s="32"/>
      <c r="G37983" s="32"/>
      <c r="I37983" s="7"/>
      <c r="J37983" s="7"/>
      <c r="K37983" s="7"/>
      <c r="N37983" s="7"/>
    </row>
    <row r="37984" spans="4:14" s="1" customFormat="1">
      <c r="D37984" s="32"/>
      <c r="G37984" s="32"/>
      <c r="I37984" s="7"/>
      <c r="J37984" s="7"/>
      <c r="K37984" s="7"/>
      <c r="N37984" s="7"/>
    </row>
    <row r="37985" spans="4:14" s="1" customFormat="1">
      <c r="D37985" s="32"/>
      <c r="G37985" s="32"/>
      <c r="I37985" s="7"/>
      <c r="J37985" s="7"/>
      <c r="K37985" s="7"/>
      <c r="N37985" s="7"/>
    </row>
    <row r="37986" spans="4:14" s="1" customFormat="1">
      <c r="D37986" s="32"/>
      <c r="G37986" s="32"/>
      <c r="I37986" s="7"/>
      <c r="J37986" s="7"/>
      <c r="K37986" s="7"/>
      <c r="N37986" s="7"/>
    </row>
    <row r="37987" spans="4:14" s="1" customFormat="1">
      <c r="D37987" s="32"/>
      <c r="G37987" s="32"/>
      <c r="I37987" s="7"/>
      <c r="J37987" s="7"/>
      <c r="K37987" s="7"/>
      <c r="N37987" s="7"/>
    </row>
    <row r="37988" spans="4:14" s="1" customFormat="1">
      <c r="D37988" s="32"/>
      <c r="G37988" s="32"/>
      <c r="I37988" s="7"/>
      <c r="J37988" s="7"/>
      <c r="K37988" s="7"/>
      <c r="N37988" s="7"/>
    </row>
    <row r="37989" spans="4:14" s="1" customFormat="1">
      <c r="D37989" s="32"/>
      <c r="G37989" s="32"/>
      <c r="I37989" s="7"/>
      <c r="J37989" s="7"/>
      <c r="K37989" s="7"/>
      <c r="N37989" s="7"/>
    </row>
    <row r="37990" spans="4:14" s="1" customFormat="1">
      <c r="D37990" s="32"/>
      <c r="G37990" s="32"/>
      <c r="I37990" s="7"/>
      <c r="J37990" s="7"/>
      <c r="K37990" s="7"/>
      <c r="N37990" s="7"/>
    </row>
    <row r="37991" spans="4:14" s="1" customFormat="1">
      <c r="D37991" s="32"/>
      <c r="G37991" s="32"/>
      <c r="I37991" s="7"/>
      <c r="J37991" s="7"/>
      <c r="K37991" s="7"/>
      <c r="N37991" s="7"/>
    </row>
    <row r="37992" spans="4:14" s="1" customFormat="1">
      <c r="D37992" s="32"/>
      <c r="G37992" s="32"/>
      <c r="I37992" s="7"/>
      <c r="J37992" s="7"/>
      <c r="K37992" s="7"/>
      <c r="N37992" s="7"/>
    </row>
    <row r="37993" spans="4:14" s="1" customFormat="1">
      <c r="D37993" s="32"/>
      <c r="G37993" s="32"/>
      <c r="I37993" s="7"/>
      <c r="J37993" s="7"/>
      <c r="K37993" s="7"/>
      <c r="N37993" s="7"/>
    </row>
    <row r="37994" spans="4:14" s="1" customFormat="1">
      <c r="D37994" s="32"/>
      <c r="G37994" s="32"/>
      <c r="I37994" s="7"/>
      <c r="J37994" s="7"/>
      <c r="K37994" s="7"/>
      <c r="N37994" s="7"/>
    </row>
    <row r="37995" spans="4:14" s="1" customFormat="1">
      <c r="D37995" s="32"/>
      <c r="G37995" s="32"/>
      <c r="I37995" s="7"/>
      <c r="J37995" s="7"/>
      <c r="K37995" s="7"/>
      <c r="N37995" s="7"/>
    </row>
    <row r="37996" spans="4:14" s="1" customFormat="1">
      <c r="D37996" s="32"/>
      <c r="G37996" s="32"/>
      <c r="I37996" s="7"/>
      <c r="J37996" s="7"/>
      <c r="K37996" s="7"/>
      <c r="N37996" s="7"/>
    </row>
    <row r="37997" spans="4:14" s="1" customFormat="1">
      <c r="D37997" s="32"/>
      <c r="G37997" s="32"/>
      <c r="I37997" s="7"/>
      <c r="J37997" s="7"/>
      <c r="K37997" s="7"/>
      <c r="N37997" s="7"/>
    </row>
    <row r="37998" spans="4:14" s="1" customFormat="1">
      <c r="D37998" s="32"/>
      <c r="G37998" s="32"/>
      <c r="I37998" s="7"/>
      <c r="J37998" s="7"/>
      <c r="K37998" s="7"/>
      <c r="N37998" s="7"/>
    </row>
    <row r="37999" spans="4:14" s="1" customFormat="1">
      <c r="D37999" s="32"/>
      <c r="G37999" s="32"/>
      <c r="I37999" s="7"/>
      <c r="J37999" s="7"/>
      <c r="K37999" s="7"/>
      <c r="N37999" s="7"/>
    </row>
    <row r="38000" spans="4:14" s="1" customFormat="1">
      <c r="D38000" s="32"/>
      <c r="G38000" s="32"/>
      <c r="I38000" s="7"/>
      <c r="J38000" s="7"/>
      <c r="K38000" s="7"/>
      <c r="N38000" s="7"/>
    </row>
    <row r="38001" spans="4:14" s="1" customFormat="1">
      <c r="D38001" s="32"/>
      <c r="G38001" s="32"/>
      <c r="I38001" s="7"/>
      <c r="J38001" s="7"/>
      <c r="K38001" s="7"/>
      <c r="N38001" s="7"/>
    </row>
    <row r="38002" spans="4:14" s="1" customFormat="1">
      <c r="D38002" s="32"/>
      <c r="G38002" s="32"/>
      <c r="I38002" s="7"/>
      <c r="J38002" s="7"/>
      <c r="K38002" s="7"/>
      <c r="N38002" s="7"/>
    </row>
    <row r="38003" spans="4:14" s="1" customFormat="1">
      <c r="D38003" s="32"/>
      <c r="G38003" s="32"/>
      <c r="I38003" s="7"/>
      <c r="J38003" s="7"/>
      <c r="K38003" s="7"/>
      <c r="N38003" s="7"/>
    </row>
    <row r="38004" spans="4:14" s="1" customFormat="1">
      <c r="D38004" s="32"/>
      <c r="G38004" s="32"/>
      <c r="I38004" s="7"/>
      <c r="J38004" s="7"/>
      <c r="K38004" s="7"/>
      <c r="N38004" s="7"/>
    </row>
    <row r="38005" spans="4:14" s="1" customFormat="1">
      <c r="D38005" s="32"/>
      <c r="G38005" s="32"/>
      <c r="I38005" s="7"/>
      <c r="J38005" s="7"/>
      <c r="K38005" s="7"/>
      <c r="N38005" s="7"/>
    </row>
    <row r="38006" spans="4:14" s="1" customFormat="1">
      <c r="D38006" s="32"/>
      <c r="G38006" s="32"/>
      <c r="I38006" s="7"/>
      <c r="J38006" s="7"/>
      <c r="K38006" s="7"/>
      <c r="N38006" s="7"/>
    </row>
    <row r="38007" spans="4:14" s="1" customFormat="1">
      <c r="D38007" s="32"/>
      <c r="G38007" s="32"/>
      <c r="I38007" s="7"/>
      <c r="J38007" s="7"/>
      <c r="K38007" s="7"/>
      <c r="N38007" s="7"/>
    </row>
    <row r="38008" spans="4:14" s="1" customFormat="1">
      <c r="D38008" s="32"/>
      <c r="G38008" s="32"/>
      <c r="I38008" s="7"/>
      <c r="J38008" s="7"/>
      <c r="K38008" s="7"/>
      <c r="N38008" s="7"/>
    </row>
    <row r="38009" spans="4:14" s="1" customFormat="1">
      <c r="D38009" s="32"/>
      <c r="G38009" s="32"/>
      <c r="I38009" s="7"/>
      <c r="J38009" s="7"/>
      <c r="K38009" s="7"/>
      <c r="N38009" s="7"/>
    </row>
    <row r="38010" spans="4:14" s="1" customFormat="1">
      <c r="D38010" s="32"/>
      <c r="G38010" s="32"/>
      <c r="I38010" s="7"/>
      <c r="J38010" s="7"/>
      <c r="K38010" s="7"/>
      <c r="N38010" s="7"/>
    </row>
    <row r="38011" spans="4:14" s="1" customFormat="1">
      <c r="D38011" s="32"/>
      <c r="G38011" s="32"/>
      <c r="I38011" s="7"/>
      <c r="J38011" s="7"/>
      <c r="K38011" s="7"/>
      <c r="N38011" s="7"/>
    </row>
    <row r="38012" spans="4:14" s="1" customFormat="1">
      <c r="D38012" s="32"/>
      <c r="G38012" s="32"/>
      <c r="I38012" s="7"/>
      <c r="J38012" s="7"/>
      <c r="K38012" s="7"/>
      <c r="N38012" s="7"/>
    </row>
    <row r="38013" spans="4:14" s="1" customFormat="1">
      <c r="D38013" s="32"/>
      <c r="G38013" s="32"/>
      <c r="I38013" s="7"/>
      <c r="J38013" s="7"/>
      <c r="K38013" s="7"/>
      <c r="N38013" s="7"/>
    </row>
    <row r="38014" spans="4:14" s="1" customFormat="1">
      <c r="D38014" s="32"/>
      <c r="G38014" s="32"/>
      <c r="I38014" s="7"/>
      <c r="J38014" s="7"/>
      <c r="K38014" s="7"/>
      <c r="N38014" s="7"/>
    </row>
    <row r="38015" spans="4:14" s="1" customFormat="1">
      <c r="D38015" s="32"/>
      <c r="G38015" s="32"/>
      <c r="I38015" s="7"/>
      <c r="J38015" s="7"/>
      <c r="K38015" s="7"/>
      <c r="N38015" s="7"/>
    </row>
    <row r="38016" spans="4:14" s="1" customFormat="1">
      <c r="D38016" s="32"/>
      <c r="G38016" s="32"/>
      <c r="I38016" s="7"/>
      <c r="J38016" s="7"/>
      <c r="K38016" s="7"/>
      <c r="N38016" s="7"/>
    </row>
    <row r="38017" spans="4:14" s="1" customFormat="1">
      <c r="D38017" s="32"/>
      <c r="G38017" s="32"/>
      <c r="I38017" s="7"/>
      <c r="J38017" s="7"/>
      <c r="K38017" s="7"/>
      <c r="N38017" s="7"/>
    </row>
    <row r="38018" spans="4:14" s="1" customFormat="1">
      <c r="D38018" s="32"/>
      <c r="G38018" s="32"/>
      <c r="I38018" s="7"/>
      <c r="J38018" s="7"/>
      <c r="K38018" s="7"/>
      <c r="N38018" s="7"/>
    </row>
    <row r="38019" spans="4:14" s="1" customFormat="1">
      <c r="D38019" s="32"/>
      <c r="G38019" s="32"/>
      <c r="I38019" s="7"/>
      <c r="J38019" s="7"/>
      <c r="K38019" s="7"/>
      <c r="N38019" s="7"/>
    </row>
    <row r="38020" spans="4:14" s="1" customFormat="1">
      <c r="D38020" s="32"/>
      <c r="G38020" s="32"/>
      <c r="I38020" s="7"/>
      <c r="J38020" s="7"/>
      <c r="K38020" s="7"/>
      <c r="N38020" s="7"/>
    </row>
    <row r="38021" spans="4:14" s="1" customFormat="1">
      <c r="D38021" s="32"/>
      <c r="G38021" s="32"/>
      <c r="I38021" s="7"/>
      <c r="J38021" s="7"/>
      <c r="K38021" s="7"/>
      <c r="N38021" s="7"/>
    </row>
    <row r="38022" spans="4:14" s="1" customFormat="1">
      <c r="D38022" s="32"/>
      <c r="G38022" s="32"/>
      <c r="I38022" s="7"/>
      <c r="J38022" s="7"/>
      <c r="K38022" s="7"/>
      <c r="N38022" s="7"/>
    </row>
    <row r="38023" spans="4:14" s="1" customFormat="1">
      <c r="D38023" s="32"/>
      <c r="G38023" s="32"/>
      <c r="I38023" s="7"/>
      <c r="J38023" s="7"/>
      <c r="K38023" s="7"/>
      <c r="N38023" s="7"/>
    </row>
    <row r="38024" spans="4:14" s="1" customFormat="1">
      <c r="D38024" s="32"/>
      <c r="G38024" s="32"/>
      <c r="I38024" s="7"/>
      <c r="J38024" s="7"/>
      <c r="K38024" s="7"/>
      <c r="N38024" s="7"/>
    </row>
    <row r="38025" spans="4:14" s="1" customFormat="1">
      <c r="D38025" s="32"/>
      <c r="G38025" s="32"/>
      <c r="I38025" s="7"/>
      <c r="J38025" s="7"/>
      <c r="K38025" s="7"/>
      <c r="N38025" s="7"/>
    </row>
    <row r="38026" spans="4:14" s="1" customFormat="1">
      <c r="D38026" s="32"/>
      <c r="G38026" s="32"/>
      <c r="I38026" s="7"/>
      <c r="J38026" s="7"/>
      <c r="K38026" s="7"/>
      <c r="N38026" s="7"/>
    </row>
    <row r="38027" spans="4:14" s="1" customFormat="1">
      <c r="D38027" s="32"/>
      <c r="G38027" s="32"/>
      <c r="I38027" s="7"/>
      <c r="J38027" s="7"/>
      <c r="K38027" s="7"/>
      <c r="N38027" s="7"/>
    </row>
    <row r="38028" spans="4:14" s="1" customFormat="1">
      <c r="D38028" s="32"/>
      <c r="G38028" s="32"/>
      <c r="I38028" s="7"/>
      <c r="J38028" s="7"/>
      <c r="K38028" s="7"/>
      <c r="N38028" s="7"/>
    </row>
    <row r="38029" spans="4:14" s="1" customFormat="1">
      <c r="D38029" s="32"/>
      <c r="G38029" s="32"/>
      <c r="I38029" s="7"/>
      <c r="J38029" s="7"/>
      <c r="K38029" s="7"/>
      <c r="N38029" s="7"/>
    </row>
    <row r="38030" spans="4:14" s="1" customFormat="1">
      <c r="D38030" s="32"/>
      <c r="G38030" s="32"/>
      <c r="I38030" s="7"/>
      <c r="J38030" s="7"/>
      <c r="K38030" s="7"/>
      <c r="N38030" s="7"/>
    </row>
    <row r="38031" spans="4:14" s="1" customFormat="1">
      <c r="D38031" s="32"/>
      <c r="G38031" s="32"/>
      <c r="I38031" s="7"/>
      <c r="J38031" s="7"/>
      <c r="K38031" s="7"/>
      <c r="N38031" s="7"/>
    </row>
    <row r="38032" spans="4:14" s="1" customFormat="1">
      <c r="D38032" s="32"/>
      <c r="G38032" s="32"/>
      <c r="I38032" s="7"/>
      <c r="J38032" s="7"/>
      <c r="K38032" s="7"/>
      <c r="N38032" s="7"/>
    </row>
    <row r="38033" spans="4:14" s="1" customFormat="1">
      <c r="D38033" s="32"/>
      <c r="G38033" s="32"/>
      <c r="I38033" s="7"/>
      <c r="J38033" s="7"/>
      <c r="K38033" s="7"/>
      <c r="N38033" s="7"/>
    </row>
    <row r="38034" spans="4:14" s="1" customFormat="1">
      <c r="D38034" s="32"/>
      <c r="G38034" s="32"/>
      <c r="I38034" s="7"/>
      <c r="J38034" s="7"/>
      <c r="K38034" s="7"/>
      <c r="N38034" s="7"/>
    </row>
    <row r="38035" spans="4:14" s="1" customFormat="1">
      <c r="D38035" s="32"/>
      <c r="G38035" s="32"/>
      <c r="I38035" s="7"/>
      <c r="J38035" s="7"/>
      <c r="K38035" s="7"/>
      <c r="N38035" s="7"/>
    </row>
    <row r="38036" spans="4:14" s="1" customFormat="1">
      <c r="D38036" s="32"/>
      <c r="G38036" s="32"/>
      <c r="I38036" s="7"/>
      <c r="J38036" s="7"/>
      <c r="K38036" s="7"/>
      <c r="N38036" s="7"/>
    </row>
    <row r="38037" spans="4:14" s="1" customFormat="1">
      <c r="D38037" s="32"/>
      <c r="G38037" s="32"/>
      <c r="I38037" s="7"/>
      <c r="J38037" s="7"/>
      <c r="K38037" s="7"/>
      <c r="N38037" s="7"/>
    </row>
    <row r="38038" spans="4:14" s="1" customFormat="1">
      <c r="D38038" s="32"/>
      <c r="G38038" s="32"/>
      <c r="I38038" s="7"/>
      <c r="J38038" s="7"/>
      <c r="K38038" s="7"/>
      <c r="N38038" s="7"/>
    </row>
    <row r="38039" spans="4:14" s="1" customFormat="1">
      <c r="D38039" s="32"/>
      <c r="G38039" s="32"/>
      <c r="I38039" s="7"/>
      <c r="J38039" s="7"/>
      <c r="K38039" s="7"/>
      <c r="N38039" s="7"/>
    </row>
    <row r="38040" spans="4:14" s="1" customFormat="1">
      <c r="D38040" s="32"/>
      <c r="G38040" s="32"/>
      <c r="I38040" s="7"/>
      <c r="J38040" s="7"/>
      <c r="K38040" s="7"/>
      <c r="N38040" s="7"/>
    </row>
    <row r="38041" spans="4:14" s="1" customFormat="1">
      <c r="D38041" s="32"/>
      <c r="G38041" s="32"/>
      <c r="I38041" s="7"/>
      <c r="J38041" s="7"/>
      <c r="K38041" s="7"/>
      <c r="N38041" s="7"/>
    </row>
    <row r="38042" spans="4:14" s="1" customFormat="1">
      <c r="D38042" s="32"/>
      <c r="G38042" s="32"/>
      <c r="I38042" s="7"/>
      <c r="J38042" s="7"/>
      <c r="K38042" s="7"/>
      <c r="N38042" s="7"/>
    </row>
    <row r="38043" spans="4:14" s="1" customFormat="1">
      <c r="D38043" s="32"/>
      <c r="G38043" s="32"/>
      <c r="I38043" s="7"/>
      <c r="J38043" s="7"/>
      <c r="K38043" s="7"/>
      <c r="N38043" s="7"/>
    </row>
    <row r="38044" spans="4:14" s="1" customFormat="1">
      <c r="D38044" s="32"/>
      <c r="G38044" s="32"/>
      <c r="I38044" s="7"/>
      <c r="J38044" s="7"/>
      <c r="K38044" s="7"/>
      <c r="N38044" s="7"/>
    </row>
    <row r="38045" spans="4:14" s="1" customFormat="1">
      <c r="D38045" s="32"/>
      <c r="G38045" s="32"/>
      <c r="I38045" s="7"/>
      <c r="J38045" s="7"/>
      <c r="K38045" s="7"/>
      <c r="N38045" s="7"/>
    </row>
    <row r="38046" spans="4:14" s="1" customFormat="1">
      <c r="D38046" s="32"/>
      <c r="G38046" s="32"/>
      <c r="I38046" s="7"/>
      <c r="J38046" s="7"/>
      <c r="K38046" s="7"/>
      <c r="N38046" s="7"/>
    </row>
    <row r="38047" spans="4:14" s="1" customFormat="1">
      <c r="D38047" s="32"/>
      <c r="G38047" s="32"/>
      <c r="I38047" s="7"/>
      <c r="J38047" s="7"/>
      <c r="K38047" s="7"/>
      <c r="N38047" s="7"/>
    </row>
    <row r="38048" spans="4:14" s="1" customFormat="1">
      <c r="D38048" s="32"/>
      <c r="G38048" s="32"/>
      <c r="I38048" s="7"/>
      <c r="J38048" s="7"/>
      <c r="K38048" s="7"/>
      <c r="N38048" s="7"/>
    </row>
    <row r="38049" spans="4:14" s="1" customFormat="1">
      <c r="D38049" s="32"/>
      <c r="G38049" s="32"/>
      <c r="I38049" s="7"/>
      <c r="J38049" s="7"/>
      <c r="K38049" s="7"/>
      <c r="N38049" s="7"/>
    </row>
    <row r="38050" spans="4:14" s="1" customFormat="1">
      <c r="D38050" s="32"/>
      <c r="G38050" s="32"/>
      <c r="I38050" s="7"/>
      <c r="J38050" s="7"/>
      <c r="K38050" s="7"/>
      <c r="N38050" s="7"/>
    </row>
    <row r="38051" spans="4:14" s="1" customFormat="1">
      <c r="D38051" s="32"/>
      <c r="G38051" s="32"/>
      <c r="I38051" s="7"/>
      <c r="J38051" s="7"/>
      <c r="K38051" s="7"/>
      <c r="N38051" s="7"/>
    </row>
    <row r="38052" spans="4:14" s="1" customFormat="1">
      <c r="D38052" s="32"/>
      <c r="G38052" s="32"/>
      <c r="I38052" s="7"/>
      <c r="J38052" s="7"/>
      <c r="K38052" s="7"/>
      <c r="N38052" s="7"/>
    </row>
    <row r="38053" spans="4:14" s="1" customFormat="1">
      <c r="D38053" s="32"/>
      <c r="G38053" s="32"/>
      <c r="I38053" s="7"/>
      <c r="J38053" s="7"/>
      <c r="K38053" s="7"/>
      <c r="N38053" s="7"/>
    </row>
    <row r="38054" spans="4:14" s="1" customFormat="1">
      <c r="D38054" s="32"/>
      <c r="G38054" s="32"/>
      <c r="I38054" s="7"/>
      <c r="J38054" s="7"/>
      <c r="K38054" s="7"/>
      <c r="N38054" s="7"/>
    </row>
    <row r="38055" spans="4:14" s="1" customFormat="1">
      <c r="D38055" s="32"/>
      <c r="G38055" s="32"/>
      <c r="I38055" s="7"/>
      <c r="J38055" s="7"/>
      <c r="K38055" s="7"/>
      <c r="N38055" s="7"/>
    </row>
    <row r="38056" spans="4:14" s="1" customFormat="1">
      <c r="D38056" s="32"/>
      <c r="G38056" s="32"/>
      <c r="I38056" s="7"/>
      <c r="J38056" s="7"/>
      <c r="K38056" s="7"/>
      <c r="N38056" s="7"/>
    </row>
    <row r="38057" spans="4:14" s="1" customFormat="1">
      <c r="D38057" s="32"/>
      <c r="G38057" s="32"/>
      <c r="I38057" s="7"/>
      <c r="J38057" s="7"/>
      <c r="K38057" s="7"/>
      <c r="N38057" s="7"/>
    </row>
    <row r="38058" spans="4:14" s="1" customFormat="1">
      <c r="D38058" s="32"/>
      <c r="G38058" s="32"/>
      <c r="I38058" s="7"/>
      <c r="J38058" s="7"/>
      <c r="K38058" s="7"/>
      <c r="N38058" s="7"/>
    </row>
    <row r="38059" spans="4:14" s="1" customFormat="1">
      <c r="D38059" s="32"/>
      <c r="G38059" s="32"/>
      <c r="I38059" s="7"/>
      <c r="J38059" s="7"/>
      <c r="K38059" s="7"/>
      <c r="N38059" s="7"/>
    </row>
    <row r="38060" spans="4:14" s="1" customFormat="1">
      <c r="D38060" s="32"/>
      <c r="G38060" s="32"/>
      <c r="I38060" s="7"/>
      <c r="J38060" s="7"/>
      <c r="K38060" s="7"/>
      <c r="N38060" s="7"/>
    </row>
    <row r="38061" spans="4:14" s="1" customFormat="1">
      <c r="D38061" s="32"/>
      <c r="G38061" s="32"/>
      <c r="I38061" s="7"/>
      <c r="J38061" s="7"/>
      <c r="K38061" s="7"/>
      <c r="N38061" s="7"/>
    </row>
    <row r="38062" spans="4:14" s="1" customFormat="1">
      <c r="D38062" s="32"/>
      <c r="G38062" s="32"/>
      <c r="I38062" s="7"/>
      <c r="J38062" s="7"/>
      <c r="K38062" s="7"/>
      <c r="N38062" s="7"/>
    </row>
    <row r="38063" spans="4:14" s="1" customFormat="1">
      <c r="D38063" s="32"/>
      <c r="G38063" s="32"/>
      <c r="I38063" s="7"/>
      <c r="J38063" s="7"/>
      <c r="K38063" s="7"/>
      <c r="N38063" s="7"/>
    </row>
    <row r="38064" spans="4:14" s="1" customFormat="1">
      <c r="D38064" s="32"/>
      <c r="G38064" s="32"/>
      <c r="I38064" s="7"/>
      <c r="J38064" s="7"/>
      <c r="K38064" s="7"/>
      <c r="N38064" s="7"/>
    </row>
    <row r="38065" spans="4:14" s="1" customFormat="1">
      <c r="D38065" s="32"/>
      <c r="G38065" s="32"/>
      <c r="I38065" s="7"/>
      <c r="J38065" s="7"/>
      <c r="K38065" s="7"/>
      <c r="N38065" s="7"/>
    </row>
    <row r="38066" spans="4:14" s="1" customFormat="1">
      <c r="D38066" s="32"/>
      <c r="G38066" s="32"/>
      <c r="I38066" s="7"/>
      <c r="J38066" s="7"/>
      <c r="K38066" s="7"/>
      <c r="N38066" s="7"/>
    </row>
    <row r="38067" spans="4:14" s="1" customFormat="1">
      <c r="D38067" s="32"/>
      <c r="G38067" s="32"/>
      <c r="I38067" s="7"/>
      <c r="J38067" s="7"/>
      <c r="K38067" s="7"/>
      <c r="N38067" s="7"/>
    </row>
    <row r="38068" spans="4:14" s="1" customFormat="1">
      <c r="D38068" s="32"/>
      <c r="G38068" s="32"/>
      <c r="I38068" s="7"/>
      <c r="J38068" s="7"/>
      <c r="K38068" s="7"/>
      <c r="N38068" s="7"/>
    </row>
    <row r="38069" spans="4:14" s="1" customFormat="1">
      <c r="D38069" s="32"/>
      <c r="G38069" s="32"/>
      <c r="I38069" s="7"/>
      <c r="J38069" s="7"/>
      <c r="K38069" s="7"/>
      <c r="N38069" s="7"/>
    </row>
    <row r="38070" spans="4:14" s="1" customFormat="1">
      <c r="D38070" s="32"/>
      <c r="G38070" s="32"/>
      <c r="I38070" s="7"/>
      <c r="J38070" s="7"/>
      <c r="K38070" s="7"/>
      <c r="N38070" s="7"/>
    </row>
    <row r="38071" spans="4:14" s="1" customFormat="1">
      <c r="D38071" s="32"/>
      <c r="G38071" s="32"/>
      <c r="I38071" s="7"/>
      <c r="J38071" s="7"/>
      <c r="K38071" s="7"/>
      <c r="N38071" s="7"/>
    </row>
    <row r="38072" spans="4:14" s="1" customFormat="1">
      <c r="D38072" s="32"/>
      <c r="G38072" s="32"/>
      <c r="I38072" s="7"/>
      <c r="J38072" s="7"/>
      <c r="K38072" s="7"/>
      <c r="N38072" s="7"/>
    </row>
    <row r="38073" spans="4:14" s="1" customFormat="1">
      <c r="D38073" s="32"/>
      <c r="G38073" s="32"/>
      <c r="I38073" s="7"/>
      <c r="J38073" s="7"/>
      <c r="K38073" s="7"/>
      <c r="N38073" s="7"/>
    </row>
    <row r="38074" spans="4:14" s="1" customFormat="1">
      <c r="D38074" s="32"/>
      <c r="G38074" s="32"/>
      <c r="I38074" s="7"/>
      <c r="J38074" s="7"/>
      <c r="K38074" s="7"/>
      <c r="N38074" s="7"/>
    </row>
    <row r="38075" spans="4:14" s="1" customFormat="1">
      <c r="D38075" s="32"/>
      <c r="G38075" s="32"/>
      <c r="I38075" s="7"/>
      <c r="J38075" s="7"/>
      <c r="K38075" s="7"/>
      <c r="N38075" s="7"/>
    </row>
    <row r="38076" spans="4:14" s="1" customFormat="1">
      <c r="D38076" s="32"/>
      <c r="G38076" s="32"/>
      <c r="I38076" s="7"/>
      <c r="J38076" s="7"/>
      <c r="K38076" s="7"/>
      <c r="N38076" s="7"/>
    </row>
    <row r="38077" spans="4:14" s="1" customFormat="1">
      <c r="D38077" s="32"/>
      <c r="G38077" s="32"/>
      <c r="I38077" s="7"/>
      <c r="J38077" s="7"/>
      <c r="K38077" s="7"/>
      <c r="N38077" s="7"/>
    </row>
    <row r="38078" spans="4:14" s="1" customFormat="1">
      <c r="D38078" s="32"/>
      <c r="G38078" s="32"/>
      <c r="I38078" s="7"/>
      <c r="J38078" s="7"/>
      <c r="K38078" s="7"/>
      <c r="N38078" s="7"/>
    </row>
    <row r="38079" spans="4:14" s="1" customFormat="1">
      <c r="D38079" s="32"/>
      <c r="G38079" s="32"/>
      <c r="I38079" s="7"/>
      <c r="J38079" s="7"/>
      <c r="K38079" s="7"/>
      <c r="N38079" s="7"/>
    </row>
    <row r="38080" spans="4:14" s="1" customFormat="1">
      <c r="D38080" s="32"/>
      <c r="G38080" s="32"/>
      <c r="I38080" s="7"/>
      <c r="J38080" s="7"/>
      <c r="K38080" s="7"/>
      <c r="N38080" s="7"/>
    </row>
    <row r="38081" spans="4:14" s="1" customFormat="1">
      <c r="D38081" s="32"/>
      <c r="G38081" s="32"/>
      <c r="I38081" s="7"/>
      <c r="J38081" s="7"/>
      <c r="K38081" s="7"/>
      <c r="N38081" s="7"/>
    </row>
    <row r="38082" spans="4:14" s="1" customFormat="1">
      <c r="D38082" s="32"/>
      <c r="G38082" s="32"/>
      <c r="I38082" s="7"/>
      <c r="J38082" s="7"/>
      <c r="K38082" s="7"/>
      <c r="N38082" s="7"/>
    </row>
    <row r="38083" spans="4:14" s="1" customFormat="1">
      <c r="D38083" s="32"/>
      <c r="G38083" s="32"/>
      <c r="I38083" s="7"/>
      <c r="J38083" s="7"/>
      <c r="K38083" s="7"/>
      <c r="N38083" s="7"/>
    </row>
    <row r="38084" spans="4:14" s="1" customFormat="1">
      <c r="D38084" s="32"/>
      <c r="G38084" s="32"/>
      <c r="I38084" s="7"/>
      <c r="J38084" s="7"/>
      <c r="K38084" s="7"/>
      <c r="N38084" s="7"/>
    </row>
    <row r="38085" spans="4:14" s="1" customFormat="1">
      <c r="D38085" s="32"/>
      <c r="G38085" s="32"/>
      <c r="I38085" s="7"/>
      <c r="J38085" s="7"/>
      <c r="K38085" s="7"/>
      <c r="N38085" s="7"/>
    </row>
    <row r="38086" spans="4:14" s="1" customFormat="1">
      <c r="D38086" s="32"/>
      <c r="G38086" s="32"/>
      <c r="I38086" s="7"/>
      <c r="J38086" s="7"/>
      <c r="K38086" s="7"/>
      <c r="N38086" s="7"/>
    </row>
    <row r="38087" spans="4:14" s="1" customFormat="1">
      <c r="D38087" s="32"/>
      <c r="G38087" s="32"/>
      <c r="I38087" s="7"/>
      <c r="J38087" s="7"/>
      <c r="K38087" s="7"/>
      <c r="N38087" s="7"/>
    </row>
    <row r="38088" spans="4:14" s="1" customFormat="1">
      <c r="D38088" s="32"/>
      <c r="G38088" s="32"/>
      <c r="I38088" s="7"/>
      <c r="J38088" s="7"/>
      <c r="K38088" s="7"/>
      <c r="N38088" s="7"/>
    </row>
    <row r="38089" spans="4:14" s="1" customFormat="1">
      <c r="D38089" s="32"/>
      <c r="G38089" s="32"/>
      <c r="I38089" s="7"/>
      <c r="J38089" s="7"/>
      <c r="K38089" s="7"/>
      <c r="N38089" s="7"/>
    </row>
    <row r="38090" spans="4:14" s="1" customFormat="1">
      <c r="D38090" s="32"/>
      <c r="G38090" s="32"/>
      <c r="I38090" s="7"/>
      <c r="J38090" s="7"/>
      <c r="K38090" s="7"/>
      <c r="N38090" s="7"/>
    </row>
    <row r="38091" spans="4:14" s="1" customFormat="1">
      <c r="D38091" s="32"/>
      <c r="G38091" s="32"/>
      <c r="I38091" s="7"/>
      <c r="J38091" s="7"/>
      <c r="K38091" s="7"/>
      <c r="N38091" s="7"/>
    </row>
    <row r="38092" spans="4:14" s="1" customFormat="1">
      <c r="D38092" s="32"/>
      <c r="G38092" s="32"/>
      <c r="I38092" s="7"/>
      <c r="J38092" s="7"/>
      <c r="K38092" s="7"/>
      <c r="N38092" s="7"/>
    </row>
    <row r="38093" spans="4:14" s="1" customFormat="1">
      <c r="D38093" s="32"/>
      <c r="G38093" s="32"/>
      <c r="I38093" s="7"/>
      <c r="J38093" s="7"/>
      <c r="K38093" s="7"/>
      <c r="N38093" s="7"/>
    </row>
    <row r="38094" spans="4:14" s="1" customFormat="1">
      <c r="D38094" s="32"/>
      <c r="G38094" s="32"/>
      <c r="I38094" s="7"/>
      <c r="J38094" s="7"/>
      <c r="K38094" s="7"/>
      <c r="N38094" s="7"/>
    </row>
    <row r="38095" spans="4:14" s="1" customFormat="1">
      <c r="D38095" s="32"/>
      <c r="G38095" s="32"/>
      <c r="I38095" s="7"/>
      <c r="J38095" s="7"/>
      <c r="K38095" s="7"/>
      <c r="N38095" s="7"/>
    </row>
    <row r="38096" spans="4:14" s="1" customFormat="1">
      <c r="D38096" s="32"/>
      <c r="G38096" s="32"/>
      <c r="I38096" s="7"/>
      <c r="J38096" s="7"/>
      <c r="K38096" s="7"/>
      <c r="N38096" s="7"/>
    </row>
    <row r="38097" spans="4:14" s="1" customFormat="1">
      <c r="D38097" s="32"/>
      <c r="G38097" s="32"/>
      <c r="I38097" s="7"/>
      <c r="J38097" s="7"/>
      <c r="K38097" s="7"/>
      <c r="N38097" s="7"/>
    </row>
    <row r="38098" spans="4:14" s="1" customFormat="1">
      <c r="D38098" s="32"/>
      <c r="G38098" s="32"/>
      <c r="I38098" s="7"/>
      <c r="J38098" s="7"/>
      <c r="K38098" s="7"/>
      <c r="N38098" s="7"/>
    </row>
    <row r="38099" spans="4:14" s="1" customFormat="1">
      <c r="D38099" s="32"/>
      <c r="G38099" s="32"/>
      <c r="I38099" s="7"/>
      <c r="J38099" s="7"/>
      <c r="K38099" s="7"/>
      <c r="N38099" s="7"/>
    </row>
    <row r="38100" spans="4:14" s="1" customFormat="1">
      <c r="D38100" s="32"/>
      <c r="G38100" s="32"/>
      <c r="I38100" s="7"/>
      <c r="J38100" s="7"/>
      <c r="K38100" s="7"/>
      <c r="N38100" s="7"/>
    </row>
    <row r="38101" spans="4:14" s="1" customFormat="1">
      <c r="D38101" s="32"/>
      <c r="G38101" s="32"/>
      <c r="I38101" s="7"/>
      <c r="J38101" s="7"/>
      <c r="K38101" s="7"/>
      <c r="N38101" s="7"/>
    </row>
    <row r="38102" spans="4:14" s="1" customFormat="1">
      <c r="D38102" s="32"/>
      <c r="G38102" s="32"/>
      <c r="I38102" s="7"/>
      <c r="J38102" s="7"/>
      <c r="K38102" s="7"/>
      <c r="N38102" s="7"/>
    </row>
    <row r="38103" spans="4:14" s="1" customFormat="1">
      <c r="D38103" s="32"/>
      <c r="G38103" s="32"/>
      <c r="I38103" s="7"/>
      <c r="J38103" s="7"/>
      <c r="K38103" s="7"/>
      <c r="N38103" s="7"/>
    </row>
    <row r="38104" spans="4:14" s="1" customFormat="1">
      <c r="D38104" s="32"/>
      <c r="G38104" s="32"/>
      <c r="I38104" s="7"/>
      <c r="J38104" s="7"/>
      <c r="K38104" s="7"/>
      <c r="N38104" s="7"/>
    </row>
    <row r="38105" spans="4:14" s="1" customFormat="1">
      <c r="D38105" s="32"/>
      <c r="G38105" s="32"/>
      <c r="I38105" s="7"/>
      <c r="J38105" s="7"/>
      <c r="K38105" s="7"/>
      <c r="N38105" s="7"/>
    </row>
    <row r="38106" spans="4:14" s="1" customFormat="1">
      <c r="D38106" s="32"/>
      <c r="G38106" s="32"/>
      <c r="I38106" s="7"/>
      <c r="J38106" s="7"/>
      <c r="K38106" s="7"/>
      <c r="N38106" s="7"/>
    </row>
    <row r="38107" spans="4:14" s="1" customFormat="1">
      <c r="D38107" s="32"/>
      <c r="G38107" s="32"/>
      <c r="I38107" s="7"/>
      <c r="J38107" s="7"/>
      <c r="K38107" s="7"/>
      <c r="N38107" s="7"/>
    </row>
    <row r="38108" spans="4:14" s="1" customFormat="1">
      <c r="D38108" s="32"/>
      <c r="G38108" s="32"/>
      <c r="I38108" s="7"/>
      <c r="J38108" s="7"/>
      <c r="K38108" s="7"/>
      <c r="N38108" s="7"/>
    </row>
    <row r="38109" spans="4:14" s="1" customFormat="1">
      <c r="D38109" s="32"/>
      <c r="G38109" s="32"/>
      <c r="I38109" s="7"/>
      <c r="J38109" s="7"/>
      <c r="K38109" s="7"/>
      <c r="N38109" s="7"/>
    </row>
    <row r="38110" spans="4:14" s="1" customFormat="1">
      <c r="D38110" s="32"/>
      <c r="G38110" s="32"/>
      <c r="I38110" s="7"/>
      <c r="J38110" s="7"/>
      <c r="K38110" s="7"/>
      <c r="N38110" s="7"/>
    </row>
    <row r="38111" spans="4:14" s="1" customFormat="1">
      <c r="D38111" s="32"/>
      <c r="G38111" s="32"/>
      <c r="I38111" s="7"/>
      <c r="J38111" s="7"/>
      <c r="K38111" s="7"/>
      <c r="N38111" s="7"/>
    </row>
    <row r="38112" spans="4:14" s="1" customFormat="1">
      <c r="D38112" s="32"/>
      <c r="G38112" s="32"/>
      <c r="I38112" s="7"/>
      <c r="J38112" s="7"/>
      <c r="K38112" s="7"/>
      <c r="N38112" s="7"/>
    </row>
    <row r="38113" spans="4:14" s="1" customFormat="1">
      <c r="D38113" s="32"/>
      <c r="G38113" s="32"/>
      <c r="I38113" s="7"/>
      <c r="J38113" s="7"/>
      <c r="K38113" s="7"/>
      <c r="N38113" s="7"/>
    </row>
    <row r="38114" spans="4:14" s="1" customFormat="1">
      <c r="D38114" s="32"/>
      <c r="G38114" s="32"/>
      <c r="I38114" s="7"/>
      <c r="J38114" s="7"/>
      <c r="K38114" s="7"/>
      <c r="N38114" s="7"/>
    </row>
    <row r="38115" spans="4:14" s="1" customFormat="1">
      <c r="D38115" s="32"/>
      <c r="G38115" s="32"/>
      <c r="I38115" s="7"/>
      <c r="J38115" s="7"/>
      <c r="K38115" s="7"/>
      <c r="N38115" s="7"/>
    </row>
    <row r="38116" spans="4:14" s="1" customFormat="1">
      <c r="D38116" s="32"/>
      <c r="G38116" s="32"/>
      <c r="I38116" s="7"/>
      <c r="J38116" s="7"/>
      <c r="K38116" s="7"/>
      <c r="N38116" s="7"/>
    </row>
    <row r="38117" spans="4:14" s="1" customFormat="1">
      <c r="D38117" s="32"/>
      <c r="G38117" s="32"/>
      <c r="I38117" s="7"/>
      <c r="J38117" s="7"/>
      <c r="K38117" s="7"/>
      <c r="N38117" s="7"/>
    </row>
    <row r="38118" spans="4:14" s="1" customFormat="1">
      <c r="D38118" s="32"/>
      <c r="G38118" s="32"/>
      <c r="I38118" s="7"/>
      <c r="J38118" s="7"/>
      <c r="K38118" s="7"/>
      <c r="N38118" s="7"/>
    </row>
    <row r="38119" spans="4:14" s="1" customFormat="1">
      <c r="D38119" s="32"/>
      <c r="G38119" s="32"/>
      <c r="I38119" s="7"/>
      <c r="J38119" s="7"/>
      <c r="K38119" s="7"/>
      <c r="N38119" s="7"/>
    </row>
    <row r="38120" spans="4:14" s="1" customFormat="1">
      <c r="D38120" s="32"/>
      <c r="G38120" s="32"/>
      <c r="I38120" s="7"/>
      <c r="J38120" s="7"/>
      <c r="K38120" s="7"/>
      <c r="N38120" s="7"/>
    </row>
    <row r="38121" spans="4:14" s="1" customFormat="1">
      <c r="D38121" s="32"/>
      <c r="G38121" s="32"/>
      <c r="I38121" s="7"/>
      <c r="J38121" s="7"/>
      <c r="K38121" s="7"/>
      <c r="N38121" s="7"/>
    </row>
    <row r="38122" spans="4:14" s="1" customFormat="1">
      <c r="D38122" s="32"/>
      <c r="G38122" s="32"/>
      <c r="I38122" s="7"/>
      <c r="J38122" s="7"/>
      <c r="K38122" s="7"/>
      <c r="N38122" s="7"/>
    </row>
    <row r="38123" spans="4:14" s="1" customFormat="1">
      <c r="D38123" s="32"/>
      <c r="G38123" s="32"/>
      <c r="I38123" s="7"/>
      <c r="J38123" s="7"/>
      <c r="K38123" s="7"/>
      <c r="N38123" s="7"/>
    </row>
    <row r="38124" spans="4:14" s="1" customFormat="1">
      <c r="D38124" s="32"/>
      <c r="G38124" s="32"/>
      <c r="I38124" s="7"/>
      <c r="J38124" s="7"/>
      <c r="K38124" s="7"/>
      <c r="N38124" s="7"/>
    </row>
    <row r="38125" spans="4:14" s="1" customFormat="1">
      <c r="D38125" s="32"/>
      <c r="G38125" s="32"/>
      <c r="I38125" s="7"/>
      <c r="J38125" s="7"/>
      <c r="K38125" s="7"/>
      <c r="N38125" s="7"/>
    </row>
    <row r="38126" spans="4:14" s="1" customFormat="1">
      <c r="D38126" s="32"/>
      <c r="G38126" s="32"/>
      <c r="I38126" s="7"/>
      <c r="J38126" s="7"/>
      <c r="K38126" s="7"/>
      <c r="N38126" s="7"/>
    </row>
    <row r="38127" spans="4:14" s="1" customFormat="1">
      <c r="D38127" s="32"/>
      <c r="G38127" s="32"/>
      <c r="I38127" s="7"/>
      <c r="J38127" s="7"/>
      <c r="K38127" s="7"/>
      <c r="N38127" s="7"/>
    </row>
    <row r="38128" spans="4:14" s="1" customFormat="1">
      <c r="D38128" s="32"/>
      <c r="G38128" s="32"/>
      <c r="I38128" s="7"/>
      <c r="J38128" s="7"/>
      <c r="K38128" s="7"/>
      <c r="N38128" s="7"/>
    </row>
    <row r="38129" spans="4:14" s="1" customFormat="1">
      <c r="D38129" s="32"/>
      <c r="G38129" s="32"/>
      <c r="I38129" s="7"/>
      <c r="J38129" s="7"/>
      <c r="K38129" s="7"/>
      <c r="N38129" s="7"/>
    </row>
    <row r="38130" spans="4:14" s="1" customFormat="1">
      <c r="D38130" s="32"/>
      <c r="G38130" s="32"/>
      <c r="I38130" s="7"/>
      <c r="J38130" s="7"/>
      <c r="K38130" s="7"/>
      <c r="N38130" s="7"/>
    </row>
    <row r="38131" spans="4:14" s="1" customFormat="1">
      <c r="D38131" s="32"/>
      <c r="G38131" s="32"/>
      <c r="I38131" s="7"/>
      <c r="J38131" s="7"/>
      <c r="K38131" s="7"/>
      <c r="N38131" s="7"/>
    </row>
    <row r="38132" spans="4:14" s="1" customFormat="1">
      <c r="D38132" s="32"/>
      <c r="G38132" s="32"/>
      <c r="I38132" s="7"/>
      <c r="J38132" s="7"/>
      <c r="K38132" s="7"/>
      <c r="N38132" s="7"/>
    </row>
    <row r="38133" spans="4:14" s="1" customFormat="1">
      <c r="D38133" s="32"/>
      <c r="G38133" s="32"/>
      <c r="I38133" s="7"/>
      <c r="J38133" s="7"/>
      <c r="K38133" s="7"/>
      <c r="N38133" s="7"/>
    </row>
    <row r="38134" spans="4:14" s="1" customFormat="1">
      <c r="D38134" s="32"/>
      <c r="G38134" s="32"/>
      <c r="I38134" s="7"/>
      <c r="J38134" s="7"/>
      <c r="K38134" s="7"/>
      <c r="N38134" s="7"/>
    </row>
    <row r="38135" spans="4:14" s="1" customFormat="1">
      <c r="D38135" s="32"/>
      <c r="G38135" s="32"/>
      <c r="I38135" s="7"/>
      <c r="J38135" s="7"/>
      <c r="K38135" s="7"/>
      <c r="N38135" s="7"/>
    </row>
    <row r="38136" spans="4:14" s="1" customFormat="1">
      <c r="D38136" s="32"/>
      <c r="G38136" s="32"/>
      <c r="I38136" s="7"/>
      <c r="J38136" s="7"/>
      <c r="K38136" s="7"/>
      <c r="N38136" s="7"/>
    </row>
    <row r="38137" spans="4:14" s="1" customFormat="1">
      <c r="D38137" s="32"/>
      <c r="G38137" s="32"/>
      <c r="I38137" s="7"/>
      <c r="J38137" s="7"/>
      <c r="K38137" s="7"/>
      <c r="N38137" s="7"/>
    </row>
    <row r="38138" spans="4:14" s="1" customFormat="1">
      <c r="D38138" s="32"/>
      <c r="G38138" s="32"/>
      <c r="I38138" s="7"/>
      <c r="J38138" s="7"/>
      <c r="K38138" s="7"/>
      <c r="N38138" s="7"/>
    </row>
    <row r="38139" spans="4:14" s="1" customFormat="1">
      <c r="D38139" s="32"/>
      <c r="G38139" s="32"/>
      <c r="I38139" s="7"/>
      <c r="J38139" s="7"/>
      <c r="K38139" s="7"/>
      <c r="N38139" s="7"/>
    </row>
    <row r="38140" spans="4:14" s="1" customFormat="1">
      <c r="D38140" s="32"/>
      <c r="G38140" s="32"/>
      <c r="I38140" s="7"/>
      <c r="J38140" s="7"/>
      <c r="K38140" s="7"/>
      <c r="N38140" s="7"/>
    </row>
    <row r="38141" spans="4:14" s="1" customFormat="1">
      <c r="D38141" s="32"/>
      <c r="G38141" s="32"/>
      <c r="I38141" s="7"/>
      <c r="J38141" s="7"/>
      <c r="K38141" s="7"/>
      <c r="N38141" s="7"/>
    </row>
    <row r="38142" spans="4:14" s="1" customFormat="1">
      <c r="D38142" s="32"/>
      <c r="G38142" s="32"/>
      <c r="I38142" s="7"/>
      <c r="J38142" s="7"/>
      <c r="K38142" s="7"/>
      <c r="N38142" s="7"/>
    </row>
    <row r="38143" spans="4:14" s="1" customFormat="1">
      <c r="D38143" s="32"/>
      <c r="G38143" s="32"/>
      <c r="I38143" s="7"/>
      <c r="J38143" s="7"/>
      <c r="K38143" s="7"/>
      <c r="N38143" s="7"/>
    </row>
    <row r="38144" spans="4:14" s="1" customFormat="1">
      <c r="D38144" s="32"/>
      <c r="G38144" s="32"/>
      <c r="I38144" s="7"/>
      <c r="J38144" s="7"/>
      <c r="K38144" s="7"/>
      <c r="N38144" s="7"/>
    </row>
    <row r="38145" spans="4:14" s="1" customFormat="1">
      <c r="D38145" s="32"/>
      <c r="G38145" s="32"/>
      <c r="I38145" s="7"/>
      <c r="J38145" s="7"/>
      <c r="K38145" s="7"/>
      <c r="N38145" s="7"/>
    </row>
    <row r="38146" spans="4:14" s="1" customFormat="1">
      <c r="D38146" s="32"/>
      <c r="G38146" s="32"/>
      <c r="I38146" s="7"/>
      <c r="J38146" s="7"/>
      <c r="K38146" s="7"/>
      <c r="N38146" s="7"/>
    </row>
    <row r="38147" spans="4:14" s="1" customFormat="1">
      <c r="D38147" s="32"/>
      <c r="G38147" s="32"/>
      <c r="I38147" s="7"/>
      <c r="J38147" s="7"/>
      <c r="K38147" s="7"/>
      <c r="N38147" s="7"/>
    </row>
    <row r="38148" spans="4:14" s="1" customFormat="1">
      <c r="D38148" s="32"/>
      <c r="G38148" s="32"/>
      <c r="I38148" s="7"/>
      <c r="J38148" s="7"/>
      <c r="K38148" s="7"/>
      <c r="N38148" s="7"/>
    </row>
    <row r="38149" spans="4:14" s="1" customFormat="1">
      <c r="D38149" s="32"/>
      <c r="G38149" s="32"/>
      <c r="I38149" s="7"/>
      <c r="J38149" s="7"/>
      <c r="K38149" s="7"/>
      <c r="N38149" s="7"/>
    </row>
    <row r="38150" spans="4:14" s="1" customFormat="1">
      <c r="D38150" s="32"/>
      <c r="G38150" s="32"/>
      <c r="I38150" s="7"/>
      <c r="J38150" s="7"/>
      <c r="K38150" s="7"/>
      <c r="N38150" s="7"/>
    </row>
    <row r="38151" spans="4:14" s="1" customFormat="1">
      <c r="D38151" s="32"/>
      <c r="G38151" s="32"/>
      <c r="I38151" s="7"/>
      <c r="J38151" s="7"/>
      <c r="K38151" s="7"/>
      <c r="N38151" s="7"/>
    </row>
    <row r="38152" spans="4:14" s="1" customFormat="1">
      <c r="D38152" s="32"/>
      <c r="G38152" s="32"/>
      <c r="I38152" s="7"/>
      <c r="J38152" s="7"/>
      <c r="K38152" s="7"/>
      <c r="N38152" s="7"/>
    </row>
    <row r="38153" spans="4:14" s="1" customFormat="1">
      <c r="D38153" s="32"/>
      <c r="G38153" s="32"/>
      <c r="I38153" s="7"/>
      <c r="J38153" s="7"/>
      <c r="K38153" s="7"/>
      <c r="N38153" s="7"/>
    </row>
    <row r="38154" spans="4:14" s="1" customFormat="1">
      <c r="D38154" s="32"/>
      <c r="G38154" s="32"/>
      <c r="I38154" s="7"/>
      <c r="J38154" s="7"/>
      <c r="K38154" s="7"/>
      <c r="N38154" s="7"/>
    </row>
    <row r="38155" spans="4:14" s="1" customFormat="1">
      <c r="D38155" s="32"/>
      <c r="G38155" s="32"/>
      <c r="I38155" s="7"/>
      <c r="J38155" s="7"/>
      <c r="K38155" s="7"/>
      <c r="N38155" s="7"/>
    </row>
    <row r="38156" spans="4:14" s="1" customFormat="1">
      <c r="D38156" s="32"/>
      <c r="G38156" s="32"/>
      <c r="I38156" s="7"/>
      <c r="J38156" s="7"/>
      <c r="K38156" s="7"/>
      <c r="N38156" s="7"/>
    </row>
    <row r="38157" spans="4:14" s="1" customFormat="1">
      <c r="D38157" s="32"/>
      <c r="G38157" s="32"/>
      <c r="I38157" s="7"/>
      <c r="J38157" s="7"/>
      <c r="K38157" s="7"/>
      <c r="N38157" s="7"/>
    </row>
    <row r="38158" spans="4:14" s="1" customFormat="1">
      <c r="D38158" s="32"/>
      <c r="G38158" s="32"/>
      <c r="I38158" s="7"/>
      <c r="J38158" s="7"/>
      <c r="K38158" s="7"/>
      <c r="N38158" s="7"/>
    </row>
    <row r="38159" spans="4:14" s="1" customFormat="1">
      <c r="D38159" s="32"/>
      <c r="G38159" s="32"/>
      <c r="I38159" s="7"/>
      <c r="J38159" s="7"/>
      <c r="K38159" s="7"/>
      <c r="N38159" s="7"/>
    </row>
    <row r="38160" spans="4:14" s="1" customFormat="1">
      <c r="D38160" s="32"/>
      <c r="G38160" s="32"/>
      <c r="I38160" s="7"/>
      <c r="J38160" s="7"/>
      <c r="K38160" s="7"/>
      <c r="N38160" s="7"/>
    </row>
    <row r="38161" spans="4:14" s="1" customFormat="1">
      <c r="D38161" s="32"/>
      <c r="G38161" s="32"/>
      <c r="I38161" s="7"/>
      <c r="J38161" s="7"/>
      <c r="K38161" s="7"/>
      <c r="N38161" s="7"/>
    </row>
    <row r="38162" spans="4:14" s="1" customFormat="1">
      <c r="D38162" s="32"/>
      <c r="G38162" s="32"/>
      <c r="I38162" s="7"/>
      <c r="J38162" s="7"/>
      <c r="K38162" s="7"/>
      <c r="N38162" s="7"/>
    </row>
    <row r="38163" spans="4:14" s="1" customFormat="1">
      <c r="D38163" s="32"/>
      <c r="G38163" s="32"/>
      <c r="I38163" s="7"/>
      <c r="J38163" s="7"/>
      <c r="K38163" s="7"/>
      <c r="N38163" s="7"/>
    </row>
    <row r="38164" spans="4:14" s="1" customFormat="1">
      <c r="D38164" s="32"/>
      <c r="G38164" s="32"/>
      <c r="I38164" s="7"/>
      <c r="J38164" s="7"/>
      <c r="K38164" s="7"/>
      <c r="N38164" s="7"/>
    </row>
    <row r="38165" spans="4:14" s="1" customFormat="1">
      <c r="D38165" s="32"/>
      <c r="G38165" s="32"/>
      <c r="I38165" s="7"/>
      <c r="J38165" s="7"/>
      <c r="K38165" s="7"/>
      <c r="N38165" s="7"/>
    </row>
    <row r="38166" spans="4:14" s="1" customFormat="1">
      <c r="D38166" s="32"/>
      <c r="G38166" s="32"/>
      <c r="I38166" s="7"/>
      <c r="J38166" s="7"/>
      <c r="K38166" s="7"/>
      <c r="N38166" s="7"/>
    </row>
    <row r="38167" spans="4:14" s="1" customFormat="1">
      <c r="D38167" s="32"/>
      <c r="G38167" s="32"/>
      <c r="I38167" s="7"/>
      <c r="J38167" s="7"/>
      <c r="K38167" s="7"/>
      <c r="N38167" s="7"/>
    </row>
    <row r="38168" spans="4:14" s="1" customFormat="1">
      <c r="D38168" s="32"/>
      <c r="G38168" s="32"/>
      <c r="I38168" s="7"/>
      <c r="J38168" s="7"/>
      <c r="K38168" s="7"/>
      <c r="N38168" s="7"/>
    </row>
    <row r="38169" spans="4:14" s="1" customFormat="1">
      <c r="D38169" s="32"/>
      <c r="G38169" s="32"/>
      <c r="I38169" s="7"/>
      <c r="J38169" s="7"/>
      <c r="K38169" s="7"/>
      <c r="N38169" s="7"/>
    </row>
    <row r="38170" spans="4:14" s="1" customFormat="1">
      <c r="D38170" s="32"/>
      <c r="G38170" s="32"/>
      <c r="I38170" s="7"/>
      <c r="J38170" s="7"/>
      <c r="K38170" s="7"/>
      <c r="N38170" s="7"/>
    </row>
    <row r="38171" spans="4:14" s="1" customFormat="1">
      <c r="D38171" s="32"/>
      <c r="G38171" s="32"/>
      <c r="I38171" s="7"/>
      <c r="J38171" s="7"/>
      <c r="K38171" s="7"/>
      <c r="N38171" s="7"/>
    </row>
    <row r="38172" spans="4:14" s="1" customFormat="1">
      <c r="D38172" s="32"/>
      <c r="G38172" s="32"/>
      <c r="I38172" s="7"/>
      <c r="J38172" s="7"/>
      <c r="K38172" s="7"/>
      <c r="N38172" s="7"/>
    </row>
    <row r="38173" spans="4:14" s="1" customFormat="1">
      <c r="D38173" s="32"/>
      <c r="G38173" s="32"/>
      <c r="I38173" s="7"/>
      <c r="J38173" s="7"/>
      <c r="K38173" s="7"/>
      <c r="N38173" s="7"/>
    </row>
    <row r="38174" spans="4:14" s="1" customFormat="1">
      <c r="D38174" s="32"/>
      <c r="G38174" s="32"/>
      <c r="I38174" s="7"/>
      <c r="J38174" s="7"/>
      <c r="K38174" s="7"/>
      <c r="N38174" s="7"/>
    </row>
    <row r="38175" spans="4:14" s="1" customFormat="1">
      <c r="D38175" s="32"/>
      <c r="G38175" s="32"/>
      <c r="I38175" s="7"/>
      <c r="J38175" s="7"/>
      <c r="K38175" s="7"/>
      <c r="N38175" s="7"/>
    </row>
    <row r="38176" spans="4:14" s="1" customFormat="1">
      <c r="D38176" s="32"/>
      <c r="G38176" s="32"/>
      <c r="I38176" s="7"/>
      <c r="J38176" s="7"/>
      <c r="K38176" s="7"/>
      <c r="N38176" s="7"/>
    </row>
    <row r="38177" spans="4:14" s="1" customFormat="1">
      <c r="D38177" s="32"/>
      <c r="G38177" s="32"/>
      <c r="I38177" s="7"/>
      <c r="J38177" s="7"/>
      <c r="K38177" s="7"/>
      <c r="N38177" s="7"/>
    </row>
    <row r="38178" spans="4:14" s="1" customFormat="1">
      <c r="D38178" s="32"/>
      <c r="G38178" s="32"/>
      <c r="I38178" s="7"/>
      <c r="J38178" s="7"/>
      <c r="K38178" s="7"/>
      <c r="N38178" s="7"/>
    </row>
    <row r="38179" spans="4:14" s="1" customFormat="1">
      <c r="D38179" s="32"/>
      <c r="G38179" s="32"/>
      <c r="I38179" s="7"/>
      <c r="J38179" s="7"/>
      <c r="K38179" s="7"/>
      <c r="N38179" s="7"/>
    </row>
    <row r="38180" spans="4:14" s="1" customFormat="1">
      <c r="D38180" s="32"/>
      <c r="G38180" s="32"/>
      <c r="I38180" s="7"/>
      <c r="J38180" s="7"/>
      <c r="K38180" s="7"/>
      <c r="N38180" s="7"/>
    </row>
    <row r="38181" spans="4:14" s="1" customFormat="1">
      <c r="D38181" s="32"/>
      <c r="G38181" s="32"/>
      <c r="I38181" s="7"/>
      <c r="J38181" s="7"/>
      <c r="K38181" s="7"/>
      <c r="N38181" s="7"/>
    </row>
    <row r="38182" spans="4:14" s="1" customFormat="1">
      <c r="D38182" s="32"/>
      <c r="G38182" s="32"/>
      <c r="I38182" s="7"/>
      <c r="J38182" s="7"/>
      <c r="K38182" s="7"/>
      <c r="N38182" s="7"/>
    </row>
    <row r="38183" spans="4:14" s="1" customFormat="1">
      <c r="D38183" s="32"/>
      <c r="G38183" s="32"/>
      <c r="I38183" s="7"/>
      <c r="J38183" s="7"/>
      <c r="K38183" s="7"/>
      <c r="N38183" s="7"/>
    </row>
    <row r="38184" spans="4:14" s="1" customFormat="1">
      <c r="D38184" s="32"/>
      <c r="G38184" s="32"/>
      <c r="I38184" s="7"/>
      <c r="J38184" s="7"/>
      <c r="K38184" s="7"/>
      <c r="N38184" s="7"/>
    </row>
    <row r="38185" spans="4:14" s="1" customFormat="1">
      <c r="D38185" s="32"/>
      <c r="G38185" s="32"/>
      <c r="I38185" s="7"/>
      <c r="J38185" s="7"/>
      <c r="K38185" s="7"/>
      <c r="N38185" s="7"/>
    </row>
    <row r="38186" spans="4:14" s="1" customFormat="1">
      <c r="D38186" s="32"/>
      <c r="G38186" s="32"/>
      <c r="I38186" s="7"/>
      <c r="J38186" s="7"/>
      <c r="K38186" s="7"/>
      <c r="N38186" s="7"/>
    </row>
    <row r="38187" spans="4:14" s="1" customFormat="1">
      <c r="D38187" s="32"/>
      <c r="G38187" s="32"/>
      <c r="I38187" s="7"/>
      <c r="J38187" s="7"/>
      <c r="K38187" s="7"/>
      <c r="N38187" s="7"/>
    </row>
    <row r="38188" spans="4:14" s="1" customFormat="1">
      <c r="D38188" s="32"/>
      <c r="G38188" s="32"/>
      <c r="I38188" s="7"/>
      <c r="J38188" s="7"/>
      <c r="K38188" s="7"/>
      <c r="N38188" s="7"/>
    </row>
    <row r="38189" spans="4:14" s="1" customFormat="1">
      <c r="D38189" s="32"/>
      <c r="G38189" s="32"/>
      <c r="I38189" s="7"/>
      <c r="J38189" s="7"/>
      <c r="K38189" s="7"/>
      <c r="N38189" s="7"/>
    </row>
    <row r="38190" spans="4:14" s="1" customFormat="1">
      <c r="D38190" s="32"/>
      <c r="G38190" s="32"/>
      <c r="I38190" s="7"/>
      <c r="J38190" s="7"/>
      <c r="K38190" s="7"/>
      <c r="N38190" s="7"/>
    </row>
    <row r="38191" spans="4:14" s="1" customFormat="1">
      <c r="D38191" s="32"/>
      <c r="G38191" s="32"/>
      <c r="I38191" s="7"/>
      <c r="J38191" s="7"/>
      <c r="K38191" s="7"/>
      <c r="N38191" s="7"/>
    </row>
    <row r="38192" spans="4:14" s="1" customFormat="1">
      <c r="D38192" s="32"/>
      <c r="G38192" s="32"/>
      <c r="I38192" s="7"/>
      <c r="J38192" s="7"/>
      <c r="K38192" s="7"/>
      <c r="N38192" s="7"/>
    </row>
    <row r="38193" spans="4:14" s="1" customFormat="1">
      <c r="D38193" s="32"/>
      <c r="G38193" s="32"/>
      <c r="I38193" s="7"/>
      <c r="J38193" s="7"/>
      <c r="K38193" s="7"/>
      <c r="N38193" s="7"/>
    </row>
    <row r="38194" spans="4:14" s="1" customFormat="1">
      <c r="D38194" s="32"/>
      <c r="G38194" s="32"/>
      <c r="I38194" s="7"/>
      <c r="J38194" s="7"/>
      <c r="K38194" s="7"/>
      <c r="N38194" s="7"/>
    </row>
    <row r="38195" spans="4:14" s="1" customFormat="1">
      <c r="D38195" s="32"/>
      <c r="G38195" s="32"/>
      <c r="I38195" s="7"/>
      <c r="J38195" s="7"/>
      <c r="K38195" s="7"/>
      <c r="N38195" s="7"/>
    </row>
    <row r="38196" spans="4:14" s="1" customFormat="1">
      <c r="D38196" s="32"/>
      <c r="G38196" s="32"/>
      <c r="I38196" s="7"/>
      <c r="J38196" s="7"/>
      <c r="K38196" s="7"/>
      <c r="N38196" s="7"/>
    </row>
    <row r="38197" spans="4:14" s="1" customFormat="1">
      <c r="D38197" s="32"/>
      <c r="G38197" s="32"/>
      <c r="I38197" s="7"/>
      <c r="J38197" s="7"/>
      <c r="K38197" s="7"/>
      <c r="N38197" s="7"/>
    </row>
    <row r="38198" spans="4:14" s="1" customFormat="1">
      <c r="D38198" s="32"/>
      <c r="G38198" s="32"/>
      <c r="I38198" s="7"/>
      <c r="J38198" s="7"/>
      <c r="K38198" s="7"/>
      <c r="N38198" s="7"/>
    </row>
    <row r="38199" spans="4:14" s="1" customFormat="1">
      <c r="D38199" s="32"/>
      <c r="G38199" s="32"/>
      <c r="I38199" s="7"/>
      <c r="J38199" s="7"/>
      <c r="K38199" s="7"/>
      <c r="N38199" s="7"/>
    </row>
    <row r="38200" spans="4:14" s="1" customFormat="1">
      <c r="D38200" s="32"/>
      <c r="G38200" s="32"/>
      <c r="I38200" s="7"/>
      <c r="J38200" s="7"/>
      <c r="K38200" s="7"/>
      <c r="N38200" s="7"/>
    </row>
    <row r="38201" spans="4:14" s="1" customFormat="1">
      <c r="D38201" s="32"/>
      <c r="G38201" s="32"/>
      <c r="I38201" s="7"/>
      <c r="J38201" s="7"/>
      <c r="K38201" s="7"/>
      <c r="N38201" s="7"/>
    </row>
    <row r="38202" spans="4:14" s="1" customFormat="1">
      <c r="D38202" s="32"/>
      <c r="G38202" s="32"/>
      <c r="I38202" s="7"/>
      <c r="J38202" s="7"/>
      <c r="K38202" s="7"/>
      <c r="N38202" s="7"/>
    </row>
    <row r="38203" spans="4:14" s="1" customFormat="1">
      <c r="D38203" s="32"/>
      <c r="G38203" s="32"/>
      <c r="I38203" s="7"/>
      <c r="J38203" s="7"/>
      <c r="K38203" s="7"/>
      <c r="N38203" s="7"/>
    </row>
    <row r="38204" spans="4:14" s="1" customFormat="1">
      <c r="D38204" s="32"/>
      <c r="G38204" s="32"/>
      <c r="I38204" s="7"/>
      <c r="J38204" s="7"/>
      <c r="K38204" s="7"/>
      <c r="N38204" s="7"/>
    </row>
    <row r="38205" spans="4:14" s="1" customFormat="1">
      <c r="D38205" s="32"/>
      <c r="G38205" s="32"/>
      <c r="I38205" s="7"/>
      <c r="J38205" s="7"/>
      <c r="K38205" s="7"/>
      <c r="N38205" s="7"/>
    </row>
    <row r="38206" spans="4:14" s="1" customFormat="1">
      <c r="D38206" s="32"/>
      <c r="G38206" s="32"/>
      <c r="I38206" s="7"/>
      <c r="J38206" s="7"/>
      <c r="K38206" s="7"/>
      <c r="N38206" s="7"/>
    </row>
    <row r="38207" spans="4:14" s="1" customFormat="1">
      <c r="D38207" s="32"/>
      <c r="G38207" s="32"/>
      <c r="I38207" s="7"/>
      <c r="J38207" s="7"/>
      <c r="K38207" s="7"/>
      <c r="N38207" s="7"/>
    </row>
    <row r="38208" spans="4:14" s="1" customFormat="1">
      <c r="D38208" s="32"/>
      <c r="G38208" s="32"/>
      <c r="I38208" s="7"/>
      <c r="J38208" s="7"/>
      <c r="K38208" s="7"/>
      <c r="N38208" s="7"/>
    </row>
    <row r="38209" spans="4:14" s="1" customFormat="1">
      <c r="D38209" s="32"/>
      <c r="G38209" s="32"/>
      <c r="I38209" s="7"/>
      <c r="J38209" s="7"/>
      <c r="K38209" s="7"/>
      <c r="N38209" s="7"/>
    </row>
    <row r="38210" spans="4:14" s="1" customFormat="1">
      <c r="D38210" s="32"/>
      <c r="G38210" s="32"/>
      <c r="I38210" s="7"/>
      <c r="J38210" s="7"/>
      <c r="K38210" s="7"/>
      <c r="N38210" s="7"/>
    </row>
    <row r="38211" spans="4:14" s="1" customFormat="1">
      <c r="D38211" s="32"/>
      <c r="G38211" s="32"/>
      <c r="I38211" s="7"/>
      <c r="J38211" s="7"/>
      <c r="K38211" s="7"/>
      <c r="N38211" s="7"/>
    </row>
    <row r="38212" spans="4:14" s="1" customFormat="1">
      <c r="D38212" s="32"/>
      <c r="G38212" s="32"/>
      <c r="I38212" s="7"/>
      <c r="J38212" s="7"/>
      <c r="K38212" s="7"/>
      <c r="N38212" s="7"/>
    </row>
    <row r="38213" spans="4:14" s="1" customFormat="1">
      <c r="D38213" s="32"/>
      <c r="G38213" s="32"/>
      <c r="I38213" s="7"/>
      <c r="J38213" s="7"/>
      <c r="K38213" s="7"/>
      <c r="N38213" s="7"/>
    </row>
    <row r="38214" spans="4:14" s="1" customFormat="1">
      <c r="D38214" s="32"/>
      <c r="G38214" s="32"/>
      <c r="I38214" s="7"/>
      <c r="J38214" s="7"/>
      <c r="K38214" s="7"/>
      <c r="N38214" s="7"/>
    </row>
    <row r="38215" spans="4:14" s="1" customFormat="1">
      <c r="D38215" s="32"/>
      <c r="G38215" s="32"/>
      <c r="I38215" s="7"/>
      <c r="J38215" s="7"/>
      <c r="K38215" s="7"/>
      <c r="N38215" s="7"/>
    </row>
    <row r="38216" spans="4:14" s="1" customFormat="1">
      <c r="D38216" s="32"/>
      <c r="G38216" s="32"/>
      <c r="I38216" s="7"/>
      <c r="J38216" s="7"/>
      <c r="K38216" s="7"/>
      <c r="N38216" s="7"/>
    </row>
    <row r="38217" spans="4:14" s="1" customFormat="1">
      <c r="D38217" s="32"/>
      <c r="G38217" s="32"/>
      <c r="I38217" s="7"/>
      <c r="J38217" s="7"/>
      <c r="K38217" s="7"/>
      <c r="N38217" s="7"/>
    </row>
    <row r="38218" spans="4:14" s="1" customFormat="1">
      <c r="D38218" s="32"/>
      <c r="G38218" s="32"/>
      <c r="I38218" s="7"/>
      <c r="J38218" s="7"/>
      <c r="K38218" s="7"/>
      <c r="N38218" s="7"/>
    </row>
    <row r="38219" spans="4:14" s="1" customFormat="1">
      <c r="D38219" s="32"/>
      <c r="G38219" s="32"/>
      <c r="I38219" s="7"/>
      <c r="J38219" s="7"/>
      <c r="K38219" s="7"/>
      <c r="N38219" s="7"/>
    </row>
    <row r="38220" spans="4:14" s="1" customFormat="1">
      <c r="D38220" s="32"/>
      <c r="G38220" s="32"/>
      <c r="I38220" s="7"/>
      <c r="J38220" s="7"/>
      <c r="K38220" s="7"/>
      <c r="N38220" s="7"/>
    </row>
    <row r="38221" spans="4:14" s="1" customFormat="1">
      <c r="D38221" s="32"/>
      <c r="G38221" s="32"/>
      <c r="I38221" s="7"/>
      <c r="J38221" s="7"/>
      <c r="K38221" s="7"/>
      <c r="N38221" s="7"/>
    </row>
    <row r="38222" spans="4:14" s="1" customFormat="1">
      <c r="D38222" s="32"/>
      <c r="G38222" s="32"/>
      <c r="I38222" s="7"/>
      <c r="J38222" s="7"/>
      <c r="K38222" s="7"/>
      <c r="N38222" s="7"/>
    </row>
    <row r="38223" spans="4:14" s="1" customFormat="1">
      <c r="D38223" s="32"/>
      <c r="G38223" s="32"/>
      <c r="I38223" s="7"/>
      <c r="J38223" s="7"/>
      <c r="K38223" s="7"/>
      <c r="N38223" s="7"/>
    </row>
    <row r="38224" spans="4:14" s="1" customFormat="1">
      <c r="D38224" s="32"/>
      <c r="G38224" s="32"/>
      <c r="I38224" s="7"/>
      <c r="J38224" s="7"/>
      <c r="K38224" s="7"/>
      <c r="N38224" s="7"/>
    </row>
    <row r="38225" spans="4:14" s="1" customFormat="1">
      <c r="D38225" s="32"/>
      <c r="G38225" s="32"/>
      <c r="I38225" s="7"/>
      <c r="J38225" s="7"/>
      <c r="K38225" s="7"/>
      <c r="N38225" s="7"/>
    </row>
    <row r="38226" spans="4:14" s="1" customFormat="1">
      <c r="D38226" s="32"/>
      <c r="G38226" s="32"/>
      <c r="I38226" s="7"/>
      <c r="J38226" s="7"/>
      <c r="K38226" s="7"/>
      <c r="N38226" s="7"/>
    </row>
    <row r="38227" spans="4:14" s="1" customFormat="1">
      <c r="D38227" s="32"/>
      <c r="G38227" s="32"/>
      <c r="I38227" s="7"/>
      <c r="J38227" s="7"/>
      <c r="K38227" s="7"/>
      <c r="N38227" s="7"/>
    </row>
    <row r="38228" spans="4:14" s="1" customFormat="1">
      <c r="D38228" s="32"/>
      <c r="G38228" s="32"/>
      <c r="I38228" s="7"/>
      <c r="J38228" s="7"/>
      <c r="K38228" s="7"/>
      <c r="N38228" s="7"/>
    </row>
    <row r="38229" spans="4:14" s="1" customFormat="1">
      <c r="D38229" s="32"/>
      <c r="G38229" s="32"/>
      <c r="I38229" s="7"/>
      <c r="J38229" s="7"/>
      <c r="K38229" s="7"/>
      <c r="N38229" s="7"/>
    </row>
    <row r="38230" spans="4:14" s="1" customFormat="1">
      <c r="D38230" s="32"/>
      <c r="G38230" s="32"/>
      <c r="I38230" s="7"/>
      <c r="J38230" s="7"/>
      <c r="K38230" s="7"/>
      <c r="N38230" s="7"/>
    </row>
    <row r="38231" spans="4:14" s="1" customFormat="1">
      <c r="D38231" s="32"/>
      <c r="G38231" s="32"/>
      <c r="I38231" s="7"/>
      <c r="J38231" s="7"/>
      <c r="K38231" s="7"/>
      <c r="N38231" s="7"/>
    </row>
    <row r="38232" spans="4:14" s="1" customFormat="1">
      <c r="D38232" s="32"/>
      <c r="G38232" s="32"/>
      <c r="I38232" s="7"/>
      <c r="J38232" s="7"/>
      <c r="K38232" s="7"/>
      <c r="N38232" s="7"/>
    </row>
    <row r="38233" spans="4:14" s="1" customFormat="1">
      <c r="D38233" s="32"/>
      <c r="G38233" s="32"/>
      <c r="I38233" s="7"/>
      <c r="J38233" s="7"/>
      <c r="K38233" s="7"/>
      <c r="N38233" s="7"/>
    </row>
    <row r="38234" spans="4:14" s="1" customFormat="1">
      <c r="D38234" s="32"/>
      <c r="G38234" s="32"/>
      <c r="I38234" s="7"/>
      <c r="J38234" s="7"/>
      <c r="K38234" s="7"/>
      <c r="N38234" s="7"/>
    </row>
    <row r="38235" spans="4:14" s="1" customFormat="1">
      <c r="D38235" s="32"/>
      <c r="G38235" s="32"/>
      <c r="I38235" s="7"/>
      <c r="J38235" s="7"/>
      <c r="K38235" s="7"/>
      <c r="N38235" s="7"/>
    </row>
    <row r="38236" spans="4:14" s="1" customFormat="1">
      <c r="D38236" s="32"/>
      <c r="G38236" s="32"/>
      <c r="I38236" s="7"/>
      <c r="J38236" s="7"/>
      <c r="K38236" s="7"/>
      <c r="N38236" s="7"/>
    </row>
    <row r="38237" spans="4:14" s="1" customFormat="1">
      <c r="D38237" s="32"/>
      <c r="G38237" s="32"/>
      <c r="I38237" s="7"/>
      <c r="J38237" s="7"/>
      <c r="K38237" s="7"/>
      <c r="N38237" s="7"/>
    </row>
    <row r="38238" spans="4:14" s="1" customFormat="1">
      <c r="D38238" s="32"/>
      <c r="G38238" s="32"/>
      <c r="I38238" s="7"/>
      <c r="J38238" s="7"/>
      <c r="K38238" s="7"/>
      <c r="N38238" s="7"/>
    </row>
    <row r="38239" spans="4:14" s="1" customFormat="1">
      <c r="D38239" s="32"/>
      <c r="G38239" s="32"/>
      <c r="I38239" s="7"/>
      <c r="J38239" s="7"/>
      <c r="K38239" s="7"/>
      <c r="N38239" s="7"/>
    </row>
    <row r="38240" spans="4:14" s="1" customFormat="1">
      <c r="D38240" s="32"/>
      <c r="G38240" s="32"/>
      <c r="I38240" s="7"/>
      <c r="J38240" s="7"/>
      <c r="K38240" s="7"/>
      <c r="N38240" s="7"/>
    </row>
    <row r="38241" spans="4:14" s="1" customFormat="1">
      <c r="D38241" s="32"/>
      <c r="G38241" s="32"/>
      <c r="I38241" s="7"/>
      <c r="J38241" s="7"/>
      <c r="K38241" s="7"/>
      <c r="N38241" s="7"/>
    </row>
    <row r="38242" spans="4:14" s="1" customFormat="1">
      <c r="D38242" s="32"/>
      <c r="G38242" s="32"/>
      <c r="I38242" s="7"/>
      <c r="J38242" s="7"/>
      <c r="K38242" s="7"/>
      <c r="N38242" s="7"/>
    </row>
    <row r="38243" spans="4:14" s="1" customFormat="1">
      <c r="D38243" s="32"/>
      <c r="G38243" s="32"/>
      <c r="I38243" s="7"/>
      <c r="J38243" s="7"/>
      <c r="K38243" s="7"/>
      <c r="N38243" s="7"/>
    </row>
    <row r="38244" spans="4:14" s="1" customFormat="1">
      <c r="D38244" s="32"/>
      <c r="G38244" s="32"/>
      <c r="I38244" s="7"/>
      <c r="J38244" s="7"/>
      <c r="K38244" s="7"/>
      <c r="N38244" s="7"/>
    </row>
    <row r="38245" spans="4:14" s="1" customFormat="1">
      <c r="D38245" s="32"/>
      <c r="G38245" s="32"/>
      <c r="I38245" s="7"/>
      <c r="J38245" s="7"/>
      <c r="K38245" s="7"/>
      <c r="N38245" s="7"/>
    </row>
    <row r="38246" spans="4:14" s="1" customFormat="1">
      <c r="D38246" s="32"/>
      <c r="G38246" s="32"/>
      <c r="I38246" s="7"/>
      <c r="J38246" s="7"/>
      <c r="K38246" s="7"/>
      <c r="N38246" s="7"/>
    </row>
    <row r="38247" spans="4:14" s="1" customFormat="1">
      <c r="D38247" s="32"/>
      <c r="G38247" s="32"/>
      <c r="I38247" s="7"/>
      <c r="J38247" s="7"/>
      <c r="K38247" s="7"/>
      <c r="N38247" s="7"/>
    </row>
    <row r="38248" spans="4:14" s="1" customFormat="1">
      <c r="D38248" s="32"/>
      <c r="G38248" s="32"/>
      <c r="I38248" s="7"/>
      <c r="J38248" s="7"/>
      <c r="K38248" s="7"/>
      <c r="N38248" s="7"/>
    </row>
    <row r="38249" spans="4:14" s="1" customFormat="1">
      <c r="D38249" s="32"/>
      <c r="G38249" s="32"/>
      <c r="I38249" s="7"/>
      <c r="J38249" s="7"/>
      <c r="K38249" s="7"/>
      <c r="N38249" s="7"/>
    </row>
    <row r="38250" spans="4:14" s="1" customFormat="1">
      <c r="D38250" s="32"/>
      <c r="G38250" s="32"/>
      <c r="I38250" s="7"/>
      <c r="J38250" s="7"/>
      <c r="K38250" s="7"/>
      <c r="N38250" s="7"/>
    </row>
    <row r="38251" spans="4:14" s="1" customFormat="1">
      <c r="D38251" s="32"/>
      <c r="G38251" s="32"/>
      <c r="I38251" s="7"/>
      <c r="J38251" s="7"/>
      <c r="K38251" s="7"/>
      <c r="N38251" s="7"/>
    </row>
    <row r="38252" spans="4:14" s="1" customFormat="1">
      <c r="D38252" s="32"/>
      <c r="G38252" s="32"/>
      <c r="I38252" s="7"/>
      <c r="J38252" s="7"/>
      <c r="K38252" s="7"/>
      <c r="N38252" s="7"/>
    </row>
    <row r="38253" spans="4:14" s="1" customFormat="1">
      <c r="D38253" s="32"/>
      <c r="G38253" s="32"/>
      <c r="I38253" s="7"/>
      <c r="J38253" s="7"/>
      <c r="K38253" s="7"/>
      <c r="N38253" s="7"/>
    </row>
    <row r="38254" spans="4:14" s="1" customFormat="1">
      <c r="D38254" s="32"/>
      <c r="G38254" s="32"/>
      <c r="I38254" s="7"/>
      <c r="J38254" s="7"/>
      <c r="K38254" s="7"/>
      <c r="N38254" s="7"/>
    </row>
    <row r="38255" spans="4:14" s="1" customFormat="1">
      <c r="D38255" s="32"/>
      <c r="G38255" s="32"/>
      <c r="I38255" s="7"/>
      <c r="J38255" s="7"/>
      <c r="K38255" s="7"/>
      <c r="N38255" s="7"/>
    </row>
    <row r="38256" spans="4:14" s="1" customFormat="1">
      <c r="D38256" s="32"/>
      <c r="G38256" s="32"/>
      <c r="I38256" s="7"/>
      <c r="J38256" s="7"/>
      <c r="K38256" s="7"/>
      <c r="N38256" s="7"/>
    </row>
    <row r="38257" spans="4:14" s="1" customFormat="1">
      <c r="D38257" s="32"/>
      <c r="G38257" s="32"/>
      <c r="I38257" s="7"/>
      <c r="J38257" s="7"/>
      <c r="K38257" s="7"/>
      <c r="N38257" s="7"/>
    </row>
    <row r="38258" spans="4:14" s="1" customFormat="1">
      <c r="D38258" s="32"/>
      <c r="G38258" s="32"/>
      <c r="I38258" s="7"/>
      <c r="J38258" s="7"/>
      <c r="K38258" s="7"/>
      <c r="N38258" s="7"/>
    </row>
    <row r="38259" spans="4:14" s="1" customFormat="1">
      <c r="D38259" s="32"/>
      <c r="G38259" s="32"/>
      <c r="I38259" s="7"/>
      <c r="J38259" s="7"/>
      <c r="K38259" s="7"/>
      <c r="N38259" s="7"/>
    </row>
    <row r="38260" spans="4:14" s="1" customFormat="1">
      <c r="D38260" s="32"/>
      <c r="G38260" s="32"/>
      <c r="I38260" s="7"/>
      <c r="J38260" s="7"/>
      <c r="K38260" s="7"/>
      <c r="N38260" s="7"/>
    </row>
    <row r="38261" spans="4:14" s="1" customFormat="1">
      <c r="D38261" s="32"/>
      <c r="G38261" s="32"/>
      <c r="I38261" s="7"/>
      <c r="J38261" s="7"/>
      <c r="K38261" s="7"/>
      <c r="N38261" s="7"/>
    </row>
    <row r="38262" spans="4:14" s="1" customFormat="1">
      <c r="D38262" s="32"/>
      <c r="G38262" s="32"/>
      <c r="I38262" s="7"/>
      <c r="J38262" s="7"/>
      <c r="K38262" s="7"/>
      <c r="N38262" s="7"/>
    </row>
    <row r="38263" spans="4:14" s="1" customFormat="1">
      <c r="D38263" s="32"/>
      <c r="G38263" s="32"/>
      <c r="I38263" s="7"/>
      <c r="J38263" s="7"/>
      <c r="K38263" s="7"/>
      <c r="N38263" s="7"/>
    </row>
    <row r="38264" spans="4:14" s="1" customFormat="1">
      <c r="D38264" s="32"/>
      <c r="G38264" s="32"/>
      <c r="I38264" s="7"/>
      <c r="J38264" s="7"/>
      <c r="K38264" s="7"/>
      <c r="N38264" s="7"/>
    </row>
    <row r="38265" spans="4:14" s="1" customFormat="1">
      <c r="D38265" s="32"/>
      <c r="G38265" s="32"/>
      <c r="I38265" s="7"/>
      <c r="J38265" s="7"/>
      <c r="K38265" s="7"/>
      <c r="N38265" s="7"/>
    </row>
    <row r="38266" spans="4:14" s="1" customFormat="1">
      <c r="D38266" s="32"/>
      <c r="G38266" s="32"/>
      <c r="I38266" s="7"/>
      <c r="J38266" s="7"/>
      <c r="K38266" s="7"/>
      <c r="N38266" s="7"/>
    </row>
    <row r="38267" spans="4:14" s="1" customFormat="1">
      <c r="D38267" s="32"/>
      <c r="G38267" s="32"/>
      <c r="I38267" s="7"/>
      <c r="J38267" s="7"/>
      <c r="K38267" s="7"/>
      <c r="N38267" s="7"/>
    </row>
    <row r="38268" spans="4:14" s="1" customFormat="1">
      <c r="D38268" s="32"/>
      <c r="G38268" s="32"/>
      <c r="I38268" s="7"/>
      <c r="J38268" s="7"/>
      <c r="K38268" s="7"/>
      <c r="N38268" s="7"/>
    </row>
    <row r="38269" spans="4:14" s="1" customFormat="1">
      <c r="D38269" s="32"/>
      <c r="G38269" s="32"/>
      <c r="I38269" s="7"/>
      <c r="J38269" s="7"/>
      <c r="K38269" s="7"/>
      <c r="N38269" s="7"/>
    </row>
    <row r="38270" spans="4:14" s="1" customFormat="1">
      <c r="D38270" s="32"/>
      <c r="G38270" s="32"/>
      <c r="I38270" s="7"/>
      <c r="J38270" s="7"/>
      <c r="K38270" s="7"/>
      <c r="N38270" s="7"/>
    </row>
    <row r="38271" spans="4:14" s="1" customFormat="1">
      <c r="D38271" s="32"/>
      <c r="G38271" s="32"/>
      <c r="I38271" s="7"/>
      <c r="J38271" s="7"/>
      <c r="K38271" s="7"/>
      <c r="N38271" s="7"/>
    </row>
    <row r="38272" spans="4:14" s="1" customFormat="1">
      <c r="D38272" s="32"/>
      <c r="G38272" s="32"/>
      <c r="I38272" s="7"/>
      <c r="J38272" s="7"/>
      <c r="K38272" s="7"/>
      <c r="N38272" s="7"/>
    </row>
    <row r="38273" spans="4:14" s="1" customFormat="1">
      <c r="D38273" s="32"/>
      <c r="G38273" s="32"/>
      <c r="I38273" s="7"/>
      <c r="J38273" s="7"/>
      <c r="K38273" s="7"/>
      <c r="N38273" s="7"/>
    </row>
    <row r="38274" spans="4:14" s="1" customFormat="1">
      <c r="D38274" s="32"/>
      <c r="G38274" s="32"/>
      <c r="I38274" s="7"/>
      <c r="J38274" s="7"/>
      <c r="K38274" s="7"/>
      <c r="N38274" s="7"/>
    </row>
    <row r="38275" spans="4:14" s="1" customFormat="1">
      <c r="D38275" s="32"/>
      <c r="G38275" s="32"/>
      <c r="I38275" s="7"/>
      <c r="J38275" s="7"/>
      <c r="K38275" s="7"/>
      <c r="N38275" s="7"/>
    </row>
    <row r="38276" spans="4:14" s="1" customFormat="1">
      <c r="D38276" s="32"/>
      <c r="G38276" s="32"/>
      <c r="I38276" s="7"/>
      <c r="J38276" s="7"/>
      <c r="K38276" s="7"/>
      <c r="N38276" s="7"/>
    </row>
    <row r="38277" spans="4:14" s="1" customFormat="1">
      <c r="D38277" s="32"/>
      <c r="G38277" s="32"/>
      <c r="I38277" s="7"/>
      <c r="J38277" s="7"/>
      <c r="K38277" s="7"/>
      <c r="N38277" s="7"/>
    </row>
    <row r="38278" spans="4:14" s="1" customFormat="1">
      <c r="D38278" s="32"/>
      <c r="G38278" s="32"/>
      <c r="I38278" s="7"/>
      <c r="J38278" s="7"/>
      <c r="K38278" s="7"/>
      <c r="N38278" s="7"/>
    </row>
    <row r="38279" spans="4:14" s="1" customFormat="1">
      <c r="D38279" s="32"/>
      <c r="G38279" s="32"/>
      <c r="I38279" s="7"/>
      <c r="J38279" s="7"/>
      <c r="K38279" s="7"/>
      <c r="N38279" s="7"/>
    </row>
    <row r="38280" spans="4:14" s="1" customFormat="1">
      <c r="D38280" s="32"/>
      <c r="G38280" s="32"/>
      <c r="I38280" s="7"/>
      <c r="J38280" s="7"/>
      <c r="K38280" s="7"/>
      <c r="N38280" s="7"/>
    </row>
    <row r="38281" spans="4:14" s="1" customFormat="1">
      <c r="D38281" s="32"/>
      <c r="G38281" s="32"/>
      <c r="I38281" s="7"/>
      <c r="J38281" s="7"/>
      <c r="K38281" s="7"/>
      <c r="N38281" s="7"/>
    </row>
    <row r="38282" spans="4:14" s="1" customFormat="1">
      <c r="D38282" s="32"/>
      <c r="G38282" s="32"/>
      <c r="I38282" s="7"/>
      <c r="J38282" s="7"/>
      <c r="K38282" s="7"/>
      <c r="N38282" s="7"/>
    </row>
    <row r="38283" spans="4:14" s="1" customFormat="1">
      <c r="D38283" s="32"/>
      <c r="G38283" s="32"/>
      <c r="I38283" s="7"/>
      <c r="J38283" s="7"/>
      <c r="K38283" s="7"/>
      <c r="N38283" s="7"/>
    </row>
    <row r="38284" spans="4:14" s="1" customFormat="1">
      <c r="D38284" s="32"/>
      <c r="G38284" s="32"/>
      <c r="I38284" s="7"/>
      <c r="J38284" s="7"/>
      <c r="K38284" s="7"/>
      <c r="N38284" s="7"/>
    </row>
    <row r="38285" spans="4:14" s="1" customFormat="1">
      <c r="D38285" s="32"/>
      <c r="G38285" s="32"/>
      <c r="I38285" s="7"/>
      <c r="J38285" s="7"/>
      <c r="K38285" s="7"/>
      <c r="N38285" s="7"/>
    </row>
    <row r="38286" spans="4:14" s="1" customFormat="1">
      <c r="D38286" s="32"/>
      <c r="G38286" s="32"/>
      <c r="I38286" s="7"/>
      <c r="J38286" s="7"/>
      <c r="K38286" s="7"/>
      <c r="N38286" s="7"/>
    </row>
    <row r="38287" spans="4:14" s="1" customFormat="1">
      <c r="D38287" s="32"/>
      <c r="G38287" s="32"/>
      <c r="I38287" s="7"/>
      <c r="J38287" s="7"/>
      <c r="K38287" s="7"/>
      <c r="N38287" s="7"/>
    </row>
    <row r="38288" spans="4:14" s="1" customFormat="1">
      <c r="D38288" s="32"/>
      <c r="G38288" s="32"/>
      <c r="I38288" s="7"/>
      <c r="J38288" s="7"/>
      <c r="K38288" s="7"/>
      <c r="N38288" s="7"/>
    </row>
    <row r="38289" spans="4:14" s="1" customFormat="1">
      <c r="D38289" s="32"/>
      <c r="G38289" s="32"/>
      <c r="I38289" s="7"/>
      <c r="J38289" s="7"/>
      <c r="K38289" s="7"/>
      <c r="N38289" s="7"/>
    </row>
    <row r="38290" spans="4:14" s="1" customFormat="1">
      <c r="D38290" s="32"/>
      <c r="G38290" s="32"/>
      <c r="I38290" s="7"/>
      <c r="J38290" s="7"/>
      <c r="K38290" s="7"/>
      <c r="N38290" s="7"/>
    </row>
    <row r="38291" spans="4:14" s="1" customFormat="1">
      <c r="D38291" s="32"/>
      <c r="G38291" s="32"/>
      <c r="I38291" s="7"/>
      <c r="J38291" s="7"/>
      <c r="K38291" s="7"/>
      <c r="N38291" s="7"/>
    </row>
    <row r="38292" spans="4:14" s="1" customFormat="1">
      <c r="D38292" s="32"/>
      <c r="G38292" s="32"/>
      <c r="I38292" s="7"/>
      <c r="J38292" s="7"/>
      <c r="K38292" s="7"/>
      <c r="N38292" s="7"/>
    </row>
    <row r="38293" spans="4:14" s="1" customFormat="1">
      <c r="D38293" s="32"/>
      <c r="G38293" s="32"/>
      <c r="I38293" s="7"/>
      <c r="J38293" s="7"/>
      <c r="K38293" s="7"/>
      <c r="N38293" s="7"/>
    </row>
    <row r="38294" spans="4:14" s="1" customFormat="1">
      <c r="D38294" s="32"/>
      <c r="G38294" s="32"/>
      <c r="I38294" s="7"/>
      <c r="J38294" s="7"/>
      <c r="K38294" s="7"/>
      <c r="N38294" s="7"/>
    </row>
    <row r="38295" spans="4:14" s="1" customFormat="1">
      <c r="D38295" s="32"/>
      <c r="G38295" s="32"/>
      <c r="I38295" s="7"/>
      <c r="J38295" s="7"/>
      <c r="K38295" s="7"/>
      <c r="N38295" s="7"/>
    </row>
    <row r="38296" spans="4:14" s="1" customFormat="1">
      <c r="D38296" s="32"/>
      <c r="G38296" s="32"/>
      <c r="I38296" s="7"/>
      <c r="J38296" s="7"/>
      <c r="K38296" s="7"/>
      <c r="N38296" s="7"/>
    </row>
    <row r="38297" spans="4:14" s="1" customFormat="1">
      <c r="D38297" s="32"/>
      <c r="G38297" s="32"/>
      <c r="I38297" s="7"/>
      <c r="J38297" s="7"/>
      <c r="K38297" s="7"/>
      <c r="N38297" s="7"/>
    </row>
    <row r="38298" spans="4:14" s="1" customFormat="1">
      <c r="D38298" s="32"/>
      <c r="G38298" s="32"/>
      <c r="I38298" s="7"/>
      <c r="J38298" s="7"/>
      <c r="K38298" s="7"/>
      <c r="N38298" s="7"/>
    </row>
    <row r="38299" spans="4:14" s="1" customFormat="1">
      <c r="D38299" s="32"/>
      <c r="G38299" s="32"/>
      <c r="I38299" s="7"/>
      <c r="J38299" s="7"/>
      <c r="K38299" s="7"/>
      <c r="N38299" s="7"/>
    </row>
    <row r="38300" spans="4:14" s="1" customFormat="1">
      <c r="D38300" s="32"/>
      <c r="G38300" s="32"/>
      <c r="I38300" s="7"/>
      <c r="J38300" s="7"/>
      <c r="K38300" s="7"/>
      <c r="N38300" s="7"/>
    </row>
    <row r="38301" spans="4:14" s="1" customFormat="1">
      <c r="D38301" s="32"/>
      <c r="G38301" s="32"/>
      <c r="I38301" s="7"/>
      <c r="J38301" s="7"/>
      <c r="K38301" s="7"/>
      <c r="N38301" s="7"/>
    </row>
    <row r="38302" spans="4:14" s="1" customFormat="1">
      <c r="D38302" s="32"/>
      <c r="G38302" s="32"/>
      <c r="I38302" s="7"/>
      <c r="J38302" s="7"/>
      <c r="K38302" s="7"/>
      <c r="N38302" s="7"/>
    </row>
    <row r="38303" spans="4:14" s="1" customFormat="1">
      <c r="D38303" s="32"/>
      <c r="G38303" s="32"/>
      <c r="I38303" s="7"/>
      <c r="J38303" s="7"/>
      <c r="K38303" s="7"/>
      <c r="N38303" s="7"/>
    </row>
    <row r="38304" spans="4:14" s="1" customFormat="1">
      <c r="D38304" s="32"/>
      <c r="G38304" s="32"/>
      <c r="I38304" s="7"/>
      <c r="J38304" s="7"/>
      <c r="K38304" s="7"/>
      <c r="N38304" s="7"/>
    </row>
    <row r="38305" spans="4:14" s="1" customFormat="1">
      <c r="D38305" s="32"/>
      <c r="G38305" s="32"/>
      <c r="I38305" s="7"/>
      <c r="J38305" s="7"/>
      <c r="K38305" s="7"/>
      <c r="N38305" s="7"/>
    </row>
    <row r="38306" spans="4:14" s="1" customFormat="1">
      <c r="D38306" s="32"/>
      <c r="G38306" s="32"/>
      <c r="I38306" s="7"/>
      <c r="J38306" s="7"/>
      <c r="K38306" s="7"/>
      <c r="N38306" s="7"/>
    </row>
    <row r="38307" spans="4:14" s="1" customFormat="1">
      <c r="D38307" s="32"/>
      <c r="G38307" s="32"/>
      <c r="I38307" s="7"/>
      <c r="J38307" s="7"/>
      <c r="K38307" s="7"/>
      <c r="N38307" s="7"/>
    </row>
    <row r="38308" spans="4:14" s="1" customFormat="1">
      <c r="D38308" s="32"/>
      <c r="G38308" s="32"/>
      <c r="I38308" s="7"/>
      <c r="J38308" s="7"/>
      <c r="K38308" s="7"/>
      <c r="N38308" s="7"/>
    </row>
    <row r="38309" spans="4:14" s="1" customFormat="1">
      <c r="D38309" s="32"/>
      <c r="G38309" s="32"/>
      <c r="I38309" s="7"/>
      <c r="J38309" s="7"/>
      <c r="K38309" s="7"/>
      <c r="N38309" s="7"/>
    </row>
    <row r="38310" spans="4:14" s="1" customFormat="1">
      <c r="D38310" s="32"/>
      <c r="G38310" s="32"/>
      <c r="I38310" s="7"/>
      <c r="J38310" s="7"/>
      <c r="K38310" s="7"/>
      <c r="N38310" s="7"/>
    </row>
    <row r="38311" spans="4:14" s="1" customFormat="1">
      <c r="D38311" s="32"/>
      <c r="G38311" s="32"/>
      <c r="I38311" s="7"/>
      <c r="J38311" s="7"/>
      <c r="K38311" s="7"/>
      <c r="N38311" s="7"/>
    </row>
    <row r="38312" spans="4:14" s="1" customFormat="1">
      <c r="D38312" s="32"/>
      <c r="G38312" s="32"/>
      <c r="I38312" s="7"/>
      <c r="J38312" s="7"/>
      <c r="K38312" s="7"/>
      <c r="N38312" s="7"/>
    </row>
    <row r="38313" spans="4:14" s="1" customFormat="1">
      <c r="D38313" s="32"/>
      <c r="G38313" s="32"/>
      <c r="I38313" s="7"/>
      <c r="J38313" s="7"/>
      <c r="K38313" s="7"/>
      <c r="N38313" s="7"/>
    </row>
    <row r="38314" spans="4:14" s="1" customFormat="1">
      <c r="D38314" s="32"/>
      <c r="G38314" s="32"/>
      <c r="I38314" s="7"/>
      <c r="J38314" s="7"/>
      <c r="K38314" s="7"/>
      <c r="N38314" s="7"/>
    </row>
    <row r="38315" spans="4:14" s="1" customFormat="1">
      <c r="D38315" s="32"/>
      <c r="G38315" s="32"/>
      <c r="I38315" s="7"/>
      <c r="J38315" s="7"/>
      <c r="K38315" s="7"/>
      <c r="N38315" s="7"/>
    </row>
    <row r="38316" spans="4:14" s="1" customFormat="1">
      <c r="D38316" s="32"/>
      <c r="G38316" s="32"/>
      <c r="I38316" s="7"/>
      <c r="J38316" s="7"/>
      <c r="K38316" s="7"/>
      <c r="N38316" s="7"/>
    </row>
    <row r="38317" spans="4:14" s="1" customFormat="1">
      <c r="D38317" s="32"/>
      <c r="G38317" s="32"/>
      <c r="I38317" s="7"/>
      <c r="J38317" s="7"/>
      <c r="K38317" s="7"/>
      <c r="N38317" s="7"/>
    </row>
    <row r="38318" spans="4:14" s="1" customFormat="1">
      <c r="D38318" s="32"/>
      <c r="G38318" s="32"/>
      <c r="I38318" s="7"/>
      <c r="J38318" s="7"/>
      <c r="K38318" s="7"/>
      <c r="N38318" s="7"/>
    </row>
    <row r="38319" spans="4:14" s="1" customFormat="1">
      <c r="D38319" s="32"/>
      <c r="G38319" s="32"/>
      <c r="I38319" s="7"/>
      <c r="J38319" s="7"/>
      <c r="K38319" s="7"/>
      <c r="N38319" s="7"/>
    </row>
    <row r="38320" spans="4:14" s="1" customFormat="1">
      <c r="D38320" s="32"/>
      <c r="G38320" s="32"/>
      <c r="I38320" s="7"/>
      <c r="J38320" s="7"/>
      <c r="K38320" s="7"/>
      <c r="N38320" s="7"/>
    </row>
    <row r="38321" spans="4:14" s="1" customFormat="1">
      <c r="D38321" s="32"/>
      <c r="G38321" s="32"/>
      <c r="I38321" s="7"/>
      <c r="J38321" s="7"/>
      <c r="K38321" s="7"/>
      <c r="N38321" s="7"/>
    </row>
    <row r="38322" spans="4:14" s="1" customFormat="1">
      <c r="D38322" s="32"/>
      <c r="G38322" s="32"/>
      <c r="I38322" s="7"/>
      <c r="J38322" s="7"/>
      <c r="K38322" s="7"/>
      <c r="N38322" s="7"/>
    </row>
    <row r="38323" spans="4:14" s="1" customFormat="1">
      <c r="D38323" s="32"/>
      <c r="G38323" s="32"/>
      <c r="I38323" s="7"/>
      <c r="J38323" s="7"/>
      <c r="K38323" s="7"/>
      <c r="N38323" s="7"/>
    </row>
    <row r="38324" spans="4:14" s="1" customFormat="1">
      <c r="D38324" s="32"/>
      <c r="G38324" s="32"/>
      <c r="I38324" s="7"/>
      <c r="J38324" s="7"/>
      <c r="K38324" s="7"/>
      <c r="N38324" s="7"/>
    </row>
    <row r="38325" spans="4:14" s="1" customFormat="1">
      <c r="D38325" s="32"/>
      <c r="G38325" s="32"/>
      <c r="I38325" s="7"/>
      <c r="J38325" s="7"/>
      <c r="K38325" s="7"/>
      <c r="N38325" s="7"/>
    </row>
    <row r="38326" spans="4:14" s="1" customFormat="1">
      <c r="D38326" s="32"/>
      <c r="G38326" s="32"/>
      <c r="I38326" s="7"/>
      <c r="J38326" s="7"/>
      <c r="K38326" s="7"/>
      <c r="N38326" s="7"/>
    </row>
    <row r="38327" spans="4:14" s="1" customFormat="1">
      <c r="D38327" s="32"/>
      <c r="G38327" s="32"/>
      <c r="I38327" s="7"/>
      <c r="J38327" s="7"/>
      <c r="K38327" s="7"/>
      <c r="N38327" s="7"/>
    </row>
    <row r="38328" spans="4:14" s="1" customFormat="1">
      <c r="D38328" s="32"/>
      <c r="G38328" s="32"/>
      <c r="I38328" s="7"/>
      <c r="J38328" s="7"/>
      <c r="K38328" s="7"/>
      <c r="N38328" s="7"/>
    </row>
    <row r="38329" spans="4:14" s="1" customFormat="1">
      <c r="D38329" s="32"/>
      <c r="G38329" s="32"/>
      <c r="I38329" s="7"/>
      <c r="J38329" s="7"/>
      <c r="K38329" s="7"/>
      <c r="N38329" s="7"/>
    </row>
    <row r="38330" spans="4:14" s="1" customFormat="1">
      <c r="D38330" s="32"/>
      <c r="G38330" s="32"/>
      <c r="I38330" s="7"/>
      <c r="J38330" s="7"/>
      <c r="K38330" s="7"/>
      <c r="N38330" s="7"/>
    </row>
    <row r="38331" spans="4:14" s="1" customFormat="1">
      <c r="D38331" s="32"/>
      <c r="G38331" s="32"/>
      <c r="I38331" s="7"/>
      <c r="J38331" s="7"/>
      <c r="K38331" s="7"/>
      <c r="N38331" s="7"/>
    </row>
    <row r="38332" spans="4:14" s="1" customFormat="1">
      <c r="D38332" s="32"/>
      <c r="G38332" s="32"/>
      <c r="I38332" s="7"/>
      <c r="J38332" s="7"/>
      <c r="K38332" s="7"/>
      <c r="N38332" s="7"/>
    </row>
    <row r="38333" spans="4:14" s="1" customFormat="1">
      <c r="D38333" s="32"/>
      <c r="G38333" s="32"/>
      <c r="I38333" s="7"/>
      <c r="J38333" s="7"/>
      <c r="K38333" s="7"/>
      <c r="N38333" s="7"/>
    </row>
    <row r="38334" spans="4:14" s="1" customFormat="1">
      <c r="D38334" s="32"/>
      <c r="G38334" s="32"/>
      <c r="I38334" s="7"/>
      <c r="J38334" s="7"/>
      <c r="K38334" s="7"/>
      <c r="N38334" s="7"/>
    </row>
    <row r="38335" spans="4:14" s="1" customFormat="1">
      <c r="D38335" s="32"/>
      <c r="G38335" s="32"/>
      <c r="I38335" s="7"/>
      <c r="J38335" s="7"/>
      <c r="K38335" s="7"/>
      <c r="N38335" s="7"/>
    </row>
    <row r="38336" spans="4:14" s="1" customFormat="1">
      <c r="D38336" s="32"/>
      <c r="G38336" s="32"/>
      <c r="I38336" s="7"/>
      <c r="J38336" s="7"/>
      <c r="K38336" s="7"/>
      <c r="N38336" s="7"/>
    </row>
    <row r="38337" spans="4:14" s="1" customFormat="1">
      <c r="D38337" s="32"/>
      <c r="G38337" s="32"/>
      <c r="I38337" s="7"/>
      <c r="J38337" s="7"/>
      <c r="K38337" s="7"/>
      <c r="N38337" s="7"/>
    </row>
    <row r="38338" spans="4:14" s="1" customFormat="1">
      <c r="D38338" s="32"/>
      <c r="G38338" s="32"/>
      <c r="I38338" s="7"/>
      <c r="J38338" s="7"/>
      <c r="K38338" s="7"/>
      <c r="N38338" s="7"/>
    </row>
    <row r="38339" spans="4:14" s="1" customFormat="1">
      <c r="D38339" s="32"/>
      <c r="G38339" s="32"/>
      <c r="I38339" s="7"/>
      <c r="J38339" s="7"/>
      <c r="K38339" s="7"/>
      <c r="N38339" s="7"/>
    </row>
    <row r="38340" spans="4:14" s="1" customFormat="1">
      <c r="D38340" s="32"/>
      <c r="G38340" s="32"/>
      <c r="I38340" s="7"/>
      <c r="J38340" s="7"/>
      <c r="K38340" s="7"/>
      <c r="N38340" s="7"/>
    </row>
    <row r="38341" spans="4:14" s="1" customFormat="1">
      <c r="D38341" s="32"/>
      <c r="G38341" s="32"/>
      <c r="I38341" s="7"/>
      <c r="J38341" s="7"/>
      <c r="K38341" s="7"/>
      <c r="N38341" s="7"/>
    </row>
    <row r="38342" spans="4:14" s="1" customFormat="1">
      <c r="D38342" s="32"/>
      <c r="G38342" s="32"/>
      <c r="I38342" s="7"/>
      <c r="J38342" s="7"/>
      <c r="K38342" s="7"/>
      <c r="N38342" s="7"/>
    </row>
    <row r="38343" spans="4:14" s="1" customFormat="1">
      <c r="D38343" s="32"/>
      <c r="G38343" s="32"/>
      <c r="I38343" s="7"/>
      <c r="J38343" s="7"/>
      <c r="K38343" s="7"/>
      <c r="N38343" s="7"/>
    </row>
    <row r="38344" spans="4:14" s="1" customFormat="1">
      <c r="D38344" s="32"/>
      <c r="G38344" s="32"/>
      <c r="I38344" s="7"/>
      <c r="J38344" s="7"/>
      <c r="K38344" s="7"/>
      <c r="N38344" s="7"/>
    </row>
    <row r="38345" spans="4:14" s="1" customFormat="1">
      <c r="D38345" s="32"/>
      <c r="G38345" s="32"/>
      <c r="I38345" s="7"/>
      <c r="J38345" s="7"/>
      <c r="K38345" s="7"/>
      <c r="N38345" s="7"/>
    </row>
    <row r="38346" spans="4:14" s="1" customFormat="1">
      <c r="D38346" s="32"/>
      <c r="G38346" s="32"/>
      <c r="I38346" s="7"/>
      <c r="J38346" s="7"/>
      <c r="K38346" s="7"/>
      <c r="N38346" s="7"/>
    </row>
    <row r="38347" spans="4:14" s="1" customFormat="1">
      <c r="D38347" s="32"/>
      <c r="G38347" s="32"/>
      <c r="I38347" s="7"/>
      <c r="J38347" s="7"/>
      <c r="K38347" s="7"/>
      <c r="N38347" s="7"/>
    </row>
    <row r="38348" spans="4:14" s="1" customFormat="1">
      <c r="D38348" s="32"/>
      <c r="G38348" s="32"/>
      <c r="I38348" s="7"/>
      <c r="J38348" s="7"/>
      <c r="K38348" s="7"/>
      <c r="N38348" s="7"/>
    </row>
    <row r="38349" spans="4:14" s="1" customFormat="1">
      <c r="D38349" s="32"/>
      <c r="G38349" s="32"/>
      <c r="I38349" s="7"/>
      <c r="J38349" s="7"/>
      <c r="K38349" s="7"/>
      <c r="N38349" s="7"/>
    </row>
    <row r="38350" spans="4:14" s="1" customFormat="1">
      <c r="D38350" s="32"/>
      <c r="G38350" s="32"/>
      <c r="I38350" s="7"/>
      <c r="J38350" s="7"/>
      <c r="K38350" s="7"/>
      <c r="N38350" s="7"/>
    </row>
    <row r="38351" spans="4:14" s="1" customFormat="1">
      <c r="D38351" s="32"/>
      <c r="G38351" s="32"/>
      <c r="I38351" s="7"/>
      <c r="J38351" s="7"/>
      <c r="K38351" s="7"/>
      <c r="N38351" s="7"/>
    </row>
    <row r="38352" spans="4:14" s="1" customFormat="1">
      <c r="D38352" s="32"/>
      <c r="G38352" s="32"/>
      <c r="I38352" s="7"/>
      <c r="J38352" s="7"/>
      <c r="K38352" s="7"/>
      <c r="N38352" s="7"/>
    </row>
    <row r="38353" spans="4:14" s="1" customFormat="1">
      <c r="D38353" s="32"/>
      <c r="G38353" s="32"/>
      <c r="I38353" s="7"/>
      <c r="J38353" s="7"/>
      <c r="K38353" s="7"/>
      <c r="N38353" s="7"/>
    </row>
    <row r="38354" spans="4:14" s="1" customFormat="1">
      <c r="D38354" s="32"/>
      <c r="G38354" s="32"/>
      <c r="I38354" s="7"/>
      <c r="J38354" s="7"/>
      <c r="K38354" s="7"/>
      <c r="N38354" s="7"/>
    </row>
    <row r="38355" spans="4:14" s="1" customFormat="1">
      <c r="D38355" s="32"/>
      <c r="G38355" s="32"/>
      <c r="I38355" s="7"/>
      <c r="J38355" s="7"/>
      <c r="K38355" s="7"/>
      <c r="N38355" s="7"/>
    </row>
    <row r="38356" spans="4:14" s="1" customFormat="1">
      <c r="D38356" s="32"/>
      <c r="G38356" s="32"/>
      <c r="I38356" s="7"/>
      <c r="J38356" s="7"/>
      <c r="K38356" s="7"/>
      <c r="N38356" s="7"/>
    </row>
    <row r="38357" spans="4:14" s="1" customFormat="1">
      <c r="D38357" s="32"/>
      <c r="G38357" s="32"/>
      <c r="I38357" s="7"/>
      <c r="J38357" s="7"/>
      <c r="K38357" s="7"/>
      <c r="N38357" s="7"/>
    </row>
    <row r="38358" spans="4:14" s="1" customFormat="1">
      <c r="D38358" s="32"/>
      <c r="G38358" s="32"/>
      <c r="I38358" s="7"/>
      <c r="J38358" s="7"/>
      <c r="K38358" s="7"/>
      <c r="N38358" s="7"/>
    </row>
    <row r="38359" spans="4:14" s="1" customFormat="1">
      <c r="D38359" s="32"/>
      <c r="G38359" s="32"/>
      <c r="I38359" s="7"/>
      <c r="J38359" s="7"/>
      <c r="K38359" s="7"/>
      <c r="N38359" s="7"/>
    </row>
    <row r="38360" spans="4:14" s="1" customFormat="1">
      <c r="D38360" s="32"/>
      <c r="G38360" s="32"/>
      <c r="I38360" s="7"/>
      <c r="J38360" s="7"/>
      <c r="K38360" s="7"/>
      <c r="N38360" s="7"/>
    </row>
    <row r="38361" spans="4:14" s="1" customFormat="1">
      <c r="D38361" s="32"/>
      <c r="G38361" s="32"/>
      <c r="I38361" s="7"/>
      <c r="J38361" s="7"/>
      <c r="K38361" s="7"/>
      <c r="N38361" s="7"/>
    </row>
    <row r="38362" spans="4:14" s="1" customFormat="1">
      <c r="D38362" s="32"/>
      <c r="G38362" s="32"/>
      <c r="I38362" s="7"/>
      <c r="J38362" s="7"/>
      <c r="K38362" s="7"/>
      <c r="N38362" s="7"/>
    </row>
    <row r="38363" spans="4:14" s="1" customFormat="1">
      <c r="D38363" s="32"/>
      <c r="G38363" s="32"/>
      <c r="I38363" s="7"/>
      <c r="J38363" s="7"/>
      <c r="K38363" s="7"/>
      <c r="N38363" s="7"/>
    </row>
    <row r="38364" spans="4:14" s="1" customFormat="1">
      <c r="D38364" s="32"/>
      <c r="G38364" s="32"/>
      <c r="I38364" s="7"/>
      <c r="J38364" s="7"/>
      <c r="K38364" s="7"/>
      <c r="N38364" s="7"/>
    </row>
    <row r="38365" spans="4:14" s="1" customFormat="1">
      <c r="D38365" s="32"/>
      <c r="G38365" s="32"/>
      <c r="I38365" s="7"/>
      <c r="J38365" s="7"/>
      <c r="K38365" s="7"/>
      <c r="N38365" s="7"/>
    </row>
    <row r="38366" spans="4:14" s="1" customFormat="1">
      <c r="D38366" s="32"/>
      <c r="G38366" s="32"/>
      <c r="I38366" s="7"/>
      <c r="J38366" s="7"/>
      <c r="K38366" s="7"/>
      <c r="N38366" s="7"/>
    </row>
    <row r="38367" spans="4:14" s="1" customFormat="1">
      <c r="D38367" s="32"/>
      <c r="G38367" s="32"/>
      <c r="I38367" s="7"/>
      <c r="J38367" s="7"/>
      <c r="K38367" s="7"/>
      <c r="N38367" s="7"/>
    </row>
    <row r="38368" spans="4:14" s="1" customFormat="1">
      <c r="D38368" s="32"/>
      <c r="G38368" s="32"/>
      <c r="I38368" s="7"/>
      <c r="J38368" s="7"/>
      <c r="K38368" s="7"/>
      <c r="N38368" s="7"/>
    </row>
    <row r="38369" spans="4:14" s="1" customFormat="1">
      <c r="D38369" s="32"/>
      <c r="G38369" s="32"/>
      <c r="I38369" s="7"/>
      <c r="J38369" s="7"/>
      <c r="K38369" s="7"/>
      <c r="N38369" s="7"/>
    </row>
    <row r="38370" spans="4:14" s="1" customFormat="1">
      <c r="D38370" s="32"/>
      <c r="G38370" s="32"/>
      <c r="I38370" s="7"/>
      <c r="J38370" s="7"/>
      <c r="K38370" s="7"/>
      <c r="N38370" s="7"/>
    </row>
    <row r="38371" spans="4:14" s="1" customFormat="1">
      <c r="D38371" s="32"/>
      <c r="G38371" s="32"/>
      <c r="I38371" s="7"/>
      <c r="J38371" s="7"/>
      <c r="K38371" s="7"/>
      <c r="N38371" s="7"/>
    </row>
    <row r="38372" spans="4:14" s="1" customFormat="1">
      <c r="D38372" s="32"/>
      <c r="G38372" s="32"/>
      <c r="I38372" s="7"/>
      <c r="J38372" s="7"/>
      <c r="K38372" s="7"/>
      <c r="N38372" s="7"/>
    </row>
    <row r="38373" spans="4:14" s="1" customFormat="1">
      <c r="D38373" s="32"/>
      <c r="G38373" s="32"/>
      <c r="I38373" s="7"/>
      <c r="J38373" s="7"/>
      <c r="K38373" s="7"/>
      <c r="N38373" s="7"/>
    </row>
    <row r="38374" spans="4:14" s="1" customFormat="1">
      <c r="D38374" s="32"/>
      <c r="G38374" s="32"/>
      <c r="I38374" s="7"/>
      <c r="J38374" s="7"/>
      <c r="K38374" s="7"/>
      <c r="N38374" s="7"/>
    </row>
    <row r="38375" spans="4:14" s="1" customFormat="1">
      <c r="D38375" s="32"/>
      <c r="G38375" s="32"/>
      <c r="I38375" s="7"/>
      <c r="J38375" s="7"/>
      <c r="K38375" s="7"/>
      <c r="N38375" s="7"/>
    </row>
    <row r="38376" spans="4:14" s="1" customFormat="1">
      <c r="D38376" s="32"/>
      <c r="G38376" s="32"/>
      <c r="I38376" s="7"/>
      <c r="J38376" s="7"/>
      <c r="K38376" s="7"/>
      <c r="N38376" s="7"/>
    </row>
    <row r="38377" spans="4:14" s="1" customFormat="1">
      <c r="D38377" s="32"/>
      <c r="G38377" s="32"/>
      <c r="I38377" s="7"/>
      <c r="J38377" s="7"/>
      <c r="K38377" s="7"/>
      <c r="N38377" s="7"/>
    </row>
    <row r="38378" spans="4:14" s="1" customFormat="1">
      <c r="D38378" s="32"/>
      <c r="G38378" s="32"/>
      <c r="I38378" s="7"/>
      <c r="J38378" s="7"/>
      <c r="K38378" s="7"/>
      <c r="N38378" s="7"/>
    </row>
    <row r="38379" spans="4:14" s="1" customFormat="1">
      <c r="D38379" s="32"/>
      <c r="G38379" s="32"/>
      <c r="I38379" s="7"/>
      <c r="J38379" s="7"/>
      <c r="K38379" s="7"/>
      <c r="N38379" s="7"/>
    </row>
    <row r="38380" spans="4:14" s="1" customFormat="1">
      <c r="D38380" s="32"/>
      <c r="G38380" s="32"/>
      <c r="I38380" s="7"/>
      <c r="J38380" s="7"/>
      <c r="K38380" s="7"/>
      <c r="N38380" s="7"/>
    </row>
    <row r="38381" spans="4:14" s="1" customFormat="1">
      <c r="D38381" s="32"/>
      <c r="G38381" s="32"/>
      <c r="I38381" s="7"/>
      <c r="J38381" s="7"/>
      <c r="K38381" s="7"/>
      <c r="N38381" s="7"/>
    </row>
    <row r="38382" spans="4:14" s="1" customFormat="1">
      <c r="D38382" s="32"/>
      <c r="G38382" s="32"/>
      <c r="I38382" s="7"/>
      <c r="J38382" s="7"/>
      <c r="K38382" s="7"/>
      <c r="N38382" s="7"/>
    </row>
    <row r="38383" spans="4:14" s="1" customFormat="1">
      <c r="D38383" s="32"/>
      <c r="G38383" s="32"/>
      <c r="I38383" s="7"/>
      <c r="J38383" s="7"/>
      <c r="K38383" s="7"/>
      <c r="N38383" s="7"/>
    </row>
    <row r="38384" spans="4:14" s="1" customFormat="1">
      <c r="D38384" s="32"/>
      <c r="G38384" s="32"/>
      <c r="I38384" s="7"/>
      <c r="J38384" s="7"/>
      <c r="K38384" s="7"/>
      <c r="N38384" s="7"/>
    </row>
    <row r="38385" spans="4:14" s="1" customFormat="1">
      <c r="D38385" s="32"/>
      <c r="G38385" s="32"/>
      <c r="I38385" s="7"/>
      <c r="J38385" s="7"/>
      <c r="K38385" s="7"/>
      <c r="N38385" s="7"/>
    </row>
    <row r="38386" spans="4:14" s="1" customFormat="1">
      <c r="D38386" s="32"/>
      <c r="G38386" s="32"/>
      <c r="I38386" s="7"/>
      <c r="J38386" s="7"/>
      <c r="K38386" s="7"/>
      <c r="N38386" s="7"/>
    </row>
    <row r="38387" spans="4:14" s="1" customFormat="1">
      <c r="D38387" s="32"/>
      <c r="G38387" s="32"/>
      <c r="I38387" s="7"/>
      <c r="J38387" s="7"/>
      <c r="K38387" s="7"/>
      <c r="N38387" s="7"/>
    </row>
    <row r="38388" spans="4:14" s="1" customFormat="1">
      <c r="D38388" s="32"/>
      <c r="G38388" s="32"/>
      <c r="I38388" s="7"/>
      <c r="J38388" s="7"/>
      <c r="K38388" s="7"/>
      <c r="N38388" s="7"/>
    </row>
    <row r="38389" spans="4:14" s="1" customFormat="1">
      <c r="D38389" s="32"/>
      <c r="G38389" s="32"/>
      <c r="I38389" s="7"/>
      <c r="J38389" s="7"/>
      <c r="K38389" s="7"/>
      <c r="N38389" s="7"/>
    </row>
    <row r="38390" spans="4:14" s="1" customFormat="1">
      <c r="D38390" s="32"/>
      <c r="G38390" s="32"/>
      <c r="I38390" s="7"/>
      <c r="J38390" s="7"/>
      <c r="K38390" s="7"/>
      <c r="N38390" s="7"/>
    </row>
    <row r="38391" spans="4:14" s="1" customFormat="1">
      <c r="D38391" s="32"/>
      <c r="G38391" s="32"/>
      <c r="I38391" s="7"/>
      <c r="J38391" s="7"/>
      <c r="K38391" s="7"/>
      <c r="N38391" s="7"/>
    </row>
    <row r="38392" spans="4:14" s="1" customFormat="1">
      <c r="D38392" s="32"/>
      <c r="G38392" s="32"/>
      <c r="I38392" s="7"/>
      <c r="J38392" s="7"/>
      <c r="K38392" s="7"/>
      <c r="N38392" s="7"/>
    </row>
    <row r="38393" spans="4:14" s="1" customFormat="1">
      <c r="D38393" s="32"/>
      <c r="G38393" s="32"/>
      <c r="I38393" s="7"/>
      <c r="J38393" s="7"/>
      <c r="K38393" s="7"/>
      <c r="N38393" s="7"/>
    </row>
    <row r="38394" spans="4:14" s="1" customFormat="1">
      <c r="D38394" s="32"/>
      <c r="G38394" s="32"/>
      <c r="I38394" s="7"/>
      <c r="J38394" s="7"/>
      <c r="K38394" s="7"/>
      <c r="N38394" s="7"/>
    </row>
    <row r="38395" spans="4:14" s="1" customFormat="1">
      <c r="D38395" s="32"/>
      <c r="G38395" s="32"/>
      <c r="I38395" s="7"/>
      <c r="J38395" s="7"/>
      <c r="K38395" s="7"/>
      <c r="N38395" s="7"/>
    </row>
    <row r="38396" spans="4:14" s="1" customFormat="1">
      <c r="D38396" s="32"/>
      <c r="G38396" s="32"/>
      <c r="I38396" s="7"/>
      <c r="J38396" s="7"/>
      <c r="K38396" s="7"/>
      <c r="N38396" s="7"/>
    </row>
    <row r="38397" spans="4:14" s="1" customFormat="1">
      <c r="D38397" s="32"/>
      <c r="G38397" s="32"/>
      <c r="I38397" s="7"/>
      <c r="J38397" s="7"/>
      <c r="K38397" s="7"/>
      <c r="N38397" s="7"/>
    </row>
    <row r="38398" spans="4:14" s="1" customFormat="1">
      <c r="D38398" s="32"/>
      <c r="G38398" s="32"/>
      <c r="I38398" s="7"/>
      <c r="J38398" s="7"/>
      <c r="K38398" s="7"/>
      <c r="N38398" s="7"/>
    </row>
    <row r="38399" spans="4:14" s="1" customFormat="1">
      <c r="D38399" s="32"/>
      <c r="G38399" s="32"/>
      <c r="I38399" s="7"/>
      <c r="J38399" s="7"/>
      <c r="K38399" s="7"/>
      <c r="N38399" s="7"/>
    </row>
    <row r="38400" spans="4:14" s="1" customFormat="1">
      <c r="D38400" s="32"/>
      <c r="G38400" s="32"/>
      <c r="I38400" s="7"/>
      <c r="J38400" s="7"/>
      <c r="K38400" s="7"/>
      <c r="N38400" s="7"/>
    </row>
    <row r="38401" spans="4:14" s="1" customFormat="1">
      <c r="D38401" s="32"/>
      <c r="G38401" s="32"/>
      <c r="I38401" s="7"/>
      <c r="J38401" s="7"/>
      <c r="K38401" s="7"/>
      <c r="N38401" s="7"/>
    </row>
    <row r="38402" spans="4:14" s="1" customFormat="1">
      <c r="D38402" s="32"/>
      <c r="G38402" s="32"/>
      <c r="I38402" s="7"/>
      <c r="J38402" s="7"/>
      <c r="K38402" s="7"/>
      <c r="N38402" s="7"/>
    </row>
    <row r="38403" spans="4:14" s="1" customFormat="1">
      <c r="D38403" s="32"/>
      <c r="G38403" s="32"/>
      <c r="I38403" s="7"/>
      <c r="J38403" s="7"/>
      <c r="K38403" s="7"/>
      <c r="N38403" s="7"/>
    </row>
    <row r="38404" spans="4:14" s="1" customFormat="1">
      <c r="D38404" s="32"/>
      <c r="G38404" s="32"/>
      <c r="I38404" s="7"/>
      <c r="J38404" s="7"/>
      <c r="K38404" s="7"/>
      <c r="N38404" s="7"/>
    </row>
    <row r="38405" spans="4:14" s="1" customFormat="1">
      <c r="D38405" s="32"/>
      <c r="G38405" s="32"/>
      <c r="I38405" s="7"/>
      <c r="J38405" s="7"/>
      <c r="K38405" s="7"/>
      <c r="N38405" s="7"/>
    </row>
    <row r="38406" spans="4:14" s="1" customFormat="1">
      <c r="D38406" s="32"/>
      <c r="G38406" s="32"/>
      <c r="I38406" s="7"/>
      <c r="J38406" s="7"/>
      <c r="K38406" s="7"/>
      <c r="N38406" s="7"/>
    </row>
    <row r="38407" spans="4:14" s="1" customFormat="1">
      <c r="D38407" s="32"/>
      <c r="G38407" s="32"/>
      <c r="I38407" s="7"/>
      <c r="J38407" s="7"/>
      <c r="K38407" s="7"/>
      <c r="N38407" s="7"/>
    </row>
    <row r="38408" spans="4:14" s="1" customFormat="1">
      <c r="D38408" s="32"/>
      <c r="G38408" s="32"/>
      <c r="I38408" s="7"/>
      <c r="J38408" s="7"/>
      <c r="K38408" s="7"/>
      <c r="N38408" s="7"/>
    </row>
    <row r="38409" spans="4:14" s="1" customFormat="1">
      <c r="D38409" s="32"/>
      <c r="G38409" s="32"/>
      <c r="I38409" s="7"/>
      <c r="J38409" s="7"/>
      <c r="K38409" s="7"/>
      <c r="N38409" s="7"/>
    </row>
    <row r="38410" spans="4:14" s="1" customFormat="1">
      <c r="D38410" s="32"/>
      <c r="G38410" s="32"/>
      <c r="I38410" s="7"/>
      <c r="J38410" s="7"/>
      <c r="K38410" s="7"/>
      <c r="N38410" s="7"/>
    </row>
    <row r="38411" spans="4:14" s="1" customFormat="1">
      <c r="D38411" s="32"/>
      <c r="G38411" s="32"/>
      <c r="I38411" s="7"/>
      <c r="J38411" s="7"/>
      <c r="K38411" s="7"/>
      <c r="N38411" s="7"/>
    </row>
    <row r="38412" spans="4:14" s="1" customFormat="1">
      <c r="D38412" s="32"/>
      <c r="G38412" s="32"/>
      <c r="I38412" s="7"/>
      <c r="J38412" s="7"/>
      <c r="K38412" s="7"/>
      <c r="N38412" s="7"/>
    </row>
    <row r="38413" spans="4:14" s="1" customFormat="1">
      <c r="D38413" s="32"/>
      <c r="G38413" s="32"/>
      <c r="I38413" s="7"/>
      <c r="J38413" s="7"/>
      <c r="K38413" s="7"/>
      <c r="N38413" s="7"/>
    </row>
    <row r="38414" spans="4:14" s="1" customFormat="1">
      <c r="D38414" s="32"/>
      <c r="G38414" s="32"/>
      <c r="I38414" s="7"/>
      <c r="J38414" s="7"/>
      <c r="K38414" s="7"/>
      <c r="N38414" s="7"/>
    </row>
    <row r="38415" spans="4:14" s="1" customFormat="1">
      <c r="D38415" s="32"/>
      <c r="G38415" s="32"/>
      <c r="I38415" s="7"/>
      <c r="J38415" s="7"/>
      <c r="K38415" s="7"/>
      <c r="N38415" s="7"/>
    </row>
    <row r="38416" spans="4:14" s="1" customFormat="1">
      <c r="D38416" s="32"/>
      <c r="G38416" s="32"/>
      <c r="I38416" s="7"/>
      <c r="J38416" s="7"/>
      <c r="K38416" s="7"/>
      <c r="N38416" s="7"/>
    </row>
    <row r="38417" spans="4:14" s="1" customFormat="1">
      <c r="D38417" s="32"/>
      <c r="G38417" s="32"/>
      <c r="I38417" s="7"/>
      <c r="J38417" s="7"/>
      <c r="K38417" s="7"/>
      <c r="N38417" s="7"/>
    </row>
    <row r="38418" spans="4:14" s="1" customFormat="1">
      <c r="D38418" s="32"/>
      <c r="G38418" s="32"/>
      <c r="I38418" s="7"/>
      <c r="J38418" s="7"/>
      <c r="K38418" s="7"/>
      <c r="N38418" s="7"/>
    </row>
    <row r="38419" spans="4:14" s="1" customFormat="1">
      <c r="D38419" s="32"/>
      <c r="G38419" s="32"/>
      <c r="I38419" s="7"/>
      <c r="J38419" s="7"/>
      <c r="K38419" s="7"/>
      <c r="N38419" s="7"/>
    </row>
    <row r="38420" spans="4:14" s="1" customFormat="1">
      <c r="D38420" s="32"/>
      <c r="G38420" s="32"/>
      <c r="I38420" s="7"/>
      <c r="J38420" s="7"/>
      <c r="K38420" s="7"/>
      <c r="N38420" s="7"/>
    </row>
    <row r="38421" spans="4:14" s="1" customFormat="1">
      <c r="D38421" s="32"/>
      <c r="G38421" s="32"/>
      <c r="I38421" s="7"/>
      <c r="J38421" s="7"/>
      <c r="K38421" s="7"/>
      <c r="N38421" s="7"/>
    </row>
    <row r="38422" spans="4:14" s="1" customFormat="1">
      <c r="D38422" s="32"/>
      <c r="G38422" s="32"/>
      <c r="I38422" s="7"/>
      <c r="J38422" s="7"/>
      <c r="K38422" s="7"/>
      <c r="N38422" s="7"/>
    </row>
    <row r="38423" spans="4:14" s="1" customFormat="1">
      <c r="D38423" s="32"/>
      <c r="G38423" s="32"/>
      <c r="I38423" s="7"/>
      <c r="J38423" s="7"/>
      <c r="K38423" s="7"/>
      <c r="N38423" s="7"/>
    </row>
    <row r="38424" spans="4:14" s="1" customFormat="1">
      <c r="D38424" s="32"/>
      <c r="G38424" s="32"/>
      <c r="I38424" s="7"/>
      <c r="J38424" s="7"/>
      <c r="K38424" s="7"/>
      <c r="N38424" s="7"/>
    </row>
    <row r="38425" spans="4:14" s="1" customFormat="1">
      <c r="D38425" s="32"/>
      <c r="G38425" s="32"/>
      <c r="I38425" s="7"/>
      <c r="J38425" s="7"/>
      <c r="K38425" s="7"/>
      <c r="N38425" s="7"/>
    </row>
    <row r="38426" spans="4:14" s="1" customFormat="1">
      <c r="D38426" s="32"/>
      <c r="G38426" s="32"/>
      <c r="I38426" s="7"/>
      <c r="J38426" s="7"/>
      <c r="K38426" s="7"/>
      <c r="N38426" s="7"/>
    </row>
    <row r="38427" spans="4:14" s="1" customFormat="1">
      <c r="D38427" s="32"/>
      <c r="G38427" s="32"/>
      <c r="I38427" s="7"/>
      <c r="J38427" s="7"/>
      <c r="K38427" s="7"/>
      <c r="N38427" s="7"/>
    </row>
    <row r="38428" spans="4:14" s="1" customFormat="1">
      <c r="D38428" s="32"/>
      <c r="G38428" s="32"/>
      <c r="I38428" s="7"/>
      <c r="J38428" s="7"/>
      <c r="K38428" s="7"/>
      <c r="N38428" s="7"/>
    </row>
    <row r="38429" spans="4:14" s="1" customFormat="1">
      <c r="D38429" s="32"/>
      <c r="G38429" s="32"/>
      <c r="I38429" s="7"/>
      <c r="J38429" s="7"/>
      <c r="K38429" s="7"/>
      <c r="N38429" s="7"/>
    </row>
    <row r="38430" spans="4:14" s="1" customFormat="1">
      <c r="D38430" s="32"/>
      <c r="G38430" s="32"/>
      <c r="I38430" s="7"/>
      <c r="J38430" s="7"/>
      <c r="K38430" s="7"/>
      <c r="N38430" s="7"/>
    </row>
    <row r="38431" spans="4:14" s="1" customFormat="1">
      <c r="D38431" s="32"/>
      <c r="G38431" s="32"/>
      <c r="I38431" s="7"/>
      <c r="J38431" s="7"/>
      <c r="K38431" s="7"/>
      <c r="N38431" s="7"/>
    </row>
    <row r="38432" spans="4:14" s="1" customFormat="1">
      <c r="D38432" s="32"/>
      <c r="G38432" s="32"/>
      <c r="I38432" s="7"/>
      <c r="J38432" s="7"/>
      <c r="K38432" s="7"/>
      <c r="N38432" s="7"/>
    </row>
    <row r="38433" spans="4:14" s="1" customFormat="1">
      <c r="D38433" s="32"/>
      <c r="G38433" s="32"/>
      <c r="I38433" s="7"/>
      <c r="J38433" s="7"/>
      <c r="K38433" s="7"/>
      <c r="N38433" s="7"/>
    </row>
    <row r="38434" spans="4:14" s="1" customFormat="1">
      <c r="D38434" s="32"/>
      <c r="G38434" s="32"/>
      <c r="I38434" s="7"/>
      <c r="J38434" s="7"/>
      <c r="K38434" s="7"/>
      <c r="N38434" s="7"/>
    </row>
    <row r="38435" spans="4:14" s="1" customFormat="1">
      <c r="D38435" s="32"/>
      <c r="G38435" s="32"/>
      <c r="I38435" s="7"/>
      <c r="J38435" s="7"/>
      <c r="K38435" s="7"/>
      <c r="N38435" s="7"/>
    </row>
    <row r="38436" spans="4:14" s="1" customFormat="1">
      <c r="D38436" s="32"/>
      <c r="G38436" s="32"/>
      <c r="I38436" s="7"/>
      <c r="J38436" s="7"/>
      <c r="K38436" s="7"/>
      <c r="N38436" s="7"/>
    </row>
    <row r="38437" spans="4:14" s="1" customFormat="1">
      <c r="D38437" s="32"/>
      <c r="G38437" s="32"/>
      <c r="I38437" s="7"/>
      <c r="J38437" s="7"/>
      <c r="K38437" s="7"/>
      <c r="N38437" s="7"/>
    </row>
    <row r="38438" spans="4:14" s="1" customFormat="1">
      <c r="D38438" s="32"/>
      <c r="G38438" s="32"/>
      <c r="I38438" s="7"/>
      <c r="J38438" s="7"/>
      <c r="K38438" s="7"/>
      <c r="N38438" s="7"/>
    </row>
    <row r="38439" spans="4:14" s="1" customFormat="1">
      <c r="D38439" s="32"/>
      <c r="G38439" s="32"/>
      <c r="I38439" s="7"/>
      <c r="J38439" s="7"/>
      <c r="K38439" s="7"/>
      <c r="N38439" s="7"/>
    </row>
    <row r="38440" spans="4:14" s="1" customFormat="1">
      <c r="D38440" s="32"/>
      <c r="G38440" s="32"/>
      <c r="I38440" s="7"/>
      <c r="J38440" s="7"/>
      <c r="K38440" s="7"/>
      <c r="N38440" s="7"/>
    </row>
    <row r="38441" spans="4:14" s="1" customFormat="1">
      <c r="D38441" s="32"/>
      <c r="G38441" s="32"/>
      <c r="I38441" s="7"/>
      <c r="J38441" s="7"/>
      <c r="K38441" s="7"/>
      <c r="N38441" s="7"/>
    </row>
    <row r="38442" spans="4:14" s="1" customFormat="1">
      <c r="D38442" s="32"/>
      <c r="G38442" s="32"/>
      <c r="I38442" s="7"/>
      <c r="J38442" s="7"/>
      <c r="K38442" s="7"/>
      <c r="N38442" s="7"/>
    </row>
    <row r="38443" spans="4:14" s="1" customFormat="1">
      <c r="D38443" s="32"/>
      <c r="G38443" s="32"/>
      <c r="I38443" s="7"/>
      <c r="J38443" s="7"/>
      <c r="K38443" s="7"/>
      <c r="N38443" s="7"/>
    </row>
    <row r="38444" spans="4:14" s="1" customFormat="1">
      <c r="D38444" s="32"/>
      <c r="G38444" s="32"/>
      <c r="I38444" s="7"/>
      <c r="J38444" s="7"/>
      <c r="K38444" s="7"/>
      <c r="N38444" s="7"/>
    </row>
    <row r="38445" spans="4:14" s="1" customFormat="1">
      <c r="D38445" s="32"/>
      <c r="G38445" s="32"/>
      <c r="I38445" s="7"/>
      <c r="J38445" s="7"/>
      <c r="K38445" s="7"/>
      <c r="N38445" s="7"/>
    </row>
    <row r="38446" spans="4:14" s="1" customFormat="1">
      <c r="D38446" s="32"/>
      <c r="G38446" s="32"/>
      <c r="I38446" s="7"/>
      <c r="J38446" s="7"/>
      <c r="K38446" s="7"/>
      <c r="N38446" s="7"/>
    </row>
    <row r="38447" spans="4:14" s="1" customFormat="1">
      <c r="D38447" s="32"/>
      <c r="G38447" s="32"/>
      <c r="I38447" s="7"/>
      <c r="J38447" s="7"/>
      <c r="K38447" s="7"/>
      <c r="N38447" s="7"/>
    </row>
    <row r="38448" spans="4:14" s="1" customFormat="1">
      <c r="D38448" s="32"/>
      <c r="G38448" s="32"/>
      <c r="I38448" s="7"/>
      <c r="J38448" s="7"/>
      <c r="K38448" s="7"/>
      <c r="N38448" s="7"/>
    </row>
    <row r="38449" spans="4:14" s="1" customFormat="1">
      <c r="D38449" s="32"/>
      <c r="G38449" s="32"/>
      <c r="I38449" s="7"/>
      <c r="J38449" s="7"/>
      <c r="K38449" s="7"/>
      <c r="N38449" s="7"/>
    </row>
    <row r="38450" spans="4:14" s="1" customFormat="1">
      <c r="D38450" s="32"/>
      <c r="G38450" s="32"/>
      <c r="I38450" s="7"/>
      <c r="J38450" s="7"/>
      <c r="K38450" s="7"/>
      <c r="N38450" s="7"/>
    </row>
    <row r="38451" spans="4:14" s="1" customFormat="1">
      <c r="D38451" s="32"/>
      <c r="G38451" s="32"/>
      <c r="I38451" s="7"/>
      <c r="J38451" s="7"/>
      <c r="K38451" s="7"/>
      <c r="N38451" s="7"/>
    </row>
    <row r="38452" spans="4:14" s="1" customFormat="1">
      <c r="D38452" s="32"/>
      <c r="G38452" s="32"/>
      <c r="I38452" s="7"/>
      <c r="J38452" s="7"/>
      <c r="K38452" s="7"/>
      <c r="N38452" s="7"/>
    </row>
    <row r="38453" spans="4:14" s="1" customFormat="1">
      <c r="D38453" s="32"/>
      <c r="G38453" s="32"/>
      <c r="I38453" s="7"/>
      <c r="J38453" s="7"/>
      <c r="K38453" s="7"/>
      <c r="N38453" s="7"/>
    </row>
    <row r="38454" spans="4:14" s="1" customFormat="1">
      <c r="D38454" s="32"/>
      <c r="G38454" s="32"/>
      <c r="I38454" s="7"/>
      <c r="J38454" s="7"/>
      <c r="K38454" s="7"/>
      <c r="N38454" s="7"/>
    </row>
    <row r="38455" spans="4:14" s="1" customFormat="1">
      <c r="D38455" s="32"/>
      <c r="G38455" s="32"/>
      <c r="I38455" s="7"/>
      <c r="J38455" s="7"/>
      <c r="K38455" s="7"/>
      <c r="N38455" s="7"/>
    </row>
    <row r="38456" spans="4:14" s="1" customFormat="1">
      <c r="D38456" s="32"/>
      <c r="G38456" s="32"/>
      <c r="I38456" s="7"/>
      <c r="J38456" s="7"/>
      <c r="K38456" s="7"/>
      <c r="N38456" s="7"/>
    </row>
    <row r="38457" spans="4:14" s="1" customFormat="1">
      <c r="D38457" s="32"/>
      <c r="G38457" s="32"/>
      <c r="I38457" s="7"/>
      <c r="J38457" s="7"/>
      <c r="K38457" s="7"/>
      <c r="N38457" s="7"/>
    </row>
    <row r="38458" spans="4:14" s="1" customFormat="1">
      <c r="D38458" s="32"/>
      <c r="G38458" s="32"/>
      <c r="I38458" s="7"/>
      <c r="J38458" s="7"/>
      <c r="K38458" s="7"/>
      <c r="N38458" s="7"/>
    </row>
    <row r="38459" spans="4:14" s="1" customFormat="1">
      <c r="D38459" s="32"/>
      <c r="G38459" s="32"/>
      <c r="I38459" s="7"/>
      <c r="J38459" s="7"/>
      <c r="K38459" s="7"/>
      <c r="N38459" s="7"/>
    </row>
    <row r="38460" spans="4:14" s="1" customFormat="1">
      <c r="D38460" s="32"/>
      <c r="G38460" s="32"/>
      <c r="I38460" s="7"/>
      <c r="J38460" s="7"/>
      <c r="K38460" s="7"/>
      <c r="N38460" s="7"/>
    </row>
    <row r="38461" spans="4:14" s="1" customFormat="1">
      <c r="D38461" s="32"/>
      <c r="G38461" s="32"/>
      <c r="I38461" s="7"/>
      <c r="J38461" s="7"/>
      <c r="K38461" s="7"/>
      <c r="N38461" s="7"/>
    </row>
    <row r="38462" spans="4:14" s="1" customFormat="1">
      <c r="D38462" s="32"/>
      <c r="G38462" s="32"/>
      <c r="I38462" s="7"/>
      <c r="J38462" s="7"/>
      <c r="K38462" s="7"/>
      <c r="N38462" s="7"/>
    </row>
    <row r="38463" spans="4:14" s="1" customFormat="1">
      <c r="D38463" s="32"/>
      <c r="G38463" s="32"/>
      <c r="I38463" s="7"/>
      <c r="J38463" s="7"/>
      <c r="K38463" s="7"/>
      <c r="N38463" s="7"/>
    </row>
    <row r="38464" spans="4:14" s="1" customFormat="1">
      <c r="D38464" s="32"/>
      <c r="G38464" s="32"/>
      <c r="I38464" s="7"/>
      <c r="J38464" s="7"/>
      <c r="K38464" s="7"/>
      <c r="N38464" s="7"/>
    </row>
    <row r="38465" spans="4:14" s="1" customFormat="1">
      <c r="D38465" s="32"/>
      <c r="G38465" s="32"/>
      <c r="I38465" s="7"/>
      <c r="J38465" s="7"/>
      <c r="K38465" s="7"/>
      <c r="N38465" s="7"/>
    </row>
    <row r="38466" spans="4:14" s="1" customFormat="1">
      <c r="D38466" s="32"/>
      <c r="G38466" s="32"/>
      <c r="I38466" s="7"/>
      <c r="J38466" s="7"/>
      <c r="K38466" s="7"/>
      <c r="N38466" s="7"/>
    </row>
    <row r="38467" spans="4:14" s="1" customFormat="1">
      <c r="D38467" s="32"/>
      <c r="G38467" s="32"/>
      <c r="I38467" s="7"/>
      <c r="J38467" s="7"/>
      <c r="K38467" s="7"/>
      <c r="N38467" s="7"/>
    </row>
    <row r="38468" spans="4:14" s="1" customFormat="1">
      <c r="D38468" s="32"/>
      <c r="G38468" s="32"/>
      <c r="I38468" s="7"/>
      <c r="J38468" s="7"/>
      <c r="K38468" s="7"/>
      <c r="N38468" s="7"/>
    </row>
    <row r="38469" spans="4:14" s="1" customFormat="1">
      <c r="D38469" s="32"/>
      <c r="G38469" s="32"/>
      <c r="I38469" s="7"/>
      <c r="J38469" s="7"/>
      <c r="K38469" s="7"/>
      <c r="N38469" s="7"/>
    </row>
    <row r="38470" spans="4:14" s="1" customFormat="1">
      <c r="D38470" s="32"/>
      <c r="G38470" s="32"/>
      <c r="I38470" s="7"/>
      <c r="J38470" s="7"/>
      <c r="K38470" s="7"/>
      <c r="N38470" s="7"/>
    </row>
    <row r="38471" spans="4:14" s="1" customFormat="1">
      <c r="D38471" s="32"/>
      <c r="G38471" s="32"/>
      <c r="I38471" s="7"/>
      <c r="J38471" s="7"/>
      <c r="K38471" s="7"/>
      <c r="N38471" s="7"/>
    </row>
    <row r="38472" spans="4:14" s="1" customFormat="1">
      <c r="D38472" s="32"/>
      <c r="G38472" s="32"/>
      <c r="I38472" s="7"/>
      <c r="J38472" s="7"/>
      <c r="K38472" s="7"/>
      <c r="N38472" s="7"/>
    </row>
    <row r="38473" spans="4:14" s="1" customFormat="1">
      <c r="D38473" s="32"/>
      <c r="G38473" s="32"/>
      <c r="I38473" s="7"/>
      <c r="J38473" s="7"/>
      <c r="K38473" s="7"/>
      <c r="N38473" s="7"/>
    </row>
    <row r="38474" spans="4:14" s="1" customFormat="1">
      <c r="D38474" s="32"/>
      <c r="G38474" s="32"/>
      <c r="I38474" s="7"/>
      <c r="J38474" s="7"/>
      <c r="K38474" s="7"/>
      <c r="N38474" s="7"/>
    </row>
    <row r="38475" spans="4:14" s="1" customFormat="1">
      <c r="D38475" s="32"/>
      <c r="G38475" s="32"/>
      <c r="I38475" s="7"/>
      <c r="J38475" s="7"/>
      <c r="K38475" s="7"/>
      <c r="N38475" s="7"/>
    </row>
    <row r="38476" spans="4:14" s="1" customFormat="1">
      <c r="D38476" s="32"/>
      <c r="G38476" s="32"/>
      <c r="I38476" s="7"/>
      <c r="J38476" s="7"/>
      <c r="K38476" s="7"/>
      <c r="N38476" s="7"/>
    </row>
    <row r="38477" spans="4:14" s="1" customFormat="1">
      <c r="D38477" s="32"/>
      <c r="G38477" s="32"/>
      <c r="I38477" s="7"/>
      <c r="J38477" s="7"/>
      <c r="K38477" s="7"/>
      <c r="N38477" s="7"/>
    </row>
    <row r="38478" spans="4:14" s="1" customFormat="1">
      <c r="D38478" s="32"/>
      <c r="G38478" s="32"/>
      <c r="I38478" s="7"/>
      <c r="J38478" s="7"/>
      <c r="K38478" s="7"/>
      <c r="N38478" s="7"/>
    </row>
    <row r="38479" spans="4:14" s="1" customFormat="1">
      <c r="D38479" s="32"/>
      <c r="G38479" s="32"/>
      <c r="I38479" s="7"/>
      <c r="J38479" s="7"/>
      <c r="K38479" s="7"/>
      <c r="N38479" s="7"/>
    </row>
    <row r="38480" spans="4:14" s="1" customFormat="1">
      <c r="D38480" s="32"/>
      <c r="G38480" s="32"/>
      <c r="I38480" s="7"/>
      <c r="J38480" s="7"/>
      <c r="K38480" s="7"/>
      <c r="N38480" s="7"/>
    </row>
    <row r="38481" spans="4:14" s="1" customFormat="1">
      <c r="D38481" s="32"/>
      <c r="G38481" s="32"/>
      <c r="I38481" s="7"/>
      <c r="J38481" s="7"/>
      <c r="K38481" s="7"/>
      <c r="N38481" s="7"/>
    </row>
    <row r="38482" spans="4:14" s="1" customFormat="1">
      <c r="D38482" s="32"/>
      <c r="G38482" s="32"/>
      <c r="I38482" s="7"/>
      <c r="J38482" s="7"/>
      <c r="K38482" s="7"/>
      <c r="N38482" s="7"/>
    </row>
    <row r="38483" spans="4:14" s="1" customFormat="1">
      <c r="D38483" s="32"/>
      <c r="G38483" s="32"/>
      <c r="I38483" s="7"/>
      <c r="J38483" s="7"/>
      <c r="K38483" s="7"/>
      <c r="N38483" s="7"/>
    </row>
    <row r="38484" spans="4:14" s="1" customFormat="1">
      <c r="D38484" s="32"/>
      <c r="G38484" s="32"/>
      <c r="I38484" s="7"/>
      <c r="J38484" s="7"/>
      <c r="K38484" s="7"/>
      <c r="N38484" s="7"/>
    </row>
    <row r="38485" spans="4:14" s="1" customFormat="1">
      <c r="D38485" s="32"/>
      <c r="G38485" s="32"/>
      <c r="I38485" s="7"/>
      <c r="J38485" s="7"/>
      <c r="K38485" s="7"/>
      <c r="N38485" s="7"/>
    </row>
    <row r="38486" spans="4:14" s="1" customFormat="1">
      <c r="D38486" s="32"/>
      <c r="G38486" s="32"/>
      <c r="I38486" s="7"/>
      <c r="J38486" s="7"/>
      <c r="K38486" s="7"/>
      <c r="N38486" s="7"/>
    </row>
    <row r="38487" spans="4:14" s="1" customFormat="1">
      <c r="D38487" s="32"/>
      <c r="G38487" s="32"/>
      <c r="I38487" s="7"/>
      <c r="J38487" s="7"/>
      <c r="K38487" s="7"/>
      <c r="N38487" s="7"/>
    </row>
    <row r="38488" spans="4:14" s="1" customFormat="1">
      <c r="D38488" s="32"/>
      <c r="G38488" s="32"/>
      <c r="I38488" s="7"/>
      <c r="J38488" s="7"/>
      <c r="K38488" s="7"/>
      <c r="N38488" s="7"/>
    </row>
    <row r="38489" spans="4:14" s="1" customFormat="1">
      <c r="D38489" s="32"/>
      <c r="G38489" s="32"/>
      <c r="I38489" s="7"/>
      <c r="J38489" s="7"/>
      <c r="K38489" s="7"/>
      <c r="N38489" s="7"/>
    </row>
    <row r="38490" spans="4:14" s="1" customFormat="1">
      <c r="D38490" s="32"/>
      <c r="G38490" s="32"/>
      <c r="I38490" s="7"/>
      <c r="J38490" s="7"/>
      <c r="K38490" s="7"/>
      <c r="N38490" s="7"/>
    </row>
    <row r="38491" spans="4:14" s="1" customFormat="1">
      <c r="D38491" s="32"/>
      <c r="G38491" s="32"/>
      <c r="I38491" s="7"/>
      <c r="J38491" s="7"/>
      <c r="K38491" s="7"/>
      <c r="N38491" s="7"/>
    </row>
    <row r="38492" spans="4:14" s="1" customFormat="1">
      <c r="D38492" s="32"/>
      <c r="G38492" s="32"/>
      <c r="I38492" s="7"/>
      <c r="J38492" s="7"/>
      <c r="K38492" s="7"/>
      <c r="N38492" s="7"/>
    </row>
    <row r="38493" spans="4:14" s="1" customFormat="1">
      <c r="D38493" s="32"/>
      <c r="G38493" s="32"/>
      <c r="I38493" s="7"/>
      <c r="J38493" s="7"/>
      <c r="K38493" s="7"/>
      <c r="N38493" s="7"/>
    </row>
    <row r="38494" spans="4:14" s="1" customFormat="1">
      <c r="D38494" s="32"/>
      <c r="G38494" s="32"/>
      <c r="I38494" s="7"/>
      <c r="J38494" s="7"/>
      <c r="K38494" s="7"/>
      <c r="N38494" s="7"/>
    </row>
    <row r="38495" spans="4:14" s="1" customFormat="1">
      <c r="D38495" s="32"/>
      <c r="G38495" s="32"/>
      <c r="I38495" s="7"/>
      <c r="J38495" s="7"/>
      <c r="K38495" s="7"/>
      <c r="N38495" s="7"/>
    </row>
    <row r="38496" spans="4:14" s="1" customFormat="1">
      <c r="D38496" s="32"/>
      <c r="G38496" s="32"/>
      <c r="I38496" s="7"/>
      <c r="J38496" s="7"/>
      <c r="K38496" s="7"/>
      <c r="N38496" s="7"/>
    </row>
    <row r="38497" spans="4:14" s="1" customFormat="1">
      <c r="D38497" s="32"/>
      <c r="G38497" s="32"/>
      <c r="I38497" s="7"/>
      <c r="J38497" s="7"/>
      <c r="K38497" s="7"/>
      <c r="N38497" s="7"/>
    </row>
    <row r="38498" spans="4:14" s="1" customFormat="1">
      <c r="D38498" s="32"/>
      <c r="G38498" s="32"/>
      <c r="I38498" s="7"/>
      <c r="J38498" s="7"/>
      <c r="K38498" s="7"/>
      <c r="N38498" s="7"/>
    </row>
    <row r="38499" spans="4:14" s="1" customFormat="1">
      <c r="D38499" s="32"/>
      <c r="G38499" s="32"/>
      <c r="I38499" s="7"/>
      <c r="J38499" s="7"/>
      <c r="K38499" s="7"/>
      <c r="N38499" s="7"/>
    </row>
    <row r="38500" spans="4:14" s="1" customFormat="1">
      <c r="D38500" s="32"/>
      <c r="G38500" s="32"/>
      <c r="I38500" s="7"/>
      <c r="J38500" s="7"/>
      <c r="K38500" s="7"/>
      <c r="N38500" s="7"/>
    </row>
    <row r="38501" spans="4:14" s="1" customFormat="1">
      <c r="D38501" s="32"/>
      <c r="G38501" s="32"/>
      <c r="I38501" s="7"/>
      <c r="J38501" s="7"/>
      <c r="K38501" s="7"/>
      <c r="N38501" s="7"/>
    </row>
    <row r="38502" spans="4:14" s="1" customFormat="1">
      <c r="D38502" s="32"/>
      <c r="G38502" s="32"/>
      <c r="I38502" s="7"/>
      <c r="J38502" s="7"/>
      <c r="K38502" s="7"/>
      <c r="N38502" s="7"/>
    </row>
    <row r="38503" spans="4:14" s="1" customFormat="1">
      <c r="D38503" s="32"/>
      <c r="G38503" s="32"/>
      <c r="I38503" s="7"/>
      <c r="J38503" s="7"/>
      <c r="K38503" s="7"/>
      <c r="N38503" s="7"/>
    </row>
    <row r="38504" spans="4:14" s="1" customFormat="1">
      <c r="D38504" s="32"/>
      <c r="G38504" s="32"/>
      <c r="I38504" s="7"/>
      <c r="J38504" s="7"/>
      <c r="K38504" s="7"/>
      <c r="N38504" s="7"/>
    </row>
    <row r="38505" spans="4:14" s="1" customFormat="1">
      <c r="D38505" s="32"/>
      <c r="G38505" s="32"/>
      <c r="I38505" s="7"/>
      <c r="J38505" s="7"/>
      <c r="K38505" s="7"/>
      <c r="N38505" s="7"/>
    </row>
    <row r="38506" spans="4:14" s="1" customFormat="1">
      <c r="D38506" s="32"/>
      <c r="G38506" s="32"/>
      <c r="I38506" s="7"/>
      <c r="J38506" s="7"/>
      <c r="K38506" s="7"/>
      <c r="N38506" s="7"/>
    </row>
    <row r="38507" spans="4:14" s="1" customFormat="1">
      <c r="D38507" s="32"/>
      <c r="G38507" s="32"/>
      <c r="I38507" s="7"/>
      <c r="J38507" s="7"/>
      <c r="K38507" s="7"/>
      <c r="N38507" s="7"/>
    </row>
    <row r="38508" spans="4:14" s="1" customFormat="1">
      <c r="D38508" s="32"/>
      <c r="G38508" s="32"/>
      <c r="I38508" s="7"/>
      <c r="J38508" s="7"/>
      <c r="K38508" s="7"/>
      <c r="N38508" s="7"/>
    </row>
    <row r="38509" spans="4:14" s="1" customFormat="1">
      <c r="D38509" s="32"/>
      <c r="G38509" s="32"/>
      <c r="I38509" s="7"/>
      <c r="J38509" s="7"/>
      <c r="K38509" s="7"/>
      <c r="N38509" s="7"/>
    </row>
    <row r="38510" spans="4:14" s="1" customFormat="1">
      <c r="D38510" s="32"/>
      <c r="G38510" s="32"/>
      <c r="I38510" s="7"/>
      <c r="J38510" s="7"/>
      <c r="K38510" s="7"/>
      <c r="N38510" s="7"/>
    </row>
    <row r="38511" spans="4:14" s="1" customFormat="1">
      <c r="D38511" s="32"/>
      <c r="G38511" s="32"/>
      <c r="I38511" s="7"/>
      <c r="J38511" s="7"/>
      <c r="K38511" s="7"/>
      <c r="N38511" s="7"/>
    </row>
    <row r="38512" spans="4:14" s="1" customFormat="1">
      <c r="D38512" s="32"/>
      <c r="G38512" s="32"/>
      <c r="I38512" s="7"/>
      <c r="J38512" s="7"/>
      <c r="K38512" s="7"/>
      <c r="N38512" s="7"/>
    </row>
    <row r="38513" spans="4:14" s="1" customFormat="1">
      <c r="D38513" s="32"/>
      <c r="G38513" s="32"/>
      <c r="I38513" s="7"/>
      <c r="J38513" s="7"/>
      <c r="K38513" s="7"/>
      <c r="N38513" s="7"/>
    </row>
    <row r="38514" spans="4:14" s="1" customFormat="1">
      <c r="D38514" s="32"/>
      <c r="G38514" s="32"/>
      <c r="I38514" s="7"/>
      <c r="J38514" s="7"/>
      <c r="K38514" s="7"/>
      <c r="N38514" s="7"/>
    </row>
    <row r="38515" spans="4:14" s="1" customFormat="1">
      <c r="D38515" s="32"/>
      <c r="G38515" s="32"/>
      <c r="I38515" s="7"/>
      <c r="J38515" s="7"/>
      <c r="K38515" s="7"/>
      <c r="N38515" s="7"/>
    </row>
    <row r="38516" spans="4:14" s="1" customFormat="1">
      <c r="D38516" s="32"/>
      <c r="G38516" s="32"/>
      <c r="I38516" s="7"/>
      <c r="J38516" s="7"/>
      <c r="K38516" s="7"/>
      <c r="N38516" s="7"/>
    </row>
    <row r="38517" spans="4:14" s="1" customFormat="1">
      <c r="D38517" s="32"/>
      <c r="G38517" s="32"/>
      <c r="I38517" s="7"/>
      <c r="J38517" s="7"/>
      <c r="K38517" s="7"/>
      <c r="N38517" s="7"/>
    </row>
    <row r="38518" spans="4:14" s="1" customFormat="1">
      <c r="D38518" s="32"/>
      <c r="G38518" s="32"/>
      <c r="I38518" s="7"/>
      <c r="J38518" s="7"/>
      <c r="K38518" s="7"/>
      <c r="N38518" s="7"/>
    </row>
    <row r="38519" spans="4:14" s="1" customFormat="1">
      <c r="D38519" s="32"/>
      <c r="G38519" s="32"/>
      <c r="I38519" s="7"/>
      <c r="J38519" s="7"/>
      <c r="K38519" s="7"/>
      <c r="N38519" s="7"/>
    </row>
    <row r="38520" spans="4:14" s="1" customFormat="1">
      <c r="D38520" s="32"/>
      <c r="G38520" s="32"/>
      <c r="I38520" s="7"/>
      <c r="J38520" s="7"/>
      <c r="K38520" s="7"/>
      <c r="N38520" s="7"/>
    </row>
    <row r="38521" spans="4:14" s="1" customFormat="1">
      <c r="D38521" s="32"/>
      <c r="G38521" s="32"/>
      <c r="I38521" s="7"/>
      <c r="J38521" s="7"/>
      <c r="K38521" s="7"/>
      <c r="N38521" s="7"/>
    </row>
    <row r="38522" spans="4:14" s="1" customFormat="1">
      <c r="D38522" s="32"/>
      <c r="G38522" s="32"/>
      <c r="I38522" s="7"/>
      <c r="J38522" s="7"/>
      <c r="K38522" s="7"/>
      <c r="N38522" s="7"/>
    </row>
    <row r="38523" spans="4:14" s="1" customFormat="1">
      <c r="D38523" s="32"/>
      <c r="G38523" s="32"/>
      <c r="I38523" s="7"/>
      <c r="J38523" s="7"/>
      <c r="K38523" s="7"/>
      <c r="N38523" s="7"/>
    </row>
    <row r="38524" spans="4:14" s="1" customFormat="1">
      <c r="D38524" s="32"/>
      <c r="G38524" s="32"/>
      <c r="I38524" s="7"/>
      <c r="J38524" s="7"/>
      <c r="K38524" s="7"/>
      <c r="N38524" s="7"/>
    </row>
    <row r="38525" spans="4:14" s="1" customFormat="1">
      <c r="D38525" s="32"/>
      <c r="G38525" s="32"/>
      <c r="I38525" s="7"/>
      <c r="J38525" s="7"/>
      <c r="K38525" s="7"/>
      <c r="N38525" s="7"/>
    </row>
    <row r="38526" spans="4:14" s="1" customFormat="1">
      <c r="D38526" s="32"/>
      <c r="G38526" s="32"/>
      <c r="I38526" s="7"/>
      <c r="J38526" s="7"/>
      <c r="K38526" s="7"/>
      <c r="N38526" s="7"/>
    </row>
    <row r="38527" spans="4:14" s="1" customFormat="1">
      <c r="D38527" s="32"/>
      <c r="G38527" s="32"/>
      <c r="I38527" s="7"/>
      <c r="J38527" s="7"/>
      <c r="K38527" s="7"/>
      <c r="N38527" s="7"/>
    </row>
    <row r="38528" spans="4:14" s="1" customFormat="1">
      <c r="D38528" s="32"/>
      <c r="G38528" s="32"/>
      <c r="I38528" s="7"/>
      <c r="J38528" s="7"/>
      <c r="K38528" s="7"/>
      <c r="N38528" s="7"/>
    </row>
    <row r="38529" spans="4:14" s="1" customFormat="1">
      <c r="D38529" s="32"/>
      <c r="G38529" s="32"/>
      <c r="I38529" s="7"/>
      <c r="J38529" s="7"/>
      <c r="K38529" s="7"/>
      <c r="N38529" s="7"/>
    </row>
    <row r="38530" spans="4:14" s="1" customFormat="1">
      <c r="D38530" s="32"/>
      <c r="G38530" s="32"/>
      <c r="I38530" s="7"/>
      <c r="J38530" s="7"/>
      <c r="K38530" s="7"/>
      <c r="N38530" s="7"/>
    </row>
    <row r="38531" spans="4:14" s="1" customFormat="1">
      <c r="D38531" s="32"/>
      <c r="G38531" s="32"/>
      <c r="I38531" s="7"/>
      <c r="J38531" s="7"/>
      <c r="K38531" s="7"/>
      <c r="N38531" s="7"/>
    </row>
    <row r="38532" spans="4:14" s="1" customFormat="1">
      <c r="D38532" s="32"/>
      <c r="G38532" s="32"/>
      <c r="I38532" s="7"/>
      <c r="J38532" s="7"/>
      <c r="K38532" s="7"/>
      <c r="N38532" s="7"/>
    </row>
    <row r="38533" spans="4:14" s="1" customFormat="1">
      <c r="D38533" s="32"/>
      <c r="G38533" s="32"/>
      <c r="I38533" s="7"/>
      <c r="J38533" s="7"/>
      <c r="K38533" s="7"/>
      <c r="N38533" s="7"/>
    </row>
    <row r="38534" spans="4:14" s="1" customFormat="1">
      <c r="D38534" s="32"/>
      <c r="G38534" s="32"/>
      <c r="I38534" s="7"/>
      <c r="J38534" s="7"/>
      <c r="K38534" s="7"/>
      <c r="N38534" s="7"/>
    </row>
    <row r="38535" spans="4:14" s="1" customFormat="1">
      <c r="D38535" s="32"/>
      <c r="G38535" s="32"/>
      <c r="I38535" s="7"/>
      <c r="J38535" s="7"/>
      <c r="K38535" s="7"/>
      <c r="N38535" s="7"/>
    </row>
    <row r="38536" spans="4:14" s="1" customFormat="1">
      <c r="D38536" s="32"/>
      <c r="G38536" s="32"/>
      <c r="I38536" s="7"/>
      <c r="J38536" s="7"/>
      <c r="K38536" s="7"/>
      <c r="N38536" s="7"/>
    </row>
    <row r="38537" spans="4:14" s="1" customFormat="1">
      <c r="D38537" s="32"/>
      <c r="G38537" s="32"/>
      <c r="I38537" s="7"/>
      <c r="J38537" s="7"/>
      <c r="K38537" s="7"/>
      <c r="N38537" s="7"/>
    </row>
    <row r="38538" spans="4:14" s="1" customFormat="1">
      <c r="D38538" s="32"/>
      <c r="G38538" s="32"/>
      <c r="I38538" s="7"/>
      <c r="J38538" s="7"/>
      <c r="K38538" s="7"/>
      <c r="N38538" s="7"/>
    </row>
    <row r="38539" spans="4:14" s="1" customFormat="1">
      <c r="D38539" s="32"/>
      <c r="G38539" s="32"/>
      <c r="I38539" s="7"/>
      <c r="J38539" s="7"/>
      <c r="K38539" s="7"/>
      <c r="N38539" s="7"/>
    </row>
    <row r="38540" spans="4:14" s="1" customFormat="1">
      <c r="D38540" s="32"/>
      <c r="G38540" s="32"/>
      <c r="I38540" s="7"/>
      <c r="J38540" s="7"/>
      <c r="K38540" s="7"/>
      <c r="N38540" s="7"/>
    </row>
    <row r="38541" spans="4:14" s="1" customFormat="1">
      <c r="D38541" s="32"/>
      <c r="G38541" s="32"/>
      <c r="I38541" s="7"/>
      <c r="J38541" s="7"/>
      <c r="K38541" s="7"/>
      <c r="N38541" s="7"/>
    </row>
    <row r="38542" spans="4:14" s="1" customFormat="1">
      <c r="D38542" s="32"/>
      <c r="G38542" s="32"/>
      <c r="I38542" s="7"/>
      <c r="J38542" s="7"/>
      <c r="K38542" s="7"/>
      <c r="N38542" s="7"/>
    </row>
    <row r="38543" spans="4:14" s="1" customFormat="1">
      <c r="D38543" s="32"/>
      <c r="G38543" s="32"/>
      <c r="I38543" s="7"/>
      <c r="J38543" s="7"/>
      <c r="K38543" s="7"/>
      <c r="N38543" s="7"/>
    </row>
    <row r="38544" spans="4:14" s="1" customFormat="1">
      <c r="D38544" s="32"/>
      <c r="G38544" s="32"/>
      <c r="I38544" s="7"/>
      <c r="J38544" s="7"/>
      <c r="K38544" s="7"/>
      <c r="N38544" s="7"/>
    </row>
    <row r="38545" spans="4:14" s="1" customFormat="1">
      <c r="D38545" s="32"/>
      <c r="G38545" s="32"/>
      <c r="I38545" s="7"/>
      <c r="J38545" s="7"/>
      <c r="K38545" s="7"/>
      <c r="N38545" s="7"/>
    </row>
    <row r="38546" spans="4:14" s="1" customFormat="1">
      <c r="D38546" s="32"/>
      <c r="G38546" s="32"/>
      <c r="I38546" s="7"/>
      <c r="J38546" s="7"/>
      <c r="K38546" s="7"/>
      <c r="N38546" s="7"/>
    </row>
    <row r="38547" spans="4:14" s="1" customFormat="1">
      <c r="D38547" s="32"/>
      <c r="G38547" s="32"/>
      <c r="I38547" s="7"/>
      <c r="J38547" s="7"/>
      <c r="K38547" s="7"/>
      <c r="N38547" s="7"/>
    </row>
    <row r="38548" spans="4:14" s="1" customFormat="1">
      <c r="D38548" s="32"/>
      <c r="G38548" s="32"/>
      <c r="I38548" s="7"/>
      <c r="J38548" s="7"/>
      <c r="K38548" s="7"/>
      <c r="N38548" s="7"/>
    </row>
    <row r="38549" spans="4:14" s="1" customFormat="1">
      <c r="D38549" s="32"/>
      <c r="G38549" s="32"/>
      <c r="I38549" s="7"/>
      <c r="J38549" s="7"/>
      <c r="K38549" s="7"/>
      <c r="N38549" s="7"/>
    </row>
    <row r="38550" spans="4:14" s="1" customFormat="1">
      <c r="D38550" s="32"/>
      <c r="G38550" s="32"/>
      <c r="I38550" s="7"/>
      <c r="J38550" s="7"/>
      <c r="K38550" s="7"/>
      <c r="N38550" s="7"/>
    </row>
    <row r="38551" spans="4:14" s="1" customFormat="1">
      <c r="D38551" s="32"/>
      <c r="G38551" s="32"/>
      <c r="I38551" s="7"/>
      <c r="J38551" s="7"/>
      <c r="K38551" s="7"/>
      <c r="N38551" s="7"/>
    </row>
    <row r="38552" spans="4:14" s="1" customFormat="1">
      <c r="D38552" s="32"/>
      <c r="G38552" s="32"/>
      <c r="I38552" s="7"/>
      <c r="J38552" s="7"/>
      <c r="K38552" s="7"/>
      <c r="N38552" s="7"/>
    </row>
    <row r="38553" spans="4:14" s="1" customFormat="1">
      <c r="D38553" s="32"/>
      <c r="G38553" s="32"/>
      <c r="I38553" s="7"/>
      <c r="J38553" s="7"/>
      <c r="K38553" s="7"/>
      <c r="N38553" s="7"/>
    </row>
    <row r="38554" spans="4:14" s="1" customFormat="1">
      <c r="D38554" s="32"/>
      <c r="G38554" s="32"/>
      <c r="I38554" s="7"/>
      <c r="J38554" s="7"/>
      <c r="K38554" s="7"/>
      <c r="N38554" s="7"/>
    </row>
    <row r="38555" spans="4:14" s="1" customFormat="1">
      <c r="D38555" s="32"/>
      <c r="G38555" s="32"/>
      <c r="I38555" s="7"/>
      <c r="J38555" s="7"/>
      <c r="K38555" s="7"/>
      <c r="N38555" s="7"/>
    </row>
    <row r="38556" spans="4:14" s="1" customFormat="1">
      <c r="D38556" s="32"/>
      <c r="G38556" s="32"/>
      <c r="I38556" s="7"/>
      <c r="J38556" s="7"/>
      <c r="K38556" s="7"/>
      <c r="N38556" s="7"/>
    </row>
    <row r="38557" spans="4:14" s="1" customFormat="1">
      <c r="D38557" s="32"/>
      <c r="G38557" s="32"/>
      <c r="I38557" s="7"/>
      <c r="J38557" s="7"/>
      <c r="K38557" s="7"/>
      <c r="N38557" s="7"/>
    </row>
    <row r="38558" spans="4:14" s="1" customFormat="1">
      <c r="D38558" s="32"/>
      <c r="G38558" s="32"/>
      <c r="I38558" s="7"/>
      <c r="J38558" s="7"/>
      <c r="K38558" s="7"/>
      <c r="N38558" s="7"/>
    </row>
    <row r="38559" spans="4:14" s="1" customFormat="1">
      <c r="D38559" s="32"/>
      <c r="G38559" s="32"/>
      <c r="I38559" s="7"/>
      <c r="J38559" s="7"/>
      <c r="K38559" s="7"/>
      <c r="N38559" s="7"/>
    </row>
    <row r="38560" spans="4:14" s="1" customFormat="1">
      <c r="D38560" s="32"/>
      <c r="G38560" s="32"/>
      <c r="I38560" s="7"/>
      <c r="J38560" s="7"/>
      <c r="K38560" s="7"/>
      <c r="N38560" s="7"/>
    </row>
    <row r="38561" spans="4:14" s="1" customFormat="1">
      <c r="D38561" s="32"/>
      <c r="G38561" s="32"/>
      <c r="I38561" s="7"/>
      <c r="J38561" s="7"/>
      <c r="K38561" s="7"/>
      <c r="N38561" s="7"/>
    </row>
    <row r="38562" spans="4:14" s="1" customFormat="1">
      <c r="D38562" s="32"/>
      <c r="G38562" s="32"/>
      <c r="I38562" s="7"/>
      <c r="J38562" s="7"/>
      <c r="K38562" s="7"/>
      <c r="N38562" s="7"/>
    </row>
    <row r="38563" spans="4:14" s="1" customFormat="1">
      <c r="D38563" s="32"/>
      <c r="G38563" s="32"/>
      <c r="I38563" s="7"/>
      <c r="J38563" s="7"/>
      <c r="K38563" s="7"/>
      <c r="N38563" s="7"/>
    </row>
    <row r="38564" spans="4:14" s="1" customFormat="1">
      <c r="D38564" s="32"/>
      <c r="G38564" s="32"/>
      <c r="I38564" s="7"/>
      <c r="J38564" s="7"/>
      <c r="K38564" s="7"/>
      <c r="N38564" s="7"/>
    </row>
    <row r="38565" spans="4:14" s="1" customFormat="1">
      <c r="D38565" s="32"/>
      <c r="G38565" s="32"/>
      <c r="I38565" s="7"/>
      <c r="J38565" s="7"/>
      <c r="K38565" s="7"/>
      <c r="N38565" s="7"/>
    </row>
    <row r="38566" spans="4:14" s="1" customFormat="1">
      <c r="D38566" s="32"/>
      <c r="G38566" s="32"/>
      <c r="I38566" s="7"/>
      <c r="J38566" s="7"/>
      <c r="K38566" s="7"/>
      <c r="N38566" s="7"/>
    </row>
    <row r="38567" spans="4:14" s="1" customFormat="1">
      <c r="D38567" s="32"/>
      <c r="G38567" s="32"/>
      <c r="I38567" s="7"/>
      <c r="J38567" s="7"/>
      <c r="K38567" s="7"/>
      <c r="N38567" s="7"/>
    </row>
    <row r="38568" spans="4:14" s="1" customFormat="1">
      <c r="D38568" s="32"/>
      <c r="G38568" s="32"/>
      <c r="I38568" s="7"/>
      <c r="J38568" s="7"/>
      <c r="K38568" s="7"/>
      <c r="N38568" s="7"/>
    </row>
    <row r="38569" spans="4:14" s="1" customFormat="1">
      <c r="D38569" s="32"/>
      <c r="G38569" s="32"/>
      <c r="I38569" s="7"/>
      <c r="J38569" s="7"/>
      <c r="K38569" s="7"/>
      <c r="N38569" s="7"/>
    </row>
    <row r="38570" spans="4:14" s="1" customFormat="1">
      <c r="D38570" s="32"/>
      <c r="G38570" s="32"/>
      <c r="I38570" s="7"/>
      <c r="J38570" s="7"/>
      <c r="K38570" s="7"/>
      <c r="N38570" s="7"/>
    </row>
    <row r="38571" spans="4:14" s="1" customFormat="1">
      <c r="D38571" s="32"/>
      <c r="G38571" s="32"/>
      <c r="I38571" s="7"/>
      <c r="J38571" s="7"/>
      <c r="K38571" s="7"/>
      <c r="N38571" s="7"/>
    </row>
    <row r="38572" spans="4:14" s="1" customFormat="1">
      <c r="D38572" s="32"/>
      <c r="G38572" s="32"/>
      <c r="I38572" s="7"/>
      <c r="J38572" s="7"/>
      <c r="K38572" s="7"/>
      <c r="N38572" s="7"/>
    </row>
    <row r="38573" spans="4:14" s="1" customFormat="1">
      <c r="D38573" s="32"/>
      <c r="G38573" s="32"/>
      <c r="I38573" s="7"/>
      <c r="J38573" s="7"/>
      <c r="K38573" s="7"/>
      <c r="N38573" s="7"/>
    </row>
    <row r="38574" spans="4:14" s="1" customFormat="1">
      <c r="D38574" s="32"/>
      <c r="G38574" s="32"/>
      <c r="I38574" s="7"/>
      <c r="J38574" s="7"/>
      <c r="K38574" s="7"/>
      <c r="N38574" s="7"/>
    </row>
    <row r="38575" spans="4:14" s="1" customFormat="1">
      <c r="D38575" s="32"/>
      <c r="G38575" s="32"/>
      <c r="I38575" s="7"/>
      <c r="J38575" s="7"/>
      <c r="K38575" s="7"/>
      <c r="N38575" s="7"/>
    </row>
    <row r="38576" spans="4:14" s="1" customFormat="1">
      <c r="D38576" s="32"/>
      <c r="G38576" s="32"/>
      <c r="I38576" s="7"/>
      <c r="J38576" s="7"/>
      <c r="K38576" s="7"/>
      <c r="N38576" s="7"/>
    </row>
    <row r="38577" spans="4:14" s="1" customFormat="1">
      <c r="D38577" s="32"/>
      <c r="G38577" s="32"/>
      <c r="I38577" s="7"/>
      <c r="J38577" s="7"/>
      <c r="K38577" s="7"/>
      <c r="N38577" s="7"/>
    </row>
    <row r="38578" spans="4:14" s="1" customFormat="1">
      <c r="D38578" s="32"/>
      <c r="G38578" s="32"/>
      <c r="I38578" s="7"/>
      <c r="J38578" s="7"/>
      <c r="K38578" s="7"/>
      <c r="N38578" s="7"/>
    </row>
    <row r="38579" spans="4:14" s="1" customFormat="1">
      <c r="D38579" s="32"/>
      <c r="G38579" s="32"/>
      <c r="I38579" s="7"/>
      <c r="J38579" s="7"/>
      <c r="K38579" s="7"/>
      <c r="N38579" s="7"/>
    </row>
    <row r="38580" spans="4:14" s="1" customFormat="1">
      <c r="D38580" s="32"/>
      <c r="G38580" s="32"/>
      <c r="I38580" s="7"/>
      <c r="J38580" s="7"/>
      <c r="K38580" s="7"/>
      <c r="N38580" s="7"/>
    </row>
    <row r="38581" spans="4:14" s="1" customFormat="1">
      <c r="D38581" s="32"/>
      <c r="G38581" s="32"/>
      <c r="I38581" s="7"/>
      <c r="J38581" s="7"/>
      <c r="K38581" s="7"/>
      <c r="N38581" s="7"/>
    </row>
    <row r="38582" spans="4:14" s="1" customFormat="1">
      <c r="D38582" s="32"/>
      <c r="G38582" s="32"/>
      <c r="I38582" s="7"/>
      <c r="J38582" s="7"/>
      <c r="K38582" s="7"/>
      <c r="N38582" s="7"/>
    </row>
    <row r="38583" spans="4:14" s="1" customFormat="1">
      <c r="D38583" s="32"/>
      <c r="G38583" s="32"/>
      <c r="I38583" s="7"/>
      <c r="J38583" s="7"/>
      <c r="K38583" s="7"/>
      <c r="N38583" s="7"/>
    </row>
    <row r="38584" spans="4:14" s="1" customFormat="1">
      <c r="D38584" s="32"/>
      <c r="G38584" s="32"/>
      <c r="I38584" s="7"/>
      <c r="J38584" s="7"/>
      <c r="K38584" s="7"/>
      <c r="N38584" s="7"/>
    </row>
    <row r="38585" spans="4:14" s="1" customFormat="1">
      <c r="D38585" s="32"/>
      <c r="G38585" s="32"/>
      <c r="I38585" s="7"/>
      <c r="J38585" s="7"/>
      <c r="K38585" s="7"/>
      <c r="N38585" s="7"/>
    </row>
    <row r="38586" spans="4:14" s="1" customFormat="1">
      <c r="D38586" s="32"/>
      <c r="G38586" s="32"/>
      <c r="I38586" s="7"/>
      <c r="J38586" s="7"/>
      <c r="K38586" s="7"/>
      <c r="N38586" s="7"/>
    </row>
    <row r="38587" spans="4:14" s="1" customFormat="1">
      <c r="D38587" s="32"/>
      <c r="G38587" s="32"/>
      <c r="I38587" s="7"/>
      <c r="J38587" s="7"/>
      <c r="K38587" s="7"/>
      <c r="N38587" s="7"/>
    </row>
    <row r="38588" spans="4:14" s="1" customFormat="1">
      <c r="D38588" s="32"/>
      <c r="G38588" s="32"/>
      <c r="I38588" s="7"/>
      <c r="J38588" s="7"/>
      <c r="K38588" s="7"/>
      <c r="N38588" s="7"/>
    </row>
    <row r="38589" spans="4:14" s="1" customFormat="1">
      <c r="D38589" s="32"/>
      <c r="G38589" s="32"/>
      <c r="I38589" s="7"/>
      <c r="J38589" s="7"/>
      <c r="K38589" s="7"/>
      <c r="N38589" s="7"/>
    </row>
    <row r="38590" spans="4:14" s="1" customFormat="1">
      <c r="D38590" s="32"/>
      <c r="G38590" s="32"/>
      <c r="I38590" s="7"/>
      <c r="J38590" s="7"/>
      <c r="K38590" s="7"/>
      <c r="N38590" s="7"/>
    </row>
    <row r="38591" spans="4:14" s="1" customFormat="1">
      <c r="D38591" s="32"/>
      <c r="G38591" s="32"/>
      <c r="I38591" s="7"/>
      <c r="J38591" s="7"/>
      <c r="K38591" s="7"/>
      <c r="N38591" s="7"/>
    </row>
    <row r="38592" spans="4:14" s="1" customFormat="1">
      <c r="D38592" s="32"/>
      <c r="G38592" s="32"/>
      <c r="I38592" s="7"/>
      <c r="J38592" s="7"/>
      <c r="K38592" s="7"/>
      <c r="N38592" s="7"/>
    </row>
    <row r="38593" spans="4:14" s="1" customFormat="1">
      <c r="D38593" s="32"/>
      <c r="G38593" s="32"/>
      <c r="I38593" s="7"/>
      <c r="J38593" s="7"/>
      <c r="K38593" s="7"/>
      <c r="N38593" s="7"/>
    </row>
    <row r="38594" spans="4:14" s="1" customFormat="1">
      <c r="D38594" s="32"/>
      <c r="G38594" s="32"/>
      <c r="I38594" s="7"/>
      <c r="J38594" s="7"/>
      <c r="K38594" s="7"/>
      <c r="N38594" s="7"/>
    </row>
    <row r="38595" spans="4:14" s="1" customFormat="1">
      <c r="D38595" s="32"/>
      <c r="G38595" s="32"/>
      <c r="I38595" s="7"/>
      <c r="J38595" s="7"/>
      <c r="K38595" s="7"/>
      <c r="N38595" s="7"/>
    </row>
    <row r="38596" spans="4:14" s="1" customFormat="1">
      <c r="D38596" s="32"/>
      <c r="G38596" s="32"/>
      <c r="I38596" s="7"/>
      <c r="J38596" s="7"/>
      <c r="K38596" s="7"/>
      <c r="N38596" s="7"/>
    </row>
    <row r="38597" spans="4:14" s="1" customFormat="1">
      <c r="D38597" s="32"/>
      <c r="G38597" s="32"/>
      <c r="I38597" s="7"/>
      <c r="J38597" s="7"/>
      <c r="K38597" s="7"/>
      <c r="N38597" s="7"/>
    </row>
    <row r="38598" spans="4:14" s="1" customFormat="1">
      <c r="D38598" s="32"/>
      <c r="G38598" s="32"/>
      <c r="I38598" s="7"/>
      <c r="J38598" s="7"/>
      <c r="K38598" s="7"/>
      <c r="N38598" s="7"/>
    </row>
    <row r="38599" spans="4:14" s="1" customFormat="1">
      <c r="D38599" s="32"/>
      <c r="G38599" s="32"/>
      <c r="I38599" s="7"/>
      <c r="J38599" s="7"/>
      <c r="K38599" s="7"/>
      <c r="N38599" s="7"/>
    </row>
    <row r="38600" spans="4:14" s="1" customFormat="1">
      <c r="D38600" s="32"/>
      <c r="G38600" s="32"/>
      <c r="I38600" s="7"/>
      <c r="J38600" s="7"/>
      <c r="K38600" s="7"/>
      <c r="N38600" s="7"/>
    </row>
    <row r="38601" spans="4:14" s="1" customFormat="1">
      <c r="D38601" s="32"/>
      <c r="G38601" s="32"/>
      <c r="I38601" s="7"/>
      <c r="J38601" s="7"/>
      <c r="K38601" s="7"/>
      <c r="N38601" s="7"/>
    </row>
    <row r="38602" spans="4:14" s="1" customFormat="1">
      <c r="D38602" s="32"/>
      <c r="G38602" s="32"/>
      <c r="I38602" s="7"/>
      <c r="J38602" s="7"/>
      <c r="K38602" s="7"/>
      <c r="N38602" s="7"/>
    </row>
    <row r="38603" spans="4:14" s="1" customFormat="1">
      <c r="D38603" s="32"/>
      <c r="G38603" s="32"/>
      <c r="I38603" s="7"/>
      <c r="J38603" s="7"/>
      <c r="K38603" s="7"/>
      <c r="N38603" s="7"/>
    </row>
    <row r="38604" spans="4:14" s="1" customFormat="1">
      <c r="D38604" s="32"/>
      <c r="G38604" s="32"/>
      <c r="I38604" s="7"/>
      <c r="J38604" s="7"/>
      <c r="K38604" s="7"/>
      <c r="N38604" s="7"/>
    </row>
    <row r="38605" spans="4:14" s="1" customFormat="1">
      <c r="D38605" s="32"/>
      <c r="G38605" s="32"/>
      <c r="I38605" s="7"/>
      <c r="J38605" s="7"/>
      <c r="K38605" s="7"/>
      <c r="N38605" s="7"/>
    </row>
    <row r="38606" spans="4:14" s="1" customFormat="1">
      <c r="D38606" s="32"/>
      <c r="G38606" s="32"/>
      <c r="I38606" s="7"/>
      <c r="J38606" s="7"/>
      <c r="K38606" s="7"/>
      <c r="N38606" s="7"/>
    </row>
    <row r="38607" spans="4:14" s="1" customFormat="1">
      <c r="D38607" s="32"/>
      <c r="G38607" s="32"/>
      <c r="I38607" s="7"/>
      <c r="J38607" s="7"/>
      <c r="K38607" s="7"/>
      <c r="N38607" s="7"/>
    </row>
    <row r="38608" spans="4:14" s="1" customFormat="1">
      <c r="D38608" s="32"/>
      <c r="G38608" s="32"/>
      <c r="I38608" s="7"/>
      <c r="J38608" s="7"/>
      <c r="K38608" s="7"/>
      <c r="N38608" s="7"/>
    </row>
    <row r="38609" spans="4:14" s="1" customFormat="1">
      <c r="D38609" s="32"/>
      <c r="G38609" s="32"/>
      <c r="I38609" s="7"/>
      <c r="J38609" s="7"/>
      <c r="K38609" s="7"/>
      <c r="N38609" s="7"/>
    </row>
    <row r="38610" spans="4:14" s="1" customFormat="1">
      <c r="D38610" s="32"/>
      <c r="G38610" s="32"/>
      <c r="I38610" s="7"/>
      <c r="J38610" s="7"/>
      <c r="K38610" s="7"/>
      <c r="N38610" s="7"/>
    </row>
    <row r="38611" spans="4:14" s="1" customFormat="1">
      <c r="D38611" s="32"/>
      <c r="G38611" s="32"/>
      <c r="I38611" s="7"/>
      <c r="J38611" s="7"/>
      <c r="K38611" s="7"/>
      <c r="N38611" s="7"/>
    </row>
    <row r="38612" spans="4:14" s="1" customFormat="1">
      <c r="D38612" s="32"/>
      <c r="G38612" s="32"/>
      <c r="I38612" s="7"/>
      <c r="J38612" s="7"/>
      <c r="K38612" s="7"/>
      <c r="N38612" s="7"/>
    </row>
    <row r="38613" spans="4:14" s="1" customFormat="1">
      <c r="D38613" s="32"/>
      <c r="G38613" s="32"/>
      <c r="I38613" s="7"/>
      <c r="J38613" s="7"/>
      <c r="K38613" s="7"/>
      <c r="N38613" s="7"/>
    </row>
    <row r="38614" spans="4:14" s="1" customFormat="1">
      <c r="D38614" s="32"/>
      <c r="G38614" s="32"/>
      <c r="I38614" s="7"/>
      <c r="J38614" s="7"/>
      <c r="K38614" s="7"/>
      <c r="N38614" s="7"/>
    </row>
    <row r="38615" spans="4:14" s="1" customFormat="1">
      <c r="D38615" s="32"/>
      <c r="G38615" s="32"/>
      <c r="I38615" s="7"/>
      <c r="J38615" s="7"/>
      <c r="K38615" s="7"/>
      <c r="N38615" s="7"/>
    </row>
    <row r="38616" spans="4:14" s="1" customFormat="1">
      <c r="D38616" s="32"/>
      <c r="G38616" s="32"/>
      <c r="I38616" s="7"/>
      <c r="J38616" s="7"/>
      <c r="K38616" s="7"/>
      <c r="N38616" s="7"/>
    </row>
    <row r="38617" spans="4:14" s="1" customFormat="1">
      <c r="D38617" s="32"/>
      <c r="G38617" s="32"/>
      <c r="I38617" s="7"/>
      <c r="J38617" s="7"/>
      <c r="K38617" s="7"/>
      <c r="N38617" s="7"/>
    </row>
    <row r="38618" spans="4:14" s="1" customFormat="1">
      <c r="D38618" s="32"/>
      <c r="G38618" s="32"/>
      <c r="I38618" s="7"/>
      <c r="J38618" s="7"/>
      <c r="K38618" s="7"/>
      <c r="N38618" s="7"/>
    </row>
    <row r="38619" spans="4:14" s="1" customFormat="1">
      <c r="D38619" s="32"/>
      <c r="G38619" s="32"/>
      <c r="I38619" s="7"/>
      <c r="J38619" s="7"/>
      <c r="K38619" s="7"/>
      <c r="N38619" s="7"/>
    </row>
    <row r="38620" spans="4:14" s="1" customFormat="1">
      <c r="D38620" s="32"/>
      <c r="G38620" s="32"/>
      <c r="I38620" s="7"/>
      <c r="J38620" s="7"/>
      <c r="K38620" s="7"/>
      <c r="N38620" s="7"/>
    </row>
    <row r="38621" spans="4:14" s="1" customFormat="1">
      <c r="D38621" s="32"/>
      <c r="G38621" s="32"/>
      <c r="I38621" s="7"/>
      <c r="J38621" s="7"/>
      <c r="K38621" s="7"/>
      <c r="N38621" s="7"/>
    </row>
    <row r="38622" spans="4:14" s="1" customFormat="1">
      <c r="D38622" s="32"/>
      <c r="G38622" s="32"/>
      <c r="I38622" s="7"/>
      <c r="J38622" s="7"/>
      <c r="K38622" s="7"/>
      <c r="N38622" s="7"/>
    </row>
    <row r="38623" spans="4:14" s="1" customFormat="1">
      <c r="D38623" s="32"/>
      <c r="G38623" s="32"/>
      <c r="I38623" s="7"/>
      <c r="J38623" s="7"/>
      <c r="K38623" s="7"/>
      <c r="N38623" s="7"/>
    </row>
    <row r="38624" spans="4:14" s="1" customFormat="1">
      <c r="D38624" s="32"/>
      <c r="G38624" s="32"/>
      <c r="I38624" s="7"/>
      <c r="J38624" s="7"/>
      <c r="K38624" s="7"/>
      <c r="N38624" s="7"/>
    </row>
    <row r="38625" spans="4:14" s="1" customFormat="1">
      <c r="D38625" s="32"/>
      <c r="G38625" s="32"/>
      <c r="I38625" s="7"/>
      <c r="J38625" s="7"/>
      <c r="K38625" s="7"/>
      <c r="N38625" s="7"/>
    </row>
    <row r="38626" spans="4:14" s="1" customFormat="1">
      <c r="D38626" s="32"/>
      <c r="G38626" s="32"/>
      <c r="I38626" s="7"/>
      <c r="J38626" s="7"/>
      <c r="K38626" s="7"/>
      <c r="N38626" s="7"/>
    </row>
    <row r="38627" spans="4:14" s="1" customFormat="1">
      <c r="D38627" s="32"/>
      <c r="G38627" s="32"/>
      <c r="I38627" s="7"/>
      <c r="J38627" s="7"/>
      <c r="K38627" s="7"/>
      <c r="N38627" s="7"/>
    </row>
    <row r="38628" spans="4:14" s="1" customFormat="1">
      <c r="D38628" s="32"/>
      <c r="G38628" s="32"/>
      <c r="I38628" s="7"/>
      <c r="J38628" s="7"/>
      <c r="K38628" s="7"/>
      <c r="N38628" s="7"/>
    </row>
    <row r="38629" spans="4:14" s="1" customFormat="1">
      <c r="D38629" s="32"/>
      <c r="G38629" s="32"/>
      <c r="I38629" s="7"/>
      <c r="J38629" s="7"/>
      <c r="K38629" s="7"/>
      <c r="N38629" s="7"/>
    </row>
    <row r="38630" spans="4:14" s="1" customFormat="1">
      <c r="D38630" s="32"/>
      <c r="G38630" s="32"/>
      <c r="I38630" s="7"/>
      <c r="J38630" s="7"/>
      <c r="K38630" s="7"/>
      <c r="N38630" s="7"/>
    </row>
    <row r="38631" spans="4:14" s="1" customFormat="1">
      <c r="D38631" s="32"/>
      <c r="G38631" s="32"/>
      <c r="I38631" s="7"/>
      <c r="J38631" s="7"/>
      <c r="K38631" s="7"/>
      <c r="N38631" s="7"/>
    </row>
    <row r="38632" spans="4:14" s="1" customFormat="1">
      <c r="D38632" s="32"/>
      <c r="G38632" s="32"/>
      <c r="I38632" s="7"/>
      <c r="J38632" s="7"/>
      <c r="K38632" s="7"/>
      <c r="N38632" s="7"/>
    </row>
    <row r="38633" spans="4:14" s="1" customFormat="1">
      <c r="D38633" s="32"/>
      <c r="G38633" s="32"/>
      <c r="I38633" s="7"/>
      <c r="J38633" s="7"/>
      <c r="K38633" s="7"/>
      <c r="N38633" s="7"/>
    </row>
    <row r="38634" spans="4:14" s="1" customFormat="1">
      <c r="D38634" s="32"/>
      <c r="G38634" s="32"/>
      <c r="I38634" s="7"/>
      <c r="J38634" s="7"/>
      <c r="K38634" s="7"/>
      <c r="N38634" s="7"/>
    </row>
    <row r="38635" spans="4:14" s="1" customFormat="1">
      <c r="D38635" s="32"/>
      <c r="G38635" s="32"/>
      <c r="I38635" s="7"/>
      <c r="J38635" s="7"/>
      <c r="K38635" s="7"/>
      <c r="N38635" s="7"/>
    </row>
    <row r="38636" spans="4:14" s="1" customFormat="1">
      <c r="D38636" s="32"/>
      <c r="G38636" s="32"/>
      <c r="I38636" s="7"/>
      <c r="J38636" s="7"/>
      <c r="K38636" s="7"/>
      <c r="N38636" s="7"/>
    </row>
    <row r="38637" spans="4:14" s="1" customFormat="1">
      <c r="D38637" s="32"/>
      <c r="G38637" s="32"/>
      <c r="I38637" s="7"/>
      <c r="J38637" s="7"/>
      <c r="K38637" s="7"/>
      <c r="N38637" s="7"/>
    </row>
    <row r="38638" spans="4:14" s="1" customFormat="1">
      <c r="D38638" s="32"/>
      <c r="G38638" s="32"/>
      <c r="I38638" s="7"/>
      <c r="J38638" s="7"/>
      <c r="K38638" s="7"/>
      <c r="N38638" s="7"/>
    </row>
    <row r="38639" spans="4:14" s="1" customFormat="1">
      <c r="D38639" s="32"/>
      <c r="G38639" s="32"/>
      <c r="I38639" s="7"/>
      <c r="J38639" s="7"/>
      <c r="K38639" s="7"/>
      <c r="N38639" s="7"/>
    </row>
    <row r="38640" spans="4:14" s="1" customFormat="1">
      <c r="D38640" s="32"/>
      <c r="G38640" s="32"/>
      <c r="I38640" s="7"/>
      <c r="J38640" s="7"/>
      <c r="K38640" s="7"/>
      <c r="N38640" s="7"/>
    </row>
    <row r="38641" spans="4:14" s="1" customFormat="1">
      <c r="D38641" s="32"/>
      <c r="G38641" s="32"/>
      <c r="I38641" s="7"/>
      <c r="J38641" s="7"/>
      <c r="K38641" s="7"/>
      <c r="N38641" s="7"/>
    </row>
    <row r="38642" spans="4:14" s="1" customFormat="1">
      <c r="D38642" s="32"/>
      <c r="G38642" s="32"/>
      <c r="I38642" s="7"/>
      <c r="J38642" s="7"/>
      <c r="K38642" s="7"/>
      <c r="N38642" s="7"/>
    </row>
    <row r="38643" spans="4:14" s="1" customFormat="1">
      <c r="D38643" s="32"/>
      <c r="G38643" s="32"/>
      <c r="I38643" s="7"/>
      <c r="J38643" s="7"/>
      <c r="K38643" s="7"/>
      <c r="N38643" s="7"/>
    </row>
    <row r="38644" spans="4:14" s="1" customFormat="1">
      <c r="D38644" s="32"/>
      <c r="G38644" s="32"/>
      <c r="I38644" s="7"/>
      <c r="J38644" s="7"/>
      <c r="K38644" s="7"/>
      <c r="N38644" s="7"/>
    </row>
    <row r="38645" spans="4:14" s="1" customFormat="1">
      <c r="D38645" s="32"/>
      <c r="G38645" s="32"/>
      <c r="I38645" s="7"/>
      <c r="J38645" s="7"/>
      <c r="K38645" s="7"/>
      <c r="N38645" s="7"/>
    </row>
    <row r="38646" spans="4:14" s="1" customFormat="1">
      <c r="D38646" s="32"/>
      <c r="G38646" s="32"/>
      <c r="I38646" s="7"/>
      <c r="J38646" s="7"/>
      <c r="K38646" s="7"/>
      <c r="N38646" s="7"/>
    </row>
    <row r="38647" spans="4:14" s="1" customFormat="1">
      <c r="D38647" s="32"/>
      <c r="G38647" s="32"/>
      <c r="I38647" s="7"/>
      <c r="J38647" s="7"/>
      <c r="K38647" s="7"/>
      <c r="N38647" s="7"/>
    </row>
    <row r="38648" spans="4:14" s="1" customFormat="1">
      <c r="D38648" s="32"/>
      <c r="G38648" s="32"/>
      <c r="I38648" s="7"/>
      <c r="J38648" s="7"/>
      <c r="K38648" s="7"/>
      <c r="N38648" s="7"/>
    </row>
    <row r="38649" spans="4:14" s="1" customFormat="1">
      <c r="D38649" s="32"/>
      <c r="G38649" s="32"/>
      <c r="I38649" s="7"/>
      <c r="J38649" s="7"/>
      <c r="K38649" s="7"/>
      <c r="N38649" s="7"/>
    </row>
    <row r="38650" spans="4:14" s="1" customFormat="1">
      <c r="D38650" s="32"/>
      <c r="G38650" s="32"/>
      <c r="I38650" s="7"/>
      <c r="J38650" s="7"/>
      <c r="K38650" s="7"/>
      <c r="N38650" s="7"/>
    </row>
    <row r="38651" spans="4:14" s="1" customFormat="1">
      <c r="D38651" s="32"/>
      <c r="G38651" s="32"/>
      <c r="I38651" s="7"/>
      <c r="J38651" s="7"/>
      <c r="K38651" s="7"/>
      <c r="N38651" s="7"/>
    </row>
    <row r="38652" spans="4:14" s="1" customFormat="1">
      <c r="D38652" s="32"/>
      <c r="G38652" s="32"/>
      <c r="I38652" s="7"/>
      <c r="J38652" s="7"/>
      <c r="K38652" s="7"/>
      <c r="N38652" s="7"/>
    </row>
    <row r="38653" spans="4:14" s="1" customFormat="1">
      <c r="D38653" s="32"/>
      <c r="G38653" s="32"/>
      <c r="I38653" s="7"/>
      <c r="J38653" s="7"/>
      <c r="K38653" s="7"/>
      <c r="N38653" s="7"/>
    </row>
    <row r="38654" spans="4:14" s="1" customFormat="1">
      <c r="D38654" s="32"/>
      <c r="G38654" s="32"/>
      <c r="I38654" s="7"/>
      <c r="J38654" s="7"/>
      <c r="K38654" s="7"/>
      <c r="N38654" s="7"/>
    </row>
    <row r="38655" spans="4:14" s="1" customFormat="1">
      <c r="D38655" s="32"/>
      <c r="G38655" s="32"/>
      <c r="I38655" s="7"/>
      <c r="J38655" s="7"/>
      <c r="K38655" s="7"/>
      <c r="N38655" s="7"/>
    </row>
    <row r="38656" spans="4:14" s="1" customFormat="1">
      <c r="D38656" s="32"/>
      <c r="G38656" s="32"/>
      <c r="I38656" s="7"/>
      <c r="J38656" s="7"/>
      <c r="K38656" s="7"/>
      <c r="N38656" s="7"/>
    </row>
    <row r="38657" spans="4:14" s="1" customFormat="1">
      <c r="D38657" s="32"/>
      <c r="G38657" s="32"/>
      <c r="I38657" s="7"/>
      <c r="J38657" s="7"/>
      <c r="K38657" s="7"/>
      <c r="N38657" s="7"/>
    </row>
    <row r="38658" spans="4:14" s="1" customFormat="1">
      <c r="D38658" s="32"/>
      <c r="G38658" s="32"/>
      <c r="I38658" s="7"/>
      <c r="J38658" s="7"/>
      <c r="K38658" s="7"/>
      <c r="N38658" s="7"/>
    </row>
    <row r="38659" spans="4:14" s="1" customFormat="1">
      <c r="D38659" s="32"/>
      <c r="G38659" s="32"/>
      <c r="I38659" s="7"/>
      <c r="J38659" s="7"/>
      <c r="K38659" s="7"/>
      <c r="N38659" s="7"/>
    </row>
    <row r="38660" spans="4:14" s="1" customFormat="1">
      <c r="D38660" s="32"/>
      <c r="G38660" s="32"/>
      <c r="I38660" s="7"/>
      <c r="J38660" s="7"/>
      <c r="K38660" s="7"/>
      <c r="N38660" s="7"/>
    </row>
    <row r="38661" spans="4:14" s="1" customFormat="1">
      <c r="D38661" s="32"/>
      <c r="G38661" s="32"/>
      <c r="I38661" s="7"/>
      <c r="J38661" s="7"/>
      <c r="K38661" s="7"/>
      <c r="N38661" s="7"/>
    </row>
    <row r="38662" spans="4:14" s="1" customFormat="1">
      <c r="D38662" s="32"/>
      <c r="G38662" s="32"/>
      <c r="I38662" s="7"/>
      <c r="J38662" s="7"/>
      <c r="K38662" s="7"/>
      <c r="N38662" s="7"/>
    </row>
    <row r="38663" spans="4:14" s="1" customFormat="1">
      <c r="D38663" s="32"/>
      <c r="G38663" s="32"/>
      <c r="I38663" s="7"/>
      <c r="J38663" s="7"/>
      <c r="K38663" s="7"/>
      <c r="N38663" s="7"/>
    </row>
    <row r="38664" spans="4:14" s="1" customFormat="1">
      <c r="D38664" s="32"/>
      <c r="G38664" s="32"/>
      <c r="I38664" s="7"/>
      <c r="J38664" s="7"/>
      <c r="K38664" s="7"/>
      <c r="N38664" s="7"/>
    </row>
    <row r="38665" spans="4:14" s="1" customFormat="1">
      <c r="D38665" s="32"/>
      <c r="G38665" s="32"/>
      <c r="I38665" s="7"/>
      <c r="J38665" s="7"/>
      <c r="K38665" s="7"/>
      <c r="N38665" s="7"/>
    </row>
    <row r="38666" spans="4:14" s="1" customFormat="1">
      <c r="D38666" s="32"/>
      <c r="G38666" s="32"/>
      <c r="I38666" s="7"/>
      <c r="J38666" s="7"/>
      <c r="K38666" s="7"/>
      <c r="N38666" s="7"/>
    </row>
    <row r="38667" spans="4:14" s="1" customFormat="1">
      <c r="D38667" s="32"/>
      <c r="G38667" s="32"/>
      <c r="I38667" s="7"/>
      <c r="J38667" s="7"/>
      <c r="K38667" s="7"/>
      <c r="N38667" s="7"/>
    </row>
    <row r="38668" spans="4:14" s="1" customFormat="1">
      <c r="D38668" s="32"/>
      <c r="G38668" s="32"/>
      <c r="I38668" s="7"/>
      <c r="J38668" s="7"/>
      <c r="K38668" s="7"/>
      <c r="N38668" s="7"/>
    </row>
    <row r="38669" spans="4:14" s="1" customFormat="1">
      <c r="D38669" s="32"/>
      <c r="G38669" s="32"/>
      <c r="I38669" s="7"/>
      <c r="J38669" s="7"/>
      <c r="K38669" s="7"/>
      <c r="N38669" s="7"/>
    </row>
    <row r="38670" spans="4:14" s="1" customFormat="1">
      <c r="D38670" s="32"/>
      <c r="G38670" s="32"/>
      <c r="I38670" s="7"/>
      <c r="J38670" s="7"/>
      <c r="K38670" s="7"/>
      <c r="N38670" s="7"/>
    </row>
    <row r="38671" spans="4:14" s="1" customFormat="1">
      <c r="D38671" s="32"/>
      <c r="G38671" s="32"/>
      <c r="I38671" s="7"/>
      <c r="J38671" s="7"/>
      <c r="K38671" s="7"/>
      <c r="N38671" s="7"/>
    </row>
    <row r="38672" spans="4:14" s="1" customFormat="1">
      <c r="D38672" s="32"/>
      <c r="G38672" s="32"/>
      <c r="I38672" s="7"/>
      <c r="J38672" s="7"/>
      <c r="K38672" s="7"/>
      <c r="N38672" s="7"/>
    </row>
    <row r="38673" spans="4:14" s="1" customFormat="1">
      <c r="D38673" s="32"/>
      <c r="G38673" s="32"/>
      <c r="I38673" s="7"/>
      <c r="J38673" s="7"/>
      <c r="K38673" s="7"/>
      <c r="N38673" s="7"/>
    </row>
    <row r="38674" spans="4:14" s="1" customFormat="1">
      <c r="D38674" s="32"/>
      <c r="G38674" s="32"/>
      <c r="I38674" s="7"/>
      <c r="J38674" s="7"/>
      <c r="K38674" s="7"/>
      <c r="N38674" s="7"/>
    </row>
    <row r="38675" spans="4:14" s="1" customFormat="1">
      <c r="D38675" s="32"/>
      <c r="G38675" s="32"/>
      <c r="I38675" s="7"/>
      <c r="J38675" s="7"/>
      <c r="K38675" s="7"/>
      <c r="N38675" s="7"/>
    </row>
    <row r="38676" spans="4:14" s="1" customFormat="1">
      <c r="D38676" s="32"/>
      <c r="G38676" s="32"/>
      <c r="I38676" s="7"/>
      <c r="J38676" s="7"/>
      <c r="K38676" s="7"/>
      <c r="N38676" s="7"/>
    </row>
    <row r="38677" spans="4:14" s="1" customFormat="1">
      <c r="D38677" s="32"/>
      <c r="G38677" s="32"/>
      <c r="I38677" s="7"/>
      <c r="J38677" s="7"/>
      <c r="K38677" s="7"/>
      <c r="N38677" s="7"/>
    </row>
    <row r="38678" spans="4:14" s="1" customFormat="1">
      <c r="D38678" s="32"/>
      <c r="G38678" s="32"/>
      <c r="I38678" s="7"/>
      <c r="J38678" s="7"/>
      <c r="K38678" s="7"/>
      <c r="N38678" s="7"/>
    </row>
    <row r="38679" spans="4:14" s="1" customFormat="1">
      <c r="D38679" s="32"/>
      <c r="G38679" s="32"/>
      <c r="I38679" s="7"/>
      <c r="J38679" s="7"/>
      <c r="K38679" s="7"/>
      <c r="N38679" s="7"/>
    </row>
    <row r="38680" spans="4:14" s="1" customFormat="1">
      <c r="D38680" s="32"/>
      <c r="G38680" s="32"/>
      <c r="I38680" s="7"/>
      <c r="J38680" s="7"/>
      <c r="K38680" s="7"/>
      <c r="N38680" s="7"/>
    </row>
    <row r="38681" spans="4:14" s="1" customFormat="1">
      <c r="D38681" s="32"/>
      <c r="G38681" s="32"/>
      <c r="I38681" s="7"/>
      <c r="J38681" s="7"/>
      <c r="K38681" s="7"/>
      <c r="N38681" s="7"/>
    </row>
    <row r="38682" spans="4:14" s="1" customFormat="1">
      <c r="D38682" s="32"/>
      <c r="G38682" s="32"/>
      <c r="I38682" s="7"/>
      <c r="J38682" s="7"/>
      <c r="K38682" s="7"/>
      <c r="N38682" s="7"/>
    </row>
    <row r="38683" spans="4:14" s="1" customFormat="1">
      <c r="D38683" s="32"/>
      <c r="G38683" s="32"/>
      <c r="I38683" s="7"/>
      <c r="J38683" s="7"/>
      <c r="K38683" s="7"/>
      <c r="N38683" s="7"/>
    </row>
    <row r="38684" spans="4:14" s="1" customFormat="1">
      <c r="D38684" s="32"/>
      <c r="G38684" s="32"/>
      <c r="I38684" s="7"/>
      <c r="J38684" s="7"/>
      <c r="K38684" s="7"/>
      <c r="N38684" s="7"/>
    </row>
    <row r="38685" spans="4:14" s="1" customFormat="1">
      <c r="D38685" s="32"/>
      <c r="G38685" s="32"/>
      <c r="I38685" s="7"/>
      <c r="J38685" s="7"/>
      <c r="K38685" s="7"/>
      <c r="N38685" s="7"/>
    </row>
    <row r="38686" spans="4:14" s="1" customFormat="1">
      <c r="D38686" s="32"/>
      <c r="G38686" s="32"/>
      <c r="I38686" s="7"/>
      <c r="J38686" s="7"/>
      <c r="K38686" s="7"/>
      <c r="N38686" s="7"/>
    </row>
    <row r="38687" spans="4:14" s="1" customFormat="1">
      <c r="D38687" s="32"/>
      <c r="G38687" s="32"/>
      <c r="I38687" s="7"/>
      <c r="J38687" s="7"/>
      <c r="K38687" s="7"/>
      <c r="N38687" s="7"/>
    </row>
    <row r="38688" spans="4:14" s="1" customFormat="1">
      <c r="D38688" s="32"/>
      <c r="G38688" s="32"/>
      <c r="I38688" s="7"/>
      <c r="J38688" s="7"/>
      <c r="K38688" s="7"/>
      <c r="N38688" s="7"/>
    </row>
    <row r="38689" spans="4:14" s="1" customFormat="1">
      <c r="D38689" s="32"/>
      <c r="G38689" s="32"/>
      <c r="I38689" s="7"/>
      <c r="J38689" s="7"/>
      <c r="K38689" s="7"/>
      <c r="N38689" s="7"/>
    </row>
    <row r="38690" spans="4:14" s="1" customFormat="1">
      <c r="D38690" s="32"/>
      <c r="G38690" s="32"/>
      <c r="I38690" s="7"/>
      <c r="J38690" s="7"/>
      <c r="K38690" s="7"/>
      <c r="N38690" s="7"/>
    </row>
    <row r="38691" spans="4:14" s="1" customFormat="1">
      <c r="D38691" s="32"/>
      <c r="G38691" s="32"/>
      <c r="I38691" s="7"/>
      <c r="J38691" s="7"/>
      <c r="K38691" s="7"/>
      <c r="N38691" s="7"/>
    </row>
    <row r="38692" spans="4:14" s="1" customFormat="1">
      <c r="D38692" s="32"/>
      <c r="G38692" s="32"/>
      <c r="I38692" s="7"/>
      <c r="J38692" s="7"/>
      <c r="K38692" s="7"/>
      <c r="N38692" s="7"/>
    </row>
    <row r="38693" spans="4:14" s="1" customFormat="1">
      <c r="D38693" s="32"/>
      <c r="G38693" s="32"/>
      <c r="I38693" s="7"/>
      <c r="J38693" s="7"/>
      <c r="K38693" s="7"/>
      <c r="N38693" s="7"/>
    </row>
    <row r="38694" spans="4:14" s="1" customFormat="1">
      <c r="D38694" s="32"/>
      <c r="G38694" s="32"/>
      <c r="I38694" s="7"/>
      <c r="J38694" s="7"/>
      <c r="K38694" s="7"/>
      <c r="N38694" s="7"/>
    </row>
    <row r="38695" spans="4:14" s="1" customFormat="1">
      <c r="D38695" s="32"/>
      <c r="G38695" s="32"/>
      <c r="I38695" s="7"/>
      <c r="J38695" s="7"/>
      <c r="K38695" s="7"/>
      <c r="N38695" s="7"/>
    </row>
    <row r="38696" spans="4:14" s="1" customFormat="1">
      <c r="D38696" s="32"/>
      <c r="G38696" s="32"/>
      <c r="I38696" s="7"/>
      <c r="J38696" s="7"/>
      <c r="K38696" s="7"/>
      <c r="N38696" s="7"/>
    </row>
    <row r="38697" spans="4:14" s="1" customFormat="1">
      <c r="D38697" s="32"/>
      <c r="G38697" s="32"/>
      <c r="I38697" s="7"/>
      <c r="J38697" s="7"/>
      <c r="K38697" s="7"/>
      <c r="N38697" s="7"/>
    </row>
    <row r="38698" spans="4:14" s="1" customFormat="1">
      <c r="D38698" s="32"/>
      <c r="G38698" s="32"/>
      <c r="I38698" s="7"/>
      <c r="J38698" s="7"/>
      <c r="K38698" s="7"/>
      <c r="N38698" s="7"/>
    </row>
    <row r="38699" spans="4:14" s="1" customFormat="1">
      <c r="D38699" s="32"/>
      <c r="G38699" s="32"/>
      <c r="I38699" s="7"/>
      <c r="J38699" s="7"/>
      <c r="K38699" s="7"/>
      <c r="N38699" s="7"/>
    </row>
    <row r="38700" spans="4:14" s="1" customFormat="1">
      <c r="D38700" s="32"/>
      <c r="G38700" s="32"/>
      <c r="I38700" s="7"/>
      <c r="J38700" s="7"/>
      <c r="K38700" s="7"/>
      <c r="N38700" s="7"/>
    </row>
    <row r="38701" spans="4:14" s="1" customFormat="1">
      <c r="D38701" s="32"/>
      <c r="G38701" s="32"/>
      <c r="I38701" s="7"/>
      <c r="J38701" s="7"/>
      <c r="K38701" s="7"/>
      <c r="N38701" s="7"/>
    </row>
    <row r="38702" spans="4:14" s="1" customFormat="1">
      <c r="D38702" s="32"/>
      <c r="G38702" s="32"/>
      <c r="I38702" s="7"/>
      <c r="J38702" s="7"/>
      <c r="K38702" s="7"/>
      <c r="N38702" s="7"/>
    </row>
    <row r="38703" spans="4:14" s="1" customFormat="1">
      <c r="D38703" s="32"/>
      <c r="G38703" s="32"/>
      <c r="I38703" s="7"/>
      <c r="J38703" s="7"/>
      <c r="K38703" s="7"/>
      <c r="N38703" s="7"/>
    </row>
    <row r="38704" spans="4:14" s="1" customFormat="1">
      <c r="D38704" s="32"/>
      <c r="G38704" s="32"/>
      <c r="I38704" s="7"/>
      <c r="J38704" s="7"/>
      <c r="K38704" s="7"/>
      <c r="N38704" s="7"/>
    </row>
    <row r="38705" spans="4:14" s="1" customFormat="1">
      <c r="D38705" s="32"/>
      <c r="G38705" s="32"/>
      <c r="I38705" s="7"/>
      <c r="J38705" s="7"/>
      <c r="K38705" s="7"/>
      <c r="N38705" s="7"/>
    </row>
    <row r="38706" spans="4:14" s="1" customFormat="1">
      <c r="D38706" s="32"/>
      <c r="G38706" s="32"/>
      <c r="I38706" s="7"/>
      <c r="J38706" s="7"/>
      <c r="K38706" s="7"/>
      <c r="N38706" s="7"/>
    </row>
    <row r="38707" spans="4:14" s="1" customFormat="1">
      <c r="D38707" s="32"/>
      <c r="G38707" s="32"/>
      <c r="I38707" s="7"/>
      <c r="J38707" s="7"/>
      <c r="K38707" s="7"/>
      <c r="N38707" s="7"/>
    </row>
    <row r="38708" spans="4:14" s="1" customFormat="1">
      <c r="D38708" s="32"/>
      <c r="G38708" s="32"/>
      <c r="I38708" s="7"/>
      <c r="J38708" s="7"/>
      <c r="K38708" s="7"/>
      <c r="N38708" s="7"/>
    </row>
    <row r="38709" spans="4:14" s="1" customFormat="1">
      <c r="D38709" s="32"/>
      <c r="G38709" s="32"/>
      <c r="I38709" s="7"/>
      <c r="J38709" s="7"/>
      <c r="K38709" s="7"/>
      <c r="N38709" s="7"/>
    </row>
    <row r="38710" spans="4:14" s="1" customFormat="1">
      <c r="D38710" s="32"/>
      <c r="G38710" s="32"/>
      <c r="I38710" s="7"/>
      <c r="J38710" s="7"/>
      <c r="K38710" s="7"/>
      <c r="N38710" s="7"/>
    </row>
    <row r="38711" spans="4:14" s="1" customFormat="1">
      <c r="D38711" s="32"/>
      <c r="G38711" s="32"/>
      <c r="I38711" s="7"/>
      <c r="J38711" s="7"/>
      <c r="K38711" s="7"/>
      <c r="N38711" s="7"/>
    </row>
    <row r="38712" spans="4:14" s="1" customFormat="1">
      <c r="D38712" s="32"/>
      <c r="G38712" s="32"/>
      <c r="I38712" s="7"/>
      <c r="J38712" s="7"/>
      <c r="K38712" s="7"/>
      <c r="N38712" s="7"/>
    </row>
    <row r="38713" spans="4:14" s="1" customFormat="1">
      <c r="D38713" s="32"/>
      <c r="G38713" s="32"/>
      <c r="I38713" s="7"/>
      <c r="J38713" s="7"/>
      <c r="K38713" s="7"/>
      <c r="N38713" s="7"/>
    </row>
    <row r="38714" spans="4:14" s="1" customFormat="1">
      <c r="D38714" s="32"/>
      <c r="G38714" s="32"/>
      <c r="I38714" s="7"/>
      <c r="J38714" s="7"/>
      <c r="K38714" s="7"/>
      <c r="N38714" s="7"/>
    </row>
    <row r="38715" spans="4:14" s="1" customFormat="1">
      <c r="D38715" s="32"/>
      <c r="G38715" s="32"/>
      <c r="I38715" s="7"/>
      <c r="J38715" s="7"/>
      <c r="K38715" s="7"/>
      <c r="N38715" s="7"/>
    </row>
    <row r="38716" spans="4:14" s="1" customFormat="1">
      <c r="D38716" s="32"/>
      <c r="G38716" s="32"/>
      <c r="I38716" s="7"/>
      <c r="J38716" s="7"/>
      <c r="K38716" s="7"/>
      <c r="N38716" s="7"/>
    </row>
    <row r="38717" spans="4:14" s="1" customFormat="1">
      <c r="D38717" s="32"/>
      <c r="G38717" s="32"/>
      <c r="I38717" s="7"/>
      <c r="J38717" s="7"/>
      <c r="K38717" s="7"/>
      <c r="N38717" s="7"/>
    </row>
    <row r="38718" spans="4:14" s="1" customFormat="1">
      <c r="D38718" s="32"/>
      <c r="G38718" s="32"/>
      <c r="I38718" s="7"/>
      <c r="J38718" s="7"/>
      <c r="K38718" s="7"/>
      <c r="N38718" s="7"/>
    </row>
    <row r="38719" spans="4:14" s="1" customFormat="1">
      <c r="D38719" s="32"/>
      <c r="G38719" s="32"/>
      <c r="I38719" s="7"/>
      <c r="J38719" s="7"/>
      <c r="K38719" s="7"/>
      <c r="N38719" s="7"/>
    </row>
    <row r="38720" spans="4:14" s="1" customFormat="1">
      <c r="D38720" s="32"/>
      <c r="G38720" s="32"/>
      <c r="I38720" s="7"/>
      <c r="J38720" s="7"/>
      <c r="K38720" s="7"/>
      <c r="N38720" s="7"/>
    </row>
    <row r="38721" spans="4:14" s="1" customFormat="1">
      <c r="D38721" s="32"/>
      <c r="G38721" s="32"/>
      <c r="I38721" s="7"/>
      <c r="J38721" s="7"/>
      <c r="K38721" s="7"/>
      <c r="N38721" s="7"/>
    </row>
    <row r="38722" spans="4:14" s="1" customFormat="1">
      <c r="D38722" s="32"/>
      <c r="G38722" s="32"/>
      <c r="I38722" s="7"/>
      <c r="J38722" s="7"/>
      <c r="K38722" s="7"/>
      <c r="N38722" s="7"/>
    </row>
    <row r="38723" spans="4:14" s="1" customFormat="1">
      <c r="D38723" s="32"/>
      <c r="G38723" s="32"/>
      <c r="I38723" s="7"/>
      <c r="J38723" s="7"/>
      <c r="K38723" s="7"/>
      <c r="N38723" s="7"/>
    </row>
    <row r="38724" spans="4:14" s="1" customFormat="1">
      <c r="D38724" s="32"/>
      <c r="G38724" s="32"/>
      <c r="I38724" s="7"/>
      <c r="J38724" s="7"/>
      <c r="K38724" s="7"/>
      <c r="N38724" s="7"/>
    </row>
    <row r="38725" spans="4:14" s="1" customFormat="1">
      <c r="D38725" s="32"/>
      <c r="G38725" s="32"/>
      <c r="I38725" s="7"/>
      <c r="J38725" s="7"/>
      <c r="K38725" s="7"/>
      <c r="N38725" s="7"/>
    </row>
    <row r="38726" spans="4:14" s="1" customFormat="1">
      <c r="D38726" s="32"/>
      <c r="G38726" s="32"/>
      <c r="I38726" s="7"/>
      <c r="J38726" s="7"/>
      <c r="K38726" s="7"/>
      <c r="N38726" s="7"/>
    </row>
    <row r="38727" spans="4:14" s="1" customFormat="1">
      <c r="D38727" s="32"/>
      <c r="G38727" s="32"/>
      <c r="I38727" s="7"/>
      <c r="J38727" s="7"/>
      <c r="K38727" s="7"/>
      <c r="N38727" s="7"/>
    </row>
    <row r="38728" spans="4:14" s="1" customFormat="1">
      <c r="D38728" s="32"/>
      <c r="G38728" s="32"/>
      <c r="I38728" s="7"/>
      <c r="J38728" s="7"/>
      <c r="K38728" s="7"/>
      <c r="N38728" s="7"/>
    </row>
    <row r="38729" spans="4:14" s="1" customFormat="1">
      <c r="D38729" s="32"/>
      <c r="G38729" s="32"/>
      <c r="I38729" s="7"/>
      <c r="J38729" s="7"/>
      <c r="K38729" s="7"/>
      <c r="N38729" s="7"/>
    </row>
    <row r="38730" spans="4:14" s="1" customFormat="1">
      <c r="D38730" s="32"/>
      <c r="G38730" s="32"/>
      <c r="I38730" s="7"/>
      <c r="J38730" s="7"/>
      <c r="K38730" s="7"/>
      <c r="N38730" s="7"/>
    </row>
    <row r="38731" spans="4:14" s="1" customFormat="1">
      <c r="D38731" s="32"/>
      <c r="G38731" s="32"/>
      <c r="I38731" s="7"/>
      <c r="J38731" s="7"/>
      <c r="K38731" s="7"/>
      <c r="N38731" s="7"/>
    </row>
    <row r="38732" spans="4:14" s="1" customFormat="1">
      <c r="D38732" s="32"/>
      <c r="G38732" s="32"/>
      <c r="I38732" s="7"/>
      <c r="J38732" s="7"/>
      <c r="K38732" s="7"/>
      <c r="N38732" s="7"/>
    </row>
    <row r="38733" spans="4:14" s="1" customFormat="1">
      <c r="D38733" s="32"/>
      <c r="G38733" s="32"/>
      <c r="I38733" s="7"/>
      <c r="J38733" s="7"/>
      <c r="K38733" s="7"/>
      <c r="N38733" s="7"/>
    </row>
    <row r="38734" spans="4:14" s="1" customFormat="1">
      <c r="D38734" s="32"/>
      <c r="G38734" s="32"/>
      <c r="I38734" s="7"/>
      <c r="J38734" s="7"/>
      <c r="K38734" s="7"/>
      <c r="N38734" s="7"/>
    </row>
    <row r="38735" spans="4:14" s="1" customFormat="1">
      <c r="D38735" s="32"/>
      <c r="G38735" s="32"/>
      <c r="I38735" s="7"/>
      <c r="J38735" s="7"/>
      <c r="K38735" s="7"/>
      <c r="N38735" s="7"/>
    </row>
    <row r="38736" spans="4:14" s="1" customFormat="1">
      <c r="D38736" s="32"/>
      <c r="G38736" s="32"/>
      <c r="I38736" s="7"/>
      <c r="J38736" s="7"/>
      <c r="K38736" s="7"/>
      <c r="N38736" s="7"/>
    </row>
    <row r="38737" spans="4:14" s="1" customFormat="1">
      <c r="D38737" s="32"/>
      <c r="G38737" s="32"/>
      <c r="I38737" s="7"/>
      <c r="J38737" s="7"/>
      <c r="K38737" s="7"/>
      <c r="N38737" s="7"/>
    </row>
    <row r="38738" spans="4:14" s="1" customFormat="1">
      <c r="D38738" s="32"/>
      <c r="G38738" s="32"/>
      <c r="I38738" s="7"/>
      <c r="J38738" s="7"/>
      <c r="K38738" s="7"/>
      <c r="N38738" s="7"/>
    </row>
    <row r="38739" spans="4:14" s="1" customFormat="1">
      <c r="D38739" s="32"/>
      <c r="G38739" s="32"/>
      <c r="I38739" s="7"/>
      <c r="J38739" s="7"/>
      <c r="K38739" s="7"/>
      <c r="N38739" s="7"/>
    </row>
    <row r="38740" spans="4:14" s="1" customFormat="1">
      <c r="D38740" s="32"/>
      <c r="G38740" s="32"/>
      <c r="I38740" s="7"/>
      <c r="J38740" s="7"/>
      <c r="K38740" s="7"/>
      <c r="N38740" s="7"/>
    </row>
    <row r="38741" spans="4:14" s="1" customFormat="1">
      <c r="D38741" s="32"/>
      <c r="G38741" s="32"/>
      <c r="I38741" s="7"/>
      <c r="J38741" s="7"/>
      <c r="K38741" s="7"/>
      <c r="N38741" s="7"/>
    </row>
    <row r="38742" spans="4:14" s="1" customFormat="1">
      <c r="D38742" s="32"/>
      <c r="G38742" s="32"/>
      <c r="I38742" s="7"/>
      <c r="J38742" s="7"/>
      <c r="K38742" s="7"/>
      <c r="N38742" s="7"/>
    </row>
    <row r="38743" spans="4:14" s="1" customFormat="1">
      <c r="D38743" s="32"/>
      <c r="G38743" s="32"/>
      <c r="I38743" s="7"/>
      <c r="J38743" s="7"/>
      <c r="K38743" s="7"/>
      <c r="N38743" s="7"/>
    </row>
    <row r="38744" spans="4:14" s="1" customFormat="1">
      <c r="D38744" s="32"/>
      <c r="G38744" s="32"/>
      <c r="I38744" s="7"/>
      <c r="J38744" s="7"/>
      <c r="K38744" s="7"/>
      <c r="N38744" s="7"/>
    </row>
    <row r="38745" spans="4:14" s="1" customFormat="1">
      <c r="D38745" s="32"/>
      <c r="G38745" s="32"/>
      <c r="I38745" s="7"/>
      <c r="J38745" s="7"/>
      <c r="K38745" s="7"/>
      <c r="N38745" s="7"/>
    </row>
    <row r="38746" spans="4:14" s="1" customFormat="1">
      <c r="D38746" s="32"/>
      <c r="G38746" s="32"/>
      <c r="I38746" s="7"/>
      <c r="J38746" s="7"/>
      <c r="K38746" s="7"/>
      <c r="N38746" s="7"/>
    </row>
    <row r="38747" spans="4:14" s="1" customFormat="1">
      <c r="D38747" s="32"/>
      <c r="G38747" s="32"/>
      <c r="I38747" s="7"/>
      <c r="J38747" s="7"/>
      <c r="K38747" s="7"/>
      <c r="N38747" s="7"/>
    </row>
    <row r="38748" spans="4:14" s="1" customFormat="1">
      <c r="D38748" s="32"/>
      <c r="G38748" s="32"/>
      <c r="I38748" s="7"/>
      <c r="J38748" s="7"/>
      <c r="K38748" s="7"/>
      <c r="N38748" s="7"/>
    </row>
    <row r="38749" spans="4:14" s="1" customFormat="1">
      <c r="D38749" s="32"/>
      <c r="G38749" s="32"/>
      <c r="I38749" s="7"/>
      <c r="J38749" s="7"/>
      <c r="K38749" s="7"/>
      <c r="N38749" s="7"/>
    </row>
    <row r="38750" spans="4:14" s="1" customFormat="1">
      <c r="D38750" s="32"/>
      <c r="G38750" s="32"/>
      <c r="I38750" s="7"/>
      <c r="J38750" s="7"/>
      <c r="K38750" s="7"/>
      <c r="N38750" s="7"/>
    </row>
    <row r="38751" spans="4:14" s="1" customFormat="1">
      <c r="D38751" s="32"/>
      <c r="G38751" s="32"/>
      <c r="I38751" s="7"/>
      <c r="J38751" s="7"/>
      <c r="K38751" s="7"/>
      <c r="N38751" s="7"/>
    </row>
    <row r="38752" spans="4:14" s="1" customFormat="1">
      <c r="D38752" s="32"/>
      <c r="G38752" s="32"/>
      <c r="I38752" s="7"/>
      <c r="J38752" s="7"/>
      <c r="K38752" s="7"/>
      <c r="N38752" s="7"/>
    </row>
    <row r="38753" spans="4:14" s="1" customFormat="1">
      <c r="D38753" s="32"/>
      <c r="G38753" s="32"/>
      <c r="I38753" s="7"/>
      <c r="J38753" s="7"/>
      <c r="K38753" s="7"/>
      <c r="N38753" s="7"/>
    </row>
    <row r="38754" spans="4:14" s="1" customFormat="1">
      <c r="D38754" s="32"/>
      <c r="G38754" s="32"/>
      <c r="I38754" s="7"/>
      <c r="J38754" s="7"/>
      <c r="K38754" s="7"/>
      <c r="N38754" s="7"/>
    </row>
    <row r="38755" spans="4:14" s="1" customFormat="1">
      <c r="D38755" s="32"/>
      <c r="G38755" s="32"/>
      <c r="I38755" s="7"/>
      <c r="J38755" s="7"/>
      <c r="K38755" s="7"/>
      <c r="N38755" s="7"/>
    </row>
    <row r="38756" spans="4:14" s="1" customFormat="1">
      <c r="D38756" s="32"/>
      <c r="G38756" s="32"/>
      <c r="I38756" s="7"/>
      <c r="J38756" s="7"/>
      <c r="K38756" s="7"/>
      <c r="N38756" s="7"/>
    </row>
    <row r="38757" spans="4:14" s="1" customFormat="1">
      <c r="D38757" s="32"/>
      <c r="G38757" s="32"/>
      <c r="I38757" s="7"/>
      <c r="J38757" s="7"/>
      <c r="K38757" s="7"/>
      <c r="N38757" s="7"/>
    </row>
    <row r="38758" spans="4:14" s="1" customFormat="1">
      <c r="D38758" s="32"/>
      <c r="G38758" s="32"/>
      <c r="I38758" s="7"/>
      <c r="J38758" s="7"/>
      <c r="K38758" s="7"/>
      <c r="N38758" s="7"/>
    </row>
    <row r="38759" spans="4:14" s="1" customFormat="1">
      <c r="D38759" s="32"/>
      <c r="G38759" s="32"/>
      <c r="I38759" s="7"/>
      <c r="J38759" s="7"/>
      <c r="K38759" s="7"/>
      <c r="N38759" s="7"/>
    </row>
    <row r="38760" spans="4:14" s="1" customFormat="1">
      <c r="D38760" s="32"/>
      <c r="G38760" s="32"/>
      <c r="I38760" s="7"/>
      <c r="J38760" s="7"/>
      <c r="K38760" s="7"/>
      <c r="N38760" s="7"/>
    </row>
    <row r="38761" spans="4:14" s="1" customFormat="1">
      <c r="D38761" s="32"/>
      <c r="G38761" s="32"/>
      <c r="I38761" s="7"/>
      <c r="J38761" s="7"/>
      <c r="K38761" s="7"/>
      <c r="N38761" s="7"/>
    </row>
    <row r="38762" spans="4:14" s="1" customFormat="1">
      <c r="D38762" s="32"/>
      <c r="G38762" s="32"/>
      <c r="I38762" s="7"/>
      <c r="J38762" s="7"/>
      <c r="K38762" s="7"/>
      <c r="N38762" s="7"/>
    </row>
    <row r="38763" spans="4:14" s="1" customFormat="1">
      <c r="D38763" s="32"/>
      <c r="G38763" s="32"/>
      <c r="I38763" s="7"/>
      <c r="J38763" s="7"/>
      <c r="K38763" s="7"/>
      <c r="N38763" s="7"/>
    </row>
    <row r="38764" spans="4:14" s="1" customFormat="1">
      <c r="D38764" s="32"/>
      <c r="G38764" s="32"/>
      <c r="I38764" s="7"/>
      <c r="J38764" s="7"/>
      <c r="K38764" s="7"/>
      <c r="N38764" s="7"/>
    </row>
    <row r="38765" spans="4:14" s="1" customFormat="1">
      <c r="D38765" s="32"/>
      <c r="G38765" s="32"/>
      <c r="I38765" s="7"/>
      <c r="J38765" s="7"/>
      <c r="K38765" s="7"/>
      <c r="N38765" s="7"/>
    </row>
    <row r="38766" spans="4:14" s="1" customFormat="1">
      <c r="D38766" s="32"/>
      <c r="G38766" s="32"/>
      <c r="I38766" s="7"/>
      <c r="J38766" s="7"/>
      <c r="K38766" s="7"/>
      <c r="N38766" s="7"/>
    </row>
    <row r="38767" spans="4:14" s="1" customFormat="1">
      <c r="D38767" s="32"/>
      <c r="G38767" s="32"/>
      <c r="I38767" s="7"/>
      <c r="J38767" s="7"/>
      <c r="K38767" s="7"/>
      <c r="N38767" s="7"/>
    </row>
    <row r="38768" spans="4:14" s="1" customFormat="1">
      <c r="D38768" s="32"/>
      <c r="G38768" s="32"/>
      <c r="I38768" s="7"/>
      <c r="J38768" s="7"/>
      <c r="K38768" s="7"/>
      <c r="N38768" s="7"/>
    </row>
    <row r="38769" spans="4:14" s="1" customFormat="1">
      <c r="D38769" s="32"/>
      <c r="G38769" s="32"/>
      <c r="I38769" s="7"/>
      <c r="J38769" s="7"/>
      <c r="K38769" s="7"/>
      <c r="N38769" s="7"/>
    </row>
    <row r="38770" spans="4:14" s="1" customFormat="1">
      <c r="D38770" s="32"/>
      <c r="G38770" s="32"/>
      <c r="I38770" s="7"/>
      <c r="J38770" s="7"/>
      <c r="K38770" s="7"/>
      <c r="N38770" s="7"/>
    </row>
    <row r="38771" spans="4:14" s="1" customFormat="1">
      <c r="D38771" s="32"/>
      <c r="G38771" s="32"/>
      <c r="I38771" s="7"/>
      <c r="J38771" s="7"/>
      <c r="K38771" s="7"/>
      <c r="N38771" s="7"/>
    </row>
    <row r="38772" spans="4:14" s="1" customFormat="1">
      <c r="D38772" s="32"/>
      <c r="G38772" s="32"/>
      <c r="I38772" s="7"/>
      <c r="J38772" s="7"/>
      <c r="K38772" s="7"/>
      <c r="N38772" s="7"/>
    </row>
    <row r="38773" spans="4:14" s="1" customFormat="1">
      <c r="D38773" s="32"/>
      <c r="G38773" s="32"/>
      <c r="I38773" s="7"/>
      <c r="J38773" s="7"/>
      <c r="K38773" s="7"/>
      <c r="N38773" s="7"/>
    </row>
    <row r="38774" spans="4:14" s="1" customFormat="1">
      <c r="D38774" s="32"/>
      <c r="G38774" s="32"/>
      <c r="I38774" s="7"/>
      <c r="J38774" s="7"/>
      <c r="K38774" s="7"/>
      <c r="N38774" s="7"/>
    </row>
    <row r="38775" spans="4:14" s="1" customFormat="1">
      <c r="D38775" s="32"/>
      <c r="G38775" s="32"/>
      <c r="I38775" s="7"/>
      <c r="J38775" s="7"/>
      <c r="K38775" s="7"/>
      <c r="N38775" s="7"/>
    </row>
    <row r="38776" spans="4:14" s="1" customFormat="1">
      <c r="D38776" s="32"/>
      <c r="G38776" s="32"/>
      <c r="I38776" s="7"/>
      <c r="J38776" s="7"/>
      <c r="K38776" s="7"/>
      <c r="N38776" s="7"/>
    </row>
    <row r="38777" spans="4:14" s="1" customFormat="1">
      <c r="D38777" s="32"/>
      <c r="G38777" s="32"/>
      <c r="I38777" s="7"/>
      <c r="J38777" s="7"/>
      <c r="K38777" s="7"/>
      <c r="N38777" s="7"/>
    </row>
    <row r="38778" spans="4:14" s="1" customFormat="1">
      <c r="D38778" s="32"/>
      <c r="G38778" s="32"/>
      <c r="I38778" s="7"/>
      <c r="J38778" s="7"/>
      <c r="K38778" s="7"/>
      <c r="N38778" s="7"/>
    </row>
    <row r="38779" spans="4:14" s="1" customFormat="1">
      <c r="D38779" s="32"/>
      <c r="G38779" s="32"/>
      <c r="I38779" s="7"/>
      <c r="J38779" s="7"/>
      <c r="K38779" s="7"/>
      <c r="N38779" s="7"/>
    </row>
    <row r="38780" spans="4:14" s="1" customFormat="1">
      <c r="D38780" s="32"/>
      <c r="G38780" s="32"/>
      <c r="I38780" s="7"/>
      <c r="J38780" s="7"/>
      <c r="K38780" s="7"/>
      <c r="N38780" s="7"/>
    </row>
    <row r="38781" spans="4:14" s="1" customFormat="1">
      <c r="D38781" s="32"/>
      <c r="G38781" s="32"/>
      <c r="I38781" s="7"/>
      <c r="J38781" s="7"/>
      <c r="K38781" s="7"/>
      <c r="N38781" s="7"/>
    </row>
    <row r="38782" spans="4:14" s="1" customFormat="1">
      <c r="D38782" s="32"/>
      <c r="G38782" s="32"/>
      <c r="I38782" s="7"/>
      <c r="J38782" s="7"/>
      <c r="K38782" s="7"/>
      <c r="N38782" s="7"/>
    </row>
    <row r="38783" spans="4:14" s="1" customFormat="1">
      <c r="D38783" s="32"/>
      <c r="G38783" s="32"/>
      <c r="I38783" s="7"/>
      <c r="J38783" s="7"/>
      <c r="K38783" s="7"/>
      <c r="N38783" s="7"/>
    </row>
    <row r="38784" spans="4:14" s="1" customFormat="1">
      <c r="D38784" s="32"/>
      <c r="G38784" s="32"/>
      <c r="I38784" s="7"/>
      <c r="J38784" s="7"/>
      <c r="K38784" s="7"/>
      <c r="N38784" s="7"/>
    </row>
    <row r="38785" spans="4:14" s="1" customFormat="1">
      <c r="D38785" s="32"/>
      <c r="G38785" s="32"/>
      <c r="I38785" s="7"/>
      <c r="J38785" s="7"/>
      <c r="K38785" s="7"/>
      <c r="N38785" s="7"/>
    </row>
    <row r="38786" spans="4:14" s="1" customFormat="1">
      <c r="D38786" s="32"/>
      <c r="G38786" s="32"/>
      <c r="I38786" s="7"/>
      <c r="J38786" s="7"/>
      <c r="K38786" s="7"/>
      <c r="N38786" s="7"/>
    </row>
    <row r="38787" spans="4:14" s="1" customFormat="1">
      <c r="D38787" s="32"/>
      <c r="G38787" s="32"/>
      <c r="I38787" s="7"/>
      <c r="J38787" s="7"/>
      <c r="K38787" s="7"/>
      <c r="N38787" s="7"/>
    </row>
    <row r="38788" spans="4:14" s="1" customFormat="1">
      <c r="D38788" s="32"/>
      <c r="G38788" s="32"/>
      <c r="I38788" s="7"/>
      <c r="J38788" s="7"/>
      <c r="K38788" s="7"/>
      <c r="N38788" s="7"/>
    </row>
    <row r="38789" spans="4:14" s="1" customFormat="1">
      <c r="D38789" s="32"/>
      <c r="G38789" s="32"/>
      <c r="I38789" s="7"/>
      <c r="J38789" s="7"/>
      <c r="K38789" s="7"/>
      <c r="N38789" s="7"/>
    </row>
    <row r="38790" spans="4:14" s="1" customFormat="1">
      <c r="D38790" s="32"/>
      <c r="G38790" s="32"/>
      <c r="I38790" s="7"/>
      <c r="J38790" s="7"/>
      <c r="K38790" s="7"/>
      <c r="N38790" s="7"/>
    </row>
    <row r="38791" spans="4:14" s="1" customFormat="1">
      <c r="D38791" s="32"/>
      <c r="G38791" s="32"/>
      <c r="I38791" s="7"/>
      <c r="J38791" s="7"/>
      <c r="K38791" s="7"/>
      <c r="N38791" s="7"/>
    </row>
    <row r="38792" spans="4:14" s="1" customFormat="1">
      <c r="D38792" s="32"/>
      <c r="G38792" s="32"/>
      <c r="I38792" s="7"/>
      <c r="J38792" s="7"/>
      <c r="K38792" s="7"/>
      <c r="N38792" s="7"/>
    </row>
    <row r="38793" spans="4:14" s="1" customFormat="1">
      <c r="D38793" s="32"/>
      <c r="G38793" s="32"/>
      <c r="I38793" s="7"/>
      <c r="J38793" s="7"/>
      <c r="K38793" s="7"/>
      <c r="N38793" s="7"/>
    </row>
    <row r="38794" spans="4:14" s="1" customFormat="1">
      <c r="D38794" s="32"/>
      <c r="G38794" s="32"/>
      <c r="I38794" s="7"/>
      <c r="J38794" s="7"/>
      <c r="K38794" s="7"/>
      <c r="N38794" s="7"/>
    </row>
    <row r="38795" spans="4:14" s="1" customFormat="1">
      <c r="D38795" s="32"/>
      <c r="G38795" s="32"/>
      <c r="I38795" s="7"/>
      <c r="J38795" s="7"/>
      <c r="K38795" s="7"/>
      <c r="N38795" s="7"/>
    </row>
    <row r="38796" spans="4:14" s="1" customFormat="1">
      <c r="D38796" s="32"/>
      <c r="G38796" s="32"/>
      <c r="I38796" s="7"/>
      <c r="J38796" s="7"/>
      <c r="K38796" s="7"/>
      <c r="N38796" s="7"/>
    </row>
    <row r="38797" spans="4:14" s="1" customFormat="1">
      <c r="D38797" s="32"/>
      <c r="G38797" s="32"/>
      <c r="I38797" s="7"/>
      <c r="J38797" s="7"/>
      <c r="K38797" s="7"/>
      <c r="N38797" s="7"/>
    </row>
    <row r="38798" spans="4:14" s="1" customFormat="1">
      <c r="D38798" s="32"/>
      <c r="G38798" s="32"/>
      <c r="I38798" s="7"/>
      <c r="J38798" s="7"/>
      <c r="K38798" s="7"/>
      <c r="N38798" s="7"/>
    </row>
    <row r="38799" spans="4:14" s="1" customFormat="1">
      <c r="D38799" s="32"/>
      <c r="G38799" s="32"/>
      <c r="I38799" s="7"/>
      <c r="J38799" s="7"/>
      <c r="K38799" s="7"/>
      <c r="N38799" s="7"/>
    </row>
    <row r="38800" spans="4:14" s="1" customFormat="1">
      <c r="D38800" s="32"/>
      <c r="G38800" s="32"/>
      <c r="I38800" s="7"/>
      <c r="J38800" s="7"/>
      <c r="K38800" s="7"/>
      <c r="N38800" s="7"/>
    </row>
    <row r="38801" spans="4:14" s="1" customFormat="1">
      <c r="D38801" s="32"/>
      <c r="G38801" s="32"/>
      <c r="I38801" s="7"/>
      <c r="J38801" s="7"/>
      <c r="K38801" s="7"/>
      <c r="N38801" s="7"/>
    </row>
    <row r="38802" spans="4:14" s="1" customFormat="1">
      <c r="D38802" s="32"/>
      <c r="G38802" s="32"/>
      <c r="I38802" s="7"/>
      <c r="J38802" s="7"/>
      <c r="K38802" s="7"/>
      <c r="N38802" s="7"/>
    </row>
    <row r="38803" spans="4:14" s="1" customFormat="1">
      <c r="D38803" s="32"/>
      <c r="G38803" s="32"/>
      <c r="I38803" s="7"/>
      <c r="J38803" s="7"/>
      <c r="K38803" s="7"/>
      <c r="N38803" s="7"/>
    </row>
    <row r="38804" spans="4:14" s="1" customFormat="1">
      <c r="D38804" s="32"/>
      <c r="G38804" s="32"/>
      <c r="I38804" s="7"/>
      <c r="J38804" s="7"/>
      <c r="K38804" s="7"/>
      <c r="N38804" s="7"/>
    </row>
    <row r="38805" spans="4:14" s="1" customFormat="1">
      <c r="D38805" s="32"/>
      <c r="G38805" s="32"/>
      <c r="I38805" s="7"/>
      <c r="J38805" s="7"/>
      <c r="K38805" s="7"/>
      <c r="N38805" s="7"/>
    </row>
    <row r="38806" spans="4:14" s="1" customFormat="1">
      <c r="D38806" s="32"/>
      <c r="G38806" s="32"/>
      <c r="I38806" s="7"/>
      <c r="J38806" s="7"/>
      <c r="K38806" s="7"/>
      <c r="N38806" s="7"/>
    </row>
    <row r="38807" spans="4:14" s="1" customFormat="1">
      <c r="D38807" s="32"/>
      <c r="G38807" s="32"/>
      <c r="I38807" s="7"/>
      <c r="J38807" s="7"/>
      <c r="K38807" s="7"/>
      <c r="N38807" s="7"/>
    </row>
    <row r="38808" spans="4:14" s="1" customFormat="1">
      <c r="D38808" s="32"/>
      <c r="G38808" s="32"/>
      <c r="I38808" s="7"/>
      <c r="J38808" s="7"/>
      <c r="K38808" s="7"/>
      <c r="N38808" s="7"/>
    </row>
    <row r="38809" spans="4:14" s="1" customFormat="1">
      <c r="D38809" s="32"/>
      <c r="G38809" s="32"/>
      <c r="I38809" s="7"/>
      <c r="J38809" s="7"/>
      <c r="K38809" s="7"/>
      <c r="N38809" s="7"/>
    </row>
    <row r="38810" spans="4:14" s="1" customFormat="1">
      <c r="D38810" s="32"/>
      <c r="G38810" s="32"/>
      <c r="I38810" s="7"/>
      <c r="J38810" s="7"/>
      <c r="K38810" s="7"/>
      <c r="N38810" s="7"/>
    </row>
    <row r="38811" spans="4:14" s="1" customFormat="1">
      <c r="D38811" s="32"/>
      <c r="G38811" s="32"/>
      <c r="I38811" s="7"/>
      <c r="J38811" s="7"/>
      <c r="K38811" s="7"/>
      <c r="N38811" s="7"/>
    </row>
    <row r="38812" spans="4:14" s="1" customFormat="1">
      <c r="D38812" s="32"/>
      <c r="G38812" s="32"/>
      <c r="I38812" s="7"/>
      <c r="J38812" s="7"/>
      <c r="K38812" s="7"/>
      <c r="N38812" s="7"/>
    </row>
    <row r="38813" spans="4:14" s="1" customFormat="1">
      <c r="D38813" s="32"/>
      <c r="G38813" s="32"/>
      <c r="I38813" s="7"/>
      <c r="J38813" s="7"/>
      <c r="K38813" s="7"/>
      <c r="N38813" s="7"/>
    </row>
    <row r="38814" spans="4:14" s="1" customFormat="1">
      <c r="D38814" s="32"/>
      <c r="G38814" s="32"/>
      <c r="I38814" s="7"/>
      <c r="J38814" s="7"/>
      <c r="K38814" s="7"/>
      <c r="N38814" s="7"/>
    </row>
    <row r="38815" spans="4:14" s="1" customFormat="1">
      <c r="D38815" s="32"/>
      <c r="G38815" s="32"/>
      <c r="I38815" s="7"/>
      <c r="J38815" s="7"/>
      <c r="K38815" s="7"/>
      <c r="N38815" s="7"/>
    </row>
    <row r="38816" spans="4:14" s="1" customFormat="1">
      <c r="D38816" s="32"/>
      <c r="G38816" s="32"/>
      <c r="I38816" s="7"/>
      <c r="J38816" s="7"/>
      <c r="K38816" s="7"/>
      <c r="N38816" s="7"/>
    </row>
    <row r="38817" spans="4:14" s="1" customFormat="1">
      <c r="D38817" s="32"/>
      <c r="G38817" s="32"/>
      <c r="I38817" s="7"/>
      <c r="J38817" s="7"/>
      <c r="K38817" s="7"/>
      <c r="N38817" s="7"/>
    </row>
    <row r="38818" spans="4:14" s="1" customFormat="1">
      <c r="D38818" s="32"/>
      <c r="G38818" s="32"/>
      <c r="I38818" s="7"/>
      <c r="J38818" s="7"/>
      <c r="K38818" s="7"/>
      <c r="N38818" s="7"/>
    </row>
    <row r="38819" spans="4:14" s="1" customFormat="1">
      <c r="D38819" s="32"/>
      <c r="G38819" s="32"/>
      <c r="I38819" s="7"/>
      <c r="J38819" s="7"/>
      <c r="K38819" s="7"/>
      <c r="N38819" s="7"/>
    </row>
    <row r="38820" spans="4:14" s="1" customFormat="1">
      <c r="D38820" s="32"/>
      <c r="G38820" s="32"/>
      <c r="I38820" s="7"/>
      <c r="J38820" s="7"/>
      <c r="K38820" s="7"/>
      <c r="N38820" s="7"/>
    </row>
    <row r="38821" spans="4:14" s="1" customFormat="1">
      <c r="D38821" s="32"/>
      <c r="G38821" s="32"/>
      <c r="I38821" s="7"/>
      <c r="J38821" s="7"/>
      <c r="K38821" s="7"/>
      <c r="N38821" s="7"/>
    </row>
    <row r="38822" spans="4:14" s="1" customFormat="1">
      <c r="D38822" s="32"/>
      <c r="G38822" s="32"/>
      <c r="I38822" s="7"/>
      <c r="J38822" s="7"/>
      <c r="K38822" s="7"/>
      <c r="N38822" s="7"/>
    </row>
    <row r="38823" spans="4:14" s="1" customFormat="1">
      <c r="D38823" s="32"/>
      <c r="G38823" s="32"/>
      <c r="I38823" s="7"/>
      <c r="J38823" s="7"/>
      <c r="K38823" s="7"/>
      <c r="N38823" s="7"/>
    </row>
    <row r="38824" spans="4:14" s="1" customFormat="1">
      <c r="D38824" s="32"/>
      <c r="G38824" s="32"/>
      <c r="I38824" s="7"/>
      <c r="J38824" s="7"/>
      <c r="K38824" s="7"/>
      <c r="N38824" s="7"/>
    </row>
    <row r="38825" spans="4:14" s="1" customFormat="1">
      <c r="D38825" s="32"/>
      <c r="G38825" s="32"/>
      <c r="I38825" s="7"/>
      <c r="J38825" s="7"/>
      <c r="K38825" s="7"/>
      <c r="N38825" s="7"/>
    </row>
    <row r="38826" spans="4:14" s="1" customFormat="1">
      <c r="D38826" s="32"/>
      <c r="G38826" s="32"/>
      <c r="I38826" s="7"/>
      <c r="J38826" s="7"/>
      <c r="K38826" s="7"/>
      <c r="N38826" s="7"/>
    </row>
    <row r="38827" spans="4:14" s="1" customFormat="1">
      <c r="D38827" s="32"/>
      <c r="G38827" s="32"/>
      <c r="I38827" s="7"/>
      <c r="J38827" s="7"/>
      <c r="K38827" s="7"/>
      <c r="N38827" s="7"/>
    </row>
    <row r="38828" spans="4:14" s="1" customFormat="1">
      <c r="D38828" s="32"/>
      <c r="G38828" s="32"/>
      <c r="I38828" s="7"/>
      <c r="J38828" s="7"/>
      <c r="K38828" s="7"/>
      <c r="N38828" s="7"/>
    </row>
    <row r="38829" spans="4:14" s="1" customFormat="1">
      <c r="D38829" s="32"/>
      <c r="G38829" s="32"/>
      <c r="I38829" s="7"/>
      <c r="J38829" s="7"/>
      <c r="K38829" s="7"/>
      <c r="N38829" s="7"/>
    </row>
    <row r="38830" spans="4:14" s="1" customFormat="1">
      <c r="D38830" s="32"/>
      <c r="G38830" s="32"/>
      <c r="I38830" s="7"/>
      <c r="J38830" s="7"/>
      <c r="K38830" s="7"/>
      <c r="N38830" s="7"/>
    </row>
    <row r="38831" spans="4:14" s="1" customFormat="1">
      <c r="D38831" s="32"/>
      <c r="G38831" s="32"/>
      <c r="I38831" s="7"/>
      <c r="J38831" s="7"/>
      <c r="K38831" s="7"/>
      <c r="N38831" s="7"/>
    </row>
    <row r="38832" spans="4:14" s="1" customFormat="1">
      <c r="D38832" s="32"/>
      <c r="G38832" s="32"/>
      <c r="I38832" s="7"/>
      <c r="J38832" s="7"/>
      <c r="K38832" s="7"/>
      <c r="N38832" s="7"/>
    </row>
    <row r="38833" spans="4:14" s="1" customFormat="1">
      <c r="D38833" s="32"/>
      <c r="G38833" s="32"/>
      <c r="I38833" s="7"/>
      <c r="J38833" s="7"/>
      <c r="K38833" s="7"/>
      <c r="N38833" s="7"/>
    </row>
    <row r="38834" spans="4:14" s="1" customFormat="1">
      <c r="D38834" s="32"/>
      <c r="G38834" s="32"/>
      <c r="I38834" s="7"/>
      <c r="J38834" s="7"/>
      <c r="K38834" s="7"/>
      <c r="N38834" s="7"/>
    </row>
    <row r="38835" spans="4:14" s="1" customFormat="1">
      <c r="D38835" s="32"/>
      <c r="G38835" s="32"/>
      <c r="I38835" s="7"/>
      <c r="J38835" s="7"/>
      <c r="K38835" s="7"/>
      <c r="N38835" s="7"/>
    </row>
    <row r="38836" spans="4:14" s="1" customFormat="1">
      <c r="D38836" s="32"/>
      <c r="G38836" s="32"/>
      <c r="I38836" s="7"/>
      <c r="J38836" s="7"/>
      <c r="K38836" s="7"/>
      <c r="N38836" s="7"/>
    </row>
    <row r="38837" spans="4:14" s="1" customFormat="1">
      <c r="D38837" s="32"/>
      <c r="G38837" s="32"/>
      <c r="I38837" s="7"/>
      <c r="J38837" s="7"/>
      <c r="K38837" s="7"/>
      <c r="N38837" s="7"/>
    </row>
    <row r="38838" spans="4:14" s="1" customFormat="1">
      <c r="D38838" s="32"/>
      <c r="G38838" s="32"/>
      <c r="I38838" s="7"/>
      <c r="J38838" s="7"/>
      <c r="K38838" s="7"/>
      <c r="N38838" s="7"/>
    </row>
    <row r="38839" spans="4:14" s="1" customFormat="1">
      <c r="D38839" s="32"/>
      <c r="G38839" s="32"/>
      <c r="I38839" s="7"/>
      <c r="J38839" s="7"/>
      <c r="K38839" s="7"/>
      <c r="N38839" s="7"/>
    </row>
    <row r="38840" spans="4:14" s="1" customFormat="1">
      <c r="D38840" s="32"/>
      <c r="G38840" s="32"/>
      <c r="I38840" s="7"/>
      <c r="J38840" s="7"/>
      <c r="K38840" s="7"/>
      <c r="N38840" s="7"/>
    </row>
    <row r="38841" spans="4:14" s="1" customFormat="1">
      <c r="D38841" s="32"/>
      <c r="G38841" s="32"/>
      <c r="I38841" s="7"/>
      <c r="J38841" s="7"/>
      <c r="K38841" s="7"/>
      <c r="N38841" s="7"/>
    </row>
    <row r="38842" spans="4:14" s="1" customFormat="1">
      <c r="D38842" s="32"/>
      <c r="G38842" s="32"/>
      <c r="I38842" s="7"/>
      <c r="J38842" s="7"/>
      <c r="K38842" s="7"/>
      <c r="N38842" s="7"/>
    </row>
    <row r="38843" spans="4:14" s="1" customFormat="1">
      <c r="D38843" s="32"/>
      <c r="G38843" s="32"/>
      <c r="I38843" s="7"/>
      <c r="J38843" s="7"/>
      <c r="K38843" s="7"/>
      <c r="N38843" s="7"/>
    </row>
    <row r="38844" spans="4:14" s="1" customFormat="1">
      <c r="D38844" s="32"/>
      <c r="G38844" s="32"/>
      <c r="I38844" s="7"/>
      <c r="J38844" s="7"/>
      <c r="K38844" s="7"/>
      <c r="N38844" s="7"/>
    </row>
    <row r="38845" spans="4:14" s="1" customFormat="1">
      <c r="D38845" s="32"/>
      <c r="G38845" s="32"/>
      <c r="I38845" s="7"/>
      <c r="J38845" s="7"/>
      <c r="K38845" s="7"/>
      <c r="N38845" s="7"/>
    </row>
    <row r="38846" spans="4:14" s="1" customFormat="1">
      <c r="D38846" s="32"/>
      <c r="G38846" s="32"/>
      <c r="I38846" s="7"/>
      <c r="J38846" s="7"/>
      <c r="K38846" s="7"/>
      <c r="N38846" s="7"/>
    </row>
    <row r="38847" spans="4:14" s="1" customFormat="1">
      <c r="D38847" s="32"/>
      <c r="G38847" s="32"/>
      <c r="I38847" s="7"/>
      <c r="J38847" s="7"/>
      <c r="K38847" s="7"/>
      <c r="N38847" s="7"/>
    </row>
    <row r="38848" spans="4:14" s="1" customFormat="1">
      <c r="D38848" s="32"/>
      <c r="G38848" s="32"/>
      <c r="I38848" s="7"/>
      <c r="J38848" s="7"/>
      <c r="K38848" s="7"/>
      <c r="N38848" s="7"/>
    </row>
    <row r="38849" spans="4:14" s="1" customFormat="1">
      <c r="D38849" s="32"/>
      <c r="G38849" s="32"/>
      <c r="I38849" s="7"/>
      <c r="J38849" s="7"/>
      <c r="K38849" s="7"/>
      <c r="N38849" s="7"/>
    </row>
    <row r="38850" spans="4:14" s="1" customFormat="1">
      <c r="D38850" s="32"/>
      <c r="G38850" s="32"/>
      <c r="I38850" s="7"/>
      <c r="J38850" s="7"/>
      <c r="K38850" s="7"/>
      <c r="N38850" s="7"/>
    </row>
    <row r="38851" spans="4:14" s="1" customFormat="1">
      <c r="D38851" s="32"/>
      <c r="G38851" s="32"/>
      <c r="I38851" s="7"/>
      <c r="J38851" s="7"/>
      <c r="K38851" s="7"/>
      <c r="N38851" s="7"/>
    </row>
    <row r="38852" spans="4:14" s="1" customFormat="1">
      <c r="D38852" s="32"/>
      <c r="G38852" s="32"/>
      <c r="I38852" s="7"/>
      <c r="J38852" s="7"/>
      <c r="K38852" s="7"/>
      <c r="N38852" s="7"/>
    </row>
    <row r="38853" spans="4:14" s="1" customFormat="1">
      <c r="D38853" s="32"/>
      <c r="G38853" s="32"/>
      <c r="I38853" s="7"/>
      <c r="J38853" s="7"/>
      <c r="K38853" s="7"/>
      <c r="N38853" s="7"/>
    </row>
    <row r="38854" spans="4:14" s="1" customFormat="1">
      <c r="D38854" s="32"/>
      <c r="G38854" s="32"/>
      <c r="I38854" s="7"/>
      <c r="J38854" s="7"/>
      <c r="K38854" s="7"/>
      <c r="N38854" s="7"/>
    </row>
    <row r="38855" spans="4:14" s="1" customFormat="1">
      <c r="D38855" s="32"/>
      <c r="G38855" s="32"/>
      <c r="I38855" s="7"/>
      <c r="J38855" s="7"/>
      <c r="K38855" s="7"/>
      <c r="N38855" s="7"/>
    </row>
    <row r="38856" spans="4:14" s="1" customFormat="1">
      <c r="D38856" s="32"/>
      <c r="G38856" s="32"/>
      <c r="I38856" s="7"/>
      <c r="J38856" s="7"/>
      <c r="K38856" s="7"/>
      <c r="N38856" s="7"/>
    </row>
    <row r="38857" spans="4:14" s="1" customFormat="1">
      <c r="D38857" s="32"/>
      <c r="G38857" s="32"/>
      <c r="I38857" s="7"/>
      <c r="J38857" s="7"/>
      <c r="K38857" s="7"/>
      <c r="N38857" s="7"/>
    </row>
    <row r="38858" spans="4:14" s="1" customFormat="1">
      <c r="D38858" s="32"/>
      <c r="G38858" s="32"/>
      <c r="I38858" s="7"/>
      <c r="J38858" s="7"/>
      <c r="K38858" s="7"/>
      <c r="N38858" s="7"/>
    </row>
    <row r="38859" spans="4:14" s="1" customFormat="1">
      <c r="D38859" s="32"/>
      <c r="G38859" s="32"/>
      <c r="I38859" s="7"/>
      <c r="J38859" s="7"/>
      <c r="K38859" s="7"/>
      <c r="N38859" s="7"/>
    </row>
    <row r="38860" spans="4:14" s="1" customFormat="1">
      <c r="D38860" s="32"/>
      <c r="G38860" s="32"/>
      <c r="I38860" s="7"/>
      <c r="J38860" s="7"/>
      <c r="K38860" s="7"/>
      <c r="N38860" s="7"/>
    </row>
    <row r="38861" spans="4:14" s="1" customFormat="1">
      <c r="D38861" s="32"/>
      <c r="G38861" s="32"/>
      <c r="I38861" s="7"/>
      <c r="J38861" s="7"/>
      <c r="K38861" s="7"/>
      <c r="N38861" s="7"/>
    </row>
    <row r="38862" spans="4:14" s="1" customFormat="1">
      <c r="D38862" s="32"/>
      <c r="G38862" s="32"/>
      <c r="I38862" s="7"/>
      <c r="J38862" s="7"/>
      <c r="K38862" s="7"/>
      <c r="N38862" s="7"/>
    </row>
    <row r="38863" spans="4:14" s="1" customFormat="1">
      <c r="D38863" s="32"/>
      <c r="G38863" s="32"/>
      <c r="I38863" s="7"/>
      <c r="J38863" s="7"/>
      <c r="K38863" s="7"/>
      <c r="N38863" s="7"/>
    </row>
    <row r="38864" spans="4:14" s="1" customFormat="1">
      <c r="D38864" s="32"/>
      <c r="G38864" s="32"/>
      <c r="I38864" s="7"/>
      <c r="J38864" s="7"/>
      <c r="K38864" s="7"/>
      <c r="N38864" s="7"/>
    </row>
    <row r="38865" spans="4:14" s="1" customFormat="1">
      <c r="D38865" s="32"/>
      <c r="G38865" s="32"/>
      <c r="I38865" s="7"/>
      <c r="J38865" s="7"/>
      <c r="K38865" s="7"/>
      <c r="N38865" s="7"/>
    </row>
    <row r="38866" spans="4:14" s="1" customFormat="1">
      <c r="D38866" s="32"/>
      <c r="G38866" s="32"/>
      <c r="I38866" s="7"/>
      <c r="J38866" s="7"/>
      <c r="K38866" s="7"/>
      <c r="N38866" s="7"/>
    </row>
    <row r="38867" spans="4:14" s="1" customFormat="1">
      <c r="D38867" s="32"/>
      <c r="G38867" s="32"/>
      <c r="I38867" s="7"/>
      <c r="J38867" s="7"/>
      <c r="K38867" s="7"/>
      <c r="N38867" s="7"/>
    </row>
    <row r="38868" spans="4:14" s="1" customFormat="1">
      <c r="D38868" s="32"/>
      <c r="G38868" s="32"/>
      <c r="I38868" s="7"/>
      <c r="J38868" s="7"/>
      <c r="K38868" s="7"/>
      <c r="N38868" s="7"/>
    </row>
    <row r="38869" spans="4:14" s="1" customFormat="1">
      <c r="D38869" s="32"/>
      <c r="G38869" s="32"/>
      <c r="I38869" s="7"/>
      <c r="J38869" s="7"/>
      <c r="K38869" s="7"/>
      <c r="N38869" s="7"/>
    </row>
    <row r="38870" spans="4:14" s="1" customFormat="1">
      <c r="D38870" s="32"/>
      <c r="G38870" s="32"/>
      <c r="I38870" s="7"/>
      <c r="J38870" s="7"/>
      <c r="K38870" s="7"/>
      <c r="N38870" s="7"/>
    </row>
    <row r="38871" spans="4:14" s="1" customFormat="1">
      <c r="D38871" s="32"/>
      <c r="G38871" s="32"/>
      <c r="I38871" s="7"/>
      <c r="J38871" s="7"/>
      <c r="K38871" s="7"/>
      <c r="N38871" s="7"/>
    </row>
    <row r="38872" spans="4:14" s="1" customFormat="1">
      <c r="D38872" s="32"/>
      <c r="G38872" s="32"/>
      <c r="I38872" s="7"/>
      <c r="J38872" s="7"/>
      <c r="K38872" s="7"/>
      <c r="N38872" s="7"/>
    </row>
    <row r="38873" spans="4:14" s="1" customFormat="1">
      <c r="D38873" s="32"/>
      <c r="G38873" s="32"/>
      <c r="I38873" s="7"/>
      <c r="J38873" s="7"/>
      <c r="K38873" s="7"/>
      <c r="N38873" s="7"/>
    </row>
    <row r="38874" spans="4:14" s="1" customFormat="1">
      <c r="D38874" s="32"/>
      <c r="G38874" s="32"/>
      <c r="I38874" s="7"/>
      <c r="J38874" s="7"/>
      <c r="K38874" s="7"/>
      <c r="N38874" s="7"/>
    </row>
    <row r="38875" spans="4:14" s="1" customFormat="1">
      <c r="D38875" s="32"/>
      <c r="G38875" s="32"/>
      <c r="I38875" s="7"/>
      <c r="J38875" s="7"/>
      <c r="K38875" s="7"/>
      <c r="N38875" s="7"/>
    </row>
    <row r="38876" spans="4:14" s="1" customFormat="1">
      <c r="D38876" s="32"/>
      <c r="G38876" s="32"/>
      <c r="I38876" s="7"/>
      <c r="J38876" s="7"/>
      <c r="K38876" s="7"/>
      <c r="N38876" s="7"/>
    </row>
    <row r="38877" spans="4:14" s="1" customFormat="1">
      <c r="D38877" s="32"/>
      <c r="G38877" s="32"/>
      <c r="I38877" s="7"/>
      <c r="J38877" s="7"/>
      <c r="K38877" s="7"/>
      <c r="N38877" s="7"/>
    </row>
    <row r="38878" spans="4:14" s="1" customFormat="1">
      <c r="D38878" s="32"/>
      <c r="G38878" s="32"/>
      <c r="I38878" s="7"/>
      <c r="J38878" s="7"/>
      <c r="K38878" s="7"/>
      <c r="N38878" s="7"/>
    </row>
    <row r="38879" spans="4:14" s="1" customFormat="1">
      <c r="D38879" s="32"/>
      <c r="G38879" s="32"/>
      <c r="I38879" s="7"/>
      <c r="J38879" s="7"/>
      <c r="K38879" s="7"/>
      <c r="N38879" s="7"/>
    </row>
    <row r="38880" spans="4:14" s="1" customFormat="1">
      <c r="D38880" s="32"/>
      <c r="G38880" s="32"/>
      <c r="I38880" s="7"/>
      <c r="J38880" s="7"/>
      <c r="K38880" s="7"/>
      <c r="N38880" s="7"/>
    </row>
    <row r="38881" spans="4:14" s="1" customFormat="1">
      <c r="D38881" s="32"/>
      <c r="G38881" s="32"/>
      <c r="I38881" s="7"/>
      <c r="J38881" s="7"/>
      <c r="K38881" s="7"/>
      <c r="N38881" s="7"/>
    </row>
    <row r="38882" spans="4:14" s="1" customFormat="1">
      <c r="D38882" s="32"/>
      <c r="G38882" s="32"/>
      <c r="I38882" s="7"/>
      <c r="J38882" s="7"/>
      <c r="K38882" s="7"/>
      <c r="N38882" s="7"/>
    </row>
    <row r="38883" spans="4:14" s="1" customFormat="1">
      <c r="D38883" s="32"/>
      <c r="G38883" s="32"/>
      <c r="I38883" s="7"/>
      <c r="J38883" s="7"/>
      <c r="K38883" s="7"/>
      <c r="N38883" s="7"/>
    </row>
    <row r="38884" spans="4:14" s="1" customFormat="1">
      <c r="D38884" s="32"/>
      <c r="G38884" s="32"/>
      <c r="I38884" s="7"/>
      <c r="J38884" s="7"/>
      <c r="K38884" s="7"/>
      <c r="N38884" s="7"/>
    </row>
    <row r="38885" spans="4:14" s="1" customFormat="1">
      <c r="D38885" s="32"/>
      <c r="G38885" s="32"/>
      <c r="I38885" s="7"/>
      <c r="J38885" s="7"/>
      <c r="K38885" s="7"/>
      <c r="N38885" s="7"/>
    </row>
    <row r="38886" spans="4:14" s="1" customFormat="1">
      <c r="D38886" s="32"/>
      <c r="G38886" s="32"/>
      <c r="I38886" s="7"/>
      <c r="J38886" s="7"/>
      <c r="K38886" s="7"/>
      <c r="N38886" s="7"/>
    </row>
    <row r="38887" spans="4:14" s="1" customFormat="1">
      <c r="D38887" s="32"/>
      <c r="G38887" s="32"/>
      <c r="I38887" s="7"/>
      <c r="J38887" s="7"/>
      <c r="K38887" s="7"/>
      <c r="N38887" s="7"/>
    </row>
    <row r="38888" spans="4:14" s="1" customFormat="1">
      <c r="D38888" s="32"/>
      <c r="G38888" s="32"/>
      <c r="I38888" s="7"/>
      <c r="J38888" s="7"/>
      <c r="K38888" s="7"/>
      <c r="N38888" s="7"/>
    </row>
    <row r="38889" spans="4:14" s="1" customFormat="1">
      <c r="D38889" s="32"/>
      <c r="G38889" s="32"/>
      <c r="I38889" s="7"/>
      <c r="J38889" s="7"/>
      <c r="K38889" s="7"/>
      <c r="N38889" s="7"/>
    </row>
    <row r="38890" spans="4:14" s="1" customFormat="1">
      <c r="D38890" s="32"/>
      <c r="G38890" s="32"/>
      <c r="I38890" s="7"/>
      <c r="J38890" s="7"/>
      <c r="K38890" s="7"/>
      <c r="N38890" s="7"/>
    </row>
    <row r="38891" spans="4:14" s="1" customFormat="1">
      <c r="D38891" s="32"/>
      <c r="G38891" s="32"/>
      <c r="I38891" s="7"/>
      <c r="J38891" s="7"/>
      <c r="K38891" s="7"/>
      <c r="N38891" s="7"/>
    </row>
    <row r="38892" spans="4:14" s="1" customFormat="1">
      <c r="D38892" s="32"/>
      <c r="G38892" s="32"/>
      <c r="I38892" s="7"/>
      <c r="J38892" s="7"/>
      <c r="K38892" s="7"/>
      <c r="N38892" s="7"/>
    </row>
    <row r="38893" spans="4:14" s="1" customFormat="1">
      <c r="D38893" s="32"/>
      <c r="G38893" s="32"/>
      <c r="I38893" s="7"/>
      <c r="J38893" s="7"/>
      <c r="K38893" s="7"/>
      <c r="N38893" s="7"/>
    </row>
    <row r="38894" spans="4:14" s="1" customFormat="1">
      <c r="D38894" s="32"/>
      <c r="G38894" s="32"/>
      <c r="I38894" s="7"/>
      <c r="J38894" s="7"/>
      <c r="K38894" s="7"/>
      <c r="N38894" s="7"/>
    </row>
    <row r="38895" spans="4:14" s="1" customFormat="1">
      <c r="D38895" s="32"/>
      <c r="G38895" s="32"/>
      <c r="I38895" s="7"/>
      <c r="J38895" s="7"/>
      <c r="K38895" s="7"/>
      <c r="N38895" s="7"/>
    </row>
    <row r="38896" spans="4:14" s="1" customFormat="1">
      <c r="D38896" s="32"/>
      <c r="G38896" s="32"/>
      <c r="I38896" s="7"/>
      <c r="J38896" s="7"/>
      <c r="K38896" s="7"/>
      <c r="N38896" s="7"/>
    </row>
    <row r="38897" spans="4:14" s="1" customFormat="1">
      <c r="D38897" s="32"/>
      <c r="G38897" s="32"/>
      <c r="I38897" s="7"/>
      <c r="J38897" s="7"/>
      <c r="K38897" s="7"/>
      <c r="N38897" s="7"/>
    </row>
    <row r="38898" spans="4:14" s="1" customFormat="1">
      <c r="D38898" s="32"/>
      <c r="G38898" s="32"/>
      <c r="I38898" s="7"/>
      <c r="J38898" s="7"/>
      <c r="K38898" s="7"/>
      <c r="N38898" s="7"/>
    </row>
    <row r="38899" spans="4:14" s="1" customFormat="1">
      <c r="D38899" s="32"/>
      <c r="G38899" s="32"/>
      <c r="I38899" s="7"/>
      <c r="J38899" s="7"/>
      <c r="K38899" s="7"/>
      <c r="N38899" s="7"/>
    </row>
    <row r="38900" spans="4:14" s="1" customFormat="1">
      <c r="D38900" s="32"/>
      <c r="G38900" s="32"/>
      <c r="I38900" s="7"/>
      <c r="J38900" s="7"/>
      <c r="K38900" s="7"/>
      <c r="N38900" s="7"/>
    </row>
    <row r="38901" spans="4:14" s="1" customFormat="1">
      <c r="D38901" s="32"/>
      <c r="G38901" s="32"/>
      <c r="I38901" s="7"/>
      <c r="J38901" s="7"/>
      <c r="K38901" s="7"/>
      <c r="N38901" s="7"/>
    </row>
    <row r="38902" spans="4:14" s="1" customFormat="1">
      <c r="D38902" s="32"/>
      <c r="G38902" s="32"/>
      <c r="I38902" s="7"/>
      <c r="J38902" s="7"/>
      <c r="K38902" s="7"/>
      <c r="N38902" s="7"/>
    </row>
    <row r="38903" spans="4:14" s="1" customFormat="1">
      <c r="D38903" s="32"/>
      <c r="G38903" s="32"/>
      <c r="I38903" s="7"/>
      <c r="J38903" s="7"/>
      <c r="K38903" s="7"/>
      <c r="N38903" s="7"/>
    </row>
    <row r="38904" spans="4:14" s="1" customFormat="1">
      <c r="D38904" s="32"/>
      <c r="G38904" s="32"/>
      <c r="I38904" s="7"/>
      <c r="J38904" s="7"/>
      <c r="K38904" s="7"/>
      <c r="N38904" s="7"/>
    </row>
    <row r="38905" spans="4:14" s="1" customFormat="1">
      <c r="D38905" s="32"/>
      <c r="G38905" s="32"/>
      <c r="I38905" s="7"/>
      <c r="J38905" s="7"/>
      <c r="K38905" s="7"/>
      <c r="N38905" s="7"/>
    </row>
    <row r="38906" spans="4:14" s="1" customFormat="1">
      <c r="D38906" s="32"/>
      <c r="G38906" s="32"/>
      <c r="I38906" s="7"/>
      <c r="J38906" s="7"/>
      <c r="K38906" s="7"/>
      <c r="N38906" s="7"/>
    </row>
    <row r="38907" spans="4:14" s="1" customFormat="1">
      <c r="D38907" s="32"/>
      <c r="G38907" s="32"/>
      <c r="I38907" s="7"/>
      <c r="J38907" s="7"/>
      <c r="K38907" s="7"/>
      <c r="N38907" s="7"/>
    </row>
    <row r="38908" spans="4:14" s="1" customFormat="1">
      <c r="D38908" s="32"/>
      <c r="G38908" s="32"/>
      <c r="I38908" s="7"/>
      <c r="J38908" s="7"/>
      <c r="K38908" s="7"/>
      <c r="N38908" s="7"/>
    </row>
    <row r="38909" spans="4:14" s="1" customFormat="1">
      <c r="D38909" s="32"/>
      <c r="G38909" s="32"/>
      <c r="I38909" s="7"/>
      <c r="J38909" s="7"/>
      <c r="K38909" s="7"/>
      <c r="N38909" s="7"/>
    </row>
    <row r="38910" spans="4:14" s="1" customFormat="1">
      <c r="D38910" s="32"/>
      <c r="G38910" s="32"/>
      <c r="I38910" s="7"/>
      <c r="J38910" s="7"/>
      <c r="K38910" s="7"/>
      <c r="N38910" s="7"/>
    </row>
    <row r="38911" spans="4:14" s="1" customFormat="1">
      <c r="D38911" s="32"/>
      <c r="G38911" s="32"/>
      <c r="I38911" s="7"/>
      <c r="J38911" s="7"/>
      <c r="K38911" s="7"/>
      <c r="N38911" s="7"/>
    </row>
    <row r="38912" spans="4:14" s="1" customFormat="1">
      <c r="D38912" s="32"/>
      <c r="G38912" s="32"/>
      <c r="I38912" s="7"/>
      <c r="J38912" s="7"/>
      <c r="K38912" s="7"/>
      <c r="N38912" s="7"/>
    </row>
    <row r="38913" spans="4:14" s="1" customFormat="1">
      <c r="D38913" s="32"/>
      <c r="G38913" s="32"/>
      <c r="I38913" s="7"/>
      <c r="J38913" s="7"/>
      <c r="K38913" s="7"/>
      <c r="N38913" s="7"/>
    </row>
    <row r="38914" spans="4:14" s="1" customFormat="1">
      <c r="D38914" s="32"/>
      <c r="G38914" s="32"/>
      <c r="I38914" s="7"/>
      <c r="J38914" s="7"/>
      <c r="K38914" s="7"/>
      <c r="N38914" s="7"/>
    </row>
    <row r="38915" spans="4:14" s="1" customFormat="1">
      <c r="D38915" s="32"/>
      <c r="G38915" s="32"/>
      <c r="I38915" s="7"/>
      <c r="J38915" s="7"/>
      <c r="K38915" s="7"/>
      <c r="N38915" s="7"/>
    </row>
    <row r="38916" spans="4:14" s="1" customFormat="1">
      <c r="D38916" s="32"/>
      <c r="G38916" s="32"/>
      <c r="I38916" s="7"/>
      <c r="J38916" s="7"/>
      <c r="K38916" s="7"/>
      <c r="N38916" s="7"/>
    </row>
    <row r="38917" spans="4:14" s="1" customFormat="1">
      <c r="D38917" s="32"/>
      <c r="G38917" s="32"/>
      <c r="I38917" s="7"/>
      <c r="J38917" s="7"/>
      <c r="K38917" s="7"/>
      <c r="N38917" s="7"/>
    </row>
    <row r="38918" spans="4:14" s="1" customFormat="1">
      <c r="D38918" s="32"/>
      <c r="G38918" s="32"/>
      <c r="I38918" s="7"/>
      <c r="J38918" s="7"/>
      <c r="K38918" s="7"/>
      <c r="N38918" s="7"/>
    </row>
    <row r="38919" spans="4:14" s="1" customFormat="1">
      <c r="D38919" s="32"/>
      <c r="G38919" s="32"/>
      <c r="I38919" s="7"/>
      <c r="J38919" s="7"/>
      <c r="K38919" s="7"/>
      <c r="N38919" s="7"/>
    </row>
    <row r="38920" spans="4:14" s="1" customFormat="1">
      <c r="D38920" s="32"/>
      <c r="G38920" s="32"/>
      <c r="I38920" s="7"/>
      <c r="J38920" s="7"/>
      <c r="K38920" s="7"/>
      <c r="N38920" s="7"/>
    </row>
    <row r="38921" spans="4:14" s="1" customFormat="1">
      <c r="D38921" s="32"/>
      <c r="G38921" s="32"/>
      <c r="I38921" s="7"/>
      <c r="J38921" s="7"/>
      <c r="K38921" s="7"/>
      <c r="N38921" s="7"/>
    </row>
    <row r="38922" spans="4:14" s="1" customFormat="1">
      <c r="D38922" s="32"/>
      <c r="G38922" s="32"/>
      <c r="I38922" s="7"/>
      <c r="J38922" s="7"/>
      <c r="K38922" s="7"/>
      <c r="N38922" s="7"/>
    </row>
    <row r="38923" spans="4:14" s="1" customFormat="1">
      <c r="D38923" s="32"/>
      <c r="G38923" s="32"/>
      <c r="I38923" s="7"/>
      <c r="J38923" s="7"/>
      <c r="K38923" s="7"/>
      <c r="N38923" s="7"/>
    </row>
    <row r="38924" spans="4:14" s="1" customFormat="1">
      <c r="D38924" s="32"/>
      <c r="G38924" s="32"/>
      <c r="I38924" s="7"/>
      <c r="J38924" s="7"/>
      <c r="K38924" s="7"/>
      <c r="N38924" s="7"/>
    </row>
    <row r="38925" spans="4:14" s="1" customFormat="1">
      <c r="D38925" s="32"/>
      <c r="G38925" s="32"/>
      <c r="I38925" s="7"/>
      <c r="J38925" s="7"/>
      <c r="K38925" s="7"/>
      <c r="N38925" s="7"/>
    </row>
    <row r="38926" spans="4:14" s="1" customFormat="1">
      <c r="D38926" s="32"/>
      <c r="G38926" s="32"/>
      <c r="I38926" s="7"/>
      <c r="J38926" s="7"/>
      <c r="K38926" s="7"/>
      <c r="N38926" s="7"/>
    </row>
    <row r="38927" spans="4:14" s="1" customFormat="1">
      <c r="D38927" s="32"/>
      <c r="G38927" s="32"/>
      <c r="I38927" s="7"/>
      <c r="J38927" s="7"/>
      <c r="K38927" s="7"/>
      <c r="N38927" s="7"/>
    </row>
    <row r="38928" spans="4:14" s="1" customFormat="1">
      <c r="D38928" s="32"/>
      <c r="G38928" s="32"/>
      <c r="I38928" s="7"/>
      <c r="J38928" s="7"/>
      <c r="K38928" s="7"/>
      <c r="N38928" s="7"/>
    </row>
    <row r="38929" spans="4:14" s="1" customFormat="1">
      <c r="D38929" s="32"/>
      <c r="G38929" s="32"/>
      <c r="I38929" s="7"/>
      <c r="J38929" s="7"/>
      <c r="K38929" s="7"/>
      <c r="N38929" s="7"/>
    </row>
    <row r="38930" spans="4:14" s="1" customFormat="1">
      <c r="D38930" s="32"/>
      <c r="G38930" s="32"/>
      <c r="I38930" s="7"/>
      <c r="J38930" s="7"/>
      <c r="K38930" s="7"/>
      <c r="N38930" s="7"/>
    </row>
    <row r="38931" spans="4:14" s="1" customFormat="1">
      <c r="D38931" s="32"/>
      <c r="G38931" s="32"/>
      <c r="I38931" s="7"/>
      <c r="J38931" s="7"/>
      <c r="K38931" s="7"/>
      <c r="N38931" s="7"/>
    </row>
    <row r="38932" spans="4:14" s="1" customFormat="1">
      <c r="D38932" s="32"/>
      <c r="G38932" s="32"/>
      <c r="I38932" s="7"/>
      <c r="J38932" s="7"/>
      <c r="K38932" s="7"/>
      <c r="N38932" s="7"/>
    </row>
    <row r="38933" spans="4:14" s="1" customFormat="1">
      <c r="D38933" s="32"/>
      <c r="G38933" s="32"/>
      <c r="I38933" s="7"/>
      <c r="J38933" s="7"/>
      <c r="K38933" s="7"/>
      <c r="N38933" s="7"/>
    </row>
    <row r="38934" spans="4:14" s="1" customFormat="1">
      <c r="D38934" s="32"/>
      <c r="G38934" s="32"/>
      <c r="I38934" s="7"/>
      <c r="J38934" s="7"/>
      <c r="K38934" s="7"/>
      <c r="N38934" s="7"/>
    </row>
    <row r="38935" spans="4:14" s="1" customFormat="1">
      <c r="D38935" s="32"/>
      <c r="G38935" s="32"/>
      <c r="I38935" s="7"/>
      <c r="J38935" s="7"/>
      <c r="K38935" s="7"/>
      <c r="N38935" s="7"/>
    </row>
    <row r="38936" spans="4:14" s="1" customFormat="1">
      <c r="D38936" s="32"/>
      <c r="G38936" s="32"/>
      <c r="I38936" s="7"/>
      <c r="J38936" s="7"/>
      <c r="K38936" s="7"/>
      <c r="N38936" s="7"/>
    </row>
    <row r="38937" spans="4:14" s="1" customFormat="1">
      <c r="D38937" s="32"/>
      <c r="G38937" s="32"/>
      <c r="I38937" s="7"/>
      <c r="J38937" s="7"/>
      <c r="K38937" s="7"/>
      <c r="N38937" s="7"/>
    </row>
    <row r="38938" spans="4:14" s="1" customFormat="1">
      <c r="D38938" s="32"/>
      <c r="G38938" s="32"/>
      <c r="I38938" s="7"/>
      <c r="J38938" s="7"/>
      <c r="K38938" s="7"/>
      <c r="N38938" s="7"/>
    </row>
    <row r="38939" spans="4:14" s="1" customFormat="1">
      <c r="D38939" s="32"/>
      <c r="G38939" s="32"/>
      <c r="I38939" s="7"/>
      <c r="J38939" s="7"/>
      <c r="K38939" s="7"/>
      <c r="N38939" s="7"/>
    </row>
    <row r="38940" spans="4:14" s="1" customFormat="1">
      <c r="D38940" s="32"/>
      <c r="G38940" s="32"/>
      <c r="I38940" s="7"/>
      <c r="J38940" s="7"/>
      <c r="K38940" s="7"/>
      <c r="N38940" s="7"/>
    </row>
    <row r="38941" spans="4:14" s="1" customFormat="1">
      <c r="D38941" s="32"/>
      <c r="G38941" s="32"/>
      <c r="I38941" s="7"/>
      <c r="J38941" s="7"/>
      <c r="K38941" s="7"/>
      <c r="N38941" s="7"/>
    </row>
    <row r="38942" spans="4:14" s="1" customFormat="1">
      <c r="D38942" s="32"/>
      <c r="G38942" s="32"/>
      <c r="I38942" s="7"/>
      <c r="J38942" s="7"/>
      <c r="K38942" s="7"/>
      <c r="N38942" s="7"/>
    </row>
    <row r="38943" spans="4:14" s="1" customFormat="1">
      <c r="D38943" s="32"/>
      <c r="G38943" s="32"/>
      <c r="I38943" s="7"/>
      <c r="J38943" s="7"/>
      <c r="K38943" s="7"/>
      <c r="N38943" s="7"/>
    </row>
    <row r="38944" spans="4:14" s="1" customFormat="1">
      <c r="D38944" s="32"/>
      <c r="G38944" s="32"/>
      <c r="I38944" s="7"/>
      <c r="J38944" s="7"/>
      <c r="K38944" s="7"/>
      <c r="N38944" s="7"/>
    </row>
    <row r="38945" spans="4:14" s="1" customFormat="1">
      <c r="D38945" s="32"/>
      <c r="G38945" s="32"/>
      <c r="I38945" s="7"/>
      <c r="J38945" s="7"/>
      <c r="K38945" s="7"/>
      <c r="N38945" s="7"/>
    </row>
    <row r="38946" spans="4:14" s="1" customFormat="1">
      <c r="D38946" s="32"/>
      <c r="G38946" s="32"/>
      <c r="I38946" s="7"/>
      <c r="J38946" s="7"/>
      <c r="K38946" s="7"/>
      <c r="N38946" s="7"/>
    </row>
    <row r="38947" spans="4:14" s="1" customFormat="1">
      <c r="D38947" s="32"/>
      <c r="G38947" s="32"/>
      <c r="I38947" s="7"/>
      <c r="J38947" s="7"/>
      <c r="K38947" s="7"/>
      <c r="N38947" s="7"/>
    </row>
    <row r="38948" spans="4:14" s="1" customFormat="1">
      <c r="D38948" s="32"/>
      <c r="G38948" s="32"/>
      <c r="I38948" s="7"/>
      <c r="J38948" s="7"/>
      <c r="K38948" s="7"/>
      <c r="N38948" s="7"/>
    </row>
    <row r="38949" spans="4:14" s="1" customFormat="1">
      <c r="D38949" s="32"/>
      <c r="G38949" s="32"/>
      <c r="I38949" s="7"/>
      <c r="J38949" s="7"/>
      <c r="K38949" s="7"/>
      <c r="N38949" s="7"/>
    </row>
    <row r="38950" spans="4:14" s="1" customFormat="1">
      <c r="D38950" s="32"/>
      <c r="G38950" s="32"/>
      <c r="I38950" s="7"/>
      <c r="J38950" s="7"/>
      <c r="K38950" s="7"/>
      <c r="N38950" s="7"/>
    </row>
    <row r="38951" spans="4:14" s="1" customFormat="1">
      <c r="D38951" s="32"/>
      <c r="G38951" s="32"/>
      <c r="I38951" s="7"/>
      <c r="J38951" s="7"/>
      <c r="K38951" s="7"/>
      <c r="N38951" s="7"/>
    </row>
    <row r="38952" spans="4:14" s="1" customFormat="1">
      <c r="D38952" s="32"/>
      <c r="G38952" s="32"/>
      <c r="I38952" s="7"/>
      <c r="J38952" s="7"/>
      <c r="K38952" s="7"/>
      <c r="N38952" s="7"/>
    </row>
    <row r="38953" spans="4:14" s="1" customFormat="1">
      <c r="D38953" s="32"/>
      <c r="G38953" s="32"/>
      <c r="I38953" s="7"/>
      <c r="J38953" s="7"/>
      <c r="K38953" s="7"/>
      <c r="N38953" s="7"/>
    </row>
    <row r="38954" spans="4:14" s="1" customFormat="1">
      <c r="D38954" s="32"/>
      <c r="G38954" s="32"/>
      <c r="I38954" s="7"/>
      <c r="J38954" s="7"/>
      <c r="K38954" s="7"/>
      <c r="N38954" s="7"/>
    </row>
    <row r="38955" spans="4:14" s="1" customFormat="1">
      <c r="D38955" s="32"/>
      <c r="G38955" s="32"/>
      <c r="I38955" s="7"/>
      <c r="J38955" s="7"/>
      <c r="K38955" s="7"/>
      <c r="N38955" s="7"/>
    </row>
    <row r="38956" spans="4:14" s="1" customFormat="1">
      <c r="D38956" s="32"/>
      <c r="G38956" s="32"/>
      <c r="I38956" s="7"/>
      <c r="J38956" s="7"/>
      <c r="K38956" s="7"/>
      <c r="N38956" s="7"/>
    </row>
    <row r="38957" spans="4:14" s="1" customFormat="1">
      <c r="D38957" s="32"/>
      <c r="G38957" s="32"/>
      <c r="I38957" s="7"/>
      <c r="J38957" s="7"/>
      <c r="K38957" s="7"/>
      <c r="N38957" s="7"/>
    </row>
    <row r="38958" spans="4:14" s="1" customFormat="1">
      <c r="D38958" s="32"/>
      <c r="G38958" s="32"/>
      <c r="I38958" s="7"/>
      <c r="J38958" s="7"/>
      <c r="K38958" s="7"/>
      <c r="N38958" s="7"/>
    </row>
    <row r="38959" spans="4:14" s="1" customFormat="1">
      <c r="D38959" s="32"/>
      <c r="G38959" s="32"/>
      <c r="I38959" s="7"/>
      <c r="J38959" s="7"/>
      <c r="K38959" s="7"/>
      <c r="N38959" s="7"/>
    </row>
    <row r="38960" spans="4:14" s="1" customFormat="1">
      <c r="D38960" s="32"/>
      <c r="G38960" s="32"/>
      <c r="I38960" s="7"/>
      <c r="J38960" s="7"/>
      <c r="K38960" s="7"/>
      <c r="N38960" s="7"/>
    </row>
    <row r="38961" spans="4:14" s="1" customFormat="1">
      <c r="D38961" s="32"/>
      <c r="G38961" s="32"/>
      <c r="I38961" s="7"/>
      <c r="J38961" s="7"/>
      <c r="K38961" s="7"/>
      <c r="N38961" s="7"/>
    </row>
    <row r="38962" spans="4:14" s="1" customFormat="1">
      <c r="D38962" s="32"/>
      <c r="G38962" s="32"/>
      <c r="I38962" s="7"/>
      <c r="J38962" s="7"/>
      <c r="K38962" s="7"/>
      <c r="N38962" s="7"/>
    </row>
    <row r="38963" spans="4:14" s="1" customFormat="1">
      <c r="D38963" s="32"/>
      <c r="G38963" s="32"/>
      <c r="I38963" s="7"/>
      <c r="J38963" s="7"/>
      <c r="K38963" s="7"/>
      <c r="N38963" s="7"/>
    </row>
    <row r="38964" spans="4:14" s="1" customFormat="1">
      <c r="D38964" s="32"/>
      <c r="G38964" s="32"/>
      <c r="I38964" s="7"/>
      <c r="J38964" s="7"/>
      <c r="K38964" s="7"/>
      <c r="N38964" s="7"/>
    </row>
    <row r="38965" spans="4:14" s="1" customFormat="1">
      <c r="D38965" s="32"/>
      <c r="G38965" s="32"/>
      <c r="I38965" s="7"/>
      <c r="J38965" s="7"/>
      <c r="K38965" s="7"/>
      <c r="N38965" s="7"/>
    </row>
    <row r="38966" spans="4:14" s="1" customFormat="1">
      <c r="D38966" s="32"/>
      <c r="G38966" s="32"/>
      <c r="I38966" s="7"/>
      <c r="J38966" s="7"/>
      <c r="K38966" s="7"/>
      <c r="N38966" s="7"/>
    </row>
    <row r="38967" spans="4:14" s="1" customFormat="1">
      <c r="D38967" s="32"/>
      <c r="G38967" s="32"/>
      <c r="I38967" s="7"/>
      <c r="J38967" s="7"/>
      <c r="K38967" s="7"/>
      <c r="N38967" s="7"/>
    </row>
    <row r="38968" spans="4:14" s="1" customFormat="1">
      <c r="D38968" s="32"/>
      <c r="G38968" s="32"/>
      <c r="I38968" s="7"/>
      <c r="J38968" s="7"/>
      <c r="K38968" s="7"/>
      <c r="N38968" s="7"/>
    </row>
    <row r="38969" spans="4:14" s="1" customFormat="1">
      <c r="D38969" s="32"/>
      <c r="G38969" s="32"/>
      <c r="I38969" s="7"/>
      <c r="J38969" s="7"/>
      <c r="K38969" s="7"/>
      <c r="N38969" s="7"/>
    </row>
    <row r="38970" spans="4:14" s="1" customFormat="1">
      <c r="D38970" s="32"/>
      <c r="G38970" s="32"/>
      <c r="I38970" s="7"/>
      <c r="J38970" s="7"/>
      <c r="K38970" s="7"/>
      <c r="N38970" s="7"/>
    </row>
    <row r="38971" spans="4:14" s="1" customFormat="1">
      <c r="D38971" s="32"/>
      <c r="G38971" s="32"/>
      <c r="I38971" s="7"/>
      <c r="J38971" s="7"/>
      <c r="K38971" s="7"/>
      <c r="N38971" s="7"/>
    </row>
    <row r="38972" spans="4:14" s="1" customFormat="1">
      <c r="D38972" s="32"/>
      <c r="G38972" s="32"/>
      <c r="I38972" s="7"/>
      <c r="J38972" s="7"/>
      <c r="K38972" s="7"/>
      <c r="N38972" s="7"/>
    </row>
    <row r="38973" spans="4:14" s="1" customFormat="1">
      <c r="D38973" s="32"/>
      <c r="G38973" s="32"/>
      <c r="I38973" s="7"/>
      <c r="J38973" s="7"/>
      <c r="K38973" s="7"/>
      <c r="N38973" s="7"/>
    </row>
    <row r="38974" spans="4:14" s="1" customFormat="1">
      <c r="D38974" s="32"/>
      <c r="G38974" s="32"/>
      <c r="I38974" s="7"/>
      <c r="J38974" s="7"/>
      <c r="K38974" s="7"/>
      <c r="N38974" s="7"/>
    </row>
    <row r="38975" spans="4:14" s="1" customFormat="1">
      <c r="D38975" s="32"/>
      <c r="G38975" s="32"/>
      <c r="I38975" s="7"/>
      <c r="J38975" s="7"/>
      <c r="K38975" s="7"/>
      <c r="N38975" s="7"/>
    </row>
    <row r="38976" spans="4:14" s="1" customFormat="1">
      <c r="D38976" s="32"/>
      <c r="G38976" s="32"/>
      <c r="I38976" s="7"/>
      <c r="J38976" s="7"/>
      <c r="K38976" s="7"/>
      <c r="N38976" s="7"/>
    </row>
    <row r="38977" spans="4:14" s="1" customFormat="1">
      <c r="D38977" s="32"/>
      <c r="G38977" s="32"/>
      <c r="I38977" s="7"/>
      <c r="J38977" s="7"/>
      <c r="K38977" s="7"/>
      <c r="N38977" s="7"/>
    </row>
    <row r="38978" spans="4:14" s="1" customFormat="1">
      <c r="D38978" s="32"/>
      <c r="G38978" s="32"/>
      <c r="I38978" s="7"/>
      <c r="J38978" s="7"/>
      <c r="K38978" s="7"/>
      <c r="N38978" s="7"/>
    </row>
    <row r="38979" spans="4:14" s="1" customFormat="1">
      <c r="D38979" s="32"/>
      <c r="G38979" s="32"/>
      <c r="I38979" s="7"/>
      <c r="J38979" s="7"/>
      <c r="K38979" s="7"/>
      <c r="N38979" s="7"/>
    </row>
    <row r="38980" spans="4:14" s="1" customFormat="1">
      <c r="D38980" s="32"/>
      <c r="G38980" s="32"/>
      <c r="I38980" s="7"/>
      <c r="J38980" s="7"/>
      <c r="K38980" s="7"/>
      <c r="N38980" s="7"/>
    </row>
    <row r="38981" spans="4:14" s="1" customFormat="1">
      <c r="D38981" s="32"/>
      <c r="G38981" s="32"/>
      <c r="I38981" s="7"/>
      <c r="J38981" s="7"/>
      <c r="K38981" s="7"/>
      <c r="N38981" s="7"/>
    </row>
    <row r="38982" spans="4:14" s="1" customFormat="1">
      <c r="D38982" s="32"/>
      <c r="G38982" s="32"/>
      <c r="I38982" s="7"/>
      <c r="J38982" s="7"/>
      <c r="K38982" s="7"/>
      <c r="N38982" s="7"/>
    </row>
    <row r="38983" spans="4:14" s="1" customFormat="1">
      <c r="D38983" s="32"/>
      <c r="G38983" s="32"/>
      <c r="I38983" s="7"/>
      <c r="J38983" s="7"/>
      <c r="K38983" s="7"/>
      <c r="N38983" s="7"/>
    </row>
    <row r="38984" spans="4:14" s="1" customFormat="1">
      <c r="D38984" s="32"/>
      <c r="G38984" s="32"/>
      <c r="I38984" s="7"/>
      <c r="J38984" s="7"/>
      <c r="K38984" s="7"/>
      <c r="N38984" s="7"/>
    </row>
    <row r="38985" spans="4:14" s="1" customFormat="1">
      <c r="D38985" s="32"/>
      <c r="G38985" s="32"/>
      <c r="I38985" s="7"/>
      <c r="J38985" s="7"/>
      <c r="K38985" s="7"/>
      <c r="N38985" s="7"/>
    </row>
    <row r="38986" spans="4:14" s="1" customFormat="1">
      <c r="D38986" s="32"/>
      <c r="G38986" s="32"/>
      <c r="I38986" s="7"/>
      <c r="J38986" s="7"/>
      <c r="K38986" s="7"/>
      <c r="N38986" s="7"/>
    </row>
    <row r="38987" spans="4:14" s="1" customFormat="1">
      <c r="D38987" s="32"/>
      <c r="G38987" s="32"/>
      <c r="I38987" s="7"/>
      <c r="J38987" s="7"/>
      <c r="K38987" s="7"/>
      <c r="N38987" s="7"/>
    </row>
    <row r="38988" spans="4:14" s="1" customFormat="1">
      <c r="D38988" s="32"/>
      <c r="G38988" s="32"/>
      <c r="I38988" s="7"/>
      <c r="J38988" s="7"/>
      <c r="K38988" s="7"/>
      <c r="N38988" s="7"/>
    </row>
    <row r="38989" spans="4:14" s="1" customFormat="1">
      <c r="D38989" s="32"/>
      <c r="G38989" s="32"/>
      <c r="I38989" s="7"/>
      <c r="J38989" s="7"/>
      <c r="K38989" s="7"/>
      <c r="N38989" s="7"/>
    </row>
    <row r="38990" spans="4:14" s="1" customFormat="1">
      <c r="D38990" s="32"/>
      <c r="G38990" s="32"/>
      <c r="I38990" s="7"/>
      <c r="J38990" s="7"/>
      <c r="K38990" s="7"/>
      <c r="N38990" s="7"/>
    </row>
    <row r="38991" spans="4:14" s="1" customFormat="1">
      <c r="D38991" s="32"/>
      <c r="G38991" s="32"/>
      <c r="I38991" s="7"/>
      <c r="J38991" s="7"/>
      <c r="K38991" s="7"/>
      <c r="N38991" s="7"/>
    </row>
    <row r="38992" spans="4:14" s="1" customFormat="1">
      <c r="D38992" s="32"/>
      <c r="G38992" s="32"/>
      <c r="I38992" s="7"/>
      <c r="J38992" s="7"/>
      <c r="K38992" s="7"/>
      <c r="N38992" s="7"/>
    </row>
    <row r="38993" spans="4:14" s="1" customFormat="1">
      <c r="D38993" s="32"/>
      <c r="G38993" s="32"/>
      <c r="I38993" s="7"/>
      <c r="J38993" s="7"/>
      <c r="K38993" s="7"/>
      <c r="N38993" s="7"/>
    </row>
    <row r="38994" spans="4:14" s="1" customFormat="1">
      <c r="D38994" s="32"/>
      <c r="G38994" s="32"/>
      <c r="I38994" s="7"/>
      <c r="J38994" s="7"/>
      <c r="K38994" s="7"/>
      <c r="N38994" s="7"/>
    </row>
    <row r="38995" spans="4:14" s="1" customFormat="1">
      <c r="D38995" s="32"/>
      <c r="G38995" s="32"/>
      <c r="I38995" s="7"/>
      <c r="J38995" s="7"/>
      <c r="K38995" s="7"/>
      <c r="N38995" s="7"/>
    </row>
    <row r="38996" spans="4:14" s="1" customFormat="1">
      <c r="D38996" s="32"/>
      <c r="G38996" s="32"/>
      <c r="I38996" s="7"/>
      <c r="J38996" s="7"/>
      <c r="K38996" s="7"/>
      <c r="N38996" s="7"/>
    </row>
    <row r="38997" spans="4:14" s="1" customFormat="1">
      <c r="D38997" s="32"/>
      <c r="G38997" s="32"/>
      <c r="I38997" s="7"/>
      <c r="J38997" s="7"/>
      <c r="K38997" s="7"/>
      <c r="N38997" s="7"/>
    </row>
    <row r="38998" spans="4:14" s="1" customFormat="1">
      <c r="D38998" s="32"/>
      <c r="G38998" s="32"/>
      <c r="I38998" s="7"/>
      <c r="J38998" s="7"/>
      <c r="K38998" s="7"/>
      <c r="N38998" s="7"/>
    </row>
    <row r="38999" spans="4:14" s="1" customFormat="1">
      <c r="D38999" s="32"/>
      <c r="G38999" s="32"/>
      <c r="I38999" s="7"/>
      <c r="J38999" s="7"/>
      <c r="K38999" s="7"/>
      <c r="N38999" s="7"/>
    </row>
    <row r="39000" spans="4:14" s="1" customFormat="1">
      <c r="D39000" s="32"/>
      <c r="G39000" s="32"/>
      <c r="I39000" s="7"/>
      <c r="J39000" s="7"/>
      <c r="K39000" s="7"/>
      <c r="N39000" s="7"/>
    </row>
    <row r="39001" spans="4:14" s="1" customFormat="1">
      <c r="D39001" s="32"/>
      <c r="G39001" s="32"/>
      <c r="I39001" s="7"/>
      <c r="J39001" s="7"/>
      <c r="K39001" s="7"/>
      <c r="N39001" s="7"/>
    </row>
    <row r="39002" spans="4:14" s="1" customFormat="1">
      <c r="D39002" s="32"/>
      <c r="G39002" s="32"/>
      <c r="I39002" s="7"/>
      <c r="J39002" s="7"/>
      <c r="K39002" s="7"/>
      <c r="N39002" s="7"/>
    </row>
    <row r="39003" spans="4:14" s="1" customFormat="1">
      <c r="D39003" s="32"/>
      <c r="G39003" s="32"/>
      <c r="I39003" s="7"/>
      <c r="J39003" s="7"/>
      <c r="K39003" s="7"/>
      <c r="N39003" s="7"/>
    </row>
    <row r="39004" spans="4:14" s="1" customFormat="1">
      <c r="D39004" s="32"/>
      <c r="G39004" s="32"/>
      <c r="I39004" s="7"/>
      <c r="J39004" s="7"/>
      <c r="K39004" s="7"/>
      <c r="N39004" s="7"/>
    </row>
    <row r="39005" spans="4:14" s="1" customFormat="1">
      <c r="D39005" s="32"/>
      <c r="G39005" s="32"/>
      <c r="I39005" s="7"/>
      <c r="J39005" s="7"/>
      <c r="K39005" s="7"/>
      <c r="N39005" s="7"/>
    </row>
    <row r="39006" spans="4:14" s="1" customFormat="1">
      <c r="D39006" s="32"/>
      <c r="G39006" s="32"/>
      <c r="I39006" s="7"/>
      <c r="J39006" s="7"/>
      <c r="K39006" s="7"/>
      <c r="N39006" s="7"/>
    </row>
    <row r="39007" spans="4:14" s="1" customFormat="1">
      <c r="D39007" s="32"/>
      <c r="G39007" s="32"/>
      <c r="I39007" s="7"/>
      <c r="J39007" s="7"/>
      <c r="K39007" s="7"/>
      <c r="N39007" s="7"/>
    </row>
    <row r="39008" spans="4:14" s="1" customFormat="1">
      <c r="D39008" s="32"/>
      <c r="G39008" s="32"/>
      <c r="I39008" s="7"/>
      <c r="J39008" s="7"/>
      <c r="K39008" s="7"/>
      <c r="N39008" s="7"/>
    </row>
    <row r="39009" spans="4:14" s="1" customFormat="1">
      <c r="D39009" s="32"/>
      <c r="G39009" s="32"/>
      <c r="I39009" s="7"/>
      <c r="J39009" s="7"/>
      <c r="K39009" s="7"/>
      <c r="N39009" s="7"/>
    </row>
    <row r="39010" spans="4:14" s="1" customFormat="1">
      <c r="D39010" s="32"/>
      <c r="G39010" s="32"/>
      <c r="I39010" s="7"/>
      <c r="J39010" s="7"/>
      <c r="K39010" s="7"/>
      <c r="N39010" s="7"/>
    </row>
    <row r="39011" spans="4:14" s="1" customFormat="1">
      <c r="D39011" s="32"/>
      <c r="G39011" s="32"/>
      <c r="I39011" s="7"/>
      <c r="J39011" s="7"/>
      <c r="K39011" s="7"/>
      <c r="N39011" s="7"/>
    </row>
    <row r="39012" spans="4:14" s="1" customFormat="1">
      <c r="D39012" s="32"/>
      <c r="G39012" s="32"/>
      <c r="I39012" s="7"/>
      <c r="J39012" s="7"/>
      <c r="K39012" s="7"/>
      <c r="N39012" s="7"/>
    </row>
    <row r="39013" spans="4:14" s="1" customFormat="1">
      <c r="D39013" s="32"/>
      <c r="G39013" s="32"/>
      <c r="I39013" s="7"/>
      <c r="J39013" s="7"/>
      <c r="K39013" s="7"/>
      <c r="N39013" s="7"/>
    </row>
    <row r="39014" spans="4:14" s="1" customFormat="1">
      <c r="D39014" s="32"/>
      <c r="G39014" s="32"/>
      <c r="I39014" s="7"/>
      <c r="J39014" s="7"/>
      <c r="K39014" s="7"/>
      <c r="N39014" s="7"/>
    </row>
    <row r="39015" spans="4:14" s="1" customFormat="1">
      <c r="D39015" s="32"/>
      <c r="G39015" s="32"/>
      <c r="I39015" s="7"/>
      <c r="J39015" s="7"/>
      <c r="K39015" s="7"/>
      <c r="N39015" s="7"/>
    </row>
    <row r="39016" spans="4:14" s="1" customFormat="1">
      <c r="D39016" s="32"/>
      <c r="G39016" s="32"/>
      <c r="I39016" s="7"/>
      <c r="J39016" s="7"/>
      <c r="K39016" s="7"/>
      <c r="N39016" s="7"/>
    </row>
    <row r="39017" spans="4:14" s="1" customFormat="1">
      <c r="D39017" s="32"/>
      <c r="G39017" s="32"/>
      <c r="I39017" s="7"/>
      <c r="J39017" s="7"/>
      <c r="K39017" s="7"/>
      <c r="N39017" s="7"/>
    </row>
    <row r="39018" spans="4:14" s="1" customFormat="1">
      <c r="D39018" s="32"/>
      <c r="G39018" s="32"/>
      <c r="I39018" s="7"/>
      <c r="J39018" s="7"/>
      <c r="K39018" s="7"/>
      <c r="N39018" s="7"/>
    </row>
    <row r="39019" spans="4:14" s="1" customFormat="1">
      <c r="D39019" s="32"/>
      <c r="G39019" s="32"/>
      <c r="I39019" s="7"/>
      <c r="J39019" s="7"/>
      <c r="K39019" s="7"/>
      <c r="N39019" s="7"/>
    </row>
    <row r="39020" spans="4:14" s="1" customFormat="1">
      <c r="D39020" s="32"/>
      <c r="G39020" s="32"/>
      <c r="I39020" s="7"/>
      <c r="J39020" s="7"/>
      <c r="K39020" s="7"/>
      <c r="N39020" s="7"/>
    </row>
    <row r="39021" spans="4:14" s="1" customFormat="1">
      <c r="D39021" s="32"/>
      <c r="G39021" s="32"/>
      <c r="I39021" s="7"/>
      <c r="J39021" s="7"/>
      <c r="K39021" s="7"/>
      <c r="N39021" s="7"/>
    </row>
    <row r="39022" spans="4:14" s="1" customFormat="1">
      <c r="D39022" s="32"/>
      <c r="G39022" s="32"/>
      <c r="I39022" s="7"/>
      <c r="J39022" s="7"/>
      <c r="K39022" s="7"/>
      <c r="N39022" s="7"/>
    </row>
    <row r="39023" spans="4:14" s="1" customFormat="1">
      <c r="D39023" s="32"/>
      <c r="G39023" s="32"/>
      <c r="I39023" s="7"/>
      <c r="J39023" s="7"/>
      <c r="K39023" s="7"/>
      <c r="N39023" s="7"/>
    </row>
    <row r="39024" spans="4:14" s="1" customFormat="1">
      <c r="D39024" s="32"/>
      <c r="G39024" s="32"/>
      <c r="I39024" s="7"/>
      <c r="J39024" s="7"/>
      <c r="K39024" s="7"/>
      <c r="N39024" s="7"/>
    </row>
    <row r="39025" spans="4:14" s="1" customFormat="1">
      <c r="D39025" s="32"/>
      <c r="G39025" s="32"/>
      <c r="I39025" s="7"/>
      <c r="J39025" s="7"/>
      <c r="K39025" s="7"/>
      <c r="N39025" s="7"/>
    </row>
    <row r="39026" spans="4:14" s="1" customFormat="1">
      <c r="D39026" s="32"/>
      <c r="G39026" s="32"/>
      <c r="I39026" s="7"/>
      <c r="J39026" s="7"/>
      <c r="K39026" s="7"/>
      <c r="N39026" s="7"/>
    </row>
    <row r="39027" spans="4:14" s="1" customFormat="1">
      <c r="D39027" s="32"/>
      <c r="G39027" s="32"/>
      <c r="I39027" s="7"/>
      <c r="J39027" s="7"/>
      <c r="K39027" s="7"/>
      <c r="N39027" s="7"/>
    </row>
    <row r="39028" spans="4:14" s="1" customFormat="1">
      <c r="D39028" s="32"/>
      <c r="G39028" s="32"/>
      <c r="I39028" s="7"/>
      <c r="J39028" s="7"/>
      <c r="K39028" s="7"/>
      <c r="N39028" s="7"/>
    </row>
    <row r="39029" spans="4:14" s="1" customFormat="1">
      <c r="D39029" s="32"/>
      <c r="G39029" s="32"/>
      <c r="I39029" s="7"/>
      <c r="J39029" s="7"/>
      <c r="K39029" s="7"/>
      <c r="N39029" s="7"/>
    </row>
    <row r="39030" spans="4:14" s="1" customFormat="1">
      <c r="D39030" s="32"/>
      <c r="G39030" s="32"/>
      <c r="I39030" s="7"/>
      <c r="J39030" s="7"/>
      <c r="K39030" s="7"/>
      <c r="N39030" s="7"/>
    </row>
    <row r="39031" spans="4:14" s="1" customFormat="1">
      <c r="D39031" s="32"/>
      <c r="G39031" s="32"/>
      <c r="I39031" s="7"/>
      <c r="J39031" s="7"/>
      <c r="K39031" s="7"/>
      <c r="N39031" s="7"/>
    </row>
    <row r="39032" spans="4:14" s="1" customFormat="1">
      <c r="D39032" s="32"/>
      <c r="G39032" s="32"/>
      <c r="I39032" s="7"/>
      <c r="J39032" s="7"/>
      <c r="K39032" s="7"/>
      <c r="N39032" s="7"/>
    </row>
    <row r="39033" spans="4:14" s="1" customFormat="1">
      <c r="D39033" s="32"/>
      <c r="G39033" s="32"/>
      <c r="I39033" s="7"/>
      <c r="J39033" s="7"/>
      <c r="K39033" s="7"/>
      <c r="N39033" s="7"/>
    </row>
    <row r="39034" spans="4:14" s="1" customFormat="1">
      <c r="D39034" s="32"/>
      <c r="G39034" s="32"/>
      <c r="I39034" s="7"/>
      <c r="J39034" s="7"/>
      <c r="K39034" s="7"/>
      <c r="N39034" s="7"/>
    </row>
    <row r="39035" spans="4:14" s="1" customFormat="1">
      <c r="D39035" s="32"/>
      <c r="G39035" s="32"/>
      <c r="I39035" s="7"/>
      <c r="J39035" s="7"/>
      <c r="K39035" s="7"/>
      <c r="N39035" s="7"/>
    </row>
    <row r="39036" spans="4:14" s="1" customFormat="1">
      <c r="D39036" s="32"/>
      <c r="G39036" s="32"/>
      <c r="I39036" s="7"/>
      <c r="J39036" s="7"/>
      <c r="K39036" s="7"/>
      <c r="N39036" s="7"/>
    </row>
    <row r="39037" spans="4:14" s="1" customFormat="1">
      <c r="D39037" s="32"/>
      <c r="G39037" s="32"/>
      <c r="I39037" s="7"/>
      <c r="J39037" s="7"/>
      <c r="K39037" s="7"/>
      <c r="N39037" s="7"/>
    </row>
    <row r="39038" spans="4:14" s="1" customFormat="1">
      <c r="D39038" s="32"/>
      <c r="G39038" s="32"/>
      <c r="I39038" s="7"/>
      <c r="J39038" s="7"/>
      <c r="K39038" s="7"/>
      <c r="N39038" s="7"/>
    </row>
    <row r="39039" spans="4:14" s="1" customFormat="1">
      <c r="D39039" s="32"/>
      <c r="G39039" s="32"/>
      <c r="I39039" s="7"/>
      <c r="J39039" s="7"/>
      <c r="K39039" s="7"/>
      <c r="N39039" s="7"/>
    </row>
    <row r="39040" spans="4:14" s="1" customFormat="1">
      <c r="D39040" s="32"/>
      <c r="G39040" s="32"/>
      <c r="I39040" s="7"/>
      <c r="J39040" s="7"/>
      <c r="K39040" s="7"/>
      <c r="N39040" s="7"/>
    </row>
    <row r="39041" spans="4:14" s="1" customFormat="1">
      <c r="D39041" s="32"/>
      <c r="G39041" s="32"/>
      <c r="I39041" s="7"/>
      <c r="J39041" s="7"/>
      <c r="K39041" s="7"/>
      <c r="N39041" s="7"/>
    </row>
    <row r="39042" spans="4:14" s="1" customFormat="1">
      <c r="D39042" s="32"/>
      <c r="G39042" s="32"/>
      <c r="I39042" s="7"/>
      <c r="J39042" s="7"/>
      <c r="K39042" s="7"/>
      <c r="N39042" s="7"/>
    </row>
    <row r="39043" spans="4:14" s="1" customFormat="1">
      <c r="D39043" s="32"/>
      <c r="G39043" s="32"/>
      <c r="I39043" s="7"/>
      <c r="J39043" s="7"/>
      <c r="K39043" s="7"/>
      <c r="N39043" s="7"/>
    </row>
    <row r="39044" spans="4:14" s="1" customFormat="1">
      <c r="D39044" s="32"/>
      <c r="G39044" s="32"/>
      <c r="I39044" s="7"/>
      <c r="J39044" s="7"/>
      <c r="K39044" s="7"/>
      <c r="N39044" s="7"/>
    </row>
    <row r="39045" spans="4:14" s="1" customFormat="1">
      <c r="D39045" s="32"/>
      <c r="G39045" s="32"/>
      <c r="I39045" s="7"/>
      <c r="J39045" s="7"/>
      <c r="K39045" s="7"/>
      <c r="N39045" s="7"/>
    </row>
    <row r="39046" spans="4:14" s="1" customFormat="1">
      <c r="D39046" s="32"/>
      <c r="G39046" s="32"/>
      <c r="I39046" s="7"/>
      <c r="J39046" s="7"/>
      <c r="K39046" s="7"/>
      <c r="N39046" s="7"/>
    </row>
    <row r="39047" spans="4:14" s="1" customFormat="1">
      <c r="D39047" s="32"/>
      <c r="G39047" s="32"/>
      <c r="I39047" s="7"/>
      <c r="J39047" s="7"/>
      <c r="K39047" s="7"/>
      <c r="N39047" s="7"/>
    </row>
    <row r="39048" spans="4:14" s="1" customFormat="1">
      <c r="D39048" s="32"/>
      <c r="G39048" s="32"/>
      <c r="I39048" s="7"/>
      <c r="J39048" s="7"/>
      <c r="K39048" s="7"/>
      <c r="N39048" s="7"/>
    </row>
    <row r="39049" spans="4:14" s="1" customFormat="1">
      <c r="D39049" s="32"/>
      <c r="G39049" s="32"/>
      <c r="I39049" s="7"/>
      <c r="J39049" s="7"/>
      <c r="K39049" s="7"/>
      <c r="N39049" s="7"/>
    </row>
    <row r="39050" spans="4:14" s="1" customFormat="1">
      <c r="D39050" s="32"/>
      <c r="G39050" s="32"/>
      <c r="I39050" s="7"/>
      <c r="J39050" s="7"/>
      <c r="K39050" s="7"/>
      <c r="N39050" s="7"/>
    </row>
    <row r="39051" spans="4:14" s="1" customFormat="1">
      <c r="D39051" s="32"/>
      <c r="G39051" s="32"/>
      <c r="I39051" s="7"/>
      <c r="J39051" s="7"/>
      <c r="K39051" s="7"/>
      <c r="N39051" s="7"/>
    </row>
    <row r="39052" spans="4:14" s="1" customFormat="1">
      <c r="D39052" s="32"/>
      <c r="G39052" s="32"/>
      <c r="I39052" s="7"/>
      <c r="J39052" s="7"/>
      <c r="K39052" s="7"/>
      <c r="N39052" s="7"/>
    </row>
    <row r="39053" spans="4:14" s="1" customFormat="1">
      <c r="D39053" s="32"/>
      <c r="G39053" s="32"/>
      <c r="I39053" s="7"/>
      <c r="J39053" s="7"/>
      <c r="K39053" s="7"/>
      <c r="N39053" s="7"/>
    </row>
    <row r="39054" spans="4:14" s="1" customFormat="1">
      <c r="D39054" s="32"/>
      <c r="G39054" s="32"/>
      <c r="I39054" s="7"/>
      <c r="J39054" s="7"/>
      <c r="K39054" s="7"/>
      <c r="N39054" s="7"/>
    </row>
    <row r="39055" spans="4:14" s="1" customFormat="1">
      <c r="D39055" s="32"/>
      <c r="G39055" s="32"/>
      <c r="I39055" s="7"/>
      <c r="J39055" s="7"/>
      <c r="K39055" s="7"/>
      <c r="N39055" s="7"/>
    </row>
    <row r="39056" spans="4:14" s="1" customFormat="1">
      <c r="D39056" s="32"/>
      <c r="G39056" s="32"/>
      <c r="I39056" s="7"/>
      <c r="J39056" s="7"/>
      <c r="K39056" s="7"/>
      <c r="N39056" s="7"/>
    </row>
    <row r="39057" spans="4:14" s="1" customFormat="1">
      <c r="D39057" s="32"/>
      <c r="G39057" s="32"/>
      <c r="I39057" s="7"/>
      <c r="J39057" s="7"/>
      <c r="K39057" s="7"/>
      <c r="N39057" s="7"/>
    </row>
    <row r="39058" spans="4:14" s="1" customFormat="1">
      <c r="D39058" s="32"/>
      <c r="G39058" s="32"/>
      <c r="I39058" s="7"/>
      <c r="J39058" s="7"/>
      <c r="K39058" s="7"/>
      <c r="N39058" s="7"/>
    </row>
    <row r="39059" spans="4:14" s="1" customFormat="1">
      <c r="D39059" s="32"/>
      <c r="G39059" s="32"/>
      <c r="I39059" s="7"/>
      <c r="J39059" s="7"/>
      <c r="K39059" s="7"/>
      <c r="N39059" s="7"/>
    </row>
    <row r="39060" spans="4:14" s="1" customFormat="1">
      <c r="D39060" s="32"/>
      <c r="G39060" s="32"/>
      <c r="I39060" s="7"/>
      <c r="J39060" s="7"/>
      <c r="K39060" s="7"/>
      <c r="N39060" s="7"/>
    </row>
    <row r="39061" spans="4:14" s="1" customFormat="1">
      <c r="D39061" s="32"/>
      <c r="G39061" s="32"/>
      <c r="I39061" s="7"/>
      <c r="J39061" s="7"/>
      <c r="K39061" s="7"/>
      <c r="N39061" s="7"/>
    </row>
    <row r="39062" spans="4:14" s="1" customFormat="1">
      <c r="D39062" s="32"/>
      <c r="G39062" s="32"/>
      <c r="I39062" s="7"/>
      <c r="J39062" s="7"/>
      <c r="K39062" s="7"/>
      <c r="N39062" s="7"/>
    </row>
    <row r="39063" spans="4:14" s="1" customFormat="1">
      <c r="D39063" s="32"/>
      <c r="G39063" s="32"/>
      <c r="I39063" s="7"/>
      <c r="J39063" s="7"/>
      <c r="K39063" s="7"/>
      <c r="N39063" s="7"/>
    </row>
    <row r="39064" spans="4:14" s="1" customFormat="1">
      <c r="D39064" s="32"/>
      <c r="G39064" s="32"/>
      <c r="I39064" s="7"/>
      <c r="J39064" s="7"/>
      <c r="K39064" s="7"/>
      <c r="N39064" s="7"/>
    </row>
    <row r="39065" spans="4:14" s="1" customFormat="1">
      <c r="D39065" s="32"/>
      <c r="G39065" s="32"/>
      <c r="I39065" s="7"/>
      <c r="J39065" s="7"/>
      <c r="K39065" s="7"/>
      <c r="N39065" s="7"/>
    </row>
    <row r="39066" spans="4:14" s="1" customFormat="1">
      <c r="D39066" s="32"/>
      <c r="G39066" s="32"/>
      <c r="I39066" s="7"/>
      <c r="J39066" s="7"/>
      <c r="K39066" s="7"/>
      <c r="N39066" s="7"/>
    </row>
    <row r="39067" spans="4:14" s="1" customFormat="1">
      <c r="D39067" s="32"/>
      <c r="G39067" s="32"/>
      <c r="I39067" s="7"/>
      <c r="J39067" s="7"/>
      <c r="K39067" s="7"/>
      <c r="N39067" s="7"/>
    </row>
    <row r="39068" spans="4:14" s="1" customFormat="1">
      <c r="D39068" s="32"/>
      <c r="G39068" s="32"/>
      <c r="I39068" s="7"/>
      <c r="J39068" s="7"/>
      <c r="K39068" s="7"/>
      <c r="N39068" s="7"/>
    </row>
    <row r="39069" spans="4:14" s="1" customFormat="1">
      <c r="D39069" s="32"/>
      <c r="G39069" s="32"/>
      <c r="I39069" s="7"/>
      <c r="J39069" s="7"/>
      <c r="K39069" s="7"/>
      <c r="N39069" s="7"/>
    </row>
    <row r="39070" spans="4:14" s="1" customFormat="1">
      <c r="D39070" s="32"/>
      <c r="G39070" s="32"/>
      <c r="I39070" s="7"/>
      <c r="J39070" s="7"/>
      <c r="K39070" s="7"/>
      <c r="N39070" s="7"/>
    </row>
    <row r="39071" spans="4:14" s="1" customFormat="1">
      <c r="D39071" s="32"/>
      <c r="G39071" s="32"/>
      <c r="I39071" s="7"/>
      <c r="J39071" s="7"/>
      <c r="K39071" s="7"/>
      <c r="N39071" s="7"/>
    </row>
    <row r="39072" spans="4:14" s="1" customFormat="1">
      <c r="D39072" s="32"/>
      <c r="G39072" s="32"/>
      <c r="I39072" s="7"/>
      <c r="J39072" s="7"/>
      <c r="K39072" s="7"/>
      <c r="N39072" s="7"/>
    </row>
    <row r="39073" spans="4:14" s="1" customFormat="1">
      <c r="D39073" s="32"/>
      <c r="G39073" s="32"/>
      <c r="I39073" s="7"/>
      <c r="J39073" s="7"/>
      <c r="K39073" s="7"/>
      <c r="N39073" s="7"/>
    </row>
    <row r="39074" spans="4:14" s="1" customFormat="1">
      <c r="D39074" s="32"/>
      <c r="G39074" s="32"/>
      <c r="I39074" s="7"/>
      <c r="J39074" s="7"/>
      <c r="K39074" s="7"/>
      <c r="N39074" s="7"/>
    </row>
    <row r="39075" spans="4:14" s="1" customFormat="1">
      <c r="D39075" s="32"/>
      <c r="G39075" s="32"/>
      <c r="I39075" s="7"/>
      <c r="J39075" s="7"/>
      <c r="K39075" s="7"/>
      <c r="N39075" s="7"/>
    </row>
    <row r="39076" spans="4:14" s="1" customFormat="1">
      <c r="D39076" s="32"/>
      <c r="G39076" s="32"/>
      <c r="I39076" s="7"/>
      <c r="J39076" s="7"/>
      <c r="K39076" s="7"/>
      <c r="N39076" s="7"/>
    </row>
    <row r="39077" spans="4:14" s="1" customFormat="1">
      <c r="D39077" s="32"/>
      <c r="G39077" s="32"/>
      <c r="I39077" s="7"/>
      <c r="J39077" s="7"/>
      <c r="K39077" s="7"/>
      <c r="N39077" s="7"/>
    </row>
    <row r="39078" spans="4:14" s="1" customFormat="1">
      <c r="D39078" s="32"/>
      <c r="G39078" s="32"/>
      <c r="I39078" s="7"/>
      <c r="J39078" s="7"/>
      <c r="K39078" s="7"/>
      <c r="N39078" s="7"/>
    </row>
    <row r="39079" spans="4:14" s="1" customFormat="1">
      <c r="D39079" s="32"/>
      <c r="G39079" s="32"/>
      <c r="I39079" s="7"/>
      <c r="J39079" s="7"/>
      <c r="K39079" s="7"/>
      <c r="N39079" s="7"/>
    </row>
    <row r="39080" spans="4:14" s="1" customFormat="1">
      <c r="D39080" s="32"/>
      <c r="G39080" s="32"/>
      <c r="I39080" s="7"/>
      <c r="J39080" s="7"/>
      <c r="K39080" s="7"/>
      <c r="N39080" s="7"/>
    </row>
    <row r="39081" spans="4:14" s="1" customFormat="1">
      <c r="D39081" s="32"/>
      <c r="G39081" s="32"/>
      <c r="I39081" s="7"/>
      <c r="J39081" s="7"/>
      <c r="K39081" s="7"/>
      <c r="N39081" s="7"/>
    </row>
    <row r="39082" spans="4:14" s="1" customFormat="1">
      <c r="D39082" s="32"/>
      <c r="G39082" s="32"/>
      <c r="I39082" s="7"/>
      <c r="J39082" s="7"/>
      <c r="K39082" s="7"/>
      <c r="N39082" s="7"/>
    </row>
    <row r="39083" spans="4:14" s="1" customFormat="1">
      <c r="D39083" s="32"/>
      <c r="G39083" s="32"/>
      <c r="I39083" s="7"/>
      <c r="J39083" s="7"/>
      <c r="K39083" s="7"/>
      <c r="N39083" s="7"/>
    </row>
    <row r="39084" spans="4:14" s="1" customFormat="1">
      <c r="D39084" s="32"/>
      <c r="G39084" s="32"/>
      <c r="I39084" s="7"/>
      <c r="J39084" s="7"/>
      <c r="K39084" s="7"/>
      <c r="N39084" s="7"/>
    </row>
    <row r="39085" spans="4:14" s="1" customFormat="1">
      <c r="D39085" s="32"/>
      <c r="G39085" s="32"/>
      <c r="I39085" s="7"/>
      <c r="J39085" s="7"/>
      <c r="K39085" s="7"/>
      <c r="N39085" s="7"/>
    </row>
    <row r="39086" spans="4:14" s="1" customFormat="1">
      <c r="D39086" s="32"/>
      <c r="G39086" s="32"/>
      <c r="I39086" s="7"/>
      <c r="J39086" s="7"/>
      <c r="K39086" s="7"/>
      <c r="N39086" s="7"/>
    </row>
    <row r="39087" spans="4:14" s="1" customFormat="1">
      <c r="D39087" s="32"/>
      <c r="G39087" s="32"/>
      <c r="I39087" s="7"/>
      <c r="J39087" s="7"/>
      <c r="K39087" s="7"/>
      <c r="N39087" s="7"/>
    </row>
    <row r="39088" spans="4:14" s="1" customFormat="1">
      <c r="D39088" s="32"/>
      <c r="G39088" s="32"/>
      <c r="I39088" s="7"/>
      <c r="J39088" s="7"/>
      <c r="K39088" s="7"/>
      <c r="N39088" s="7"/>
    </row>
    <row r="39089" spans="4:14" s="1" customFormat="1">
      <c r="D39089" s="32"/>
      <c r="G39089" s="32"/>
      <c r="I39089" s="7"/>
      <c r="J39089" s="7"/>
      <c r="K39089" s="7"/>
      <c r="N39089" s="7"/>
    </row>
    <row r="39090" spans="4:14" s="1" customFormat="1">
      <c r="D39090" s="32"/>
      <c r="G39090" s="32"/>
      <c r="I39090" s="7"/>
      <c r="J39090" s="7"/>
      <c r="K39090" s="7"/>
      <c r="N39090" s="7"/>
    </row>
    <row r="39091" spans="4:14" s="1" customFormat="1">
      <c r="D39091" s="32"/>
      <c r="G39091" s="32"/>
      <c r="I39091" s="7"/>
      <c r="J39091" s="7"/>
      <c r="K39091" s="7"/>
      <c r="N39091" s="7"/>
    </row>
    <row r="39092" spans="4:14" s="1" customFormat="1">
      <c r="D39092" s="32"/>
      <c r="G39092" s="32"/>
      <c r="I39092" s="7"/>
      <c r="J39092" s="7"/>
      <c r="K39092" s="7"/>
      <c r="N39092" s="7"/>
    </row>
    <row r="39093" spans="4:14" s="1" customFormat="1">
      <c r="D39093" s="32"/>
      <c r="G39093" s="32"/>
      <c r="I39093" s="7"/>
      <c r="J39093" s="7"/>
      <c r="K39093" s="7"/>
      <c r="N39093" s="7"/>
    </row>
    <row r="39094" spans="4:14" s="1" customFormat="1">
      <c r="D39094" s="32"/>
      <c r="G39094" s="32"/>
      <c r="I39094" s="7"/>
      <c r="J39094" s="7"/>
      <c r="K39094" s="7"/>
      <c r="N39094" s="7"/>
    </row>
    <row r="39095" spans="4:14" s="1" customFormat="1">
      <c r="D39095" s="32"/>
      <c r="G39095" s="32"/>
      <c r="I39095" s="7"/>
      <c r="J39095" s="7"/>
      <c r="K39095" s="7"/>
      <c r="N39095" s="7"/>
    </row>
    <row r="39096" spans="4:14" s="1" customFormat="1">
      <c r="D39096" s="32"/>
      <c r="G39096" s="32"/>
      <c r="I39096" s="7"/>
      <c r="J39096" s="7"/>
      <c r="K39096" s="7"/>
      <c r="N39096" s="7"/>
    </row>
    <row r="39097" spans="4:14" s="1" customFormat="1">
      <c r="D39097" s="32"/>
      <c r="G39097" s="32"/>
      <c r="I39097" s="7"/>
      <c r="J39097" s="7"/>
      <c r="K39097" s="7"/>
      <c r="N39097" s="7"/>
    </row>
    <row r="39098" spans="4:14" s="1" customFormat="1">
      <c r="D39098" s="32"/>
      <c r="G39098" s="32"/>
      <c r="I39098" s="7"/>
      <c r="J39098" s="7"/>
      <c r="K39098" s="7"/>
      <c r="N39098" s="7"/>
    </row>
    <row r="39099" spans="4:14" s="1" customFormat="1">
      <c r="D39099" s="32"/>
      <c r="G39099" s="32"/>
      <c r="I39099" s="7"/>
      <c r="J39099" s="7"/>
      <c r="K39099" s="7"/>
      <c r="N39099" s="7"/>
    </row>
    <row r="39100" spans="4:14" s="1" customFormat="1">
      <c r="D39100" s="32"/>
      <c r="G39100" s="32"/>
      <c r="I39100" s="7"/>
      <c r="J39100" s="7"/>
      <c r="K39100" s="7"/>
      <c r="N39100" s="7"/>
    </row>
    <row r="39101" spans="4:14" s="1" customFormat="1">
      <c r="D39101" s="32"/>
      <c r="G39101" s="32"/>
      <c r="I39101" s="7"/>
      <c r="J39101" s="7"/>
      <c r="K39101" s="7"/>
      <c r="N39101" s="7"/>
    </row>
    <row r="39102" spans="4:14" s="1" customFormat="1">
      <c r="D39102" s="32"/>
      <c r="G39102" s="32"/>
      <c r="I39102" s="7"/>
      <c r="J39102" s="7"/>
      <c r="K39102" s="7"/>
      <c r="N39102" s="7"/>
    </row>
    <row r="39103" spans="4:14" s="1" customFormat="1">
      <c r="D39103" s="32"/>
      <c r="G39103" s="32"/>
      <c r="I39103" s="7"/>
      <c r="J39103" s="7"/>
      <c r="K39103" s="7"/>
      <c r="N39103" s="7"/>
    </row>
    <row r="39104" spans="4:14" s="1" customFormat="1">
      <c r="D39104" s="32"/>
      <c r="G39104" s="32"/>
      <c r="I39104" s="7"/>
      <c r="J39104" s="7"/>
      <c r="K39104" s="7"/>
      <c r="N39104" s="7"/>
    </row>
    <row r="39105" spans="4:14" s="1" customFormat="1">
      <c r="D39105" s="32"/>
      <c r="G39105" s="32"/>
      <c r="I39105" s="7"/>
      <c r="J39105" s="7"/>
      <c r="K39105" s="7"/>
      <c r="N39105" s="7"/>
    </row>
    <row r="39106" spans="4:14" s="1" customFormat="1">
      <c r="D39106" s="32"/>
      <c r="G39106" s="32"/>
      <c r="I39106" s="7"/>
      <c r="J39106" s="7"/>
      <c r="K39106" s="7"/>
      <c r="N39106" s="7"/>
    </row>
    <row r="39107" spans="4:14" s="1" customFormat="1">
      <c r="D39107" s="32"/>
      <c r="G39107" s="32"/>
      <c r="I39107" s="7"/>
      <c r="J39107" s="7"/>
      <c r="K39107" s="7"/>
      <c r="N39107" s="7"/>
    </row>
    <row r="39108" spans="4:14" s="1" customFormat="1">
      <c r="D39108" s="32"/>
      <c r="G39108" s="32"/>
      <c r="I39108" s="7"/>
      <c r="J39108" s="7"/>
      <c r="K39108" s="7"/>
      <c r="N39108" s="7"/>
    </row>
    <row r="39109" spans="4:14" s="1" customFormat="1">
      <c r="D39109" s="32"/>
      <c r="G39109" s="32"/>
      <c r="I39109" s="7"/>
      <c r="J39109" s="7"/>
      <c r="K39109" s="7"/>
      <c r="N39109" s="7"/>
    </row>
    <row r="39110" spans="4:14" s="1" customFormat="1">
      <c r="D39110" s="32"/>
      <c r="G39110" s="32"/>
      <c r="I39110" s="7"/>
      <c r="J39110" s="7"/>
      <c r="K39110" s="7"/>
      <c r="N39110" s="7"/>
    </row>
    <row r="39111" spans="4:14" s="1" customFormat="1">
      <c r="D39111" s="32"/>
      <c r="G39111" s="32"/>
      <c r="I39111" s="7"/>
      <c r="J39111" s="7"/>
      <c r="K39111" s="7"/>
      <c r="N39111" s="7"/>
    </row>
    <row r="39112" spans="4:14" s="1" customFormat="1">
      <c r="D39112" s="32"/>
      <c r="G39112" s="32"/>
      <c r="I39112" s="7"/>
      <c r="J39112" s="7"/>
      <c r="K39112" s="7"/>
      <c r="N39112" s="7"/>
    </row>
    <row r="39113" spans="4:14" s="1" customFormat="1">
      <c r="D39113" s="32"/>
      <c r="G39113" s="32"/>
      <c r="I39113" s="7"/>
      <c r="J39113" s="7"/>
      <c r="K39113" s="7"/>
      <c r="N39113" s="7"/>
    </row>
    <row r="39114" spans="4:14" s="1" customFormat="1">
      <c r="D39114" s="32"/>
      <c r="G39114" s="32"/>
      <c r="I39114" s="7"/>
      <c r="J39114" s="7"/>
      <c r="K39114" s="7"/>
      <c r="N39114" s="7"/>
    </row>
    <row r="39115" spans="4:14" s="1" customFormat="1">
      <c r="D39115" s="32"/>
      <c r="G39115" s="32"/>
      <c r="I39115" s="7"/>
      <c r="J39115" s="7"/>
      <c r="K39115" s="7"/>
      <c r="N39115" s="7"/>
    </row>
    <row r="39116" spans="4:14" s="1" customFormat="1">
      <c r="D39116" s="32"/>
      <c r="G39116" s="32"/>
      <c r="I39116" s="7"/>
      <c r="J39116" s="7"/>
      <c r="K39116" s="7"/>
      <c r="N39116" s="7"/>
    </row>
    <row r="39117" spans="4:14" s="1" customFormat="1">
      <c r="D39117" s="32"/>
      <c r="G39117" s="32"/>
      <c r="I39117" s="7"/>
      <c r="J39117" s="7"/>
      <c r="K39117" s="7"/>
      <c r="N39117" s="7"/>
    </row>
    <row r="39118" spans="4:14" s="1" customFormat="1">
      <c r="D39118" s="32"/>
      <c r="G39118" s="32"/>
      <c r="I39118" s="7"/>
      <c r="J39118" s="7"/>
      <c r="K39118" s="7"/>
      <c r="N39118" s="7"/>
    </row>
    <row r="39119" spans="4:14" s="1" customFormat="1">
      <c r="D39119" s="32"/>
      <c r="G39119" s="32"/>
      <c r="I39119" s="7"/>
      <c r="J39119" s="7"/>
      <c r="K39119" s="7"/>
      <c r="N39119" s="7"/>
    </row>
    <row r="39120" spans="4:14" s="1" customFormat="1">
      <c r="D39120" s="32"/>
      <c r="G39120" s="32"/>
      <c r="I39120" s="7"/>
      <c r="J39120" s="7"/>
      <c r="K39120" s="7"/>
      <c r="N39120" s="7"/>
    </row>
    <row r="39121" spans="4:14" s="1" customFormat="1">
      <c r="D39121" s="32"/>
      <c r="G39121" s="32"/>
      <c r="I39121" s="7"/>
      <c r="J39121" s="7"/>
      <c r="K39121" s="7"/>
      <c r="N39121" s="7"/>
    </row>
    <row r="39122" spans="4:14" s="1" customFormat="1">
      <c r="D39122" s="32"/>
      <c r="G39122" s="32"/>
      <c r="I39122" s="7"/>
      <c r="J39122" s="7"/>
      <c r="K39122" s="7"/>
      <c r="N39122" s="7"/>
    </row>
    <row r="39123" spans="4:14" s="1" customFormat="1">
      <c r="D39123" s="32"/>
      <c r="G39123" s="32"/>
      <c r="I39123" s="7"/>
      <c r="J39123" s="7"/>
      <c r="K39123" s="7"/>
      <c r="N39123" s="7"/>
    </row>
    <row r="39124" spans="4:14" s="1" customFormat="1">
      <c r="D39124" s="32"/>
      <c r="G39124" s="32"/>
      <c r="I39124" s="7"/>
      <c r="J39124" s="7"/>
      <c r="K39124" s="7"/>
      <c r="N39124" s="7"/>
    </row>
    <row r="39125" spans="4:14" s="1" customFormat="1">
      <c r="D39125" s="32"/>
      <c r="G39125" s="32"/>
      <c r="I39125" s="7"/>
      <c r="J39125" s="7"/>
      <c r="K39125" s="7"/>
      <c r="N39125" s="7"/>
    </row>
    <row r="39126" spans="4:14" s="1" customFormat="1">
      <c r="D39126" s="32"/>
      <c r="G39126" s="32"/>
      <c r="I39126" s="7"/>
      <c r="J39126" s="7"/>
      <c r="K39126" s="7"/>
      <c r="N39126" s="7"/>
    </row>
    <row r="39127" spans="4:14" s="1" customFormat="1">
      <c r="D39127" s="32"/>
      <c r="G39127" s="32"/>
      <c r="I39127" s="7"/>
      <c r="J39127" s="7"/>
      <c r="K39127" s="7"/>
      <c r="N39127" s="7"/>
    </row>
    <row r="39128" spans="4:14" s="1" customFormat="1">
      <c r="D39128" s="32"/>
      <c r="G39128" s="32"/>
      <c r="I39128" s="7"/>
      <c r="J39128" s="7"/>
      <c r="K39128" s="7"/>
      <c r="N39128" s="7"/>
    </row>
    <row r="39129" spans="4:14" s="1" customFormat="1">
      <c r="D39129" s="32"/>
      <c r="G39129" s="32"/>
      <c r="I39129" s="7"/>
      <c r="J39129" s="7"/>
      <c r="K39129" s="7"/>
      <c r="N39129" s="7"/>
    </row>
    <row r="39130" spans="4:14" s="1" customFormat="1">
      <c r="D39130" s="32"/>
      <c r="G39130" s="32"/>
      <c r="I39130" s="7"/>
      <c r="J39130" s="7"/>
      <c r="K39130" s="7"/>
      <c r="N39130" s="7"/>
    </row>
    <row r="39131" spans="4:14" s="1" customFormat="1">
      <c r="D39131" s="32"/>
      <c r="G39131" s="32"/>
      <c r="I39131" s="7"/>
      <c r="J39131" s="7"/>
      <c r="K39131" s="7"/>
      <c r="N39131" s="7"/>
    </row>
    <row r="39132" spans="4:14" s="1" customFormat="1">
      <c r="D39132" s="32"/>
      <c r="G39132" s="32"/>
      <c r="I39132" s="7"/>
      <c r="J39132" s="7"/>
      <c r="K39132" s="7"/>
      <c r="N39132" s="7"/>
    </row>
    <row r="39133" spans="4:14" s="1" customFormat="1">
      <c r="D39133" s="32"/>
      <c r="G39133" s="32"/>
      <c r="I39133" s="7"/>
      <c r="J39133" s="7"/>
      <c r="K39133" s="7"/>
      <c r="N39133" s="7"/>
    </row>
    <row r="39134" spans="4:14" s="1" customFormat="1">
      <c r="D39134" s="32"/>
      <c r="G39134" s="32"/>
      <c r="I39134" s="7"/>
      <c r="J39134" s="7"/>
      <c r="K39134" s="7"/>
      <c r="N39134" s="7"/>
    </row>
    <row r="39135" spans="4:14" s="1" customFormat="1">
      <c r="D39135" s="32"/>
      <c r="G39135" s="32"/>
      <c r="I39135" s="7"/>
      <c r="J39135" s="7"/>
      <c r="K39135" s="7"/>
      <c r="N39135" s="7"/>
    </row>
    <row r="39136" spans="4:14" s="1" customFormat="1">
      <c r="D39136" s="32"/>
      <c r="G39136" s="32"/>
      <c r="I39136" s="7"/>
      <c r="J39136" s="7"/>
      <c r="K39136" s="7"/>
      <c r="N39136" s="7"/>
    </row>
    <row r="39137" spans="4:14" s="1" customFormat="1">
      <c r="D39137" s="32"/>
      <c r="G39137" s="32"/>
      <c r="I39137" s="7"/>
      <c r="J39137" s="7"/>
      <c r="K39137" s="7"/>
      <c r="N39137" s="7"/>
    </row>
    <row r="39138" spans="4:14" s="1" customFormat="1">
      <c r="D39138" s="32"/>
      <c r="G39138" s="32"/>
      <c r="I39138" s="7"/>
      <c r="J39138" s="7"/>
      <c r="K39138" s="7"/>
      <c r="N39138" s="7"/>
    </row>
    <row r="39139" spans="4:14" s="1" customFormat="1">
      <c r="D39139" s="32"/>
      <c r="G39139" s="32"/>
      <c r="I39139" s="7"/>
      <c r="J39139" s="7"/>
      <c r="K39139" s="7"/>
      <c r="N39139" s="7"/>
    </row>
    <row r="39140" spans="4:14" s="1" customFormat="1">
      <c r="D39140" s="32"/>
      <c r="G39140" s="32"/>
      <c r="I39140" s="7"/>
      <c r="J39140" s="7"/>
      <c r="K39140" s="7"/>
      <c r="N39140" s="7"/>
    </row>
    <row r="39141" spans="4:14" s="1" customFormat="1">
      <c r="D39141" s="32"/>
      <c r="G39141" s="32"/>
      <c r="I39141" s="7"/>
      <c r="J39141" s="7"/>
      <c r="K39141" s="7"/>
      <c r="N39141" s="7"/>
    </row>
    <row r="39142" spans="4:14" s="1" customFormat="1">
      <c r="D39142" s="32"/>
      <c r="G39142" s="32"/>
      <c r="I39142" s="7"/>
      <c r="J39142" s="7"/>
      <c r="K39142" s="7"/>
      <c r="N39142" s="7"/>
    </row>
    <row r="39143" spans="4:14" s="1" customFormat="1">
      <c r="D39143" s="32"/>
      <c r="G39143" s="32"/>
      <c r="I39143" s="7"/>
      <c r="J39143" s="7"/>
      <c r="K39143" s="7"/>
      <c r="N39143" s="7"/>
    </row>
    <row r="39144" spans="4:14" s="1" customFormat="1">
      <c r="D39144" s="32"/>
      <c r="G39144" s="32"/>
      <c r="I39144" s="7"/>
      <c r="J39144" s="7"/>
      <c r="K39144" s="7"/>
      <c r="N39144" s="7"/>
    </row>
    <row r="39145" spans="4:14" s="1" customFormat="1">
      <c r="D39145" s="32"/>
      <c r="G39145" s="32"/>
      <c r="I39145" s="7"/>
      <c r="J39145" s="7"/>
      <c r="K39145" s="7"/>
      <c r="N39145" s="7"/>
    </row>
    <row r="39146" spans="4:14" s="1" customFormat="1">
      <c r="D39146" s="32"/>
      <c r="G39146" s="32"/>
      <c r="I39146" s="7"/>
      <c r="J39146" s="7"/>
      <c r="K39146" s="7"/>
      <c r="N39146" s="7"/>
    </row>
    <row r="39147" spans="4:14" s="1" customFormat="1">
      <c r="D39147" s="32"/>
      <c r="G39147" s="32"/>
      <c r="I39147" s="7"/>
      <c r="J39147" s="7"/>
      <c r="K39147" s="7"/>
      <c r="N39147" s="7"/>
    </row>
    <row r="39148" spans="4:14" s="1" customFormat="1">
      <c r="D39148" s="32"/>
      <c r="G39148" s="32"/>
      <c r="I39148" s="7"/>
      <c r="J39148" s="7"/>
      <c r="K39148" s="7"/>
      <c r="N39148" s="7"/>
    </row>
    <row r="39149" spans="4:14" s="1" customFormat="1">
      <c r="D39149" s="32"/>
      <c r="G39149" s="32"/>
      <c r="I39149" s="7"/>
      <c r="J39149" s="7"/>
      <c r="K39149" s="7"/>
      <c r="N39149" s="7"/>
    </row>
    <row r="39150" spans="4:14" s="1" customFormat="1">
      <c r="D39150" s="32"/>
      <c r="G39150" s="32"/>
      <c r="I39150" s="7"/>
      <c r="J39150" s="7"/>
      <c r="K39150" s="7"/>
      <c r="N39150" s="7"/>
    </row>
    <row r="39151" spans="4:14" s="1" customFormat="1">
      <c r="D39151" s="32"/>
      <c r="G39151" s="32"/>
      <c r="I39151" s="7"/>
      <c r="J39151" s="7"/>
      <c r="K39151" s="7"/>
      <c r="N39151" s="7"/>
    </row>
    <row r="39152" spans="4:14" s="1" customFormat="1">
      <c r="D39152" s="32"/>
      <c r="G39152" s="32"/>
      <c r="I39152" s="7"/>
      <c r="J39152" s="7"/>
      <c r="K39152" s="7"/>
      <c r="N39152" s="7"/>
    </row>
    <row r="39153" spans="4:14" s="1" customFormat="1">
      <c r="D39153" s="32"/>
      <c r="G39153" s="32"/>
      <c r="I39153" s="7"/>
      <c r="J39153" s="7"/>
      <c r="K39153" s="7"/>
      <c r="N39153" s="7"/>
    </row>
    <row r="39154" spans="4:14" s="1" customFormat="1">
      <c r="D39154" s="32"/>
      <c r="G39154" s="32"/>
      <c r="I39154" s="7"/>
      <c r="J39154" s="7"/>
      <c r="K39154" s="7"/>
      <c r="N39154" s="7"/>
    </row>
    <row r="39155" spans="4:14" s="1" customFormat="1">
      <c r="D39155" s="32"/>
      <c r="G39155" s="32"/>
      <c r="I39155" s="7"/>
      <c r="J39155" s="7"/>
      <c r="K39155" s="7"/>
      <c r="N39155" s="7"/>
    </row>
    <row r="39156" spans="4:14" s="1" customFormat="1">
      <c r="D39156" s="32"/>
      <c r="G39156" s="32"/>
      <c r="I39156" s="7"/>
      <c r="J39156" s="7"/>
      <c r="K39156" s="7"/>
      <c r="N39156" s="7"/>
    </row>
    <row r="39157" spans="4:14" s="1" customFormat="1">
      <c r="D39157" s="32"/>
      <c r="G39157" s="32"/>
      <c r="I39157" s="7"/>
      <c r="J39157" s="7"/>
      <c r="K39157" s="7"/>
      <c r="N39157" s="7"/>
    </row>
    <row r="39158" spans="4:14" s="1" customFormat="1">
      <c r="D39158" s="32"/>
      <c r="G39158" s="32"/>
      <c r="I39158" s="7"/>
      <c r="J39158" s="7"/>
      <c r="K39158" s="7"/>
      <c r="N39158" s="7"/>
    </row>
    <row r="39159" spans="4:14" s="1" customFormat="1">
      <c r="D39159" s="32"/>
      <c r="G39159" s="32"/>
      <c r="I39159" s="7"/>
      <c r="J39159" s="7"/>
      <c r="K39159" s="7"/>
      <c r="N39159" s="7"/>
    </row>
    <row r="39160" spans="4:14" s="1" customFormat="1">
      <c r="D39160" s="32"/>
      <c r="G39160" s="32"/>
      <c r="I39160" s="7"/>
      <c r="J39160" s="7"/>
      <c r="K39160" s="7"/>
      <c r="N39160" s="7"/>
    </row>
    <row r="39161" spans="4:14" s="1" customFormat="1">
      <c r="D39161" s="32"/>
      <c r="G39161" s="32"/>
      <c r="I39161" s="7"/>
      <c r="J39161" s="7"/>
      <c r="K39161" s="7"/>
      <c r="N39161" s="7"/>
    </row>
    <row r="39162" spans="4:14" s="1" customFormat="1">
      <c r="D39162" s="32"/>
      <c r="G39162" s="32"/>
      <c r="I39162" s="7"/>
      <c r="J39162" s="7"/>
      <c r="K39162" s="7"/>
      <c r="N39162" s="7"/>
    </row>
    <row r="39163" spans="4:14" s="1" customFormat="1">
      <c r="D39163" s="32"/>
      <c r="G39163" s="32"/>
      <c r="I39163" s="7"/>
      <c r="J39163" s="7"/>
      <c r="K39163" s="7"/>
      <c r="N39163" s="7"/>
    </row>
    <row r="39164" spans="4:14" s="1" customFormat="1">
      <c r="D39164" s="32"/>
      <c r="G39164" s="32"/>
      <c r="I39164" s="7"/>
      <c r="J39164" s="7"/>
      <c r="K39164" s="7"/>
      <c r="N39164" s="7"/>
    </row>
    <row r="39165" spans="4:14" s="1" customFormat="1">
      <c r="D39165" s="32"/>
      <c r="G39165" s="32"/>
      <c r="I39165" s="7"/>
      <c r="J39165" s="7"/>
      <c r="K39165" s="7"/>
      <c r="N39165" s="7"/>
    </row>
    <row r="39166" spans="4:14" s="1" customFormat="1">
      <c r="D39166" s="32"/>
      <c r="G39166" s="32"/>
      <c r="I39166" s="7"/>
      <c r="J39166" s="7"/>
      <c r="K39166" s="7"/>
      <c r="N39166" s="7"/>
    </row>
    <row r="39167" spans="4:14" s="1" customFormat="1">
      <c r="D39167" s="32"/>
      <c r="G39167" s="32"/>
      <c r="I39167" s="7"/>
      <c r="J39167" s="7"/>
      <c r="K39167" s="7"/>
      <c r="N39167" s="7"/>
    </row>
    <row r="39168" spans="4:14" s="1" customFormat="1">
      <c r="D39168" s="32"/>
      <c r="G39168" s="32"/>
      <c r="I39168" s="7"/>
      <c r="J39168" s="7"/>
      <c r="K39168" s="7"/>
      <c r="N39168" s="7"/>
    </row>
    <row r="39169" spans="4:14" s="1" customFormat="1">
      <c r="D39169" s="32"/>
      <c r="G39169" s="32"/>
      <c r="I39169" s="7"/>
      <c r="J39169" s="7"/>
      <c r="K39169" s="7"/>
      <c r="N39169" s="7"/>
    </row>
    <row r="39170" spans="4:14" s="1" customFormat="1">
      <c r="D39170" s="32"/>
      <c r="G39170" s="32"/>
      <c r="I39170" s="7"/>
      <c r="J39170" s="7"/>
      <c r="K39170" s="7"/>
      <c r="N39170" s="7"/>
    </row>
    <row r="39171" spans="4:14" s="1" customFormat="1">
      <c r="D39171" s="32"/>
      <c r="G39171" s="32"/>
      <c r="I39171" s="7"/>
      <c r="J39171" s="7"/>
      <c r="K39171" s="7"/>
      <c r="N39171" s="7"/>
    </row>
    <row r="39172" spans="4:14" s="1" customFormat="1">
      <c r="D39172" s="32"/>
      <c r="G39172" s="32"/>
      <c r="I39172" s="7"/>
      <c r="J39172" s="7"/>
      <c r="K39172" s="7"/>
      <c r="N39172" s="7"/>
    </row>
    <row r="39173" spans="4:14" s="1" customFormat="1">
      <c r="D39173" s="32"/>
      <c r="G39173" s="32"/>
      <c r="I39173" s="7"/>
      <c r="J39173" s="7"/>
      <c r="K39173" s="7"/>
      <c r="N39173" s="7"/>
    </row>
    <row r="39174" spans="4:14" s="1" customFormat="1">
      <c r="D39174" s="32"/>
      <c r="G39174" s="32"/>
      <c r="I39174" s="7"/>
      <c r="J39174" s="7"/>
      <c r="K39174" s="7"/>
      <c r="N39174" s="7"/>
    </row>
    <row r="39175" spans="4:14" s="1" customFormat="1">
      <c r="D39175" s="32"/>
      <c r="G39175" s="32"/>
      <c r="I39175" s="7"/>
      <c r="J39175" s="7"/>
      <c r="K39175" s="7"/>
      <c r="N39175" s="7"/>
    </row>
    <row r="39176" spans="4:14" s="1" customFormat="1">
      <c r="D39176" s="32"/>
      <c r="G39176" s="32"/>
      <c r="I39176" s="7"/>
      <c r="J39176" s="7"/>
      <c r="K39176" s="7"/>
      <c r="N39176" s="7"/>
    </row>
    <row r="39177" spans="4:14" s="1" customFormat="1">
      <c r="D39177" s="32"/>
      <c r="G39177" s="32"/>
      <c r="I39177" s="7"/>
      <c r="J39177" s="7"/>
      <c r="K39177" s="7"/>
      <c r="N39177" s="7"/>
    </row>
    <row r="39178" spans="4:14" s="1" customFormat="1">
      <c r="D39178" s="32"/>
      <c r="G39178" s="32"/>
      <c r="I39178" s="7"/>
      <c r="J39178" s="7"/>
      <c r="K39178" s="7"/>
      <c r="N39178" s="7"/>
    </row>
    <row r="39179" spans="4:14" s="1" customFormat="1">
      <c r="D39179" s="32"/>
      <c r="G39179" s="32"/>
      <c r="I39179" s="7"/>
      <c r="J39179" s="7"/>
      <c r="K39179" s="7"/>
      <c r="N39179" s="7"/>
    </row>
    <row r="39180" spans="4:14" s="1" customFormat="1">
      <c r="D39180" s="32"/>
      <c r="G39180" s="32"/>
      <c r="I39180" s="7"/>
      <c r="J39180" s="7"/>
      <c r="K39180" s="7"/>
      <c r="N39180" s="7"/>
    </row>
    <row r="39181" spans="4:14" s="1" customFormat="1">
      <c r="D39181" s="32"/>
      <c r="G39181" s="32"/>
      <c r="I39181" s="7"/>
      <c r="J39181" s="7"/>
      <c r="K39181" s="7"/>
      <c r="N39181" s="7"/>
    </row>
    <row r="39182" spans="4:14" s="1" customFormat="1">
      <c r="D39182" s="32"/>
      <c r="G39182" s="32"/>
      <c r="I39182" s="7"/>
      <c r="J39182" s="7"/>
      <c r="K39182" s="7"/>
      <c r="N39182" s="7"/>
    </row>
    <row r="39183" spans="4:14" s="1" customFormat="1">
      <c r="D39183" s="32"/>
      <c r="G39183" s="32"/>
      <c r="I39183" s="7"/>
      <c r="J39183" s="7"/>
      <c r="K39183" s="7"/>
      <c r="N39183" s="7"/>
    </row>
    <row r="39184" spans="4:14" s="1" customFormat="1">
      <c r="D39184" s="32"/>
      <c r="G39184" s="32"/>
      <c r="I39184" s="7"/>
      <c r="J39184" s="7"/>
      <c r="K39184" s="7"/>
      <c r="N39184" s="7"/>
    </row>
    <row r="39185" spans="4:14" s="1" customFormat="1">
      <c r="D39185" s="32"/>
      <c r="G39185" s="32"/>
      <c r="I39185" s="7"/>
      <c r="J39185" s="7"/>
      <c r="K39185" s="7"/>
      <c r="N39185" s="7"/>
    </row>
    <row r="39186" spans="4:14" s="1" customFormat="1">
      <c r="D39186" s="32"/>
      <c r="G39186" s="32"/>
      <c r="I39186" s="7"/>
      <c r="J39186" s="7"/>
      <c r="K39186" s="7"/>
      <c r="N39186" s="7"/>
    </row>
    <row r="39187" spans="4:14" s="1" customFormat="1">
      <c r="D39187" s="32"/>
      <c r="G39187" s="32"/>
      <c r="I39187" s="7"/>
      <c r="J39187" s="7"/>
      <c r="K39187" s="7"/>
      <c r="N39187" s="7"/>
    </row>
    <row r="39188" spans="4:14" s="1" customFormat="1">
      <c r="D39188" s="32"/>
      <c r="G39188" s="32"/>
      <c r="I39188" s="7"/>
      <c r="J39188" s="7"/>
      <c r="K39188" s="7"/>
      <c r="N39188" s="7"/>
    </row>
    <row r="39189" spans="4:14" s="1" customFormat="1">
      <c r="D39189" s="32"/>
      <c r="G39189" s="32"/>
      <c r="I39189" s="7"/>
      <c r="J39189" s="7"/>
      <c r="K39189" s="7"/>
      <c r="N39189" s="7"/>
    </row>
    <row r="39190" spans="4:14" s="1" customFormat="1">
      <c r="D39190" s="32"/>
      <c r="G39190" s="32"/>
      <c r="I39190" s="7"/>
      <c r="J39190" s="7"/>
      <c r="K39190" s="7"/>
      <c r="N39190" s="7"/>
    </row>
    <row r="39191" spans="4:14" s="1" customFormat="1">
      <c r="D39191" s="32"/>
      <c r="G39191" s="32"/>
      <c r="I39191" s="7"/>
      <c r="J39191" s="7"/>
      <c r="K39191" s="7"/>
      <c r="N39191" s="7"/>
    </row>
    <row r="39192" spans="4:14" s="1" customFormat="1">
      <c r="D39192" s="32"/>
      <c r="G39192" s="32"/>
      <c r="I39192" s="7"/>
      <c r="J39192" s="7"/>
      <c r="K39192" s="7"/>
      <c r="N39192" s="7"/>
    </row>
    <row r="39193" spans="4:14" s="1" customFormat="1">
      <c r="D39193" s="32"/>
      <c r="G39193" s="32"/>
      <c r="I39193" s="7"/>
      <c r="J39193" s="7"/>
      <c r="K39193" s="7"/>
      <c r="N39193" s="7"/>
    </row>
    <row r="39194" spans="4:14" s="1" customFormat="1">
      <c r="D39194" s="32"/>
      <c r="G39194" s="32"/>
      <c r="I39194" s="7"/>
      <c r="J39194" s="7"/>
      <c r="K39194" s="7"/>
      <c r="N39194" s="7"/>
    </row>
    <row r="39195" spans="4:14" s="1" customFormat="1">
      <c r="D39195" s="32"/>
      <c r="G39195" s="32"/>
      <c r="I39195" s="7"/>
      <c r="J39195" s="7"/>
      <c r="K39195" s="7"/>
      <c r="N39195" s="7"/>
    </row>
    <row r="39196" spans="4:14" s="1" customFormat="1">
      <c r="D39196" s="32"/>
      <c r="G39196" s="32"/>
      <c r="I39196" s="7"/>
      <c r="J39196" s="7"/>
      <c r="K39196" s="7"/>
      <c r="N39196" s="7"/>
    </row>
    <row r="39197" spans="4:14" s="1" customFormat="1">
      <c r="D39197" s="32"/>
      <c r="G39197" s="32"/>
      <c r="I39197" s="7"/>
      <c r="J39197" s="7"/>
      <c r="K39197" s="7"/>
      <c r="N39197" s="7"/>
    </row>
    <row r="39198" spans="4:14" s="1" customFormat="1">
      <c r="D39198" s="32"/>
      <c r="G39198" s="32"/>
      <c r="I39198" s="7"/>
      <c r="J39198" s="7"/>
      <c r="K39198" s="7"/>
      <c r="N39198" s="7"/>
    </row>
    <row r="39199" spans="4:14" s="1" customFormat="1">
      <c r="D39199" s="32"/>
      <c r="G39199" s="32"/>
      <c r="I39199" s="7"/>
      <c r="J39199" s="7"/>
      <c r="K39199" s="7"/>
      <c r="N39199" s="7"/>
    </row>
    <row r="39200" spans="4:14" s="1" customFormat="1">
      <c r="D39200" s="32"/>
      <c r="G39200" s="32"/>
      <c r="I39200" s="7"/>
      <c r="J39200" s="7"/>
      <c r="K39200" s="7"/>
      <c r="N39200" s="7"/>
    </row>
    <row r="39201" spans="4:14" s="1" customFormat="1">
      <c r="D39201" s="32"/>
      <c r="G39201" s="32"/>
      <c r="I39201" s="7"/>
      <c r="J39201" s="7"/>
      <c r="K39201" s="7"/>
      <c r="N39201" s="7"/>
    </row>
    <row r="39202" spans="4:14" s="1" customFormat="1">
      <c r="D39202" s="32"/>
      <c r="G39202" s="32"/>
      <c r="I39202" s="7"/>
      <c r="J39202" s="7"/>
      <c r="K39202" s="7"/>
      <c r="N39202" s="7"/>
    </row>
    <row r="39203" spans="4:14" s="1" customFormat="1">
      <c r="D39203" s="32"/>
      <c r="G39203" s="32"/>
      <c r="I39203" s="7"/>
      <c r="J39203" s="7"/>
      <c r="K39203" s="7"/>
      <c r="N39203" s="7"/>
    </row>
    <row r="39204" spans="4:14" s="1" customFormat="1">
      <c r="D39204" s="32"/>
      <c r="G39204" s="32"/>
      <c r="I39204" s="7"/>
      <c r="J39204" s="7"/>
      <c r="K39204" s="7"/>
      <c r="N39204" s="7"/>
    </row>
    <row r="39205" spans="4:14" s="1" customFormat="1">
      <c r="D39205" s="32"/>
      <c r="G39205" s="32"/>
      <c r="I39205" s="7"/>
      <c r="J39205" s="7"/>
      <c r="K39205" s="7"/>
      <c r="N39205" s="7"/>
    </row>
    <row r="39206" spans="4:14" s="1" customFormat="1">
      <c r="D39206" s="32"/>
      <c r="G39206" s="32"/>
      <c r="I39206" s="7"/>
      <c r="J39206" s="7"/>
      <c r="K39206" s="7"/>
      <c r="N39206" s="7"/>
    </row>
    <row r="39207" spans="4:14" s="1" customFormat="1">
      <c r="D39207" s="32"/>
      <c r="G39207" s="32"/>
      <c r="I39207" s="7"/>
      <c r="J39207" s="7"/>
      <c r="K39207" s="7"/>
      <c r="N39207" s="7"/>
    </row>
    <row r="39208" spans="4:14" s="1" customFormat="1">
      <c r="D39208" s="32"/>
      <c r="G39208" s="32"/>
      <c r="I39208" s="7"/>
      <c r="J39208" s="7"/>
      <c r="K39208" s="7"/>
      <c r="N39208" s="7"/>
    </row>
    <row r="39209" spans="4:14" s="1" customFormat="1">
      <c r="D39209" s="32"/>
      <c r="G39209" s="32"/>
      <c r="I39209" s="7"/>
      <c r="J39209" s="7"/>
      <c r="K39209" s="7"/>
      <c r="N39209" s="7"/>
    </row>
    <row r="39210" spans="4:14" s="1" customFormat="1">
      <c r="D39210" s="32"/>
      <c r="G39210" s="32"/>
      <c r="I39210" s="7"/>
      <c r="J39210" s="7"/>
      <c r="K39210" s="7"/>
      <c r="N39210" s="7"/>
    </row>
    <row r="39211" spans="4:14" s="1" customFormat="1">
      <c r="D39211" s="32"/>
      <c r="G39211" s="32"/>
      <c r="I39211" s="7"/>
      <c r="J39211" s="7"/>
      <c r="K39211" s="7"/>
      <c r="N39211" s="7"/>
    </row>
    <row r="39212" spans="4:14" s="1" customFormat="1">
      <c r="D39212" s="32"/>
      <c r="G39212" s="32"/>
      <c r="I39212" s="7"/>
      <c r="J39212" s="7"/>
      <c r="K39212" s="7"/>
      <c r="N39212" s="7"/>
    </row>
    <row r="39213" spans="4:14" s="1" customFormat="1">
      <c r="D39213" s="32"/>
      <c r="G39213" s="32"/>
      <c r="I39213" s="7"/>
      <c r="J39213" s="7"/>
      <c r="K39213" s="7"/>
      <c r="N39213" s="7"/>
    </row>
    <row r="39214" spans="4:14" s="1" customFormat="1">
      <c r="D39214" s="32"/>
      <c r="G39214" s="32"/>
      <c r="I39214" s="7"/>
      <c r="J39214" s="7"/>
      <c r="K39214" s="7"/>
      <c r="N39214" s="7"/>
    </row>
    <row r="39215" spans="4:14" s="1" customFormat="1">
      <c r="D39215" s="32"/>
      <c r="G39215" s="32"/>
      <c r="I39215" s="7"/>
      <c r="J39215" s="7"/>
      <c r="K39215" s="7"/>
      <c r="N39215" s="7"/>
    </row>
    <row r="39216" spans="4:14" s="1" customFormat="1">
      <c r="D39216" s="32"/>
      <c r="G39216" s="32"/>
      <c r="I39216" s="7"/>
      <c r="J39216" s="7"/>
      <c r="K39216" s="7"/>
      <c r="N39216" s="7"/>
    </row>
    <row r="39217" spans="4:14" s="1" customFormat="1">
      <c r="D39217" s="32"/>
      <c r="G39217" s="32"/>
      <c r="I39217" s="7"/>
      <c r="J39217" s="7"/>
      <c r="K39217" s="7"/>
      <c r="N39217" s="7"/>
    </row>
    <row r="39218" spans="4:14" s="1" customFormat="1">
      <c r="D39218" s="32"/>
      <c r="G39218" s="32"/>
      <c r="I39218" s="7"/>
      <c r="J39218" s="7"/>
      <c r="K39218" s="7"/>
      <c r="N39218" s="7"/>
    </row>
    <row r="39219" spans="4:14" s="1" customFormat="1">
      <c r="D39219" s="32"/>
      <c r="G39219" s="32"/>
      <c r="I39219" s="7"/>
      <c r="J39219" s="7"/>
      <c r="K39219" s="7"/>
      <c r="N39219" s="7"/>
    </row>
    <row r="39220" spans="4:14" s="1" customFormat="1">
      <c r="D39220" s="32"/>
      <c r="G39220" s="32"/>
      <c r="I39220" s="7"/>
      <c r="J39220" s="7"/>
      <c r="K39220" s="7"/>
      <c r="N39220" s="7"/>
    </row>
    <row r="39221" spans="4:14" s="1" customFormat="1">
      <c r="D39221" s="32"/>
      <c r="G39221" s="32"/>
      <c r="I39221" s="7"/>
      <c r="J39221" s="7"/>
      <c r="K39221" s="7"/>
      <c r="N39221" s="7"/>
    </row>
    <row r="39222" spans="4:14" s="1" customFormat="1">
      <c r="D39222" s="32"/>
      <c r="G39222" s="32"/>
      <c r="I39222" s="7"/>
      <c r="J39222" s="7"/>
      <c r="K39222" s="7"/>
      <c r="N39222" s="7"/>
    </row>
    <row r="39223" spans="4:14" s="1" customFormat="1">
      <c r="D39223" s="32"/>
      <c r="G39223" s="32"/>
      <c r="I39223" s="7"/>
      <c r="J39223" s="7"/>
      <c r="K39223" s="7"/>
      <c r="N39223" s="7"/>
    </row>
    <row r="39224" spans="4:14" s="1" customFormat="1">
      <c r="D39224" s="32"/>
      <c r="G39224" s="32"/>
      <c r="I39224" s="7"/>
      <c r="J39224" s="7"/>
      <c r="K39224" s="7"/>
      <c r="N39224" s="7"/>
    </row>
    <row r="39225" spans="4:14" s="1" customFormat="1">
      <c r="D39225" s="32"/>
      <c r="G39225" s="32"/>
      <c r="I39225" s="7"/>
      <c r="J39225" s="7"/>
      <c r="K39225" s="7"/>
      <c r="N39225" s="7"/>
    </row>
    <row r="39226" spans="4:14" s="1" customFormat="1">
      <c r="D39226" s="32"/>
      <c r="G39226" s="32"/>
      <c r="I39226" s="7"/>
      <c r="J39226" s="7"/>
      <c r="K39226" s="7"/>
      <c r="N39226" s="7"/>
    </row>
    <row r="39227" spans="4:14" s="1" customFormat="1">
      <c r="D39227" s="32"/>
      <c r="G39227" s="32"/>
      <c r="I39227" s="7"/>
      <c r="J39227" s="7"/>
      <c r="K39227" s="7"/>
      <c r="N39227" s="7"/>
    </row>
    <row r="39228" spans="4:14" s="1" customFormat="1">
      <c r="D39228" s="32"/>
      <c r="G39228" s="32"/>
      <c r="I39228" s="7"/>
      <c r="J39228" s="7"/>
      <c r="K39228" s="7"/>
      <c r="N39228" s="7"/>
    </row>
    <row r="39229" spans="4:14" s="1" customFormat="1">
      <c r="D39229" s="32"/>
      <c r="G39229" s="32"/>
      <c r="I39229" s="7"/>
      <c r="J39229" s="7"/>
      <c r="K39229" s="7"/>
      <c r="N39229" s="7"/>
    </row>
    <row r="39230" spans="4:14" s="1" customFormat="1">
      <c r="D39230" s="32"/>
      <c r="G39230" s="32"/>
      <c r="I39230" s="7"/>
      <c r="J39230" s="7"/>
      <c r="K39230" s="7"/>
      <c r="N39230" s="7"/>
    </row>
    <row r="39231" spans="4:14" s="1" customFormat="1">
      <c r="D39231" s="32"/>
      <c r="G39231" s="32"/>
      <c r="I39231" s="7"/>
      <c r="J39231" s="7"/>
      <c r="K39231" s="7"/>
      <c r="N39231" s="7"/>
    </row>
    <row r="39232" spans="4:14" s="1" customFormat="1">
      <c r="D39232" s="32"/>
      <c r="G39232" s="32"/>
      <c r="I39232" s="7"/>
      <c r="J39232" s="7"/>
      <c r="K39232" s="7"/>
      <c r="N39232" s="7"/>
    </row>
    <row r="39233" spans="4:14" s="1" customFormat="1">
      <c r="D39233" s="32"/>
      <c r="G39233" s="32"/>
      <c r="I39233" s="7"/>
      <c r="J39233" s="7"/>
      <c r="K39233" s="7"/>
      <c r="N39233" s="7"/>
    </row>
    <row r="39234" spans="4:14" s="1" customFormat="1">
      <c r="D39234" s="32"/>
      <c r="G39234" s="32"/>
      <c r="I39234" s="7"/>
      <c r="J39234" s="7"/>
      <c r="K39234" s="7"/>
      <c r="N39234" s="7"/>
    </row>
    <row r="39235" spans="4:14" s="1" customFormat="1">
      <c r="D39235" s="32"/>
      <c r="G39235" s="32"/>
      <c r="I39235" s="7"/>
      <c r="J39235" s="7"/>
      <c r="K39235" s="7"/>
      <c r="N39235" s="7"/>
    </row>
    <row r="39236" spans="4:14" s="1" customFormat="1">
      <c r="D39236" s="32"/>
      <c r="G39236" s="32"/>
      <c r="I39236" s="7"/>
      <c r="J39236" s="7"/>
      <c r="K39236" s="7"/>
      <c r="N39236" s="7"/>
    </row>
    <row r="39237" spans="4:14" s="1" customFormat="1">
      <c r="D39237" s="32"/>
      <c r="G39237" s="32"/>
      <c r="I39237" s="7"/>
      <c r="J39237" s="7"/>
      <c r="K39237" s="7"/>
      <c r="N39237" s="7"/>
    </row>
    <row r="39238" spans="4:14" s="1" customFormat="1">
      <c r="D39238" s="32"/>
      <c r="G39238" s="32"/>
      <c r="I39238" s="7"/>
      <c r="J39238" s="7"/>
      <c r="K39238" s="7"/>
      <c r="N39238" s="7"/>
    </row>
    <row r="39239" spans="4:14" s="1" customFormat="1">
      <c r="D39239" s="32"/>
      <c r="G39239" s="32"/>
      <c r="I39239" s="7"/>
      <c r="J39239" s="7"/>
      <c r="K39239" s="7"/>
      <c r="N39239" s="7"/>
    </row>
    <row r="39240" spans="4:14" s="1" customFormat="1">
      <c r="D39240" s="32"/>
      <c r="G39240" s="32"/>
      <c r="I39240" s="7"/>
      <c r="J39240" s="7"/>
      <c r="K39240" s="7"/>
      <c r="N39240" s="7"/>
    </row>
    <row r="39241" spans="4:14" s="1" customFormat="1">
      <c r="D39241" s="32"/>
      <c r="G39241" s="32"/>
      <c r="I39241" s="7"/>
      <c r="J39241" s="7"/>
      <c r="K39241" s="7"/>
      <c r="N39241" s="7"/>
    </row>
    <row r="39242" spans="4:14" s="1" customFormat="1">
      <c r="D39242" s="32"/>
      <c r="G39242" s="32"/>
      <c r="I39242" s="7"/>
      <c r="J39242" s="7"/>
      <c r="K39242" s="7"/>
      <c r="N39242" s="7"/>
    </row>
    <row r="39243" spans="4:14" s="1" customFormat="1">
      <c r="D39243" s="32"/>
      <c r="G39243" s="32"/>
      <c r="I39243" s="7"/>
      <c r="J39243" s="7"/>
      <c r="K39243" s="7"/>
      <c r="N39243" s="7"/>
    </row>
    <row r="39244" spans="4:14" s="1" customFormat="1">
      <c r="D39244" s="32"/>
      <c r="G39244" s="32"/>
      <c r="I39244" s="7"/>
      <c r="J39244" s="7"/>
      <c r="K39244" s="7"/>
      <c r="N39244" s="7"/>
    </row>
    <row r="39245" spans="4:14" s="1" customFormat="1">
      <c r="D39245" s="32"/>
      <c r="G39245" s="32"/>
      <c r="I39245" s="7"/>
      <c r="J39245" s="7"/>
      <c r="K39245" s="7"/>
      <c r="N39245" s="7"/>
    </row>
    <row r="39246" spans="4:14" s="1" customFormat="1">
      <c r="D39246" s="32"/>
      <c r="G39246" s="32"/>
      <c r="I39246" s="7"/>
      <c r="J39246" s="7"/>
      <c r="K39246" s="7"/>
      <c r="N39246" s="7"/>
    </row>
    <row r="39247" spans="4:14" s="1" customFormat="1">
      <c r="D39247" s="32"/>
      <c r="G39247" s="32"/>
      <c r="I39247" s="7"/>
      <c r="J39247" s="7"/>
      <c r="K39247" s="7"/>
      <c r="N39247" s="7"/>
    </row>
    <row r="39248" spans="4:14" s="1" customFormat="1">
      <c r="D39248" s="32"/>
      <c r="G39248" s="32"/>
      <c r="I39248" s="7"/>
      <c r="J39248" s="7"/>
      <c r="K39248" s="7"/>
      <c r="N39248" s="7"/>
    </row>
    <row r="39249" spans="4:14" s="1" customFormat="1">
      <c r="D39249" s="32"/>
      <c r="G39249" s="32"/>
      <c r="I39249" s="7"/>
      <c r="J39249" s="7"/>
      <c r="K39249" s="7"/>
      <c r="N39249" s="7"/>
    </row>
    <row r="39250" spans="4:14" s="1" customFormat="1">
      <c r="D39250" s="32"/>
      <c r="G39250" s="32"/>
      <c r="I39250" s="7"/>
      <c r="J39250" s="7"/>
      <c r="K39250" s="7"/>
      <c r="N39250" s="7"/>
    </row>
    <row r="39251" spans="4:14" s="1" customFormat="1">
      <c r="D39251" s="32"/>
      <c r="G39251" s="32"/>
      <c r="I39251" s="7"/>
      <c r="J39251" s="7"/>
      <c r="K39251" s="7"/>
      <c r="N39251" s="7"/>
    </row>
    <row r="39252" spans="4:14" s="1" customFormat="1">
      <c r="D39252" s="32"/>
      <c r="G39252" s="32"/>
      <c r="I39252" s="7"/>
      <c r="J39252" s="7"/>
      <c r="K39252" s="7"/>
      <c r="N39252" s="7"/>
    </row>
    <row r="39253" spans="4:14" s="1" customFormat="1">
      <c r="D39253" s="32"/>
      <c r="G39253" s="32"/>
      <c r="I39253" s="7"/>
      <c r="J39253" s="7"/>
      <c r="K39253" s="7"/>
      <c r="N39253" s="7"/>
    </row>
    <row r="39254" spans="4:14" s="1" customFormat="1">
      <c r="D39254" s="32"/>
      <c r="G39254" s="32"/>
      <c r="I39254" s="7"/>
      <c r="J39254" s="7"/>
      <c r="K39254" s="7"/>
      <c r="N39254" s="7"/>
    </row>
    <row r="39255" spans="4:14" s="1" customFormat="1">
      <c r="D39255" s="32"/>
      <c r="G39255" s="32"/>
      <c r="I39255" s="7"/>
      <c r="J39255" s="7"/>
      <c r="K39255" s="7"/>
      <c r="N39255" s="7"/>
    </row>
    <row r="39256" spans="4:14" s="1" customFormat="1">
      <c r="D39256" s="32"/>
      <c r="G39256" s="32"/>
      <c r="I39256" s="7"/>
      <c r="J39256" s="7"/>
      <c r="K39256" s="7"/>
      <c r="N39256" s="7"/>
    </row>
    <row r="39257" spans="4:14" s="1" customFormat="1">
      <c r="D39257" s="32"/>
      <c r="G39257" s="32"/>
      <c r="I39257" s="7"/>
      <c r="J39257" s="7"/>
      <c r="K39257" s="7"/>
      <c r="N39257" s="7"/>
    </row>
    <row r="39258" spans="4:14" s="1" customFormat="1">
      <c r="D39258" s="32"/>
      <c r="G39258" s="32"/>
      <c r="I39258" s="7"/>
      <c r="J39258" s="7"/>
      <c r="K39258" s="7"/>
      <c r="N39258" s="7"/>
    </row>
    <row r="39259" spans="4:14" s="1" customFormat="1">
      <c r="D39259" s="32"/>
      <c r="G39259" s="32"/>
      <c r="I39259" s="7"/>
      <c r="J39259" s="7"/>
      <c r="K39259" s="7"/>
      <c r="N39259" s="7"/>
    </row>
    <row r="39260" spans="4:14" s="1" customFormat="1">
      <c r="D39260" s="32"/>
      <c r="G39260" s="32"/>
      <c r="I39260" s="7"/>
      <c r="J39260" s="7"/>
      <c r="K39260" s="7"/>
      <c r="N39260" s="7"/>
    </row>
    <row r="39261" spans="4:14" s="1" customFormat="1">
      <c r="D39261" s="32"/>
      <c r="G39261" s="32"/>
      <c r="I39261" s="7"/>
      <c r="J39261" s="7"/>
      <c r="K39261" s="7"/>
      <c r="N39261" s="7"/>
    </row>
    <row r="39262" spans="4:14" s="1" customFormat="1">
      <c r="D39262" s="32"/>
      <c r="G39262" s="32"/>
      <c r="I39262" s="7"/>
      <c r="J39262" s="7"/>
      <c r="K39262" s="7"/>
      <c r="N39262" s="7"/>
    </row>
    <row r="39263" spans="4:14" s="1" customFormat="1">
      <c r="D39263" s="32"/>
      <c r="G39263" s="32"/>
      <c r="I39263" s="7"/>
      <c r="J39263" s="7"/>
      <c r="K39263" s="7"/>
      <c r="N39263" s="7"/>
    </row>
    <row r="39264" spans="4:14" s="1" customFormat="1">
      <c r="D39264" s="32"/>
      <c r="G39264" s="32"/>
      <c r="I39264" s="7"/>
      <c r="J39264" s="7"/>
      <c r="K39264" s="7"/>
      <c r="N39264" s="7"/>
    </row>
    <row r="39265" spans="4:14" s="1" customFormat="1">
      <c r="D39265" s="32"/>
      <c r="G39265" s="32"/>
      <c r="I39265" s="7"/>
      <c r="J39265" s="7"/>
      <c r="K39265" s="7"/>
      <c r="N39265" s="7"/>
    </row>
    <row r="39266" spans="4:14" s="1" customFormat="1">
      <c r="D39266" s="32"/>
      <c r="G39266" s="32"/>
      <c r="I39266" s="7"/>
      <c r="J39266" s="7"/>
      <c r="K39266" s="7"/>
      <c r="N39266" s="7"/>
    </row>
    <row r="39267" spans="4:14" s="1" customFormat="1">
      <c r="D39267" s="32"/>
      <c r="G39267" s="32"/>
      <c r="I39267" s="7"/>
      <c r="J39267" s="7"/>
      <c r="K39267" s="7"/>
      <c r="N39267" s="7"/>
    </row>
    <row r="39268" spans="4:14" s="1" customFormat="1">
      <c r="D39268" s="32"/>
      <c r="G39268" s="32"/>
      <c r="I39268" s="7"/>
      <c r="J39268" s="7"/>
      <c r="K39268" s="7"/>
      <c r="N39268" s="7"/>
    </row>
    <row r="39269" spans="4:14" s="1" customFormat="1">
      <c r="D39269" s="32"/>
      <c r="G39269" s="32"/>
      <c r="I39269" s="7"/>
      <c r="J39269" s="7"/>
      <c r="K39269" s="7"/>
      <c r="N39269" s="7"/>
    </row>
    <row r="39270" spans="4:14" s="1" customFormat="1">
      <c r="D39270" s="32"/>
      <c r="G39270" s="32"/>
      <c r="I39270" s="7"/>
      <c r="J39270" s="7"/>
      <c r="K39270" s="7"/>
      <c r="N39270" s="7"/>
    </row>
    <row r="39271" spans="4:14" s="1" customFormat="1">
      <c r="D39271" s="32"/>
      <c r="G39271" s="32"/>
      <c r="I39271" s="7"/>
      <c r="J39271" s="7"/>
      <c r="K39271" s="7"/>
      <c r="N39271" s="7"/>
    </row>
    <row r="39272" spans="4:14" s="1" customFormat="1">
      <c r="D39272" s="32"/>
      <c r="G39272" s="32"/>
      <c r="I39272" s="7"/>
      <c r="J39272" s="7"/>
      <c r="K39272" s="7"/>
      <c r="N39272" s="7"/>
    </row>
    <row r="39273" spans="4:14" s="1" customFormat="1">
      <c r="D39273" s="32"/>
      <c r="G39273" s="32"/>
      <c r="I39273" s="7"/>
      <c r="J39273" s="7"/>
      <c r="K39273" s="7"/>
      <c r="N39273" s="7"/>
    </row>
    <row r="39274" spans="4:14" s="1" customFormat="1">
      <c r="D39274" s="32"/>
      <c r="G39274" s="32"/>
      <c r="I39274" s="7"/>
      <c r="J39274" s="7"/>
      <c r="K39274" s="7"/>
      <c r="N39274" s="7"/>
    </row>
    <row r="39275" spans="4:14" s="1" customFormat="1">
      <c r="D39275" s="32"/>
      <c r="G39275" s="32"/>
      <c r="I39275" s="7"/>
      <c r="J39275" s="7"/>
      <c r="K39275" s="7"/>
      <c r="N39275" s="7"/>
    </row>
    <row r="39276" spans="4:14" s="1" customFormat="1">
      <c r="D39276" s="32"/>
      <c r="G39276" s="32"/>
      <c r="I39276" s="7"/>
      <c r="J39276" s="7"/>
      <c r="K39276" s="7"/>
      <c r="N39276" s="7"/>
    </row>
    <row r="39277" spans="4:14" s="1" customFormat="1">
      <c r="D39277" s="32"/>
      <c r="G39277" s="32"/>
      <c r="I39277" s="7"/>
      <c r="J39277" s="7"/>
      <c r="K39277" s="7"/>
      <c r="N39277" s="7"/>
    </row>
    <row r="39278" spans="4:14" s="1" customFormat="1">
      <c r="D39278" s="32"/>
      <c r="G39278" s="32"/>
      <c r="I39278" s="7"/>
      <c r="J39278" s="7"/>
      <c r="K39278" s="7"/>
      <c r="N39278" s="7"/>
    </row>
    <row r="39279" spans="4:14" s="1" customFormat="1">
      <c r="D39279" s="32"/>
      <c r="G39279" s="32"/>
      <c r="I39279" s="7"/>
      <c r="J39279" s="7"/>
      <c r="K39279" s="7"/>
      <c r="N39279" s="7"/>
    </row>
    <row r="39280" spans="4:14" s="1" customFormat="1">
      <c r="D39280" s="32"/>
      <c r="G39280" s="32"/>
      <c r="I39280" s="7"/>
      <c r="J39280" s="7"/>
      <c r="K39280" s="7"/>
      <c r="N39280" s="7"/>
    </row>
    <row r="39281" spans="4:14" s="1" customFormat="1">
      <c r="D39281" s="32"/>
      <c r="G39281" s="32"/>
      <c r="I39281" s="7"/>
      <c r="J39281" s="7"/>
      <c r="K39281" s="7"/>
      <c r="N39281" s="7"/>
    </row>
    <row r="39282" spans="4:14" s="1" customFormat="1">
      <c r="D39282" s="32"/>
      <c r="G39282" s="32"/>
      <c r="I39282" s="7"/>
      <c r="J39282" s="7"/>
      <c r="K39282" s="7"/>
      <c r="N39282" s="7"/>
    </row>
    <row r="39283" spans="4:14" s="1" customFormat="1">
      <c r="D39283" s="32"/>
      <c r="G39283" s="32"/>
      <c r="I39283" s="7"/>
      <c r="J39283" s="7"/>
      <c r="K39283" s="7"/>
      <c r="N39283" s="7"/>
    </row>
    <row r="39284" spans="4:14" s="1" customFormat="1">
      <c r="D39284" s="32"/>
      <c r="G39284" s="32"/>
      <c r="I39284" s="7"/>
      <c r="J39284" s="7"/>
      <c r="K39284" s="7"/>
      <c r="N39284" s="7"/>
    </row>
    <row r="39285" spans="4:14" s="1" customFormat="1">
      <c r="D39285" s="32"/>
      <c r="G39285" s="32"/>
      <c r="I39285" s="7"/>
      <c r="J39285" s="7"/>
      <c r="K39285" s="7"/>
      <c r="N39285" s="7"/>
    </row>
    <row r="39286" spans="4:14" s="1" customFormat="1">
      <c r="D39286" s="32"/>
      <c r="G39286" s="32"/>
      <c r="I39286" s="7"/>
      <c r="J39286" s="7"/>
      <c r="K39286" s="7"/>
      <c r="N39286" s="7"/>
    </row>
    <row r="39287" spans="4:14" s="1" customFormat="1">
      <c r="D39287" s="32"/>
      <c r="G39287" s="32"/>
      <c r="I39287" s="7"/>
      <c r="J39287" s="7"/>
      <c r="K39287" s="7"/>
      <c r="N39287" s="7"/>
    </row>
    <row r="39288" spans="4:14" s="1" customFormat="1">
      <c r="D39288" s="32"/>
      <c r="G39288" s="32"/>
      <c r="I39288" s="7"/>
      <c r="J39288" s="7"/>
      <c r="K39288" s="7"/>
      <c r="N39288" s="7"/>
    </row>
    <row r="39289" spans="4:14" s="1" customFormat="1">
      <c r="D39289" s="32"/>
      <c r="G39289" s="32"/>
      <c r="I39289" s="7"/>
      <c r="J39289" s="7"/>
      <c r="K39289" s="7"/>
      <c r="N39289" s="7"/>
    </row>
    <row r="39290" spans="4:14" s="1" customFormat="1">
      <c r="D39290" s="32"/>
      <c r="G39290" s="32"/>
      <c r="I39290" s="7"/>
      <c r="J39290" s="7"/>
      <c r="K39290" s="7"/>
      <c r="N39290" s="7"/>
    </row>
    <row r="39291" spans="4:14" s="1" customFormat="1">
      <c r="D39291" s="32"/>
      <c r="G39291" s="32"/>
      <c r="I39291" s="7"/>
      <c r="J39291" s="7"/>
      <c r="K39291" s="7"/>
      <c r="N39291" s="7"/>
    </row>
    <row r="39292" spans="4:14" s="1" customFormat="1">
      <c r="D39292" s="32"/>
      <c r="G39292" s="32"/>
      <c r="I39292" s="7"/>
      <c r="J39292" s="7"/>
      <c r="K39292" s="7"/>
      <c r="N39292" s="7"/>
    </row>
    <row r="39293" spans="4:14" s="1" customFormat="1">
      <c r="D39293" s="32"/>
      <c r="G39293" s="32"/>
      <c r="I39293" s="7"/>
      <c r="J39293" s="7"/>
      <c r="K39293" s="7"/>
      <c r="N39293" s="7"/>
    </row>
    <row r="39294" spans="4:14" s="1" customFormat="1">
      <c r="D39294" s="32"/>
      <c r="G39294" s="32"/>
      <c r="I39294" s="7"/>
      <c r="J39294" s="7"/>
      <c r="K39294" s="7"/>
      <c r="N39294" s="7"/>
    </row>
    <row r="39295" spans="4:14" s="1" customFormat="1">
      <c r="D39295" s="32"/>
      <c r="G39295" s="32"/>
      <c r="I39295" s="7"/>
      <c r="J39295" s="7"/>
      <c r="K39295" s="7"/>
      <c r="N39295" s="7"/>
    </row>
    <row r="39296" spans="4:14" s="1" customFormat="1">
      <c r="D39296" s="32"/>
      <c r="G39296" s="32"/>
      <c r="I39296" s="7"/>
      <c r="J39296" s="7"/>
      <c r="K39296" s="7"/>
      <c r="N39296" s="7"/>
    </row>
    <row r="39297" spans="4:14" s="1" customFormat="1">
      <c r="D39297" s="32"/>
      <c r="G39297" s="32"/>
      <c r="I39297" s="7"/>
      <c r="J39297" s="7"/>
      <c r="K39297" s="7"/>
      <c r="N39297" s="7"/>
    </row>
    <row r="39298" spans="4:14" s="1" customFormat="1">
      <c r="D39298" s="32"/>
      <c r="G39298" s="32"/>
      <c r="I39298" s="7"/>
      <c r="J39298" s="7"/>
      <c r="K39298" s="7"/>
      <c r="N39298" s="7"/>
    </row>
    <row r="39299" spans="4:14" s="1" customFormat="1">
      <c r="D39299" s="32"/>
      <c r="G39299" s="32"/>
      <c r="I39299" s="7"/>
      <c r="J39299" s="7"/>
      <c r="K39299" s="7"/>
      <c r="N39299" s="7"/>
    </row>
    <row r="39300" spans="4:14" s="1" customFormat="1">
      <c r="D39300" s="32"/>
      <c r="G39300" s="32"/>
      <c r="I39300" s="7"/>
      <c r="J39300" s="7"/>
      <c r="K39300" s="7"/>
      <c r="N39300" s="7"/>
    </row>
    <row r="39301" spans="4:14" s="1" customFormat="1">
      <c r="D39301" s="32"/>
      <c r="G39301" s="32"/>
      <c r="I39301" s="7"/>
      <c r="J39301" s="7"/>
      <c r="K39301" s="7"/>
      <c r="N39301" s="7"/>
    </row>
    <row r="39302" spans="4:14" s="1" customFormat="1">
      <c r="D39302" s="32"/>
      <c r="G39302" s="32"/>
      <c r="I39302" s="7"/>
      <c r="J39302" s="7"/>
      <c r="K39302" s="7"/>
      <c r="N39302" s="7"/>
    </row>
    <row r="39303" spans="4:14" s="1" customFormat="1">
      <c r="D39303" s="32"/>
      <c r="G39303" s="32"/>
      <c r="I39303" s="7"/>
      <c r="J39303" s="7"/>
      <c r="K39303" s="7"/>
      <c r="N39303" s="7"/>
    </row>
    <row r="39304" spans="4:14" s="1" customFormat="1">
      <c r="D39304" s="32"/>
      <c r="G39304" s="32"/>
      <c r="I39304" s="7"/>
      <c r="J39304" s="7"/>
      <c r="K39304" s="7"/>
      <c r="N39304" s="7"/>
    </row>
    <row r="39305" spans="4:14" s="1" customFormat="1">
      <c r="D39305" s="32"/>
      <c r="G39305" s="32"/>
      <c r="I39305" s="7"/>
      <c r="J39305" s="7"/>
      <c r="K39305" s="7"/>
      <c r="N39305" s="7"/>
    </row>
    <row r="39306" spans="4:14" s="1" customFormat="1">
      <c r="D39306" s="32"/>
      <c r="G39306" s="32"/>
      <c r="I39306" s="7"/>
      <c r="J39306" s="7"/>
      <c r="K39306" s="7"/>
      <c r="N39306" s="7"/>
    </row>
    <row r="39307" spans="4:14" s="1" customFormat="1">
      <c r="D39307" s="32"/>
      <c r="G39307" s="32"/>
      <c r="I39307" s="7"/>
      <c r="J39307" s="7"/>
      <c r="K39307" s="7"/>
      <c r="N39307" s="7"/>
    </row>
    <row r="39308" spans="4:14" s="1" customFormat="1">
      <c r="D39308" s="32"/>
      <c r="G39308" s="32"/>
      <c r="I39308" s="7"/>
      <c r="J39308" s="7"/>
      <c r="K39308" s="7"/>
      <c r="N39308" s="7"/>
    </row>
    <row r="39309" spans="4:14" s="1" customFormat="1">
      <c r="D39309" s="32"/>
      <c r="G39309" s="32"/>
      <c r="I39309" s="7"/>
      <c r="J39309" s="7"/>
      <c r="K39309" s="7"/>
      <c r="N39309" s="7"/>
    </row>
    <row r="39310" spans="4:14" s="1" customFormat="1">
      <c r="D39310" s="32"/>
      <c r="G39310" s="32"/>
      <c r="I39310" s="7"/>
      <c r="J39310" s="7"/>
      <c r="K39310" s="7"/>
      <c r="N39310" s="7"/>
    </row>
    <row r="39311" spans="4:14" s="1" customFormat="1">
      <c r="D39311" s="32"/>
      <c r="G39311" s="32"/>
      <c r="I39311" s="7"/>
      <c r="J39311" s="7"/>
      <c r="K39311" s="7"/>
      <c r="N39311" s="7"/>
    </row>
    <row r="39312" spans="4:14" s="1" customFormat="1">
      <c r="D39312" s="32"/>
      <c r="G39312" s="32"/>
      <c r="I39312" s="7"/>
      <c r="J39312" s="7"/>
      <c r="K39312" s="7"/>
      <c r="N39312" s="7"/>
    </row>
    <row r="39313" spans="4:14" s="1" customFormat="1">
      <c r="D39313" s="32"/>
      <c r="G39313" s="32"/>
      <c r="I39313" s="7"/>
      <c r="J39313" s="7"/>
      <c r="K39313" s="7"/>
      <c r="N39313" s="7"/>
    </row>
    <row r="39314" spans="4:14" s="1" customFormat="1">
      <c r="D39314" s="32"/>
      <c r="G39314" s="32"/>
      <c r="I39314" s="7"/>
      <c r="J39314" s="7"/>
      <c r="K39314" s="7"/>
      <c r="N39314" s="7"/>
    </row>
    <row r="39315" spans="4:14" s="1" customFormat="1">
      <c r="D39315" s="32"/>
      <c r="G39315" s="32"/>
      <c r="I39315" s="7"/>
      <c r="J39315" s="7"/>
      <c r="K39315" s="7"/>
      <c r="N39315" s="7"/>
    </row>
    <row r="39316" spans="4:14" s="1" customFormat="1">
      <c r="D39316" s="32"/>
      <c r="G39316" s="32"/>
      <c r="I39316" s="7"/>
      <c r="J39316" s="7"/>
      <c r="K39316" s="7"/>
      <c r="N39316" s="7"/>
    </row>
    <row r="39317" spans="4:14" s="1" customFormat="1">
      <c r="D39317" s="32"/>
      <c r="G39317" s="32"/>
      <c r="I39317" s="7"/>
      <c r="J39317" s="7"/>
      <c r="K39317" s="7"/>
      <c r="N39317" s="7"/>
    </row>
    <row r="39318" spans="4:14" s="1" customFormat="1">
      <c r="D39318" s="32"/>
      <c r="G39318" s="32"/>
      <c r="I39318" s="7"/>
      <c r="J39318" s="7"/>
      <c r="K39318" s="7"/>
      <c r="N39318" s="7"/>
    </row>
    <row r="39319" spans="4:14" s="1" customFormat="1">
      <c r="D39319" s="32"/>
      <c r="G39319" s="32"/>
      <c r="I39319" s="7"/>
      <c r="J39319" s="7"/>
      <c r="K39319" s="7"/>
      <c r="N39319" s="7"/>
    </row>
    <row r="39320" spans="4:14" s="1" customFormat="1">
      <c r="D39320" s="32"/>
      <c r="G39320" s="32"/>
      <c r="I39320" s="7"/>
      <c r="J39320" s="7"/>
      <c r="K39320" s="7"/>
      <c r="N39320" s="7"/>
    </row>
    <row r="39321" spans="4:14" s="1" customFormat="1">
      <c r="D39321" s="32"/>
      <c r="G39321" s="32"/>
      <c r="I39321" s="7"/>
      <c r="J39321" s="7"/>
      <c r="K39321" s="7"/>
      <c r="N39321" s="7"/>
    </row>
    <row r="39322" spans="4:14" s="1" customFormat="1">
      <c r="D39322" s="32"/>
      <c r="G39322" s="32"/>
      <c r="I39322" s="7"/>
      <c r="J39322" s="7"/>
      <c r="K39322" s="7"/>
      <c r="N39322" s="7"/>
    </row>
    <row r="39323" spans="4:14" s="1" customFormat="1">
      <c r="D39323" s="32"/>
      <c r="G39323" s="32"/>
      <c r="I39323" s="7"/>
      <c r="J39323" s="7"/>
      <c r="K39323" s="7"/>
      <c r="N39323" s="7"/>
    </row>
    <row r="39324" spans="4:14" s="1" customFormat="1">
      <c r="D39324" s="32"/>
      <c r="G39324" s="32"/>
      <c r="I39324" s="7"/>
      <c r="J39324" s="7"/>
      <c r="K39324" s="7"/>
      <c r="N39324" s="7"/>
    </row>
    <row r="39325" spans="4:14" s="1" customFormat="1">
      <c r="D39325" s="32"/>
      <c r="G39325" s="32"/>
      <c r="I39325" s="7"/>
      <c r="J39325" s="7"/>
      <c r="K39325" s="7"/>
      <c r="N39325" s="7"/>
    </row>
    <row r="39326" spans="4:14" s="1" customFormat="1">
      <c r="D39326" s="32"/>
      <c r="G39326" s="32"/>
      <c r="I39326" s="7"/>
      <c r="J39326" s="7"/>
      <c r="K39326" s="7"/>
      <c r="N39326" s="7"/>
    </row>
    <row r="39327" spans="4:14" s="1" customFormat="1">
      <c r="D39327" s="32"/>
      <c r="G39327" s="32"/>
      <c r="I39327" s="7"/>
      <c r="J39327" s="7"/>
      <c r="K39327" s="7"/>
      <c r="N39327" s="7"/>
    </row>
    <row r="39328" spans="4:14" s="1" customFormat="1">
      <c r="D39328" s="32"/>
      <c r="G39328" s="32"/>
      <c r="I39328" s="7"/>
      <c r="J39328" s="7"/>
      <c r="K39328" s="7"/>
      <c r="N39328" s="7"/>
    </row>
    <row r="39329" spans="4:14" s="1" customFormat="1">
      <c r="D39329" s="32"/>
      <c r="G39329" s="32"/>
      <c r="I39329" s="7"/>
      <c r="J39329" s="7"/>
      <c r="K39329" s="7"/>
      <c r="N39329" s="7"/>
    </row>
    <row r="39330" spans="4:14" s="1" customFormat="1">
      <c r="D39330" s="32"/>
      <c r="G39330" s="32"/>
      <c r="I39330" s="7"/>
      <c r="J39330" s="7"/>
      <c r="K39330" s="7"/>
      <c r="N39330" s="7"/>
    </row>
    <row r="39331" spans="4:14" s="1" customFormat="1">
      <c r="D39331" s="32"/>
      <c r="G39331" s="32"/>
      <c r="I39331" s="7"/>
      <c r="J39331" s="7"/>
      <c r="K39331" s="7"/>
      <c r="N39331" s="7"/>
    </row>
    <row r="39332" spans="4:14" s="1" customFormat="1">
      <c r="D39332" s="32"/>
      <c r="G39332" s="32"/>
      <c r="I39332" s="7"/>
      <c r="J39332" s="7"/>
      <c r="K39332" s="7"/>
      <c r="N39332" s="7"/>
    </row>
    <row r="39333" spans="4:14" s="1" customFormat="1">
      <c r="D39333" s="32"/>
      <c r="G39333" s="32"/>
      <c r="I39333" s="7"/>
      <c r="J39333" s="7"/>
      <c r="K39333" s="7"/>
      <c r="N39333" s="7"/>
    </row>
    <row r="39334" spans="4:14" s="1" customFormat="1">
      <c r="D39334" s="32"/>
      <c r="G39334" s="32"/>
      <c r="I39334" s="7"/>
      <c r="J39334" s="7"/>
      <c r="K39334" s="7"/>
      <c r="N39334" s="7"/>
    </row>
    <row r="39335" spans="4:14" s="1" customFormat="1">
      <c r="D39335" s="32"/>
      <c r="G39335" s="32"/>
      <c r="I39335" s="7"/>
      <c r="J39335" s="7"/>
      <c r="K39335" s="7"/>
      <c r="N39335" s="7"/>
    </row>
    <row r="39336" spans="4:14" s="1" customFormat="1">
      <c r="D39336" s="32"/>
      <c r="G39336" s="32"/>
      <c r="I39336" s="7"/>
      <c r="J39336" s="7"/>
      <c r="K39336" s="7"/>
      <c r="N39336" s="7"/>
    </row>
    <row r="39337" spans="4:14" s="1" customFormat="1">
      <c r="D39337" s="32"/>
      <c r="G39337" s="32"/>
      <c r="I39337" s="7"/>
      <c r="J39337" s="7"/>
      <c r="K39337" s="7"/>
      <c r="N39337" s="7"/>
    </row>
    <row r="39338" spans="4:14" s="1" customFormat="1">
      <c r="D39338" s="32"/>
      <c r="G39338" s="32"/>
      <c r="I39338" s="7"/>
      <c r="J39338" s="7"/>
      <c r="K39338" s="7"/>
      <c r="N39338" s="7"/>
    </row>
    <row r="39339" spans="4:14" s="1" customFormat="1">
      <c r="D39339" s="32"/>
      <c r="G39339" s="32"/>
      <c r="I39339" s="7"/>
      <c r="J39339" s="7"/>
      <c r="K39339" s="7"/>
      <c r="N39339" s="7"/>
    </row>
    <row r="39340" spans="4:14" s="1" customFormat="1">
      <c r="D39340" s="32"/>
      <c r="G39340" s="32"/>
      <c r="I39340" s="7"/>
      <c r="J39340" s="7"/>
      <c r="K39340" s="7"/>
      <c r="N39340" s="7"/>
    </row>
    <row r="39341" spans="4:14" s="1" customFormat="1">
      <c r="D39341" s="32"/>
      <c r="G39341" s="32"/>
      <c r="I39341" s="7"/>
      <c r="J39341" s="7"/>
      <c r="K39341" s="7"/>
      <c r="N39341" s="7"/>
    </row>
    <row r="39342" spans="4:14" s="1" customFormat="1">
      <c r="D39342" s="32"/>
      <c r="G39342" s="32"/>
      <c r="I39342" s="7"/>
      <c r="J39342" s="7"/>
      <c r="K39342" s="7"/>
      <c r="N39342" s="7"/>
    </row>
    <row r="39343" spans="4:14" s="1" customFormat="1">
      <c r="D39343" s="32"/>
      <c r="G39343" s="32"/>
      <c r="I39343" s="7"/>
      <c r="J39343" s="7"/>
      <c r="K39343" s="7"/>
      <c r="N39343" s="7"/>
    </row>
    <row r="39344" spans="4:14" s="1" customFormat="1">
      <c r="D39344" s="32"/>
      <c r="G39344" s="32"/>
      <c r="I39344" s="7"/>
      <c r="J39344" s="7"/>
      <c r="K39344" s="7"/>
      <c r="N39344" s="7"/>
    </row>
    <row r="39345" spans="4:14" s="1" customFormat="1">
      <c r="D39345" s="32"/>
      <c r="G39345" s="32"/>
      <c r="I39345" s="7"/>
      <c r="J39345" s="7"/>
      <c r="K39345" s="7"/>
      <c r="N39345" s="7"/>
    </row>
    <row r="39346" spans="4:14" s="1" customFormat="1">
      <c r="D39346" s="32"/>
      <c r="G39346" s="32"/>
      <c r="I39346" s="7"/>
      <c r="J39346" s="7"/>
      <c r="K39346" s="7"/>
      <c r="N39346" s="7"/>
    </row>
    <row r="39347" spans="4:14" s="1" customFormat="1">
      <c r="D39347" s="32"/>
      <c r="G39347" s="32"/>
      <c r="I39347" s="7"/>
      <c r="J39347" s="7"/>
      <c r="K39347" s="7"/>
      <c r="N39347" s="7"/>
    </row>
    <row r="39348" spans="4:14" s="1" customFormat="1">
      <c r="D39348" s="32"/>
      <c r="G39348" s="32"/>
      <c r="I39348" s="7"/>
      <c r="J39348" s="7"/>
      <c r="K39348" s="7"/>
      <c r="N39348" s="7"/>
    </row>
    <row r="39349" spans="4:14" s="1" customFormat="1">
      <c r="D39349" s="32"/>
      <c r="G39349" s="32"/>
      <c r="I39349" s="7"/>
      <c r="J39349" s="7"/>
      <c r="K39349" s="7"/>
      <c r="N39349" s="7"/>
    </row>
    <row r="39350" spans="4:14" s="1" customFormat="1">
      <c r="D39350" s="32"/>
      <c r="G39350" s="32"/>
      <c r="I39350" s="7"/>
      <c r="J39350" s="7"/>
      <c r="K39350" s="7"/>
      <c r="N39350" s="7"/>
    </row>
    <row r="39351" spans="4:14" s="1" customFormat="1">
      <c r="D39351" s="32"/>
      <c r="G39351" s="32"/>
      <c r="I39351" s="7"/>
      <c r="J39351" s="7"/>
      <c r="K39351" s="7"/>
      <c r="N39351" s="7"/>
    </row>
    <row r="39352" spans="4:14" s="1" customFormat="1">
      <c r="D39352" s="32"/>
      <c r="G39352" s="32"/>
      <c r="I39352" s="7"/>
      <c r="J39352" s="7"/>
      <c r="K39352" s="7"/>
      <c r="N39352" s="7"/>
    </row>
    <row r="39353" spans="4:14" s="1" customFormat="1">
      <c r="D39353" s="32"/>
      <c r="G39353" s="32"/>
      <c r="I39353" s="7"/>
      <c r="J39353" s="7"/>
      <c r="K39353" s="7"/>
      <c r="N39353" s="7"/>
    </row>
    <row r="39354" spans="4:14" s="1" customFormat="1">
      <c r="D39354" s="32"/>
      <c r="G39354" s="32"/>
      <c r="I39354" s="7"/>
      <c r="J39354" s="7"/>
      <c r="K39354" s="7"/>
      <c r="N39354" s="7"/>
    </row>
    <row r="39355" spans="4:14" s="1" customFormat="1">
      <c r="D39355" s="32"/>
      <c r="G39355" s="32"/>
      <c r="I39355" s="7"/>
      <c r="J39355" s="7"/>
      <c r="K39355" s="7"/>
      <c r="N39355" s="7"/>
    </row>
    <row r="39356" spans="4:14" s="1" customFormat="1">
      <c r="D39356" s="32"/>
      <c r="G39356" s="32"/>
      <c r="I39356" s="7"/>
      <c r="J39356" s="7"/>
      <c r="K39356" s="7"/>
      <c r="N39356" s="7"/>
    </row>
    <row r="39357" spans="4:14" s="1" customFormat="1">
      <c r="D39357" s="32"/>
      <c r="G39357" s="32"/>
      <c r="I39357" s="7"/>
      <c r="J39357" s="7"/>
      <c r="K39357" s="7"/>
      <c r="N39357" s="7"/>
    </row>
    <row r="39358" spans="4:14" s="1" customFormat="1">
      <c r="D39358" s="32"/>
      <c r="G39358" s="32"/>
      <c r="I39358" s="7"/>
      <c r="J39358" s="7"/>
      <c r="K39358" s="7"/>
      <c r="N39358" s="7"/>
    </row>
    <row r="39359" spans="4:14" s="1" customFormat="1">
      <c r="D39359" s="32"/>
      <c r="G39359" s="32"/>
      <c r="I39359" s="7"/>
      <c r="J39359" s="7"/>
      <c r="K39359" s="7"/>
      <c r="N39359" s="7"/>
    </row>
    <row r="39360" spans="4:14" s="1" customFormat="1">
      <c r="D39360" s="32"/>
      <c r="G39360" s="32"/>
      <c r="I39360" s="7"/>
      <c r="J39360" s="7"/>
      <c r="K39360" s="7"/>
      <c r="N39360" s="7"/>
    </row>
    <row r="39361" spans="4:14" s="1" customFormat="1">
      <c r="D39361" s="32"/>
      <c r="G39361" s="32"/>
      <c r="I39361" s="7"/>
      <c r="J39361" s="7"/>
      <c r="K39361" s="7"/>
      <c r="N39361" s="7"/>
    </row>
    <row r="39362" spans="4:14" s="1" customFormat="1">
      <c r="D39362" s="32"/>
      <c r="G39362" s="32"/>
      <c r="I39362" s="7"/>
      <c r="J39362" s="7"/>
      <c r="K39362" s="7"/>
      <c r="N39362" s="7"/>
    </row>
    <row r="39363" spans="4:14" s="1" customFormat="1">
      <c r="D39363" s="32"/>
      <c r="G39363" s="32"/>
      <c r="I39363" s="7"/>
      <c r="J39363" s="7"/>
      <c r="K39363" s="7"/>
      <c r="N39363" s="7"/>
    </row>
    <row r="39364" spans="4:14" s="1" customFormat="1">
      <c r="D39364" s="32"/>
      <c r="G39364" s="32"/>
      <c r="I39364" s="7"/>
      <c r="J39364" s="7"/>
      <c r="K39364" s="7"/>
      <c r="N39364" s="7"/>
    </row>
    <row r="39365" spans="4:14" s="1" customFormat="1">
      <c r="D39365" s="32"/>
      <c r="G39365" s="32"/>
      <c r="I39365" s="7"/>
      <c r="J39365" s="7"/>
      <c r="K39365" s="7"/>
      <c r="N39365" s="7"/>
    </row>
    <row r="39366" spans="4:14" s="1" customFormat="1">
      <c r="D39366" s="32"/>
      <c r="G39366" s="32"/>
      <c r="I39366" s="7"/>
      <c r="J39366" s="7"/>
      <c r="K39366" s="7"/>
      <c r="N39366" s="7"/>
    </row>
    <row r="39367" spans="4:14" s="1" customFormat="1">
      <c r="D39367" s="32"/>
      <c r="G39367" s="32"/>
      <c r="I39367" s="7"/>
      <c r="J39367" s="7"/>
      <c r="K39367" s="7"/>
      <c r="N39367" s="7"/>
    </row>
    <row r="39368" spans="4:14" s="1" customFormat="1">
      <c r="D39368" s="32"/>
      <c r="G39368" s="32"/>
      <c r="I39368" s="7"/>
      <c r="J39368" s="7"/>
      <c r="K39368" s="7"/>
      <c r="N39368" s="7"/>
    </row>
    <row r="39369" spans="4:14" s="1" customFormat="1">
      <c r="D39369" s="32"/>
      <c r="G39369" s="32"/>
      <c r="I39369" s="7"/>
      <c r="J39369" s="7"/>
      <c r="K39369" s="7"/>
      <c r="N39369" s="7"/>
    </row>
    <row r="39370" spans="4:14" s="1" customFormat="1">
      <c r="D39370" s="32"/>
      <c r="G39370" s="32"/>
      <c r="I39370" s="7"/>
      <c r="J39370" s="7"/>
      <c r="K39370" s="7"/>
      <c r="N39370" s="7"/>
    </row>
    <row r="39371" spans="4:14" s="1" customFormat="1">
      <c r="D39371" s="32"/>
      <c r="G39371" s="32"/>
      <c r="I39371" s="7"/>
      <c r="J39371" s="7"/>
      <c r="K39371" s="7"/>
      <c r="N39371" s="7"/>
    </row>
    <row r="39372" spans="4:14" s="1" customFormat="1">
      <c r="D39372" s="32"/>
      <c r="G39372" s="32"/>
      <c r="I39372" s="7"/>
      <c r="J39372" s="7"/>
      <c r="K39372" s="7"/>
      <c r="N39372" s="7"/>
    </row>
    <row r="39373" spans="4:14" s="1" customFormat="1">
      <c r="D39373" s="32"/>
      <c r="G39373" s="32"/>
      <c r="I39373" s="7"/>
      <c r="J39373" s="7"/>
      <c r="K39373" s="7"/>
      <c r="N39373" s="7"/>
    </row>
    <row r="39374" spans="4:14" s="1" customFormat="1">
      <c r="D39374" s="32"/>
      <c r="G39374" s="32"/>
      <c r="I39374" s="7"/>
      <c r="J39374" s="7"/>
      <c r="K39374" s="7"/>
      <c r="N39374" s="7"/>
    </row>
    <row r="39375" spans="4:14" s="1" customFormat="1">
      <c r="D39375" s="32"/>
      <c r="G39375" s="32"/>
      <c r="I39375" s="7"/>
      <c r="J39375" s="7"/>
      <c r="K39375" s="7"/>
      <c r="N39375" s="7"/>
    </row>
    <row r="39376" spans="4:14" s="1" customFormat="1">
      <c r="D39376" s="32"/>
      <c r="G39376" s="32"/>
      <c r="I39376" s="7"/>
      <c r="J39376" s="7"/>
      <c r="K39376" s="7"/>
      <c r="N39376" s="7"/>
    </row>
    <row r="39377" spans="4:14" s="1" customFormat="1">
      <c r="D39377" s="32"/>
      <c r="G39377" s="32"/>
      <c r="I39377" s="7"/>
      <c r="J39377" s="7"/>
      <c r="K39377" s="7"/>
      <c r="N39377" s="7"/>
    </row>
    <row r="39378" spans="4:14" s="1" customFormat="1">
      <c r="D39378" s="32"/>
      <c r="G39378" s="32"/>
      <c r="I39378" s="7"/>
      <c r="J39378" s="7"/>
      <c r="K39378" s="7"/>
      <c r="N39378" s="7"/>
    </row>
    <row r="39379" spans="4:14" s="1" customFormat="1">
      <c r="D39379" s="32"/>
      <c r="G39379" s="32"/>
      <c r="I39379" s="7"/>
      <c r="J39379" s="7"/>
      <c r="K39379" s="7"/>
      <c r="N39379" s="7"/>
    </row>
    <row r="39380" spans="4:14" s="1" customFormat="1">
      <c r="D39380" s="32"/>
      <c r="G39380" s="32"/>
      <c r="I39380" s="7"/>
      <c r="J39380" s="7"/>
      <c r="K39380" s="7"/>
      <c r="N39380" s="7"/>
    </row>
    <row r="39381" spans="4:14" s="1" customFormat="1">
      <c r="D39381" s="32"/>
      <c r="G39381" s="32"/>
      <c r="I39381" s="7"/>
      <c r="J39381" s="7"/>
      <c r="K39381" s="7"/>
      <c r="N39381" s="7"/>
    </row>
    <row r="39382" spans="4:14" s="1" customFormat="1">
      <c r="D39382" s="32"/>
      <c r="G39382" s="32"/>
      <c r="I39382" s="7"/>
      <c r="J39382" s="7"/>
      <c r="K39382" s="7"/>
      <c r="N39382" s="7"/>
    </row>
    <row r="39383" spans="4:14" s="1" customFormat="1">
      <c r="D39383" s="32"/>
      <c r="G39383" s="32"/>
      <c r="I39383" s="7"/>
      <c r="J39383" s="7"/>
      <c r="K39383" s="7"/>
      <c r="N39383" s="7"/>
    </row>
    <row r="39384" spans="4:14" s="1" customFormat="1">
      <c r="D39384" s="32"/>
      <c r="G39384" s="32"/>
      <c r="I39384" s="7"/>
      <c r="J39384" s="7"/>
      <c r="K39384" s="7"/>
      <c r="N39384" s="7"/>
    </row>
    <row r="39385" spans="4:14" s="1" customFormat="1">
      <c r="D39385" s="32"/>
      <c r="G39385" s="32"/>
      <c r="I39385" s="7"/>
      <c r="J39385" s="7"/>
      <c r="K39385" s="7"/>
      <c r="N39385" s="7"/>
    </row>
    <row r="39386" spans="4:14" s="1" customFormat="1">
      <c r="D39386" s="32"/>
      <c r="G39386" s="32"/>
      <c r="I39386" s="7"/>
      <c r="J39386" s="7"/>
      <c r="K39386" s="7"/>
      <c r="N39386" s="7"/>
    </row>
    <row r="39387" spans="4:14" s="1" customFormat="1">
      <c r="D39387" s="32"/>
      <c r="G39387" s="32"/>
      <c r="I39387" s="7"/>
      <c r="J39387" s="7"/>
      <c r="K39387" s="7"/>
      <c r="N39387" s="7"/>
    </row>
    <row r="39388" spans="4:14" s="1" customFormat="1">
      <c r="D39388" s="32"/>
      <c r="G39388" s="32"/>
      <c r="I39388" s="7"/>
      <c r="J39388" s="7"/>
      <c r="K39388" s="7"/>
      <c r="N39388" s="7"/>
    </row>
    <row r="39389" spans="4:14" s="1" customFormat="1">
      <c r="D39389" s="32"/>
      <c r="G39389" s="32"/>
      <c r="I39389" s="7"/>
      <c r="J39389" s="7"/>
      <c r="K39389" s="7"/>
      <c r="N39389" s="7"/>
    </row>
    <row r="39390" spans="4:14" s="1" customFormat="1">
      <c r="D39390" s="32"/>
      <c r="G39390" s="32"/>
      <c r="I39390" s="7"/>
      <c r="J39390" s="7"/>
      <c r="K39390" s="7"/>
      <c r="N39390" s="7"/>
    </row>
    <row r="39391" spans="4:14" s="1" customFormat="1">
      <c r="D39391" s="32"/>
      <c r="G39391" s="32"/>
      <c r="I39391" s="7"/>
      <c r="J39391" s="7"/>
      <c r="K39391" s="7"/>
      <c r="N39391" s="7"/>
    </row>
    <row r="39392" spans="4:14" s="1" customFormat="1">
      <c r="D39392" s="32"/>
      <c r="G39392" s="32"/>
      <c r="I39392" s="7"/>
      <c r="J39392" s="7"/>
      <c r="K39392" s="7"/>
      <c r="N39392" s="7"/>
    </row>
    <row r="39393" spans="4:14" s="1" customFormat="1">
      <c r="D39393" s="32"/>
      <c r="G39393" s="32"/>
      <c r="I39393" s="7"/>
      <c r="J39393" s="7"/>
      <c r="K39393" s="7"/>
      <c r="N39393" s="7"/>
    </row>
    <row r="39394" spans="4:14" s="1" customFormat="1">
      <c r="D39394" s="32"/>
      <c r="G39394" s="32"/>
      <c r="I39394" s="7"/>
      <c r="J39394" s="7"/>
      <c r="K39394" s="7"/>
      <c r="N39394" s="7"/>
    </row>
    <row r="39395" spans="4:14" s="1" customFormat="1">
      <c r="D39395" s="32"/>
      <c r="G39395" s="32"/>
      <c r="I39395" s="7"/>
      <c r="J39395" s="7"/>
      <c r="K39395" s="7"/>
      <c r="N39395" s="7"/>
    </row>
    <row r="39396" spans="4:14" s="1" customFormat="1">
      <c r="D39396" s="32"/>
      <c r="G39396" s="32"/>
      <c r="I39396" s="7"/>
      <c r="J39396" s="7"/>
      <c r="K39396" s="7"/>
      <c r="N39396" s="7"/>
    </row>
    <row r="39397" spans="4:14" s="1" customFormat="1">
      <c r="D39397" s="32"/>
      <c r="G39397" s="32"/>
      <c r="I39397" s="7"/>
      <c r="J39397" s="7"/>
      <c r="K39397" s="7"/>
      <c r="N39397" s="7"/>
    </row>
    <row r="39398" spans="4:14" s="1" customFormat="1">
      <c r="D39398" s="32"/>
      <c r="G39398" s="32"/>
      <c r="I39398" s="7"/>
      <c r="J39398" s="7"/>
      <c r="K39398" s="7"/>
      <c r="N39398" s="7"/>
    </row>
    <row r="39399" spans="4:14" s="1" customFormat="1">
      <c r="D39399" s="32"/>
      <c r="G39399" s="32"/>
      <c r="I39399" s="7"/>
      <c r="J39399" s="7"/>
      <c r="K39399" s="7"/>
      <c r="N39399" s="7"/>
    </row>
    <row r="39400" spans="4:14" s="1" customFormat="1">
      <c r="D39400" s="32"/>
      <c r="G39400" s="32"/>
      <c r="I39400" s="7"/>
      <c r="J39400" s="7"/>
      <c r="K39400" s="7"/>
      <c r="N39400" s="7"/>
    </row>
    <row r="39401" spans="4:14" s="1" customFormat="1">
      <c r="D39401" s="32"/>
      <c r="G39401" s="32"/>
      <c r="I39401" s="7"/>
      <c r="J39401" s="7"/>
      <c r="K39401" s="7"/>
      <c r="N39401" s="7"/>
    </row>
    <row r="39402" spans="4:14" s="1" customFormat="1">
      <c r="D39402" s="32"/>
      <c r="G39402" s="32"/>
      <c r="I39402" s="7"/>
      <c r="J39402" s="7"/>
      <c r="K39402" s="7"/>
      <c r="N39402" s="7"/>
    </row>
    <row r="39403" spans="4:14" s="1" customFormat="1">
      <c r="D39403" s="32"/>
      <c r="G39403" s="32"/>
      <c r="I39403" s="7"/>
      <c r="J39403" s="7"/>
      <c r="K39403" s="7"/>
      <c r="N39403" s="7"/>
    </row>
    <row r="39404" spans="4:14" s="1" customFormat="1">
      <c r="D39404" s="32"/>
      <c r="G39404" s="32"/>
      <c r="I39404" s="7"/>
      <c r="J39404" s="7"/>
      <c r="K39404" s="7"/>
      <c r="N39404" s="7"/>
    </row>
    <row r="39405" spans="4:14" s="1" customFormat="1">
      <c r="D39405" s="32"/>
      <c r="G39405" s="32"/>
      <c r="I39405" s="7"/>
      <c r="J39405" s="7"/>
      <c r="K39405" s="7"/>
      <c r="N39405" s="7"/>
    </row>
    <row r="39406" spans="4:14" s="1" customFormat="1">
      <c r="D39406" s="32"/>
      <c r="G39406" s="32"/>
      <c r="I39406" s="7"/>
      <c r="J39406" s="7"/>
      <c r="K39406" s="7"/>
      <c r="N39406" s="7"/>
    </row>
    <row r="39407" spans="4:14" s="1" customFormat="1">
      <c r="D39407" s="32"/>
      <c r="G39407" s="32"/>
      <c r="I39407" s="7"/>
      <c r="J39407" s="7"/>
      <c r="K39407" s="7"/>
      <c r="N39407" s="7"/>
    </row>
    <row r="39408" spans="4:14" s="1" customFormat="1">
      <c r="D39408" s="32"/>
      <c r="G39408" s="32"/>
      <c r="I39408" s="7"/>
      <c r="J39408" s="7"/>
      <c r="K39408" s="7"/>
      <c r="N39408" s="7"/>
    </row>
    <row r="39409" spans="4:14" s="1" customFormat="1">
      <c r="D39409" s="32"/>
      <c r="G39409" s="32"/>
      <c r="I39409" s="7"/>
      <c r="J39409" s="7"/>
      <c r="K39409" s="7"/>
      <c r="N39409" s="7"/>
    </row>
    <row r="39410" spans="4:14" s="1" customFormat="1">
      <c r="D39410" s="32"/>
      <c r="G39410" s="32"/>
      <c r="I39410" s="7"/>
      <c r="J39410" s="7"/>
      <c r="K39410" s="7"/>
      <c r="N39410" s="7"/>
    </row>
    <row r="39411" spans="4:14" s="1" customFormat="1">
      <c r="D39411" s="32"/>
      <c r="G39411" s="32"/>
      <c r="I39411" s="7"/>
      <c r="J39411" s="7"/>
      <c r="K39411" s="7"/>
      <c r="N39411" s="7"/>
    </row>
    <row r="39412" spans="4:14" s="1" customFormat="1">
      <c r="D39412" s="32"/>
      <c r="G39412" s="32"/>
      <c r="I39412" s="7"/>
      <c r="J39412" s="7"/>
      <c r="K39412" s="7"/>
      <c r="N39412" s="7"/>
    </row>
    <row r="39413" spans="4:14" s="1" customFormat="1">
      <c r="D39413" s="32"/>
      <c r="G39413" s="32"/>
      <c r="I39413" s="7"/>
      <c r="J39413" s="7"/>
      <c r="K39413" s="7"/>
      <c r="N39413" s="7"/>
    </row>
    <row r="39414" spans="4:14" s="1" customFormat="1">
      <c r="D39414" s="32"/>
      <c r="G39414" s="32"/>
      <c r="I39414" s="7"/>
      <c r="J39414" s="7"/>
      <c r="K39414" s="7"/>
      <c r="N39414" s="7"/>
    </row>
    <row r="39415" spans="4:14" s="1" customFormat="1">
      <c r="D39415" s="32"/>
      <c r="G39415" s="32"/>
      <c r="I39415" s="7"/>
      <c r="J39415" s="7"/>
      <c r="K39415" s="7"/>
      <c r="N39415" s="7"/>
    </row>
    <row r="39416" spans="4:14" s="1" customFormat="1">
      <c r="D39416" s="32"/>
      <c r="G39416" s="32"/>
      <c r="I39416" s="7"/>
      <c r="J39416" s="7"/>
      <c r="K39416" s="7"/>
      <c r="N39416" s="7"/>
    </row>
    <row r="39417" spans="4:14" s="1" customFormat="1">
      <c r="D39417" s="32"/>
      <c r="G39417" s="32"/>
      <c r="I39417" s="7"/>
      <c r="J39417" s="7"/>
      <c r="K39417" s="7"/>
      <c r="N39417" s="7"/>
    </row>
    <row r="39418" spans="4:14" s="1" customFormat="1">
      <c r="D39418" s="32"/>
      <c r="G39418" s="32"/>
      <c r="I39418" s="7"/>
      <c r="J39418" s="7"/>
      <c r="K39418" s="7"/>
      <c r="N39418" s="7"/>
    </row>
    <row r="39419" spans="4:14" s="1" customFormat="1">
      <c r="D39419" s="32"/>
      <c r="G39419" s="32"/>
      <c r="I39419" s="7"/>
      <c r="J39419" s="7"/>
      <c r="K39419" s="7"/>
      <c r="N39419" s="7"/>
    </row>
    <row r="39420" spans="4:14" s="1" customFormat="1">
      <c r="D39420" s="32"/>
      <c r="G39420" s="32"/>
      <c r="I39420" s="7"/>
      <c r="J39420" s="7"/>
      <c r="K39420" s="7"/>
      <c r="N39420" s="7"/>
    </row>
    <row r="39421" spans="4:14" s="1" customFormat="1">
      <c r="D39421" s="32"/>
      <c r="G39421" s="32"/>
      <c r="I39421" s="7"/>
      <c r="J39421" s="7"/>
      <c r="K39421" s="7"/>
      <c r="N39421" s="7"/>
    </row>
    <row r="39422" spans="4:14" s="1" customFormat="1">
      <c r="D39422" s="32"/>
      <c r="G39422" s="32"/>
      <c r="I39422" s="7"/>
      <c r="J39422" s="7"/>
      <c r="K39422" s="7"/>
      <c r="N39422" s="7"/>
    </row>
    <row r="39423" spans="4:14" s="1" customFormat="1">
      <c r="D39423" s="32"/>
      <c r="G39423" s="32"/>
      <c r="I39423" s="7"/>
      <c r="J39423" s="7"/>
      <c r="K39423" s="7"/>
      <c r="N39423" s="7"/>
    </row>
    <row r="39424" spans="4:14" s="1" customFormat="1">
      <c r="D39424" s="32"/>
      <c r="G39424" s="32"/>
      <c r="I39424" s="7"/>
      <c r="J39424" s="7"/>
      <c r="K39424" s="7"/>
      <c r="N39424" s="7"/>
    </row>
    <row r="39425" spans="4:14" s="1" customFormat="1">
      <c r="D39425" s="32"/>
      <c r="G39425" s="32"/>
      <c r="I39425" s="7"/>
      <c r="J39425" s="7"/>
      <c r="K39425" s="7"/>
      <c r="N39425" s="7"/>
    </row>
    <row r="39426" spans="4:14" s="1" customFormat="1">
      <c r="D39426" s="32"/>
      <c r="G39426" s="32"/>
      <c r="I39426" s="7"/>
      <c r="J39426" s="7"/>
      <c r="K39426" s="7"/>
      <c r="N39426" s="7"/>
    </row>
    <row r="39427" spans="4:14" s="1" customFormat="1">
      <c r="D39427" s="32"/>
      <c r="G39427" s="32"/>
      <c r="I39427" s="7"/>
      <c r="J39427" s="7"/>
      <c r="K39427" s="7"/>
      <c r="N39427" s="7"/>
    </row>
    <row r="39428" spans="4:14" s="1" customFormat="1">
      <c r="D39428" s="32"/>
      <c r="G39428" s="32"/>
      <c r="I39428" s="7"/>
      <c r="J39428" s="7"/>
      <c r="K39428" s="7"/>
      <c r="N39428" s="7"/>
    </row>
    <row r="39429" spans="4:14" s="1" customFormat="1">
      <c r="D39429" s="32"/>
      <c r="G39429" s="32"/>
      <c r="I39429" s="7"/>
      <c r="J39429" s="7"/>
      <c r="K39429" s="7"/>
      <c r="N39429" s="7"/>
    </row>
    <row r="39430" spans="4:14" s="1" customFormat="1">
      <c r="D39430" s="32"/>
      <c r="G39430" s="32"/>
      <c r="I39430" s="7"/>
      <c r="J39430" s="7"/>
      <c r="K39430" s="7"/>
      <c r="N39430" s="7"/>
    </row>
    <row r="39431" spans="4:14" s="1" customFormat="1">
      <c r="D39431" s="32"/>
      <c r="G39431" s="32"/>
      <c r="I39431" s="7"/>
      <c r="J39431" s="7"/>
      <c r="K39431" s="7"/>
      <c r="N39431" s="7"/>
    </row>
    <row r="39432" spans="4:14" s="1" customFormat="1">
      <c r="D39432" s="32"/>
      <c r="G39432" s="32"/>
      <c r="I39432" s="7"/>
      <c r="J39432" s="7"/>
      <c r="K39432" s="7"/>
      <c r="N39432" s="7"/>
    </row>
    <row r="39433" spans="4:14" s="1" customFormat="1">
      <c r="D39433" s="32"/>
      <c r="G39433" s="32"/>
      <c r="I39433" s="7"/>
      <c r="J39433" s="7"/>
      <c r="K39433" s="7"/>
      <c r="N39433" s="7"/>
    </row>
    <row r="39434" spans="4:14" s="1" customFormat="1">
      <c r="D39434" s="32"/>
      <c r="G39434" s="32"/>
      <c r="I39434" s="7"/>
      <c r="J39434" s="7"/>
      <c r="K39434" s="7"/>
      <c r="N39434" s="7"/>
    </row>
    <row r="39435" spans="4:14" s="1" customFormat="1">
      <c r="D39435" s="32"/>
      <c r="G39435" s="32"/>
      <c r="I39435" s="7"/>
      <c r="J39435" s="7"/>
      <c r="K39435" s="7"/>
      <c r="N39435" s="7"/>
    </row>
    <row r="39436" spans="4:14" s="1" customFormat="1">
      <c r="D39436" s="32"/>
      <c r="G39436" s="32"/>
      <c r="I39436" s="7"/>
      <c r="J39436" s="7"/>
      <c r="K39436" s="7"/>
      <c r="N39436" s="7"/>
    </row>
    <row r="39437" spans="4:14" s="1" customFormat="1">
      <c r="D39437" s="32"/>
      <c r="G39437" s="32"/>
      <c r="I39437" s="7"/>
      <c r="J39437" s="7"/>
      <c r="K39437" s="7"/>
      <c r="N39437" s="7"/>
    </row>
    <row r="39438" spans="4:14" s="1" customFormat="1">
      <c r="D39438" s="32"/>
      <c r="G39438" s="32"/>
      <c r="I39438" s="7"/>
      <c r="J39438" s="7"/>
      <c r="K39438" s="7"/>
      <c r="N39438" s="7"/>
    </row>
    <row r="39439" spans="4:14" s="1" customFormat="1">
      <c r="D39439" s="32"/>
      <c r="G39439" s="32"/>
      <c r="I39439" s="7"/>
      <c r="J39439" s="7"/>
      <c r="K39439" s="7"/>
      <c r="N39439" s="7"/>
    </row>
    <row r="39440" spans="4:14" s="1" customFormat="1">
      <c r="D39440" s="32"/>
      <c r="G39440" s="32"/>
      <c r="I39440" s="7"/>
      <c r="J39440" s="7"/>
      <c r="K39440" s="7"/>
      <c r="N39440" s="7"/>
    </row>
    <row r="39441" spans="4:14" s="1" customFormat="1">
      <c r="D39441" s="32"/>
      <c r="G39441" s="32"/>
      <c r="I39441" s="7"/>
      <c r="J39441" s="7"/>
      <c r="K39441" s="7"/>
      <c r="N39441" s="7"/>
    </row>
    <row r="39442" spans="4:14" s="1" customFormat="1">
      <c r="D39442" s="32"/>
      <c r="G39442" s="32"/>
      <c r="I39442" s="7"/>
      <c r="J39442" s="7"/>
      <c r="K39442" s="7"/>
      <c r="N39442" s="7"/>
    </row>
    <row r="39443" spans="4:14" s="1" customFormat="1">
      <c r="D39443" s="32"/>
      <c r="G39443" s="32"/>
      <c r="I39443" s="7"/>
      <c r="J39443" s="7"/>
      <c r="K39443" s="7"/>
      <c r="N39443" s="7"/>
    </row>
    <row r="39444" spans="4:14" s="1" customFormat="1">
      <c r="D39444" s="32"/>
      <c r="G39444" s="32"/>
      <c r="I39444" s="7"/>
      <c r="J39444" s="7"/>
      <c r="K39444" s="7"/>
      <c r="N39444" s="7"/>
    </row>
    <row r="39445" spans="4:14" s="1" customFormat="1">
      <c r="D39445" s="32"/>
      <c r="G39445" s="32"/>
      <c r="I39445" s="7"/>
      <c r="J39445" s="7"/>
      <c r="K39445" s="7"/>
      <c r="N39445" s="7"/>
    </row>
    <row r="39446" spans="4:14" s="1" customFormat="1">
      <c r="D39446" s="32"/>
      <c r="G39446" s="32"/>
      <c r="I39446" s="7"/>
      <c r="J39446" s="7"/>
      <c r="K39446" s="7"/>
      <c r="N39446" s="7"/>
    </row>
    <row r="39447" spans="4:14" s="1" customFormat="1">
      <c r="D39447" s="32"/>
      <c r="G39447" s="32"/>
      <c r="I39447" s="7"/>
      <c r="J39447" s="7"/>
      <c r="K39447" s="7"/>
      <c r="N39447" s="7"/>
    </row>
    <row r="39448" spans="4:14" s="1" customFormat="1">
      <c r="D39448" s="32"/>
      <c r="G39448" s="32"/>
      <c r="I39448" s="7"/>
      <c r="J39448" s="7"/>
      <c r="K39448" s="7"/>
      <c r="N39448" s="7"/>
    </row>
    <row r="39449" spans="4:14" s="1" customFormat="1">
      <c r="D39449" s="32"/>
      <c r="G39449" s="32"/>
      <c r="I39449" s="7"/>
      <c r="J39449" s="7"/>
      <c r="K39449" s="7"/>
      <c r="N39449" s="7"/>
    </row>
    <row r="39450" spans="4:14" s="1" customFormat="1">
      <c r="D39450" s="32"/>
      <c r="G39450" s="32"/>
      <c r="I39450" s="7"/>
      <c r="J39450" s="7"/>
      <c r="K39450" s="7"/>
      <c r="N39450" s="7"/>
    </row>
    <row r="39451" spans="4:14" s="1" customFormat="1">
      <c r="D39451" s="32"/>
      <c r="G39451" s="32"/>
      <c r="I39451" s="7"/>
      <c r="J39451" s="7"/>
      <c r="K39451" s="7"/>
      <c r="N39451" s="7"/>
    </row>
    <row r="39452" spans="4:14" s="1" customFormat="1">
      <c r="D39452" s="32"/>
      <c r="G39452" s="32"/>
      <c r="I39452" s="7"/>
      <c r="J39452" s="7"/>
      <c r="K39452" s="7"/>
      <c r="N39452" s="7"/>
    </row>
    <row r="39453" spans="4:14" s="1" customFormat="1">
      <c r="D39453" s="32"/>
      <c r="G39453" s="32"/>
      <c r="I39453" s="7"/>
      <c r="J39453" s="7"/>
      <c r="K39453" s="7"/>
      <c r="N39453" s="7"/>
    </row>
    <row r="39454" spans="4:14" s="1" customFormat="1">
      <c r="D39454" s="32"/>
      <c r="G39454" s="32"/>
      <c r="I39454" s="7"/>
      <c r="J39454" s="7"/>
      <c r="K39454" s="7"/>
      <c r="N39454" s="7"/>
    </row>
    <row r="39455" spans="4:14" s="1" customFormat="1">
      <c r="D39455" s="32"/>
      <c r="G39455" s="32"/>
      <c r="I39455" s="7"/>
      <c r="J39455" s="7"/>
      <c r="K39455" s="7"/>
      <c r="N39455" s="7"/>
    </row>
    <row r="39456" spans="4:14" s="1" customFormat="1">
      <c r="D39456" s="32"/>
      <c r="G39456" s="32"/>
      <c r="I39456" s="7"/>
      <c r="J39456" s="7"/>
      <c r="K39456" s="7"/>
      <c r="N39456" s="7"/>
    </row>
    <row r="39457" spans="4:14" s="1" customFormat="1">
      <c r="D39457" s="32"/>
      <c r="G39457" s="32"/>
      <c r="I39457" s="7"/>
      <c r="J39457" s="7"/>
      <c r="K39457" s="7"/>
      <c r="N39457" s="7"/>
    </row>
    <row r="39458" spans="4:14" s="1" customFormat="1">
      <c r="D39458" s="32"/>
      <c r="G39458" s="32"/>
      <c r="I39458" s="7"/>
      <c r="J39458" s="7"/>
      <c r="K39458" s="7"/>
      <c r="N39458" s="7"/>
    </row>
    <row r="39459" spans="4:14" s="1" customFormat="1">
      <c r="D39459" s="32"/>
      <c r="G39459" s="32"/>
      <c r="I39459" s="7"/>
      <c r="J39459" s="7"/>
      <c r="K39459" s="7"/>
      <c r="N39459" s="7"/>
    </row>
    <row r="39460" spans="4:14" s="1" customFormat="1">
      <c r="D39460" s="32"/>
      <c r="G39460" s="32"/>
      <c r="I39460" s="7"/>
      <c r="J39460" s="7"/>
      <c r="K39460" s="7"/>
      <c r="N39460" s="7"/>
    </row>
    <row r="39461" spans="4:14" s="1" customFormat="1">
      <c r="D39461" s="32"/>
      <c r="G39461" s="32"/>
      <c r="I39461" s="7"/>
      <c r="J39461" s="7"/>
      <c r="K39461" s="7"/>
      <c r="N39461" s="7"/>
    </row>
    <row r="39462" spans="4:14" s="1" customFormat="1">
      <c r="D39462" s="32"/>
      <c r="G39462" s="32"/>
      <c r="I39462" s="7"/>
      <c r="J39462" s="7"/>
      <c r="K39462" s="7"/>
      <c r="N39462" s="7"/>
    </row>
    <row r="39463" spans="4:14" s="1" customFormat="1">
      <c r="D39463" s="32"/>
      <c r="G39463" s="32"/>
      <c r="I39463" s="7"/>
      <c r="J39463" s="7"/>
      <c r="K39463" s="7"/>
      <c r="N39463" s="7"/>
    </row>
    <row r="39464" spans="4:14" s="1" customFormat="1">
      <c r="D39464" s="32"/>
      <c r="G39464" s="32"/>
      <c r="I39464" s="7"/>
      <c r="J39464" s="7"/>
      <c r="K39464" s="7"/>
      <c r="N39464" s="7"/>
    </row>
    <row r="39465" spans="4:14" s="1" customFormat="1">
      <c r="D39465" s="32"/>
      <c r="G39465" s="32"/>
      <c r="I39465" s="7"/>
      <c r="J39465" s="7"/>
      <c r="K39465" s="7"/>
      <c r="N39465" s="7"/>
    </row>
    <row r="39466" spans="4:14" s="1" customFormat="1">
      <c r="D39466" s="32"/>
      <c r="G39466" s="32"/>
      <c r="I39466" s="7"/>
      <c r="J39466" s="7"/>
      <c r="K39466" s="7"/>
      <c r="N39466" s="7"/>
    </row>
    <row r="39467" spans="4:14" s="1" customFormat="1">
      <c r="D39467" s="32"/>
      <c r="G39467" s="32"/>
      <c r="I39467" s="7"/>
      <c r="J39467" s="7"/>
      <c r="K39467" s="7"/>
      <c r="N39467" s="7"/>
    </row>
    <row r="39468" spans="4:14" s="1" customFormat="1">
      <c r="D39468" s="32"/>
      <c r="G39468" s="32"/>
      <c r="I39468" s="7"/>
      <c r="J39468" s="7"/>
      <c r="K39468" s="7"/>
      <c r="N39468" s="7"/>
    </row>
    <row r="39469" spans="4:14" s="1" customFormat="1">
      <c r="D39469" s="32"/>
      <c r="G39469" s="32"/>
      <c r="I39469" s="7"/>
      <c r="J39469" s="7"/>
      <c r="K39469" s="7"/>
      <c r="N39469" s="7"/>
    </row>
    <row r="39470" spans="4:14" s="1" customFormat="1">
      <c r="D39470" s="32"/>
      <c r="G39470" s="32"/>
      <c r="I39470" s="7"/>
      <c r="J39470" s="7"/>
      <c r="K39470" s="7"/>
      <c r="N39470" s="7"/>
    </row>
    <row r="39471" spans="4:14" s="1" customFormat="1">
      <c r="D39471" s="32"/>
      <c r="G39471" s="32"/>
      <c r="I39471" s="7"/>
      <c r="J39471" s="7"/>
      <c r="K39471" s="7"/>
      <c r="N39471" s="7"/>
    </row>
    <row r="39472" spans="4:14" s="1" customFormat="1">
      <c r="D39472" s="32"/>
      <c r="G39472" s="32"/>
      <c r="I39472" s="7"/>
      <c r="J39472" s="7"/>
      <c r="K39472" s="7"/>
      <c r="N39472" s="7"/>
    </row>
    <row r="39473" spans="4:14" s="1" customFormat="1">
      <c r="D39473" s="32"/>
      <c r="G39473" s="32"/>
      <c r="I39473" s="7"/>
      <c r="J39473" s="7"/>
      <c r="K39473" s="7"/>
      <c r="N39473" s="7"/>
    </row>
    <row r="39474" spans="4:14" s="1" customFormat="1">
      <c r="D39474" s="32"/>
      <c r="G39474" s="32"/>
      <c r="I39474" s="7"/>
      <c r="J39474" s="7"/>
      <c r="K39474" s="7"/>
      <c r="N39474" s="7"/>
    </row>
    <row r="39475" spans="4:14" s="1" customFormat="1">
      <c r="D39475" s="32"/>
      <c r="G39475" s="32"/>
      <c r="I39475" s="7"/>
      <c r="J39475" s="7"/>
      <c r="K39475" s="7"/>
      <c r="N39475" s="7"/>
    </row>
    <row r="39476" spans="4:14" s="1" customFormat="1">
      <c r="D39476" s="32"/>
      <c r="G39476" s="32"/>
      <c r="I39476" s="7"/>
      <c r="J39476" s="7"/>
      <c r="K39476" s="7"/>
      <c r="N39476" s="7"/>
    </row>
    <row r="39477" spans="4:14" s="1" customFormat="1">
      <c r="D39477" s="32"/>
      <c r="G39477" s="32"/>
      <c r="I39477" s="7"/>
      <c r="J39477" s="7"/>
      <c r="K39477" s="7"/>
      <c r="N39477" s="7"/>
    </row>
    <row r="39478" spans="4:14" s="1" customFormat="1">
      <c r="D39478" s="32"/>
      <c r="G39478" s="32"/>
      <c r="I39478" s="7"/>
      <c r="J39478" s="7"/>
      <c r="K39478" s="7"/>
      <c r="N39478" s="7"/>
    </row>
    <row r="39479" spans="4:14" s="1" customFormat="1">
      <c r="D39479" s="32"/>
      <c r="G39479" s="32"/>
      <c r="I39479" s="7"/>
      <c r="J39479" s="7"/>
      <c r="K39479" s="7"/>
      <c r="N39479" s="7"/>
    </row>
    <row r="39480" spans="4:14" s="1" customFormat="1">
      <c r="D39480" s="32"/>
      <c r="G39480" s="32"/>
      <c r="I39480" s="7"/>
      <c r="J39480" s="7"/>
      <c r="K39480" s="7"/>
      <c r="N39480" s="7"/>
    </row>
    <row r="39481" spans="4:14" s="1" customFormat="1">
      <c r="D39481" s="32"/>
      <c r="G39481" s="32"/>
      <c r="I39481" s="7"/>
      <c r="J39481" s="7"/>
      <c r="K39481" s="7"/>
      <c r="N39481" s="7"/>
    </row>
    <row r="39482" spans="4:14" s="1" customFormat="1">
      <c r="D39482" s="32"/>
      <c r="G39482" s="32"/>
      <c r="I39482" s="7"/>
      <c r="J39482" s="7"/>
      <c r="K39482" s="7"/>
      <c r="N39482" s="7"/>
    </row>
    <row r="39483" spans="4:14" s="1" customFormat="1">
      <c r="D39483" s="32"/>
      <c r="G39483" s="32"/>
      <c r="I39483" s="7"/>
      <c r="J39483" s="7"/>
      <c r="K39483" s="7"/>
      <c r="N39483" s="7"/>
    </row>
    <row r="39484" spans="4:14" s="1" customFormat="1">
      <c r="D39484" s="32"/>
      <c r="G39484" s="32"/>
      <c r="I39484" s="7"/>
      <c r="J39484" s="7"/>
      <c r="K39484" s="7"/>
      <c r="N39484" s="7"/>
    </row>
    <row r="39485" spans="4:14" s="1" customFormat="1">
      <c r="D39485" s="32"/>
      <c r="G39485" s="32"/>
      <c r="I39485" s="7"/>
      <c r="J39485" s="7"/>
      <c r="K39485" s="7"/>
      <c r="N39485" s="7"/>
    </row>
    <row r="39486" spans="4:14" s="1" customFormat="1">
      <c r="D39486" s="32"/>
      <c r="G39486" s="32"/>
      <c r="I39486" s="7"/>
      <c r="J39486" s="7"/>
      <c r="K39486" s="7"/>
      <c r="N39486" s="7"/>
    </row>
    <row r="39487" spans="4:14" s="1" customFormat="1">
      <c r="D39487" s="32"/>
      <c r="G39487" s="32"/>
      <c r="I39487" s="7"/>
      <c r="J39487" s="7"/>
      <c r="K39487" s="7"/>
      <c r="N39487" s="7"/>
    </row>
    <row r="39488" spans="4:14" s="1" customFormat="1">
      <c r="D39488" s="32"/>
      <c r="G39488" s="32"/>
      <c r="I39488" s="7"/>
      <c r="J39488" s="7"/>
      <c r="K39488" s="7"/>
      <c r="N39488" s="7"/>
    </row>
    <row r="39489" spans="4:14" s="1" customFormat="1">
      <c r="D39489" s="32"/>
      <c r="G39489" s="32"/>
      <c r="I39489" s="7"/>
      <c r="J39489" s="7"/>
      <c r="K39489" s="7"/>
      <c r="N39489" s="7"/>
    </row>
    <row r="39490" spans="4:14" s="1" customFormat="1">
      <c r="D39490" s="32"/>
      <c r="G39490" s="32"/>
      <c r="I39490" s="7"/>
      <c r="J39490" s="7"/>
      <c r="K39490" s="7"/>
      <c r="N39490" s="7"/>
    </row>
    <row r="39491" spans="4:14" s="1" customFormat="1">
      <c r="D39491" s="32"/>
      <c r="G39491" s="32"/>
      <c r="I39491" s="7"/>
      <c r="J39491" s="7"/>
      <c r="K39491" s="7"/>
      <c r="N39491" s="7"/>
    </row>
    <row r="39492" spans="4:14" s="1" customFormat="1">
      <c r="D39492" s="32"/>
      <c r="G39492" s="32"/>
      <c r="I39492" s="7"/>
      <c r="J39492" s="7"/>
      <c r="K39492" s="7"/>
      <c r="N39492" s="7"/>
    </row>
    <row r="39493" spans="4:14" s="1" customFormat="1">
      <c r="D39493" s="32"/>
      <c r="G39493" s="32"/>
      <c r="I39493" s="7"/>
      <c r="J39493" s="7"/>
      <c r="K39493" s="7"/>
      <c r="N39493" s="7"/>
    </row>
    <row r="39494" spans="4:14" s="1" customFormat="1">
      <c r="D39494" s="32"/>
      <c r="G39494" s="32"/>
      <c r="I39494" s="7"/>
      <c r="J39494" s="7"/>
      <c r="K39494" s="7"/>
      <c r="N39494" s="7"/>
    </row>
    <row r="39495" spans="4:14" s="1" customFormat="1">
      <c r="D39495" s="32"/>
      <c r="G39495" s="32"/>
      <c r="I39495" s="7"/>
      <c r="J39495" s="7"/>
      <c r="K39495" s="7"/>
      <c r="N39495" s="7"/>
    </row>
    <row r="39496" spans="4:14" s="1" customFormat="1">
      <c r="D39496" s="32"/>
      <c r="G39496" s="32"/>
      <c r="I39496" s="7"/>
      <c r="J39496" s="7"/>
      <c r="K39496" s="7"/>
      <c r="N39496" s="7"/>
    </row>
    <row r="39497" spans="4:14" s="1" customFormat="1">
      <c r="D39497" s="32"/>
      <c r="G39497" s="32"/>
      <c r="I39497" s="7"/>
      <c r="J39497" s="7"/>
      <c r="K39497" s="7"/>
      <c r="N39497" s="7"/>
    </row>
    <row r="39498" spans="4:14" s="1" customFormat="1">
      <c r="D39498" s="32"/>
      <c r="G39498" s="32"/>
      <c r="I39498" s="7"/>
      <c r="J39498" s="7"/>
      <c r="K39498" s="7"/>
      <c r="N39498" s="7"/>
    </row>
    <row r="39499" spans="4:14" s="1" customFormat="1">
      <c r="D39499" s="32"/>
      <c r="G39499" s="32"/>
      <c r="I39499" s="7"/>
      <c r="J39499" s="7"/>
      <c r="K39499" s="7"/>
      <c r="N39499" s="7"/>
    </row>
    <row r="39500" spans="4:14" s="1" customFormat="1">
      <c r="D39500" s="32"/>
      <c r="G39500" s="32"/>
      <c r="I39500" s="7"/>
      <c r="J39500" s="7"/>
      <c r="K39500" s="7"/>
      <c r="N39500" s="7"/>
    </row>
    <row r="39501" spans="4:14" s="1" customFormat="1">
      <c r="D39501" s="32"/>
      <c r="G39501" s="32"/>
      <c r="I39501" s="7"/>
      <c r="J39501" s="7"/>
      <c r="K39501" s="7"/>
      <c r="N39501" s="7"/>
    </row>
    <row r="39502" spans="4:14" s="1" customFormat="1">
      <c r="D39502" s="32"/>
      <c r="G39502" s="32"/>
      <c r="I39502" s="7"/>
      <c r="J39502" s="7"/>
      <c r="K39502" s="7"/>
      <c r="N39502" s="7"/>
    </row>
    <row r="39503" spans="4:14" s="1" customFormat="1">
      <c r="D39503" s="32"/>
      <c r="G39503" s="32"/>
      <c r="I39503" s="7"/>
      <c r="J39503" s="7"/>
      <c r="K39503" s="7"/>
      <c r="N39503" s="7"/>
    </row>
    <row r="39504" spans="4:14" s="1" customFormat="1">
      <c r="D39504" s="32"/>
      <c r="G39504" s="32"/>
      <c r="I39504" s="7"/>
      <c r="J39504" s="7"/>
      <c r="K39504" s="7"/>
      <c r="N39504" s="7"/>
    </row>
    <row r="39505" spans="4:14" s="1" customFormat="1">
      <c r="D39505" s="32"/>
      <c r="G39505" s="32"/>
      <c r="I39505" s="7"/>
      <c r="J39505" s="7"/>
      <c r="K39505" s="7"/>
      <c r="N39505" s="7"/>
    </row>
    <row r="39506" spans="4:14" s="1" customFormat="1">
      <c r="D39506" s="32"/>
      <c r="G39506" s="32"/>
      <c r="I39506" s="7"/>
      <c r="J39506" s="7"/>
      <c r="K39506" s="7"/>
      <c r="N39506" s="7"/>
    </row>
    <row r="39507" spans="4:14" s="1" customFormat="1">
      <c r="D39507" s="32"/>
      <c r="G39507" s="32"/>
      <c r="I39507" s="7"/>
      <c r="J39507" s="7"/>
      <c r="K39507" s="7"/>
      <c r="N39507" s="7"/>
    </row>
    <row r="39508" spans="4:14" s="1" customFormat="1">
      <c r="D39508" s="32"/>
      <c r="G39508" s="32"/>
      <c r="I39508" s="7"/>
      <c r="J39508" s="7"/>
      <c r="K39508" s="7"/>
      <c r="N39508" s="7"/>
    </row>
    <row r="39509" spans="4:14" s="1" customFormat="1">
      <c r="D39509" s="32"/>
      <c r="G39509" s="32"/>
      <c r="I39509" s="7"/>
      <c r="J39509" s="7"/>
      <c r="K39509" s="7"/>
      <c r="N39509" s="7"/>
    </row>
    <row r="39510" spans="4:14" s="1" customFormat="1">
      <c r="D39510" s="32"/>
      <c r="G39510" s="32"/>
      <c r="I39510" s="7"/>
      <c r="J39510" s="7"/>
      <c r="K39510" s="7"/>
      <c r="N39510" s="7"/>
    </row>
    <row r="39511" spans="4:14" s="1" customFormat="1">
      <c r="D39511" s="32"/>
      <c r="G39511" s="32"/>
      <c r="I39511" s="7"/>
      <c r="J39511" s="7"/>
      <c r="K39511" s="7"/>
      <c r="N39511" s="7"/>
    </row>
    <row r="39512" spans="4:14" s="1" customFormat="1">
      <c r="D39512" s="32"/>
      <c r="G39512" s="32"/>
      <c r="I39512" s="7"/>
      <c r="J39512" s="7"/>
      <c r="K39512" s="7"/>
      <c r="N39512" s="7"/>
    </row>
    <row r="39513" spans="4:14" s="1" customFormat="1">
      <c r="D39513" s="32"/>
      <c r="G39513" s="32"/>
      <c r="I39513" s="7"/>
      <c r="J39513" s="7"/>
      <c r="K39513" s="7"/>
      <c r="N39513" s="7"/>
    </row>
    <row r="39514" spans="4:14" s="1" customFormat="1">
      <c r="D39514" s="32"/>
      <c r="G39514" s="32"/>
      <c r="I39514" s="7"/>
      <c r="J39514" s="7"/>
      <c r="K39514" s="7"/>
      <c r="N39514" s="7"/>
    </row>
    <row r="39515" spans="4:14" s="1" customFormat="1">
      <c r="D39515" s="32"/>
      <c r="G39515" s="32"/>
      <c r="I39515" s="7"/>
      <c r="J39515" s="7"/>
      <c r="K39515" s="7"/>
      <c r="N39515" s="7"/>
    </row>
    <row r="39516" spans="4:14" s="1" customFormat="1">
      <c r="D39516" s="32"/>
      <c r="G39516" s="32"/>
      <c r="I39516" s="7"/>
      <c r="J39516" s="7"/>
      <c r="K39516" s="7"/>
      <c r="N39516" s="7"/>
    </row>
    <row r="39517" spans="4:14" s="1" customFormat="1">
      <c r="D39517" s="32"/>
      <c r="G39517" s="32"/>
      <c r="I39517" s="7"/>
      <c r="J39517" s="7"/>
      <c r="K39517" s="7"/>
      <c r="N39517" s="7"/>
    </row>
    <row r="39518" spans="4:14" s="1" customFormat="1">
      <c r="D39518" s="32"/>
      <c r="G39518" s="32"/>
      <c r="I39518" s="7"/>
      <c r="J39518" s="7"/>
      <c r="K39518" s="7"/>
      <c r="N39518" s="7"/>
    </row>
    <row r="39519" spans="4:14" s="1" customFormat="1">
      <c r="D39519" s="32"/>
      <c r="G39519" s="32"/>
      <c r="I39519" s="7"/>
      <c r="J39519" s="7"/>
      <c r="K39519" s="7"/>
      <c r="N39519" s="7"/>
    </row>
    <row r="39520" spans="4:14" s="1" customFormat="1">
      <c r="D39520" s="32"/>
      <c r="G39520" s="32"/>
      <c r="I39520" s="7"/>
      <c r="J39520" s="7"/>
      <c r="K39520" s="7"/>
      <c r="N39520" s="7"/>
    </row>
    <row r="39521" spans="4:14" s="1" customFormat="1">
      <c r="D39521" s="32"/>
      <c r="G39521" s="32"/>
      <c r="I39521" s="7"/>
      <c r="J39521" s="7"/>
      <c r="K39521" s="7"/>
      <c r="N39521" s="7"/>
    </row>
    <row r="39522" spans="4:14" s="1" customFormat="1">
      <c r="D39522" s="32"/>
      <c r="G39522" s="32"/>
      <c r="I39522" s="7"/>
      <c r="J39522" s="7"/>
      <c r="K39522" s="7"/>
      <c r="N39522" s="7"/>
    </row>
    <row r="39523" spans="4:14" s="1" customFormat="1">
      <c r="D39523" s="32"/>
      <c r="G39523" s="32"/>
      <c r="I39523" s="7"/>
      <c r="J39523" s="7"/>
      <c r="K39523" s="7"/>
      <c r="N39523" s="7"/>
    </row>
    <row r="39524" spans="4:14" s="1" customFormat="1">
      <c r="D39524" s="32"/>
      <c r="G39524" s="32"/>
      <c r="I39524" s="7"/>
      <c r="J39524" s="7"/>
      <c r="K39524" s="7"/>
      <c r="N39524" s="7"/>
    </row>
    <row r="39525" spans="4:14" s="1" customFormat="1">
      <c r="D39525" s="32"/>
      <c r="G39525" s="32"/>
      <c r="I39525" s="7"/>
      <c r="J39525" s="7"/>
      <c r="K39525" s="7"/>
      <c r="N39525" s="7"/>
    </row>
    <row r="39526" spans="4:14" s="1" customFormat="1">
      <c r="D39526" s="32"/>
      <c r="G39526" s="32"/>
      <c r="I39526" s="7"/>
      <c r="J39526" s="7"/>
      <c r="K39526" s="7"/>
      <c r="N39526" s="7"/>
    </row>
    <row r="39527" spans="4:14" s="1" customFormat="1">
      <c r="D39527" s="32"/>
      <c r="G39527" s="32"/>
      <c r="I39527" s="7"/>
      <c r="J39527" s="7"/>
      <c r="K39527" s="7"/>
      <c r="N39527" s="7"/>
    </row>
    <row r="39528" spans="4:14" s="1" customFormat="1">
      <c r="D39528" s="32"/>
      <c r="G39528" s="32"/>
      <c r="I39528" s="7"/>
      <c r="J39528" s="7"/>
      <c r="K39528" s="7"/>
      <c r="N39528" s="7"/>
    </row>
    <row r="39529" spans="4:14" s="1" customFormat="1">
      <c r="D39529" s="32"/>
      <c r="G39529" s="32"/>
      <c r="I39529" s="7"/>
      <c r="J39529" s="7"/>
      <c r="K39529" s="7"/>
      <c r="N39529" s="7"/>
    </row>
    <row r="39530" spans="4:14" s="1" customFormat="1">
      <c r="D39530" s="32"/>
      <c r="G39530" s="32"/>
      <c r="I39530" s="7"/>
      <c r="J39530" s="7"/>
      <c r="K39530" s="7"/>
      <c r="N39530" s="7"/>
    </row>
    <row r="39531" spans="4:14" s="1" customFormat="1">
      <c r="D39531" s="32"/>
      <c r="G39531" s="32"/>
      <c r="I39531" s="7"/>
      <c r="J39531" s="7"/>
      <c r="K39531" s="7"/>
      <c r="N39531" s="7"/>
    </row>
    <row r="39532" spans="4:14" s="1" customFormat="1">
      <c r="D39532" s="32"/>
      <c r="G39532" s="32"/>
      <c r="I39532" s="7"/>
      <c r="J39532" s="7"/>
      <c r="K39532" s="7"/>
      <c r="N39532" s="7"/>
    </row>
    <row r="39533" spans="4:14" s="1" customFormat="1">
      <c r="D39533" s="32"/>
      <c r="G39533" s="32"/>
      <c r="I39533" s="7"/>
      <c r="J39533" s="7"/>
      <c r="K39533" s="7"/>
      <c r="N39533" s="7"/>
    </row>
    <row r="39534" spans="4:14" s="1" customFormat="1">
      <c r="D39534" s="32"/>
      <c r="G39534" s="32"/>
      <c r="I39534" s="7"/>
      <c r="J39534" s="7"/>
      <c r="K39534" s="7"/>
      <c r="N39534" s="7"/>
    </row>
    <row r="39535" spans="4:14" s="1" customFormat="1">
      <c r="D39535" s="32"/>
      <c r="G39535" s="32"/>
      <c r="I39535" s="7"/>
      <c r="J39535" s="7"/>
      <c r="K39535" s="7"/>
      <c r="N39535" s="7"/>
    </row>
    <row r="39536" spans="4:14" s="1" customFormat="1">
      <c r="D39536" s="32"/>
      <c r="G39536" s="32"/>
      <c r="I39536" s="7"/>
      <c r="J39536" s="7"/>
      <c r="K39536" s="7"/>
      <c r="N39536" s="7"/>
    </row>
    <row r="39537" spans="4:14" s="1" customFormat="1">
      <c r="D39537" s="32"/>
      <c r="G39537" s="32"/>
      <c r="I39537" s="7"/>
      <c r="J39537" s="7"/>
      <c r="K39537" s="7"/>
      <c r="N39537" s="7"/>
    </row>
    <row r="39538" spans="4:14" s="1" customFormat="1">
      <c r="D39538" s="32"/>
      <c r="G39538" s="32"/>
      <c r="I39538" s="7"/>
      <c r="J39538" s="7"/>
      <c r="K39538" s="7"/>
      <c r="N39538" s="7"/>
    </row>
    <row r="39539" spans="4:14" s="1" customFormat="1">
      <c r="D39539" s="32"/>
      <c r="G39539" s="32"/>
      <c r="I39539" s="7"/>
      <c r="J39539" s="7"/>
      <c r="K39539" s="7"/>
      <c r="N39539" s="7"/>
    </row>
    <row r="39540" spans="4:14" s="1" customFormat="1">
      <c r="D39540" s="32"/>
      <c r="G39540" s="32"/>
      <c r="I39540" s="7"/>
      <c r="J39540" s="7"/>
      <c r="K39540" s="7"/>
      <c r="N39540" s="7"/>
    </row>
    <row r="39541" spans="4:14" s="1" customFormat="1">
      <c r="D39541" s="32"/>
      <c r="G39541" s="32"/>
      <c r="I39541" s="7"/>
      <c r="J39541" s="7"/>
      <c r="K39541" s="7"/>
      <c r="N39541" s="7"/>
    </row>
    <row r="39542" spans="4:14" s="1" customFormat="1">
      <c r="D39542" s="32"/>
      <c r="G39542" s="32"/>
      <c r="I39542" s="7"/>
      <c r="J39542" s="7"/>
      <c r="K39542" s="7"/>
      <c r="N39542" s="7"/>
    </row>
    <row r="39543" spans="4:14" s="1" customFormat="1">
      <c r="D39543" s="32"/>
      <c r="G39543" s="32"/>
      <c r="I39543" s="7"/>
      <c r="J39543" s="7"/>
      <c r="K39543" s="7"/>
      <c r="N39543" s="7"/>
    </row>
    <row r="39544" spans="4:14" s="1" customFormat="1">
      <c r="D39544" s="32"/>
      <c r="G39544" s="32"/>
      <c r="I39544" s="7"/>
      <c r="J39544" s="7"/>
      <c r="K39544" s="7"/>
      <c r="N39544" s="7"/>
    </row>
    <row r="39545" spans="4:14" s="1" customFormat="1">
      <c r="D39545" s="32"/>
      <c r="G39545" s="32"/>
      <c r="I39545" s="7"/>
      <c r="J39545" s="7"/>
      <c r="K39545" s="7"/>
      <c r="N39545" s="7"/>
    </row>
    <row r="39546" spans="4:14" s="1" customFormat="1">
      <c r="D39546" s="32"/>
      <c r="G39546" s="32"/>
      <c r="I39546" s="7"/>
      <c r="J39546" s="7"/>
      <c r="K39546" s="7"/>
      <c r="N39546" s="7"/>
    </row>
    <row r="39547" spans="4:14" s="1" customFormat="1">
      <c r="D39547" s="32"/>
      <c r="G39547" s="32"/>
      <c r="I39547" s="7"/>
      <c r="J39547" s="7"/>
      <c r="K39547" s="7"/>
      <c r="N39547" s="7"/>
    </row>
    <row r="39548" spans="4:14" s="1" customFormat="1">
      <c r="D39548" s="32"/>
      <c r="G39548" s="32"/>
      <c r="I39548" s="7"/>
      <c r="J39548" s="7"/>
      <c r="K39548" s="7"/>
      <c r="N39548" s="7"/>
    </row>
    <row r="39549" spans="4:14" s="1" customFormat="1">
      <c r="D39549" s="32"/>
      <c r="G39549" s="32"/>
      <c r="I39549" s="7"/>
      <c r="J39549" s="7"/>
      <c r="K39549" s="7"/>
      <c r="N39549" s="7"/>
    </row>
    <row r="39550" spans="4:14" s="1" customFormat="1">
      <c r="D39550" s="32"/>
      <c r="G39550" s="32"/>
      <c r="I39550" s="7"/>
      <c r="J39550" s="7"/>
      <c r="K39550" s="7"/>
      <c r="N39550" s="7"/>
    </row>
    <row r="39551" spans="4:14" s="1" customFormat="1">
      <c r="D39551" s="32"/>
      <c r="G39551" s="32"/>
      <c r="I39551" s="7"/>
      <c r="J39551" s="7"/>
      <c r="K39551" s="7"/>
      <c r="N39551" s="7"/>
    </row>
    <row r="39552" spans="4:14" s="1" customFormat="1">
      <c r="D39552" s="32"/>
      <c r="G39552" s="32"/>
      <c r="I39552" s="7"/>
      <c r="J39552" s="7"/>
      <c r="K39552" s="7"/>
      <c r="N39552" s="7"/>
    </row>
    <row r="39553" spans="4:14" s="1" customFormat="1">
      <c r="D39553" s="32"/>
      <c r="G39553" s="32"/>
      <c r="I39553" s="7"/>
      <c r="J39553" s="7"/>
      <c r="K39553" s="7"/>
      <c r="N39553" s="7"/>
    </row>
    <row r="39554" spans="4:14" s="1" customFormat="1">
      <c r="D39554" s="32"/>
      <c r="G39554" s="32"/>
      <c r="I39554" s="7"/>
      <c r="J39554" s="7"/>
      <c r="K39554" s="7"/>
      <c r="N39554" s="7"/>
    </row>
    <row r="39555" spans="4:14" s="1" customFormat="1">
      <c r="D39555" s="32"/>
      <c r="G39555" s="32"/>
      <c r="I39555" s="7"/>
      <c r="J39555" s="7"/>
      <c r="K39555" s="7"/>
      <c r="N39555" s="7"/>
    </row>
    <row r="39556" spans="4:14" s="1" customFormat="1">
      <c r="D39556" s="32"/>
      <c r="G39556" s="32"/>
      <c r="I39556" s="7"/>
      <c r="J39556" s="7"/>
      <c r="K39556" s="7"/>
      <c r="N39556" s="7"/>
    </row>
    <row r="39557" spans="4:14" s="1" customFormat="1">
      <c r="D39557" s="32"/>
      <c r="G39557" s="32"/>
      <c r="I39557" s="7"/>
      <c r="J39557" s="7"/>
      <c r="K39557" s="7"/>
      <c r="N39557" s="7"/>
    </row>
    <row r="39558" spans="4:14" s="1" customFormat="1">
      <c r="D39558" s="32"/>
      <c r="G39558" s="32"/>
      <c r="I39558" s="7"/>
      <c r="J39558" s="7"/>
      <c r="K39558" s="7"/>
      <c r="N39558" s="7"/>
    </row>
    <row r="39559" spans="4:14" s="1" customFormat="1">
      <c r="D39559" s="32"/>
      <c r="G39559" s="32"/>
      <c r="I39559" s="7"/>
      <c r="J39559" s="7"/>
      <c r="K39559" s="7"/>
      <c r="N39559" s="7"/>
    </row>
    <row r="39560" spans="4:14" s="1" customFormat="1">
      <c r="D39560" s="32"/>
      <c r="G39560" s="32"/>
      <c r="I39560" s="7"/>
      <c r="J39560" s="7"/>
      <c r="K39560" s="7"/>
      <c r="N39560" s="7"/>
    </row>
    <row r="39561" spans="4:14" s="1" customFormat="1">
      <c r="D39561" s="32"/>
      <c r="G39561" s="32"/>
      <c r="I39561" s="7"/>
      <c r="J39561" s="7"/>
      <c r="K39561" s="7"/>
      <c r="N39561" s="7"/>
    </row>
    <row r="39562" spans="4:14" s="1" customFormat="1">
      <c r="D39562" s="32"/>
      <c r="G39562" s="32"/>
      <c r="I39562" s="7"/>
      <c r="J39562" s="7"/>
      <c r="K39562" s="7"/>
      <c r="N39562" s="7"/>
    </row>
    <row r="39563" spans="4:14" s="1" customFormat="1">
      <c r="D39563" s="32"/>
      <c r="G39563" s="32"/>
      <c r="I39563" s="7"/>
      <c r="J39563" s="7"/>
      <c r="K39563" s="7"/>
      <c r="N39563" s="7"/>
    </row>
    <row r="39564" spans="4:14" s="1" customFormat="1">
      <c r="D39564" s="32"/>
      <c r="G39564" s="32"/>
      <c r="I39564" s="7"/>
      <c r="J39564" s="7"/>
      <c r="K39564" s="7"/>
      <c r="N39564" s="7"/>
    </row>
    <row r="39565" spans="4:14" s="1" customFormat="1">
      <c r="D39565" s="32"/>
      <c r="G39565" s="32"/>
      <c r="I39565" s="7"/>
      <c r="J39565" s="7"/>
      <c r="K39565" s="7"/>
      <c r="N39565" s="7"/>
    </row>
    <row r="39566" spans="4:14" s="1" customFormat="1">
      <c r="D39566" s="32"/>
      <c r="G39566" s="32"/>
      <c r="I39566" s="7"/>
      <c r="J39566" s="7"/>
      <c r="K39566" s="7"/>
      <c r="N39566" s="7"/>
    </row>
    <row r="39567" spans="4:14" s="1" customFormat="1">
      <c r="D39567" s="32"/>
      <c r="G39567" s="32"/>
      <c r="I39567" s="7"/>
      <c r="J39567" s="7"/>
      <c r="K39567" s="7"/>
      <c r="N39567" s="7"/>
    </row>
    <row r="39568" spans="4:14" s="1" customFormat="1">
      <c r="D39568" s="32"/>
      <c r="G39568" s="32"/>
      <c r="I39568" s="7"/>
      <c r="J39568" s="7"/>
      <c r="K39568" s="7"/>
      <c r="N39568" s="7"/>
    </row>
    <row r="39569" spans="4:14" s="1" customFormat="1">
      <c r="D39569" s="32"/>
      <c r="G39569" s="32"/>
      <c r="I39569" s="7"/>
      <c r="J39569" s="7"/>
      <c r="K39569" s="7"/>
      <c r="N39569" s="7"/>
    </row>
    <row r="39570" spans="4:14" s="1" customFormat="1">
      <c r="D39570" s="32"/>
      <c r="G39570" s="32"/>
      <c r="I39570" s="7"/>
      <c r="J39570" s="7"/>
      <c r="K39570" s="7"/>
      <c r="N39570" s="7"/>
    </row>
    <row r="39571" spans="4:14" s="1" customFormat="1">
      <c r="D39571" s="32"/>
      <c r="G39571" s="32"/>
      <c r="I39571" s="7"/>
      <c r="J39571" s="7"/>
      <c r="K39571" s="7"/>
      <c r="N39571" s="7"/>
    </row>
    <row r="39572" spans="4:14" s="1" customFormat="1">
      <c r="D39572" s="32"/>
      <c r="G39572" s="32"/>
      <c r="I39572" s="7"/>
      <c r="J39572" s="7"/>
      <c r="K39572" s="7"/>
      <c r="N39572" s="7"/>
    </row>
    <row r="39573" spans="4:14" s="1" customFormat="1">
      <c r="D39573" s="32"/>
      <c r="G39573" s="32"/>
      <c r="I39573" s="7"/>
      <c r="J39573" s="7"/>
      <c r="K39573" s="7"/>
      <c r="N39573" s="7"/>
    </row>
    <row r="39574" spans="4:14" s="1" customFormat="1">
      <c r="D39574" s="32"/>
      <c r="G39574" s="32"/>
      <c r="I39574" s="7"/>
      <c r="J39574" s="7"/>
      <c r="K39574" s="7"/>
      <c r="N39574" s="7"/>
    </row>
    <row r="39575" spans="4:14" s="1" customFormat="1">
      <c r="D39575" s="32"/>
      <c r="G39575" s="32"/>
      <c r="I39575" s="7"/>
      <c r="J39575" s="7"/>
      <c r="K39575" s="7"/>
      <c r="N39575" s="7"/>
    </row>
    <row r="39576" spans="4:14" s="1" customFormat="1">
      <c r="D39576" s="32"/>
      <c r="G39576" s="32"/>
      <c r="I39576" s="7"/>
      <c r="J39576" s="7"/>
      <c r="K39576" s="7"/>
      <c r="N39576" s="7"/>
    </row>
    <row r="39577" spans="4:14" s="1" customFormat="1">
      <c r="D39577" s="32"/>
      <c r="G39577" s="32"/>
      <c r="I39577" s="7"/>
      <c r="J39577" s="7"/>
      <c r="K39577" s="7"/>
      <c r="N39577" s="7"/>
    </row>
    <row r="39578" spans="4:14" s="1" customFormat="1">
      <c r="D39578" s="32"/>
      <c r="G39578" s="32"/>
      <c r="I39578" s="7"/>
      <c r="J39578" s="7"/>
      <c r="K39578" s="7"/>
      <c r="N39578" s="7"/>
    </row>
    <row r="39579" spans="4:14" s="1" customFormat="1">
      <c r="D39579" s="32"/>
      <c r="G39579" s="32"/>
      <c r="I39579" s="7"/>
      <c r="J39579" s="7"/>
      <c r="K39579" s="7"/>
      <c r="N39579" s="7"/>
    </row>
    <row r="39580" spans="4:14" s="1" customFormat="1">
      <c r="D39580" s="32"/>
      <c r="G39580" s="32"/>
      <c r="I39580" s="7"/>
      <c r="J39580" s="7"/>
      <c r="K39580" s="7"/>
      <c r="N39580" s="7"/>
    </row>
    <row r="39581" spans="4:14" s="1" customFormat="1">
      <c r="D39581" s="32"/>
      <c r="G39581" s="32"/>
      <c r="I39581" s="7"/>
      <c r="J39581" s="7"/>
      <c r="K39581" s="7"/>
      <c r="N39581" s="7"/>
    </row>
    <row r="39582" spans="4:14" s="1" customFormat="1">
      <c r="D39582" s="32"/>
      <c r="G39582" s="32"/>
      <c r="I39582" s="7"/>
      <c r="J39582" s="7"/>
      <c r="K39582" s="7"/>
      <c r="N39582" s="7"/>
    </row>
    <row r="39583" spans="4:14" s="1" customFormat="1">
      <c r="D39583" s="32"/>
      <c r="G39583" s="32"/>
      <c r="I39583" s="7"/>
      <c r="J39583" s="7"/>
      <c r="K39583" s="7"/>
      <c r="N39583" s="7"/>
    </row>
    <row r="39584" spans="4:14" s="1" customFormat="1">
      <c r="D39584" s="32"/>
      <c r="G39584" s="32"/>
      <c r="I39584" s="7"/>
      <c r="J39584" s="7"/>
      <c r="K39584" s="7"/>
      <c r="N39584" s="7"/>
    </row>
    <row r="39585" spans="4:14" s="1" customFormat="1">
      <c r="D39585" s="32"/>
      <c r="G39585" s="32"/>
      <c r="I39585" s="7"/>
      <c r="J39585" s="7"/>
      <c r="K39585" s="7"/>
      <c r="N39585" s="7"/>
    </row>
    <row r="39586" spans="4:14" s="1" customFormat="1">
      <c r="D39586" s="32"/>
      <c r="G39586" s="32"/>
      <c r="I39586" s="7"/>
      <c r="J39586" s="7"/>
      <c r="K39586" s="7"/>
      <c r="N39586" s="7"/>
    </row>
    <row r="39587" spans="4:14" s="1" customFormat="1">
      <c r="D39587" s="32"/>
      <c r="G39587" s="32"/>
      <c r="I39587" s="7"/>
      <c r="J39587" s="7"/>
      <c r="K39587" s="7"/>
      <c r="N39587" s="7"/>
    </row>
    <row r="39588" spans="4:14" s="1" customFormat="1">
      <c r="D39588" s="32"/>
      <c r="G39588" s="32"/>
      <c r="I39588" s="7"/>
      <c r="J39588" s="7"/>
      <c r="K39588" s="7"/>
      <c r="N39588" s="7"/>
    </row>
    <row r="39589" spans="4:14" s="1" customFormat="1">
      <c r="D39589" s="32"/>
      <c r="G39589" s="32"/>
      <c r="I39589" s="7"/>
      <c r="J39589" s="7"/>
      <c r="K39589" s="7"/>
      <c r="N39589" s="7"/>
    </row>
    <row r="39590" spans="4:14" s="1" customFormat="1">
      <c r="D39590" s="32"/>
      <c r="G39590" s="32"/>
      <c r="I39590" s="7"/>
      <c r="J39590" s="7"/>
      <c r="K39590" s="7"/>
      <c r="N39590" s="7"/>
    </row>
    <row r="39591" spans="4:14" s="1" customFormat="1">
      <c r="D39591" s="32"/>
      <c r="G39591" s="32"/>
      <c r="I39591" s="7"/>
      <c r="J39591" s="7"/>
      <c r="K39591" s="7"/>
      <c r="N39591" s="7"/>
    </row>
    <row r="39592" spans="4:14" s="1" customFormat="1">
      <c r="D39592" s="32"/>
      <c r="G39592" s="32"/>
      <c r="I39592" s="7"/>
      <c r="J39592" s="7"/>
      <c r="K39592" s="7"/>
      <c r="N39592" s="7"/>
    </row>
    <row r="39593" spans="4:14" s="1" customFormat="1">
      <c r="D39593" s="32"/>
      <c r="G39593" s="32"/>
      <c r="I39593" s="7"/>
      <c r="J39593" s="7"/>
      <c r="K39593" s="7"/>
      <c r="N39593" s="7"/>
    </row>
    <row r="39594" spans="4:14" s="1" customFormat="1">
      <c r="D39594" s="32"/>
      <c r="G39594" s="32"/>
      <c r="I39594" s="7"/>
      <c r="J39594" s="7"/>
      <c r="K39594" s="7"/>
      <c r="N39594" s="7"/>
    </row>
    <row r="39595" spans="4:14" s="1" customFormat="1">
      <c r="D39595" s="32"/>
      <c r="G39595" s="32"/>
      <c r="I39595" s="7"/>
      <c r="J39595" s="7"/>
      <c r="K39595" s="7"/>
      <c r="N39595" s="7"/>
    </row>
    <row r="39596" spans="4:14" s="1" customFormat="1">
      <c r="D39596" s="32"/>
      <c r="G39596" s="32"/>
      <c r="I39596" s="7"/>
      <c r="J39596" s="7"/>
      <c r="K39596" s="7"/>
      <c r="N39596" s="7"/>
    </row>
    <row r="39597" spans="4:14" s="1" customFormat="1">
      <c r="D39597" s="32"/>
      <c r="G39597" s="32"/>
      <c r="I39597" s="7"/>
      <c r="J39597" s="7"/>
      <c r="K39597" s="7"/>
      <c r="N39597" s="7"/>
    </row>
    <row r="39598" spans="4:14" s="1" customFormat="1">
      <c r="D39598" s="32"/>
      <c r="G39598" s="32"/>
      <c r="I39598" s="7"/>
      <c r="J39598" s="7"/>
      <c r="K39598" s="7"/>
      <c r="N39598" s="7"/>
    </row>
    <row r="39599" spans="4:14" s="1" customFormat="1">
      <c r="D39599" s="32"/>
      <c r="G39599" s="32"/>
      <c r="I39599" s="7"/>
      <c r="J39599" s="7"/>
      <c r="K39599" s="7"/>
      <c r="N39599" s="7"/>
    </row>
    <row r="39600" spans="4:14" s="1" customFormat="1">
      <c r="D39600" s="32"/>
      <c r="G39600" s="32"/>
      <c r="I39600" s="7"/>
      <c r="J39600" s="7"/>
      <c r="K39600" s="7"/>
      <c r="N39600" s="7"/>
    </row>
    <row r="39601" spans="4:14" s="1" customFormat="1">
      <c r="D39601" s="32"/>
      <c r="G39601" s="32"/>
      <c r="I39601" s="7"/>
      <c r="J39601" s="7"/>
      <c r="K39601" s="7"/>
      <c r="N39601" s="7"/>
    </row>
    <row r="39602" spans="4:14" s="1" customFormat="1">
      <c r="D39602" s="32"/>
      <c r="G39602" s="32"/>
      <c r="I39602" s="7"/>
      <c r="J39602" s="7"/>
      <c r="K39602" s="7"/>
      <c r="N39602" s="7"/>
    </row>
    <row r="39603" spans="4:14" s="1" customFormat="1">
      <c r="D39603" s="32"/>
      <c r="G39603" s="32"/>
      <c r="I39603" s="7"/>
      <c r="J39603" s="7"/>
      <c r="K39603" s="7"/>
      <c r="N39603" s="7"/>
    </row>
    <row r="39604" spans="4:14" s="1" customFormat="1">
      <c r="D39604" s="32"/>
      <c r="G39604" s="32"/>
      <c r="I39604" s="7"/>
      <c r="J39604" s="7"/>
      <c r="K39604" s="7"/>
      <c r="N39604" s="7"/>
    </row>
    <row r="39605" spans="4:14" s="1" customFormat="1">
      <c r="D39605" s="32"/>
      <c r="G39605" s="32"/>
      <c r="I39605" s="7"/>
      <c r="J39605" s="7"/>
      <c r="K39605" s="7"/>
      <c r="N39605" s="7"/>
    </row>
    <row r="39606" spans="4:14" s="1" customFormat="1">
      <c r="D39606" s="32"/>
      <c r="G39606" s="32"/>
      <c r="I39606" s="7"/>
      <c r="J39606" s="7"/>
      <c r="K39606" s="7"/>
      <c r="N39606" s="7"/>
    </row>
    <row r="39607" spans="4:14" s="1" customFormat="1">
      <c r="D39607" s="32"/>
      <c r="G39607" s="32"/>
      <c r="I39607" s="7"/>
      <c r="J39607" s="7"/>
      <c r="K39607" s="7"/>
      <c r="N39607" s="7"/>
    </row>
    <row r="39608" spans="4:14" s="1" customFormat="1">
      <c r="D39608" s="32"/>
      <c r="G39608" s="32"/>
      <c r="I39608" s="7"/>
      <c r="J39608" s="7"/>
      <c r="K39608" s="7"/>
      <c r="N39608" s="7"/>
    </row>
    <row r="39609" spans="4:14" s="1" customFormat="1">
      <c r="D39609" s="32"/>
      <c r="G39609" s="32"/>
      <c r="I39609" s="7"/>
      <c r="J39609" s="7"/>
      <c r="K39609" s="7"/>
      <c r="N39609" s="7"/>
    </row>
    <row r="39610" spans="4:14" s="1" customFormat="1">
      <c r="D39610" s="32"/>
      <c r="G39610" s="32"/>
      <c r="I39610" s="7"/>
      <c r="J39610" s="7"/>
      <c r="K39610" s="7"/>
      <c r="N39610" s="7"/>
    </row>
    <row r="39611" spans="4:14" s="1" customFormat="1">
      <c r="D39611" s="32"/>
      <c r="G39611" s="32"/>
      <c r="I39611" s="7"/>
      <c r="J39611" s="7"/>
      <c r="K39611" s="7"/>
      <c r="N39611" s="7"/>
    </row>
    <row r="39612" spans="4:14" s="1" customFormat="1">
      <c r="D39612" s="32"/>
      <c r="G39612" s="32"/>
      <c r="I39612" s="7"/>
      <c r="J39612" s="7"/>
      <c r="K39612" s="7"/>
      <c r="N39612" s="7"/>
    </row>
    <row r="39613" spans="4:14" s="1" customFormat="1">
      <c r="D39613" s="32"/>
      <c r="G39613" s="32"/>
      <c r="I39613" s="7"/>
      <c r="J39613" s="7"/>
      <c r="K39613" s="7"/>
      <c r="N39613" s="7"/>
    </row>
    <row r="39614" spans="4:14" s="1" customFormat="1">
      <c r="D39614" s="32"/>
      <c r="G39614" s="32"/>
      <c r="I39614" s="7"/>
      <c r="J39614" s="7"/>
      <c r="K39614" s="7"/>
      <c r="N39614" s="7"/>
    </row>
    <row r="39615" spans="4:14" s="1" customFormat="1">
      <c r="D39615" s="32"/>
      <c r="G39615" s="32"/>
      <c r="I39615" s="7"/>
      <c r="J39615" s="7"/>
      <c r="K39615" s="7"/>
      <c r="N39615" s="7"/>
    </row>
    <row r="39616" spans="4:14" s="1" customFormat="1">
      <c r="D39616" s="32"/>
      <c r="G39616" s="32"/>
      <c r="I39616" s="7"/>
      <c r="J39616" s="7"/>
      <c r="K39616" s="7"/>
      <c r="N39616" s="7"/>
    </row>
    <row r="39617" spans="4:14" s="1" customFormat="1">
      <c r="D39617" s="32"/>
      <c r="G39617" s="32"/>
      <c r="I39617" s="7"/>
      <c r="J39617" s="7"/>
      <c r="K39617" s="7"/>
      <c r="N39617" s="7"/>
    </row>
    <row r="39618" spans="4:14" s="1" customFormat="1">
      <c r="D39618" s="32"/>
      <c r="G39618" s="32"/>
      <c r="I39618" s="7"/>
      <c r="J39618" s="7"/>
      <c r="K39618" s="7"/>
      <c r="N39618" s="7"/>
    </row>
    <row r="39619" spans="4:14" s="1" customFormat="1">
      <c r="D39619" s="32"/>
      <c r="G39619" s="32"/>
      <c r="I39619" s="7"/>
      <c r="J39619" s="7"/>
      <c r="K39619" s="7"/>
      <c r="N39619" s="7"/>
    </row>
    <row r="39620" spans="4:14" s="1" customFormat="1">
      <c r="D39620" s="32"/>
      <c r="G39620" s="32"/>
      <c r="I39620" s="7"/>
      <c r="J39620" s="7"/>
      <c r="K39620" s="7"/>
      <c r="N39620" s="7"/>
    </row>
    <row r="39621" spans="4:14" s="1" customFormat="1">
      <c r="D39621" s="32"/>
      <c r="G39621" s="32"/>
      <c r="I39621" s="7"/>
      <c r="J39621" s="7"/>
      <c r="K39621" s="7"/>
      <c r="N39621" s="7"/>
    </row>
    <row r="39622" spans="4:14" s="1" customFormat="1">
      <c r="D39622" s="32"/>
      <c r="G39622" s="32"/>
      <c r="I39622" s="7"/>
      <c r="J39622" s="7"/>
      <c r="K39622" s="7"/>
      <c r="N39622" s="7"/>
    </row>
    <row r="39623" spans="4:14" s="1" customFormat="1">
      <c r="D39623" s="32"/>
      <c r="G39623" s="32"/>
      <c r="I39623" s="7"/>
      <c r="J39623" s="7"/>
      <c r="K39623" s="7"/>
      <c r="N39623" s="7"/>
    </row>
    <row r="39624" spans="4:14" s="1" customFormat="1">
      <c r="D39624" s="32"/>
      <c r="G39624" s="32"/>
      <c r="I39624" s="7"/>
      <c r="J39624" s="7"/>
      <c r="K39624" s="7"/>
      <c r="N39624" s="7"/>
    </row>
    <row r="39625" spans="4:14" s="1" customFormat="1">
      <c r="D39625" s="32"/>
      <c r="G39625" s="32"/>
      <c r="I39625" s="7"/>
      <c r="J39625" s="7"/>
      <c r="K39625" s="7"/>
      <c r="N39625" s="7"/>
    </row>
    <row r="39626" spans="4:14" s="1" customFormat="1">
      <c r="D39626" s="32"/>
      <c r="G39626" s="32"/>
      <c r="I39626" s="7"/>
      <c r="J39626" s="7"/>
      <c r="K39626" s="7"/>
      <c r="N39626" s="7"/>
    </row>
    <row r="39627" spans="4:14" s="1" customFormat="1">
      <c r="D39627" s="32"/>
      <c r="G39627" s="32"/>
      <c r="I39627" s="7"/>
      <c r="J39627" s="7"/>
      <c r="K39627" s="7"/>
      <c r="N39627" s="7"/>
    </row>
    <row r="39628" spans="4:14" s="1" customFormat="1">
      <c r="D39628" s="32"/>
      <c r="G39628" s="32"/>
      <c r="I39628" s="7"/>
      <c r="J39628" s="7"/>
      <c r="K39628" s="7"/>
      <c r="N39628" s="7"/>
    </row>
    <row r="39629" spans="4:14" s="1" customFormat="1">
      <c r="D39629" s="32"/>
      <c r="G39629" s="32"/>
      <c r="I39629" s="7"/>
      <c r="J39629" s="7"/>
      <c r="K39629" s="7"/>
      <c r="N39629" s="7"/>
    </row>
    <row r="39630" spans="4:14" s="1" customFormat="1">
      <c r="D39630" s="32"/>
      <c r="G39630" s="32"/>
      <c r="I39630" s="7"/>
      <c r="J39630" s="7"/>
      <c r="K39630" s="7"/>
      <c r="N39630" s="7"/>
    </row>
    <row r="39631" spans="4:14" s="1" customFormat="1">
      <c r="D39631" s="32"/>
      <c r="G39631" s="32"/>
      <c r="I39631" s="7"/>
      <c r="J39631" s="7"/>
      <c r="K39631" s="7"/>
      <c r="N39631" s="7"/>
    </row>
    <row r="39632" spans="4:14" s="1" customFormat="1">
      <c r="D39632" s="32"/>
      <c r="G39632" s="32"/>
      <c r="I39632" s="7"/>
      <c r="J39632" s="7"/>
      <c r="K39632" s="7"/>
      <c r="N39632" s="7"/>
    </row>
    <row r="39633" spans="4:14" s="1" customFormat="1">
      <c r="D39633" s="32"/>
      <c r="G39633" s="32"/>
      <c r="I39633" s="7"/>
      <c r="J39633" s="7"/>
      <c r="K39633" s="7"/>
      <c r="N39633" s="7"/>
    </row>
    <row r="39634" spans="4:14" s="1" customFormat="1">
      <c r="D39634" s="32"/>
      <c r="G39634" s="32"/>
      <c r="I39634" s="7"/>
      <c r="J39634" s="7"/>
      <c r="K39634" s="7"/>
      <c r="N39634" s="7"/>
    </row>
    <row r="39635" spans="4:14" s="1" customFormat="1">
      <c r="D39635" s="32"/>
      <c r="G39635" s="32"/>
      <c r="I39635" s="7"/>
      <c r="J39635" s="7"/>
      <c r="K39635" s="7"/>
      <c r="N39635" s="7"/>
    </row>
    <row r="39636" spans="4:14" s="1" customFormat="1">
      <c r="D39636" s="32"/>
      <c r="G39636" s="32"/>
      <c r="I39636" s="7"/>
      <c r="J39636" s="7"/>
      <c r="K39636" s="7"/>
      <c r="N39636" s="7"/>
    </row>
    <row r="39637" spans="4:14" s="1" customFormat="1">
      <c r="D39637" s="32"/>
      <c r="G39637" s="32"/>
      <c r="I39637" s="7"/>
      <c r="J39637" s="7"/>
      <c r="K39637" s="7"/>
      <c r="N39637" s="7"/>
    </row>
    <row r="39638" spans="4:14" s="1" customFormat="1">
      <c r="D39638" s="32"/>
      <c r="G39638" s="32"/>
      <c r="I39638" s="7"/>
      <c r="J39638" s="7"/>
      <c r="K39638" s="7"/>
      <c r="N39638" s="7"/>
    </row>
    <row r="39639" spans="4:14" s="1" customFormat="1">
      <c r="D39639" s="32"/>
      <c r="G39639" s="32"/>
      <c r="I39639" s="7"/>
      <c r="J39639" s="7"/>
      <c r="K39639" s="7"/>
      <c r="N39639" s="7"/>
    </row>
    <row r="39640" spans="4:14" s="1" customFormat="1">
      <c r="D39640" s="32"/>
      <c r="G39640" s="32"/>
      <c r="I39640" s="7"/>
      <c r="J39640" s="7"/>
      <c r="K39640" s="7"/>
      <c r="N39640" s="7"/>
    </row>
    <row r="39641" spans="4:14" s="1" customFormat="1">
      <c r="D39641" s="32"/>
      <c r="G39641" s="32"/>
      <c r="I39641" s="7"/>
      <c r="J39641" s="7"/>
      <c r="K39641" s="7"/>
      <c r="N39641" s="7"/>
    </row>
    <row r="39642" spans="4:14" s="1" customFormat="1">
      <c r="D39642" s="32"/>
      <c r="G39642" s="32"/>
      <c r="I39642" s="7"/>
      <c r="J39642" s="7"/>
      <c r="K39642" s="7"/>
      <c r="N39642" s="7"/>
    </row>
    <row r="39643" spans="4:14" s="1" customFormat="1">
      <c r="D39643" s="32"/>
      <c r="G39643" s="32"/>
      <c r="I39643" s="7"/>
      <c r="J39643" s="7"/>
      <c r="K39643" s="7"/>
      <c r="N39643" s="7"/>
    </row>
    <row r="39644" spans="4:14" s="1" customFormat="1">
      <c r="D39644" s="32"/>
      <c r="G39644" s="32"/>
      <c r="I39644" s="7"/>
      <c r="J39644" s="7"/>
      <c r="K39644" s="7"/>
      <c r="N39644" s="7"/>
    </row>
    <row r="39645" spans="4:14" s="1" customFormat="1">
      <c r="D39645" s="32"/>
      <c r="G39645" s="32"/>
      <c r="I39645" s="7"/>
      <c r="J39645" s="7"/>
      <c r="K39645" s="7"/>
      <c r="N39645" s="7"/>
    </row>
    <row r="39646" spans="4:14" s="1" customFormat="1">
      <c r="D39646" s="32"/>
      <c r="G39646" s="32"/>
      <c r="I39646" s="7"/>
      <c r="J39646" s="7"/>
      <c r="K39646" s="7"/>
      <c r="N39646" s="7"/>
    </row>
    <row r="39647" spans="4:14" s="1" customFormat="1">
      <c r="D39647" s="32"/>
      <c r="G39647" s="32"/>
      <c r="I39647" s="7"/>
      <c r="J39647" s="7"/>
      <c r="K39647" s="7"/>
      <c r="N39647" s="7"/>
    </row>
    <row r="39648" spans="4:14" s="1" customFormat="1">
      <c r="D39648" s="32"/>
      <c r="G39648" s="32"/>
      <c r="I39648" s="7"/>
      <c r="J39648" s="7"/>
      <c r="K39648" s="7"/>
      <c r="N39648" s="7"/>
    </row>
    <row r="39649" spans="4:14" s="1" customFormat="1">
      <c r="D39649" s="32"/>
      <c r="G39649" s="32"/>
      <c r="I39649" s="7"/>
      <c r="J39649" s="7"/>
      <c r="K39649" s="7"/>
      <c r="N39649" s="7"/>
    </row>
    <row r="39650" spans="4:14" s="1" customFormat="1">
      <c r="D39650" s="32"/>
      <c r="G39650" s="32"/>
      <c r="I39650" s="7"/>
      <c r="J39650" s="7"/>
      <c r="K39650" s="7"/>
      <c r="N39650" s="7"/>
    </row>
    <row r="39651" spans="4:14" s="1" customFormat="1">
      <c r="D39651" s="32"/>
      <c r="G39651" s="32"/>
      <c r="I39651" s="7"/>
      <c r="J39651" s="7"/>
      <c r="K39651" s="7"/>
      <c r="N39651" s="7"/>
    </row>
    <row r="39652" spans="4:14" s="1" customFormat="1">
      <c r="D39652" s="32"/>
      <c r="G39652" s="32"/>
      <c r="I39652" s="7"/>
      <c r="J39652" s="7"/>
      <c r="K39652" s="7"/>
      <c r="N39652" s="7"/>
    </row>
    <row r="39653" spans="4:14" s="1" customFormat="1">
      <c r="D39653" s="32"/>
      <c r="G39653" s="32"/>
      <c r="I39653" s="7"/>
      <c r="J39653" s="7"/>
      <c r="K39653" s="7"/>
      <c r="N39653" s="7"/>
    </row>
    <row r="39654" spans="4:14" s="1" customFormat="1">
      <c r="D39654" s="32"/>
      <c r="G39654" s="32"/>
      <c r="I39654" s="7"/>
      <c r="J39654" s="7"/>
      <c r="K39654" s="7"/>
      <c r="N39654" s="7"/>
    </row>
    <row r="39655" spans="4:14" s="1" customFormat="1">
      <c r="D39655" s="32"/>
      <c r="G39655" s="32"/>
      <c r="I39655" s="7"/>
      <c r="J39655" s="7"/>
      <c r="K39655" s="7"/>
      <c r="N39655" s="7"/>
    </row>
    <row r="39656" spans="4:14" s="1" customFormat="1">
      <c r="D39656" s="32"/>
      <c r="G39656" s="32"/>
      <c r="I39656" s="7"/>
      <c r="J39656" s="7"/>
      <c r="K39656" s="7"/>
      <c r="N39656" s="7"/>
    </row>
    <row r="39657" spans="4:14" s="1" customFormat="1">
      <c r="D39657" s="32"/>
      <c r="G39657" s="32"/>
      <c r="I39657" s="7"/>
      <c r="J39657" s="7"/>
      <c r="K39657" s="7"/>
      <c r="N39657" s="7"/>
    </row>
    <row r="39658" spans="4:14" s="1" customFormat="1">
      <c r="D39658" s="32"/>
      <c r="G39658" s="32"/>
      <c r="I39658" s="7"/>
      <c r="J39658" s="7"/>
      <c r="K39658" s="7"/>
      <c r="N39658" s="7"/>
    </row>
    <row r="39659" spans="4:14" s="1" customFormat="1">
      <c r="D39659" s="32"/>
      <c r="G39659" s="32"/>
      <c r="I39659" s="7"/>
      <c r="J39659" s="7"/>
      <c r="K39659" s="7"/>
      <c r="N39659" s="7"/>
    </row>
    <row r="39660" spans="4:14" s="1" customFormat="1">
      <c r="D39660" s="32"/>
      <c r="G39660" s="32"/>
      <c r="I39660" s="7"/>
      <c r="J39660" s="7"/>
      <c r="K39660" s="7"/>
      <c r="N39660" s="7"/>
    </row>
    <row r="39661" spans="4:14" s="1" customFormat="1">
      <c r="D39661" s="32"/>
      <c r="G39661" s="32"/>
      <c r="I39661" s="7"/>
      <c r="J39661" s="7"/>
      <c r="K39661" s="7"/>
      <c r="N39661" s="7"/>
    </row>
    <row r="39662" spans="4:14" s="1" customFormat="1">
      <c r="D39662" s="32"/>
      <c r="G39662" s="32"/>
      <c r="I39662" s="7"/>
      <c r="J39662" s="7"/>
      <c r="K39662" s="7"/>
      <c r="N39662" s="7"/>
    </row>
    <row r="39663" spans="4:14" s="1" customFormat="1">
      <c r="D39663" s="32"/>
      <c r="G39663" s="32"/>
      <c r="I39663" s="7"/>
      <c r="J39663" s="7"/>
      <c r="K39663" s="7"/>
      <c r="N39663" s="7"/>
    </row>
    <row r="39664" spans="4:14" s="1" customFormat="1">
      <c r="D39664" s="32"/>
      <c r="G39664" s="32"/>
      <c r="I39664" s="7"/>
      <c r="J39664" s="7"/>
      <c r="K39664" s="7"/>
      <c r="N39664" s="7"/>
    </row>
    <row r="39665" spans="4:14" s="1" customFormat="1">
      <c r="D39665" s="32"/>
      <c r="G39665" s="32"/>
      <c r="I39665" s="7"/>
      <c r="J39665" s="7"/>
      <c r="K39665" s="7"/>
      <c r="N39665" s="7"/>
    </row>
    <row r="39666" spans="4:14" s="1" customFormat="1">
      <c r="D39666" s="32"/>
      <c r="G39666" s="32"/>
      <c r="I39666" s="7"/>
      <c r="J39666" s="7"/>
      <c r="K39666" s="7"/>
      <c r="N39666" s="7"/>
    </row>
    <row r="39667" spans="4:14" s="1" customFormat="1">
      <c r="D39667" s="32"/>
      <c r="G39667" s="32"/>
      <c r="I39667" s="7"/>
      <c r="J39667" s="7"/>
      <c r="K39667" s="7"/>
      <c r="N39667" s="7"/>
    </row>
    <row r="39668" spans="4:14" s="1" customFormat="1">
      <c r="D39668" s="32"/>
      <c r="G39668" s="32"/>
      <c r="I39668" s="7"/>
      <c r="J39668" s="7"/>
      <c r="K39668" s="7"/>
      <c r="N39668" s="7"/>
    </row>
    <row r="39669" spans="4:14" s="1" customFormat="1">
      <c r="D39669" s="32"/>
      <c r="G39669" s="32"/>
      <c r="I39669" s="7"/>
      <c r="J39669" s="7"/>
      <c r="K39669" s="7"/>
      <c r="N39669" s="7"/>
    </row>
    <row r="39670" spans="4:14" s="1" customFormat="1">
      <c r="D39670" s="32"/>
      <c r="G39670" s="32"/>
      <c r="I39670" s="7"/>
      <c r="J39670" s="7"/>
      <c r="K39670" s="7"/>
      <c r="N39670" s="7"/>
    </row>
    <row r="39671" spans="4:14" s="1" customFormat="1">
      <c r="D39671" s="32"/>
      <c r="G39671" s="32"/>
      <c r="I39671" s="7"/>
      <c r="J39671" s="7"/>
      <c r="K39671" s="7"/>
      <c r="N39671" s="7"/>
    </row>
    <row r="39672" spans="4:14" s="1" customFormat="1">
      <c r="D39672" s="32"/>
      <c r="G39672" s="32"/>
      <c r="I39672" s="7"/>
      <c r="J39672" s="7"/>
      <c r="K39672" s="7"/>
      <c r="N39672" s="7"/>
    </row>
    <row r="39673" spans="4:14" s="1" customFormat="1">
      <c r="D39673" s="32"/>
      <c r="G39673" s="32"/>
      <c r="I39673" s="7"/>
      <c r="J39673" s="7"/>
      <c r="K39673" s="7"/>
      <c r="N39673" s="7"/>
    </row>
    <row r="39674" spans="4:14" s="1" customFormat="1">
      <c r="D39674" s="32"/>
      <c r="G39674" s="32"/>
      <c r="I39674" s="7"/>
      <c r="J39674" s="7"/>
      <c r="K39674" s="7"/>
      <c r="N39674" s="7"/>
    </row>
    <row r="39675" spans="4:14" s="1" customFormat="1">
      <c r="D39675" s="32"/>
      <c r="G39675" s="32"/>
      <c r="I39675" s="7"/>
      <c r="J39675" s="7"/>
      <c r="K39675" s="7"/>
      <c r="N39675" s="7"/>
    </row>
    <row r="39676" spans="4:14" s="1" customFormat="1">
      <c r="D39676" s="32"/>
      <c r="G39676" s="32"/>
      <c r="I39676" s="7"/>
      <c r="J39676" s="7"/>
      <c r="K39676" s="7"/>
      <c r="N39676" s="7"/>
    </row>
    <row r="39677" spans="4:14" s="1" customFormat="1">
      <c r="D39677" s="32"/>
      <c r="G39677" s="32"/>
      <c r="I39677" s="7"/>
      <c r="J39677" s="7"/>
      <c r="K39677" s="7"/>
      <c r="N39677" s="7"/>
    </row>
    <row r="39678" spans="4:14" s="1" customFormat="1">
      <c r="D39678" s="32"/>
      <c r="G39678" s="32"/>
      <c r="I39678" s="7"/>
      <c r="J39678" s="7"/>
      <c r="K39678" s="7"/>
      <c r="N39678" s="7"/>
    </row>
    <row r="39679" spans="4:14" s="1" customFormat="1">
      <c r="D39679" s="32"/>
      <c r="G39679" s="32"/>
      <c r="I39679" s="7"/>
      <c r="J39679" s="7"/>
      <c r="K39679" s="7"/>
      <c r="N39679" s="7"/>
    </row>
    <row r="39680" spans="4:14" s="1" customFormat="1">
      <c r="D39680" s="32"/>
      <c r="G39680" s="32"/>
      <c r="I39680" s="7"/>
      <c r="J39680" s="7"/>
      <c r="K39680" s="7"/>
      <c r="N39680" s="7"/>
    </row>
    <row r="39681" spans="4:14" s="1" customFormat="1">
      <c r="D39681" s="32"/>
      <c r="G39681" s="32"/>
      <c r="I39681" s="7"/>
      <c r="J39681" s="7"/>
      <c r="K39681" s="7"/>
      <c r="N39681" s="7"/>
    </row>
    <row r="39682" spans="4:14" s="1" customFormat="1">
      <c r="D39682" s="32"/>
      <c r="G39682" s="32"/>
      <c r="I39682" s="7"/>
      <c r="J39682" s="7"/>
      <c r="K39682" s="7"/>
      <c r="N39682" s="7"/>
    </row>
    <row r="39683" spans="4:14" s="1" customFormat="1">
      <c r="D39683" s="32"/>
      <c r="G39683" s="32"/>
      <c r="I39683" s="7"/>
      <c r="J39683" s="7"/>
      <c r="K39683" s="7"/>
      <c r="N39683" s="7"/>
    </row>
    <row r="39684" spans="4:14" s="1" customFormat="1">
      <c r="D39684" s="32"/>
      <c r="G39684" s="32"/>
      <c r="I39684" s="7"/>
      <c r="J39684" s="7"/>
      <c r="K39684" s="7"/>
      <c r="N39684" s="7"/>
    </row>
    <row r="39685" spans="4:14" s="1" customFormat="1">
      <c r="D39685" s="32"/>
      <c r="G39685" s="32"/>
      <c r="I39685" s="7"/>
      <c r="J39685" s="7"/>
      <c r="K39685" s="7"/>
      <c r="N39685" s="7"/>
    </row>
    <row r="39686" spans="4:14" s="1" customFormat="1">
      <c r="D39686" s="32"/>
      <c r="G39686" s="32"/>
      <c r="I39686" s="7"/>
      <c r="J39686" s="7"/>
      <c r="K39686" s="7"/>
      <c r="N39686" s="7"/>
    </row>
    <row r="39687" spans="4:14" s="1" customFormat="1">
      <c r="D39687" s="32"/>
      <c r="G39687" s="32"/>
      <c r="I39687" s="7"/>
      <c r="J39687" s="7"/>
      <c r="K39687" s="7"/>
      <c r="N39687" s="7"/>
    </row>
    <row r="39688" spans="4:14" s="1" customFormat="1">
      <c r="D39688" s="32"/>
      <c r="G39688" s="32"/>
      <c r="I39688" s="7"/>
      <c r="J39688" s="7"/>
      <c r="K39688" s="7"/>
      <c r="N39688" s="7"/>
    </row>
    <row r="39689" spans="4:14" s="1" customFormat="1">
      <c r="D39689" s="32"/>
      <c r="G39689" s="32"/>
      <c r="I39689" s="7"/>
      <c r="J39689" s="7"/>
      <c r="K39689" s="7"/>
      <c r="N39689" s="7"/>
    </row>
    <row r="39690" spans="4:14" s="1" customFormat="1">
      <c r="D39690" s="32"/>
      <c r="G39690" s="32"/>
      <c r="I39690" s="7"/>
      <c r="J39690" s="7"/>
      <c r="K39690" s="7"/>
      <c r="N39690" s="7"/>
    </row>
    <row r="39691" spans="4:14" s="1" customFormat="1">
      <c r="D39691" s="32"/>
      <c r="G39691" s="32"/>
      <c r="I39691" s="7"/>
      <c r="J39691" s="7"/>
      <c r="K39691" s="7"/>
      <c r="N39691" s="7"/>
    </row>
    <row r="39692" spans="4:14" s="1" customFormat="1">
      <c r="D39692" s="32"/>
      <c r="G39692" s="32"/>
      <c r="I39692" s="7"/>
      <c r="J39692" s="7"/>
      <c r="K39692" s="7"/>
      <c r="N39692" s="7"/>
    </row>
    <row r="39693" spans="4:14" s="1" customFormat="1">
      <c r="D39693" s="32"/>
      <c r="G39693" s="32"/>
      <c r="I39693" s="7"/>
      <c r="J39693" s="7"/>
      <c r="K39693" s="7"/>
      <c r="N39693" s="7"/>
    </row>
    <row r="39694" spans="4:14" s="1" customFormat="1">
      <c r="D39694" s="32"/>
      <c r="G39694" s="32"/>
      <c r="I39694" s="7"/>
      <c r="J39694" s="7"/>
      <c r="K39694" s="7"/>
      <c r="N39694" s="7"/>
    </row>
    <row r="39695" spans="4:14" s="1" customFormat="1">
      <c r="D39695" s="32"/>
      <c r="G39695" s="32"/>
      <c r="I39695" s="7"/>
      <c r="J39695" s="7"/>
      <c r="K39695" s="7"/>
      <c r="N39695" s="7"/>
    </row>
    <row r="39696" spans="4:14" s="1" customFormat="1">
      <c r="D39696" s="32"/>
      <c r="G39696" s="32"/>
      <c r="I39696" s="7"/>
      <c r="J39696" s="7"/>
      <c r="K39696" s="7"/>
      <c r="N39696" s="7"/>
    </row>
    <row r="39697" spans="4:14" s="1" customFormat="1">
      <c r="D39697" s="32"/>
      <c r="G39697" s="32"/>
      <c r="I39697" s="7"/>
      <c r="J39697" s="7"/>
      <c r="K39697" s="7"/>
      <c r="N39697" s="7"/>
    </row>
    <row r="39698" spans="4:14" s="1" customFormat="1">
      <c r="D39698" s="32"/>
      <c r="G39698" s="32"/>
      <c r="I39698" s="7"/>
      <c r="J39698" s="7"/>
      <c r="K39698" s="7"/>
      <c r="N39698" s="7"/>
    </row>
    <row r="39699" spans="4:14" s="1" customFormat="1">
      <c r="D39699" s="32"/>
      <c r="G39699" s="32"/>
      <c r="I39699" s="7"/>
      <c r="J39699" s="7"/>
      <c r="K39699" s="7"/>
      <c r="N39699" s="7"/>
    </row>
    <row r="39700" spans="4:14" s="1" customFormat="1">
      <c r="D39700" s="32"/>
      <c r="G39700" s="32"/>
      <c r="I39700" s="7"/>
      <c r="J39700" s="7"/>
      <c r="K39700" s="7"/>
      <c r="N39700" s="7"/>
    </row>
    <row r="39701" spans="4:14" s="1" customFormat="1">
      <c r="D39701" s="32"/>
      <c r="G39701" s="32"/>
      <c r="I39701" s="7"/>
      <c r="J39701" s="7"/>
      <c r="K39701" s="7"/>
      <c r="N39701" s="7"/>
    </row>
    <row r="39702" spans="4:14" s="1" customFormat="1">
      <c r="D39702" s="32"/>
      <c r="G39702" s="32"/>
      <c r="I39702" s="7"/>
      <c r="J39702" s="7"/>
      <c r="K39702" s="7"/>
      <c r="N39702" s="7"/>
    </row>
    <row r="39703" spans="4:14" s="1" customFormat="1">
      <c r="D39703" s="32"/>
      <c r="G39703" s="32"/>
      <c r="I39703" s="7"/>
      <c r="J39703" s="7"/>
      <c r="K39703" s="7"/>
      <c r="N39703" s="7"/>
    </row>
    <row r="39704" spans="4:14" s="1" customFormat="1">
      <c r="D39704" s="32"/>
      <c r="G39704" s="32"/>
      <c r="I39704" s="7"/>
      <c r="J39704" s="7"/>
      <c r="K39704" s="7"/>
      <c r="N39704" s="7"/>
    </row>
    <row r="39705" spans="4:14" s="1" customFormat="1">
      <c r="D39705" s="32"/>
      <c r="G39705" s="32"/>
      <c r="I39705" s="7"/>
      <c r="J39705" s="7"/>
      <c r="K39705" s="7"/>
      <c r="N39705" s="7"/>
    </row>
    <row r="39706" spans="4:14" s="1" customFormat="1">
      <c r="D39706" s="32"/>
      <c r="G39706" s="32"/>
      <c r="I39706" s="7"/>
      <c r="J39706" s="7"/>
      <c r="K39706" s="7"/>
      <c r="N39706" s="7"/>
    </row>
    <row r="39707" spans="4:14" s="1" customFormat="1">
      <c r="D39707" s="32"/>
      <c r="G39707" s="32"/>
      <c r="I39707" s="7"/>
      <c r="J39707" s="7"/>
      <c r="K39707" s="7"/>
      <c r="N39707" s="7"/>
    </row>
    <row r="39708" spans="4:14" s="1" customFormat="1">
      <c r="D39708" s="32"/>
      <c r="G39708" s="32"/>
      <c r="I39708" s="7"/>
      <c r="J39708" s="7"/>
      <c r="K39708" s="7"/>
      <c r="N39708" s="7"/>
    </row>
    <row r="39709" spans="4:14" s="1" customFormat="1">
      <c r="D39709" s="32"/>
      <c r="G39709" s="32"/>
      <c r="I39709" s="7"/>
      <c r="J39709" s="7"/>
      <c r="K39709" s="7"/>
      <c r="N39709" s="7"/>
    </row>
    <row r="39710" spans="4:14" s="1" customFormat="1">
      <c r="D39710" s="32"/>
      <c r="G39710" s="32"/>
      <c r="I39710" s="7"/>
      <c r="J39710" s="7"/>
      <c r="K39710" s="7"/>
      <c r="N39710" s="7"/>
    </row>
    <row r="39711" spans="4:14" s="1" customFormat="1">
      <c r="D39711" s="32"/>
      <c r="G39711" s="32"/>
      <c r="I39711" s="7"/>
      <c r="J39711" s="7"/>
      <c r="K39711" s="7"/>
      <c r="N39711" s="7"/>
    </row>
    <row r="39712" spans="4:14" s="1" customFormat="1">
      <c r="D39712" s="32"/>
      <c r="G39712" s="32"/>
      <c r="I39712" s="7"/>
      <c r="J39712" s="7"/>
      <c r="K39712" s="7"/>
      <c r="N39712" s="7"/>
    </row>
    <row r="39713" spans="4:14" s="1" customFormat="1">
      <c r="D39713" s="32"/>
      <c r="G39713" s="32"/>
      <c r="I39713" s="7"/>
      <c r="J39713" s="7"/>
      <c r="K39713" s="7"/>
      <c r="N39713" s="7"/>
    </row>
    <row r="39714" spans="4:14" s="1" customFormat="1">
      <c r="D39714" s="32"/>
      <c r="G39714" s="32"/>
      <c r="I39714" s="7"/>
      <c r="J39714" s="7"/>
      <c r="K39714" s="7"/>
      <c r="N39714" s="7"/>
    </row>
    <row r="39715" spans="4:14" s="1" customFormat="1">
      <c r="D39715" s="32"/>
      <c r="G39715" s="32"/>
      <c r="I39715" s="7"/>
      <c r="J39715" s="7"/>
      <c r="K39715" s="7"/>
      <c r="N39715" s="7"/>
    </row>
    <row r="39716" spans="4:14" s="1" customFormat="1">
      <c r="D39716" s="32"/>
      <c r="G39716" s="32"/>
      <c r="I39716" s="7"/>
      <c r="J39716" s="7"/>
      <c r="K39716" s="7"/>
      <c r="N39716" s="7"/>
    </row>
    <row r="39717" spans="4:14" s="1" customFormat="1">
      <c r="D39717" s="32"/>
      <c r="G39717" s="32"/>
      <c r="I39717" s="7"/>
      <c r="J39717" s="7"/>
      <c r="K39717" s="7"/>
      <c r="N39717" s="7"/>
    </row>
    <row r="39718" spans="4:14" s="1" customFormat="1">
      <c r="D39718" s="32"/>
      <c r="G39718" s="32"/>
      <c r="I39718" s="7"/>
      <c r="J39718" s="7"/>
      <c r="K39718" s="7"/>
      <c r="N39718" s="7"/>
    </row>
    <row r="39719" spans="4:14" s="1" customFormat="1">
      <c r="D39719" s="32"/>
      <c r="G39719" s="32"/>
      <c r="I39719" s="7"/>
      <c r="J39719" s="7"/>
      <c r="K39719" s="7"/>
      <c r="N39719" s="7"/>
    </row>
    <row r="39720" spans="4:14" s="1" customFormat="1">
      <c r="D39720" s="32"/>
      <c r="G39720" s="32"/>
      <c r="I39720" s="7"/>
      <c r="J39720" s="7"/>
      <c r="K39720" s="7"/>
      <c r="N39720" s="7"/>
    </row>
    <row r="39721" spans="4:14" s="1" customFormat="1">
      <c r="D39721" s="32"/>
      <c r="G39721" s="32"/>
      <c r="I39721" s="7"/>
      <c r="J39721" s="7"/>
      <c r="K39721" s="7"/>
      <c r="N39721" s="7"/>
    </row>
    <row r="39722" spans="4:14" s="1" customFormat="1">
      <c r="D39722" s="32"/>
      <c r="G39722" s="32"/>
      <c r="I39722" s="7"/>
      <c r="J39722" s="7"/>
      <c r="K39722" s="7"/>
      <c r="N39722" s="7"/>
    </row>
    <row r="39723" spans="4:14" s="1" customFormat="1">
      <c r="D39723" s="32"/>
      <c r="G39723" s="32"/>
      <c r="I39723" s="7"/>
      <c r="J39723" s="7"/>
      <c r="K39723" s="7"/>
      <c r="N39723" s="7"/>
    </row>
    <row r="39724" spans="4:14" s="1" customFormat="1">
      <c r="D39724" s="32"/>
      <c r="G39724" s="32"/>
      <c r="I39724" s="7"/>
      <c r="J39724" s="7"/>
      <c r="K39724" s="7"/>
      <c r="N39724" s="7"/>
    </row>
    <row r="39725" spans="4:14" s="1" customFormat="1">
      <c r="D39725" s="32"/>
      <c r="G39725" s="32"/>
      <c r="I39725" s="7"/>
      <c r="J39725" s="7"/>
      <c r="K39725" s="7"/>
      <c r="N39725" s="7"/>
    </row>
    <row r="39726" spans="4:14" s="1" customFormat="1">
      <c r="D39726" s="32"/>
      <c r="G39726" s="32"/>
      <c r="I39726" s="7"/>
      <c r="J39726" s="7"/>
      <c r="K39726" s="7"/>
      <c r="N39726" s="7"/>
    </row>
    <row r="39727" spans="4:14" s="1" customFormat="1">
      <c r="D39727" s="32"/>
      <c r="G39727" s="32"/>
      <c r="I39727" s="7"/>
      <c r="J39727" s="7"/>
      <c r="K39727" s="7"/>
      <c r="N39727" s="7"/>
    </row>
    <row r="39728" spans="4:14" s="1" customFormat="1">
      <c r="D39728" s="32"/>
      <c r="G39728" s="32"/>
      <c r="I39728" s="7"/>
      <c r="J39728" s="7"/>
      <c r="K39728" s="7"/>
      <c r="N39728" s="7"/>
    </row>
    <row r="39729" spans="4:14" s="1" customFormat="1">
      <c r="D39729" s="32"/>
      <c r="G39729" s="32"/>
      <c r="I39729" s="7"/>
      <c r="J39729" s="7"/>
      <c r="K39729" s="7"/>
      <c r="N39729" s="7"/>
    </row>
    <row r="39730" spans="4:14" s="1" customFormat="1">
      <c r="D39730" s="32"/>
      <c r="G39730" s="32"/>
      <c r="I39730" s="7"/>
      <c r="J39730" s="7"/>
      <c r="K39730" s="7"/>
      <c r="N39730" s="7"/>
    </row>
    <row r="39731" spans="4:14" s="1" customFormat="1">
      <c r="D39731" s="32"/>
      <c r="G39731" s="32"/>
      <c r="I39731" s="7"/>
      <c r="J39731" s="7"/>
      <c r="K39731" s="7"/>
      <c r="N39731" s="7"/>
    </row>
    <row r="39732" spans="4:14" s="1" customFormat="1">
      <c r="D39732" s="32"/>
      <c r="G39732" s="32"/>
      <c r="I39732" s="7"/>
      <c r="J39732" s="7"/>
      <c r="K39732" s="7"/>
      <c r="N39732" s="7"/>
    </row>
    <row r="39733" spans="4:14" s="1" customFormat="1">
      <c r="D39733" s="32"/>
      <c r="G39733" s="32"/>
      <c r="I39733" s="7"/>
      <c r="J39733" s="7"/>
      <c r="K39733" s="7"/>
      <c r="N39733" s="7"/>
    </row>
    <row r="39734" spans="4:14" s="1" customFormat="1">
      <c r="D39734" s="32"/>
      <c r="G39734" s="32"/>
      <c r="I39734" s="7"/>
      <c r="J39734" s="7"/>
      <c r="K39734" s="7"/>
      <c r="N39734" s="7"/>
    </row>
    <row r="39735" spans="4:14" s="1" customFormat="1">
      <c r="D39735" s="32"/>
      <c r="G39735" s="32"/>
      <c r="I39735" s="7"/>
      <c r="J39735" s="7"/>
      <c r="K39735" s="7"/>
      <c r="N39735" s="7"/>
    </row>
    <row r="39736" spans="4:14" s="1" customFormat="1">
      <c r="D39736" s="32"/>
      <c r="G39736" s="32"/>
      <c r="I39736" s="7"/>
      <c r="J39736" s="7"/>
      <c r="K39736" s="7"/>
      <c r="N39736" s="7"/>
    </row>
    <row r="39737" spans="4:14" s="1" customFormat="1">
      <c r="D39737" s="32"/>
      <c r="G39737" s="32"/>
      <c r="I39737" s="7"/>
      <c r="J39737" s="7"/>
      <c r="K39737" s="7"/>
      <c r="N39737" s="7"/>
    </row>
    <row r="39738" spans="4:14" s="1" customFormat="1">
      <c r="D39738" s="32"/>
      <c r="G39738" s="32"/>
      <c r="I39738" s="7"/>
      <c r="J39738" s="7"/>
      <c r="K39738" s="7"/>
      <c r="N39738" s="7"/>
    </row>
    <row r="39739" spans="4:14" s="1" customFormat="1">
      <c r="D39739" s="32"/>
      <c r="G39739" s="32"/>
      <c r="I39739" s="7"/>
      <c r="J39739" s="7"/>
      <c r="K39739" s="7"/>
      <c r="N39739" s="7"/>
    </row>
    <row r="39740" spans="4:14" s="1" customFormat="1">
      <c r="D39740" s="32"/>
      <c r="G39740" s="32"/>
      <c r="I39740" s="7"/>
      <c r="J39740" s="7"/>
      <c r="K39740" s="7"/>
      <c r="N39740" s="7"/>
    </row>
    <row r="39741" spans="4:14" s="1" customFormat="1">
      <c r="D39741" s="32"/>
      <c r="G39741" s="32"/>
      <c r="I39741" s="7"/>
      <c r="J39741" s="7"/>
      <c r="K39741" s="7"/>
      <c r="N39741" s="7"/>
    </row>
    <row r="39742" spans="4:14" s="1" customFormat="1">
      <c r="D39742" s="32"/>
      <c r="G39742" s="32"/>
      <c r="I39742" s="7"/>
      <c r="J39742" s="7"/>
      <c r="K39742" s="7"/>
      <c r="N39742" s="7"/>
    </row>
    <row r="39743" spans="4:14" s="1" customFormat="1">
      <c r="D39743" s="32"/>
      <c r="G39743" s="32"/>
      <c r="I39743" s="7"/>
      <c r="J39743" s="7"/>
      <c r="K39743" s="7"/>
      <c r="N39743" s="7"/>
    </row>
    <row r="39744" spans="4:14" s="1" customFormat="1">
      <c r="D39744" s="32"/>
      <c r="G39744" s="32"/>
      <c r="I39744" s="7"/>
      <c r="J39744" s="7"/>
      <c r="K39744" s="7"/>
      <c r="N39744" s="7"/>
    </row>
    <row r="39745" spans="4:14" s="1" customFormat="1">
      <c r="D39745" s="32"/>
      <c r="G39745" s="32"/>
      <c r="I39745" s="7"/>
      <c r="J39745" s="7"/>
      <c r="K39745" s="7"/>
      <c r="N39745" s="7"/>
    </row>
    <row r="39746" spans="4:14" s="1" customFormat="1">
      <c r="D39746" s="32"/>
      <c r="G39746" s="32"/>
      <c r="I39746" s="7"/>
      <c r="J39746" s="7"/>
      <c r="K39746" s="7"/>
      <c r="N39746" s="7"/>
    </row>
    <row r="39747" spans="4:14" s="1" customFormat="1">
      <c r="D39747" s="32"/>
      <c r="G39747" s="32"/>
      <c r="I39747" s="7"/>
      <c r="J39747" s="7"/>
      <c r="K39747" s="7"/>
      <c r="N39747" s="7"/>
    </row>
    <row r="39748" spans="4:14" s="1" customFormat="1">
      <c r="D39748" s="32"/>
      <c r="G39748" s="32"/>
      <c r="I39748" s="7"/>
      <c r="J39748" s="7"/>
      <c r="K39748" s="7"/>
      <c r="N39748" s="7"/>
    </row>
    <row r="39749" spans="4:14" s="1" customFormat="1">
      <c r="D39749" s="32"/>
      <c r="G39749" s="32"/>
      <c r="I39749" s="7"/>
      <c r="J39749" s="7"/>
      <c r="K39749" s="7"/>
      <c r="N39749" s="7"/>
    </row>
    <row r="39750" spans="4:14" s="1" customFormat="1">
      <c r="D39750" s="32"/>
      <c r="G39750" s="32"/>
      <c r="I39750" s="7"/>
      <c r="J39750" s="7"/>
      <c r="K39750" s="7"/>
      <c r="N39750" s="7"/>
    </row>
    <row r="39751" spans="4:14" s="1" customFormat="1">
      <c r="D39751" s="32"/>
      <c r="G39751" s="32"/>
      <c r="I39751" s="7"/>
      <c r="J39751" s="7"/>
      <c r="K39751" s="7"/>
      <c r="N39751" s="7"/>
    </row>
    <row r="39752" spans="4:14" s="1" customFormat="1">
      <c r="D39752" s="32"/>
      <c r="G39752" s="32"/>
      <c r="I39752" s="7"/>
      <c r="J39752" s="7"/>
      <c r="K39752" s="7"/>
      <c r="N39752" s="7"/>
    </row>
    <row r="39753" spans="4:14" s="1" customFormat="1">
      <c r="D39753" s="32"/>
      <c r="G39753" s="32"/>
      <c r="I39753" s="7"/>
      <c r="J39753" s="7"/>
      <c r="K39753" s="7"/>
      <c r="N39753" s="7"/>
    </row>
    <row r="39754" spans="4:14" s="1" customFormat="1">
      <c r="D39754" s="32"/>
      <c r="G39754" s="32"/>
      <c r="I39754" s="7"/>
      <c r="J39754" s="7"/>
      <c r="K39754" s="7"/>
      <c r="N39754" s="7"/>
    </row>
    <row r="39755" spans="4:14" s="1" customFormat="1">
      <c r="D39755" s="32"/>
      <c r="G39755" s="32"/>
      <c r="I39755" s="7"/>
      <c r="J39755" s="7"/>
      <c r="K39755" s="7"/>
      <c r="N39755" s="7"/>
    </row>
    <row r="39756" spans="4:14" s="1" customFormat="1">
      <c r="D39756" s="32"/>
      <c r="G39756" s="32"/>
      <c r="I39756" s="7"/>
      <c r="J39756" s="7"/>
      <c r="K39756" s="7"/>
      <c r="N39756" s="7"/>
    </row>
    <row r="39757" spans="4:14" s="1" customFormat="1">
      <c r="D39757" s="32"/>
      <c r="G39757" s="32"/>
      <c r="I39757" s="7"/>
      <c r="J39757" s="7"/>
      <c r="K39757" s="7"/>
      <c r="N39757" s="7"/>
    </row>
    <row r="39758" spans="4:14" s="1" customFormat="1">
      <c r="D39758" s="32"/>
      <c r="G39758" s="32"/>
      <c r="I39758" s="7"/>
      <c r="J39758" s="7"/>
      <c r="K39758" s="7"/>
      <c r="N39758" s="7"/>
    </row>
    <row r="39759" spans="4:14" s="1" customFormat="1">
      <c r="D39759" s="32"/>
      <c r="G39759" s="32"/>
      <c r="I39759" s="7"/>
      <c r="J39759" s="7"/>
      <c r="K39759" s="7"/>
      <c r="N39759" s="7"/>
    </row>
    <row r="39760" spans="4:14" s="1" customFormat="1">
      <c r="D39760" s="32"/>
      <c r="G39760" s="32"/>
      <c r="I39760" s="7"/>
      <c r="J39760" s="7"/>
      <c r="K39760" s="7"/>
      <c r="N39760" s="7"/>
    </row>
    <row r="39761" spans="4:14" s="1" customFormat="1">
      <c r="D39761" s="32"/>
      <c r="G39761" s="32"/>
      <c r="I39761" s="7"/>
      <c r="J39761" s="7"/>
      <c r="K39761" s="7"/>
      <c r="N39761" s="7"/>
    </row>
    <row r="39762" spans="4:14" s="1" customFormat="1">
      <c r="D39762" s="32"/>
      <c r="G39762" s="32"/>
      <c r="I39762" s="7"/>
      <c r="J39762" s="7"/>
      <c r="K39762" s="7"/>
      <c r="N39762" s="7"/>
    </row>
    <row r="39763" spans="4:14" s="1" customFormat="1">
      <c r="D39763" s="32"/>
      <c r="G39763" s="32"/>
      <c r="I39763" s="7"/>
      <c r="J39763" s="7"/>
      <c r="K39763" s="7"/>
      <c r="N39763" s="7"/>
    </row>
    <row r="39764" spans="4:14" s="1" customFormat="1">
      <c r="D39764" s="32"/>
      <c r="G39764" s="32"/>
      <c r="I39764" s="7"/>
      <c r="J39764" s="7"/>
      <c r="K39764" s="7"/>
      <c r="N39764" s="7"/>
    </row>
    <row r="39765" spans="4:14" s="1" customFormat="1">
      <c r="D39765" s="32"/>
      <c r="G39765" s="32"/>
      <c r="I39765" s="7"/>
      <c r="J39765" s="7"/>
      <c r="K39765" s="7"/>
      <c r="N39765" s="7"/>
    </row>
    <row r="39766" spans="4:14" s="1" customFormat="1">
      <c r="D39766" s="32"/>
      <c r="G39766" s="32"/>
      <c r="I39766" s="7"/>
      <c r="J39766" s="7"/>
      <c r="K39766" s="7"/>
      <c r="N39766" s="7"/>
    </row>
    <row r="39767" spans="4:14" s="1" customFormat="1">
      <c r="D39767" s="32"/>
      <c r="G39767" s="32"/>
      <c r="I39767" s="7"/>
      <c r="J39767" s="7"/>
      <c r="K39767" s="7"/>
      <c r="N39767" s="7"/>
    </row>
    <row r="39768" spans="4:14" s="1" customFormat="1">
      <c r="D39768" s="32"/>
      <c r="G39768" s="32"/>
      <c r="I39768" s="7"/>
      <c r="J39768" s="7"/>
      <c r="K39768" s="7"/>
      <c r="N39768" s="7"/>
    </row>
    <row r="39769" spans="4:14" s="1" customFormat="1">
      <c r="D39769" s="32"/>
      <c r="G39769" s="32"/>
      <c r="I39769" s="7"/>
      <c r="J39769" s="7"/>
      <c r="K39769" s="7"/>
      <c r="N39769" s="7"/>
    </row>
    <row r="39770" spans="4:14" s="1" customFormat="1">
      <c r="D39770" s="32"/>
      <c r="G39770" s="32"/>
      <c r="I39770" s="7"/>
      <c r="J39770" s="7"/>
      <c r="K39770" s="7"/>
      <c r="N39770" s="7"/>
    </row>
    <row r="39771" spans="4:14" s="1" customFormat="1">
      <c r="D39771" s="32"/>
      <c r="G39771" s="32"/>
      <c r="I39771" s="7"/>
      <c r="J39771" s="7"/>
      <c r="K39771" s="7"/>
      <c r="N39771" s="7"/>
    </row>
    <row r="39772" spans="4:14" s="1" customFormat="1">
      <c r="D39772" s="32"/>
      <c r="G39772" s="32"/>
      <c r="I39772" s="7"/>
      <c r="J39772" s="7"/>
      <c r="K39772" s="7"/>
      <c r="N39772" s="7"/>
    </row>
    <row r="39773" spans="4:14" s="1" customFormat="1">
      <c r="D39773" s="32"/>
      <c r="G39773" s="32"/>
      <c r="I39773" s="7"/>
      <c r="J39773" s="7"/>
      <c r="K39773" s="7"/>
      <c r="N39773" s="7"/>
    </row>
    <row r="39774" spans="4:14" s="1" customFormat="1">
      <c r="D39774" s="32"/>
      <c r="G39774" s="32"/>
      <c r="I39774" s="7"/>
      <c r="J39774" s="7"/>
      <c r="K39774" s="7"/>
      <c r="N39774" s="7"/>
    </row>
    <row r="39775" spans="4:14" s="1" customFormat="1">
      <c r="D39775" s="32"/>
      <c r="G39775" s="32"/>
      <c r="I39775" s="7"/>
      <c r="J39775" s="7"/>
      <c r="K39775" s="7"/>
      <c r="N39775" s="7"/>
    </row>
    <row r="39776" spans="4:14" s="1" customFormat="1">
      <c r="D39776" s="32"/>
      <c r="G39776" s="32"/>
      <c r="I39776" s="7"/>
      <c r="J39776" s="7"/>
      <c r="K39776" s="7"/>
      <c r="N39776" s="7"/>
    </row>
    <row r="39777" spans="4:14" s="1" customFormat="1">
      <c r="D39777" s="32"/>
      <c r="G39777" s="32"/>
      <c r="I39777" s="7"/>
      <c r="J39777" s="7"/>
      <c r="K39777" s="7"/>
      <c r="N39777" s="7"/>
    </row>
    <row r="39778" spans="4:14" s="1" customFormat="1">
      <c r="D39778" s="32"/>
      <c r="G39778" s="32"/>
      <c r="I39778" s="7"/>
      <c r="J39778" s="7"/>
      <c r="K39778" s="7"/>
      <c r="N39778" s="7"/>
    </row>
    <row r="39779" spans="4:14" s="1" customFormat="1">
      <c r="D39779" s="32"/>
      <c r="G39779" s="32"/>
      <c r="I39779" s="7"/>
      <c r="J39779" s="7"/>
      <c r="K39779" s="7"/>
      <c r="N39779" s="7"/>
    </row>
    <row r="39780" spans="4:14" s="1" customFormat="1">
      <c r="D39780" s="32"/>
      <c r="G39780" s="32"/>
      <c r="I39780" s="7"/>
      <c r="J39780" s="7"/>
      <c r="K39780" s="7"/>
      <c r="N39780" s="7"/>
    </row>
    <row r="39781" spans="4:14" s="1" customFormat="1">
      <c r="D39781" s="32"/>
      <c r="G39781" s="32"/>
      <c r="I39781" s="7"/>
      <c r="J39781" s="7"/>
      <c r="K39781" s="7"/>
      <c r="N39781" s="7"/>
    </row>
    <row r="39782" spans="4:14" s="1" customFormat="1">
      <c r="D39782" s="32"/>
      <c r="G39782" s="32"/>
      <c r="I39782" s="7"/>
      <c r="J39782" s="7"/>
      <c r="K39782" s="7"/>
      <c r="N39782" s="7"/>
    </row>
    <row r="39783" spans="4:14" s="1" customFormat="1">
      <c r="D39783" s="32"/>
      <c r="G39783" s="32"/>
      <c r="I39783" s="7"/>
      <c r="J39783" s="7"/>
      <c r="K39783" s="7"/>
      <c r="N39783" s="7"/>
    </row>
    <row r="39784" spans="4:14" s="1" customFormat="1">
      <c r="D39784" s="32"/>
      <c r="G39784" s="32"/>
      <c r="I39784" s="7"/>
      <c r="J39784" s="7"/>
      <c r="K39784" s="7"/>
      <c r="N39784" s="7"/>
    </row>
    <row r="39785" spans="4:14" s="1" customFormat="1">
      <c r="D39785" s="32"/>
      <c r="G39785" s="32"/>
      <c r="I39785" s="7"/>
      <c r="J39785" s="7"/>
      <c r="K39785" s="7"/>
      <c r="N39785" s="7"/>
    </row>
    <row r="39786" spans="4:14" s="1" customFormat="1">
      <c r="D39786" s="32"/>
      <c r="G39786" s="32"/>
      <c r="I39786" s="7"/>
      <c r="J39786" s="7"/>
      <c r="K39786" s="7"/>
      <c r="N39786" s="7"/>
    </row>
    <row r="39787" spans="4:14" s="1" customFormat="1">
      <c r="D39787" s="32"/>
      <c r="G39787" s="32"/>
      <c r="I39787" s="7"/>
      <c r="J39787" s="7"/>
      <c r="K39787" s="7"/>
      <c r="N39787" s="7"/>
    </row>
    <row r="39788" spans="4:14" s="1" customFormat="1">
      <c r="D39788" s="32"/>
      <c r="G39788" s="32"/>
      <c r="I39788" s="7"/>
      <c r="J39788" s="7"/>
      <c r="K39788" s="7"/>
      <c r="N39788" s="7"/>
    </row>
    <row r="39789" spans="4:14" s="1" customFormat="1">
      <c r="D39789" s="32"/>
      <c r="G39789" s="32"/>
      <c r="I39789" s="7"/>
      <c r="J39789" s="7"/>
      <c r="K39789" s="7"/>
      <c r="N39789" s="7"/>
    </row>
    <row r="39790" spans="4:14" s="1" customFormat="1">
      <c r="D39790" s="32"/>
      <c r="G39790" s="32"/>
      <c r="I39790" s="7"/>
      <c r="J39790" s="7"/>
      <c r="K39790" s="7"/>
      <c r="N39790" s="7"/>
    </row>
    <row r="39791" spans="4:14" s="1" customFormat="1">
      <c r="D39791" s="32"/>
      <c r="G39791" s="32"/>
      <c r="I39791" s="7"/>
      <c r="J39791" s="7"/>
      <c r="K39791" s="7"/>
      <c r="N39791" s="7"/>
    </row>
    <row r="39792" spans="4:14" s="1" customFormat="1">
      <c r="D39792" s="32"/>
      <c r="G39792" s="32"/>
      <c r="I39792" s="7"/>
      <c r="J39792" s="7"/>
      <c r="K39792" s="7"/>
      <c r="N39792" s="7"/>
    </row>
    <row r="39793" spans="4:14" s="1" customFormat="1">
      <c r="D39793" s="32"/>
      <c r="G39793" s="32"/>
      <c r="I39793" s="7"/>
      <c r="J39793" s="7"/>
      <c r="K39793" s="7"/>
      <c r="N39793" s="7"/>
    </row>
    <row r="39794" spans="4:14" s="1" customFormat="1">
      <c r="D39794" s="32"/>
      <c r="G39794" s="32"/>
      <c r="I39794" s="7"/>
      <c r="J39794" s="7"/>
      <c r="K39794" s="7"/>
      <c r="N39794" s="7"/>
    </row>
    <row r="39795" spans="4:14" s="1" customFormat="1">
      <c r="D39795" s="32"/>
      <c r="G39795" s="32"/>
      <c r="I39795" s="7"/>
      <c r="J39795" s="7"/>
      <c r="K39795" s="7"/>
      <c r="N39795" s="7"/>
    </row>
    <row r="39796" spans="4:14" s="1" customFormat="1">
      <c r="D39796" s="32"/>
      <c r="G39796" s="32"/>
      <c r="I39796" s="7"/>
      <c r="J39796" s="7"/>
      <c r="K39796" s="7"/>
      <c r="N39796" s="7"/>
    </row>
    <row r="39797" spans="4:14" s="1" customFormat="1">
      <c r="D39797" s="32"/>
      <c r="G39797" s="32"/>
      <c r="I39797" s="7"/>
      <c r="J39797" s="7"/>
      <c r="K39797" s="7"/>
      <c r="N39797" s="7"/>
    </row>
    <row r="39798" spans="4:14" s="1" customFormat="1">
      <c r="D39798" s="32"/>
      <c r="G39798" s="32"/>
      <c r="I39798" s="7"/>
      <c r="J39798" s="7"/>
      <c r="K39798" s="7"/>
      <c r="N39798" s="7"/>
    </row>
    <row r="39799" spans="4:14" s="1" customFormat="1">
      <c r="D39799" s="32"/>
      <c r="G39799" s="32"/>
      <c r="I39799" s="7"/>
      <c r="J39799" s="7"/>
      <c r="K39799" s="7"/>
      <c r="N39799" s="7"/>
    </row>
    <row r="39800" spans="4:14" s="1" customFormat="1">
      <c r="D39800" s="32"/>
      <c r="G39800" s="32"/>
      <c r="I39800" s="7"/>
      <c r="J39800" s="7"/>
      <c r="K39800" s="7"/>
      <c r="N39800" s="7"/>
    </row>
    <row r="39801" spans="4:14" s="1" customFormat="1">
      <c r="D39801" s="32"/>
      <c r="G39801" s="32"/>
      <c r="I39801" s="7"/>
      <c r="J39801" s="7"/>
      <c r="K39801" s="7"/>
      <c r="N39801" s="7"/>
    </row>
    <row r="39802" spans="4:14" s="1" customFormat="1">
      <c r="D39802" s="32"/>
      <c r="G39802" s="32"/>
      <c r="I39802" s="7"/>
      <c r="J39802" s="7"/>
      <c r="K39802" s="7"/>
      <c r="N39802" s="7"/>
    </row>
    <row r="39803" spans="4:14" s="1" customFormat="1">
      <c r="D39803" s="32"/>
      <c r="G39803" s="32"/>
      <c r="I39803" s="7"/>
      <c r="J39803" s="7"/>
      <c r="K39803" s="7"/>
      <c r="N39803" s="7"/>
    </row>
    <row r="39804" spans="4:14" s="1" customFormat="1">
      <c r="D39804" s="32"/>
      <c r="G39804" s="32"/>
      <c r="I39804" s="7"/>
      <c r="J39804" s="7"/>
      <c r="K39804" s="7"/>
      <c r="N39804" s="7"/>
    </row>
    <row r="39805" spans="4:14" s="1" customFormat="1">
      <c r="D39805" s="32"/>
      <c r="G39805" s="32"/>
      <c r="I39805" s="7"/>
      <c r="J39805" s="7"/>
      <c r="K39805" s="7"/>
      <c r="N39805" s="7"/>
    </row>
    <row r="39806" spans="4:14" s="1" customFormat="1">
      <c r="D39806" s="32"/>
      <c r="G39806" s="32"/>
      <c r="I39806" s="7"/>
      <c r="J39806" s="7"/>
      <c r="K39806" s="7"/>
      <c r="N39806" s="7"/>
    </row>
    <row r="39807" spans="4:14" s="1" customFormat="1">
      <c r="D39807" s="32"/>
      <c r="G39807" s="32"/>
      <c r="I39807" s="7"/>
      <c r="J39807" s="7"/>
      <c r="K39807" s="7"/>
      <c r="N39807" s="7"/>
    </row>
    <row r="39808" spans="4:14" s="1" customFormat="1">
      <c r="D39808" s="32"/>
      <c r="G39808" s="32"/>
      <c r="I39808" s="7"/>
      <c r="J39808" s="7"/>
      <c r="K39808" s="7"/>
      <c r="N39808" s="7"/>
    </row>
    <row r="39809" spans="4:14" s="1" customFormat="1">
      <c r="D39809" s="32"/>
      <c r="G39809" s="32"/>
      <c r="I39809" s="7"/>
      <c r="J39809" s="7"/>
      <c r="K39809" s="7"/>
      <c r="N39809" s="7"/>
    </row>
    <row r="39810" spans="4:14" s="1" customFormat="1">
      <c r="D39810" s="32"/>
      <c r="G39810" s="32"/>
      <c r="I39810" s="7"/>
      <c r="J39810" s="7"/>
      <c r="K39810" s="7"/>
      <c r="N39810" s="7"/>
    </row>
    <row r="39811" spans="4:14" s="1" customFormat="1">
      <c r="D39811" s="32"/>
      <c r="G39811" s="32"/>
      <c r="I39811" s="7"/>
      <c r="J39811" s="7"/>
      <c r="K39811" s="7"/>
      <c r="N39811" s="7"/>
    </row>
    <row r="39812" spans="4:14" s="1" customFormat="1">
      <c r="D39812" s="32"/>
      <c r="G39812" s="32"/>
      <c r="I39812" s="7"/>
      <c r="J39812" s="7"/>
      <c r="K39812" s="7"/>
      <c r="N39812" s="7"/>
    </row>
    <row r="39813" spans="4:14" s="1" customFormat="1">
      <c r="D39813" s="32"/>
      <c r="G39813" s="32"/>
      <c r="I39813" s="7"/>
      <c r="J39813" s="7"/>
      <c r="K39813" s="7"/>
      <c r="N39813" s="7"/>
    </row>
    <row r="39814" spans="4:14" s="1" customFormat="1">
      <c r="D39814" s="32"/>
      <c r="G39814" s="32"/>
      <c r="I39814" s="7"/>
      <c r="J39814" s="7"/>
      <c r="K39814" s="7"/>
      <c r="N39814" s="7"/>
    </row>
    <row r="39815" spans="4:14" s="1" customFormat="1">
      <c r="D39815" s="32"/>
      <c r="G39815" s="32"/>
      <c r="I39815" s="7"/>
      <c r="J39815" s="7"/>
      <c r="K39815" s="7"/>
      <c r="N39815" s="7"/>
    </row>
    <row r="39816" spans="4:14" s="1" customFormat="1">
      <c r="D39816" s="32"/>
      <c r="G39816" s="32"/>
      <c r="I39816" s="7"/>
      <c r="J39816" s="7"/>
      <c r="K39816" s="7"/>
      <c r="N39816" s="7"/>
    </row>
    <row r="39817" spans="4:14" s="1" customFormat="1">
      <c r="D39817" s="32"/>
      <c r="G39817" s="32"/>
      <c r="I39817" s="7"/>
      <c r="J39817" s="7"/>
      <c r="K39817" s="7"/>
      <c r="N39817" s="7"/>
    </row>
    <row r="39818" spans="4:14" s="1" customFormat="1">
      <c r="D39818" s="32"/>
      <c r="G39818" s="32"/>
      <c r="I39818" s="7"/>
      <c r="J39818" s="7"/>
      <c r="K39818" s="7"/>
      <c r="N39818" s="7"/>
    </row>
    <row r="39819" spans="4:14" s="1" customFormat="1">
      <c r="D39819" s="32"/>
      <c r="G39819" s="32"/>
      <c r="I39819" s="7"/>
      <c r="J39819" s="7"/>
      <c r="K39819" s="7"/>
      <c r="N39819" s="7"/>
    </row>
    <row r="39820" spans="4:14" s="1" customFormat="1">
      <c r="D39820" s="32"/>
      <c r="G39820" s="32"/>
      <c r="I39820" s="7"/>
      <c r="J39820" s="7"/>
      <c r="K39820" s="7"/>
      <c r="N39820" s="7"/>
    </row>
    <row r="39821" spans="4:14" s="1" customFormat="1">
      <c r="D39821" s="32"/>
      <c r="G39821" s="32"/>
      <c r="I39821" s="7"/>
      <c r="J39821" s="7"/>
      <c r="K39821" s="7"/>
      <c r="N39821" s="7"/>
    </row>
    <row r="39822" spans="4:14" s="1" customFormat="1">
      <c r="D39822" s="32"/>
      <c r="G39822" s="32"/>
      <c r="I39822" s="7"/>
      <c r="J39822" s="7"/>
      <c r="K39822" s="7"/>
      <c r="N39822" s="7"/>
    </row>
    <row r="39823" spans="4:14" s="1" customFormat="1">
      <c r="D39823" s="32"/>
      <c r="G39823" s="32"/>
      <c r="I39823" s="7"/>
      <c r="J39823" s="7"/>
      <c r="K39823" s="7"/>
      <c r="N39823" s="7"/>
    </row>
    <row r="39824" spans="4:14" s="1" customFormat="1">
      <c r="D39824" s="32"/>
      <c r="G39824" s="32"/>
      <c r="I39824" s="7"/>
      <c r="J39824" s="7"/>
      <c r="K39824" s="7"/>
      <c r="N39824" s="7"/>
    </row>
    <row r="39825" spans="4:14" s="1" customFormat="1">
      <c r="D39825" s="32"/>
      <c r="G39825" s="32"/>
      <c r="I39825" s="7"/>
      <c r="J39825" s="7"/>
      <c r="K39825" s="7"/>
      <c r="N39825" s="7"/>
    </row>
    <row r="39826" spans="4:14" s="1" customFormat="1">
      <c r="D39826" s="32"/>
      <c r="G39826" s="32"/>
      <c r="I39826" s="7"/>
      <c r="J39826" s="7"/>
      <c r="K39826" s="7"/>
      <c r="N39826" s="7"/>
    </row>
    <row r="39827" spans="4:14" s="1" customFormat="1">
      <c r="D39827" s="32"/>
      <c r="G39827" s="32"/>
      <c r="I39827" s="7"/>
      <c r="J39827" s="7"/>
      <c r="K39827" s="7"/>
      <c r="N39827" s="7"/>
    </row>
    <row r="39828" spans="4:14" s="1" customFormat="1">
      <c r="D39828" s="32"/>
      <c r="G39828" s="32"/>
      <c r="I39828" s="7"/>
      <c r="J39828" s="7"/>
      <c r="K39828" s="7"/>
      <c r="N39828" s="7"/>
    </row>
    <row r="39829" spans="4:14" s="1" customFormat="1">
      <c r="D39829" s="32"/>
      <c r="G39829" s="32"/>
      <c r="I39829" s="7"/>
      <c r="J39829" s="7"/>
      <c r="K39829" s="7"/>
      <c r="N39829" s="7"/>
    </row>
    <row r="39830" spans="4:14" s="1" customFormat="1">
      <c r="D39830" s="32"/>
      <c r="G39830" s="32"/>
      <c r="I39830" s="7"/>
      <c r="J39830" s="7"/>
      <c r="K39830" s="7"/>
      <c r="N39830" s="7"/>
    </row>
    <row r="39831" spans="4:14" s="1" customFormat="1">
      <c r="D39831" s="32"/>
      <c r="G39831" s="32"/>
      <c r="I39831" s="7"/>
      <c r="J39831" s="7"/>
      <c r="K39831" s="7"/>
      <c r="N39831" s="7"/>
    </row>
    <row r="39832" spans="4:14" s="1" customFormat="1">
      <c r="D39832" s="32"/>
      <c r="G39832" s="32"/>
      <c r="I39832" s="7"/>
      <c r="J39832" s="7"/>
      <c r="K39832" s="7"/>
      <c r="N39832" s="7"/>
    </row>
    <row r="39833" spans="4:14" s="1" customFormat="1">
      <c r="D39833" s="32"/>
      <c r="G39833" s="32"/>
      <c r="I39833" s="7"/>
      <c r="J39833" s="7"/>
      <c r="K39833" s="7"/>
      <c r="N39833" s="7"/>
    </row>
    <row r="39834" spans="4:14" s="1" customFormat="1">
      <c r="D39834" s="32"/>
      <c r="G39834" s="32"/>
      <c r="I39834" s="7"/>
      <c r="J39834" s="7"/>
      <c r="K39834" s="7"/>
      <c r="N39834" s="7"/>
    </row>
    <row r="39835" spans="4:14" s="1" customFormat="1">
      <c r="D39835" s="32"/>
      <c r="G39835" s="32"/>
      <c r="I39835" s="7"/>
      <c r="J39835" s="7"/>
      <c r="K39835" s="7"/>
      <c r="N39835" s="7"/>
    </row>
    <row r="39836" spans="4:14" s="1" customFormat="1">
      <c r="D39836" s="32"/>
      <c r="G39836" s="32"/>
      <c r="I39836" s="7"/>
      <c r="J39836" s="7"/>
      <c r="K39836" s="7"/>
      <c r="N39836" s="7"/>
    </row>
    <row r="39837" spans="4:14" s="1" customFormat="1">
      <c r="D39837" s="32"/>
      <c r="G39837" s="32"/>
      <c r="I39837" s="7"/>
      <c r="J39837" s="7"/>
      <c r="K39837" s="7"/>
      <c r="N39837" s="7"/>
    </row>
    <row r="39838" spans="4:14" s="1" customFormat="1">
      <c r="D39838" s="32"/>
      <c r="G39838" s="32"/>
      <c r="I39838" s="7"/>
      <c r="J39838" s="7"/>
      <c r="K39838" s="7"/>
      <c r="N39838" s="7"/>
    </row>
    <row r="39839" spans="4:14" s="1" customFormat="1">
      <c r="D39839" s="32"/>
      <c r="G39839" s="32"/>
      <c r="I39839" s="7"/>
      <c r="J39839" s="7"/>
      <c r="K39839" s="7"/>
      <c r="N39839" s="7"/>
    </row>
    <row r="39840" spans="4:14" s="1" customFormat="1">
      <c r="D39840" s="32"/>
      <c r="G39840" s="32"/>
      <c r="I39840" s="7"/>
      <c r="J39840" s="7"/>
      <c r="K39840" s="7"/>
      <c r="N39840" s="7"/>
    </row>
    <row r="39841" spans="4:14" s="1" customFormat="1">
      <c r="D39841" s="32"/>
      <c r="G39841" s="32"/>
      <c r="I39841" s="7"/>
      <c r="J39841" s="7"/>
      <c r="K39841" s="7"/>
      <c r="N39841" s="7"/>
    </row>
    <row r="39842" spans="4:14" s="1" customFormat="1">
      <c r="D39842" s="32"/>
      <c r="G39842" s="32"/>
      <c r="I39842" s="7"/>
      <c r="J39842" s="7"/>
      <c r="K39842" s="7"/>
      <c r="N39842" s="7"/>
    </row>
    <row r="39843" spans="4:14" s="1" customFormat="1">
      <c r="D39843" s="32"/>
      <c r="G39843" s="32"/>
      <c r="I39843" s="7"/>
      <c r="J39843" s="7"/>
      <c r="K39843" s="7"/>
      <c r="N39843" s="7"/>
    </row>
    <row r="39844" spans="4:14" s="1" customFormat="1">
      <c r="D39844" s="32"/>
      <c r="G39844" s="32"/>
      <c r="I39844" s="7"/>
      <c r="J39844" s="7"/>
      <c r="K39844" s="7"/>
      <c r="N39844" s="7"/>
    </row>
    <row r="39845" spans="4:14" s="1" customFormat="1">
      <c r="D39845" s="32"/>
      <c r="G39845" s="32"/>
      <c r="I39845" s="7"/>
      <c r="J39845" s="7"/>
      <c r="K39845" s="7"/>
      <c r="N39845" s="7"/>
    </row>
    <row r="39846" spans="4:14" s="1" customFormat="1">
      <c r="D39846" s="32"/>
      <c r="G39846" s="32"/>
      <c r="I39846" s="7"/>
      <c r="J39846" s="7"/>
      <c r="K39846" s="7"/>
      <c r="N39846" s="7"/>
    </row>
    <row r="39847" spans="4:14" s="1" customFormat="1">
      <c r="D39847" s="32"/>
      <c r="G39847" s="32"/>
      <c r="I39847" s="7"/>
      <c r="J39847" s="7"/>
      <c r="K39847" s="7"/>
      <c r="N39847" s="7"/>
    </row>
    <row r="39848" spans="4:14" s="1" customFormat="1">
      <c r="D39848" s="32"/>
      <c r="G39848" s="32"/>
      <c r="I39848" s="7"/>
      <c r="J39848" s="7"/>
      <c r="K39848" s="7"/>
      <c r="N39848" s="7"/>
    </row>
    <row r="39849" spans="4:14" s="1" customFormat="1">
      <c r="D39849" s="32"/>
      <c r="G39849" s="32"/>
      <c r="I39849" s="7"/>
      <c r="J39849" s="7"/>
      <c r="K39849" s="7"/>
      <c r="N39849" s="7"/>
    </row>
    <row r="39850" spans="4:14" s="1" customFormat="1">
      <c r="D39850" s="32"/>
      <c r="G39850" s="32"/>
      <c r="I39850" s="7"/>
      <c r="J39850" s="7"/>
      <c r="K39850" s="7"/>
      <c r="N39850" s="7"/>
    </row>
    <row r="39851" spans="4:14" s="1" customFormat="1">
      <c r="D39851" s="32"/>
      <c r="G39851" s="32"/>
      <c r="I39851" s="7"/>
      <c r="J39851" s="7"/>
      <c r="K39851" s="7"/>
      <c r="N39851" s="7"/>
    </row>
    <row r="39852" spans="4:14" s="1" customFormat="1">
      <c r="D39852" s="32"/>
      <c r="G39852" s="32"/>
      <c r="I39852" s="7"/>
      <c r="J39852" s="7"/>
      <c r="K39852" s="7"/>
      <c r="N39852" s="7"/>
    </row>
    <row r="39853" spans="4:14" s="1" customFormat="1">
      <c r="D39853" s="32"/>
      <c r="G39853" s="32"/>
      <c r="I39853" s="7"/>
      <c r="J39853" s="7"/>
      <c r="K39853" s="7"/>
      <c r="N39853" s="7"/>
    </row>
    <row r="39854" spans="4:14" s="1" customFormat="1">
      <c r="D39854" s="32"/>
      <c r="G39854" s="32"/>
      <c r="I39854" s="7"/>
      <c r="J39854" s="7"/>
      <c r="K39854" s="7"/>
      <c r="N39854" s="7"/>
    </row>
    <row r="39855" spans="4:14" s="1" customFormat="1">
      <c r="D39855" s="32"/>
      <c r="G39855" s="32"/>
      <c r="I39855" s="7"/>
      <c r="J39855" s="7"/>
      <c r="K39855" s="7"/>
      <c r="N39855" s="7"/>
    </row>
    <row r="39856" spans="4:14" s="1" customFormat="1">
      <c r="D39856" s="32"/>
      <c r="G39856" s="32"/>
      <c r="I39856" s="7"/>
      <c r="J39856" s="7"/>
      <c r="K39856" s="7"/>
      <c r="N39856" s="7"/>
    </row>
    <row r="39857" spans="4:14" s="1" customFormat="1">
      <c r="D39857" s="32"/>
      <c r="G39857" s="32"/>
      <c r="I39857" s="7"/>
      <c r="J39857" s="7"/>
      <c r="K39857" s="7"/>
      <c r="N39857" s="7"/>
    </row>
    <row r="39858" spans="4:14" s="1" customFormat="1">
      <c r="D39858" s="32"/>
      <c r="G39858" s="32"/>
      <c r="I39858" s="7"/>
      <c r="J39858" s="7"/>
      <c r="K39858" s="7"/>
      <c r="N39858" s="7"/>
    </row>
    <row r="39859" spans="4:14" s="1" customFormat="1">
      <c r="D39859" s="32"/>
      <c r="G39859" s="32"/>
      <c r="I39859" s="7"/>
      <c r="J39859" s="7"/>
      <c r="K39859" s="7"/>
      <c r="N39859" s="7"/>
    </row>
    <row r="39860" spans="4:14" s="1" customFormat="1">
      <c r="D39860" s="32"/>
      <c r="G39860" s="32"/>
      <c r="I39860" s="7"/>
      <c r="J39860" s="7"/>
      <c r="K39860" s="7"/>
      <c r="N39860" s="7"/>
    </row>
    <row r="39861" spans="4:14" s="1" customFormat="1">
      <c r="D39861" s="32"/>
      <c r="G39861" s="32"/>
      <c r="I39861" s="7"/>
      <c r="J39861" s="7"/>
      <c r="K39861" s="7"/>
      <c r="N39861" s="7"/>
    </row>
    <row r="39862" spans="4:14" s="1" customFormat="1">
      <c r="D39862" s="32"/>
      <c r="G39862" s="32"/>
      <c r="I39862" s="7"/>
      <c r="J39862" s="7"/>
      <c r="K39862" s="7"/>
      <c r="N39862" s="7"/>
    </row>
    <row r="39863" spans="4:14" s="1" customFormat="1">
      <c r="D39863" s="32"/>
      <c r="G39863" s="32"/>
      <c r="I39863" s="7"/>
      <c r="J39863" s="7"/>
      <c r="K39863" s="7"/>
      <c r="N39863" s="7"/>
    </row>
    <row r="39864" spans="4:14" s="1" customFormat="1">
      <c r="D39864" s="32"/>
      <c r="G39864" s="32"/>
      <c r="I39864" s="7"/>
      <c r="J39864" s="7"/>
      <c r="K39864" s="7"/>
      <c r="N39864" s="7"/>
    </row>
    <row r="39865" spans="4:14" s="1" customFormat="1">
      <c r="D39865" s="32"/>
      <c r="G39865" s="32"/>
      <c r="I39865" s="7"/>
      <c r="J39865" s="7"/>
      <c r="K39865" s="7"/>
      <c r="N39865" s="7"/>
    </row>
    <row r="39866" spans="4:14" s="1" customFormat="1">
      <c r="D39866" s="32"/>
      <c r="G39866" s="32"/>
      <c r="I39866" s="7"/>
      <c r="J39866" s="7"/>
      <c r="K39866" s="7"/>
      <c r="N39866" s="7"/>
    </row>
    <row r="39867" spans="4:14" s="1" customFormat="1">
      <c r="D39867" s="32"/>
      <c r="G39867" s="32"/>
      <c r="I39867" s="7"/>
      <c r="J39867" s="7"/>
      <c r="K39867" s="7"/>
      <c r="N39867" s="7"/>
    </row>
    <row r="39868" spans="4:14" s="1" customFormat="1">
      <c r="D39868" s="32"/>
      <c r="G39868" s="32"/>
      <c r="I39868" s="7"/>
      <c r="J39868" s="7"/>
      <c r="K39868" s="7"/>
      <c r="N39868" s="7"/>
    </row>
    <row r="39869" spans="4:14" s="1" customFormat="1">
      <c r="D39869" s="32"/>
      <c r="G39869" s="32"/>
      <c r="I39869" s="7"/>
      <c r="J39869" s="7"/>
      <c r="K39869" s="7"/>
      <c r="N39869" s="7"/>
    </row>
    <row r="39870" spans="4:14" s="1" customFormat="1">
      <c r="D39870" s="32"/>
      <c r="G39870" s="32"/>
      <c r="I39870" s="7"/>
      <c r="J39870" s="7"/>
      <c r="K39870" s="7"/>
      <c r="N39870" s="7"/>
    </row>
    <row r="39871" spans="4:14" s="1" customFormat="1">
      <c r="D39871" s="32"/>
      <c r="G39871" s="32"/>
      <c r="I39871" s="7"/>
      <c r="J39871" s="7"/>
      <c r="K39871" s="7"/>
      <c r="N39871" s="7"/>
    </row>
    <row r="39872" spans="4:14" s="1" customFormat="1">
      <c r="D39872" s="32"/>
      <c r="G39872" s="32"/>
      <c r="I39872" s="7"/>
      <c r="J39872" s="7"/>
      <c r="K39872" s="7"/>
      <c r="N39872" s="7"/>
    </row>
    <row r="39873" spans="4:14" s="1" customFormat="1">
      <c r="D39873" s="32"/>
      <c r="G39873" s="32"/>
      <c r="I39873" s="7"/>
      <c r="J39873" s="7"/>
      <c r="K39873" s="7"/>
      <c r="N39873" s="7"/>
    </row>
    <row r="39874" spans="4:14" s="1" customFormat="1">
      <c r="D39874" s="32"/>
      <c r="G39874" s="32"/>
      <c r="I39874" s="7"/>
      <c r="J39874" s="7"/>
      <c r="K39874" s="7"/>
      <c r="N39874" s="7"/>
    </row>
    <row r="39875" spans="4:14" s="1" customFormat="1">
      <c r="D39875" s="32"/>
      <c r="G39875" s="32"/>
      <c r="I39875" s="7"/>
      <c r="J39875" s="7"/>
      <c r="K39875" s="7"/>
      <c r="N39875" s="7"/>
    </row>
    <row r="39876" spans="4:14" s="1" customFormat="1">
      <c r="D39876" s="32"/>
      <c r="G39876" s="32"/>
      <c r="I39876" s="7"/>
      <c r="J39876" s="7"/>
      <c r="K39876" s="7"/>
      <c r="N39876" s="7"/>
    </row>
    <row r="39877" spans="4:14" s="1" customFormat="1">
      <c r="D39877" s="32"/>
      <c r="G39877" s="32"/>
      <c r="I39877" s="7"/>
      <c r="J39877" s="7"/>
      <c r="K39877" s="7"/>
      <c r="N39877" s="7"/>
    </row>
    <row r="39878" spans="4:14" s="1" customFormat="1">
      <c r="D39878" s="32"/>
      <c r="G39878" s="32"/>
      <c r="I39878" s="7"/>
      <c r="J39878" s="7"/>
      <c r="K39878" s="7"/>
      <c r="N39878" s="7"/>
    </row>
    <row r="39879" spans="4:14" s="1" customFormat="1">
      <c r="D39879" s="32"/>
      <c r="G39879" s="32"/>
      <c r="I39879" s="7"/>
      <c r="J39879" s="7"/>
      <c r="K39879" s="7"/>
      <c r="N39879" s="7"/>
    </row>
    <row r="39880" spans="4:14" s="1" customFormat="1">
      <c r="D39880" s="32"/>
      <c r="G39880" s="32"/>
      <c r="I39880" s="7"/>
      <c r="J39880" s="7"/>
      <c r="K39880" s="7"/>
      <c r="N39880" s="7"/>
    </row>
    <row r="39881" spans="4:14" s="1" customFormat="1">
      <c r="D39881" s="32"/>
      <c r="G39881" s="32"/>
      <c r="I39881" s="7"/>
      <c r="J39881" s="7"/>
      <c r="K39881" s="7"/>
      <c r="N39881" s="7"/>
    </row>
    <row r="39882" spans="4:14" s="1" customFormat="1">
      <c r="D39882" s="32"/>
      <c r="G39882" s="32"/>
      <c r="I39882" s="7"/>
      <c r="J39882" s="7"/>
      <c r="K39882" s="7"/>
      <c r="N39882" s="7"/>
    </row>
    <row r="39883" spans="4:14" s="1" customFormat="1">
      <c r="D39883" s="32"/>
      <c r="G39883" s="32"/>
      <c r="I39883" s="7"/>
      <c r="J39883" s="7"/>
      <c r="K39883" s="7"/>
      <c r="N39883" s="7"/>
    </row>
    <row r="39884" spans="4:14" s="1" customFormat="1">
      <c r="D39884" s="32"/>
      <c r="G39884" s="32"/>
      <c r="I39884" s="7"/>
      <c r="J39884" s="7"/>
      <c r="K39884" s="7"/>
      <c r="N39884" s="7"/>
    </row>
    <row r="39885" spans="4:14" s="1" customFormat="1">
      <c r="D39885" s="32"/>
      <c r="G39885" s="32"/>
      <c r="I39885" s="7"/>
      <c r="J39885" s="7"/>
      <c r="K39885" s="7"/>
      <c r="N39885" s="7"/>
    </row>
    <row r="39886" spans="4:14" s="1" customFormat="1">
      <c r="D39886" s="32"/>
      <c r="G39886" s="32"/>
      <c r="I39886" s="7"/>
      <c r="J39886" s="7"/>
      <c r="K39886" s="7"/>
      <c r="N39886" s="7"/>
    </row>
    <row r="39887" spans="4:14" s="1" customFormat="1">
      <c r="D39887" s="32"/>
      <c r="G39887" s="32"/>
      <c r="I39887" s="7"/>
      <c r="J39887" s="7"/>
      <c r="K39887" s="7"/>
      <c r="N39887" s="7"/>
    </row>
    <row r="39888" spans="4:14" s="1" customFormat="1">
      <c r="D39888" s="32"/>
      <c r="G39888" s="32"/>
      <c r="I39888" s="7"/>
      <c r="J39888" s="7"/>
      <c r="K39888" s="7"/>
      <c r="N39888" s="7"/>
    </row>
    <row r="39889" spans="4:14" s="1" customFormat="1">
      <c r="D39889" s="32"/>
      <c r="G39889" s="32"/>
      <c r="I39889" s="7"/>
      <c r="J39889" s="7"/>
      <c r="K39889" s="7"/>
      <c r="N39889" s="7"/>
    </row>
    <row r="39890" spans="4:14" s="1" customFormat="1">
      <c r="D39890" s="32"/>
      <c r="G39890" s="32"/>
      <c r="I39890" s="7"/>
      <c r="J39890" s="7"/>
      <c r="K39890" s="7"/>
      <c r="N39890" s="7"/>
    </row>
    <row r="39891" spans="4:14" s="1" customFormat="1">
      <c r="D39891" s="32"/>
      <c r="G39891" s="32"/>
      <c r="I39891" s="7"/>
      <c r="J39891" s="7"/>
      <c r="K39891" s="7"/>
      <c r="N39891" s="7"/>
    </row>
    <row r="39892" spans="4:14" s="1" customFormat="1">
      <c r="D39892" s="32"/>
      <c r="G39892" s="32"/>
      <c r="I39892" s="7"/>
      <c r="J39892" s="7"/>
      <c r="K39892" s="7"/>
      <c r="N39892" s="7"/>
    </row>
    <row r="39893" spans="4:14" s="1" customFormat="1">
      <c r="D39893" s="32"/>
      <c r="G39893" s="32"/>
      <c r="I39893" s="7"/>
      <c r="J39893" s="7"/>
      <c r="K39893" s="7"/>
      <c r="N39893" s="7"/>
    </row>
    <row r="39894" spans="4:14" s="1" customFormat="1">
      <c r="D39894" s="32"/>
      <c r="G39894" s="32"/>
      <c r="I39894" s="7"/>
      <c r="J39894" s="7"/>
      <c r="K39894" s="7"/>
      <c r="N39894" s="7"/>
    </row>
    <row r="39895" spans="4:14" s="1" customFormat="1">
      <c r="D39895" s="32"/>
      <c r="G39895" s="32"/>
      <c r="I39895" s="7"/>
      <c r="J39895" s="7"/>
      <c r="K39895" s="7"/>
      <c r="N39895" s="7"/>
    </row>
    <row r="39896" spans="4:14" s="1" customFormat="1">
      <c r="D39896" s="32"/>
      <c r="G39896" s="32"/>
      <c r="I39896" s="7"/>
      <c r="J39896" s="7"/>
      <c r="K39896" s="7"/>
      <c r="N39896" s="7"/>
    </row>
    <row r="39897" spans="4:14" s="1" customFormat="1">
      <c r="D39897" s="32"/>
      <c r="G39897" s="32"/>
      <c r="I39897" s="7"/>
      <c r="J39897" s="7"/>
      <c r="K39897" s="7"/>
      <c r="N39897" s="7"/>
    </row>
    <row r="39898" spans="4:14" s="1" customFormat="1">
      <c r="D39898" s="32"/>
      <c r="G39898" s="32"/>
      <c r="I39898" s="7"/>
      <c r="J39898" s="7"/>
      <c r="K39898" s="7"/>
      <c r="N39898" s="7"/>
    </row>
    <row r="39899" spans="4:14" s="1" customFormat="1">
      <c r="D39899" s="32"/>
      <c r="G39899" s="32"/>
      <c r="I39899" s="7"/>
      <c r="J39899" s="7"/>
      <c r="K39899" s="7"/>
      <c r="N39899" s="7"/>
    </row>
    <row r="39900" spans="4:14" s="1" customFormat="1">
      <c r="D39900" s="32"/>
      <c r="G39900" s="32"/>
      <c r="I39900" s="7"/>
      <c r="J39900" s="7"/>
      <c r="K39900" s="7"/>
      <c r="N39900" s="7"/>
    </row>
    <row r="39901" spans="4:14" s="1" customFormat="1">
      <c r="D39901" s="32"/>
      <c r="G39901" s="32"/>
      <c r="I39901" s="7"/>
      <c r="J39901" s="7"/>
      <c r="K39901" s="7"/>
      <c r="N39901" s="7"/>
    </row>
    <row r="39902" spans="4:14" s="1" customFormat="1">
      <c r="D39902" s="32"/>
      <c r="G39902" s="32"/>
      <c r="I39902" s="7"/>
      <c r="J39902" s="7"/>
      <c r="K39902" s="7"/>
      <c r="N39902" s="7"/>
    </row>
    <row r="39903" spans="4:14" s="1" customFormat="1">
      <c r="D39903" s="32"/>
      <c r="G39903" s="32"/>
      <c r="I39903" s="7"/>
      <c r="J39903" s="7"/>
      <c r="K39903" s="7"/>
      <c r="N39903" s="7"/>
    </row>
    <row r="39904" spans="4:14" s="1" customFormat="1">
      <c r="D39904" s="32"/>
      <c r="G39904" s="32"/>
      <c r="I39904" s="7"/>
      <c r="J39904" s="7"/>
      <c r="K39904" s="7"/>
      <c r="N39904" s="7"/>
    </row>
    <row r="39905" spans="4:14" s="1" customFormat="1">
      <c r="D39905" s="32"/>
      <c r="G39905" s="32"/>
      <c r="I39905" s="7"/>
      <c r="J39905" s="7"/>
      <c r="K39905" s="7"/>
      <c r="N39905" s="7"/>
    </row>
    <row r="39906" spans="4:14" s="1" customFormat="1">
      <c r="D39906" s="32"/>
      <c r="G39906" s="32"/>
      <c r="I39906" s="7"/>
      <c r="J39906" s="7"/>
      <c r="K39906" s="7"/>
      <c r="N39906" s="7"/>
    </row>
    <row r="39907" spans="4:14" s="1" customFormat="1">
      <c r="D39907" s="32"/>
      <c r="G39907" s="32"/>
      <c r="I39907" s="7"/>
      <c r="J39907" s="7"/>
      <c r="K39907" s="7"/>
      <c r="N39907" s="7"/>
    </row>
    <row r="39908" spans="4:14" s="1" customFormat="1">
      <c r="D39908" s="32"/>
      <c r="G39908" s="32"/>
      <c r="I39908" s="7"/>
      <c r="J39908" s="7"/>
      <c r="K39908" s="7"/>
      <c r="N39908" s="7"/>
    </row>
    <row r="39909" spans="4:14" s="1" customFormat="1">
      <c r="D39909" s="32"/>
      <c r="G39909" s="32"/>
      <c r="I39909" s="7"/>
      <c r="J39909" s="7"/>
      <c r="K39909" s="7"/>
      <c r="N39909" s="7"/>
    </row>
    <row r="39910" spans="4:14" s="1" customFormat="1">
      <c r="D39910" s="32"/>
      <c r="G39910" s="32"/>
      <c r="I39910" s="7"/>
      <c r="J39910" s="7"/>
      <c r="K39910" s="7"/>
      <c r="N39910" s="7"/>
    </row>
    <row r="39911" spans="4:14" s="1" customFormat="1">
      <c r="D39911" s="32"/>
      <c r="G39911" s="32"/>
      <c r="I39911" s="7"/>
      <c r="J39911" s="7"/>
      <c r="K39911" s="7"/>
      <c r="N39911" s="7"/>
    </row>
    <row r="39912" spans="4:14" s="1" customFormat="1">
      <c r="D39912" s="32"/>
      <c r="G39912" s="32"/>
      <c r="I39912" s="7"/>
      <c r="J39912" s="7"/>
      <c r="K39912" s="7"/>
      <c r="N39912" s="7"/>
    </row>
    <row r="39913" spans="4:14" s="1" customFormat="1">
      <c r="D39913" s="32"/>
      <c r="G39913" s="32"/>
      <c r="I39913" s="7"/>
      <c r="J39913" s="7"/>
      <c r="K39913" s="7"/>
      <c r="N39913" s="7"/>
    </row>
    <row r="39914" spans="4:14" s="1" customFormat="1">
      <c r="D39914" s="32"/>
      <c r="G39914" s="32"/>
      <c r="I39914" s="7"/>
      <c r="J39914" s="7"/>
      <c r="K39914" s="7"/>
      <c r="N39914" s="7"/>
    </row>
    <row r="39915" spans="4:14" s="1" customFormat="1">
      <c r="D39915" s="32"/>
      <c r="G39915" s="32"/>
      <c r="I39915" s="7"/>
      <c r="J39915" s="7"/>
      <c r="K39915" s="7"/>
      <c r="N39915" s="7"/>
    </row>
    <row r="39916" spans="4:14" s="1" customFormat="1">
      <c r="D39916" s="32"/>
      <c r="G39916" s="32"/>
      <c r="I39916" s="7"/>
      <c r="J39916" s="7"/>
      <c r="K39916" s="7"/>
      <c r="N39916" s="7"/>
    </row>
    <row r="39917" spans="4:14" s="1" customFormat="1">
      <c r="D39917" s="32"/>
      <c r="G39917" s="32"/>
      <c r="I39917" s="7"/>
      <c r="J39917" s="7"/>
      <c r="K39917" s="7"/>
      <c r="N39917" s="7"/>
    </row>
    <row r="39918" spans="4:14" s="1" customFormat="1">
      <c r="D39918" s="32"/>
      <c r="G39918" s="32"/>
      <c r="I39918" s="7"/>
      <c r="J39918" s="7"/>
      <c r="K39918" s="7"/>
      <c r="N39918" s="7"/>
    </row>
    <row r="39919" spans="4:14" s="1" customFormat="1">
      <c r="D39919" s="32"/>
      <c r="G39919" s="32"/>
      <c r="I39919" s="7"/>
      <c r="J39919" s="7"/>
      <c r="K39919" s="7"/>
      <c r="N39919" s="7"/>
    </row>
    <row r="39920" spans="4:14" s="1" customFormat="1">
      <c r="D39920" s="32"/>
      <c r="G39920" s="32"/>
      <c r="I39920" s="7"/>
      <c r="J39920" s="7"/>
      <c r="K39920" s="7"/>
      <c r="N39920" s="7"/>
    </row>
    <row r="39921" spans="4:14" s="1" customFormat="1">
      <c r="D39921" s="32"/>
      <c r="G39921" s="32"/>
      <c r="I39921" s="7"/>
      <c r="J39921" s="7"/>
      <c r="K39921" s="7"/>
      <c r="N39921" s="7"/>
    </row>
    <row r="39922" spans="4:14" s="1" customFormat="1">
      <c r="D39922" s="32"/>
      <c r="G39922" s="32"/>
      <c r="I39922" s="7"/>
      <c r="J39922" s="7"/>
      <c r="K39922" s="7"/>
      <c r="N39922" s="7"/>
    </row>
    <row r="39923" spans="4:14" s="1" customFormat="1">
      <c r="D39923" s="32"/>
      <c r="G39923" s="32"/>
      <c r="I39923" s="7"/>
      <c r="J39923" s="7"/>
      <c r="K39923" s="7"/>
      <c r="N39923" s="7"/>
    </row>
    <row r="39924" spans="4:14" s="1" customFormat="1">
      <c r="D39924" s="32"/>
      <c r="G39924" s="32"/>
      <c r="I39924" s="7"/>
      <c r="J39924" s="7"/>
      <c r="K39924" s="7"/>
      <c r="N39924" s="7"/>
    </row>
    <row r="39925" spans="4:14" s="1" customFormat="1">
      <c r="D39925" s="32"/>
      <c r="G39925" s="32"/>
      <c r="I39925" s="7"/>
      <c r="J39925" s="7"/>
      <c r="K39925" s="7"/>
      <c r="N39925" s="7"/>
    </row>
    <row r="39926" spans="4:14" s="1" customFormat="1">
      <c r="D39926" s="32"/>
      <c r="G39926" s="32"/>
      <c r="I39926" s="7"/>
      <c r="J39926" s="7"/>
      <c r="K39926" s="7"/>
      <c r="N39926" s="7"/>
    </row>
    <row r="39927" spans="4:14" s="1" customFormat="1">
      <c r="D39927" s="32"/>
      <c r="G39927" s="32"/>
      <c r="I39927" s="7"/>
      <c r="J39927" s="7"/>
      <c r="K39927" s="7"/>
      <c r="N39927" s="7"/>
    </row>
    <row r="39928" spans="4:14" s="1" customFormat="1">
      <c r="D39928" s="32"/>
      <c r="G39928" s="32"/>
      <c r="I39928" s="7"/>
      <c r="J39928" s="7"/>
      <c r="K39928" s="7"/>
      <c r="N39928" s="7"/>
    </row>
    <row r="39929" spans="4:14" s="1" customFormat="1">
      <c r="D39929" s="32"/>
      <c r="G39929" s="32"/>
      <c r="I39929" s="7"/>
      <c r="J39929" s="7"/>
      <c r="K39929" s="7"/>
      <c r="N39929" s="7"/>
    </row>
    <row r="39930" spans="4:14" s="1" customFormat="1">
      <c r="D39930" s="32"/>
      <c r="G39930" s="32"/>
      <c r="I39930" s="7"/>
      <c r="J39930" s="7"/>
      <c r="K39930" s="7"/>
      <c r="N39930" s="7"/>
    </row>
    <row r="39931" spans="4:14" s="1" customFormat="1">
      <c r="D39931" s="32"/>
      <c r="G39931" s="32"/>
      <c r="I39931" s="7"/>
      <c r="J39931" s="7"/>
      <c r="K39931" s="7"/>
      <c r="N39931" s="7"/>
    </row>
    <row r="39932" spans="4:14" s="1" customFormat="1">
      <c r="D39932" s="32"/>
      <c r="G39932" s="32"/>
      <c r="I39932" s="7"/>
      <c r="J39932" s="7"/>
      <c r="K39932" s="7"/>
      <c r="N39932" s="7"/>
    </row>
    <row r="39933" spans="4:14" s="1" customFormat="1">
      <c r="D39933" s="32"/>
      <c r="G39933" s="32"/>
      <c r="I39933" s="7"/>
      <c r="J39933" s="7"/>
      <c r="K39933" s="7"/>
      <c r="N39933" s="7"/>
    </row>
    <row r="39934" spans="4:14" s="1" customFormat="1">
      <c r="D39934" s="32"/>
      <c r="G39934" s="32"/>
      <c r="I39934" s="7"/>
      <c r="J39934" s="7"/>
      <c r="K39934" s="7"/>
      <c r="N39934" s="7"/>
    </row>
    <row r="39935" spans="4:14" s="1" customFormat="1">
      <c r="D39935" s="32"/>
      <c r="G39935" s="32"/>
      <c r="I39935" s="7"/>
      <c r="J39935" s="7"/>
      <c r="K39935" s="7"/>
      <c r="N39935" s="7"/>
    </row>
    <row r="39936" spans="4:14" s="1" customFormat="1">
      <c r="D39936" s="32"/>
      <c r="G39936" s="32"/>
      <c r="I39936" s="7"/>
      <c r="J39936" s="7"/>
      <c r="K39936" s="7"/>
      <c r="N39936" s="7"/>
    </row>
    <row r="39937" spans="4:14" s="1" customFormat="1">
      <c r="D39937" s="32"/>
      <c r="G39937" s="32"/>
      <c r="I39937" s="7"/>
      <c r="J39937" s="7"/>
      <c r="K39937" s="7"/>
      <c r="N39937" s="7"/>
    </row>
    <row r="39938" spans="4:14" s="1" customFormat="1">
      <c r="D39938" s="32"/>
      <c r="G39938" s="32"/>
      <c r="I39938" s="7"/>
      <c r="J39938" s="7"/>
      <c r="K39938" s="7"/>
      <c r="N39938" s="7"/>
    </row>
    <row r="39939" spans="4:14" s="1" customFormat="1">
      <c r="D39939" s="32"/>
      <c r="G39939" s="32"/>
      <c r="I39939" s="7"/>
      <c r="J39939" s="7"/>
      <c r="K39939" s="7"/>
      <c r="N39939" s="7"/>
    </row>
    <row r="39940" spans="4:14" s="1" customFormat="1">
      <c r="D39940" s="32"/>
      <c r="G39940" s="32"/>
      <c r="I39940" s="7"/>
      <c r="J39940" s="7"/>
      <c r="K39940" s="7"/>
      <c r="N39940" s="7"/>
    </row>
    <row r="39941" spans="4:14" s="1" customFormat="1">
      <c r="D39941" s="32"/>
      <c r="G39941" s="32"/>
      <c r="I39941" s="7"/>
      <c r="J39941" s="7"/>
      <c r="K39941" s="7"/>
      <c r="N39941" s="7"/>
    </row>
    <row r="39942" spans="4:14" s="1" customFormat="1">
      <c r="D39942" s="32"/>
      <c r="G39942" s="32"/>
      <c r="I39942" s="7"/>
      <c r="J39942" s="7"/>
      <c r="K39942" s="7"/>
      <c r="N39942" s="7"/>
    </row>
    <row r="39943" spans="4:14" s="1" customFormat="1">
      <c r="D39943" s="32"/>
      <c r="G39943" s="32"/>
      <c r="I39943" s="7"/>
      <c r="J39943" s="7"/>
      <c r="K39943" s="7"/>
      <c r="N39943" s="7"/>
    </row>
    <row r="39944" spans="4:14" s="1" customFormat="1">
      <c r="D39944" s="32"/>
      <c r="G39944" s="32"/>
      <c r="I39944" s="7"/>
      <c r="J39944" s="7"/>
      <c r="K39944" s="7"/>
      <c r="N39944" s="7"/>
    </row>
    <row r="39945" spans="4:14" s="1" customFormat="1">
      <c r="D39945" s="32"/>
      <c r="G39945" s="32"/>
      <c r="I39945" s="7"/>
      <c r="J39945" s="7"/>
      <c r="K39945" s="7"/>
      <c r="N39945" s="7"/>
    </row>
    <row r="39946" spans="4:14" s="1" customFormat="1">
      <c r="D39946" s="32"/>
      <c r="G39946" s="32"/>
      <c r="I39946" s="7"/>
      <c r="J39946" s="7"/>
      <c r="K39946" s="7"/>
      <c r="N39946" s="7"/>
    </row>
    <row r="39947" spans="4:14" s="1" customFormat="1">
      <c r="D39947" s="32"/>
      <c r="G39947" s="32"/>
      <c r="I39947" s="7"/>
      <c r="J39947" s="7"/>
      <c r="K39947" s="7"/>
      <c r="N39947" s="7"/>
    </row>
    <row r="39948" spans="4:14" s="1" customFormat="1">
      <c r="D39948" s="32"/>
      <c r="G39948" s="32"/>
      <c r="I39948" s="7"/>
      <c r="J39948" s="7"/>
      <c r="K39948" s="7"/>
      <c r="N39948" s="7"/>
    </row>
    <row r="39949" spans="4:14" s="1" customFormat="1">
      <c r="D39949" s="32"/>
      <c r="G39949" s="32"/>
      <c r="I39949" s="7"/>
      <c r="J39949" s="7"/>
      <c r="K39949" s="7"/>
      <c r="N39949" s="7"/>
    </row>
    <row r="39950" spans="4:14" s="1" customFormat="1">
      <c r="D39950" s="32"/>
      <c r="G39950" s="32"/>
      <c r="I39950" s="7"/>
      <c r="J39950" s="7"/>
      <c r="K39950" s="7"/>
      <c r="N39950" s="7"/>
    </row>
    <row r="39951" spans="4:14" s="1" customFormat="1">
      <c r="D39951" s="32"/>
      <c r="G39951" s="32"/>
      <c r="I39951" s="7"/>
      <c r="J39951" s="7"/>
      <c r="K39951" s="7"/>
      <c r="N39951" s="7"/>
    </row>
    <row r="39952" spans="4:14" s="1" customFormat="1">
      <c r="D39952" s="32"/>
      <c r="G39952" s="32"/>
      <c r="I39952" s="7"/>
      <c r="J39952" s="7"/>
      <c r="K39952" s="7"/>
      <c r="N39952" s="7"/>
    </row>
    <row r="39953" spans="4:14" s="1" customFormat="1">
      <c r="D39953" s="32"/>
      <c r="G39953" s="32"/>
      <c r="I39953" s="7"/>
      <c r="J39953" s="7"/>
      <c r="K39953" s="7"/>
      <c r="N39953" s="7"/>
    </row>
    <row r="39954" spans="4:14" s="1" customFormat="1">
      <c r="D39954" s="32"/>
      <c r="G39954" s="32"/>
      <c r="I39954" s="7"/>
      <c r="J39954" s="7"/>
      <c r="K39954" s="7"/>
      <c r="N39954" s="7"/>
    </row>
    <row r="39955" spans="4:14" s="1" customFormat="1">
      <c r="D39955" s="32"/>
      <c r="G39955" s="32"/>
      <c r="I39955" s="7"/>
      <c r="J39955" s="7"/>
      <c r="K39955" s="7"/>
      <c r="N39955" s="7"/>
    </row>
    <row r="39956" spans="4:14" s="1" customFormat="1">
      <c r="D39956" s="32"/>
      <c r="G39956" s="32"/>
      <c r="I39956" s="7"/>
      <c r="J39956" s="7"/>
      <c r="K39956" s="7"/>
      <c r="N39956" s="7"/>
    </row>
    <row r="39957" spans="4:14" s="1" customFormat="1">
      <c r="D39957" s="32"/>
      <c r="G39957" s="32"/>
      <c r="I39957" s="7"/>
      <c r="J39957" s="7"/>
      <c r="K39957" s="7"/>
      <c r="N39957" s="7"/>
    </row>
    <row r="39958" spans="4:14" s="1" customFormat="1">
      <c r="D39958" s="32"/>
      <c r="G39958" s="32"/>
      <c r="I39958" s="7"/>
      <c r="J39958" s="7"/>
      <c r="K39958" s="7"/>
      <c r="N39958" s="7"/>
    </row>
    <row r="39959" spans="4:14" s="1" customFormat="1">
      <c r="D39959" s="32"/>
      <c r="G39959" s="32"/>
      <c r="I39959" s="7"/>
      <c r="J39959" s="7"/>
      <c r="K39959" s="7"/>
      <c r="N39959" s="7"/>
    </row>
    <row r="39960" spans="4:14" s="1" customFormat="1">
      <c r="D39960" s="32"/>
      <c r="G39960" s="32"/>
      <c r="I39960" s="7"/>
      <c r="J39960" s="7"/>
      <c r="K39960" s="7"/>
      <c r="N39960" s="7"/>
    </row>
    <row r="39961" spans="4:14" s="1" customFormat="1">
      <c r="D39961" s="32"/>
      <c r="G39961" s="32"/>
      <c r="I39961" s="7"/>
      <c r="J39961" s="7"/>
      <c r="K39961" s="7"/>
      <c r="N39961" s="7"/>
    </row>
    <row r="39962" spans="4:14" s="1" customFormat="1">
      <c r="D39962" s="32"/>
      <c r="G39962" s="32"/>
      <c r="I39962" s="7"/>
      <c r="J39962" s="7"/>
      <c r="K39962" s="7"/>
      <c r="N39962" s="7"/>
    </row>
    <row r="39963" spans="4:14" s="1" customFormat="1">
      <c r="D39963" s="32"/>
      <c r="G39963" s="32"/>
      <c r="I39963" s="7"/>
      <c r="J39963" s="7"/>
      <c r="K39963" s="7"/>
      <c r="N39963" s="7"/>
    </row>
    <row r="39964" spans="4:14" s="1" customFormat="1">
      <c r="D39964" s="32"/>
      <c r="G39964" s="32"/>
      <c r="I39964" s="7"/>
      <c r="J39964" s="7"/>
      <c r="K39964" s="7"/>
      <c r="N39964" s="7"/>
    </row>
    <row r="39965" spans="4:14" s="1" customFormat="1">
      <c r="D39965" s="32"/>
      <c r="G39965" s="32"/>
      <c r="I39965" s="7"/>
      <c r="J39965" s="7"/>
      <c r="K39965" s="7"/>
      <c r="N39965" s="7"/>
    </row>
    <row r="39966" spans="4:14" s="1" customFormat="1">
      <c r="D39966" s="32"/>
      <c r="G39966" s="32"/>
      <c r="I39966" s="7"/>
      <c r="J39966" s="7"/>
      <c r="K39966" s="7"/>
      <c r="N39966" s="7"/>
    </row>
    <row r="39967" spans="4:14" s="1" customFormat="1">
      <c r="D39967" s="32"/>
      <c r="G39967" s="32"/>
      <c r="I39967" s="7"/>
      <c r="J39967" s="7"/>
      <c r="K39967" s="7"/>
      <c r="N39967" s="7"/>
    </row>
    <row r="39968" spans="4:14" s="1" customFormat="1">
      <c r="D39968" s="32"/>
      <c r="G39968" s="32"/>
      <c r="I39968" s="7"/>
      <c r="J39968" s="7"/>
      <c r="K39968" s="7"/>
      <c r="N39968" s="7"/>
    </row>
    <row r="39969" spans="4:14" s="1" customFormat="1">
      <c r="D39969" s="32"/>
      <c r="G39969" s="32"/>
      <c r="I39969" s="7"/>
      <c r="J39969" s="7"/>
      <c r="K39969" s="7"/>
      <c r="N39969" s="7"/>
    </row>
    <row r="39970" spans="4:14" s="1" customFormat="1">
      <c r="D39970" s="32"/>
      <c r="G39970" s="32"/>
      <c r="I39970" s="7"/>
      <c r="J39970" s="7"/>
      <c r="K39970" s="7"/>
      <c r="N39970" s="7"/>
    </row>
    <row r="39971" spans="4:14" s="1" customFormat="1">
      <c r="D39971" s="32"/>
      <c r="G39971" s="32"/>
      <c r="I39971" s="7"/>
      <c r="J39971" s="7"/>
      <c r="K39971" s="7"/>
      <c r="N39971" s="7"/>
    </row>
    <row r="39972" spans="4:14" s="1" customFormat="1">
      <c r="D39972" s="32"/>
      <c r="G39972" s="32"/>
      <c r="I39972" s="7"/>
      <c r="J39972" s="7"/>
      <c r="K39972" s="7"/>
      <c r="N39972" s="7"/>
    </row>
    <row r="39973" spans="4:14" s="1" customFormat="1">
      <c r="D39973" s="32"/>
      <c r="G39973" s="32"/>
      <c r="I39973" s="7"/>
      <c r="J39973" s="7"/>
      <c r="K39973" s="7"/>
      <c r="N39973" s="7"/>
    </row>
    <row r="39974" spans="4:14" s="1" customFormat="1">
      <c r="D39974" s="32"/>
      <c r="G39974" s="32"/>
      <c r="I39974" s="7"/>
      <c r="J39974" s="7"/>
      <c r="K39974" s="7"/>
      <c r="N39974" s="7"/>
    </row>
    <row r="39975" spans="4:14" s="1" customFormat="1">
      <c r="D39975" s="32"/>
      <c r="G39975" s="32"/>
      <c r="I39975" s="7"/>
      <c r="J39975" s="7"/>
      <c r="K39975" s="7"/>
      <c r="N39975" s="7"/>
    </row>
    <row r="39976" spans="4:14" s="1" customFormat="1">
      <c r="D39976" s="32"/>
      <c r="G39976" s="32"/>
      <c r="I39976" s="7"/>
      <c r="J39976" s="7"/>
      <c r="K39976" s="7"/>
      <c r="N39976" s="7"/>
    </row>
    <row r="39977" spans="4:14" s="1" customFormat="1">
      <c r="D39977" s="32"/>
      <c r="G39977" s="32"/>
      <c r="I39977" s="7"/>
      <c r="J39977" s="7"/>
      <c r="K39977" s="7"/>
      <c r="N39977" s="7"/>
    </row>
    <row r="39978" spans="4:14" s="1" customFormat="1">
      <c r="D39978" s="32"/>
      <c r="G39978" s="32"/>
      <c r="I39978" s="7"/>
      <c r="J39978" s="7"/>
      <c r="K39978" s="7"/>
      <c r="N39978" s="7"/>
    </row>
    <row r="39979" spans="4:14" s="1" customFormat="1">
      <c r="D39979" s="32"/>
      <c r="G39979" s="32"/>
      <c r="I39979" s="7"/>
      <c r="J39979" s="7"/>
      <c r="K39979" s="7"/>
      <c r="N39979" s="7"/>
    </row>
    <row r="39980" spans="4:14" s="1" customFormat="1">
      <c r="D39980" s="32"/>
      <c r="G39980" s="32"/>
      <c r="I39980" s="7"/>
      <c r="J39980" s="7"/>
      <c r="K39980" s="7"/>
      <c r="N39980" s="7"/>
    </row>
    <row r="39981" spans="4:14" s="1" customFormat="1">
      <c r="D39981" s="32"/>
      <c r="G39981" s="32"/>
      <c r="I39981" s="7"/>
      <c r="J39981" s="7"/>
      <c r="K39981" s="7"/>
      <c r="N39981" s="7"/>
    </row>
    <row r="39982" spans="4:14" s="1" customFormat="1">
      <c r="D39982" s="32"/>
      <c r="G39982" s="32"/>
      <c r="I39982" s="7"/>
      <c r="J39982" s="7"/>
      <c r="K39982" s="7"/>
      <c r="N39982" s="7"/>
    </row>
    <row r="39983" spans="4:14" s="1" customFormat="1">
      <c r="D39983" s="32"/>
      <c r="G39983" s="32"/>
      <c r="I39983" s="7"/>
      <c r="J39983" s="7"/>
      <c r="K39983" s="7"/>
      <c r="N39983" s="7"/>
    </row>
    <row r="39984" spans="4:14" s="1" customFormat="1">
      <c r="D39984" s="32"/>
      <c r="G39984" s="32"/>
      <c r="I39984" s="7"/>
      <c r="J39984" s="7"/>
      <c r="K39984" s="7"/>
      <c r="N39984" s="7"/>
    </row>
    <row r="39985" spans="4:14" s="1" customFormat="1">
      <c r="D39985" s="32"/>
      <c r="G39985" s="32"/>
      <c r="I39985" s="7"/>
      <c r="J39985" s="7"/>
      <c r="K39985" s="7"/>
      <c r="N39985" s="7"/>
    </row>
    <row r="39986" spans="4:14" s="1" customFormat="1">
      <c r="D39986" s="32"/>
      <c r="G39986" s="32"/>
      <c r="I39986" s="7"/>
      <c r="J39986" s="7"/>
      <c r="K39986" s="7"/>
      <c r="N39986" s="7"/>
    </row>
    <row r="39987" spans="4:14" s="1" customFormat="1">
      <c r="D39987" s="32"/>
      <c r="G39987" s="32"/>
      <c r="I39987" s="7"/>
      <c r="J39987" s="7"/>
      <c r="K39987" s="7"/>
      <c r="N39987" s="7"/>
    </row>
    <row r="39988" spans="4:14" s="1" customFormat="1">
      <c r="D39988" s="32"/>
      <c r="G39988" s="32"/>
      <c r="I39988" s="7"/>
      <c r="J39988" s="7"/>
      <c r="K39988" s="7"/>
      <c r="N39988" s="7"/>
    </row>
    <row r="39989" spans="4:14" s="1" customFormat="1">
      <c r="D39989" s="32"/>
      <c r="G39989" s="32"/>
      <c r="I39989" s="7"/>
      <c r="J39989" s="7"/>
      <c r="K39989" s="7"/>
      <c r="N39989" s="7"/>
    </row>
    <row r="39990" spans="4:14" s="1" customFormat="1">
      <c r="D39990" s="32"/>
      <c r="G39990" s="32"/>
      <c r="I39990" s="7"/>
      <c r="J39990" s="7"/>
      <c r="K39990" s="7"/>
      <c r="N39990" s="7"/>
    </row>
    <row r="39991" spans="4:14" s="1" customFormat="1">
      <c r="D39991" s="32"/>
      <c r="G39991" s="32"/>
      <c r="I39991" s="7"/>
      <c r="J39991" s="7"/>
      <c r="K39991" s="7"/>
      <c r="N39991" s="7"/>
    </row>
    <row r="39992" spans="4:14" s="1" customFormat="1">
      <c r="D39992" s="32"/>
      <c r="G39992" s="32"/>
      <c r="I39992" s="7"/>
      <c r="J39992" s="7"/>
      <c r="K39992" s="7"/>
      <c r="N39992" s="7"/>
    </row>
    <row r="39993" spans="4:14" s="1" customFormat="1">
      <c r="D39993" s="32"/>
      <c r="G39993" s="32"/>
      <c r="I39993" s="7"/>
      <c r="J39993" s="7"/>
      <c r="K39993" s="7"/>
      <c r="N39993" s="7"/>
    </row>
    <row r="39994" spans="4:14" s="1" customFormat="1">
      <c r="D39994" s="32"/>
      <c r="G39994" s="32"/>
      <c r="I39994" s="7"/>
      <c r="J39994" s="7"/>
      <c r="K39994" s="7"/>
      <c r="N39994" s="7"/>
    </row>
    <row r="39995" spans="4:14" s="1" customFormat="1">
      <c r="D39995" s="32"/>
      <c r="G39995" s="32"/>
      <c r="I39995" s="7"/>
      <c r="J39995" s="7"/>
      <c r="K39995" s="7"/>
      <c r="N39995" s="7"/>
    </row>
    <row r="39996" spans="4:14" s="1" customFormat="1">
      <c r="D39996" s="32"/>
      <c r="G39996" s="32"/>
      <c r="I39996" s="7"/>
      <c r="J39996" s="7"/>
      <c r="K39996" s="7"/>
      <c r="N39996" s="7"/>
    </row>
    <row r="39997" spans="4:14" s="1" customFormat="1">
      <c r="D39997" s="32"/>
      <c r="G39997" s="32"/>
      <c r="I39997" s="7"/>
      <c r="J39997" s="7"/>
      <c r="K39997" s="7"/>
      <c r="N39997" s="7"/>
    </row>
    <row r="39998" spans="4:14" s="1" customFormat="1">
      <c r="D39998" s="32"/>
      <c r="G39998" s="32"/>
      <c r="I39998" s="7"/>
      <c r="J39998" s="7"/>
      <c r="K39998" s="7"/>
      <c r="N39998" s="7"/>
    </row>
    <row r="39999" spans="4:14" s="1" customFormat="1">
      <c r="D39999" s="32"/>
      <c r="G39999" s="32"/>
      <c r="I39999" s="7"/>
      <c r="J39999" s="7"/>
      <c r="K39999" s="7"/>
      <c r="N39999" s="7"/>
    </row>
    <row r="40000" spans="4:14" s="1" customFormat="1">
      <c r="D40000" s="32"/>
      <c r="G40000" s="32"/>
      <c r="I40000" s="7"/>
      <c r="J40000" s="7"/>
      <c r="K40000" s="7"/>
      <c r="N40000" s="7"/>
    </row>
    <row r="40001" spans="4:14" s="1" customFormat="1">
      <c r="D40001" s="32"/>
      <c r="G40001" s="32"/>
      <c r="I40001" s="7"/>
      <c r="J40001" s="7"/>
      <c r="K40001" s="7"/>
      <c r="N40001" s="7"/>
    </row>
    <row r="40002" spans="4:14" s="1" customFormat="1">
      <c r="D40002" s="32"/>
      <c r="G40002" s="32"/>
      <c r="I40002" s="7"/>
      <c r="J40002" s="7"/>
      <c r="K40002" s="7"/>
      <c r="N40002" s="7"/>
    </row>
    <row r="40003" spans="4:14" s="1" customFormat="1">
      <c r="D40003" s="32"/>
      <c r="G40003" s="32"/>
      <c r="I40003" s="7"/>
      <c r="J40003" s="7"/>
      <c r="K40003" s="7"/>
      <c r="N40003" s="7"/>
    </row>
    <row r="40004" spans="4:14" s="1" customFormat="1">
      <c r="D40004" s="32"/>
      <c r="G40004" s="32"/>
      <c r="I40004" s="7"/>
      <c r="J40004" s="7"/>
      <c r="K40004" s="7"/>
      <c r="N40004" s="7"/>
    </row>
    <row r="40005" spans="4:14" s="1" customFormat="1">
      <c r="D40005" s="32"/>
      <c r="G40005" s="32"/>
      <c r="I40005" s="7"/>
      <c r="J40005" s="7"/>
      <c r="K40005" s="7"/>
      <c r="N40005" s="7"/>
    </row>
    <row r="40006" spans="4:14" s="1" customFormat="1">
      <c r="D40006" s="32"/>
      <c r="G40006" s="32"/>
      <c r="I40006" s="7"/>
      <c r="J40006" s="7"/>
      <c r="K40006" s="7"/>
      <c r="N40006" s="7"/>
    </row>
    <row r="40007" spans="4:14" s="1" customFormat="1">
      <c r="D40007" s="32"/>
      <c r="G40007" s="32"/>
      <c r="I40007" s="7"/>
      <c r="J40007" s="7"/>
      <c r="K40007" s="7"/>
      <c r="N40007" s="7"/>
    </row>
    <row r="40008" spans="4:14" s="1" customFormat="1">
      <c r="D40008" s="32"/>
      <c r="G40008" s="32"/>
      <c r="I40008" s="7"/>
      <c r="J40008" s="7"/>
      <c r="K40008" s="7"/>
      <c r="N40008" s="7"/>
    </row>
    <row r="40009" spans="4:14" s="1" customFormat="1">
      <c r="D40009" s="32"/>
      <c r="G40009" s="32"/>
      <c r="I40009" s="7"/>
      <c r="J40009" s="7"/>
      <c r="K40009" s="7"/>
      <c r="N40009" s="7"/>
    </row>
    <row r="40010" spans="4:14" s="1" customFormat="1">
      <c r="D40010" s="32"/>
      <c r="G40010" s="32"/>
      <c r="I40010" s="7"/>
      <c r="J40010" s="7"/>
      <c r="K40010" s="7"/>
      <c r="N40010" s="7"/>
    </row>
    <row r="40011" spans="4:14" s="1" customFormat="1">
      <c r="D40011" s="32"/>
      <c r="G40011" s="32"/>
      <c r="I40011" s="7"/>
      <c r="J40011" s="7"/>
      <c r="K40011" s="7"/>
      <c r="N40011" s="7"/>
    </row>
    <row r="40012" spans="4:14" s="1" customFormat="1">
      <c r="D40012" s="32"/>
      <c r="G40012" s="32"/>
      <c r="I40012" s="7"/>
      <c r="J40012" s="7"/>
      <c r="K40012" s="7"/>
      <c r="N40012" s="7"/>
    </row>
    <row r="40013" spans="4:14" s="1" customFormat="1">
      <c r="D40013" s="32"/>
      <c r="G40013" s="32"/>
      <c r="I40013" s="7"/>
      <c r="J40013" s="7"/>
      <c r="K40013" s="7"/>
      <c r="N40013" s="7"/>
    </row>
    <row r="40014" spans="4:14" s="1" customFormat="1">
      <c r="D40014" s="32"/>
      <c r="G40014" s="32"/>
      <c r="I40014" s="7"/>
      <c r="J40014" s="7"/>
      <c r="K40014" s="7"/>
      <c r="N40014" s="7"/>
    </row>
    <row r="40015" spans="4:14" s="1" customFormat="1">
      <c r="D40015" s="32"/>
      <c r="G40015" s="32"/>
      <c r="I40015" s="7"/>
      <c r="J40015" s="7"/>
      <c r="K40015" s="7"/>
      <c r="N40015" s="7"/>
    </row>
    <row r="40016" spans="4:14" s="1" customFormat="1">
      <c r="D40016" s="32"/>
      <c r="G40016" s="32"/>
      <c r="I40016" s="7"/>
      <c r="J40016" s="7"/>
      <c r="K40016" s="7"/>
      <c r="N40016" s="7"/>
    </row>
    <row r="40017" spans="4:14" s="1" customFormat="1">
      <c r="D40017" s="32"/>
      <c r="G40017" s="32"/>
      <c r="I40017" s="7"/>
      <c r="J40017" s="7"/>
      <c r="K40017" s="7"/>
      <c r="N40017" s="7"/>
    </row>
    <row r="40018" spans="4:14" s="1" customFormat="1">
      <c r="D40018" s="32"/>
      <c r="G40018" s="32"/>
      <c r="I40018" s="7"/>
      <c r="J40018" s="7"/>
      <c r="K40018" s="7"/>
      <c r="N40018" s="7"/>
    </row>
    <row r="40019" spans="4:14" s="1" customFormat="1">
      <c r="D40019" s="32"/>
      <c r="G40019" s="32"/>
      <c r="I40019" s="7"/>
      <c r="J40019" s="7"/>
      <c r="K40019" s="7"/>
      <c r="N40019" s="7"/>
    </row>
    <row r="40020" spans="4:14" s="1" customFormat="1">
      <c r="D40020" s="32"/>
      <c r="G40020" s="32"/>
      <c r="I40020" s="7"/>
      <c r="J40020" s="7"/>
      <c r="K40020" s="7"/>
      <c r="N40020" s="7"/>
    </row>
    <row r="40021" spans="4:14" s="1" customFormat="1">
      <c r="D40021" s="32"/>
      <c r="G40021" s="32"/>
      <c r="I40021" s="7"/>
      <c r="J40021" s="7"/>
      <c r="K40021" s="7"/>
      <c r="N40021" s="7"/>
    </row>
    <row r="40022" spans="4:14" s="1" customFormat="1">
      <c r="D40022" s="32"/>
      <c r="G40022" s="32"/>
      <c r="I40022" s="7"/>
      <c r="J40022" s="7"/>
      <c r="K40022" s="7"/>
      <c r="N40022" s="7"/>
    </row>
    <row r="40023" spans="4:14" s="1" customFormat="1">
      <c r="D40023" s="32"/>
      <c r="G40023" s="32"/>
      <c r="I40023" s="7"/>
      <c r="J40023" s="7"/>
      <c r="K40023" s="7"/>
      <c r="N40023" s="7"/>
    </row>
    <row r="40024" spans="4:14" s="1" customFormat="1">
      <c r="D40024" s="32"/>
      <c r="G40024" s="32"/>
      <c r="I40024" s="7"/>
      <c r="J40024" s="7"/>
      <c r="K40024" s="7"/>
      <c r="N40024" s="7"/>
    </row>
    <row r="40025" spans="4:14" s="1" customFormat="1">
      <c r="D40025" s="32"/>
      <c r="G40025" s="32"/>
      <c r="I40025" s="7"/>
      <c r="J40025" s="7"/>
      <c r="K40025" s="7"/>
      <c r="N40025" s="7"/>
    </row>
    <row r="40026" spans="4:14" s="1" customFormat="1">
      <c r="D40026" s="32"/>
      <c r="G40026" s="32"/>
      <c r="I40026" s="7"/>
      <c r="J40026" s="7"/>
      <c r="K40026" s="7"/>
      <c r="N40026" s="7"/>
    </row>
    <row r="40027" spans="4:14" s="1" customFormat="1">
      <c r="D40027" s="32"/>
      <c r="G40027" s="32"/>
      <c r="I40027" s="7"/>
      <c r="J40027" s="7"/>
      <c r="K40027" s="7"/>
      <c r="N40027" s="7"/>
    </row>
    <row r="40028" spans="4:14" s="1" customFormat="1">
      <c r="D40028" s="32"/>
      <c r="G40028" s="32"/>
      <c r="I40028" s="7"/>
      <c r="J40028" s="7"/>
      <c r="K40028" s="7"/>
      <c r="N40028" s="7"/>
    </row>
    <row r="40029" spans="4:14" s="1" customFormat="1">
      <c r="D40029" s="32"/>
      <c r="G40029" s="32"/>
      <c r="I40029" s="7"/>
      <c r="J40029" s="7"/>
      <c r="K40029" s="7"/>
      <c r="N40029" s="7"/>
    </row>
    <row r="40030" spans="4:14" s="1" customFormat="1">
      <c r="D40030" s="32"/>
      <c r="G40030" s="32"/>
      <c r="I40030" s="7"/>
      <c r="J40030" s="7"/>
      <c r="K40030" s="7"/>
      <c r="N40030" s="7"/>
    </row>
    <row r="40031" spans="4:14" s="1" customFormat="1">
      <c r="D40031" s="32"/>
      <c r="G40031" s="32"/>
      <c r="I40031" s="7"/>
      <c r="J40031" s="7"/>
      <c r="K40031" s="7"/>
      <c r="N40031" s="7"/>
    </row>
    <row r="40032" spans="4:14" s="1" customFormat="1">
      <c r="D40032" s="32"/>
      <c r="G40032" s="32"/>
      <c r="I40032" s="7"/>
      <c r="J40032" s="7"/>
      <c r="K40032" s="7"/>
      <c r="N40032" s="7"/>
    </row>
    <row r="40033" spans="4:14" s="1" customFormat="1">
      <c r="D40033" s="32"/>
      <c r="G40033" s="32"/>
      <c r="I40033" s="7"/>
      <c r="J40033" s="7"/>
      <c r="K40033" s="7"/>
      <c r="N40033" s="7"/>
    </row>
    <row r="40034" spans="4:14" s="1" customFormat="1">
      <c r="D40034" s="32"/>
      <c r="G40034" s="32"/>
      <c r="I40034" s="7"/>
      <c r="J40034" s="7"/>
      <c r="K40034" s="7"/>
      <c r="N40034" s="7"/>
    </row>
    <row r="40035" spans="4:14" s="1" customFormat="1">
      <c r="D40035" s="32"/>
      <c r="G40035" s="32"/>
      <c r="I40035" s="7"/>
      <c r="J40035" s="7"/>
      <c r="K40035" s="7"/>
      <c r="N40035" s="7"/>
    </row>
    <row r="40036" spans="4:14" s="1" customFormat="1">
      <c r="D40036" s="32"/>
      <c r="G40036" s="32"/>
      <c r="I40036" s="7"/>
      <c r="J40036" s="7"/>
      <c r="K40036" s="7"/>
      <c r="N40036" s="7"/>
    </row>
    <row r="40037" spans="4:14" s="1" customFormat="1">
      <c r="D40037" s="32"/>
      <c r="G40037" s="32"/>
      <c r="I40037" s="7"/>
      <c r="J40037" s="7"/>
      <c r="K40037" s="7"/>
      <c r="N40037" s="7"/>
    </row>
    <row r="40038" spans="4:14" s="1" customFormat="1">
      <c r="D40038" s="32"/>
      <c r="G40038" s="32"/>
      <c r="I40038" s="7"/>
      <c r="J40038" s="7"/>
      <c r="K40038" s="7"/>
      <c r="N40038" s="7"/>
    </row>
    <row r="40039" spans="4:14" s="1" customFormat="1">
      <c r="D40039" s="32"/>
      <c r="G40039" s="32"/>
      <c r="I40039" s="7"/>
      <c r="J40039" s="7"/>
      <c r="K40039" s="7"/>
      <c r="N40039" s="7"/>
    </row>
    <row r="40040" spans="4:14" s="1" customFormat="1">
      <c r="D40040" s="32"/>
      <c r="G40040" s="32"/>
      <c r="I40040" s="7"/>
      <c r="J40040" s="7"/>
      <c r="K40040" s="7"/>
      <c r="N40040" s="7"/>
    </row>
    <row r="40041" spans="4:14" s="1" customFormat="1">
      <c r="D40041" s="32"/>
      <c r="G40041" s="32"/>
      <c r="I40041" s="7"/>
      <c r="J40041" s="7"/>
      <c r="K40041" s="7"/>
      <c r="N40041" s="7"/>
    </row>
    <row r="40042" spans="4:14" s="1" customFormat="1">
      <c r="D40042" s="32"/>
      <c r="G40042" s="32"/>
      <c r="I40042" s="7"/>
      <c r="J40042" s="7"/>
      <c r="K40042" s="7"/>
      <c r="N40042" s="7"/>
    </row>
    <row r="40043" spans="4:14" s="1" customFormat="1">
      <c r="D40043" s="32"/>
      <c r="G40043" s="32"/>
      <c r="I40043" s="7"/>
      <c r="J40043" s="7"/>
      <c r="K40043" s="7"/>
      <c r="N40043" s="7"/>
    </row>
    <row r="40044" spans="4:14" s="1" customFormat="1">
      <c r="D40044" s="32"/>
      <c r="G40044" s="32"/>
      <c r="I40044" s="7"/>
      <c r="J40044" s="7"/>
      <c r="K40044" s="7"/>
      <c r="N40044" s="7"/>
    </row>
    <row r="40045" spans="4:14" s="1" customFormat="1">
      <c r="D40045" s="32"/>
      <c r="G40045" s="32"/>
      <c r="I40045" s="7"/>
      <c r="J40045" s="7"/>
      <c r="K40045" s="7"/>
      <c r="N40045" s="7"/>
    </row>
    <row r="40046" spans="4:14" s="1" customFormat="1">
      <c r="D40046" s="32"/>
      <c r="G40046" s="32"/>
      <c r="I40046" s="7"/>
      <c r="J40046" s="7"/>
      <c r="K40046" s="7"/>
      <c r="N40046" s="7"/>
    </row>
    <row r="40047" spans="4:14" s="1" customFormat="1">
      <c r="D40047" s="32"/>
      <c r="G40047" s="32"/>
      <c r="I40047" s="7"/>
      <c r="J40047" s="7"/>
      <c r="K40047" s="7"/>
      <c r="N40047" s="7"/>
    </row>
    <row r="40048" spans="4:14" s="1" customFormat="1">
      <c r="D40048" s="32"/>
      <c r="G40048" s="32"/>
      <c r="I40048" s="7"/>
      <c r="J40048" s="7"/>
      <c r="K40048" s="7"/>
      <c r="N40048" s="7"/>
    </row>
    <row r="40049" spans="4:14" s="1" customFormat="1">
      <c r="D40049" s="32"/>
      <c r="G40049" s="32"/>
      <c r="I40049" s="7"/>
      <c r="J40049" s="7"/>
      <c r="K40049" s="7"/>
      <c r="N40049" s="7"/>
    </row>
    <row r="40050" spans="4:14" s="1" customFormat="1">
      <c r="D40050" s="32"/>
      <c r="G40050" s="32"/>
      <c r="I40050" s="7"/>
      <c r="J40050" s="7"/>
      <c r="K40050" s="7"/>
      <c r="N40050" s="7"/>
    </row>
    <row r="40051" spans="4:14" s="1" customFormat="1">
      <c r="D40051" s="32"/>
      <c r="G40051" s="32"/>
      <c r="I40051" s="7"/>
      <c r="J40051" s="7"/>
      <c r="K40051" s="7"/>
      <c r="N40051" s="7"/>
    </row>
    <row r="40052" spans="4:14" s="1" customFormat="1">
      <c r="D40052" s="32"/>
      <c r="G40052" s="32"/>
      <c r="I40052" s="7"/>
      <c r="J40052" s="7"/>
      <c r="K40052" s="7"/>
      <c r="N40052" s="7"/>
    </row>
    <row r="40053" spans="4:14" s="1" customFormat="1">
      <c r="D40053" s="32"/>
      <c r="G40053" s="32"/>
      <c r="I40053" s="7"/>
      <c r="J40053" s="7"/>
      <c r="K40053" s="7"/>
      <c r="N40053" s="7"/>
    </row>
    <row r="40054" spans="4:14" s="1" customFormat="1">
      <c r="D40054" s="32"/>
      <c r="G40054" s="32"/>
      <c r="I40054" s="7"/>
      <c r="J40054" s="7"/>
      <c r="K40054" s="7"/>
      <c r="N40054" s="7"/>
    </row>
    <row r="40055" spans="4:14" s="1" customFormat="1">
      <c r="D40055" s="32"/>
      <c r="G40055" s="32"/>
      <c r="I40055" s="7"/>
      <c r="J40055" s="7"/>
      <c r="K40055" s="7"/>
      <c r="N40055" s="7"/>
    </row>
    <row r="40056" spans="4:14" s="1" customFormat="1">
      <c r="D40056" s="32"/>
      <c r="G40056" s="32"/>
      <c r="I40056" s="7"/>
      <c r="J40056" s="7"/>
      <c r="K40056" s="7"/>
      <c r="N40056" s="7"/>
    </row>
    <row r="40057" spans="4:14" s="1" customFormat="1">
      <c r="D40057" s="32"/>
      <c r="G40057" s="32"/>
      <c r="I40057" s="7"/>
      <c r="J40057" s="7"/>
      <c r="K40057" s="7"/>
      <c r="N40057" s="7"/>
    </row>
    <row r="40058" spans="4:14" s="1" customFormat="1">
      <c r="D40058" s="32"/>
      <c r="G40058" s="32"/>
      <c r="I40058" s="7"/>
      <c r="J40058" s="7"/>
      <c r="K40058" s="7"/>
      <c r="N40058" s="7"/>
    </row>
    <row r="40059" spans="4:14" s="1" customFormat="1">
      <c r="D40059" s="32"/>
      <c r="G40059" s="32"/>
      <c r="I40059" s="7"/>
      <c r="J40059" s="7"/>
      <c r="K40059" s="7"/>
      <c r="N40059" s="7"/>
    </row>
    <row r="40060" spans="4:14" s="1" customFormat="1">
      <c r="D40060" s="32"/>
      <c r="G40060" s="32"/>
      <c r="I40060" s="7"/>
      <c r="J40060" s="7"/>
      <c r="K40060" s="7"/>
      <c r="N40060" s="7"/>
    </row>
    <row r="40061" spans="4:14" s="1" customFormat="1">
      <c r="D40061" s="32"/>
      <c r="G40061" s="32"/>
      <c r="I40061" s="7"/>
      <c r="J40061" s="7"/>
      <c r="K40061" s="7"/>
      <c r="N40061" s="7"/>
    </row>
    <row r="40062" spans="4:14" s="1" customFormat="1">
      <c r="D40062" s="32"/>
      <c r="G40062" s="32"/>
      <c r="I40062" s="7"/>
      <c r="J40062" s="7"/>
      <c r="K40062" s="7"/>
      <c r="N40062" s="7"/>
    </row>
    <row r="40063" spans="4:14" s="1" customFormat="1">
      <c r="D40063" s="32"/>
      <c r="G40063" s="32"/>
      <c r="I40063" s="7"/>
      <c r="J40063" s="7"/>
      <c r="K40063" s="7"/>
      <c r="N40063" s="7"/>
    </row>
    <row r="40064" spans="4:14" s="1" customFormat="1">
      <c r="D40064" s="32"/>
      <c r="G40064" s="32"/>
      <c r="I40064" s="7"/>
      <c r="J40064" s="7"/>
      <c r="K40064" s="7"/>
      <c r="N40064" s="7"/>
    </row>
    <row r="40065" spans="4:14" s="1" customFormat="1">
      <c r="D40065" s="32"/>
      <c r="G40065" s="32"/>
      <c r="I40065" s="7"/>
      <c r="J40065" s="7"/>
      <c r="K40065" s="7"/>
      <c r="N40065" s="7"/>
    </row>
    <row r="40066" spans="4:14" s="1" customFormat="1">
      <c r="D40066" s="32"/>
      <c r="G40066" s="32"/>
      <c r="I40066" s="7"/>
      <c r="J40066" s="7"/>
      <c r="K40066" s="7"/>
      <c r="N40066" s="7"/>
    </row>
    <row r="40067" spans="4:14" s="1" customFormat="1">
      <c r="D40067" s="32"/>
      <c r="G40067" s="32"/>
      <c r="I40067" s="7"/>
      <c r="J40067" s="7"/>
      <c r="K40067" s="7"/>
      <c r="N40067" s="7"/>
    </row>
    <row r="40068" spans="4:14" s="1" customFormat="1">
      <c r="D40068" s="32"/>
      <c r="G40068" s="32"/>
      <c r="I40068" s="7"/>
      <c r="J40068" s="7"/>
      <c r="K40068" s="7"/>
      <c r="N40068" s="7"/>
    </row>
    <row r="40069" spans="4:14" s="1" customFormat="1">
      <c r="D40069" s="32"/>
      <c r="G40069" s="32"/>
      <c r="I40069" s="7"/>
      <c r="J40069" s="7"/>
      <c r="K40069" s="7"/>
      <c r="N40069" s="7"/>
    </row>
    <row r="40070" spans="4:14" s="1" customFormat="1">
      <c r="D40070" s="32"/>
      <c r="G40070" s="32"/>
      <c r="I40070" s="7"/>
      <c r="J40070" s="7"/>
      <c r="K40070" s="7"/>
      <c r="N40070" s="7"/>
    </row>
    <row r="40071" spans="4:14" s="1" customFormat="1">
      <c r="D40071" s="32"/>
      <c r="G40071" s="32"/>
      <c r="I40071" s="7"/>
      <c r="J40071" s="7"/>
      <c r="K40071" s="7"/>
      <c r="N40071" s="7"/>
    </row>
    <row r="40072" spans="4:14" s="1" customFormat="1">
      <c r="D40072" s="32"/>
      <c r="G40072" s="32"/>
      <c r="I40072" s="7"/>
      <c r="J40072" s="7"/>
      <c r="K40072" s="7"/>
      <c r="N40072" s="7"/>
    </row>
    <row r="40073" spans="4:14" s="1" customFormat="1">
      <c r="D40073" s="32"/>
      <c r="G40073" s="32"/>
      <c r="I40073" s="7"/>
      <c r="J40073" s="7"/>
      <c r="K40073" s="7"/>
      <c r="N40073" s="7"/>
    </row>
    <row r="40074" spans="4:14" s="1" customFormat="1">
      <c r="D40074" s="32"/>
      <c r="G40074" s="32"/>
      <c r="I40074" s="7"/>
      <c r="J40074" s="7"/>
      <c r="K40074" s="7"/>
      <c r="N40074" s="7"/>
    </row>
    <row r="40075" spans="4:14" s="1" customFormat="1">
      <c r="D40075" s="32"/>
      <c r="G40075" s="32"/>
      <c r="I40075" s="7"/>
      <c r="J40075" s="7"/>
      <c r="K40075" s="7"/>
      <c r="N40075" s="7"/>
    </row>
    <row r="40076" spans="4:14" s="1" customFormat="1">
      <c r="D40076" s="32"/>
      <c r="G40076" s="32"/>
      <c r="I40076" s="7"/>
      <c r="J40076" s="7"/>
      <c r="K40076" s="7"/>
      <c r="N40076" s="7"/>
    </row>
    <row r="40077" spans="4:14" s="1" customFormat="1">
      <c r="D40077" s="32"/>
      <c r="G40077" s="32"/>
      <c r="I40077" s="7"/>
      <c r="J40077" s="7"/>
      <c r="K40077" s="7"/>
      <c r="N40077" s="7"/>
    </row>
    <row r="40078" spans="4:14" s="1" customFormat="1">
      <c r="D40078" s="32"/>
      <c r="G40078" s="32"/>
      <c r="I40078" s="7"/>
      <c r="J40078" s="7"/>
      <c r="K40078" s="7"/>
      <c r="N40078" s="7"/>
    </row>
    <row r="40079" spans="4:14" s="1" customFormat="1">
      <c r="D40079" s="32"/>
      <c r="G40079" s="32"/>
      <c r="I40079" s="7"/>
      <c r="J40079" s="7"/>
      <c r="K40079" s="7"/>
      <c r="N40079" s="7"/>
    </row>
    <row r="40080" spans="4:14" s="1" customFormat="1">
      <c r="D40080" s="32"/>
      <c r="G40080" s="32"/>
      <c r="I40080" s="7"/>
      <c r="J40080" s="7"/>
      <c r="K40080" s="7"/>
      <c r="N40080" s="7"/>
    </row>
    <row r="40081" spans="4:14" s="1" customFormat="1">
      <c r="D40081" s="32"/>
      <c r="G40081" s="32"/>
      <c r="I40081" s="7"/>
      <c r="J40081" s="7"/>
      <c r="K40081" s="7"/>
      <c r="N40081" s="7"/>
    </row>
    <row r="40082" spans="4:14" s="1" customFormat="1">
      <c r="D40082" s="32"/>
      <c r="G40082" s="32"/>
      <c r="I40082" s="7"/>
      <c r="J40082" s="7"/>
      <c r="K40082" s="7"/>
      <c r="N40082" s="7"/>
    </row>
    <row r="40083" spans="4:14" s="1" customFormat="1">
      <c r="D40083" s="32"/>
      <c r="G40083" s="32"/>
      <c r="I40083" s="7"/>
      <c r="J40083" s="7"/>
      <c r="K40083" s="7"/>
      <c r="N40083" s="7"/>
    </row>
    <row r="40084" spans="4:14" s="1" customFormat="1">
      <c r="D40084" s="32"/>
      <c r="G40084" s="32"/>
      <c r="I40084" s="7"/>
      <c r="J40084" s="7"/>
      <c r="K40084" s="7"/>
      <c r="N40084" s="7"/>
    </row>
    <row r="40085" spans="4:14" s="1" customFormat="1">
      <c r="D40085" s="32"/>
      <c r="G40085" s="32"/>
      <c r="I40085" s="7"/>
      <c r="J40085" s="7"/>
      <c r="K40085" s="7"/>
      <c r="N40085" s="7"/>
    </row>
    <row r="40086" spans="4:14" s="1" customFormat="1">
      <c r="D40086" s="32"/>
      <c r="G40086" s="32"/>
      <c r="I40086" s="7"/>
      <c r="J40086" s="7"/>
      <c r="K40086" s="7"/>
      <c r="N40086" s="7"/>
    </row>
    <row r="40087" spans="4:14" s="1" customFormat="1">
      <c r="D40087" s="32"/>
      <c r="G40087" s="32"/>
      <c r="I40087" s="7"/>
      <c r="J40087" s="7"/>
      <c r="K40087" s="7"/>
      <c r="N40087" s="7"/>
    </row>
    <row r="40088" spans="4:14" s="1" customFormat="1">
      <c r="D40088" s="32"/>
      <c r="G40088" s="32"/>
      <c r="I40088" s="7"/>
      <c r="J40088" s="7"/>
      <c r="K40088" s="7"/>
      <c r="N40088" s="7"/>
    </row>
    <row r="40089" spans="4:14" s="1" customFormat="1">
      <c r="D40089" s="32"/>
      <c r="G40089" s="32"/>
      <c r="I40089" s="7"/>
      <c r="J40089" s="7"/>
      <c r="K40089" s="7"/>
      <c r="N40089" s="7"/>
    </row>
    <row r="40090" spans="4:14" s="1" customFormat="1">
      <c r="D40090" s="32"/>
      <c r="G40090" s="32"/>
      <c r="I40090" s="7"/>
      <c r="J40090" s="7"/>
      <c r="K40090" s="7"/>
      <c r="N40090" s="7"/>
    </row>
    <row r="40091" spans="4:14" s="1" customFormat="1">
      <c r="D40091" s="32"/>
      <c r="G40091" s="32"/>
      <c r="I40091" s="7"/>
      <c r="J40091" s="7"/>
      <c r="K40091" s="7"/>
      <c r="N40091" s="7"/>
    </row>
    <row r="40092" spans="4:14" s="1" customFormat="1">
      <c r="D40092" s="32"/>
      <c r="G40092" s="32"/>
      <c r="I40092" s="7"/>
      <c r="J40092" s="7"/>
      <c r="K40092" s="7"/>
      <c r="N40092" s="7"/>
    </row>
    <row r="40093" spans="4:14" s="1" customFormat="1">
      <c r="D40093" s="32"/>
      <c r="G40093" s="32"/>
      <c r="I40093" s="7"/>
      <c r="J40093" s="7"/>
      <c r="K40093" s="7"/>
      <c r="N40093" s="7"/>
    </row>
    <row r="40094" spans="4:14" s="1" customFormat="1">
      <c r="D40094" s="32"/>
      <c r="G40094" s="32"/>
      <c r="I40094" s="7"/>
      <c r="J40094" s="7"/>
      <c r="K40094" s="7"/>
      <c r="N40094" s="7"/>
    </row>
    <row r="40095" spans="4:14" s="1" customFormat="1">
      <c r="D40095" s="32"/>
      <c r="G40095" s="32"/>
      <c r="I40095" s="7"/>
      <c r="J40095" s="7"/>
      <c r="K40095" s="7"/>
      <c r="N40095" s="7"/>
    </row>
    <row r="40096" spans="4:14" s="1" customFormat="1">
      <c r="D40096" s="32"/>
      <c r="G40096" s="32"/>
      <c r="I40096" s="7"/>
      <c r="J40096" s="7"/>
      <c r="K40096" s="7"/>
      <c r="N40096" s="7"/>
    </row>
    <row r="40097" spans="4:14" s="1" customFormat="1">
      <c r="D40097" s="32"/>
      <c r="G40097" s="32"/>
      <c r="I40097" s="7"/>
      <c r="J40097" s="7"/>
      <c r="K40097" s="7"/>
      <c r="N40097" s="7"/>
    </row>
    <row r="40098" spans="4:14" s="1" customFormat="1">
      <c r="D40098" s="32"/>
      <c r="G40098" s="32"/>
      <c r="I40098" s="7"/>
      <c r="J40098" s="7"/>
      <c r="K40098" s="7"/>
      <c r="N40098" s="7"/>
    </row>
    <row r="40099" spans="4:14" s="1" customFormat="1">
      <c r="D40099" s="32"/>
      <c r="G40099" s="32"/>
      <c r="I40099" s="7"/>
      <c r="J40099" s="7"/>
      <c r="K40099" s="7"/>
      <c r="N40099" s="7"/>
    </row>
    <row r="40100" spans="4:14" s="1" customFormat="1">
      <c r="D40100" s="32"/>
      <c r="G40100" s="32"/>
      <c r="I40100" s="7"/>
      <c r="J40100" s="7"/>
      <c r="K40100" s="7"/>
      <c r="N40100" s="7"/>
    </row>
    <row r="40101" spans="4:14" s="1" customFormat="1">
      <c r="D40101" s="32"/>
      <c r="G40101" s="32"/>
      <c r="I40101" s="7"/>
      <c r="J40101" s="7"/>
      <c r="K40101" s="7"/>
      <c r="N40101" s="7"/>
    </row>
    <row r="40102" spans="4:14" s="1" customFormat="1">
      <c r="D40102" s="32"/>
      <c r="G40102" s="32"/>
      <c r="I40102" s="7"/>
      <c r="J40102" s="7"/>
      <c r="K40102" s="7"/>
      <c r="N40102" s="7"/>
    </row>
    <row r="40103" spans="4:14" s="1" customFormat="1">
      <c r="D40103" s="32"/>
      <c r="G40103" s="32"/>
      <c r="I40103" s="7"/>
      <c r="J40103" s="7"/>
      <c r="K40103" s="7"/>
      <c r="N40103" s="7"/>
    </row>
    <row r="40104" spans="4:14" s="1" customFormat="1">
      <c r="D40104" s="32"/>
      <c r="G40104" s="32"/>
      <c r="I40104" s="7"/>
      <c r="J40104" s="7"/>
      <c r="K40104" s="7"/>
      <c r="N40104" s="7"/>
    </row>
    <row r="40105" spans="4:14" s="1" customFormat="1">
      <c r="D40105" s="32"/>
      <c r="G40105" s="32"/>
      <c r="I40105" s="7"/>
      <c r="J40105" s="7"/>
      <c r="K40105" s="7"/>
      <c r="N40105" s="7"/>
    </row>
    <row r="40106" spans="4:14" s="1" customFormat="1">
      <c r="D40106" s="32"/>
      <c r="G40106" s="32"/>
      <c r="I40106" s="7"/>
      <c r="J40106" s="7"/>
      <c r="K40106" s="7"/>
      <c r="N40106" s="7"/>
    </row>
    <row r="40107" spans="4:14" s="1" customFormat="1">
      <c r="D40107" s="32"/>
      <c r="G40107" s="32"/>
      <c r="I40107" s="7"/>
      <c r="J40107" s="7"/>
      <c r="K40107" s="7"/>
      <c r="N40107" s="7"/>
    </row>
    <row r="40108" spans="4:14" s="1" customFormat="1">
      <c r="D40108" s="32"/>
      <c r="G40108" s="32"/>
      <c r="I40108" s="7"/>
      <c r="J40108" s="7"/>
      <c r="K40108" s="7"/>
      <c r="N40108" s="7"/>
    </row>
    <row r="40109" spans="4:14" s="1" customFormat="1">
      <c r="D40109" s="32"/>
      <c r="G40109" s="32"/>
      <c r="I40109" s="7"/>
      <c r="J40109" s="7"/>
      <c r="K40109" s="7"/>
      <c r="N40109" s="7"/>
    </row>
    <row r="40110" spans="4:14" s="1" customFormat="1">
      <c r="D40110" s="32"/>
      <c r="G40110" s="32"/>
      <c r="I40110" s="7"/>
      <c r="J40110" s="7"/>
      <c r="K40110" s="7"/>
      <c r="N40110" s="7"/>
    </row>
    <row r="40111" spans="4:14" s="1" customFormat="1">
      <c r="D40111" s="32"/>
      <c r="G40111" s="32"/>
      <c r="I40111" s="7"/>
      <c r="J40111" s="7"/>
      <c r="K40111" s="7"/>
      <c r="N40111" s="7"/>
    </row>
    <row r="40112" spans="4:14" s="1" customFormat="1">
      <c r="D40112" s="32"/>
      <c r="G40112" s="32"/>
      <c r="I40112" s="7"/>
      <c r="J40112" s="7"/>
      <c r="K40112" s="7"/>
      <c r="N40112" s="7"/>
    </row>
    <row r="40113" spans="4:14" s="1" customFormat="1">
      <c r="D40113" s="32"/>
      <c r="G40113" s="32"/>
      <c r="I40113" s="7"/>
      <c r="J40113" s="7"/>
      <c r="K40113" s="7"/>
      <c r="N40113" s="7"/>
    </row>
    <row r="40114" spans="4:14" s="1" customFormat="1">
      <c r="D40114" s="32"/>
      <c r="G40114" s="32"/>
      <c r="I40114" s="7"/>
      <c r="J40114" s="7"/>
      <c r="K40114" s="7"/>
      <c r="N40114" s="7"/>
    </row>
    <row r="40115" spans="4:14" s="1" customFormat="1">
      <c r="D40115" s="32"/>
      <c r="G40115" s="32"/>
      <c r="I40115" s="7"/>
      <c r="J40115" s="7"/>
      <c r="K40115" s="7"/>
      <c r="N40115" s="7"/>
    </row>
    <row r="40116" spans="4:14" s="1" customFormat="1">
      <c r="D40116" s="32"/>
      <c r="G40116" s="32"/>
      <c r="I40116" s="7"/>
      <c r="J40116" s="7"/>
      <c r="K40116" s="7"/>
      <c r="N40116" s="7"/>
    </row>
    <row r="40117" spans="4:14" s="1" customFormat="1">
      <c r="D40117" s="32"/>
      <c r="G40117" s="32"/>
      <c r="I40117" s="7"/>
      <c r="J40117" s="7"/>
      <c r="K40117" s="7"/>
      <c r="N40117" s="7"/>
    </row>
    <row r="40118" spans="4:14" s="1" customFormat="1">
      <c r="D40118" s="32"/>
      <c r="G40118" s="32"/>
      <c r="I40118" s="7"/>
      <c r="J40118" s="7"/>
      <c r="K40118" s="7"/>
      <c r="N40118" s="7"/>
    </row>
    <row r="40119" spans="4:14" s="1" customFormat="1">
      <c r="D40119" s="32"/>
      <c r="G40119" s="32"/>
      <c r="I40119" s="7"/>
      <c r="J40119" s="7"/>
      <c r="K40119" s="7"/>
      <c r="N40119" s="7"/>
    </row>
    <row r="40120" spans="4:14" s="1" customFormat="1">
      <c r="D40120" s="32"/>
      <c r="G40120" s="32"/>
      <c r="I40120" s="7"/>
      <c r="J40120" s="7"/>
      <c r="K40120" s="7"/>
      <c r="N40120" s="7"/>
    </row>
    <row r="40121" spans="4:14" s="1" customFormat="1">
      <c r="D40121" s="32"/>
      <c r="G40121" s="32"/>
      <c r="I40121" s="7"/>
      <c r="J40121" s="7"/>
      <c r="K40121" s="7"/>
      <c r="N40121" s="7"/>
    </row>
    <row r="40122" spans="4:14" s="1" customFormat="1">
      <c r="D40122" s="32"/>
      <c r="G40122" s="32"/>
      <c r="I40122" s="7"/>
      <c r="J40122" s="7"/>
      <c r="K40122" s="7"/>
      <c r="N40122" s="7"/>
    </row>
    <row r="40123" spans="4:14" s="1" customFormat="1">
      <c r="D40123" s="32"/>
      <c r="G40123" s="32"/>
      <c r="I40123" s="7"/>
      <c r="J40123" s="7"/>
      <c r="K40123" s="7"/>
      <c r="N40123" s="7"/>
    </row>
    <row r="40124" spans="4:14" s="1" customFormat="1">
      <c r="D40124" s="32"/>
      <c r="G40124" s="32"/>
      <c r="I40124" s="7"/>
      <c r="J40124" s="7"/>
      <c r="K40124" s="7"/>
      <c r="N40124" s="7"/>
    </row>
    <row r="40125" spans="4:14" s="1" customFormat="1">
      <c r="D40125" s="32"/>
      <c r="G40125" s="32"/>
      <c r="I40125" s="7"/>
      <c r="J40125" s="7"/>
      <c r="K40125" s="7"/>
      <c r="N40125" s="7"/>
    </row>
    <row r="40126" spans="4:14" s="1" customFormat="1">
      <c r="D40126" s="32"/>
      <c r="G40126" s="32"/>
      <c r="I40126" s="7"/>
      <c r="J40126" s="7"/>
      <c r="K40126" s="7"/>
      <c r="N40126" s="7"/>
    </row>
    <row r="40127" spans="4:14" s="1" customFormat="1">
      <c r="D40127" s="32"/>
      <c r="G40127" s="32"/>
      <c r="I40127" s="7"/>
      <c r="J40127" s="7"/>
      <c r="K40127" s="7"/>
      <c r="N40127" s="7"/>
    </row>
    <row r="40128" spans="4:14" s="1" customFormat="1">
      <c r="D40128" s="32"/>
      <c r="G40128" s="32"/>
      <c r="I40128" s="7"/>
      <c r="J40128" s="7"/>
      <c r="K40128" s="7"/>
      <c r="N40128" s="7"/>
    </row>
    <row r="40129" spans="4:14" s="1" customFormat="1">
      <c r="D40129" s="32"/>
      <c r="G40129" s="32"/>
      <c r="I40129" s="7"/>
      <c r="J40129" s="7"/>
      <c r="K40129" s="7"/>
      <c r="N40129" s="7"/>
    </row>
    <row r="40130" spans="4:14" s="1" customFormat="1">
      <c r="D40130" s="32"/>
      <c r="G40130" s="32"/>
      <c r="I40130" s="7"/>
      <c r="J40130" s="7"/>
      <c r="K40130" s="7"/>
      <c r="N40130" s="7"/>
    </row>
    <row r="40131" spans="4:14" s="1" customFormat="1">
      <c r="D40131" s="32"/>
      <c r="G40131" s="32"/>
      <c r="I40131" s="7"/>
      <c r="J40131" s="7"/>
      <c r="K40131" s="7"/>
      <c r="N40131" s="7"/>
    </row>
    <row r="40132" spans="4:14" s="1" customFormat="1">
      <c r="D40132" s="32"/>
      <c r="G40132" s="32"/>
      <c r="I40132" s="7"/>
      <c r="J40132" s="7"/>
      <c r="K40132" s="7"/>
      <c r="N40132" s="7"/>
    </row>
    <row r="40133" spans="4:14" s="1" customFormat="1">
      <c r="D40133" s="32"/>
      <c r="G40133" s="32"/>
      <c r="I40133" s="7"/>
      <c r="J40133" s="7"/>
      <c r="K40133" s="7"/>
      <c r="N40133" s="7"/>
    </row>
    <row r="40134" spans="4:14" s="1" customFormat="1">
      <c r="D40134" s="32"/>
      <c r="G40134" s="32"/>
      <c r="I40134" s="7"/>
      <c r="J40134" s="7"/>
      <c r="K40134" s="7"/>
      <c r="N40134" s="7"/>
    </row>
    <row r="40135" spans="4:14" s="1" customFormat="1">
      <c r="D40135" s="32"/>
      <c r="G40135" s="32"/>
      <c r="I40135" s="7"/>
      <c r="J40135" s="7"/>
      <c r="K40135" s="7"/>
      <c r="N40135" s="7"/>
    </row>
    <row r="40136" spans="4:14" s="1" customFormat="1">
      <c r="D40136" s="32"/>
      <c r="G40136" s="32"/>
      <c r="I40136" s="7"/>
      <c r="J40136" s="7"/>
      <c r="K40136" s="7"/>
      <c r="N40136" s="7"/>
    </row>
    <row r="40137" spans="4:14" s="1" customFormat="1">
      <c r="D40137" s="32"/>
      <c r="G40137" s="32"/>
      <c r="I40137" s="7"/>
      <c r="J40137" s="7"/>
      <c r="K40137" s="7"/>
      <c r="N40137" s="7"/>
    </row>
    <row r="40138" spans="4:14" s="1" customFormat="1">
      <c r="D40138" s="32"/>
      <c r="G40138" s="32"/>
      <c r="I40138" s="7"/>
      <c r="J40138" s="7"/>
      <c r="K40138" s="7"/>
      <c r="N40138" s="7"/>
    </row>
    <row r="40139" spans="4:14" s="1" customFormat="1">
      <c r="D40139" s="32"/>
      <c r="G40139" s="32"/>
      <c r="I40139" s="7"/>
      <c r="J40139" s="7"/>
      <c r="K40139" s="7"/>
      <c r="N40139" s="7"/>
    </row>
    <row r="40140" spans="4:14" s="1" customFormat="1">
      <c r="D40140" s="32"/>
      <c r="G40140" s="32"/>
      <c r="I40140" s="7"/>
      <c r="J40140" s="7"/>
      <c r="K40140" s="7"/>
      <c r="N40140" s="7"/>
    </row>
    <row r="40141" spans="4:14" s="1" customFormat="1">
      <c r="D40141" s="32"/>
      <c r="G40141" s="32"/>
      <c r="I40141" s="7"/>
      <c r="J40141" s="7"/>
      <c r="K40141" s="7"/>
      <c r="N40141" s="7"/>
    </row>
    <row r="40142" spans="4:14" s="1" customFormat="1">
      <c r="D40142" s="32"/>
      <c r="G40142" s="32"/>
      <c r="I40142" s="7"/>
      <c r="J40142" s="7"/>
      <c r="K40142" s="7"/>
      <c r="N40142" s="7"/>
    </row>
    <row r="40143" spans="4:14" s="1" customFormat="1">
      <c r="D40143" s="32"/>
      <c r="G40143" s="32"/>
      <c r="I40143" s="7"/>
      <c r="J40143" s="7"/>
      <c r="K40143" s="7"/>
      <c r="N40143" s="7"/>
    </row>
    <row r="40144" spans="4:14" s="1" customFormat="1">
      <c r="D40144" s="32"/>
      <c r="G40144" s="32"/>
      <c r="I40144" s="7"/>
      <c r="J40144" s="7"/>
      <c r="K40144" s="7"/>
      <c r="N40144" s="7"/>
    </row>
    <row r="40145" spans="4:14" s="1" customFormat="1">
      <c r="D40145" s="32"/>
      <c r="G40145" s="32"/>
      <c r="I40145" s="7"/>
      <c r="J40145" s="7"/>
      <c r="K40145" s="7"/>
      <c r="N40145" s="7"/>
    </row>
    <row r="40146" spans="4:14" s="1" customFormat="1">
      <c r="D40146" s="32"/>
      <c r="G40146" s="32"/>
      <c r="I40146" s="7"/>
      <c r="J40146" s="7"/>
      <c r="K40146" s="7"/>
      <c r="N40146" s="7"/>
    </row>
    <row r="40147" spans="4:14" s="1" customFormat="1">
      <c r="D40147" s="32"/>
      <c r="G40147" s="32"/>
      <c r="I40147" s="7"/>
      <c r="J40147" s="7"/>
      <c r="K40147" s="7"/>
      <c r="N40147" s="7"/>
    </row>
    <row r="40148" spans="4:14" s="1" customFormat="1">
      <c r="D40148" s="32"/>
      <c r="G40148" s="32"/>
      <c r="I40148" s="7"/>
      <c r="J40148" s="7"/>
      <c r="K40148" s="7"/>
      <c r="N40148" s="7"/>
    </row>
    <row r="40149" spans="4:14" s="1" customFormat="1">
      <c r="D40149" s="32"/>
      <c r="G40149" s="32"/>
      <c r="I40149" s="7"/>
      <c r="J40149" s="7"/>
      <c r="K40149" s="7"/>
      <c r="N40149" s="7"/>
    </row>
    <row r="40150" spans="4:14" s="1" customFormat="1">
      <c r="D40150" s="32"/>
      <c r="G40150" s="32"/>
      <c r="I40150" s="7"/>
      <c r="J40150" s="7"/>
      <c r="K40150" s="7"/>
      <c r="N40150" s="7"/>
    </row>
    <row r="40151" spans="4:14" s="1" customFormat="1">
      <c r="D40151" s="32"/>
      <c r="G40151" s="32"/>
      <c r="I40151" s="7"/>
      <c r="J40151" s="7"/>
      <c r="K40151" s="7"/>
      <c r="N40151" s="7"/>
    </row>
    <row r="40152" spans="4:14" s="1" customFormat="1">
      <c r="D40152" s="32"/>
      <c r="G40152" s="32"/>
      <c r="I40152" s="7"/>
      <c r="J40152" s="7"/>
      <c r="K40152" s="7"/>
      <c r="N40152" s="7"/>
    </row>
    <row r="40153" spans="4:14" s="1" customFormat="1">
      <c r="D40153" s="32"/>
      <c r="G40153" s="32"/>
      <c r="I40153" s="7"/>
      <c r="J40153" s="7"/>
      <c r="K40153" s="7"/>
      <c r="N40153" s="7"/>
    </row>
    <row r="40154" spans="4:14" s="1" customFormat="1">
      <c r="D40154" s="32"/>
      <c r="G40154" s="32"/>
      <c r="I40154" s="7"/>
      <c r="J40154" s="7"/>
      <c r="K40154" s="7"/>
      <c r="N40154" s="7"/>
    </row>
    <row r="40155" spans="4:14" s="1" customFormat="1">
      <c r="D40155" s="32"/>
      <c r="G40155" s="32"/>
      <c r="I40155" s="7"/>
      <c r="J40155" s="7"/>
      <c r="K40155" s="7"/>
      <c r="N40155" s="7"/>
    </row>
    <row r="40156" spans="4:14" s="1" customFormat="1">
      <c r="D40156" s="32"/>
      <c r="G40156" s="32"/>
      <c r="I40156" s="7"/>
      <c r="J40156" s="7"/>
      <c r="K40156" s="7"/>
      <c r="N40156" s="7"/>
    </row>
    <row r="40157" spans="4:14" s="1" customFormat="1">
      <c r="D40157" s="32"/>
      <c r="G40157" s="32"/>
      <c r="I40157" s="7"/>
      <c r="J40157" s="7"/>
      <c r="K40157" s="7"/>
      <c r="N40157" s="7"/>
    </row>
    <row r="40158" spans="4:14" s="1" customFormat="1">
      <c r="D40158" s="32"/>
      <c r="G40158" s="32"/>
      <c r="I40158" s="7"/>
      <c r="J40158" s="7"/>
      <c r="K40158" s="7"/>
      <c r="N40158" s="7"/>
    </row>
    <row r="40159" spans="4:14" s="1" customFormat="1">
      <c r="D40159" s="32"/>
      <c r="G40159" s="32"/>
      <c r="I40159" s="7"/>
      <c r="J40159" s="7"/>
      <c r="K40159" s="7"/>
      <c r="N40159" s="7"/>
    </row>
    <row r="40160" spans="4:14" s="1" customFormat="1">
      <c r="D40160" s="32"/>
      <c r="G40160" s="32"/>
      <c r="I40160" s="7"/>
      <c r="J40160" s="7"/>
      <c r="K40160" s="7"/>
      <c r="N40160" s="7"/>
    </row>
    <row r="40161" spans="4:14" s="1" customFormat="1">
      <c r="D40161" s="32"/>
      <c r="G40161" s="32"/>
      <c r="I40161" s="7"/>
      <c r="J40161" s="7"/>
      <c r="K40161" s="7"/>
      <c r="N40161" s="7"/>
    </row>
    <row r="40162" spans="4:14" s="1" customFormat="1">
      <c r="D40162" s="32"/>
      <c r="G40162" s="32"/>
      <c r="I40162" s="7"/>
      <c r="J40162" s="7"/>
      <c r="K40162" s="7"/>
      <c r="N40162" s="7"/>
    </row>
    <row r="40163" spans="4:14" s="1" customFormat="1">
      <c r="D40163" s="32"/>
      <c r="G40163" s="32"/>
      <c r="I40163" s="7"/>
      <c r="J40163" s="7"/>
      <c r="K40163" s="7"/>
      <c r="N40163" s="7"/>
    </row>
    <row r="40164" spans="4:14" s="1" customFormat="1">
      <c r="D40164" s="32"/>
      <c r="G40164" s="32"/>
      <c r="I40164" s="7"/>
      <c r="J40164" s="7"/>
      <c r="K40164" s="7"/>
      <c r="N40164" s="7"/>
    </row>
    <row r="40165" spans="4:14" s="1" customFormat="1">
      <c r="D40165" s="32"/>
      <c r="G40165" s="32"/>
      <c r="I40165" s="7"/>
      <c r="J40165" s="7"/>
      <c r="K40165" s="7"/>
      <c r="N40165" s="7"/>
    </row>
    <row r="40166" spans="4:14" s="1" customFormat="1">
      <c r="D40166" s="32"/>
      <c r="G40166" s="32"/>
      <c r="I40166" s="7"/>
      <c r="J40166" s="7"/>
      <c r="K40166" s="7"/>
      <c r="N40166" s="7"/>
    </row>
    <row r="40167" spans="4:14" s="1" customFormat="1">
      <c r="D40167" s="32"/>
      <c r="G40167" s="32"/>
      <c r="I40167" s="7"/>
      <c r="J40167" s="7"/>
      <c r="K40167" s="7"/>
      <c r="N40167" s="7"/>
    </row>
    <row r="40168" spans="4:14" s="1" customFormat="1">
      <c r="D40168" s="32"/>
      <c r="G40168" s="32"/>
      <c r="I40168" s="7"/>
      <c r="J40168" s="7"/>
      <c r="K40168" s="7"/>
      <c r="N40168" s="7"/>
    </row>
    <row r="40169" spans="4:14" s="1" customFormat="1">
      <c r="D40169" s="32"/>
      <c r="G40169" s="32"/>
      <c r="I40169" s="7"/>
      <c r="J40169" s="7"/>
      <c r="K40169" s="7"/>
      <c r="N40169" s="7"/>
    </row>
    <row r="40170" spans="4:14" s="1" customFormat="1">
      <c r="D40170" s="32"/>
      <c r="G40170" s="32"/>
      <c r="I40170" s="7"/>
      <c r="J40170" s="7"/>
      <c r="K40170" s="7"/>
      <c r="N40170" s="7"/>
    </row>
    <row r="40171" spans="4:14" s="1" customFormat="1">
      <c r="D40171" s="32"/>
      <c r="G40171" s="32"/>
      <c r="I40171" s="7"/>
      <c r="J40171" s="7"/>
      <c r="K40171" s="7"/>
      <c r="N40171" s="7"/>
    </row>
    <row r="40172" spans="4:14" s="1" customFormat="1">
      <c r="D40172" s="32"/>
      <c r="G40172" s="32"/>
      <c r="I40172" s="7"/>
      <c r="J40172" s="7"/>
      <c r="K40172" s="7"/>
      <c r="N40172" s="7"/>
    </row>
    <row r="40173" spans="4:14" s="1" customFormat="1">
      <c r="D40173" s="32"/>
      <c r="G40173" s="32"/>
      <c r="I40173" s="7"/>
      <c r="J40173" s="7"/>
      <c r="K40173" s="7"/>
      <c r="N40173" s="7"/>
    </row>
    <row r="40174" spans="4:14" s="1" customFormat="1">
      <c r="D40174" s="32"/>
      <c r="G40174" s="32"/>
      <c r="I40174" s="7"/>
      <c r="J40174" s="7"/>
      <c r="K40174" s="7"/>
      <c r="N40174" s="7"/>
    </row>
    <row r="40175" spans="4:14" s="1" customFormat="1">
      <c r="D40175" s="32"/>
      <c r="G40175" s="32"/>
      <c r="I40175" s="7"/>
      <c r="J40175" s="7"/>
      <c r="K40175" s="7"/>
      <c r="N40175" s="7"/>
    </row>
    <row r="40176" spans="4:14" s="1" customFormat="1">
      <c r="D40176" s="32"/>
      <c r="G40176" s="32"/>
      <c r="I40176" s="7"/>
      <c r="J40176" s="7"/>
      <c r="K40176" s="7"/>
      <c r="N40176" s="7"/>
    </row>
    <row r="40177" spans="4:14" s="1" customFormat="1">
      <c r="D40177" s="32"/>
      <c r="G40177" s="32"/>
      <c r="I40177" s="7"/>
      <c r="J40177" s="7"/>
      <c r="K40177" s="7"/>
      <c r="N40177" s="7"/>
    </row>
    <row r="40178" spans="4:14" s="1" customFormat="1">
      <c r="D40178" s="32"/>
      <c r="G40178" s="32"/>
      <c r="I40178" s="7"/>
      <c r="J40178" s="7"/>
      <c r="K40178" s="7"/>
      <c r="N40178" s="7"/>
    </row>
    <row r="40179" spans="4:14" s="1" customFormat="1">
      <c r="D40179" s="32"/>
      <c r="G40179" s="32"/>
      <c r="I40179" s="7"/>
      <c r="J40179" s="7"/>
      <c r="K40179" s="7"/>
      <c r="N40179" s="7"/>
    </row>
    <row r="40180" spans="4:14" s="1" customFormat="1">
      <c r="D40180" s="32"/>
      <c r="G40180" s="32"/>
      <c r="I40180" s="7"/>
      <c r="J40180" s="7"/>
      <c r="K40180" s="7"/>
      <c r="N40180" s="7"/>
    </row>
    <row r="40181" spans="4:14" s="1" customFormat="1">
      <c r="D40181" s="32"/>
      <c r="G40181" s="32"/>
      <c r="I40181" s="7"/>
      <c r="J40181" s="7"/>
      <c r="K40181" s="7"/>
      <c r="N40181" s="7"/>
    </row>
    <row r="40182" spans="4:14" s="1" customFormat="1">
      <c r="D40182" s="32"/>
      <c r="G40182" s="32"/>
      <c r="I40182" s="7"/>
      <c r="J40182" s="7"/>
      <c r="K40182" s="7"/>
      <c r="N40182" s="7"/>
    </row>
    <row r="40183" spans="4:14" s="1" customFormat="1">
      <c r="D40183" s="32"/>
      <c r="G40183" s="32"/>
      <c r="I40183" s="7"/>
      <c r="J40183" s="7"/>
      <c r="K40183" s="7"/>
      <c r="N40183" s="7"/>
    </row>
    <row r="40184" spans="4:14" s="1" customFormat="1">
      <c r="D40184" s="32"/>
      <c r="G40184" s="32"/>
      <c r="I40184" s="7"/>
      <c r="J40184" s="7"/>
      <c r="K40184" s="7"/>
      <c r="N40184" s="7"/>
    </row>
    <row r="40185" spans="4:14" s="1" customFormat="1">
      <c r="D40185" s="32"/>
      <c r="G40185" s="32"/>
      <c r="I40185" s="7"/>
      <c r="J40185" s="7"/>
      <c r="K40185" s="7"/>
      <c r="N40185" s="7"/>
    </row>
    <row r="40186" spans="4:14" s="1" customFormat="1">
      <c r="D40186" s="32"/>
      <c r="G40186" s="32"/>
      <c r="I40186" s="7"/>
      <c r="J40186" s="7"/>
      <c r="K40186" s="7"/>
      <c r="N40186" s="7"/>
    </row>
    <row r="40187" spans="4:14" s="1" customFormat="1">
      <c r="D40187" s="32"/>
      <c r="G40187" s="32"/>
      <c r="I40187" s="7"/>
      <c r="J40187" s="7"/>
      <c r="K40187" s="7"/>
      <c r="N40187" s="7"/>
    </row>
    <row r="40188" spans="4:14" s="1" customFormat="1">
      <c r="D40188" s="32"/>
      <c r="G40188" s="32"/>
      <c r="I40188" s="7"/>
      <c r="J40188" s="7"/>
      <c r="K40188" s="7"/>
      <c r="N40188" s="7"/>
    </row>
    <row r="40189" spans="4:14" s="1" customFormat="1">
      <c r="D40189" s="32"/>
      <c r="G40189" s="32"/>
      <c r="I40189" s="7"/>
      <c r="J40189" s="7"/>
      <c r="K40189" s="7"/>
      <c r="N40189" s="7"/>
    </row>
    <row r="40190" spans="4:14" s="1" customFormat="1">
      <c r="D40190" s="32"/>
      <c r="G40190" s="32"/>
      <c r="I40190" s="7"/>
      <c r="J40190" s="7"/>
      <c r="K40190" s="7"/>
      <c r="N40190" s="7"/>
    </row>
    <row r="40191" spans="4:14" s="1" customFormat="1">
      <c r="D40191" s="32"/>
      <c r="G40191" s="32"/>
      <c r="I40191" s="7"/>
      <c r="J40191" s="7"/>
      <c r="K40191" s="7"/>
      <c r="N40191" s="7"/>
    </row>
    <row r="40192" spans="4:14" s="1" customFormat="1">
      <c r="D40192" s="32"/>
      <c r="G40192" s="32"/>
      <c r="I40192" s="7"/>
      <c r="J40192" s="7"/>
      <c r="K40192" s="7"/>
      <c r="N40192" s="7"/>
    </row>
    <row r="40193" spans="4:14" s="1" customFormat="1">
      <c r="D40193" s="32"/>
      <c r="G40193" s="32"/>
      <c r="I40193" s="7"/>
      <c r="J40193" s="7"/>
      <c r="K40193" s="7"/>
      <c r="N40193" s="7"/>
    </row>
    <row r="40194" spans="4:14" s="1" customFormat="1">
      <c r="D40194" s="32"/>
      <c r="G40194" s="32"/>
      <c r="I40194" s="7"/>
      <c r="J40194" s="7"/>
      <c r="K40194" s="7"/>
      <c r="N40194" s="7"/>
    </row>
    <row r="40195" spans="4:14" s="1" customFormat="1">
      <c r="D40195" s="32"/>
      <c r="G40195" s="32"/>
      <c r="I40195" s="7"/>
      <c r="J40195" s="7"/>
      <c r="K40195" s="7"/>
      <c r="N40195" s="7"/>
    </row>
    <row r="40196" spans="4:14" s="1" customFormat="1">
      <c r="D40196" s="32"/>
      <c r="G40196" s="32"/>
      <c r="I40196" s="7"/>
      <c r="J40196" s="7"/>
      <c r="K40196" s="7"/>
      <c r="N40196" s="7"/>
    </row>
    <row r="40197" spans="4:14" s="1" customFormat="1">
      <c r="D40197" s="32"/>
      <c r="G40197" s="32"/>
      <c r="I40197" s="7"/>
      <c r="J40197" s="7"/>
      <c r="K40197" s="7"/>
      <c r="N40197" s="7"/>
    </row>
    <row r="40198" spans="4:14" s="1" customFormat="1">
      <c r="D40198" s="32"/>
      <c r="G40198" s="32"/>
      <c r="I40198" s="7"/>
      <c r="J40198" s="7"/>
      <c r="K40198" s="7"/>
      <c r="N40198" s="7"/>
    </row>
    <row r="40199" spans="4:14" s="1" customFormat="1">
      <c r="D40199" s="32"/>
      <c r="G40199" s="32"/>
      <c r="I40199" s="7"/>
      <c r="J40199" s="7"/>
      <c r="K40199" s="7"/>
      <c r="N40199" s="7"/>
    </row>
    <row r="40200" spans="4:14" s="1" customFormat="1">
      <c r="D40200" s="32"/>
      <c r="G40200" s="32"/>
      <c r="I40200" s="7"/>
      <c r="J40200" s="7"/>
      <c r="K40200" s="7"/>
      <c r="N40200" s="7"/>
    </row>
    <row r="40201" spans="4:14" s="1" customFormat="1">
      <c r="D40201" s="32"/>
      <c r="G40201" s="32"/>
      <c r="I40201" s="7"/>
      <c r="J40201" s="7"/>
      <c r="K40201" s="7"/>
      <c r="N40201" s="7"/>
    </row>
    <row r="40202" spans="4:14" s="1" customFormat="1">
      <c r="D40202" s="32"/>
      <c r="G40202" s="32"/>
      <c r="I40202" s="7"/>
      <c r="J40202" s="7"/>
      <c r="K40202" s="7"/>
      <c r="N40202" s="7"/>
    </row>
    <row r="40203" spans="4:14" s="1" customFormat="1">
      <c r="D40203" s="32"/>
      <c r="G40203" s="32"/>
      <c r="I40203" s="7"/>
      <c r="J40203" s="7"/>
      <c r="K40203" s="7"/>
      <c r="N40203" s="7"/>
    </row>
    <row r="40204" spans="4:14" s="1" customFormat="1">
      <c r="D40204" s="32"/>
      <c r="G40204" s="32"/>
      <c r="I40204" s="7"/>
      <c r="J40204" s="7"/>
      <c r="K40204" s="7"/>
      <c r="N40204" s="7"/>
    </row>
    <row r="40205" spans="4:14" s="1" customFormat="1">
      <c r="D40205" s="32"/>
      <c r="G40205" s="32"/>
      <c r="I40205" s="7"/>
      <c r="J40205" s="7"/>
      <c r="K40205" s="7"/>
      <c r="N40205" s="7"/>
    </row>
    <row r="40206" spans="4:14" s="1" customFormat="1">
      <c r="D40206" s="32"/>
      <c r="G40206" s="32"/>
      <c r="I40206" s="7"/>
      <c r="J40206" s="7"/>
      <c r="K40206" s="7"/>
      <c r="N40206" s="7"/>
    </row>
    <row r="40207" spans="4:14" s="1" customFormat="1">
      <c r="D40207" s="32"/>
      <c r="G40207" s="32"/>
      <c r="I40207" s="7"/>
      <c r="J40207" s="7"/>
      <c r="K40207" s="7"/>
      <c r="N40207" s="7"/>
    </row>
    <row r="40208" spans="4:14" s="1" customFormat="1">
      <c r="D40208" s="32"/>
      <c r="G40208" s="32"/>
      <c r="I40208" s="7"/>
      <c r="J40208" s="7"/>
      <c r="K40208" s="7"/>
      <c r="N40208" s="7"/>
    </row>
    <row r="40209" spans="4:14" s="1" customFormat="1">
      <c r="D40209" s="32"/>
      <c r="G40209" s="32"/>
      <c r="I40209" s="7"/>
      <c r="J40209" s="7"/>
      <c r="K40209" s="7"/>
      <c r="N40209" s="7"/>
    </row>
    <row r="40210" spans="4:14" s="1" customFormat="1">
      <c r="D40210" s="32"/>
      <c r="G40210" s="32"/>
      <c r="I40210" s="7"/>
      <c r="J40210" s="7"/>
      <c r="K40210" s="7"/>
      <c r="N40210" s="7"/>
    </row>
    <row r="40211" spans="4:14" s="1" customFormat="1">
      <c r="D40211" s="32"/>
      <c r="G40211" s="32"/>
      <c r="I40211" s="7"/>
      <c r="J40211" s="7"/>
      <c r="K40211" s="7"/>
      <c r="N40211" s="7"/>
    </row>
    <row r="40212" spans="4:14" s="1" customFormat="1">
      <c r="D40212" s="32"/>
      <c r="G40212" s="32"/>
      <c r="I40212" s="7"/>
      <c r="J40212" s="7"/>
      <c r="K40212" s="7"/>
      <c r="N40212" s="7"/>
    </row>
    <row r="40213" spans="4:14" s="1" customFormat="1">
      <c r="D40213" s="32"/>
      <c r="G40213" s="32"/>
      <c r="I40213" s="7"/>
      <c r="J40213" s="7"/>
      <c r="K40213" s="7"/>
      <c r="N40213" s="7"/>
    </row>
    <row r="40214" spans="4:14" s="1" customFormat="1">
      <c r="D40214" s="32"/>
      <c r="G40214" s="32"/>
      <c r="I40214" s="7"/>
      <c r="J40214" s="7"/>
      <c r="K40214" s="7"/>
      <c r="N40214" s="7"/>
    </row>
    <row r="40215" spans="4:14" s="1" customFormat="1">
      <c r="D40215" s="32"/>
      <c r="G40215" s="32"/>
      <c r="I40215" s="7"/>
      <c r="J40215" s="7"/>
      <c r="K40215" s="7"/>
      <c r="N40215" s="7"/>
    </row>
    <row r="40216" spans="4:14" s="1" customFormat="1">
      <c r="D40216" s="32"/>
      <c r="G40216" s="32"/>
      <c r="I40216" s="7"/>
      <c r="J40216" s="7"/>
      <c r="K40216" s="7"/>
      <c r="N40216" s="7"/>
    </row>
    <row r="40217" spans="4:14" s="1" customFormat="1">
      <c r="D40217" s="32"/>
      <c r="G40217" s="32"/>
      <c r="I40217" s="7"/>
      <c r="J40217" s="7"/>
      <c r="K40217" s="7"/>
      <c r="N40217" s="7"/>
    </row>
    <row r="40218" spans="4:14" s="1" customFormat="1">
      <c r="D40218" s="32"/>
      <c r="G40218" s="32"/>
      <c r="I40218" s="7"/>
      <c r="J40218" s="7"/>
      <c r="K40218" s="7"/>
      <c r="N40218" s="7"/>
    </row>
    <row r="40219" spans="4:14" s="1" customFormat="1">
      <c r="D40219" s="32"/>
      <c r="G40219" s="32"/>
      <c r="I40219" s="7"/>
      <c r="J40219" s="7"/>
      <c r="K40219" s="7"/>
      <c r="N40219" s="7"/>
    </row>
    <row r="40220" spans="4:14" s="1" customFormat="1">
      <c r="D40220" s="32"/>
      <c r="G40220" s="32"/>
      <c r="I40220" s="7"/>
      <c r="J40220" s="7"/>
      <c r="K40220" s="7"/>
      <c r="N40220" s="7"/>
    </row>
    <row r="40221" spans="4:14" s="1" customFormat="1">
      <c r="D40221" s="32"/>
      <c r="G40221" s="32"/>
      <c r="I40221" s="7"/>
      <c r="J40221" s="7"/>
      <c r="K40221" s="7"/>
      <c r="N40221" s="7"/>
    </row>
    <row r="40222" spans="4:14" s="1" customFormat="1">
      <c r="D40222" s="32"/>
      <c r="G40222" s="32"/>
      <c r="I40222" s="7"/>
      <c r="J40222" s="7"/>
      <c r="K40222" s="7"/>
      <c r="N40222" s="7"/>
    </row>
    <row r="40223" spans="4:14" s="1" customFormat="1">
      <c r="D40223" s="32"/>
      <c r="G40223" s="32"/>
      <c r="I40223" s="7"/>
      <c r="J40223" s="7"/>
      <c r="K40223" s="7"/>
      <c r="N40223" s="7"/>
    </row>
    <row r="40224" spans="4:14" s="1" customFormat="1">
      <c r="D40224" s="32"/>
      <c r="G40224" s="32"/>
      <c r="I40224" s="7"/>
      <c r="J40224" s="7"/>
      <c r="K40224" s="7"/>
      <c r="N40224" s="7"/>
    </row>
    <row r="40225" spans="4:14" s="1" customFormat="1">
      <c r="D40225" s="32"/>
      <c r="G40225" s="32"/>
      <c r="I40225" s="7"/>
      <c r="J40225" s="7"/>
      <c r="K40225" s="7"/>
      <c r="N40225" s="7"/>
    </row>
    <row r="40226" spans="4:14" s="1" customFormat="1">
      <c r="D40226" s="32"/>
      <c r="G40226" s="32"/>
      <c r="I40226" s="7"/>
      <c r="J40226" s="7"/>
      <c r="K40226" s="7"/>
      <c r="N40226" s="7"/>
    </row>
    <row r="40227" spans="4:14" s="1" customFormat="1">
      <c r="D40227" s="32"/>
      <c r="G40227" s="32"/>
      <c r="I40227" s="7"/>
      <c r="J40227" s="7"/>
      <c r="K40227" s="7"/>
      <c r="N40227" s="7"/>
    </row>
    <row r="40228" spans="4:14" s="1" customFormat="1">
      <c r="D40228" s="32"/>
      <c r="G40228" s="32"/>
      <c r="I40228" s="7"/>
      <c r="J40228" s="7"/>
      <c r="K40228" s="7"/>
      <c r="N40228" s="7"/>
    </row>
    <row r="40229" spans="4:14" s="1" customFormat="1">
      <c r="D40229" s="32"/>
      <c r="G40229" s="32"/>
      <c r="I40229" s="7"/>
      <c r="J40229" s="7"/>
      <c r="K40229" s="7"/>
      <c r="N40229" s="7"/>
    </row>
    <row r="40230" spans="4:14" s="1" customFormat="1">
      <c r="D40230" s="32"/>
      <c r="G40230" s="32"/>
      <c r="I40230" s="7"/>
      <c r="J40230" s="7"/>
      <c r="K40230" s="7"/>
      <c r="N40230" s="7"/>
    </row>
    <row r="40231" spans="4:14" s="1" customFormat="1">
      <c r="D40231" s="32"/>
      <c r="G40231" s="32"/>
      <c r="I40231" s="7"/>
      <c r="J40231" s="7"/>
      <c r="K40231" s="7"/>
      <c r="N40231" s="7"/>
    </row>
    <row r="40232" spans="4:14" s="1" customFormat="1">
      <c r="D40232" s="32"/>
      <c r="G40232" s="32"/>
      <c r="I40232" s="7"/>
      <c r="J40232" s="7"/>
      <c r="K40232" s="7"/>
      <c r="N40232" s="7"/>
    </row>
    <row r="40233" spans="4:14" s="1" customFormat="1">
      <c r="D40233" s="32"/>
      <c r="G40233" s="32"/>
      <c r="I40233" s="7"/>
      <c r="J40233" s="7"/>
      <c r="K40233" s="7"/>
      <c r="N40233" s="7"/>
    </row>
    <row r="40234" spans="4:14" s="1" customFormat="1">
      <c r="D40234" s="32"/>
      <c r="G40234" s="32"/>
      <c r="I40234" s="7"/>
      <c r="J40234" s="7"/>
      <c r="K40234" s="7"/>
      <c r="N40234" s="7"/>
    </row>
    <row r="40235" spans="4:14" s="1" customFormat="1">
      <c r="D40235" s="32"/>
      <c r="G40235" s="32"/>
      <c r="I40235" s="7"/>
      <c r="J40235" s="7"/>
      <c r="K40235" s="7"/>
      <c r="N40235" s="7"/>
    </row>
    <row r="40236" spans="4:14" s="1" customFormat="1">
      <c r="D40236" s="32"/>
      <c r="G40236" s="32"/>
      <c r="I40236" s="7"/>
      <c r="J40236" s="7"/>
      <c r="K40236" s="7"/>
      <c r="N40236" s="7"/>
    </row>
    <row r="40237" spans="4:14" s="1" customFormat="1">
      <c r="D40237" s="32"/>
      <c r="G40237" s="32"/>
      <c r="I40237" s="7"/>
      <c r="J40237" s="7"/>
      <c r="K40237" s="7"/>
      <c r="N40237" s="7"/>
    </row>
    <row r="40238" spans="4:14" s="1" customFormat="1">
      <c r="D40238" s="32"/>
      <c r="G40238" s="32"/>
      <c r="I40238" s="7"/>
      <c r="J40238" s="7"/>
      <c r="K40238" s="7"/>
      <c r="N40238" s="7"/>
    </row>
    <row r="40239" spans="4:14" s="1" customFormat="1">
      <c r="D40239" s="32"/>
      <c r="G40239" s="32"/>
      <c r="I40239" s="7"/>
      <c r="J40239" s="7"/>
      <c r="K40239" s="7"/>
      <c r="N40239" s="7"/>
    </row>
    <row r="40240" spans="4:14" s="1" customFormat="1">
      <c r="D40240" s="32"/>
      <c r="G40240" s="32"/>
      <c r="I40240" s="7"/>
      <c r="J40240" s="7"/>
      <c r="K40240" s="7"/>
      <c r="N40240" s="7"/>
    </row>
    <row r="40241" spans="4:14" s="1" customFormat="1">
      <c r="D40241" s="32"/>
      <c r="G40241" s="32"/>
      <c r="I40241" s="7"/>
      <c r="J40241" s="7"/>
      <c r="K40241" s="7"/>
      <c r="N40241" s="7"/>
    </row>
    <row r="40242" spans="4:14" s="1" customFormat="1">
      <c r="D40242" s="32"/>
      <c r="G40242" s="32"/>
      <c r="I40242" s="7"/>
      <c r="J40242" s="7"/>
      <c r="K40242" s="7"/>
      <c r="N40242" s="7"/>
    </row>
    <row r="40243" spans="4:14" s="1" customFormat="1">
      <c r="D40243" s="32"/>
      <c r="G40243" s="32"/>
      <c r="I40243" s="7"/>
      <c r="J40243" s="7"/>
      <c r="K40243" s="7"/>
      <c r="N40243" s="7"/>
    </row>
    <row r="40244" spans="4:14" s="1" customFormat="1">
      <c r="D40244" s="32"/>
      <c r="G40244" s="32"/>
      <c r="I40244" s="7"/>
      <c r="J40244" s="7"/>
      <c r="K40244" s="7"/>
      <c r="N40244" s="7"/>
    </row>
    <row r="40245" spans="4:14" s="1" customFormat="1">
      <c r="D40245" s="32"/>
      <c r="G40245" s="32"/>
      <c r="I40245" s="7"/>
      <c r="J40245" s="7"/>
      <c r="K40245" s="7"/>
      <c r="N40245" s="7"/>
    </row>
    <row r="40246" spans="4:14" s="1" customFormat="1">
      <c r="D40246" s="32"/>
      <c r="G40246" s="32"/>
      <c r="I40246" s="7"/>
      <c r="J40246" s="7"/>
      <c r="K40246" s="7"/>
      <c r="N40246" s="7"/>
    </row>
    <row r="40247" spans="4:14" s="1" customFormat="1">
      <c r="D40247" s="32"/>
      <c r="G40247" s="32"/>
      <c r="I40247" s="7"/>
      <c r="J40247" s="7"/>
      <c r="K40247" s="7"/>
      <c r="N40247" s="7"/>
    </row>
    <row r="40248" spans="4:14" s="1" customFormat="1">
      <c r="D40248" s="32"/>
      <c r="G40248" s="32"/>
      <c r="I40248" s="7"/>
      <c r="J40248" s="7"/>
      <c r="K40248" s="7"/>
      <c r="N40248" s="7"/>
    </row>
    <row r="40249" spans="4:14" s="1" customFormat="1">
      <c r="D40249" s="32"/>
      <c r="G40249" s="32"/>
      <c r="I40249" s="7"/>
      <c r="J40249" s="7"/>
      <c r="K40249" s="7"/>
      <c r="N40249" s="7"/>
    </row>
    <row r="40250" spans="4:14" s="1" customFormat="1">
      <c r="D40250" s="32"/>
      <c r="G40250" s="32"/>
      <c r="I40250" s="7"/>
      <c r="J40250" s="7"/>
      <c r="K40250" s="7"/>
      <c r="N40250" s="7"/>
    </row>
    <row r="40251" spans="4:14" s="1" customFormat="1">
      <c r="D40251" s="32"/>
      <c r="G40251" s="32"/>
      <c r="I40251" s="7"/>
      <c r="J40251" s="7"/>
      <c r="K40251" s="7"/>
      <c r="N40251" s="7"/>
    </row>
    <row r="40252" spans="4:14" s="1" customFormat="1">
      <c r="D40252" s="32"/>
      <c r="G40252" s="32"/>
      <c r="I40252" s="7"/>
      <c r="J40252" s="7"/>
      <c r="K40252" s="7"/>
      <c r="N40252" s="7"/>
    </row>
    <row r="40253" spans="4:14" s="1" customFormat="1">
      <c r="D40253" s="32"/>
      <c r="G40253" s="32"/>
      <c r="I40253" s="7"/>
      <c r="J40253" s="7"/>
      <c r="K40253" s="7"/>
      <c r="N40253" s="7"/>
    </row>
    <row r="40254" spans="4:14" s="1" customFormat="1">
      <c r="D40254" s="32"/>
      <c r="G40254" s="32"/>
      <c r="I40254" s="7"/>
      <c r="J40254" s="7"/>
      <c r="K40254" s="7"/>
      <c r="N40254" s="7"/>
    </row>
    <row r="40255" spans="4:14" s="1" customFormat="1">
      <c r="D40255" s="32"/>
      <c r="G40255" s="32"/>
      <c r="I40255" s="7"/>
      <c r="J40255" s="7"/>
      <c r="K40255" s="7"/>
      <c r="N40255" s="7"/>
    </row>
    <row r="40256" spans="4:14" s="1" customFormat="1">
      <c r="D40256" s="32"/>
      <c r="G40256" s="32"/>
      <c r="I40256" s="7"/>
      <c r="J40256" s="7"/>
      <c r="K40256" s="7"/>
      <c r="N40256" s="7"/>
    </row>
    <row r="40257" spans="4:14" s="1" customFormat="1">
      <c r="D40257" s="32"/>
      <c r="G40257" s="32"/>
      <c r="I40257" s="7"/>
      <c r="J40257" s="7"/>
      <c r="K40257" s="7"/>
      <c r="N40257" s="7"/>
    </row>
    <row r="40258" spans="4:14" s="1" customFormat="1">
      <c r="D40258" s="32"/>
      <c r="G40258" s="32"/>
      <c r="I40258" s="7"/>
      <c r="J40258" s="7"/>
      <c r="K40258" s="7"/>
      <c r="N40258" s="7"/>
    </row>
    <row r="40259" spans="4:14" s="1" customFormat="1">
      <c r="D40259" s="32"/>
      <c r="G40259" s="32"/>
      <c r="I40259" s="7"/>
      <c r="J40259" s="7"/>
      <c r="K40259" s="7"/>
      <c r="N40259" s="7"/>
    </row>
    <row r="40260" spans="4:14" s="1" customFormat="1">
      <c r="D40260" s="32"/>
      <c r="G40260" s="32"/>
      <c r="I40260" s="7"/>
      <c r="J40260" s="7"/>
      <c r="K40260" s="7"/>
      <c r="N40260" s="7"/>
    </row>
    <row r="40261" spans="4:14" s="1" customFormat="1">
      <c r="D40261" s="32"/>
      <c r="G40261" s="32"/>
      <c r="I40261" s="7"/>
      <c r="J40261" s="7"/>
      <c r="K40261" s="7"/>
      <c r="N40261" s="7"/>
    </row>
    <row r="40262" spans="4:14" s="1" customFormat="1">
      <c r="D40262" s="32"/>
      <c r="G40262" s="32"/>
      <c r="I40262" s="7"/>
      <c r="J40262" s="7"/>
      <c r="K40262" s="7"/>
      <c r="N40262" s="7"/>
    </row>
    <row r="40263" spans="4:14" s="1" customFormat="1">
      <c r="D40263" s="32"/>
      <c r="G40263" s="32"/>
      <c r="I40263" s="7"/>
      <c r="J40263" s="7"/>
      <c r="K40263" s="7"/>
      <c r="N40263" s="7"/>
    </row>
    <row r="40264" spans="4:14" s="1" customFormat="1">
      <c r="D40264" s="32"/>
      <c r="G40264" s="32"/>
      <c r="I40264" s="7"/>
      <c r="J40264" s="7"/>
      <c r="K40264" s="7"/>
      <c r="N40264" s="7"/>
    </row>
    <row r="40265" spans="4:14" s="1" customFormat="1">
      <c r="D40265" s="32"/>
      <c r="G40265" s="32"/>
      <c r="I40265" s="7"/>
      <c r="J40265" s="7"/>
      <c r="K40265" s="7"/>
      <c r="N40265" s="7"/>
    </row>
    <row r="40266" spans="4:14" s="1" customFormat="1">
      <c r="D40266" s="32"/>
      <c r="G40266" s="32"/>
      <c r="I40266" s="7"/>
      <c r="J40266" s="7"/>
      <c r="K40266" s="7"/>
      <c r="N40266" s="7"/>
    </row>
    <row r="40267" spans="4:14" s="1" customFormat="1">
      <c r="D40267" s="32"/>
      <c r="G40267" s="32"/>
      <c r="I40267" s="7"/>
      <c r="J40267" s="7"/>
      <c r="K40267" s="7"/>
      <c r="N40267" s="7"/>
    </row>
    <row r="40268" spans="4:14" s="1" customFormat="1">
      <c r="D40268" s="32"/>
      <c r="G40268" s="32"/>
      <c r="I40268" s="7"/>
      <c r="J40268" s="7"/>
      <c r="K40268" s="7"/>
      <c r="N40268" s="7"/>
    </row>
    <row r="40269" spans="4:14" s="1" customFormat="1">
      <c r="D40269" s="32"/>
      <c r="G40269" s="32"/>
      <c r="I40269" s="7"/>
      <c r="J40269" s="7"/>
      <c r="K40269" s="7"/>
      <c r="N40269" s="7"/>
    </row>
    <row r="40270" spans="4:14" s="1" customFormat="1">
      <c r="D40270" s="32"/>
      <c r="G40270" s="32"/>
      <c r="I40270" s="7"/>
      <c r="J40270" s="7"/>
      <c r="K40270" s="7"/>
      <c r="N40270" s="7"/>
    </row>
    <row r="40271" spans="4:14" s="1" customFormat="1">
      <c r="D40271" s="32"/>
      <c r="G40271" s="32"/>
      <c r="I40271" s="7"/>
      <c r="J40271" s="7"/>
      <c r="K40271" s="7"/>
      <c r="N40271" s="7"/>
    </row>
    <row r="40272" spans="4:14" s="1" customFormat="1">
      <c r="D40272" s="32"/>
      <c r="G40272" s="32"/>
      <c r="I40272" s="7"/>
      <c r="J40272" s="7"/>
      <c r="K40272" s="7"/>
      <c r="N40272" s="7"/>
    </row>
    <row r="40273" spans="4:14" s="1" customFormat="1">
      <c r="D40273" s="32"/>
      <c r="G40273" s="32"/>
      <c r="I40273" s="7"/>
      <c r="J40273" s="7"/>
      <c r="K40273" s="7"/>
      <c r="N40273" s="7"/>
    </row>
    <row r="40274" spans="4:14" s="1" customFormat="1">
      <c r="D40274" s="32"/>
      <c r="G40274" s="32"/>
      <c r="I40274" s="7"/>
      <c r="J40274" s="7"/>
      <c r="K40274" s="7"/>
      <c r="N40274" s="7"/>
    </row>
    <row r="40275" spans="4:14" s="1" customFormat="1">
      <c r="D40275" s="32"/>
      <c r="G40275" s="32"/>
      <c r="I40275" s="7"/>
      <c r="J40275" s="7"/>
      <c r="K40275" s="7"/>
      <c r="N40275" s="7"/>
    </row>
    <row r="40276" spans="4:14" s="1" customFormat="1">
      <c r="D40276" s="32"/>
      <c r="G40276" s="32"/>
      <c r="I40276" s="7"/>
      <c r="J40276" s="7"/>
      <c r="K40276" s="7"/>
      <c r="N40276" s="7"/>
    </row>
    <row r="40277" spans="4:14" s="1" customFormat="1">
      <c r="D40277" s="32"/>
      <c r="G40277" s="32"/>
      <c r="I40277" s="7"/>
      <c r="J40277" s="7"/>
      <c r="K40277" s="7"/>
      <c r="N40277" s="7"/>
    </row>
    <row r="40278" spans="4:14" s="1" customFormat="1">
      <c r="D40278" s="32"/>
      <c r="G40278" s="32"/>
      <c r="I40278" s="7"/>
      <c r="J40278" s="7"/>
      <c r="K40278" s="7"/>
      <c r="N40278" s="7"/>
    </row>
    <row r="40279" spans="4:14" s="1" customFormat="1">
      <c r="D40279" s="32"/>
      <c r="G40279" s="32"/>
      <c r="I40279" s="7"/>
      <c r="J40279" s="7"/>
      <c r="K40279" s="7"/>
      <c r="N40279" s="7"/>
    </row>
    <row r="40280" spans="4:14" s="1" customFormat="1">
      <c r="D40280" s="32"/>
      <c r="G40280" s="32"/>
      <c r="I40280" s="7"/>
      <c r="J40280" s="7"/>
      <c r="K40280" s="7"/>
      <c r="N40280" s="7"/>
    </row>
    <row r="40281" spans="4:14" s="1" customFormat="1">
      <c r="D40281" s="32"/>
      <c r="G40281" s="32"/>
      <c r="I40281" s="7"/>
      <c r="J40281" s="7"/>
      <c r="K40281" s="7"/>
      <c r="N40281" s="7"/>
    </row>
    <row r="40282" spans="4:14" s="1" customFormat="1">
      <c r="D40282" s="32"/>
      <c r="G40282" s="32"/>
      <c r="I40282" s="7"/>
      <c r="J40282" s="7"/>
      <c r="K40282" s="7"/>
      <c r="N40282" s="7"/>
    </row>
    <row r="40283" spans="4:14" s="1" customFormat="1">
      <c r="D40283" s="32"/>
      <c r="G40283" s="32"/>
      <c r="I40283" s="7"/>
      <c r="J40283" s="7"/>
      <c r="K40283" s="7"/>
      <c r="N40283" s="7"/>
    </row>
    <row r="40284" spans="4:14" s="1" customFormat="1">
      <c r="D40284" s="32"/>
      <c r="G40284" s="32"/>
      <c r="I40284" s="7"/>
      <c r="J40284" s="7"/>
      <c r="K40284" s="7"/>
      <c r="N40284" s="7"/>
    </row>
    <row r="40285" spans="4:14" s="1" customFormat="1">
      <c r="D40285" s="32"/>
      <c r="G40285" s="32"/>
      <c r="I40285" s="7"/>
      <c r="J40285" s="7"/>
      <c r="K40285" s="7"/>
      <c r="N40285" s="7"/>
    </row>
    <row r="40286" spans="4:14" s="1" customFormat="1">
      <c r="D40286" s="32"/>
      <c r="G40286" s="32"/>
      <c r="I40286" s="7"/>
      <c r="J40286" s="7"/>
      <c r="K40286" s="7"/>
      <c r="N40286" s="7"/>
    </row>
    <row r="40287" spans="4:14" s="1" customFormat="1">
      <c r="D40287" s="32"/>
      <c r="G40287" s="32"/>
      <c r="I40287" s="7"/>
      <c r="J40287" s="7"/>
      <c r="K40287" s="7"/>
      <c r="N40287" s="7"/>
    </row>
    <row r="40288" spans="4:14" s="1" customFormat="1">
      <c r="D40288" s="32"/>
      <c r="G40288" s="32"/>
      <c r="I40288" s="7"/>
      <c r="J40288" s="7"/>
      <c r="K40288" s="7"/>
      <c r="N40288" s="7"/>
    </row>
    <row r="40289" spans="4:14" s="1" customFormat="1">
      <c r="D40289" s="32"/>
      <c r="G40289" s="32"/>
      <c r="I40289" s="7"/>
      <c r="J40289" s="7"/>
      <c r="K40289" s="7"/>
      <c r="N40289" s="7"/>
    </row>
    <row r="40290" spans="4:14" s="1" customFormat="1">
      <c r="D40290" s="32"/>
      <c r="G40290" s="32"/>
      <c r="I40290" s="7"/>
      <c r="J40290" s="7"/>
      <c r="K40290" s="7"/>
      <c r="N40290" s="7"/>
    </row>
    <row r="40291" spans="4:14" s="1" customFormat="1">
      <c r="D40291" s="32"/>
      <c r="G40291" s="32"/>
      <c r="I40291" s="7"/>
      <c r="J40291" s="7"/>
      <c r="K40291" s="7"/>
      <c r="N40291" s="7"/>
    </row>
    <row r="40292" spans="4:14" s="1" customFormat="1">
      <c r="D40292" s="32"/>
      <c r="G40292" s="32"/>
      <c r="I40292" s="7"/>
      <c r="J40292" s="7"/>
      <c r="K40292" s="7"/>
      <c r="N40292" s="7"/>
    </row>
    <row r="40293" spans="4:14" s="1" customFormat="1">
      <c r="D40293" s="32"/>
      <c r="G40293" s="32"/>
      <c r="I40293" s="7"/>
      <c r="J40293" s="7"/>
      <c r="K40293" s="7"/>
      <c r="N40293" s="7"/>
    </row>
    <row r="40294" spans="4:14" s="1" customFormat="1">
      <c r="D40294" s="32"/>
      <c r="G40294" s="32"/>
      <c r="I40294" s="7"/>
      <c r="J40294" s="7"/>
      <c r="K40294" s="7"/>
      <c r="N40294" s="7"/>
    </row>
    <row r="40295" spans="4:14" s="1" customFormat="1">
      <c r="D40295" s="32"/>
      <c r="G40295" s="32"/>
      <c r="I40295" s="7"/>
      <c r="J40295" s="7"/>
      <c r="K40295" s="7"/>
      <c r="N40295" s="7"/>
    </row>
    <row r="40296" spans="4:14" s="1" customFormat="1">
      <c r="D40296" s="32"/>
      <c r="G40296" s="32"/>
      <c r="I40296" s="7"/>
      <c r="J40296" s="7"/>
      <c r="K40296" s="7"/>
      <c r="N40296" s="7"/>
    </row>
    <row r="40297" spans="4:14" s="1" customFormat="1">
      <c r="D40297" s="32"/>
      <c r="G40297" s="32"/>
      <c r="I40297" s="7"/>
      <c r="J40297" s="7"/>
      <c r="K40297" s="7"/>
      <c r="N40297" s="7"/>
    </row>
    <row r="40298" spans="4:14" s="1" customFormat="1">
      <c r="D40298" s="32"/>
      <c r="G40298" s="32"/>
      <c r="I40298" s="7"/>
      <c r="J40298" s="7"/>
      <c r="K40298" s="7"/>
      <c r="N40298" s="7"/>
    </row>
    <row r="40299" spans="4:14" s="1" customFormat="1">
      <c r="D40299" s="32"/>
      <c r="G40299" s="32"/>
      <c r="I40299" s="7"/>
      <c r="J40299" s="7"/>
      <c r="K40299" s="7"/>
      <c r="N40299" s="7"/>
    </row>
    <row r="40300" spans="4:14" s="1" customFormat="1">
      <c r="D40300" s="32"/>
      <c r="G40300" s="32"/>
      <c r="I40300" s="7"/>
      <c r="J40300" s="7"/>
      <c r="K40300" s="7"/>
      <c r="N40300" s="7"/>
    </row>
    <row r="40301" spans="4:14" s="1" customFormat="1">
      <c r="D40301" s="32"/>
      <c r="G40301" s="32"/>
      <c r="I40301" s="7"/>
      <c r="J40301" s="7"/>
      <c r="K40301" s="7"/>
      <c r="N40301" s="7"/>
    </row>
    <row r="40302" spans="4:14" s="1" customFormat="1">
      <c r="D40302" s="32"/>
      <c r="G40302" s="32"/>
      <c r="I40302" s="7"/>
      <c r="J40302" s="7"/>
      <c r="K40302" s="7"/>
      <c r="N40302" s="7"/>
    </row>
    <row r="40303" spans="4:14" s="1" customFormat="1">
      <c r="D40303" s="32"/>
      <c r="G40303" s="32"/>
      <c r="I40303" s="7"/>
      <c r="J40303" s="7"/>
      <c r="K40303" s="7"/>
      <c r="N40303" s="7"/>
    </row>
    <row r="40304" spans="4:14" s="1" customFormat="1">
      <c r="D40304" s="32"/>
      <c r="G40304" s="32"/>
      <c r="I40304" s="7"/>
      <c r="J40304" s="7"/>
      <c r="K40304" s="7"/>
      <c r="N40304" s="7"/>
    </row>
    <row r="40305" spans="4:14" s="1" customFormat="1">
      <c r="D40305" s="32"/>
      <c r="G40305" s="32"/>
      <c r="I40305" s="7"/>
      <c r="J40305" s="7"/>
      <c r="K40305" s="7"/>
      <c r="N40305" s="7"/>
    </row>
    <row r="40306" spans="4:14" s="1" customFormat="1">
      <c r="D40306" s="32"/>
      <c r="G40306" s="32"/>
      <c r="I40306" s="7"/>
      <c r="J40306" s="7"/>
      <c r="K40306" s="7"/>
      <c r="N40306" s="7"/>
    </row>
    <row r="40307" spans="4:14" s="1" customFormat="1">
      <c r="D40307" s="32"/>
      <c r="G40307" s="32"/>
      <c r="I40307" s="7"/>
      <c r="J40307" s="7"/>
      <c r="K40307" s="7"/>
      <c r="N40307" s="7"/>
    </row>
    <row r="40308" spans="4:14" s="1" customFormat="1">
      <c r="D40308" s="32"/>
      <c r="G40308" s="32"/>
      <c r="I40308" s="7"/>
      <c r="J40308" s="7"/>
      <c r="K40308" s="7"/>
      <c r="N40308" s="7"/>
    </row>
    <row r="40309" spans="4:14" s="1" customFormat="1">
      <c r="D40309" s="32"/>
      <c r="G40309" s="32"/>
      <c r="I40309" s="7"/>
      <c r="J40309" s="7"/>
      <c r="K40309" s="7"/>
      <c r="N40309" s="7"/>
    </row>
    <row r="40310" spans="4:14" s="1" customFormat="1">
      <c r="D40310" s="32"/>
      <c r="G40310" s="32"/>
      <c r="I40310" s="7"/>
      <c r="J40310" s="7"/>
      <c r="K40310" s="7"/>
      <c r="N40310" s="7"/>
    </row>
    <row r="40311" spans="4:14" s="1" customFormat="1">
      <c r="D40311" s="32"/>
      <c r="G40311" s="32"/>
      <c r="I40311" s="7"/>
      <c r="J40311" s="7"/>
      <c r="K40311" s="7"/>
      <c r="N40311" s="7"/>
    </row>
    <row r="40312" spans="4:14" s="1" customFormat="1">
      <c r="D40312" s="32"/>
      <c r="G40312" s="32"/>
      <c r="I40312" s="7"/>
      <c r="J40312" s="7"/>
      <c r="K40312" s="7"/>
      <c r="N40312" s="7"/>
    </row>
    <row r="40313" spans="4:14" s="1" customFormat="1">
      <c r="D40313" s="32"/>
      <c r="G40313" s="32"/>
      <c r="I40313" s="7"/>
      <c r="J40313" s="7"/>
      <c r="K40313" s="7"/>
      <c r="N40313" s="7"/>
    </row>
    <row r="40314" spans="4:14" s="1" customFormat="1">
      <c r="D40314" s="32"/>
      <c r="G40314" s="32"/>
      <c r="I40314" s="7"/>
      <c r="J40314" s="7"/>
      <c r="K40314" s="7"/>
      <c r="N40314" s="7"/>
    </row>
    <row r="40315" spans="4:14" s="1" customFormat="1">
      <c r="D40315" s="32"/>
      <c r="G40315" s="32"/>
      <c r="I40315" s="7"/>
      <c r="J40315" s="7"/>
      <c r="K40315" s="7"/>
      <c r="N40315" s="7"/>
    </row>
    <row r="40316" spans="4:14" s="1" customFormat="1">
      <c r="D40316" s="32"/>
      <c r="G40316" s="32"/>
      <c r="I40316" s="7"/>
      <c r="J40316" s="7"/>
      <c r="K40316" s="7"/>
      <c r="N40316" s="7"/>
    </row>
    <row r="40317" spans="4:14" s="1" customFormat="1">
      <c r="D40317" s="32"/>
      <c r="G40317" s="32"/>
      <c r="I40317" s="7"/>
      <c r="J40317" s="7"/>
      <c r="K40317" s="7"/>
      <c r="N40317" s="7"/>
    </row>
    <row r="40318" spans="4:14" s="1" customFormat="1">
      <c r="D40318" s="32"/>
      <c r="G40318" s="32"/>
      <c r="I40318" s="7"/>
      <c r="J40318" s="7"/>
      <c r="K40318" s="7"/>
      <c r="N40318" s="7"/>
    </row>
    <row r="40319" spans="4:14" s="1" customFormat="1">
      <c r="D40319" s="32"/>
      <c r="G40319" s="32"/>
      <c r="I40319" s="7"/>
      <c r="J40319" s="7"/>
      <c r="K40319" s="7"/>
      <c r="N40319" s="7"/>
    </row>
    <row r="40320" spans="4:14" s="1" customFormat="1">
      <c r="D40320" s="32"/>
      <c r="G40320" s="32"/>
      <c r="I40320" s="7"/>
      <c r="J40320" s="7"/>
      <c r="K40320" s="7"/>
      <c r="N40320" s="7"/>
    </row>
    <row r="40321" spans="4:14" s="1" customFormat="1">
      <c r="D40321" s="32"/>
      <c r="G40321" s="32"/>
      <c r="I40321" s="7"/>
      <c r="J40321" s="7"/>
      <c r="K40321" s="7"/>
      <c r="N40321" s="7"/>
    </row>
    <row r="40322" spans="4:14" s="1" customFormat="1">
      <c r="D40322" s="32"/>
      <c r="G40322" s="32"/>
      <c r="I40322" s="7"/>
      <c r="J40322" s="7"/>
      <c r="K40322" s="7"/>
      <c r="N40322" s="7"/>
    </row>
    <row r="40323" spans="4:14" s="1" customFormat="1">
      <c r="D40323" s="32"/>
      <c r="G40323" s="32"/>
      <c r="I40323" s="7"/>
      <c r="J40323" s="7"/>
      <c r="K40323" s="7"/>
      <c r="N40323" s="7"/>
    </row>
    <row r="40324" spans="4:14" s="1" customFormat="1">
      <c r="D40324" s="32"/>
      <c r="G40324" s="32"/>
      <c r="I40324" s="7"/>
      <c r="J40324" s="7"/>
      <c r="K40324" s="7"/>
      <c r="N40324" s="7"/>
    </row>
    <row r="40325" spans="4:14" s="1" customFormat="1">
      <c r="D40325" s="32"/>
      <c r="G40325" s="32"/>
      <c r="I40325" s="7"/>
      <c r="J40325" s="7"/>
      <c r="K40325" s="7"/>
      <c r="N40325" s="7"/>
    </row>
    <row r="40326" spans="4:14" s="1" customFormat="1">
      <c r="D40326" s="32"/>
      <c r="G40326" s="32"/>
      <c r="I40326" s="7"/>
      <c r="J40326" s="7"/>
      <c r="K40326" s="7"/>
      <c r="N40326" s="7"/>
    </row>
    <row r="40327" spans="4:14" s="1" customFormat="1">
      <c r="D40327" s="32"/>
      <c r="G40327" s="32"/>
      <c r="I40327" s="7"/>
      <c r="J40327" s="7"/>
      <c r="K40327" s="7"/>
      <c r="N40327" s="7"/>
    </row>
    <row r="40328" spans="4:14" s="1" customFormat="1">
      <c r="D40328" s="32"/>
      <c r="G40328" s="32"/>
      <c r="I40328" s="7"/>
      <c r="J40328" s="7"/>
      <c r="K40328" s="7"/>
      <c r="N40328" s="7"/>
    </row>
    <row r="40329" spans="4:14" s="1" customFormat="1">
      <c r="D40329" s="32"/>
      <c r="G40329" s="32"/>
      <c r="I40329" s="7"/>
      <c r="J40329" s="7"/>
      <c r="K40329" s="7"/>
      <c r="N40329" s="7"/>
    </row>
    <row r="40330" spans="4:14" s="1" customFormat="1">
      <c r="D40330" s="32"/>
      <c r="G40330" s="32"/>
      <c r="I40330" s="7"/>
      <c r="J40330" s="7"/>
      <c r="K40330" s="7"/>
      <c r="N40330" s="7"/>
    </row>
    <row r="40331" spans="4:14" s="1" customFormat="1">
      <c r="D40331" s="32"/>
      <c r="G40331" s="32"/>
      <c r="I40331" s="7"/>
      <c r="J40331" s="7"/>
      <c r="K40331" s="7"/>
      <c r="N40331" s="7"/>
    </row>
    <row r="40332" spans="4:14" s="1" customFormat="1">
      <c r="D40332" s="32"/>
      <c r="G40332" s="32"/>
      <c r="I40332" s="7"/>
      <c r="J40332" s="7"/>
      <c r="K40332" s="7"/>
      <c r="N40332" s="7"/>
    </row>
    <row r="40333" spans="4:14" s="1" customFormat="1">
      <c r="D40333" s="32"/>
      <c r="G40333" s="32"/>
      <c r="I40333" s="7"/>
      <c r="J40333" s="7"/>
      <c r="K40333" s="7"/>
      <c r="N40333" s="7"/>
    </row>
    <row r="40334" spans="4:14" s="1" customFormat="1">
      <c r="D40334" s="32"/>
      <c r="G40334" s="32"/>
      <c r="I40334" s="7"/>
      <c r="J40334" s="7"/>
      <c r="K40334" s="7"/>
      <c r="N40334" s="7"/>
    </row>
    <row r="40335" spans="4:14" s="1" customFormat="1">
      <c r="D40335" s="32"/>
      <c r="G40335" s="32"/>
      <c r="I40335" s="7"/>
      <c r="J40335" s="7"/>
      <c r="K40335" s="7"/>
      <c r="N40335" s="7"/>
    </row>
    <row r="40336" spans="4:14" s="1" customFormat="1">
      <c r="D40336" s="32"/>
      <c r="G40336" s="32"/>
      <c r="I40336" s="7"/>
      <c r="J40336" s="7"/>
      <c r="K40336" s="7"/>
      <c r="N40336" s="7"/>
    </row>
    <row r="40337" spans="4:14" s="1" customFormat="1">
      <c r="D40337" s="32"/>
      <c r="G40337" s="32"/>
      <c r="I40337" s="7"/>
      <c r="J40337" s="7"/>
      <c r="K40337" s="7"/>
      <c r="N40337" s="7"/>
    </row>
    <row r="40338" spans="4:14" s="1" customFormat="1">
      <c r="D40338" s="32"/>
      <c r="G40338" s="32"/>
      <c r="I40338" s="7"/>
      <c r="J40338" s="7"/>
      <c r="K40338" s="7"/>
      <c r="N40338" s="7"/>
    </row>
    <row r="40339" spans="4:14" s="1" customFormat="1">
      <c r="D40339" s="32"/>
      <c r="G40339" s="32"/>
      <c r="I40339" s="7"/>
      <c r="J40339" s="7"/>
      <c r="K40339" s="7"/>
      <c r="N40339" s="7"/>
    </row>
    <row r="40340" spans="4:14" s="1" customFormat="1">
      <c r="D40340" s="32"/>
      <c r="G40340" s="32"/>
      <c r="I40340" s="7"/>
      <c r="J40340" s="7"/>
      <c r="K40340" s="7"/>
      <c r="N40340" s="7"/>
    </row>
    <row r="40341" spans="4:14" s="1" customFormat="1">
      <c r="D40341" s="32"/>
      <c r="G40341" s="32"/>
      <c r="I40341" s="7"/>
      <c r="J40341" s="7"/>
      <c r="K40341" s="7"/>
      <c r="N40341" s="7"/>
    </row>
    <row r="40342" spans="4:14" s="1" customFormat="1">
      <c r="D40342" s="32"/>
      <c r="G40342" s="32"/>
      <c r="I40342" s="7"/>
      <c r="J40342" s="7"/>
      <c r="K40342" s="7"/>
      <c r="N40342" s="7"/>
    </row>
    <row r="40343" spans="4:14" s="1" customFormat="1">
      <c r="D40343" s="32"/>
      <c r="G40343" s="32"/>
      <c r="I40343" s="7"/>
      <c r="J40343" s="7"/>
      <c r="K40343" s="7"/>
      <c r="N40343" s="7"/>
    </row>
    <row r="40344" spans="4:14" s="1" customFormat="1">
      <c r="D40344" s="32"/>
      <c r="G40344" s="32"/>
      <c r="I40344" s="7"/>
      <c r="J40344" s="7"/>
      <c r="K40344" s="7"/>
      <c r="N40344" s="7"/>
    </row>
    <row r="40345" spans="4:14" s="1" customFormat="1">
      <c r="D40345" s="32"/>
      <c r="G40345" s="32"/>
      <c r="I40345" s="7"/>
      <c r="J40345" s="7"/>
      <c r="K40345" s="7"/>
      <c r="N40345" s="7"/>
    </row>
    <row r="40346" spans="4:14" s="1" customFormat="1">
      <c r="D40346" s="32"/>
      <c r="G40346" s="32"/>
      <c r="I40346" s="7"/>
      <c r="J40346" s="7"/>
      <c r="K40346" s="7"/>
      <c r="N40346" s="7"/>
    </row>
    <row r="40347" spans="4:14" s="1" customFormat="1">
      <c r="D40347" s="32"/>
      <c r="G40347" s="32"/>
      <c r="I40347" s="7"/>
      <c r="J40347" s="7"/>
      <c r="K40347" s="7"/>
      <c r="N40347" s="7"/>
    </row>
    <row r="40348" spans="4:14" s="1" customFormat="1">
      <c r="D40348" s="32"/>
      <c r="G40348" s="32"/>
      <c r="I40348" s="7"/>
      <c r="J40348" s="7"/>
      <c r="K40348" s="7"/>
      <c r="N40348" s="7"/>
    </row>
    <row r="40349" spans="4:14" s="1" customFormat="1">
      <c r="D40349" s="32"/>
      <c r="G40349" s="32"/>
      <c r="I40349" s="7"/>
      <c r="J40349" s="7"/>
      <c r="K40349" s="7"/>
      <c r="N40349" s="7"/>
    </row>
    <row r="40350" spans="4:14" s="1" customFormat="1">
      <c r="D40350" s="32"/>
      <c r="G40350" s="32"/>
      <c r="I40350" s="7"/>
      <c r="J40350" s="7"/>
      <c r="K40350" s="7"/>
      <c r="N40350" s="7"/>
    </row>
    <row r="40351" spans="4:14" s="1" customFormat="1">
      <c r="D40351" s="32"/>
      <c r="G40351" s="32"/>
      <c r="I40351" s="7"/>
      <c r="J40351" s="7"/>
      <c r="K40351" s="7"/>
      <c r="N40351" s="7"/>
    </row>
    <row r="40352" spans="4:14" s="1" customFormat="1">
      <c r="D40352" s="32"/>
      <c r="G40352" s="32"/>
      <c r="I40352" s="7"/>
      <c r="J40352" s="7"/>
      <c r="K40352" s="7"/>
      <c r="N40352" s="7"/>
    </row>
    <row r="40353" spans="4:14" s="1" customFormat="1">
      <c r="D40353" s="32"/>
      <c r="G40353" s="32"/>
      <c r="I40353" s="7"/>
      <c r="J40353" s="7"/>
      <c r="K40353" s="7"/>
      <c r="N40353" s="7"/>
    </row>
    <row r="40354" spans="4:14" s="1" customFormat="1">
      <c r="D40354" s="32"/>
      <c r="G40354" s="32"/>
      <c r="I40354" s="7"/>
      <c r="J40354" s="7"/>
      <c r="K40354" s="7"/>
      <c r="N40354" s="7"/>
    </row>
    <row r="40355" spans="4:14" s="1" customFormat="1">
      <c r="D40355" s="32"/>
      <c r="G40355" s="32"/>
      <c r="I40355" s="7"/>
      <c r="J40355" s="7"/>
      <c r="K40355" s="7"/>
      <c r="N40355" s="7"/>
    </row>
    <row r="40356" spans="4:14" s="1" customFormat="1">
      <c r="D40356" s="32"/>
      <c r="G40356" s="32"/>
      <c r="I40356" s="7"/>
      <c r="J40356" s="7"/>
      <c r="K40356" s="7"/>
      <c r="N40356" s="7"/>
    </row>
    <row r="40357" spans="4:14" s="1" customFormat="1">
      <c r="D40357" s="32"/>
      <c r="G40357" s="32"/>
      <c r="I40357" s="7"/>
      <c r="J40357" s="7"/>
      <c r="K40357" s="7"/>
      <c r="N40357" s="7"/>
    </row>
    <row r="40358" spans="4:14" s="1" customFormat="1">
      <c r="D40358" s="32"/>
      <c r="G40358" s="32"/>
      <c r="I40358" s="7"/>
      <c r="J40358" s="7"/>
      <c r="K40358" s="7"/>
      <c r="N40358" s="7"/>
    </row>
    <row r="40359" spans="4:14" s="1" customFormat="1">
      <c r="D40359" s="32"/>
      <c r="G40359" s="32"/>
      <c r="I40359" s="7"/>
      <c r="J40359" s="7"/>
      <c r="K40359" s="7"/>
      <c r="N40359" s="7"/>
    </row>
    <row r="40360" spans="4:14" s="1" customFormat="1">
      <c r="D40360" s="32"/>
      <c r="G40360" s="32"/>
      <c r="I40360" s="7"/>
      <c r="J40360" s="7"/>
      <c r="K40360" s="7"/>
      <c r="N40360" s="7"/>
    </row>
    <row r="40361" spans="4:14" s="1" customFormat="1">
      <c r="D40361" s="32"/>
      <c r="G40361" s="32"/>
      <c r="I40361" s="7"/>
      <c r="J40361" s="7"/>
      <c r="K40361" s="7"/>
      <c r="N40361" s="7"/>
    </row>
    <row r="40362" spans="4:14" s="1" customFormat="1">
      <c r="D40362" s="32"/>
      <c r="G40362" s="32"/>
      <c r="I40362" s="7"/>
      <c r="J40362" s="7"/>
      <c r="K40362" s="7"/>
      <c r="N40362" s="7"/>
    </row>
    <row r="40363" spans="4:14" s="1" customFormat="1">
      <c r="D40363" s="32"/>
      <c r="G40363" s="32"/>
      <c r="I40363" s="7"/>
      <c r="J40363" s="7"/>
      <c r="K40363" s="7"/>
      <c r="N40363" s="7"/>
    </row>
    <row r="40364" spans="4:14" s="1" customFormat="1">
      <c r="D40364" s="32"/>
      <c r="G40364" s="32"/>
      <c r="I40364" s="7"/>
      <c r="J40364" s="7"/>
      <c r="K40364" s="7"/>
      <c r="N40364" s="7"/>
    </row>
    <row r="40365" spans="4:14" s="1" customFormat="1">
      <c r="D40365" s="32"/>
      <c r="G40365" s="32"/>
      <c r="I40365" s="7"/>
      <c r="J40365" s="7"/>
      <c r="K40365" s="7"/>
      <c r="N40365" s="7"/>
    </row>
    <row r="40366" spans="4:14" s="1" customFormat="1">
      <c r="D40366" s="32"/>
      <c r="G40366" s="32"/>
      <c r="I40366" s="7"/>
      <c r="J40366" s="7"/>
      <c r="K40366" s="7"/>
      <c r="N40366" s="7"/>
    </row>
    <row r="40367" spans="4:14" s="1" customFormat="1">
      <c r="D40367" s="32"/>
      <c r="G40367" s="32"/>
      <c r="I40367" s="7"/>
      <c r="J40367" s="7"/>
      <c r="K40367" s="7"/>
      <c r="N40367" s="7"/>
    </row>
    <row r="40368" spans="4:14" s="1" customFormat="1">
      <c r="D40368" s="32"/>
      <c r="G40368" s="32"/>
      <c r="I40368" s="7"/>
      <c r="J40368" s="7"/>
      <c r="K40368" s="7"/>
      <c r="N40368" s="7"/>
    </row>
    <row r="40369" spans="4:14" s="1" customFormat="1">
      <c r="D40369" s="32"/>
      <c r="G40369" s="32"/>
      <c r="I40369" s="7"/>
      <c r="J40369" s="7"/>
      <c r="K40369" s="7"/>
      <c r="N40369" s="7"/>
    </row>
    <row r="40370" spans="4:14" s="1" customFormat="1">
      <c r="D40370" s="32"/>
      <c r="G40370" s="32"/>
      <c r="I40370" s="7"/>
      <c r="J40370" s="7"/>
      <c r="K40370" s="7"/>
      <c r="N40370" s="7"/>
    </row>
    <row r="40371" spans="4:14" s="1" customFormat="1">
      <c r="D40371" s="32"/>
      <c r="G40371" s="32"/>
      <c r="I40371" s="7"/>
      <c r="J40371" s="7"/>
      <c r="K40371" s="7"/>
      <c r="N40371" s="7"/>
    </row>
    <row r="40372" spans="4:14" s="1" customFormat="1">
      <c r="D40372" s="32"/>
      <c r="G40372" s="32"/>
      <c r="I40372" s="7"/>
      <c r="J40372" s="7"/>
      <c r="K40372" s="7"/>
      <c r="N40372" s="7"/>
    </row>
    <row r="40373" spans="4:14" s="1" customFormat="1">
      <c r="D40373" s="32"/>
      <c r="G40373" s="32"/>
      <c r="I40373" s="7"/>
      <c r="J40373" s="7"/>
      <c r="K40373" s="7"/>
      <c r="N40373" s="7"/>
    </row>
    <row r="40374" spans="4:14" s="1" customFormat="1">
      <c r="D40374" s="32"/>
      <c r="G40374" s="32"/>
      <c r="I40374" s="7"/>
      <c r="J40374" s="7"/>
      <c r="K40374" s="7"/>
      <c r="N40374" s="7"/>
    </row>
    <row r="40375" spans="4:14" s="1" customFormat="1">
      <c r="D40375" s="32"/>
      <c r="G40375" s="32"/>
      <c r="I40375" s="7"/>
      <c r="J40375" s="7"/>
      <c r="K40375" s="7"/>
      <c r="N40375" s="7"/>
    </row>
    <row r="40376" spans="4:14" s="1" customFormat="1">
      <c r="D40376" s="32"/>
      <c r="G40376" s="32"/>
      <c r="I40376" s="7"/>
      <c r="J40376" s="7"/>
      <c r="K40376" s="7"/>
      <c r="N40376" s="7"/>
    </row>
    <row r="40377" spans="4:14" s="1" customFormat="1">
      <c r="D40377" s="32"/>
      <c r="G40377" s="32"/>
      <c r="I40377" s="7"/>
      <c r="J40377" s="7"/>
      <c r="K40377" s="7"/>
      <c r="N40377" s="7"/>
    </row>
    <row r="40378" spans="4:14" s="1" customFormat="1">
      <c r="D40378" s="32"/>
      <c r="G40378" s="32"/>
      <c r="I40378" s="7"/>
      <c r="J40378" s="7"/>
      <c r="K40378" s="7"/>
      <c r="N40378" s="7"/>
    </row>
    <row r="40379" spans="4:14" s="1" customFormat="1">
      <c r="D40379" s="32"/>
      <c r="G40379" s="32"/>
      <c r="I40379" s="7"/>
      <c r="J40379" s="7"/>
      <c r="K40379" s="7"/>
      <c r="N40379" s="7"/>
    </row>
    <row r="40380" spans="4:14" s="1" customFormat="1">
      <c r="D40380" s="32"/>
      <c r="G40380" s="32"/>
      <c r="I40380" s="7"/>
      <c r="J40380" s="7"/>
      <c r="K40380" s="7"/>
      <c r="N40380" s="7"/>
    </row>
    <row r="40381" spans="4:14" s="1" customFormat="1">
      <c r="D40381" s="32"/>
      <c r="G40381" s="32"/>
      <c r="I40381" s="7"/>
      <c r="J40381" s="7"/>
      <c r="K40381" s="7"/>
      <c r="N40381" s="7"/>
    </row>
    <row r="40382" spans="4:14" s="1" customFormat="1">
      <c r="D40382" s="32"/>
      <c r="G40382" s="32"/>
      <c r="I40382" s="7"/>
      <c r="J40382" s="7"/>
      <c r="K40382" s="7"/>
      <c r="N40382" s="7"/>
    </row>
    <row r="40383" spans="4:14" s="1" customFormat="1">
      <c r="D40383" s="32"/>
      <c r="G40383" s="32"/>
      <c r="I40383" s="7"/>
      <c r="J40383" s="7"/>
      <c r="K40383" s="7"/>
      <c r="N40383" s="7"/>
    </row>
    <row r="40384" spans="4:14" s="1" customFormat="1">
      <c r="D40384" s="32"/>
      <c r="G40384" s="32"/>
      <c r="I40384" s="7"/>
      <c r="J40384" s="7"/>
      <c r="K40384" s="7"/>
      <c r="N40384" s="7"/>
    </row>
    <row r="40385" spans="4:14" s="1" customFormat="1">
      <c r="D40385" s="32"/>
      <c r="G40385" s="32"/>
      <c r="I40385" s="7"/>
      <c r="J40385" s="7"/>
      <c r="K40385" s="7"/>
      <c r="N40385" s="7"/>
    </row>
    <row r="40386" spans="4:14" s="1" customFormat="1">
      <c r="D40386" s="32"/>
      <c r="G40386" s="32"/>
      <c r="I40386" s="7"/>
      <c r="J40386" s="7"/>
      <c r="K40386" s="7"/>
      <c r="N40386" s="7"/>
    </row>
    <row r="40387" spans="4:14" s="1" customFormat="1">
      <c r="D40387" s="32"/>
      <c r="G40387" s="32"/>
      <c r="I40387" s="7"/>
      <c r="J40387" s="7"/>
      <c r="K40387" s="7"/>
      <c r="N40387" s="7"/>
    </row>
    <row r="40388" spans="4:14" s="1" customFormat="1">
      <c r="D40388" s="32"/>
      <c r="G40388" s="32"/>
      <c r="I40388" s="7"/>
      <c r="J40388" s="7"/>
      <c r="K40388" s="7"/>
      <c r="N40388" s="7"/>
    </row>
    <row r="40389" spans="4:14" s="1" customFormat="1">
      <c r="D40389" s="32"/>
      <c r="G40389" s="32"/>
      <c r="I40389" s="7"/>
      <c r="J40389" s="7"/>
      <c r="K40389" s="7"/>
      <c r="N40389" s="7"/>
    </row>
    <row r="40390" spans="4:14" s="1" customFormat="1">
      <c r="D40390" s="32"/>
      <c r="G40390" s="32"/>
      <c r="I40390" s="7"/>
      <c r="J40390" s="7"/>
      <c r="K40390" s="7"/>
      <c r="N40390" s="7"/>
    </row>
    <row r="40391" spans="4:14" s="1" customFormat="1">
      <c r="D40391" s="32"/>
      <c r="G40391" s="32"/>
      <c r="I40391" s="7"/>
      <c r="J40391" s="7"/>
      <c r="K40391" s="7"/>
      <c r="N40391" s="7"/>
    </row>
    <row r="40392" spans="4:14" s="1" customFormat="1">
      <c r="D40392" s="32"/>
      <c r="G40392" s="32"/>
      <c r="I40392" s="7"/>
      <c r="J40392" s="7"/>
      <c r="K40392" s="7"/>
      <c r="N40392" s="7"/>
    </row>
    <row r="40393" spans="4:14" s="1" customFormat="1">
      <c r="D40393" s="32"/>
      <c r="G40393" s="32"/>
      <c r="I40393" s="7"/>
      <c r="J40393" s="7"/>
      <c r="K40393" s="7"/>
      <c r="N40393" s="7"/>
    </row>
    <row r="40394" spans="4:14" s="1" customFormat="1">
      <c r="D40394" s="32"/>
      <c r="G40394" s="32"/>
      <c r="I40394" s="7"/>
      <c r="J40394" s="7"/>
      <c r="K40394" s="7"/>
      <c r="N40394" s="7"/>
    </row>
    <row r="40395" spans="4:14" s="1" customFormat="1">
      <c r="D40395" s="32"/>
      <c r="G40395" s="32"/>
      <c r="I40395" s="7"/>
      <c r="J40395" s="7"/>
      <c r="K40395" s="7"/>
      <c r="N40395" s="7"/>
    </row>
    <row r="40396" spans="4:14" s="1" customFormat="1">
      <c r="D40396" s="32"/>
      <c r="G40396" s="32"/>
      <c r="I40396" s="7"/>
      <c r="J40396" s="7"/>
      <c r="K40396" s="7"/>
      <c r="N40396" s="7"/>
    </row>
    <row r="40397" spans="4:14" s="1" customFormat="1">
      <c r="D40397" s="32"/>
      <c r="G40397" s="32"/>
      <c r="I40397" s="7"/>
      <c r="J40397" s="7"/>
      <c r="K40397" s="7"/>
      <c r="N40397" s="7"/>
    </row>
    <row r="40398" spans="4:14" s="1" customFormat="1">
      <c r="D40398" s="32"/>
      <c r="G40398" s="32"/>
      <c r="I40398" s="7"/>
      <c r="J40398" s="7"/>
      <c r="K40398" s="7"/>
      <c r="N40398" s="7"/>
    </row>
    <row r="40399" spans="4:14" s="1" customFormat="1">
      <c r="D40399" s="32"/>
      <c r="G40399" s="32"/>
      <c r="I40399" s="7"/>
      <c r="J40399" s="7"/>
      <c r="K40399" s="7"/>
      <c r="N40399" s="7"/>
    </row>
    <row r="40400" spans="4:14" s="1" customFormat="1">
      <c r="D40400" s="32"/>
      <c r="G40400" s="32"/>
      <c r="I40400" s="7"/>
      <c r="J40400" s="7"/>
      <c r="K40400" s="7"/>
      <c r="N40400" s="7"/>
    </row>
    <row r="40401" spans="4:14" s="1" customFormat="1">
      <c r="D40401" s="32"/>
      <c r="G40401" s="32"/>
      <c r="I40401" s="7"/>
      <c r="J40401" s="7"/>
      <c r="K40401" s="7"/>
      <c r="N40401" s="7"/>
    </row>
    <row r="40402" spans="4:14" s="1" customFormat="1">
      <c r="D40402" s="32"/>
      <c r="G40402" s="32"/>
      <c r="I40402" s="7"/>
      <c r="J40402" s="7"/>
      <c r="K40402" s="7"/>
      <c r="N40402" s="7"/>
    </row>
    <row r="40403" spans="4:14" s="1" customFormat="1">
      <c r="D40403" s="32"/>
      <c r="G40403" s="32"/>
      <c r="I40403" s="7"/>
      <c r="J40403" s="7"/>
      <c r="K40403" s="7"/>
      <c r="N40403" s="7"/>
    </row>
    <row r="40404" spans="4:14" s="1" customFormat="1">
      <c r="D40404" s="32"/>
      <c r="G40404" s="32"/>
      <c r="I40404" s="7"/>
      <c r="J40404" s="7"/>
      <c r="K40404" s="7"/>
      <c r="N40404" s="7"/>
    </row>
    <row r="40405" spans="4:14" s="1" customFormat="1">
      <c r="D40405" s="32"/>
      <c r="G40405" s="32"/>
      <c r="I40405" s="7"/>
      <c r="J40405" s="7"/>
      <c r="K40405" s="7"/>
      <c r="N40405" s="7"/>
    </row>
    <row r="40406" spans="4:14" s="1" customFormat="1">
      <c r="D40406" s="32"/>
      <c r="G40406" s="32"/>
      <c r="I40406" s="7"/>
      <c r="J40406" s="7"/>
      <c r="K40406" s="7"/>
      <c r="N40406" s="7"/>
    </row>
    <row r="40407" spans="4:14" s="1" customFormat="1">
      <c r="D40407" s="32"/>
      <c r="G40407" s="32"/>
      <c r="I40407" s="7"/>
      <c r="J40407" s="7"/>
      <c r="K40407" s="7"/>
      <c r="N40407" s="7"/>
    </row>
    <row r="40408" spans="4:14" s="1" customFormat="1">
      <c r="D40408" s="32"/>
      <c r="G40408" s="32"/>
      <c r="I40408" s="7"/>
      <c r="J40408" s="7"/>
      <c r="K40408" s="7"/>
      <c r="N40408" s="7"/>
    </row>
    <row r="40409" spans="4:14" s="1" customFormat="1">
      <c r="D40409" s="32"/>
      <c r="G40409" s="32"/>
      <c r="I40409" s="7"/>
      <c r="J40409" s="7"/>
      <c r="K40409" s="7"/>
      <c r="N40409" s="7"/>
    </row>
    <row r="40410" spans="4:14" s="1" customFormat="1">
      <c r="D40410" s="32"/>
      <c r="G40410" s="32"/>
      <c r="I40410" s="7"/>
      <c r="J40410" s="7"/>
      <c r="K40410" s="7"/>
      <c r="N40410" s="7"/>
    </row>
    <row r="40411" spans="4:14" s="1" customFormat="1">
      <c r="D40411" s="32"/>
      <c r="G40411" s="32"/>
      <c r="I40411" s="7"/>
      <c r="J40411" s="7"/>
      <c r="K40411" s="7"/>
      <c r="N40411" s="7"/>
    </row>
    <row r="40412" spans="4:14" s="1" customFormat="1">
      <c r="D40412" s="32"/>
      <c r="G40412" s="32"/>
      <c r="I40412" s="7"/>
      <c r="J40412" s="7"/>
      <c r="K40412" s="7"/>
      <c r="N40412" s="7"/>
    </row>
    <row r="40413" spans="4:14" s="1" customFormat="1">
      <c r="D40413" s="32"/>
      <c r="G40413" s="32"/>
      <c r="I40413" s="7"/>
      <c r="J40413" s="7"/>
      <c r="K40413" s="7"/>
      <c r="N40413" s="7"/>
    </row>
    <row r="40414" spans="4:14" s="1" customFormat="1">
      <c r="D40414" s="32"/>
      <c r="G40414" s="32"/>
      <c r="I40414" s="7"/>
      <c r="J40414" s="7"/>
      <c r="K40414" s="7"/>
      <c r="N40414" s="7"/>
    </row>
    <row r="40415" spans="4:14" s="1" customFormat="1">
      <c r="D40415" s="32"/>
      <c r="G40415" s="32"/>
      <c r="I40415" s="7"/>
      <c r="J40415" s="7"/>
      <c r="K40415" s="7"/>
      <c r="N40415" s="7"/>
    </row>
    <row r="40416" spans="4:14" s="1" customFormat="1">
      <c r="D40416" s="32"/>
      <c r="G40416" s="32"/>
      <c r="I40416" s="7"/>
      <c r="J40416" s="7"/>
      <c r="K40416" s="7"/>
      <c r="N40416" s="7"/>
    </row>
    <row r="40417" spans="4:14" s="1" customFormat="1">
      <c r="D40417" s="32"/>
      <c r="G40417" s="32"/>
      <c r="I40417" s="7"/>
      <c r="J40417" s="7"/>
      <c r="K40417" s="7"/>
      <c r="N40417" s="7"/>
    </row>
    <row r="40418" spans="4:14" s="1" customFormat="1">
      <c r="D40418" s="32"/>
      <c r="G40418" s="32"/>
      <c r="I40418" s="7"/>
      <c r="J40418" s="7"/>
      <c r="K40418" s="7"/>
      <c r="N40418" s="7"/>
    </row>
    <row r="40419" spans="4:14" s="1" customFormat="1">
      <c r="D40419" s="32"/>
      <c r="G40419" s="32"/>
      <c r="I40419" s="7"/>
      <c r="J40419" s="7"/>
      <c r="K40419" s="7"/>
      <c r="N40419" s="7"/>
    </row>
    <row r="40420" spans="4:14" s="1" customFormat="1">
      <c r="D40420" s="32"/>
      <c r="G40420" s="32"/>
      <c r="I40420" s="7"/>
      <c r="J40420" s="7"/>
      <c r="K40420" s="7"/>
      <c r="N40420" s="7"/>
    </row>
    <row r="40421" spans="4:14" s="1" customFormat="1">
      <c r="D40421" s="32"/>
      <c r="G40421" s="32"/>
      <c r="I40421" s="7"/>
      <c r="J40421" s="7"/>
      <c r="K40421" s="7"/>
      <c r="N40421" s="7"/>
    </row>
    <row r="40422" spans="4:14" s="1" customFormat="1">
      <c r="D40422" s="32"/>
      <c r="G40422" s="32"/>
      <c r="I40422" s="7"/>
      <c r="J40422" s="7"/>
      <c r="K40422" s="7"/>
      <c r="N40422" s="7"/>
    </row>
    <row r="40423" spans="4:14" s="1" customFormat="1">
      <c r="D40423" s="32"/>
      <c r="G40423" s="32"/>
      <c r="I40423" s="7"/>
      <c r="J40423" s="7"/>
      <c r="K40423" s="7"/>
      <c r="N40423" s="7"/>
    </row>
    <row r="40424" spans="4:14" s="1" customFormat="1">
      <c r="D40424" s="32"/>
      <c r="G40424" s="32"/>
      <c r="I40424" s="7"/>
      <c r="J40424" s="7"/>
      <c r="K40424" s="7"/>
      <c r="N40424" s="7"/>
    </row>
    <row r="40425" spans="4:14" s="1" customFormat="1">
      <c r="D40425" s="32"/>
      <c r="G40425" s="32"/>
      <c r="I40425" s="7"/>
      <c r="J40425" s="7"/>
      <c r="K40425" s="7"/>
      <c r="N40425" s="7"/>
    </row>
    <row r="40426" spans="4:14" s="1" customFormat="1">
      <c r="D40426" s="32"/>
      <c r="G40426" s="32"/>
      <c r="I40426" s="7"/>
      <c r="J40426" s="7"/>
      <c r="K40426" s="7"/>
      <c r="N40426" s="7"/>
    </row>
    <row r="40427" spans="4:14" s="1" customFormat="1">
      <c r="D40427" s="32"/>
      <c r="G40427" s="32"/>
      <c r="I40427" s="7"/>
      <c r="J40427" s="7"/>
      <c r="K40427" s="7"/>
      <c r="N40427" s="7"/>
    </row>
    <row r="40428" spans="4:14" s="1" customFormat="1">
      <c r="D40428" s="32"/>
      <c r="G40428" s="32"/>
      <c r="I40428" s="7"/>
      <c r="J40428" s="7"/>
      <c r="K40428" s="7"/>
      <c r="N40428" s="7"/>
    </row>
    <row r="40429" spans="4:14" s="1" customFormat="1">
      <c r="D40429" s="32"/>
      <c r="G40429" s="32"/>
      <c r="I40429" s="7"/>
      <c r="J40429" s="7"/>
      <c r="K40429" s="7"/>
      <c r="N40429" s="7"/>
    </row>
    <row r="40430" spans="4:14" s="1" customFormat="1">
      <c r="D40430" s="32"/>
      <c r="G40430" s="32"/>
      <c r="I40430" s="7"/>
      <c r="J40430" s="7"/>
      <c r="K40430" s="7"/>
      <c r="N40430" s="7"/>
    </row>
    <row r="40431" spans="4:14" s="1" customFormat="1">
      <c r="D40431" s="32"/>
      <c r="G40431" s="32"/>
      <c r="I40431" s="7"/>
      <c r="J40431" s="7"/>
      <c r="K40431" s="7"/>
      <c r="N40431" s="7"/>
    </row>
    <row r="40432" spans="4:14" s="1" customFormat="1">
      <c r="D40432" s="32"/>
      <c r="G40432" s="32"/>
      <c r="I40432" s="7"/>
      <c r="J40432" s="7"/>
      <c r="K40432" s="7"/>
      <c r="N40432" s="7"/>
    </row>
    <row r="40433" spans="4:14" s="1" customFormat="1">
      <c r="D40433" s="32"/>
      <c r="G40433" s="32"/>
      <c r="I40433" s="7"/>
      <c r="J40433" s="7"/>
      <c r="K40433" s="7"/>
      <c r="N40433" s="7"/>
    </row>
    <row r="40434" spans="4:14" s="1" customFormat="1">
      <c r="D40434" s="32"/>
      <c r="G40434" s="32"/>
      <c r="I40434" s="7"/>
      <c r="J40434" s="7"/>
      <c r="K40434" s="7"/>
      <c r="N40434" s="7"/>
    </row>
    <row r="40435" spans="4:14" s="1" customFormat="1">
      <c r="D40435" s="32"/>
      <c r="G40435" s="32"/>
      <c r="I40435" s="7"/>
      <c r="J40435" s="7"/>
      <c r="K40435" s="7"/>
      <c r="N40435" s="7"/>
    </row>
    <row r="40436" spans="4:14" s="1" customFormat="1">
      <c r="D40436" s="32"/>
      <c r="G40436" s="32"/>
      <c r="I40436" s="7"/>
      <c r="J40436" s="7"/>
      <c r="K40436" s="7"/>
      <c r="N40436" s="7"/>
    </row>
    <row r="40437" spans="4:14" s="1" customFormat="1">
      <c r="D40437" s="32"/>
      <c r="G40437" s="32"/>
      <c r="I40437" s="7"/>
      <c r="J40437" s="7"/>
      <c r="K40437" s="7"/>
      <c r="N40437" s="7"/>
    </row>
    <row r="40438" spans="4:14" s="1" customFormat="1">
      <c r="D40438" s="32"/>
      <c r="G40438" s="32"/>
      <c r="I40438" s="7"/>
      <c r="J40438" s="7"/>
      <c r="K40438" s="7"/>
      <c r="N40438" s="7"/>
    </row>
    <row r="40439" spans="4:14" s="1" customFormat="1">
      <c r="D40439" s="32"/>
      <c r="G40439" s="32"/>
      <c r="I40439" s="7"/>
      <c r="J40439" s="7"/>
      <c r="K40439" s="7"/>
      <c r="N40439" s="7"/>
    </row>
    <row r="40440" spans="4:14" s="1" customFormat="1">
      <c r="D40440" s="32"/>
      <c r="G40440" s="32"/>
      <c r="I40440" s="7"/>
      <c r="J40440" s="7"/>
      <c r="K40440" s="7"/>
      <c r="N40440" s="7"/>
    </row>
    <row r="40441" spans="4:14" s="1" customFormat="1">
      <c r="D40441" s="32"/>
      <c r="G40441" s="32"/>
      <c r="I40441" s="7"/>
      <c r="J40441" s="7"/>
      <c r="K40441" s="7"/>
      <c r="N40441" s="7"/>
    </row>
    <row r="40442" spans="4:14" s="1" customFormat="1">
      <c r="D40442" s="32"/>
      <c r="G40442" s="32"/>
      <c r="I40442" s="7"/>
      <c r="J40442" s="7"/>
      <c r="K40442" s="7"/>
      <c r="N40442" s="7"/>
    </row>
    <row r="40443" spans="4:14" s="1" customFormat="1">
      <c r="D40443" s="32"/>
      <c r="G40443" s="32"/>
      <c r="I40443" s="7"/>
      <c r="J40443" s="7"/>
      <c r="K40443" s="7"/>
      <c r="N40443" s="7"/>
    </row>
    <row r="40444" spans="4:14" s="1" customFormat="1">
      <c r="D40444" s="32"/>
      <c r="G40444" s="32"/>
      <c r="I40444" s="7"/>
      <c r="J40444" s="7"/>
      <c r="K40444" s="7"/>
      <c r="N40444" s="7"/>
    </row>
    <row r="40445" spans="4:14" s="1" customFormat="1">
      <c r="D40445" s="32"/>
      <c r="G40445" s="32"/>
      <c r="I40445" s="7"/>
      <c r="J40445" s="7"/>
      <c r="K40445" s="7"/>
      <c r="N40445" s="7"/>
    </row>
    <row r="40446" spans="4:14" s="1" customFormat="1">
      <c r="D40446" s="32"/>
      <c r="G40446" s="32"/>
      <c r="I40446" s="7"/>
      <c r="J40446" s="7"/>
      <c r="K40446" s="7"/>
      <c r="N40446" s="7"/>
    </row>
    <row r="40447" spans="4:14" s="1" customFormat="1">
      <c r="D40447" s="32"/>
      <c r="G40447" s="32"/>
      <c r="I40447" s="7"/>
      <c r="J40447" s="7"/>
      <c r="K40447" s="7"/>
      <c r="N40447" s="7"/>
    </row>
    <row r="40448" spans="4:14" s="1" customFormat="1">
      <c r="D40448" s="32"/>
      <c r="G40448" s="32"/>
      <c r="I40448" s="7"/>
      <c r="J40448" s="7"/>
      <c r="K40448" s="7"/>
      <c r="N40448" s="7"/>
    </row>
    <row r="40449" spans="4:14" s="1" customFormat="1">
      <c r="D40449" s="32"/>
      <c r="G40449" s="32"/>
      <c r="I40449" s="7"/>
      <c r="J40449" s="7"/>
      <c r="K40449" s="7"/>
      <c r="N40449" s="7"/>
    </row>
    <row r="40450" spans="4:14" s="1" customFormat="1">
      <c r="D40450" s="32"/>
      <c r="G40450" s="32"/>
      <c r="I40450" s="7"/>
      <c r="J40450" s="7"/>
      <c r="K40450" s="7"/>
      <c r="N40450" s="7"/>
    </row>
    <row r="40451" spans="4:14" s="1" customFormat="1">
      <c r="D40451" s="32"/>
      <c r="G40451" s="32"/>
      <c r="I40451" s="7"/>
      <c r="J40451" s="7"/>
      <c r="K40451" s="7"/>
      <c r="N40451" s="7"/>
    </row>
    <row r="40452" spans="4:14" s="1" customFormat="1">
      <c r="D40452" s="32"/>
      <c r="G40452" s="32"/>
      <c r="I40452" s="7"/>
      <c r="J40452" s="7"/>
      <c r="K40452" s="7"/>
      <c r="N40452" s="7"/>
    </row>
    <row r="40453" spans="4:14" s="1" customFormat="1">
      <c r="D40453" s="32"/>
      <c r="G40453" s="32"/>
      <c r="I40453" s="7"/>
      <c r="J40453" s="7"/>
      <c r="K40453" s="7"/>
      <c r="N40453" s="7"/>
    </row>
    <row r="40454" spans="4:14" s="1" customFormat="1">
      <c r="D40454" s="32"/>
      <c r="G40454" s="32"/>
      <c r="I40454" s="7"/>
      <c r="J40454" s="7"/>
      <c r="K40454" s="7"/>
      <c r="N40454" s="7"/>
    </row>
    <row r="40455" spans="4:14" s="1" customFormat="1">
      <c r="D40455" s="32"/>
      <c r="G40455" s="32"/>
      <c r="I40455" s="7"/>
      <c r="J40455" s="7"/>
      <c r="K40455" s="7"/>
      <c r="N40455" s="7"/>
    </row>
    <row r="40456" spans="4:14" s="1" customFormat="1">
      <c r="D40456" s="32"/>
      <c r="G40456" s="32"/>
      <c r="I40456" s="7"/>
      <c r="J40456" s="7"/>
      <c r="K40456" s="7"/>
      <c r="N40456" s="7"/>
    </row>
    <row r="40457" spans="4:14" s="1" customFormat="1">
      <c r="D40457" s="32"/>
      <c r="G40457" s="32"/>
      <c r="I40457" s="7"/>
      <c r="J40457" s="7"/>
      <c r="K40457" s="7"/>
      <c r="N40457" s="7"/>
    </row>
    <row r="40458" spans="4:14" s="1" customFormat="1">
      <c r="D40458" s="32"/>
      <c r="G40458" s="32"/>
      <c r="I40458" s="7"/>
      <c r="J40458" s="7"/>
      <c r="K40458" s="7"/>
      <c r="N40458" s="7"/>
    </row>
    <row r="40459" spans="4:14" s="1" customFormat="1">
      <c r="D40459" s="32"/>
      <c r="G40459" s="32"/>
      <c r="I40459" s="7"/>
      <c r="J40459" s="7"/>
      <c r="K40459" s="7"/>
      <c r="N40459" s="7"/>
    </row>
    <row r="40460" spans="4:14" s="1" customFormat="1">
      <c r="D40460" s="32"/>
      <c r="G40460" s="32"/>
      <c r="I40460" s="7"/>
      <c r="J40460" s="7"/>
      <c r="K40460" s="7"/>
      <c r="N40460" s="7"/>
    </row>
    <row r="40461" spans="4:14" s="1" customFormat="1">
      <c r="D40461" s="32"/>
      <c r="G40461" s="32"/>
      <c r="I40461" s="7"/>
      <c r="J40461" s="7"/>
      <c r="K40461" s="7"/>
      <c r="N40461" s="7"/>
    </row>
    <row r="40462" spans="4:14" s="1" customFormat="1">
      <c r="D40462" s="32"/>
      <c r="G40462" s="32"/>
      <c r="I40462" s="7"/>
      <c r="J40462" s="7"/>
      <c r="K40462" s="7"/>
      <c r="N40462" s="7"/>
    </row>
    <row r="40463" spans="4:14" s="1" customFormat="1">
      <c r="D40463" s="32"/>
      <c r="G40463" s="32"/>
      <c r="I40463" s="7"/>
      <c r="J40463" s="7"/>
      <c r="K40463" s="7"/>
      <c r="N40463" s="7"/>
    </row>
    <row r="40464" spans="4:14" s="1" customFormat="1">
      <c r="D40464" s="32"/>
      <c r="G40464" s="32"/>
      <c r="I40464" s="7"/>
      <c r="J40464" s="7"/>
      <c r="K40464" s="7"/>
      <c r="N40464" s="7"/>
    </row>
    <row r="40465" spans="4:14" s="1" customFormat="1">
      <c r="D40465" s="32"/>
      <c r="G40465" s="32"/>
      <c r="I40465" s="7"/>
      <c r="J40465" s="7"/>
      <c r="K40465" s="7"/>
      <c r="N40465" s="7"/>
    </row>
    <row r="40466" spans="4:14" s="1" customFormat="1">
      <c r="D40466" s="32"/>
      <c r="G40466" s="32"/>
      <c r="I40466" s="7"/>
      <c r="J40466" s="7"/>
      <c r="K40466" s="7"/>
      <c r="N40466" s="7"/>
    </row>
    <row r="40467" spans="4:14" s="1" customFormat="1">
      <c r="D40467" s="32"/>
      <c r="G40467" s="32"/>
      <c r="I40467" s="7"/>
      <c r="J40467" s="7"/>
      <c r="K40467" s="7"/>
      <c r="N40467" s="7"/>
    </row>
    <row r="40468" spans="4:14" s="1" customFormat="1">
      <c r="D40468" s="32"/>
      <c r="G40468" s="32"/>
      <c r="I40468" s="7"/>
      <c r="J40468" s="7"/>
      <c r="K40468" s="7"/>
      <c r="N40468" s="7"/>
    </row>
    <row r="40469" spans="4:14" s="1" customFormat="1">
      <c r="D40469" s="32"/>
      <c r="G40469" s="32"/>
      <c r="I40469" s="7"/>
      <c r="J40469" s="7"/>
      <c r="K40469" s="7"/>
      <c r="N40469" s="7"/>
    </row>
    <row r="40470" spans="4:14" s="1" customFormat="1">
      <c r="D40470" s="32"/>
      <c r="G40470" s="32"/>
      <c r="I40470" s="7"/>
      <c r="J40470" s="7"/>
      <c r="K40470" s="7"/>
      <c r="N40470" s="7"/>
    </row>
    <row r="40471" spans="4:14" s="1" customFormat="1">
      <c r="D40471" s="32"/>
      <c r="G40471" s="32"/>
      <c r="I40471" s="7"/>
      <c r="J40471" s="7"/>
      <c r="K40471" s="7"/>
      <c r="N40471" s="7"/>
    </row>
    <row r="40472" spans="4:14" s="1" customFormat="1">
      <c r="D40472" s="32"/>
      <c r="G40472" s="32"/>
      <c r="I40472" s="7"/>
      <c r="J40472" s="7"/>
      <c r="K40472" s="7"/>
      <c r="N40472" s="7"/>
    </row>
    <row r="40473" spans="4:14" s="1" customFormat="1">
      <c r="D40473" s="32"/>
      <c r="G40473" s="32"/>
      <c r="I40473" s="7"/>
      <c r="J40473" s="7"/>
      <c r="K40473" s="7"/>
      <c r="N40473" s="7"/>
    </row>
    <row r="40474" spans="4:14" s="1" customFormat="1">
      <c r="D40474" s="32"/>
      <c r="G40474" s="32"/>
      <c r="I40474" s="7"/>
      <c r="J40474" s="7"/>
      <c r="K40474" s="7"/>
      <c r="N40474" s="7"/>
    </row>
    <row r="40475" spans="4:14" s="1" customFormat="1">
      <c r="D40475" s="32"/>
      <c r="G40475" s="32"/>
      <c r="I40475" s="7"/>
      <c r="J40475" s="7"/>
      <c r="K40475" s="7"/>
      <c r="N40475" s="7"/>
    </row>
    <row r="40476" spans="4:14" s="1" customFormat="1">
      <c r="D40476" s="32"/>
      <c r="G40476" s="32"/>
      <c r="I40476" s="7"/>
      <c r="J40476" s="7"/>
      <c r="K40476" s="7"/>
      <c r="N40476" s="7"/>
    </row>
    <row r="40477" spans="4:14" s="1" customFormat="1">
      <c r="D40477" s="32"/>
      <c r="G40477" s="32"/>
      <c r="I40477" s="7"/>
      <c r="J40477" s="7"/>
      <c r="K40477" s="7"/>
      <c r="N40477" s="7"/>
    </row>
    <row r="40478" spans="4:14" s="1" customFormat="1">
      <c r="D40478" s="32"/>
      <c r="G40478" s="32"/>
      <c r="I40478" s="7"/>
      <c r="J40478" s="7"/>
      <c r="K40478" s="7"/>
      <c r="N40478" s="7"/>
    </row>
    <row r="40479" spans="4:14" s="1" customFormat="1">
      <c r="D40479" s="32"/>
      <c r="G40479" s="32"/>
      <c r="I40479" s="7"/>
      <c r="J40479" s="7"/>
      <c r="K40479" s="7"/>
      <c r="N40479" s="7"/>
    </row>
    <row r="40480" spans="4:14" s="1" customFormat="1">
      <c r="D40480" s="32"/>
      <c r="G40480" s="32"/>
      <c r="I40480" s="7"/>
      <c r="J40480" s="7"/>
      <c r="K40480" s="7"/>
      <c r="N40480" s="7"/>
    </row>
    <row r="40481" spans="4:14" s="1" customFormat="1">
      <c r="D40481" s="32"/>
      <c r="G40481" s="32"/>
      <c r="I40481" s="7"/>
      <c r="J40481" s="7"/>
      <c r="K40481" s="7"/>
      <c r="N40481" s="7"/>
    </row>
    <row r="40482" spans="4:14" s="1" customFormat="1">
      <c r="D40482" s="32"/>
      <c r="G40482" s="32"/>
      <c r="I40482" s="7"/>
      <c r="J40482" s="7"/>
      <c r="K40482" s="7"/>
      <c r="N40482" s="7"/>
    </row>
    <row r="40483" spans="4:14" s="1" customFormat="1">
      <c r="D40483" s="32"/>
      <c r="G40483" s="32"/>
      <c r="I40483" s="7"/>
      <c r="J40483" s="7"/>
      <c r="K40483" s="7"/>
      <c r="N40483" s="7"/>
    </row>
    <row r="40484" spans="4:14" s="1" customFormat="1">
      <c r="D40484" s="32"/>
      <c r="G40484" s="32"/>
      <c r="I40484" s="7"/>
      <c r="J40484" s="7"/>
      <c r="K40484" s="7"/>
      <c r="N40484" s="7"/>
    </row>
    <row r="40485" spans="4:14" s="1" customFormat="1">
      <c r="D40485" s="32"/>
      <c r="G40485" s="32"/>
      <c r="I40485" s="7"/>
      <c r="J40485" s="7"/>
      <c r="K40485" s="7"/>
      <c r="N40485" s="7"/>
    </row>
    <row r="40486" spans="4:14" s="1" customFormat="1">
      <c r="D40486" s="32"/>
      <c r="G40486" s="32"/>
      <c r="I40486" s="7"/>
      <c r="J40486" s="7"/>
      <c r="K40486" s="7"/>
      <c r="N40486" s="7"/>
    </row>
    <row r="40487" spans="4:14" s="1" customFormat="1">
      <c r="D40487" s="32"/>
      <c r="G40487" s="32"/>
      <c r="I40487" s="7"/>
      <c r="J40487" s="7"/>
      <c r="K40487" s="7"/>
      <c r="N40487" s="7"/>
    </row>
    <row r="40488" spans="4:14" s="1" customFormat="1">
      <c r="D40488" s="32"/>
      <c r="G40488" s="32"/>
      <c r="I40488" s="7"/>
      <c r="J40488" s="7"/>
      <c r="K40488" s="7"/>
      <c r="N40488" s="7"/>
    </row>
    <row r="40489" spans="4:14" s="1" customFormat="1">
      <c r="D40489" s="32"/>
      <c r="G40489" s="32"/>
      <c r="I40489" s="7"/>
      <c r="J40489" s="7"/>
      <c r="K40489" s="7"/>
      <c r="N40489" s="7"/>
    </row>
    <row r="40490" spans="4:14" s="1" customFormat="1">
      <c r="D40490" s="32"/>
      <c r="G40490" s="32"/>
      <c r="I40490" s="7"/>
      <c r="J40490" s="7"/>
      <c r="K40490" s="7"/>
      <c r="N40490" s="7"/>
    </row>
    <row r="40491" spans="4:14" s="1" customFormat="1">
      <c r="D40491" s="32"/>
      <c r="G40491" s="32"/>
      <c r="I40491" s="7"/>
      <c r="J40491" s="7"/>
      <c r="K40491" s="7"/>
      <c r="N40491" s="7"/>
    </row>
    <row r="40492" spans="4:14" s="1" customFormat="1">
      <c r="D40492" s="32"/>
      <c r="G40492" s="32"/>
      <c r="I40492" s="7"/>
      <c r="J40492" s="7"/>
      <c r="K40492" s="7"/>
      <c r="N40492" s="7"/>
    </row>
    <row r="40493" spans="4:14" s="1" customFormat="1">
      <c r="D40493" s="32"/>
      <c r="G40493" s="32"/>
      <c r="I40493" s="7"/>
      <c r="J40493" s="7"/>
      <c r="K40493" s="7"/>
      <c r="N40493" s="7"/>
    </row>
    <row r="40494" spans="4:14" s="1" customFormat="1">
      <c r="D40494" s="32"/>
      <c r="G40494" s="32"/>
      <c r="I40494" s="7"/>
      <c r="J40494" s="7"/>
      <c r="K40494" s="7"/>
      <c r="N40494" s="7"/>
    </row>
    <row r="40495" spans="4:14" s="1" customFormat="1">
      <c r="D40495" s="32"/>
      <c r="G40495" s="32"/>
      <c r="I40495" s="7"/>
      <c r="J40495" s="7"/>
      <c r="K40495" s="7"/>
      <c r="N40495" s="7"/>
    </row>
    <row r="40496" spans="4:14" s="1" customFormat="1">
      <c r="D40496" s="32"/>
      <c r="G40496" s="32"/>
      <c r="I40496" s="7"/>
      <c r="J40496" s="7"/>
      <c r="K40496" s="7"/>
      <c r="N40496" s="7"/>
    </row>
    <row r="40497" spans="4:14" s="1" customFormat="1">
      <c r="D40497" s="32"/>
      <c r="G40497" s="32"/>
      <c r="I40497" s="7"/>
      <c r="J40497" s="7"/>
      <c r="K40497" s="7"/>
      <c r="N40497" s="7"/>
    </row>
    <row r="40498" spans="4:14" s="1" customFormat="1">
      <c r="D40498" s="32"/>
      <c r="G40498" s="32"/>
      <c r="I40498" s="7"/>
      <c r="J40498" s="7"/>
      <c r="K40498" s="7"/>
      <c r="N40498" s="7"/>
    </row>
    <row r="40499" spans="4:14" s="1" customFormat="1">
      <c r="D40499" s="32"/>
      <c r="G40499" s="32"/>
      <c r="I40499" s="7"/>
      <c r="J40499" s="7"/>
      <c r="K40499" s="7"/>
      <c r="N40499" s="7"/>
    </row>
    <row r="40500" spans="4:14" s="1" customFormat="1">
      <c r="D40500" s="32"/>
      <c r="G40500" s="32"/>
      <c r="I40500" s="7"/>
      <c r="J40500" s="7"/>
      <c r="K40500" s="7"/>
      <c r="N40500" s="7"/>
    </row>
    <row r="40501" spans="4:14" s="1" customFormat="1">
      <c r="D40501" s="32"/>
      <c r="G40501" s="32"/>
      <c r="I40501" s="7"/>
      <c r="J40501" s="7"/>
      <c r="K40501" s="7"/>
      <c r="N40501" s="7"/>
    </row>
    <row r="40502" spans="4:14" s="1" customFormat="1">
      <c r="D40502" s="32"/>
      <c r="G40502" s="32"/>
      <c r="I40502" s="7"/>
      <c r="J40502" s="7"/>
      <c r="K40502" s="7"/>
      <c r="N40502" s="7"/>
    </row>
    <row r="40503" spans="4:14" s="1" customFormat="1">
      <c r="D40503" s="32"/>
      <c r="G40503" s="32"/>
      <c r="I40503" s="7"/>
      <c r="J40503" s="7"/>
      <c r="K40503" s="7"/>
      <c r="N40503" s="7"/>
    </row>
    <row r="40504" spans="4:14" s="1" customFormat="1">
      <c r="D40504" s="32"/>
      <c r="G40504" s="32"/>
      <c r="I40504" s="7"/>
      <c r="J40504" s="7"/>
      <c r="K40504" s="7"/>
      <c r="N40504" s="7"/>
    </row>
    <row r="40505" spans="4:14" s="1" customFormat="1">
      <c r="D40505" s="32"/>
      <c r="G40505" s="32"/>
      <c r="I40505" s="7"/>
      <c r="J40505" s="7"/>
      <c r="K40505" s="7"/>
      <c r="N40505" s="7"/>
    </row>
    <row r="40506" spans="4:14" s="1" customFormat="1">
      <c r="D40506" s="32"/>
      <c r="G40506" s="32"/>
      <c r="I40506" s="7"/>
      <c r="J40506" s="7"/>
      <c r="K40506" s="7"/>
      <c r="N40506" s="7"/>
    </row>
    <row r="40507" spans="4:14" s="1" customFormat="1">
      <c r="D40507" s="32"/>
      <c r="G40507" s="32"/>
      <c r="I40507" s="7"/>
      <c r="J40507" s="7"/>
      <c r="K40507" s="7"/>
      <c r="N40507" s="7"/>
    </row>
    <row r="40508" spans="4:14" s="1" customFormat="1">
      <c r="D40508" s="32"/>
      <c r="G40508" s="32"/>
      <c r="I40508" s="7"/>
      <c r="J40508" s="7"/>
      <c r="K40508" s="7"/>
      <c r="N40508" s="7"/>
    </row>
    <row r="40509" spans="4:14" s="1" customFormat="1">
      <c r="D40509" s="32"/>
      <c r="G40509" s="32"/>
      <c r="I40509" s="7"/>
      <c r="J40509" s="7"/>
      <c r="K40509" s="7"/>
      <c r="N40509" s="7"/>
    </row>
    <row r="40510" spans="4:14" s="1" customFormat="1">
      <c r="D40510" s="32"/>
      <c r="G40510" s="32"/>
      <c r="I40510" s="7"/>
      <c r="J40510" s="7"/>
      <c r="K40510" s="7"/>
      <c r="N40510" s="7"/>
    </row>
    <row r="40511" spans="4:14" s="1" customFormat="1">
      <c r="D40511" s="32"/>
      <c r="G40511" s="32"/>
      <c r="I40511" s="7"/>
      <c r="J40511" s="7"/>
      <c r="K40511" s="7"/>
      <c r="N40511" s="7"/>
    </row>
    <row r="40512" spans="4:14" s="1" customFormat="1">
      <c r="D40512" s="32"/>
      <c r="G40512" s="32"/>
      <c r="I40512" s="7"/>
      <c r="J40512" s="7"/>
      <c r="K40512" s="7"/>
      <c r="N40512" s="7"/>
    </row>
    <row r="40513" spans="4:14" s="1" customFormat="1">
      <c r="D40513" s="32"/>
      <c r="G40513" s="32"/>
      <c r="I40513" s="7"/>
      <c r="J40513" s="7"/>
      <c r="K40513" s="7"/>
      <c r="N40513" s="7"/>
    </row>
    <row r="40514" spans="4:14" s="1" customFormat="1">
      <c r="D40514" s="32"/>
      <c r="G40514" s="32"/>
      <c r="I40514" s="7"/>
      <c r="J40514" s="7"/>
      <c r="K40514" s="7"/>
      <c r="N40514" s="7"/>
    </row>
    <row r="40515" spans="4:14" s="1" customFormat="1">
      <c r="D40515" s="32"/>
      <c r="G40515" s="32"/>
      <c r="I40515" s="7"/>
      <c r="J40515" s="7"/>
      <c r="K40515" s="7"/>
      <c r="N40515" s="7"/>
    </row>
    <row r="40516" spans="4:14" s="1" customFormat="1">
      <c r="D40516" s="32"/>
      <c r="G40516" s="32"/>
      <c r="I40516" s="7"/>
      <c r="J40516" s="7"/>
      <c r="K40516" s="7"/>
      <c r="N40516" s="7"/>
    </row>
    <row r="40517" spans="4:14" s="1" customFormat="1">
      <c r="D40517" s="32"/>
      <c r="G40517" s="32"/>
      <c r="I40517" s="7"/>
      <c r="J40517" s="7"/>
      <c r="K40517" s="7"/>
      <c r="N40517" s="7"/>
    </row>
    <row r="40518" spans="4:14" s="1" customFormat="1">
      <c r="D40518" s="32"/>
      <c r="G40518" s="32"/>
      <c r="I40518" s="7"/>
      <c r="J40518" s="7"/>
      <c r="K40518" s="7"/>
      <c r="N40518" s="7"/>
    </row>
    <row r="40519" spans="4:14" s="1" customFormat="1">
      <c r="D40519" s="32"/>
      <c r="G40519" s="32"/>
      <c r="I40519" s="7"/>
      <c r="J40519" s="7"/>
      <c r="K40519" s="7"/>
      <c r="N40519" s="7"/>
    </row>
    <row r="40520" spans="4:14" s="1" customFormat="1">
      <c r="D40520" s="32"/>
      <c r="G40520" s="32"/>
      <c r="I40520" s="7"/>
      <c r="J40520" s="7"/>
      <c r="K40520" s="7"/>
      <c r="N40520" s="7"/>
    </row>
    <row r="40521" spans="4:14" s="1" customFormat="1">
      <c r="D40521" s="32"/>
      <c r="G40521" s="32"/>
      <c r="I40521" s="7"/>
      <c r="J40521" s="7"/>
      <c r="K40521" s="7"/>
      <c r="N40521" s="7"/>
    </row>
    <row r="40522" spans="4:14" s="1" customFormat="1">
      <c r="D40522" s="32"/>
      <c r="G40522" s="32"/>
      <c r="I40522" s="7"/>
      <c r="J40522" s="7"/>
      <c r="K40522" s="7"/>
      <c r="N40522" s="7"/>
    </row>
    <row r="40523" spans="4:14" s="1" customFormat="1">
      <c r="D40523" s="32"/>
      <c r="G40523" s="32"/>
      <c r="I40523" s="7"/>
      <c r="J40523" s="7"/>
      <c r="K40523" s="7"/>
      <c r="N40523" s="7"/>
    </row>
    <row r="40524" spans="4:14" s="1" customFormat="1">
      <c r="D40524" s="32"/>
      <c r="G40524" s="32"/>
      <c r="I40524" s="7"/>
      <c r="J40524" s="7"/>
      <c r="K40524" s="7"/>
      <c r="N40524" s="7"/>
    </row>
    <row r="40525" spans="4:14" s="1" customFormat="1">
      <c r="D40525" s="32"/>
      <c r="G40525" s="32"/>
      <c r="I40525" s="7"/>
      <c r="J40525" s="7"/>
      <c r="K40525" s="7"/>
      <c r="N40525" s="7"/>
    </row>
    <row r="40526" spans="4:14" s="1" customFormat="1">
      <c r="D40526" s="32"/>
      <c r="G40526" s="32"/>
      <c r="I40526" s="7"/>
      <c r="J40526" s="7"/>
      <c r="K40526" s="7"/>
      <c r="N40526" s="7"/>
    </row>
    <row r="40527" spans="4:14" s="1" customFormat="1">
      <c r="D40527" s="32"/>
      <c r="G40527" s="32"/>
      <c r="I40527" s="7"/>
      <c r="J40527" s="7"/>
      <c r="K40527" s="7"/>
      <c r="N40527" s="7"/>
    </row>
    <row r="40528" spans="4:14" s="1" customFormat="1">
      <c r="D40528" s="32"/>
      <c r="G40528" s="32"/>
      <c r="I40528" s="7"/>
      <c r="J40528" s="7"/>
      <c r="K40528" s="7"/>
      <c r="N40528" s="7"/>
    </row>
    <row r="40529" spans="4:14" s="1" customFormat="1">
      <c r="D40529" s="32"/>
      <c r="G40529" s="32"/>
      <c r="I40529" s="7"/>
      <c r="J40529" s="7"/>
      <c r="K40529" s="7"/>
      <c r="N40529" s="7"/>
    </row>
    <row r="40530" spans="4:14" s="1" customFormat="1">
      <c r="D40530" s="32"/>
      <c r="G40530" s="32"/>
      <c r="I40530" s="7"/>
      <c r="J40530" s="7"/>
      <c r="K40530" s="7"/>
      <c r="N40530" s="7"/>
    </row>
    <row r="40531" spans="4:14" s="1" customFormat="1">
      <c r="D40531" s="32"/>
      <c r="G40531" s="32"/>
      <c r="I40531" s="7"/>
      <c r="J40531" s="7"/>
      <c r="K40531" s="7"/>
      <c r="N40531" s="7"/>
    </row>
    <row r="40532" spans="4:14" s="1" customFormat="1">
      <c r="D40532" s="32"/>
      <c r="G40532" s="32"/>
      <c r="I40532" s="7"/>
      <c r="J40532" s="7"/>
      <c r="K40532" s="7"/>
      <c r="N40532" s="7"/>
    </row>
    <row r="40533" spans="4:14" s="1" customFormat="1">
      <c r="D40533" s="32"/>
      <c r="G40533" s="32"/>
      <c r="I40533" s="7"/>
      <c r="J40533" s="7"/>
      <c r="K40533" s="7"/>
      <c r="N40533" s="7"/>
    </row>
    <row r="40534" spans="4:14" s="1" customFormat="1">
      <c r="D40534" s="32"/>
      <c r="G40534" s="32"/>
      <c r="I40534" s="7"/>
      <c r="J40534" s="7"/>
      <c r="K40534" s="7"/>
      <c r="N40534" s="7"/>
    </row>
    <row r="40535" spans="4:14" s="1" customFormat="1">
      <c r="D40535" s="32"/>
      <c r="G40535" s="32"/>
      <c r="I40535" s="7"/>
      <c r="J40535" s="7"/>
      <c r="K40535" s="7"/>
      <c r="N40535" s="7"/>
    </row>
    <row r="40536" spans="4:14" s="1" customFormat="1">
      <c r="D40536" s="32"/>
      <c r="G40536" s="32"/>
      <c r="I40536" s="7"/>
      <c r="J40536" s="7"/>
      <c r="K40536" s="7"/>
      <c r="N40536" s="7"/>
    </row>
    <row r="40537" spans="4:14" s="1" customFormat="1">
      <c r="D40537" s="32"/>
      <c r="G40537" s="32"/>
      <c r="I40537" s="7"/>
      <c r="J40537" s="7"/>
      <c r="K40537" s="7"/>
      <c r="N40537" s="7"/>
    </row>
    <row r="40538" spans="4:14" s="1" customFormat="1">
      <c r="D40538" s="32"/>
      <c r="G40538" s="32"/>
      <c r="I40538" s="7"/>
      <c r="J40538" s="7"/>
      <c r="K40538" s="7"/>
      <c r="N40538" s="7"/>
    </row>
    <row r="40539" spans="4:14" s="1" customFormat="1">
      <c r="D40539" s="32"/>
      <c r="G40539" s="32"/>
      <c r="I40539" s="7"/>
      <c r="J40539" s="7"/>
      <c r="K40539" s="7"/>
      <c r="N40539" s="7"/>
    </row>
    <row r="40540" spans="4:14" s="1" customFormat="1">
      <c r="D40540" s="32"/>
      <c r="G40540" s="32"/>
      <c r="I40540" s="7"/>
      <c r="J40540" s="7"/>
      <c r="K40540" s="7"/>
      <c r="N40540" s="7"/>
    </row>
    <row r="40541" spans="4:14" s="1" customFormat="1">
      <c r="D40541" s="32"/>
      <c r="G40541" s="32"/>
      <c r="I40541" s="7"/>
      <c r="J40541" s="7"/>
      <c r="K40541" s="7"/>
      <c r="N40541" s="7"/>
    </row>
    <row r="40542" spans="4:14" s="1" customFormat="1">
      <c r="D40542" s="32"/>
      <c r="G40542" s="32"/>
      <c r="I40542" s="7"/>
      <c r="J40542" s="7"/>
      <c r="K40542" s="7"/>
      <c r="N40542" s="7"/>
    </row>
    <row r="40543" spans="4:14" s="1" customFormat="1">
      <c r="D40543" s="32"/>
      <c r="G40543" s="32"/>
      <c r="I40543" s="7"/>
      <c r="J40543" s="7"/>
      <c r="K40543" s="7"/>
      <c r="N40543" s="7"/>
    </row>
    <row r="40544" spans="4:14" s="1" customFormat="1">
      <c r="D40544" s="32"/>
      <c r="G40544" s="32"/>
      <c r="I40544" s="7"/>
      <c r="J40544" s="7"/>
      <c r="K40544" s="7"/>
      <c r="N40544" s="7"/>
    </row>
    <row r="40545" spans="4:14" s="1" customFormat="1">
      <c r="D40545" s="32"/>
      <c r="G40545" s="32"/>
      <c r="I40545" s="7"/>
      <c r="J40545" s="7"/>
      <c r="K40545" s="7"/>
      <c r="N40545" s="7"/>
    </row>
    <row r="40546" spans="4:14" s="1" customFormat="1">
      <c r="D40546" s="32"/>
      <c r="G40546" s="32"/>
      <c r="I40546" s="7"/>
      <c r="J40546" s="7"/>
      <c r="K40546" s="7"/>
      <c r="N40546" s="7"/>
    </row>
    <row r="40547" spans="4:14" s="1" customFormat="1">
      <c r="D40547" s="32"/>
      <c r="G40547" s="32"/>
      <c r="I40547" s="7"/>
      <c r="J40547" s="7"/>
      <c r="K40547" s="7"/>
      <c r="N40547" s="7"/>
    </row>
    <row r="40548" spans="4:14" s="1" customFormat="1">
      <c r="D40548" s="32"/>
      <c r="G40548" s="32"/>
      <c r="I40548" s="7"/>
      <c r="J40548" s="7"/>
      <c r="K40548" s="7"/>
      <c r="N40548" s="7"/>
    </row>
    <row r="40549" spans="4:14" s="1" customFormat="1">
      <c r="D40549" s="32"/>
      <c r="G40549" s="32"/>
      <c r="I40549" s="7"/>
      <c r="J40549" s="7"/>
      <c r="K40549" s="7"/>
      <c r="N40549" s="7"/>
    </row>
    <row r="40550" spans="4:14" s="1" customFormat="1">
      <c r="D40550" s="32"/>
      <c r="G40550" s="32"/>
      <c r="I40550" s="7"/>
      <c r="J40550" s="7"/>
      <c r="K40550" s="7"/>
      <c r="N40550" s="7"/>
    </row>
    <row r="40551" spans="4:14" s="1" customFormat="1">
      <c r="D40551" s="32"/>
      <c r="G40551" s="32"/>
      <c r="I40551" s="7"/>
      <c r="J40551" s="7"/>
      <c r="K40551" s="7"/>
      <c r="N40551" s="7"/>
    </row>
    <row r="40552" spans="4:14" s="1" customFormat="1">
      <c r="D40552" s="32"/>
      <c r="G40552" s="32"/>
      <c r="I40552" s="7"/>
      <c r="J40552" s="7"/>
      <c r="K40552" s="7"/>
      <c r="N40552" s="7"/>
    </row>
    <row r="40553" spans="4:14" s="1" customFormat="1">
      <c r="D40553" s="32"/>
      <c r="G40553" s="32"/>
      <c r="I40553" s="7"/>
      <c r="J40553" s="7"/>
      <c r="K40553" s="7"/>
      <c r="N40553" s="7"/>
    </row>
    <row r="40554" spans="4:14" s="1" customFormat="1">
      <c r="D40554" s="32"/>
      <c r="G40554" s="32"/>
      <c r="I40554" s="7"/>
      <c r="J40554" s="7"/>
      <c r="K40554" s="7"/>
      <c r="N40554" s="7"/>
    </row>
    <row r="40555" spans="4:14" s="1" customFormat="1">
      <c r="D40555" s="32"/>
      <c r="G40555" s="32"/>
      <c r="I40555" s="7"/>
      <c r="J40555" s="7"/>
      <c r="K40555" s="7"/>
      <c r="N40555" s="7"/>
    </row>
    <row r="40556" spans="4:14" s="1" customFormat="1">
      <c r="D40556" s="32"/>
      <c r="G40556" s="32"/>
      <c r="I40556" s="7"/>
      <c r="J40556" s="7"/>
      <c r="K40556" s="7"/>
      <c r="N40556" s="7"/>
    </row>
    <row r="40557" spans="4:14" s="1" customFormat="1">
      <c r="D40557" s="32"/>
      <c r="G40557" s="32"/>
      <c r="I40557" s="7"/>
      <c r="J40557" s="7"/>
      <c r="K40557" s="7"/>
      <c r="N40557" s="7"/>
    </row>
    <row r="40558" spans="4:14" s="1" customFormat="1">
      <c r="D40558" s="32"/>
      <c r="G40558" s="32"/>
      <c r="I40558" s="7"/>
      <c r="J40558" s="7"/>
      <c r="K40558" s="7"/>
      <c r="N40558" s="7"/>
    </row>
    <row r="40559" spans="4:14" s="1" customFormat="1">
      <c r="D40559" s="32"/>
      <c r="G40559" s="32"/>
      <c r="I40559" s="7"/>
      <c r="J40559" s="7"/>
      <c r="K40559" s="7"/>
      <c r="N40559" s="7"/>
    </row>
    <row r="40560" spans="4:14" s="1" customFormat="1">
      <c r="D40560" s="32"/>
      <c r="G40560" s="32"/>
      <c r="I40560" s="7"/>
      <c r="J40560" s="7"/>
      <c r="K40560" s="7"/>
      <c r="N40560" s="7"/>
    </row>
    <row r="40561" spans="4:14" s="1" customFormat="1">
      <c r="D40561" s="32"/>
      <c r="G40561" s="32"/>
      <c r="I40561" s="7"/>
      <c r="J40561" s="7"/>
      <c r="K40561" s="7"/>
      <c r="N40561" s="7"/>
    </row>
    <row r="40562" spans="4:14" s="1" customFormat="1">
      <c r="D40562" s="32"/>
      <c r="G40562" s="32"/>
      <c r="I40562" s="7"/>
      <c r="J40562" s="7"/>
      <c r="K40562" s="7"/>
      <c r="N40562" s="7"/>
    </row>
    <row r="40563" spans="4:14" s="1" customFormat="1">
      <c r="D40563" s="32"/>
      <c r="G40563" s="32"/>
      <c r="I40563" s="7"/>
      <c r="J40563" s="7"/>
      <c r="K40563" s="7"/>
      <c r="N40563" s="7"/>
    </row>
    <row r="40564" spans="4:14" s="1" customFormat="1">
      <c r="D40564" s="32"/>
      <c r="G40564" s="32"/>
      <c r="I40564" s="7"/>
      <c r="J40564" s="7"/>
      <c r="K40564" s="7"/>
      <c r="N40564" s="7"/>
    </row>
    <row r="40565" spans="4:14" s="1" customFormat="1">
      <c r="D40565" s="32"/>
      <c r="G40565" s="32"/>
      <c r="I40565" s="7"/>
      <c r="J40565" s="7"/>
      <c r="K40565" s="7"/>
      <c r="N40565" s="7"/>
    </row>
    <row r="40566" spans="4:14" s="1" customFormat="1">
      <c r="D40566" s="32"/>
      <c r="G40566" s="32"/>
      <c r="I40566" s="7"/>
      <c r="J40566" s="7"/>
      <c r="K40566" s="7"/>
      <c r="N40566" s="7"/>
    </row>
    <row r="40567" spans="4:14" s="1" customFormat="1">
      <c r="D40567" s="32"/>
      <c r="G40567" s="32"/>
      <c r="I40567" s="7"/>
      <c r="J40567" s="7"/>
      <c r="K40567" s="7"/>
      <c r="N40567" s="7"/>
    </row>
    <row r="40568" spans="4:14" s="1" customFormat="1">
      <c r="D40568" s="32"/>
      <c r="G40568" s="32"/>
      <c r="I40568" s="7"/>
      <c r="J40568" s="7"/>
      <c r="K40568" s="7"/>
      <c r="N40568" s="7"/>
    </row>
    <row r="40569" spans="4:14" s="1" customFormat="1">
      <c r="D40569" s="32"/>
      <c r="G40569" s="32"/>
      <c r="I40569" s="7"/>
      <c r="J40569" s="7"/>
      <c r="K40569" s="7"/>
      <c r="N40569" s="7"/>
    </row>
    <row r="40570" spans="4:14" s="1" customFormat="1">
      <c r="D40570" s="32"/>
      <c r="G40570" s="32"/>
      <c r="I40570" s="7"/>
      <c r="J40570" s="7"/>
      <c r="K40570" s="7"/>
      <c r="N40570" s="7"/>
    </row>
    <row r="40571" spans="4:14" s="1" customFormat="1">
      <c r="D40571" s="32"/>
      <c r="G40571" s="32"/>
      <c r="I40571" s="7"/>
      <c r="J40571" s="7"/>
      <c r="K40571" s="7"/>
      <c r="N40571" s="7"/>
    </row>
    <row r="40572" spans="4:14" s="1" customFormat="1">
      <c r="D40572" s="32"/>
      <c r="G40572" s="32"/>
      <c r="I40572" s="7"/>
      <c r="J40572" s="7"/>
      <c r="K40572" s="7"/>
      <c r="N40572" s="7"/>
    </row>
    <row r="40573" spans="4:14" s="1" customFormat="1">
      <c r="D40573" s="32"/>
      <c r="G40573" s="32"/>
      <c r="I40573" s="7"/>
      <c r="J40573" s="7"/>
      <c r="K40573" s="7"/>
      <c r="N40573" s="7"/>
    </row>
    <row r="40574" spans="4:14" s="1" customFormat="1">
      <c r="D40574" s="32"/>
      <c r="G40574" s="32"/>
      <c r="I40574" s="7"/>
      <c r="J40574" s="7"/>
      <c r="K40574" s="7"/>
      <c r="N40574" s="7"/>
    </row>
    <row r="40575" spans="4:14" s="1" customFormat="1">
      <c r="D40575" s="32"/>
      <c r="G40575" s="32"/>
      <c r="I40575" s="7"/>
      <c r="J40575" s="7"/>
      <c r="K40575" s="7"/>
      <c r="N40575" s="7"/>
    </row>
    <row r="40576" spans="4:14" s="1" customFormat="1">
      <c r="D40576" s="32"/>
      <c r="G40576" s="32"/>
      <c r="I40576" s="7"/>
      <c r="J40576" s="7"/>
      <c r="K40576" s="7"/>
      <c r="N40576" s="7"/>
    </row>
    <row r="40577" spans="4:14" s="1" customFormat="1">
      <c r="D40577" s="32"/>
      <c r="G40577" s="32"/>
      <c r="I40577" s="7"/>
      <c r="J40577" s="7"/>
      <c r="K40577" s="7"/>
      <c r="N40577" s="7"/>
    </row>
    <row r="40578" spans="4:14" s="1" customFormat="1">
      <c r="D40578" s="32"/>
      <c r="G40578" s="32"/>
      <c r="I40578" s="7"/>
      <c r="J40578" s="7"/>
      <c r="K40578" s="7"/>
      <c r="N40578" s="7"/>
    </row>
    <row r="40579" spans="4:14" s="1" customFormat="1">
      <c r="D40579" s="32"/>
      <c r="G40579" s="32"/>
      <c r="I40579" s="7"/>
      <c r="J40579" s="7"/>
      <c r="K40579" s="7"/>
      <c r="N40579" s="7"/>
    </row>
    <row r="40580" spans="4:14" s="1" customFormat="1">
      <c r="D40580" s="32"/>
      <c r="G40580" s="32"/>
      <c r="I40580" s="7"/>
      <c r="J40580" s="7"/>
      <c r="K40580" s="7"/>
      <c r="N40580" s="7"/>
    </row>
    <row r="40581" spans="4:14" s="1" customFormat="1">
      <c r="D40581" s="32"/>
      <c r="G40581" s="32"/>
      <c r="I40581" s="7"/>
      <c r="J40581" s="7"/>
      <c r="K40581" s="7"/>
      <c r="N40581" s="7"/>
    </row>
    <row r="40582" spans="4:14" s="1" customFormat="1">
      <c r="D40582" s="32"/>
      <c r="G40582" s="32"/>
      <c r="I40582" s="7"/>
      <c r="J40582" s="7"/>
      <c r="K40582" s="7"/>
      <c r="N40582" s="7"/>
    </row>
    <row r="40583" spans="4:14" s="1" customFormat="1">
      <c r="D40583" s="32"/>
      <c r="G40583" s="32"/>
      <c r="I40583" s="7"/>
      <c r="J40583" s="7"/>
      <c r="K40583" s="7"/>
      <c r="N40583" s="7"/>
    </row>
    <row r="40584" spans="4:14" s="1" customFormat="1">
      <c r="D40584" s="32"/>
      <c r="G40584" s="32"/>
      <c r="I40584" s="7"/>
      <c r="J40584" s="7"/>
      <c r="K40584" s="7"/>
      <c r="N40584" s="7"/>
    </row>
    <row r="40585" spans="4:14" s="1" customFormat="1">
      <c r="D40585" s="32"/>
      <c r="G40585" s="32"/>
      <c r="I40585" s="7"/>
      <c r="J40585" s="7"/>
      <c r="K40585" s="7"/>
      <c r="N40585" s="7"/>
    </row>
    <row r="40586" spans="4:14" s="1" customFormat="1">
      <c r="D40586" s="32"/>
      <c r="G40586" s="32"/>
      <c r="I40586" s="7"/>
      <c r="J40586" s="7"/>
      <c r="K40586" s="7"/>
      <c r="N40586" s="7"/>
    </row>
    <row r="40587" spans="4:14" s="1" customFormat="1">
      <c r="D40587" s="32"/>
      <c r="G40587" s="32"/>
      <c r="I40587" s="7"/>
      <c r="J40587" s="7"/>
      <c r="K40587" s="7"/>
      <c r="N40587" s="7"/>
    </row>
    <row r="40588" spans="4:14" s="1" customFormat="1">
      <c r="D40588" s="32"/>
      <c r="G40588" s="32"/>
      <c r="I40588" s="7"/>
      <c r="J40588" s="7"/>
      <c r="K40588" s="7"/>
      <c r="N40588" s="7"/>
    </row>
    <row r="40589" spans="4:14" s="1" customFormat="1">
      <c r="D40589" s="32"/>
      <c r="G40589" s="32"/>
      <c r="I40589" s="7"/>
      <c r="J40589" s="7"/>
      <c r="K40589" s="7"/>
      <c r="N40589" s="7"/>
    </row>
    <row r="40590" spans="4:14" s="1" customFormat="1">
      <c r="D40590" s="32"/>
      <c r="G40590" s="32"/>
      <c r="I40590" s="7"/>
      <c r="J40590" s="7"/>
      <c r="K40590" s="7"/>
      <c r="N40590" s="7"/>
    </row>
    <row r="40591" spans="4:14" s="1" customFormat="1">
      <c r="D40591" s="32"/>
      <c r="G40591" s="32"/>
      <c r="I40591" s="7"/>
      <c r="J40591" s="7"/>
      <c r="K40591" s="7"/>
      <c r="N40591" s="7"/>
    </row>
    <row r="40592" spans="4:14" s="1" customFormat="1">
      <c r="D40592" s="32"/>
      <c r="G40592" s="32"/>
      <c r="I40592" s="7"/>
      <c r="J40592" s="7"/>
      <c r="K40592" s="7"/>
      <c r="N40592" s="7"/>
    </row>
    <row r="40593" spans="4:14" s="1" customFormat="1">
      <c r="D40593" s="32"/>
      <c r="G40593" s="32"/>
      <c r="I40593" s="7"/>
      <c r="J40593" s="7"/>
      <c r="K40593" s="7"/>
      <c r="N40593" s="7"/>
    </row>
    <row r="40594" spans="4:14" s="1" customFormat="1">
      <c r="D40594" s="32"/>
      <c r="G40594" s="32"/>
      <c r="I40594" s="7"/>
      <c r="J40594" s="7"/>
      <c r="K40594" s="7"/>
      <c r="N40594" s="7"/>
    </row>
    <row r="40595" spans="4:14" s="1" customFormat="1">
      <c r="D40595" s="32"/>
      <c r="G40595" s="32"/>
      <c r="I40595" s="7"/>
      <c r="J40595" s="7"/>
      <c r="K40595" s="7"/>
      <c r="N40595" s="7"/>
    </row>
    <row r="40596" spans="4:14" s="1" customFormat="1">
      <c r="D40596" s="32"/>
      <c r="G40596" s="32"/>
      <c r="I40596" s="7"/>
      <c r="J40596" s="7"/>
      <c r="K40596" s="7"/>
      <c r="N40596" s="7"/>
    </row>
    <row r="40597" spans="4:14" s="1" customFormat="1">
      <c r="D40597" s="32"/>
      <c r="G40597" s="32"/>
      <c r="I40597" s="7"/>
      <c r="J40597" s="7"/>
      <c r="K40597" s="7"/>
      <c r="N40597" s="7"/>
    </row>
    <row r="40598" spans="4:14" s="1" customFormat="1">
      <c r="D40598" s="32"/>
      <c r="G40598" s="32"/>
      <c r="I40598" s="7"/>
      <c r="J40598" s="7"/>
      <c r="K40598" s="7"/>
      <c r="N40598" s="7"/>
    </row>
    <row r="40599" spans="4:14" s="1" customFormat="1">
      <c r="D40599" s="32"/>
      <c r="G40599" s="32"/>
      <c r="I40599" s="7"/>
      <c r="J40599" s="7"/>
      <c r="K40599" s="7"/>
      <c r="N40599" s="7"/>
    </row>
    <row r="40600" spans="4:14" s="1" customFormat="1">
      <c r="D40600" s="32"/>
      <c r="G40600" s="32"/>
      <c r="I40600" s="7"/>
      <c r="J40600" s="7"/>
      <c r="K40600" s="7"/>
      <c r="N40600" s="7"/>
    </row>
    <row r="40601" spans="4:14" s="1" customFormat="1">
      <c r="D40601" s="32"/>
      <c r="G40601" s="32"/>
      <c r="I40601" s="7"/>
      <c r="J40601" s="7"/>
      <c r="K40601" s="7"/>
      <c r="N40601" s="7"/>
    </row>
    <row r="40602" spans="4:14" s="1" customFormat="1">
      <c r="D40602" s="32"/>
      <c r="G40602" s="32"/>
      <c r="I40602" s="7"/>
      <c r="J40602" s="7"/>
      <c r="K40602" s="7"/>
      <c r="N40602" s="7"/>
    </row>
    <row r="40603" spans="4:14" s="1" customFormat="1">
      <c r="D40603" s="32"/>
      <c r="G40603" s="32"/>
      <c r="I40603" s="7"/>
      <c r="J40603" s="7"/>
      <c r="K40603" s="7"/>
      <c r="N40603" s="7"/>
    </row>
    <row r="40604" spans="4:14" s="1" customFormat="1">
      <c r="D40604" s="32"/>
      <c r="G40604" s="32"/>
      <c r="I40604" s="7"/>
      <c r="J40604" s="7"/>
      <c r="K40604" s="7"/>
      <c r="N40604" s="7"/>
    </row>
    <row r="40605" spans="4:14" s="1" customFormat="1">
      <c r="D40605" s="32"/>
      <c r="G40605" s="32"/>
      <c r="I40605" s="7"/>
      <c r="J40605" s="7"/>
      <c r="K40605" s="7"/>
      <c r="N40605" s="7"/>
    </row>
    <row r="40606" spans="4:14" s="1" customFormat="1">
      <c r="D40606" s="32"/>
      <c r="G40606" s="32"/>
      <c r="I40606" s="7"/>
      <c r="J40606" s="7"/>
      <c r="K40606" s="7"/>
      <c r="N40606" s="7"/>
    </row>
    <row r="40607" spans="4:14" s="1" customFormat="1">
      <c r="D40607" s="32"/>
      <c r="G40607" s="32"/>
      <c r="I40607" s="7"/>
      <c r="J40607" s="7"/>
      <c r="K40607" s="7"/>
      <c r="N40607" s="7"/>
    </row>
    <row r="40608" spans="4:14" s="1" customFormat="1">
      <c r="D40608" s="32"/>
      <c r="G40608" s="32"/>
      <c r="I40608" s="7"/>
      <c r="J40608" s="7"/>
      <c r="K40608" s="7"/>
      <c r="N40608" s="7"/>
    </row>
    <row r="40609" spans="4:14" s="1" customFormat="1">
      <c r="D40609" s="32"/>
      <c r="G40609" s="32"/>
      <c r="I40609" s="7"/>
      <c r="J40609" s="7"/>
      <c r="K40609" s="7"/>
      <c r="N40609" s="7"/>
    </row>
    <row r="40610" spans="4:14" s="1" customFormat="1">
      <c r="D40610" s="32"/>
      <c r="G40610" s="32"/>
      <c r="I40610" s="7"/>
      <c r="J40610" s="7"/>
      <c r="K40610" s="7"/>
      <c r="N40610" s="7"/>
    </row>
    <row r="40611" spans="4:14" s="1" customFormat="1">
      <c r="D40611" s="32"/>
      <c r="G40611" s="32"/>
      <c r="I40611" s="7"/>
      <c r="J40611" s="7"/>
      <c r="K40611" s="7"/>
      <c r="N40611" s="7"/>
    </row>
    <row r="40612" spans="4:14" s="1" customFormat="1">
      <c r="D40612" s="32"/>
      <c r="G40612" s="32"/>
      <c r="I40612" s="7"/>
      <c r="J40612" s="7"/>
      <c r="K40612" s="7"/>
      <c r="N40612" s="7"/>
    </row>
    <row r="40613" spans="4:14" s="1" customFormat="1">
      <c r="D40613" s="32"/>
      <c r="G40613" s="32"/>
      <c r="I40613" s="7"/>
      <c r="J40613" s="7"/>
      <c r="K40613" s="7"/>
      <c r="N40613" s="7"/>
    </row>
    <row r="40614" spans="4:14" s="1" customFormat="1">
      <c r="D40614" s="32"/>
      <c r="G40614" s="32"/>
      <c r="I40614" s="7"/>
      <c r="J40614" s="7"/>
      <c r="K40614" s="7"/>
      <c r="N40614" s="7"/>
    </row>
    <row r="40615" spans="4:14" s="1" customFormat="1">
      <c r="D40615" s="32"/>
      <c r="G40615" s="32"/>
      <c r="I40615" s="7"/>
      <c r="J40615" s="7"/>
      <c r="K40615" s="7"/>
      <c r="N40615" s="7"/>
    </row>
    <row r="40616" spans="4:14" s="1" customFormat="1">
      <c r="D40616" s="32"/>
      <c r="G40616" s="32"/>
      <c r="I40616" s="7"/>
      <c r="J40616" s="7"/>
      <c r="K40616" s="7"/>
      <c r="N40616" s="7"/>
    </row>
    <row r="40617" spans="4:14" s="1" customFormat="1">
      <c r="D40617" s="32"/>
      <c r="G40617" s="32"/>
      <c r="I40617" s="7"/>
      <c r="J40617" s="7"/>
      <c r="K40617" s="7"/>
      <c r="N40617" s="7"/>
    </row>
    <row r="40618" spans="4:14" s="1" customFormat="1">
      <c r="D40618" s="32"/>
      <c r="G40618" s="32"/>
      <c r="I40618" s="7"/>
      <c r="J40618" s="7"/>
      <c r="K40618" s="7"/>
      <c r="N40618" s="7"/>
    </row>
    <row r="40619" spans="4:14" s="1" customFormat="1">
      <c r="D40619" s="32"/>
      <c r="G40619" s="32"/>
      <c r="I40619" s="7"/>
      <c r="J40619" s="7"/>
      <c r="K40619" s="7"/>
      <c r="N40619" s="7"/>
    </row>
    <row r="40620" spans="4:14" s="1" customFormat="1">
      <c r="D40620" s="32"/>
      <c r="G40620" s="32"/>
      <c r="I40620" s="7"/>
      <c r="J40620" s="7"/>
      <c r="K40620" s="7"/>
      <c r="N40620" s="7"/>
    </row>
    <row r="40621" spans="4:14" s="1" customFormat="1">
      <c r="D40621" s="32"/>
      <c r="G40621" s="32"/>
      <c r="I40621" s="7"/>
      <c r="J40621" s="7"/>
      <c r="K40621" s="7"/>
      <c r="N40621" s="7"/>
    </row>
    <row r="40622" spans="4:14" s="1" customFormat="1">
      <c r="D40622" s="32"/>
      <c r="G40622" s="32"/>
      <c r="I40622" s="7"/>
      <c r="J40622" s="7"/>
      <c r="K40622" s="7"/>
      <c r="N40622" s="7"/>
    </row>
    <row r="40623" spans="4:14" s="1" customFormat="1">
      <c r="D40623" s="32"/>
      <c r="G40623" s="32"/>
      <c r="I40623" s="7"/>
      <c r="J40623" s="7"/>
      <c r="K40623" s="7"/>
      <c r="N40623" s="7"/>
    </row>
    <row r="40624" spans="4:14" s="1" customFormat="1">
      <c r="D40624" s="32"/>
      <c r="G40624" s="32"/>
      <c r="I40624" s="7"/>
      <c r="J40624" s="7"/>
      <c r="K40624" s="7"/>
      <c r="N40624" s="7"/>
    </row>
    <row r="40625" spans="4:14" s="1" customFormat="1">
      <c r="D40625" s="32"/>
      <c r="G40625" s="32"/>
      <c r="I40625" s="7"/>
      <c r="J40625" s="7"/>
      <c r="K40625" s="7"/>
      <c r="N40625" s="7"/>
    </row>
    <row r="40626" spans="4:14" s="1" customFormat="1">
      <c r="D40626" s="32"/>
      <c r="G40626" s="32"/>
      <c r="I40626" s="7"/>
      <c r="J40626" s="7"/>
      <c r="K40626" s="7"/>
      <c r="N40626" s="7"/>
    </row>
    <row r="40627" spans="4:14" s="1" customFormat="1">
      <c r="D40627" s="32"/>
      <c r="G40627" s="32"/>
      <c r="I40627" s="7"/>
      <c r="J40627" s="7"/>
      <c r="K40627" s="7"/>
      <c r="N40627" s="7"/>
    </row>
    <row r="40628" spans="4:14" s="1" customFormat="1">
      <c r="D40628" s="32"/>
      <c r="G40628" s="32"/>
      <c r="I40628" s="7"/>
      <c r="J40628" s="7"/>
      <c r="K40628" s="7"/>
      <c r="N40628" s="7"/>
    </row>
    <row r="40629" spans="4:14" s="1" customFormat="1">
      <c r="D40629" s="32"/>
      <c r="G40629" s="32"/>
      <c r="I40629" s="7"/>
      <c r="J40629" s="7"/>
      <c r="K40629" s="7"/>
      <c r="N40629" s="7"/>
    </row>
    <row r="40630" spans="4:14" s="1" customFormat="1">
      <c r="D40630" s="32"/>
      <c r="G40630" s="32"/>
      <c r="I40630" s="7"/>
      <c r="J40630" s="7"/>
      <c r="K40630" s="7"/>
      <c r="N40630" s="7"/>
    </row>
    <row r="40631" spans="4:14" s="1" customFormat="1">
      <c r="D40631" s="32"/>
      <c r="G40631" s="32"/>
      <c r="I40631" s="7"/>
      <c r="J40631" s="7"/>
      <c r="K40631" s="7"/>
      <c r="N40631" s="7"/>
    </row>
    <row r="40632" spans="4:14" s="1" customFormat="1">
      <c r="D40632" s="32"/>
      <c r="G40632" s="32"/>
      <c r="I40632" s="7"/>
      <c r="J40632" s="7"/>
      <c r="K40632" s="7"/>
      <c r="N40632" s="7"/>
    </row>
    <row r="40633" spans="4:14" s="1" customFormat="1">
      <c r="D40633" s="32"/>
      <c r="G40633" s="32"/>
      <c r="I40633" s="7"/>
      <c r="J40633" s="7"/>
      <c r="K40633" s="7"/>
      <c r="N40633" s="7"/>
    </row>
    <row r="40634" spans="4:14" s="1" customFormat="1">
      <c r="D40634" s="32"/>
      <c r="G40634" s="32"/>
      <c r="I40634" s="7"/>
      <c r="J40634" s="7"/>
      <c r="K40634" s="7"/>
      <c r="N40634" s="7"/>
    </row>
    <row r="40635" spans="4:14" s="1" customFormat="1">
      <c r="D40635" s="32"/>
      <c r="G40635" s="32"/>
      <c r="I40635" s="7"/>
      <c r="J40635" s="7"/>
      <c r="K40635" s="7"/>
      <c r="N40635" s="7"/>
    </row>
    <row r="40636" spans="4:14" s="1" customFormat="1">
      <c r="D40636" s="32"/>
      <c r="G40636" s="32"/>
      <c r="I40636" s="7"/>
      <c r="J40636" s="7"/>
      <c r="K40636" s="7"/>
      <c r="N40636" s="7"/>
    </row>
    <row r="40637" spans="4:14" s="1" customFormat="1">
      <c r="D40637" s="32"/>
      <c r="G40637" s="32"/>
      <c r="I40637" s="7"/>
      <c r="J40637" s="7"/>
      <c r="K40637" s="7"/>
      <c r="N40637" s="7"/>
    </row>
    <row r="40638" spans="4:14" s="1" customFormat="1">
      <c r="D40638" s="32"/>
      <c r="G40638" s="32"/>
      <c r="I40638" s="7"/>
      <c r="J40638" s="7"/>
      <c r="K40638" s="7"/>
      <c r="N40638" s="7"/>
    </row>
    <row r="40639" spans="4:14" s="1" customFormat="1">
      <c r="D40639" s="32"/>
      <c r="G40639" s="32"/>
      <c r="I40639" s="7"/>
      <c r="J40639" s="7"/>
      <c r="K40639" s="7"/>
      <c r="N40639" s="7"/>
    </row>
    <row r="40640" spans="4:14" s="1" customFormat="1">
      <c r="D40640" s="32"/>
      <c r="G40640" s="32"/>
      <c r="I40640" s="7"/>
      <c r="J40640" s="7"/>
      <c r="K40640" s="7"/>
      <c r="N40640" s="7"/>
    </row>
    <row r="40641" spans="4:14" s="1" customFormat="1">
      <c r="D40641" s="32"/>
      <c r="G40641" s="32"/>
      <c r="I40641" s="7"/>
      <c r="J40641" s="7"/>
      <c r="K40641" s="7"/>
      <c r="N40641" s="7"/>
    </row>
    <row r="40642" spans="4:14" s="1" customFormat="1">
      <c r="D40642" s="32"/>
      <c r="G40642" s="32"/>
      <c r="I40642" s="7"/>
      <c r="J40642" s="7"/>
      <c r="K40642" s="7"/>
      <c r="N40642" s="7"/>
    </row>
    <row r="40643" spans="4:14" s="1" customFormat="1">
      <c r="D40643" s="32"/>
      <c r="G40643" s="32"/>
      <c r="I40643" s="7"/>
      <c r="J40643" s="7"/>
      <c r="K40643" s="7"/>
      <c r="N40643" s="7"/>
    </row>
    <row r="40644" spans="4:14" s="1" customFormat="1">
      <c r="D40644" s="32"/>
      <c r="G40644" s="32"/>
      <c r="I40644" s="7"/>
      <c r="J40644" s="7"/>
      <c r="K40644" s="7"/>
      <c r="N40644" s="7"/>
    </row>
    <row r="40645" spans="4:14" s="1" customFormat="1">
      <c r="D40645" s="32"/>
      <c r="G40645" s="32"/>
      <c r="I40645" s="7"/>
      <c r="J40645" s="7"/>
      <c r="K40645" s="7"/>
      <c r="N40645" s="7"/>
    </row>
    <row r="40646" spans="4:14" s="1" customFormat="1">
      <c r="D40646" s="32"/>
      <c r="G40646" s="32"/>
      <c r="I40646" s="7"/>
      <c r="J40646" s="7"/>
      <c r="K40646" s="7"/>
      <c r="N40646" s="7"/>
    </row>
    <row r="40647" spans="4:14" s="1" customFormat="1">
      <c r="D40647" s="32"/>
      <c r="G40647" s="32"/>
      <c r="I40647" s="7"/>
      <c r="J40647" s="7"/>
      <c r="K40647" s="7"/>
      <c r="N40647" s="7"/>
    </row>
    <row r="40648" spans="4:14" s="1" customFormat="1">
      <c r="D40648" s="32"/>
      <c r="G40648" s="32"/>
      <c r="I40648" s="7"/>
      <c r="J40648" s="7"/>
      <c r="K40648" s="7"/>
      <c r="N40648" s="7"/>
    </row>
    <row r="40649" spans="4:14" s="1" customFormat="1">
      <c r="D40649" s="32"/>
      <c r="G40649" s="32"/>
      <c r="I40649" s="7"/>
      <c r="J40649" s="7"/>
      <c r="K40649" s="7"/>
      <c r="N40649" s="7"/>
    </row>
    <row r="40650" spans="4:14" s="1" customFormat="1">
      <c r="D40650" s="32"/>
      <c r="G40650" s="32"/>
      <c r="I40650" s="7"/>
      <c r="J40650" s="7"/>
      <c r="K40650" s="7"/>
      <c r="N40650" s="7"/>
    </row>
    <row r="40651" spans="4:14" s="1" customFormat="1">
      <c r="D40651" s="32"/>
      <c r="G40651" s="32"/>
      <c r="I40651" s="7"/>
      <c r="J40651" s="7"/>
      <c r="K40651" s="7"/>
      <c r="N40651" s="7"/>
    </row>
    <row r="40652" spans="4:14" s="1" customFormat="1">
      <c r="D40652" s="32"/>
      <c r="G40652" s="32"/>
      <c r="I40652" s="7"/>
      <c r="J40652" s="7"/>
      <c r="K40652" s="7"/>
      <c r="N40652" s="7"/>
    </row>
    <row r="40653" spans="4:14" s="1" customFormat="1">
      <c r="D40653" s="32"/>
      <c r="G40653" s="32"/>
      <c r="I40653" s="7"/>
      <c r="J40653" s="7"/>
      <c r="K40653" s="7"/>
      <c r="N40653" s="7"/>
    </row>
    <row r="40654" spans="4:14" s="1" customFormat="1">
      <c r="D40654" s="32"/>
      <c r="G40654" s="32"/>
      <c r="I40654" s="7"/>
      <c r="J40654" s="7"/>
      <c r="K40654" s="7"/>
      <c r="N40654" s="7"/>
    </row>
    <row r="40655" spans="4:14" s="1" customFormat="1">
      <c r="D40655" s="32"/>
      <c r="G40655" s="32"/>
      <c r="I40655" s="7"/>
      <c r="J40655" s="7"/>
      <c r="K40655" s="7"/>
      <c r="N40655" s="7"/>
    </row>
    <row r="40656" spans="4:14" s="1" customFormat="1">
      <c r="D40656" s="32"/>
      <c r="G40656" s="32"/>
      <c r="I40656" s="7"/>
      <c r="J40656" s="7"/>
      <c r="K40656" s="7"/>
      <c r="N40656" s="7"/>
    </row>
    <row r="40657" spans="4:14" s="1" customFormat="1">
      <c r="D40657" s="32"/>
      <c r="G40657" s="32"/>
      <c r="I40657" s="7"/>
      <c r="J40657" s="7"/>
      <c r="K40657" s="7"/>
      <c r="N40657" s="7"/>
    </row>
    <row r="40658" spans="4:14" s="1" customFormat="1">
      <c r="D40658" s="32"/>
      <c r="G40658" s="32"/>
      <c r="I40658" s="7"/>
      <c r="J40658" s="7"/>
      <c r="K40658" s="7"/>
      <c r="N40658" s="7"/>
    </row>
    <row r="40659" spans="4:14" s="1" customFormat="1">
      <c r="D40659" s="32"/>
      <c r="G40659" s="32"/>
      <c r="I40659" s="7"/>
      <c r="J40659" s="7"/>
      <c r="K40659" s="7"/>
      <c r="N40659" s="7"/>
    </row>
    <row r="40660" spans="4:14" s="1" customFormat="1">
      <c r="D40660" s="32"/>
      <c r="G40660" s="32"/>
      <c r="I40660" s="7"/>
      <c r="J40660" s="7"/>
      <c r="K40660" s="7"/>
      <c r="N40660" s="7"/>
    </row>
    <row r="40661" spans="4:14" s="1" customFormat="1">
      <c r="D40661" s="32"/>
      <c r="G40661" s="32"/>
      <c r="I40661" s="7"/>
      <c r="J40661" s="7"/>
      <c r="K40661" s="7"/>
      <c r="N40661" s="7"/>
    </row>
    <row r="40662" spans="4:14" s="1" customFormat="1">
      <c r="D40662" s="32"/>
      <c r="G40662" s="32"/>
      <c r="I40662" s="7"/>
      <c r="J40662" s="7"/>
      <c r="K40662" s="7"/>
      <c r="N40662" s="7"/>
    </row>
    <row r="40663" spans="4:14" s="1" customFormat="1">
      <c r="D40663" s="32"/>
      <c r="G40663" s="32"/>
      <c r="I40663" s="7"/>
      <c r="J40663" s="7"/>
      <c r="K40663" s="7"/>
      <c r="N40663" s="7"/>
    </row>
    <row r="40664" spans="4:14" s="1" customFormat="1">
      <c r="D40664" s="32"/>
      <c r="G40664" s="32"/>
      <c r="I40664" s="7"/>
      <c r="J40664" s="7"/>
      <c r="K40664" s="7"/>
      <c r="N40664" s="7"/>
    </row>
    <row r="40665" spans="4:14" s="1" customFormat="1">
      <c r="D40665" s="32"/>
      <c r="G40665" s="32"/>
      <c r="I40665" s="7"/>
      <c r="J40665" s="7"/>
      <c r="K40665" s="7"/>
      <c r="N40665" s="7"/>
    </row>
    <row r="40666" spans="4:14" s="1" customFormat="1">
      <c r="D40666" s="32"/>
      <c r="G40666" s="32"/>
      <c r="I40666" s="7"/>
      <c r="J40666" s="7"/>
      <c r="K40666" s="7"/>
      <c r="N40666" s="7"/>
    </row>
    <row r="40667" spans="4:14" s="1" customFormat="1">
      <c r="D40667" s="32"/>
      <c r="G40667" s="32"/>
      <c r="I40667" s="7"/>
      <c r="J40667" s="7"/>
      <c r="K40667" s="7"/>
      <c r="N40667" s="7"/>
    </row>
    <row r="40668" spans="4:14" s="1" customFormat="1">
      <c r="D40668" s="32"/>
      <c r="G40668" s="32"/>
      <c r="I40668" s="7"/>
      <c r="J40668" s="7"/>
      <c r="K40668" s="7"/>
      <c r="N40668" s="7"/>
    </row>
    <row r="40669" spans="4:14" s="1" customFormat="1">
      <c r="D40669" s="32"/>
      <c r="G40669" s="32"/>
      <c r="I40669" s="7"/>
      <c r="J40669" s="7"/>
      <c r="K40669" s="7"/>
      <c r="N40669" s="7"/>
    </row>
    <row r="40670" spans="4:14" s="1" customFormat="1">
      <c r="D40670" s="32"/>
      <c r="G40670" s="32"/>
      <c r="I40670" s="7"/>
      <c r="J40670" s="7"/>
      <c r="K40670" s="7"/>
      <c r="N40670" s="7"/>
    </row>
    <row r="40671" spans="4:14" s="1" customFormat="1">
      <c r="D40671" s="32"/>
      <c r="G40671" s="32"/>
      <c r="I40671" s="7"/>
      <c r="J40671" s="7"/>
      <c r="K40671" s="7"/>
      <c r="N40671" s="7"/>
    </row>
    <row r="40672" spans="4:14" s="1" customFormat="1">
      <c r="D40672" s="32"/>
      <c r="G40672" s="32"/>
      <c r="I40672" s="7"/>
      <c r="J40672" s="7"/>
      <c r="K40672" s="7"/>
      <c r="N40672" s="7"/>
    </row>
    <row r="40673" spans="4:14" s="1" customFormat="1">
      <c r="D40673" s="32"/>
      <c r="G40673" s="32"/>
      <c r="I40673" s="7"/>
      <c r="J40673" s="7"/>
      <c r="K40673" s="7"/>
      <c r="N40673" s="7"/>
    </row>
    <row r="40674" spans="4:14" s="1" customFormat="1">
      <c r="D40674" s="32"/>
      <c r="G40674" s="32"/>
      <c r="I40674" s="7"/>
      <c r="J40674" s="7"/>
      <c r="K40674" s="7"/>
      <c r="N40674" s="7"/>
    </row>
    <row r="40675" spans="4:14" s="1" customFormat="1">
      <c r="D40675" s="32"/>
      <c r="G40675" s="32"/>
      <c r="I40675" s="7"/>
      <c r="J40675" s="7"/>
      <c r="K40675" s="7"/>
      <c r="N40675" s="7"/>
    </row>
    <row r="40676" spans="4:14" s="1" customFormat="1">
      <c r="D40676" s="32"/>
      <c r="G40676" s="32"/>
      <c r="I40676" s="7"/>
      <c r="J40676" s="7"/>
      <c r="K40676" s="7"/>
      <c r="N40676" s="7"/>
    </row>
    <row r="40677" spans="4:14" s="1" customFormat="1">
      <c r="D40677" s="32"/>
      <c r="G40677" s="32"/>
      <c r="I40677" s="7"/>
      <c r="J40677" s="7"/>
      <c r="K40677" s="7"/>
      <c r="N40677" s="7"/>
    </row>
    <row r="40678" spans="4:14" s="1" customFormat="1">
      <c r="D40678" s="32"/>
      <c r="G40678" s="32"/>
      <c r="I40678" s="7"/>
      <c r="J40678" s="7"/>
      <c r="K40678" s="7"/>
      <c r="N40678" s="7"/>
    </row>
    <row r="40679" spans="4:14" s="1" customFormat="1">
      <c r="D40679" s="32"/>
      <c r="G40679" s="32"/>
      <c r="I40679" s="7"/>
      <c r="J40679" s="7"/>
      <c r="K40679" s="7"/>
      <c r="N40679" s="7"/>
    </row>
    <row r="40680" spans="4:14" s="1" customFormat="1">
      <c r="D40680" s="32"/>
      <c r="G40680" s="32"/>
      <c r="I40680" s="7"/>
      <c r="J40680" s="7"/>
      <c r="K40680" s="7"/>
      <c r="N40680" s="7"/>
    </row>
    <row r="40681" spans="4:14" s="1" customFormat="1">
      <c r="D40681" s="32"/>
      <c r="G40681" s="32"/>
      <c r="I40681" s="7"/>
      <c r="J40681" s="7"/>
      <c r="K40681" s="7"/>
      <c r="N40681" s="7"/>
    </row>
    <row r="40682" spans="4:14" s="1" customFormat="1">
      <c r="D40682" s="32"/>
      <c r="G40682" s="32"/>
      <c r="I40682" s="7"/>
      <c r="J40682" s="7"/>
      <c r="K40682" s="7"/>
      <c r="N40682" s="7"/>
    </row>
    <row r="40683" spans="4:14" s="1" customFormat="1">
      <c r="D40683" s="32"/>
      <c r="G40683" s="32"/>
      <c r="I40683" s="7"/>
      <c r="J40683" s="7"/>
      <c r="K40683" s="7"/>
      <c r="N40683" s="7"/>
    </row>
    <row r="40684" spans="4:14" s="1" customFormat="1">
      <c r="D40684" s="32"/>
      <c r="G40684" s="32"/>
      <c r="I40684" s="7"/>
      <c r="J40684" s="7"/>
      <c r="K40684" s="7"/>
      <c r="N40684" s="7"/>
    </row>
    <row r="40685" spans="4:14" s="1" customFormat="1">
      <c r="D40685" s="32"/>
      <c r="G40685" s="32"/>
      <c r="I40685" s="7"/>
      <c r="J40685" s="7"/>
      <c r="K40685" s="7"/>
      <c r="N40685" s="7"/>
    </row>
    <row r="40686" spans="4:14" s="1" customFormat="1">
      <c r="D40686" s="32"/>
      <c r="G40686" s="32"/>
      <c r="I40686" s="7"/>
      <c r="J40686" s="7"/>
      <c r="K40686" s="7"/>
      <c r="N40686" s="7"/>
    </row>
    <row r="40687" spans="4:14" s="1" customFormat="1">
      <c r="D40687" s="32"/>
      <c r="G40687" s="32"/>
      <c r="I40687" s="7"/>
      <c r="J40687" s="7"/>
      <c r="K40687" s="7"/>
      <c r="N40687" s="7"/>
    </row>
    <row r="40688" spans="4:14" s="1" customFormat="1">
      <c r="D40688" s="32"/>
      <c r="G40688" s="32"/>
      <c r="I40688" s="7"/>
      <c r="J40688" s="7"/>
      <c r="K40688" s="7"/>
      <c r="N40688" s="7"/>
    </row>
    <row r="40689" spans="4:14" s="1" customFormat="1">
      <c r="D40689" s="32"/>
      <c r="G40689" s="32"/>
      <c r="I40689" s="7"/>
      <c r="J40689" s="7"/>
      <c r="K40689" s="7"/>
      <c r="N40689" s="7"/>
    </row>
    <row r="40690" spans="4:14" s="1" customFormat="1">
      <c r="D40690" s="32"/>
      <c r="G40690" s="32"/>
      <c r="I40690" s="7"/>
      <c r="J40690" s="7"/>
      <c r="K40690" s="7"/>
      <c r="N40690" s="7"/>
    </row>
    <row r="40691" spans="4:14" s="1" customFormat="1">
      <c r="D40691" s="32"/>
      <c r="G40691" s="32"/>
      <c r="I40691" s="7"/>
      <c r="J40691" s="7"/>
      <c r="K40691" s="7"/>
      <c r="N40691" s="7"/>
    </row>
    <row r="40692" spans="4:14" s="1" customFormat="1">
      <c r="D40692" s="32"/>
      <c r="G40692" s="32"/>
      <c r="I40692" s="7"/>
      <c r="J40692" s="7"/>
      <c r="K40692" s="7"/>
      <c r="N40692" s="7"/>
    </row>
    <row r="40693" spans="4:14" s="1" customFormat="1">
      <c r="D40693" s="32"/>
      <c r="G40693" s="32"/>
      <c r="I40693" s="7"/>
      <c r="J40693" s="7"/>
      <c r="K40693" s="7"/>
      <c r="N40693" s="7"/>
    </row>
    <row r="40694" spans="4:14" s="1" customFormat="1">
      <c r="D40694" s="32"/>
      <c r="G40694" s="32"/>
      <c r="I40694" s="7"/>
      <c r="J40694" s="7"/>
      <c r="K40694" s="7"/>
      <c r="N40694" s="7"/>
    </row>
    <row r="40695" spans="4:14" s="1" customFormat="1">
      <c r="D40695" s="32"/>
      <c r="G40695" s="32"/>
      <c r="I40695" s="7"/>
      <c r="J40695" s="7"/>
      <c r="K40695" s="7"/>
      <c r="N40695" s="7"/>
    </row>
    <row r="40696" spans="4:14" s="1" customFormat="1">
      <c r="D40696" s="32"/>
      <c r="G40696" s="32"/>
      <c r="I40696" s="7"/>
      <c r="J40696" s="7"/>
      <c r="K40696" s="7"/>
      <c r="N40696" s="7"/>
    </row>
    <row r="40697" spans="4:14" s="1" customFormat="1">
      <c r="D40697" s="32"/>
      <c r="G40697" s="32"/>
      <c r="I40697" s="7"/>
      <c r="J40697" s="7"/>
      <c r="K40697" s="7"/>
      <c r="N40697" s="7"/>
    </row>
    <row r="40698" spans="4:14" s="1" customFormat="1">
      <c r="D40698" s="32"/>
      <c r="G40698" s="32"/>
      <c r="I40698" s="7"/>
      <c r="J40698" s="7"/>
      <c r="K40698" s="7"/>
      <c r="N40698" s="7"/>
    </row>
    <row r="40699" spans="4:14" s="1" customFormat="1">
      <c r="D40699" s="32"/>
      <c r="G40699" s="32"/>
      <c r="I40699" s="7"/>
      <c r="J40699" s="7"/>
      <c r="K40699" s="7"/>
      <c r="N40699" s="7"/>
    </row>
    <row r="40700" spans="4:14" s="1" customFormat="1">
      <c r="D40700" s="32"/>
      <c r="G40700" s="32"/>
      <c r="I40700" s="7"/>
      <c r="J40700" s="7"/>
      <c r="K40700" s="7"/>
      <c r="N40700" s="7"/>
    </row>
    <row r="40701" spans="4:14" s="1" customFormat="1">
      <c r="D40701" s="32"/>
      <c r="G40701" s="32"/>
      <c r="I40701" s="7"/>
      <c r="J40701" s="7"/>
      <c r="K40701" s="7"/>
      <c r="N40701" s="7"/>
    </row>
    <row r="40702" spans="4:14" s="1" customFormat="1">
      <c r="D40702" s="32"/>
      <c r="G40702" s="32"/>
      <c r="I40702" s="7"/>
      <c r="J40702" s="7"/>
      <c r="K40702" s="7"/>
      <c r="N40702" s="7"/>
    </row>
    <row r="40703" spans="4:14" s="1" customFormat="1">
      <c r="D40703" s="32"/>
      <c r="G40703" s="32"/>
      <c r="I40703" s="7"/>
      <c r="J40703" s="7"/>
      <c r="K40703" s="7"/>
      <c r="N40703" s="7"/>
    </row>
    <row r="40704" spans="4:14" s="1" customFormat="1">
      <c r="D40704" s="32"/>
      <c r="G40704" s="32"/>
      <c r="I40704" s="7"/>
      <c r="J40704" s="7"/>
      <c r="K40704" s="7"/>
      <c r="N40704" s="7"/>
    </row>
    <row r="40705" spans="4:14" s="1" customFormat="1">
      <c r="D40705" s="32"/>
      <c r="G40705" s="32"/>
      <c r="I40705" s="7"/>
      <c r="J40705" s="7"/>
      <c r="K40705" s="7"/>
      <c r="N40705" s="7"/>
    </row>
    <row r="40706" spans="4:14" s="1" customFormat="1">
      <c r="D40706" s="32"/>
      <c r="G40706" s="32"/>
      <c r="I40706" s="7"/>
      <c r="J40706" s="7"/>
      <c r="K40706" s="7"/>
      <c r="N40706" s="7"/>
    </row>
    <row r="40707" spans="4:14" s="1" customFormat="1">
      <c r="D40707" s="32"/>
      <c r="G40707" s="32"/>
      <c r="I40707" s="7"/>
      <c r="J40707" s="7"/>
      <c r="K40707" s="7"/>
      <c r="N40707" s="7"/>
    </row>
    <row r="40708" spans="4:14" s="1" customFormat="1">
      <c r="D40708" s="32"/>
      <c r="G40708" s="32"/>
      <c r="I40708" s="7"/>
      <c r="J40708" s="7"/>
      <c r="K40708" s="7"/>
      <c r="N40708" s="7"/>
    </row>
    <row r="40709" spans="4:14" s="1" customFormat="1">
      <c r="D40709" s="32"/>
      <c r="G40709" s="32"/>
      <c r="I40709" s="7"/>
      <c r="J40709" s="7"/>
      <c r="K40709" s="7"/>
      <c r="N40709" s="7"/>
    </row>
    <row r="40710" spans="4:14" s="1" customFormat="1">
      <c r="D40710" s="32"/>
      <c r="G40710" s="32"/>
      <c r="I40710" s="7"/>
      <c r="J40710" s="7"/>
      <c r="K40710" s="7"/>
      <c r="N40710" s="7"/>
    </row>
    <row r="40711" spans="4:14" s="1" customFormat="1">
      <c r="D40711" s="32"/>
      <c r="G40711" s="32"/>
      <c r="I40711" s="7"/>
      <c r="J40711" s="7"/>
      <c r="K40711" s="7"/>
      <c r="N40711" s="7"/>
    </row>
    <row r="40712" spans="4:14" s="1" customFormat="1">
      <c r="D40712" s="32"/>
      <c r="G40712" s="32"/>
      <c r="I40712" s="7"/>
      <c r="J40712" s="7"/>
      <c r="K40712" s="7"/>
      <c r="N40712" s="7"/>
    </row>
    <row r="40713" spans="4:14" s="1" customFormat="1">
      <c r="D40713" s="32"/>
      <c r="G40713" s="32"/>
      <c r="I40713" s="7"/>
      <c r="J40713" s="7"/>
      <c r="K40713" s="7"/>
      <c r="N40713" s="7"/>
    </row>
    <row r="40714" spans="4:14" s="1" customFormat="1">
      <c r="D40714" s="32"/>
      <c r="G40714" s="32"/>
      <c r="I40714" s="7"/>
      <c r="J40714" s="7"/>
      <c r="K40714" s="7"/>
      <c r="N40714" s="7"/>
    </row>
    <row r="40715" spans="4:14" s="1" customFormat="1">
      <c r="D40715" s="32"/>
      <c r="G40715" s="32"/>
      <c r="I40715" s="7"/>
      <c r="J40715" s="7"/>
      <c r="K40715" s="7"/>
      <c r="N40715" s="7"/>
    </row>
    <row r="40716" spans="4:14" s="1" customFormat="1">
      <c r="D40716" s="32"/>
      <c r="G40716" s="32"/>
      <c r="I40716" s="7"/>
      <c r="J40716" s="7"/>
      <c r="K40716" s="7"/>
      <c r="N40716" s="7"/>
    </row>
    <row r="40717" spans="4:14" s="1" customFormat="1">
      <c r="D40717" s="32"/>
      <c r="G40717" s="32"/>
      <c r="I40717" s="7"/>
      <c r="J40717" s="7"/>
      <c r="K40717" s="7"/>
      <c r="N40717" s="7"/>
    </row>
    <row r="40718" spans="4:14" s="1" customFormat="1">
      <c r="D40718" s="32"/>
      <c r="G40718" s="32"/>
      <c r="I40718" s="7"/>
      <c r="J40718" s="7"/>
      <c r="K40718" s="7"/>
      <c r="N40718" s="7"/>
    </row>
    <row r="40719" spans="4:14" s="1" customFormat="1">
      <c r="D40719" s="32"/>
      <c r="G40719" s="32"/>
      <c r="I40719" s="7"/>
      <c r="J40719" s="7"/>
      <c r="K40719" s="7"/>
      <c r="N40719" s="7"/>
    </row>
    <row r="40720" spans="4:14" s="1" customFormat="1">
      <c r="D40720" s="32"/>
      <c r="G40720" s="32"/>
      <c r="I40720" s="7"/>
      <c r="J40720" s="7"/>
      <c r="K40720" s="7"/>
      <c r="N40720" s="7"/>
    </row>
    <row r="40721" spans="4:14" s="1" customFormat="1">
      <c r="D40721" s="32"/>
      <c r="G40721" s="32"/>
      <c r="I40721" s="7"/>
      <c r="J40721" s="7"/>
      <c r="K40721" s="7"/>
      <c r="N40721" s="7"/>
    </row>
    <row r="40722" spans="4:14" s="1" customFormat="1">
      <c r="D40722" s="32"/>
      <c r="G40722" s="32"/>
      <c r="I40722" s="7"/>
      <c r="J40722" s="7"/>
      <c r="K40722" s="7"/>
      <c r="N40722" s="7"/>
    </row>
    <row r="40723" spans="4:14" s="1" customFormat="1">
      <c r="D40723" s="32"/>
      <c r="G40723" s="32"/>
      <c r="I40723" s="7"/>
      <c r="J40723" s="7"/>
      <c r="K40723" s="7"/>
      <c r="N40723" s="7"/>
    </row>
    <row r="40724" spans="4:14" s="1" customFormat="1">
      <c r="D40724" s="32"/>
      <c r="G40724" s="32"/>
      <c r="I40724" s="7"/>
      <c r="J40724" s="7"/>
      <c r="K40724" s="7"/>
      <c r="N40724" s="7"/>
    </row>
    <row r="40725" spans="4:14" s="1" customFormat="1">
      <c r="D40725" s="32"/>
      <c r="G40725" s="32"/>
      <c r="I40725" s="7"/>
      <c r="J40725" s="7"/>
      <c r="K40725" s="7"/>
      <c r="N40725" s="7"/>
    </row>
    <row r="40726" spans="4:14" s="1" customFormat="1">
      <c r="D40726" s="32"/>
      <c r="G40726" s="32"/>
      <c r="I40726" s="7"/>
      <c r="J40726" s="7"/>
      <c r="K40726" s="7"/>
      <c r="N40726" s="7"/>
    </row>
    <row r="40727" spans="4:14" s="1" customFormat="1">
      <c r="D40727" s="32"/>
      <c r="G40727" s="32"/>
      <c r="I40727" s="7"/>
      <c r="J40727" s="7"/>
      <c r="K40727" s="7"/>
      <c r="N40727" s="7"/>
    </row>
    <row r="40728" spans="4:14" s="1" customFormat="1">
      <c r="D40728" s="32"/>
      <c r="G40728" s="32"/>
      <c r="I40728" s="7"/>
      <c r="J40728" s="7"/>
      <c r="K40728" s="7"/>
      <c r="N40728" s="7"/>
    </row>
    <row r="40729" spans="4:14" s="1" customFormat="1">
      <c r="D40729" s="32"/>
      <c r="G40729" s="32"/>
      <c r="I40729" s="7"/>
      <c r="J40729" s="7"/>
      <c r="K40729" s="7"/>
      <c r="N40729" s="7"/>
    </row>
    <row r="40730" spans="4:14" s="1" customFormat="1">
      <c r="D40730" s="32"/>
      <c r="G40730" s="32"/>
      <c r="I40730" s="7"/>
      <c r="J40730" s="7"/>
      <c r="K40730" s="7"/>
      <c r="N40730" s="7"/>
    </row>
    <row r="40731" spans="4:14" s="1" customFormat="1">
      <c r="D40731" s="32"/>
      <c r="G40731" s="32"/>
      <c r="I40731" s="7"/>
      <c r="J40731" s="7"/>
      <c r="K40731" s="7"/>
      <c r="N40731" s="7"/>
    </row>
    <row r="40732" spans="4:14" s="1" customFormat="1">
      <c r="D40732" s="32"/>
      <c r="G40732" s="32"/>
      <c r="I40732" s="7"/>
      <c r="J40732" s="7"/>
      <c r="K40732" s="7"/>
      <c r="N40732" s="7"/>
    </row>
    <row r="40733" spans="4:14" s="1" customFormat="1">
      <c r="D40733" s="32"/>
      <c r="G40733" s="32"/>
      <c r="I40733" s="7"/>
      <c r="J40733" s="7"/>
      <c r="K40733" s="7"/>
      <c r="N40733" s="7"/>
    </row>
    <row r="40734" spans="4:14" s="1" customFormat="1">
      <c r="D40734" s="32"/>
      <c r="G40734" s="32"/>
      <c r="I40734" s="7"/>
      <c r="J40734" s="7"/>
      <c r="K40734" s="7"/>
      <c r="N40734" s="7"/>
    </row>
    <row r="40735" spans="4:14" s="1" customFormat="1">
      <c r="D40735" s="32"/>
      <c r="G40735" s="32"/>
      <c r="I40735" s="7"/>
      <c r="J40735" s="7"/>
      <c r="K40735" s="7"/>
      <c r="N40735" s="7"/>
    </row>
    <row r="40736" spans="4:14" s="1" customFormat="1">
      <c r="D40736" s="32"/>
      <c r="G40736" s="32"/>
      <c r="I40736" s="7"/>
      <c r="J40736" s="7"/>
      <c r="K40736" s="7"/>
      <c r="N40736" s="7"/>
    </row>
    <row r="40737" spans="4:14" s="1" customFormat="1">
      <c r="D40737" s="32"/>
      <c r="G40737" s="32"/>
      <c r="I40737" s="7"/>
      <c r="J40737" s="7"/>
      <c r="K40737" s="7"/>
      <c r="N40737" s="7"/>
    </row>
    <row r="40738" spans="4:14" s="1" customFormat="1">
      <c r="D40738" s="32"/>
      <c r="G40738" s="32"/>
      <c r="I40738" s="7"/>
      <c r="J40738" s="7"/>
      <c r="K40738" s="7"/>
      <c r="N40738" s="7"/>
    </row>
    <row r="40739" spans="4:14" s="1" customFormat="1">
      <c r="D40739" s="32"/>
      <c r="G40739" s="32"/>
      <c r="I40739" s="7"/>
      <c r="J40739" s="7"/>
      <c r="K40739" s="7"/>
      <c r="N40739" s="7"/>
    </row>
    <row r="40740" spans="4:14" s="1" customFormat="1">
      <c r="D40740" s="32"/>
      <c r="G40740" s="32"/>
      <c r="I40740" s="7"/>
      <c r="J40740" s="7"/>
      <c r="K40740" s="7"/>
      <c r="N40740" s="7"/>
    </row>
    <row r="40741" spans="4:14" s="1" customFormat="1">
      <c r="D40741" s="32"/>
      <c r="G40741" s="32"/>
      <c r="I40741" s="7"/>
      <c r="J40741" s="7"/>
      <c r="K40741" s="7"/>
      <c r="N40741" s="7"/>
    </row>
    <row r="40742" spans="4:14" s="1" customFormat="1">
      <c r="D40742" s="32"/>
      <c r="G40742" s="32"/>
      <c r="I40742" s="7"/>
      <c r="J40742" s="7"/>
      <c r="K40742" s="7"/>
      <c r="N40742" s="7"/>
    </row>
    <row r="40743" spans="4:14" s="1" customFormat="1">
      <c r="D40743" s="32"/>
      <c r="G40743" s="32"/>
      <c r="I40743" s="7"/>
      <c r="J40743" s="7"/>
      <c r="K40743" s="7"/>
      <c r="N40743" s="7"/>
    </row>
    <row r="40744" spans="4:14" s="1" customFormat="1">
      <c r="D40744" s="32"/>
      <c r="G40744" s="32"/>
      <c r="I40744" s="7"/>
      <c r="J40744" s="7"/>
      <c r="K40744" s="7"/>
      <c r="N40744" s="7"/>
    </row>
    <row r="40745" spans="4:14" s="1" customFormat="1">
      <c r="D40745" s="32"/>
      <c r="G40745" s="32"/>
      <c r="I40745" s="7"/>
      <c r="J40745" s="7"/>
      <c r="K40745" s="7"/>
      <c r="N40745" s="7"/>
    </row>
    <row r="40746" spans="4:14" s="1" customFormat="1">
      <c r="D40746" s="32"/>
      <c r="G40746" s="32"/>
      <c r="I40746" s="7"/>
      <c r="J40746" s="7"/>
      <c r="K40746" s="7"/>
      <c r="N40746" s="7"/>
    </row>
    <row r="40747" spans="4:14" s="1" customFormat="1">
      <c r="D40747" s="32"/>
      <c r="G40747" s="32"/>
      <c r="I40747" s="7"/>
      <c r="J40747" s="7"/>
      <c r="K40747" s="7"/>
      <c r="N40747" s="7"/>
    </row>
    <row r="40748" spans="4:14" s="1" customFormat="1">
      <c r="D40748" s="32"/>
      <c r="G40748" s="32"/>
      <c r="I40748" s="7"/>
      <c r="J40748" s="7"/>
      <c r="K40748" s="7"/>
      <c r="N40748" s="7"/>
    </row>
    <row r="40749" spans="4:14" s="1" customFormat="1">
      <c r="D40749" s="32"/>
      <c r="G40749" s="32"/>
      <c r="I40749" s="7"/>
      <c r="J40749" s="7"/>
      <c r="K40749" s="7"/>
      <c r="N40749" s="7"/>
    </row>
    <row r="40750" spans="4:14" s="1" customFormat="1">
      <c r="D40750" s="32"/>
      <c r="G40750" s="32"/>
      <c r="I40750" s="7"/>
      <c r="J40750" s="7"/>
      <c r="K40750" s="7"/>
      <c r="N40750" s="7"/>
    </row>
    <row r="40751" spans="4:14" s="1" customFormat="1">
      <c r="D40751" s="32"/>
      <c r="G40751" s="32"/>
      <c r="I40751" s="7"/>
      <c r="J40751" s="7"/>
      <c r="K40751" s="7"/>
      <c r="N40751" s="7"/>
    </row>
    <row r="40752" spans="4:14" s="1" customFormat="1">
      <c r="D40752" s="32"/>
      <c r="G40752" s="32"/>
      <c r="I40752" s="7"/>
      <c r="J40752" s="7"/>
      <c r="K40752" s="7"/>
      <c r="N40752" s="7"/>
    </row>
    <row r="40753" spans="4:14" s="1" customFormat="1">
      <c r="D40753" s="32"/>
      <c r="G40753" s="32"/>
      <c r="I40753" s="7"/>
      <c r="J40753" s="7"/>
      <c r="K40753" s="7"/>
      <c r="N40753" s="7"/>
    </row>
    <row r="40754" spans="4:14" s="1" customFormat="1">
      <c r="D40754" s="32"/>
      <c r="G40754" s="32"/>
      <c r="I40754" s="7"/>
      <c r="J40754" s="7"/>
      <c r="K40754" s="7"/>
      <c r="N40754" s="7"/>
    </row>
    <row r="40755" spans="4:14" s="1" customFormat="1">
      <c r="D40755" s="32"/>
      <c r="G40755" s="32"/>
      <c r="I40755" s="7"/>
      <c r="J40755" s="7"/>
      <c r="K40755" s="7"/>
      <c r="N40755" s="7"/>
    </row>
    <row r="40756" spans="4:14" s="1" customFormat="1">
      <c r="D40756" s="32"/>
      <c r="G40756" s="32"/>
      <c r="I40756" s="7"/>
      <c r="J40756" s="7"/>
      <c r="K40756" s="7"/>
      <c r="N40756" s="7"/>
    </row>
    <row r="40757" spans="4:14" s="1" customFormat="1">
      <c r="D40757" s="32"/>
      <c r="G40757" s="32"/>
      <c r="I40757" s="7"/>
      <c r="J40757" s="7"/>
      <c r="K40757" s="7"/>
      <c r="N40757" s="7"/>
    </row>
    <row r="40758" spans="4:14" s="1" customFormat="1">
      <c r="D40758" s="32"/>
      <c r="G40758" s="32"/>
      <c r="I40758" s="7"/>
      <c r="J40758" s="7"/>
      <c r="K40758" s="7"/>
      <c r="N40758" s="7"/>
    </row>
    <row r="40759" spans="4:14" s="1" customFormat="1">
      <c r="D40759" s="32"/>
      <c r="G40759" s="32"/>
      <c r="I40759" s="7"/>
      <c r="J40759" s="7"/>
      <c r="K40759" s="7"/>
      <c r="N40759" s="7"/>
    </row>
    <row r="40760" spans="4:14" s="1" customFormat="1">
      <c r="D40760" s="32"/>
      <c r="G40760" s="32"/>
      <c r="I40760" s="7"/>
      <c r="J40760" s="7"/>
      <c r="K40760" s="7"/>
      <c r="N40760" s="7"/>
    </row>
    <row r="40761" spans="4:14" s="1" customFormat="1">
      <c r="D40761" s="32"/>
      <c r="G40761" s="32"/>
      <c r="I40761" s="7"/>
      <c r="J40761" s="7"/>
      <c r="K40761" s="7"/>
      <c r="N40761" s="7"/>
    </row>
    <row r="40762" spans="4:14" s="1" customFormat="1">
      <c r="D40762" s="32"/>
      <c r="G40762" s="32"/>
      <c r="I40762" s="7"/>
      <c r="J40762" s="7"/>
      <c r="K40762" s="7"/>
      <c r="N40762" s="7"/>
    </row>
    <row r="40763" spans="4:14" s="1" customFormat="1">
      <c r="D40763" s="32"/>
      <c r="G40763" s="32"/>
      <c r="I40763" s="7"/>
      <c r="J40763" s="7"/>
      <c r="K40763" s="7"/>
      <c r="N40763" s="7"/>
    </row>
    <row r="40764" spans="4:14" s="1" customFormat="1">
      <c r="D40764" s="32"/>
      <c r="G40764" s="32"/>
      <c r="I40764" s="7"/>
      <c r="J40764" s="7"/>
      <c r="K40764" s="7"/>
      <c r="N40764" s="7"/>
    </row>
    <row r="40765" spans="4:14" s="1" customFormat="1">
      <c r="D40765" s="32"/>
      <c r="G40765" s="32"/>
      <c r="I40765" s="7"/>
      <c r="J40765" s="7"/>
      <c r="K40765" s="7"/>
      <c r="N40765" s="7"/>
    </row>
    <row r="40766" spans="4:14" s="1" customFormat="1">
      <c r="D40766" s="32"/>
      <c r="G40766" s="32"/>
      <c r="I40766" s="7"/>
      <c r="J40766" s="7"/>
      <c r="K40766" s="7"/>
      <c r="N40766" s="7"/>
    </row>
    <row r="40767" spans="4:14" s="1" customFormat="1">
      <c r="D40767" s="32"/>
      <c r="G40767" s="32"/>
      <c r="I40767" s="7"/>
      <c r="J40767" s="7"/>
      <c r="K40767" s="7"/>
      <c r="N40767" s="7"/>
    </row>
    <row r="40768" spans="4:14" s="1" customFormat="1">
      <c r="D40768" s="32"/>
      <c r="G40768" s="32"/>
      <c r="I40768" s="7"/>
      <c r="J40768" s="7"/>
      <c r="K40768" s="7"/>
      <c r="N40768" s="7"/>
    </row>
    <row r="40769" spans="4:14" s="1" customFormat="1">
      <c r="D40769" s="32"/>
      <c r="G40769" s="32"/>
      <c r="I40769" s="7"/>
      <c r="J40769" s="7"/>
      <c r="K40769" s="7"/>
      <c r="N40769" s="7"/>
    </row>
    <row r="40770" spans="4:14" s="1" customFormat="1">
      <c r="D40770" s="32"/>
      <c r="G40770" s="32"/>
      <c r="I40770" s="7"/>
      <c r="J40770" s="7"/>
      <c r="K40770" s="7"/>
      <c r="N40770" s="7"/>
    </row>
    <row r="40771" spans="4:14" s="1" customFormat="1">
      <c r="D40771" s="32"/>
      <c r="G40771" s="32"/>
      <c r="I40771" s="7"/>
      <c r="J40771" s="7"/>
      <c r="K40771" s="7"/>
      <c r="N40771" s="7"/>
    </row>
    <row r="40772" spans="4:14" s="1" customFormat="1">
      <c r="D40772" s="32"/>
      <c r="G40772" s="32"/>
      <c r="I40772" s="7"/>
      <c r="J40772" s="7"/>
      <c r="K40772" s="7"/>
      <c r="N40772" s="7"/>
    </row>
    <row r="40773" spans="4:14" s="1" customFormat="1">
      <c r="D40773" s="32"/>
      <c r="G40773" s="32"/>
      <c r="I40773" s="7"/>
      <c r="J40773" s="7"/>
      <c r="K40773" s="7"/>
      <c r="N40773" s="7"/>
    </row>
    <row r="40774" spans="4:14" s="1" customFormat="1">
      <c r="D40774" s="32"/>
      <c r="G40774" s="32"/>
      <c r="I40774" s="7"/>
      <c r="J40774" s="7"/>
      <c r="K40774" s="7"/>
      <c r="N40774" s="7"/>
    </row>
    <row r="40775" spans="4:14" s="1" customFormat="1">
      <c r="D40775" s="32"/>
      <c r="G40775" s="32"/>
      <c r="I40775" s="7"/>
      <c r="J40775" s="7"/>
      <c r="K40775" s="7"/>
      <c r="N40775" s="7"/>
    </row>
    <row r="40776" spans="4:14" s="1" customFormat="1">
      <c r="D40776" s="32"/>
      <c r="G40776" s="32"/>
      <c r="I40776" s="7"/>
      <c r="J40776" s="7"/>
      <c r="K40776" s="7"/>
      <c r="N40776" s="7"/>
    </row>
    <row r="40777" spans="4:14" s="1" customFormat="1">
      <c r="D40777" s="32"/>
      <c r="G40777" s="32"/>
      <c r="I40777" s="7"/>
      <c r="J40777" s="7"/>
      <c r="K40777" s="7"/>
      <c r="N40777" s="7"/>
    </row>
    <row r="40778" spans="4:14" s="1" customFormat="1">
      <c r="D40778" s="32"/>
      <c r="G40778" s="32"/>
      <c r="I40778" s="7"/>
      <c r="J40778" s="7"/>
      <c r="K40778" s="7"/>
      <c r="N40778" s="7"/>
    </row>
    <row r="40779" spans="4:14" s="1" customFormat="1">
      <c r="D40779" s="32"/>
      <c r="G40779" s="32"/>
      <c r="I40779" s="7"/>
      <c r="J40779" s="7"/>
      <c r="K40779" s="7"/>
      <c r="N40779" s="7"/>
    </row>
    <row r="40780" spans="4:14" s="1" customFormat="1">
      <c r="D40780" s="32"/>
      <c r="G40780" s="32"/>
      <c r="I40780" s="7"/>
      <c r="J40780" s="7"/>
      <c r="K40780" s="7"/>
      <c r="N40780" s="7"/>
    </row>
    <row r="40781" spans="4:14" s="1" customFormat="1">
      <c r="D40781" s="32"/>
      <c r="G40781" s="32"/>
      <c r="I40781" s="7"/>
      <c r="J40781" s="7"/>
      <c r="K40781" s="7"/>
      <c r="N40781" s="7"/>
    </row>
    <row r="40782" spans="4:14" s="1" customFormat="1">
      <c r="D40782" s="32"/>
      <c r="G40782" s="32"/>
      <c r="I40782" s="7"/>
      <c r="J40782" s="7"/>
      <c r="K40782" s="7"/>
      <c r="N40782" s="7"/>
    </row>
    <row r="40783" spans="4:14" s="1" customFormat="1">
      <c r="D40783" s="32"/>
      <c r="G40783" s="32"/>
      <c r="I40783" s="7"/>
      <c r="J40783" s="7"/>
      <c r="K40783" s="7"/>
      <c r="N40783" s="7"/>
    </row>
    <row r="40784" spans="4:14" s="1" customFormat="1">
      <c r="D40784" s="32"/>
      <c r="G40784" s="32"/>
      <c r="I40784" s="7"/>
      <c r="J40784" s="7"/>
      <c r="K40784" s="7"/>
      <c r="N40784" s="7"/>
    </row>
    <row r="40785" spans="4:14" s="1" customFormat="1">
      <c r="D40785" s="32"/>
      <c r="G40785" s="32"/>
      <c r="I40785" s="7"/>
      <c r="J40785" s="7"/>
      <c r="K40785" s="7"/>
      <c r="N40785" s="7"/>
    </row>
    <row r="40786" spans="4:14" s="1" customFormat="1">
      <c r="D40786" s="32"/>
      <c r="G40786" s="32"/>
      <c r="I40786" s="7"/>
      <c r="J40786" s="7"/>
      <c r="K40786" s="7"/>
      <c r="N40786" s="7"/>
    </row>
    <row r="40787" spans="4:14" s="1" customFormat="1">
      <c r="D40787" s="32"/>
      <c r="G40787" s="32"/>
      <c r="I40787" s="7"/>
      <c r="J40787" s="7"/>
      <c r="K40787" s="7"/>
      <c r="N40787" s="7"/>
    </row>
    <row r="40788" spans="4:14" s="1" customFormat="1">
      <c r="D40788" s="32"/>
      <c r="G40788" s="32"/>
      <c r="I40788" s="7"/>
      <c r="J40788" s="7"/>
      <c r="K40788" s="7"/>
      <c r="N40788" s="7"/>
    </row>
    <row r="40789" spans="4:14" s="1" customFormat="1">
      <c r="D40789" s="32"/>
      <c r="G40789" s="32"/>
      <c r="I40789" s="7"/>
      <c r="J40789" s="7"/>
      <c r="K40789" s="7"/>
      <c r="N40789" s="7"/>
    </row>
    <row r="40790" spans="4:14" s="1" customFormat="1">
      <c r="D40790" s="32"/>
      <c r="G40790" s="32"/>
      <c r="I40790" s="7"/>
      <c r="J40790" s="7"/>
      <c r="K40790" s="7"/>
      <c r="N40790" s="7"/>
    </row>
    <row r="40791" spans="4:14" s="1" customFormat="1">
      <c r="D40791" s="32"/>
      <c r="G40791" s="32"/>
      <c r="I40791" s="7"/>
      <c r="J40791" s="7"/>
      <c r="K40791" s="7"/>
      <c r="N40791" s="7"/>
    </row>
    <row r="40792" spans="4:14" s="1" customFormat="1">
      <c r="D40792" s="32"/>
      <c r="G40792" s="32"/>
      <c r="I40792" s="7"/>
      <c r="J40792" s="7"/>
      <c r="K40792" s="7"/>
      <c r="N40792" s="7"/>
    </row>
    <row r="40793" spans="4:14" s="1" customFormat="1">
      <c r="D40793" s="32"/>
      <c r="G40793" s="32"/>
      <c r="I40793" s="7"/>
      <c r="J40793" s="7"/>
      <c r="K40793" s="7"/>
      <c r="N40793" s="7"/>
    </row>
    <row r="40794" spans="4:14" s="1" customFormat="1">
      <c r="D40794" s="32"/>
      <c r="G40794" s="32"/>
      <c r="I40794" s="7"/>
      <c r="J40794" s="7"/>
      <c r="K40794" s="7"/>
      <c r="N40794" s="7"/>
    </row>
    <row r="40795" spans="4:14" s="1" customFormat="1">
      <c r="D40795" s="32"/>
      <c r="G40795" s="32"/>
      <c r="I40795" s="7"/>
      <c r="J40795" s="7"/>
      <c r="K40795" s="7"/>
      <c r="N40795" s="7"/>
    </row>
    <row r="40796" spans="4:14" s="1" customFormat="1">
      <c r="D40796" s="32"/>
      <c r="G40796" s="32"/>
      <c r="I40796" s="7"/>
      <c r="J40796" s="7"/>
      <c r="K40796" s="7"/>
      <c r="N40796" s="7"/>
    </row>
    <row r="40797" spans="4:14" s="1" customFormat="1">
      <c r="D40797" s="32"/>
      <c r="G40797" s="32"/>
      <c r="I40797" s="7"/>
      <c r="J40797" s="7"/>
      <c r="K40797" s="7"/>
      <c r="N40797" s="7"/>
    </row>
    <row r="40798" spans="4:14" s="1" customFormat="1">
      <c r="D40798" s="32"/>
      <c r="G40798" s="32"/>
      <c r="I40798" s="7"/>
      <c r="J40798" s="7"/>
      <c r="K40798" s="7"/>
      <c r="N40798" s="7"/>
    </row>
    <row r="40799" spans="4:14" s="1" customFormat="1">
      <c r="D40799" s="32"/>
      <c r="G40799" s="32"/>
      <c r="I40799" s="7"/>
      <c r="J40799" s="7"/>
      <c r="K40799" s="7"/>
      <c r="N40799" s="7"/>
    </row>
    <row r="40800" spans="4:14" s="1" customFormat="1">
      <c r="D40800" s="32"/>
      <c r="G40800" s="32"/>
      <c r="I40800" s="7"/>
      <c r="J40800" s="7"/>
      <c r="K40800" s="7"/>
      <c r="N40800" s="7"/>
    </row>
    <row r="40801" spans="4:14" s="1" customFormat="1">
      <c r="D40801" s="32"/>
      <c r="G40801" s="32"/>
      <c r="I40801" s="7"/>
      <c r="J40801" s="7"/>
      <c r="K40801" s="7"/>
      <c r="N40801" s="7"/>
    </row>
    <row r="40802" spans="4:14" s="1" customFormat="1">
      <c r="D40802" s="32"/>
      <c r="G40802" s="32"/>
      <c r="I40802" s="7"/>
      <c r="J40802" s="7"/>
      <c r="K40802" s="7"/>
      <c r="N40802" s="7"/>
    </row>
    <row r="40803" spans="4:14" s="1" customFormat="1">
      <c r="D40803" s="32"/>
      <c r="G40803" s="32"/>
      <c r="I40803" s="7"/>
      <c r="J40803" s="7"/>
      <c r="K40803" s="7"/>
      <c r="N40803" s="7"/>
    </row>
    <row r="40804" spans="4:14" s="1" customFormat="1">
      <c r="D40804" s="32"/>
      <c r="G40804" s="32"/>
      <c r="I40804" s="7"/>
      <c r="J40804" s="7"/>
      <c r="K40804" s="7"/>
      <c r="N40804" s="7"/>
    </row>
    <row r="40805" spans="4:14" s="1" customFormat="1">
      <c r="D40805" s="32"/>
      <c r="G40805" s="32"/>
      <c r="I40805" s="7"/>
      <c r="J40805" s="7"/>
      <c r="K40805" s="7"/>
      <c r="N40805" s="7"/>
    </row>
    <row r="40806" spans="4:14" s="1" customFormat="1">
      <c r="D40806" s="32"/>
      <c r="G40806" s="32"/>
      <c r="I40806" s="7"/>
      <c r="J40806" s="7"/>
      <c r="K40806" s="7"/>
      <c r="N40806" s="7"/>
    </row>
    <row r="40807" spans="4:14" s="1" customFormat="1">
      <c r="D40807" s="32"/>
      <c r="G40807" s="32"/>
      <c r="I40807" s="7"/>
      <c r="J40807" s="7"/>
      <c r="K40807" s="7"/>
      <c r="N40807" s="7"/>
    </row>
    <row r="40808" spans="4:14" s="1" customFormat="1">
      <c r="D40808" s="32"/>
      <c r="G40808" s="32"/>
      <c r="I40808" s="7"/>
      <c r="J40808" s="7"/>
      <c r="K40808" s="7"/>
      <c r="N40808" s="7"/>
    </row>
    <row r="40809" spans="4:14" s="1" customFormat="1">
      <c r="D40809" s="32"/>
      <c r="G40809" s="32"/>
      <c r="I40809" s="7"/>
      <c r="J40809" s="7"/>
      <c r="K40809" s="7"/>
      <c r="N40809" s="7"/>
    </row>
    <row r="40810" spans="4:14" s="1" customFormat="1">
      <c r="D40810" s="32"/>
      <c r="G40810" s="32"/>
      <c r="I40810" s="7"/>
      <c r="J40810" s="7"/>
      <c r="K40810" s="7"/>
      <c r="N40810" s="7"/>
    </row>
    <row r="40811" spans="4:14" s="1" customFormat="1">
      <c r="D40811" s="32"/>
      <c r="G40811" s="32"/>
      <c r="I40811" s="7"/>
      <c r="J40811" s="7"/>
      <c r="K40811" s="7"/>
      <c r="N40811" s="7"/>
    </row>
    <row r="40812" spans="4:14" s="1" customFormat="1">
      <c r="D40812" s="32"/>
      <c r="G40812" s="32"/>
      <c r="I40812" s="7"/>
      <c r="J40812" s="7"/>
      <c r="K40812" s="7"/>
      <c r="N40812" s="7"/>
    </row>
    <row r="40813" spans="4:14" s="1" customFormat="1">
      <c r="D40813" s="32"/>
      <c r="G40813" s="32"/>
      <c r="I40813" s="7"/>
      <c r="J40813" s="7"/>
      <c r="K40813" s="7"/>
      <c r="N40813" s="7"/>
    </row>
    <row r="40814" spans="4:14" s="1" customFormat="1">
      <c r="D40814" s="32"/>
      <c r="G40814" s="32"/>
      <c r="I40814" s="7"/>
      <c r="J40814" s="7"/>
      <c r="K40814" s="7"/>
      <c r="N40814" s="7"/>
    </row>
    <row r="40815" spans="4:14" s="1" customFormat="1">
      <c r="D40815" s="32"/>
      <c r="G40815" s="32"/>
      <c r="I40815" s="7"/>
      <c r="J40815" s="7"/>
      <c r="K40815" s="7"/>
      <c r="N40815" s="7"/>
    </row>
    <row r="40816" spans="4:14" s="1" customFormat="1">
      <c r="D40816" s="32"/>
      <c r="G40816" s="32"/>
      <c r="I40816" s="7"/>
      <c r="J40816" s="7"/>
      <c r="K40816" s="7"/>
      <c r="N40816" s="7"/>
    </row>
    <row r="40817" spans="4:14" s="1" customFormat="1">
      <c r="D40817" s="32"/>
      <c r="G40817" s="32"/>
      <c r="I40817" s="7"/>
      <c r="J40817" s="7"/>
      <c r="K40817" s="7"/>
      <c r="N40817" s="7"/>
    </row>
    <row r="40818" spans="4:14" s="1" customFormat="1">
      <c r="D40818" s="32"/>
      <c r="G40818" s="32"/>
      <c r="I40818" s="7"/>
      <c r="J40818" s="7"/>
      <c r="K40818" s="7"/>
      <c r="N40818" s="7"/>
    </row>
    <row r="40819" spans="4:14" s="1" customFormat="1">
      <c r="D40819" s="32"/>
      <c r="G40819" s="32"/>
      <c r="I40819" s="7"/>
      <c r="J40819" s="7"/>
      <c r="K40819" s="7"/>
      <c r="N40819" s="7"/>
    </row>
    <row r="40820" spans="4:14" s="1" customFormat="1">
      <c r="D40820" s="32"/>
      <c r="G40820" s="32"/>
      <c r="I40820" s="7"/>
      <c r="J40820" s="7"/>
      <c r="K40820" s="7"/>
      <c r="N40820" s="7"/>
    </row>
    <row r="40821" spans="4:14" s="1" customFormat="1">
      <c r="D40821" s="32"/>
      <c r="G40821" s="32"/>
      <c r="I40821" s="7"/>
      <c r="J40821" s="7"/>
      <c r="K40821" s="7"/>
      <c r="N40821" s="7"/>
    </row>
    <row r="40822" spans="4:14" s="1" customFormat="1">
      <c r="D40822" s="32"/>
      <c r="G40822" s="32"/>
      <c r="I40822" s="7"/>
      <c r="J40822" s="7"/>
      <c r="K40822" s="7"/>
      <c r="N40822" s="7"/>
    </row>
    <row r="40823" spans="4:14" s="1" customFormat="1">
      <c r="D40823" s="32"/>
      <c r="G40823" s="32"/>
      <c r="I40823" s="7"/>
      <c r="J40823" s="7"/>
      <c r="K40823" s="7"/>
      <c r="N40823" s="7"/>
    </row>
    <row r="40824" spans="4:14" s="1" customFormat="1">
      <c r="D40824" s="32"/>
      <c r="G40824" s="32"/>
      <c r="I40824" s="7"/>
      <c r="J40824" s="7"/>
      <c r="K40824" s="7"/>
      <c r="N40824" s="7"/>
    </row>
    <row r="40825" spans="4:14" s="1" customFormat="1">
      <c r="D40825" s="32"/>
      <c r="G40825" s="32"/>
      <c r="I40825" s="7"/>
      <c r="J40825" s="7"/>
      <c r="K40825" s="7"/>
      <c r="N40825" s="7"/>
    </row>
    <row r="40826" spans="4:14" s="1" customFormat="1">
      <c r="D40826" s="32"/>
      <c r="G40826" s="32"/>
      <c r="I40826" s="7"/>
      <c r="J40826" s="7"/>
      <c r="K40826" s="7"/>
      <c r="N40826" s="7"/>
    </row>
    <row r="40827" spans="4:14" s="1" customFormat="1">
      <c r="D40827" s="32"/>
      <c r="G40827" s="32"/>
      <c r="I40827" s="7"/>
      <c r="J40827" s="7"/>
      <c r="K40827" s="7"/>
      <c r="N40827" s="7"/>
    </row>
    <row r="40828" spans="4:14" s="1" customFormat="1">
      <c r="D40828" s="32"/>
      <c r="G40828" s="32"/>
      <c r="I40828" s="7"/>
      <c r="J40828" s="7"/>
      <c r="K40828" s="7"/>
      <c r="N40828" s="7"/>
    </row>
    <row r="40829" spans="4:14" s="1" customFormat="1">
      <c r="D40829" s="32"/>
      <c r="G40829" s="32"/>
      <c r="I40829" s="7"/>
      <c r="J40829" s="7"/>
      <c r="K40829" s="7"/>
      <c r="N40829" s="7"/>
    </row>
    <row r="40830" spans="4:14" s="1" customFormat="1">
      <c r="D40830" s="32"/>
      <c r="G40830" s="32"/>
      <c r="I40830" s="7"/>
      <c r="J40830" s="7"/>
      <c r="K40830" s="7"/>
      <c r="N40830" s="7"/>
    </row>
    <row r="40831" spans="4:14" s="1" customFormat="1">
      <c r="D40831" s="32"/>
      <c r="G40831" s="32"/>
      <c r="I40831" s="7"/>
      <c r="J40831" s="7"/>
      <c r="K40831" s="7"/>
      <c r="N40831" s="7"/>
    </row>
    <row r="40832" spans="4:14" s="1" customFormat="1">
      <c r="D40832" s="32"/>
      <c r="G40832" s="32"/>
      <c r="I40832" s="7"/>
      <c r="J40832" s="7"/>
      <c r="K40832" s="7"/>
      <c r="N40832" s="7"/>
    </row>
    <row r="40833" spans="4:14" s="1" customFormat="1">
      <c r="D40833" s="32"/>
      <c r="G40833" s="32"/>
      <c r="I40833" s="7"/>
      <c r="J40833" s="7"/>
      <c r="K40833" s="7"/>
      <c r="N40833" s="7"/>
    </row>
    <row r="40834" spans="4:14" s="1" customFormat="1">
      <c r="D40834" s="32"/>
      <c r="G40834" s="32"/>
      <c r="I40834" s="7"/>
      <c r="J40834" s="7"/>
      <c r="K40834" s="7"/>
      <c r="N40834" s="7"/>
    </row>
    <row r="40835" spans="4:14" s="1" customFormat="1">
      <c r="D40835" s="32"/>
      <c r="G40835" s="32"/>
      <c r="I40835" s="7"/>
      <c r="J40835" s="7"/>
      <c r="K40835" s="7"/>
      <c r="N40835" s="7"/>
    </row>
    <row r="40836" spans="4:14" s="1" customFormat="1">
      <c r="D40836" s="32"/>
      <c r="G40836" s="32"/>
      <c r="I40836" s="7"/>
      <c r="J40836" s="7"/>
      <c r="K40836" s="7"/>
      <c r="N40836" s="7"/>
    </row>
    <row r="40837" spans="4:14" s="1" customFormat="1">
      <c r="D40837" s="32"/>
      <c r="G40837" s="32"/>
      <c r="I40837" s="7"/>
      <c r="J40837" s="7"/>
      <c r="K40837" s="7"/>
      <c r="N40837" s="7"/>
    </row>
    <row r="40838" spans="4:14" s="1" customFormat="1">
      <c r="D40838" s="32"/>
      <c r="G40838" s="32"/>
      <c r="I40838" s="7"/>
      <c r="J40838" s="7"/>
      <c r="K40838" s="7"/>
      <c r="N40838" s="7"/>
    </row>
    <row r="40839" spans="4:14" s="1" customFormat="1">
      <c r="D40839" s="32"/>
      <c r="G40839" s="32"/>
      <c r="I40839" s="7"/>
      <c r="J40839" s="7"/>
      <c r="K40839" s="7"/>
      <c r="N40839" s="7"/>
    </row>
    <row r="40840" spans="4:14" s="1" customFormat="1">
      <c r="D40840" s="32"/>
      <c r="G40840" s="32"/>
      <c r="I40840" s="7"/>
      <c r="J40840" s="7"/>
      <c r="K40840" s="7"/>
      <c r="N40840" s="7"/>
    </row>
    <row r="40841" spans="4:14" s="1" customFormat="1">
      <c r="D40841" s="32"/>
      <c r="G40841" s="32"/>
      <c r="I40841" s="7"/>
      <c r="J40841" s="7"/>
      <c r="K40841" s="7"/>
      <c r="N40841" s="7"/>
    </row>
    <row r="40842" spans="4:14" s="1" customFormat="1">
      <c r="D40842" s="32"/>
      <c r="G40842" s="32"/>
      <c r="I40842" s="7"/>
      <c r="J40842" s="7"/>
      <c r="K40842" s="7"/>
      <c r="N40842" s="7"/>
    </row>
    <row r="40843" spans="4:14" s="1" customFormat="1">
      <c r="D40843" s="32"/>
      <c r="G40843" s="32"/>
      <c r="I40843" s="7"/>
      <c r="J40843" s="7"/>
      <c r="K40843" s="7"/>
      <c r="N40843" s="7"/>
    </row>
    <row r="40844" spans="4:14" s="1" customFormat="1">
      <c r="D40844" s="32"/>
      <c r="G40844" s="32"/>
      <c r="I40844" s="7"/>
      <c r="J40844" s="7"/>
      <c r="K40844" s="7"/>
      <c r="N40844" s="7"/>
    </row>
    <row r="40845" spans="4:14" s="1" customFormat="1">
      <c r="D40845" s="32"/>
      <c r="G40845" s="32"/>
      <c r="I40845" s="7"/>
      <c r="J40845" s="7"/>
      <c r="K40845" s="7"/>
      <c r="N40845" s="7"/>
    </row>
    <row r="40846" spans="4:14" s="1" customFormat="1">
      <c r="D40846" s="32"/>
      <c r="G40846" s="32"/>
      <c r="I40846" s="7"/>
      <c r="J40846" s="7"/>
      <c r="K40846" s="7"/>
      <c r="N40846" s="7"/>
    </row>
    <row r="40847" spans="4:14" s="1" customFormat="1">
      <c r="D40847" s="32"/>
      <c r="G40847" s="32"/>
      <c r="I40847" s="7"/>
      <c r="J40847" s="7"/>
      <c r="K40847" s="7"/>
      <c r="N40847" s="7"/>
    </row>
    <row r="40848" spans="4:14" s="1" customFormat="1">
      <c r="D40848" s="32"/>
      <c r="G40848" s="32"/>
      <c r="I40848" s="7"/>
      <c r="J40848" s="7"/>
      <c r="K40848" s="7"/>
      <c r="N40848" s="7"/>
    </row>
    <row r="40849" spans="4:14" s="1" customFormat="1">
      <c r="D40849" s="32"/>
      <c r="G40849" s="32"/>
      <c r="I40849" s="7"/>
      <c r="J40849" s="7"/>
      <c r="K40849" s="7"/>
      <c r="N40849" s="7"/>
    </row>
    <row r="40850" spans="4:14" s="1" customFormat="1">
      <c r="D40850" s="32"/>
      <c r="G40850" s="32"/>
      <c r="I40850" s="7"/>
      <c r="J40850" s="7"/>
      <c r="K40850" s="7"/>
      <c r="N40850" s="7"/>
    </row>
    <row r="40851" spans="4:14" s="1" customFormat="1">
      <c r="D40851" s="32"/>
      <c r="G40851" s="32"/>
      <c r="I40851" s="7"/>
      <c r="J40851" s="7"/>
      <c r="K40851" s="7"/>
      <c r="N40851" s="7"/>
    </row>
    <row r="40852" spans="4:14" s="1" customFormat="1">
      <c r="D40852" s="32"/>
      <c r="G40852" s="32"/>
      <c r="I40852" s="7"/>
      <c r="J40852" s="7"/>
      <c r="K40852" s="7"/>
      <c r="N40852" s="7"/>
    </row>
    <row r="40853" spans="4:14" s="1" customFormat="1">
      <c r="D40853" s="32"/>
      <c r="G40853" s="32"/>
      <c r="I40853" s="7"/>
      <c r="J40853" s="7"/>
      <c r="K40853" s="7"/>
      <c r="N40853" s="7"/>
    </row>
    <row r="40854" spans="4:14" s="1" customFormat="1">
      <c r="D40854" s="32"/>
      <c r="G40854" s="32"/>
      <c r="I40854" s="7"/>
      <c r="J40854" s="7"/>
      <c r="K40854" s="7"/>
      <c r="N40854" s="7"/>
    </row>
    <row r="40855" spans="4:14" s="1" customFormat="1">
      <c r="D40855" s="32"/>
      <c r="G40855" s="32"/>
      <c r="I40855" s="7"/>
      <c r="J40855" s="7"/>
      <c r="K40855" s="7"/>
      <c r="N40855" s="7"/>
    </row>
    <row r="40856" spans="4:14" s="1" customFormat="1">
      <c r="D40856" s="32"/>
      <c r="G40856" s="32"/>
      <c r="I40856" s="7"/>
      <c r="J40856" s="7"/>
      <c r="K40856" s="7"/>
      <c r="N40856" s="7"/>
    </row>
    <row r="40857" spans="4:14" s="1" customFormat="1">
      <c r="D40857" s="32"/>
      <c r="G40857" s="32"/>
      <c r="I40857" s="7"/>
      <c r="J40857" s="7"/>
      <c r="K40857" s="7"/>
      <c r="N40857" s="7"/>
    </row>
    <row r="40858" spans="4:14" s="1" customFormat="1">
      <c r="D40858" s="32"/>
      <c r="G40858" s="32"/>
      <c r="I40858" s="7"/>
      <c r="J40858" s="7"/>
      <c r="K40858" s="7"/>
      <c r="N40858" s="7"/>
    </row>
    <row r="40859" spans="4:14" s="1" customFormat="1">
      <c r="D40859" s="32"/>
      <c r="G40859" s="32"/>
      <c r="I40859" s="7"/>
      <c r="J40859" s="7"/>
      <c r="K40859" s="7"/>
      <c r="N40859" s="7"/>
    </row>
    <row r="40860" spans="4:14" s="1" customFormat="1">
      <c r="D40860" s="32"/>
      <c r="G40860" s="32"/>
      <c r="I40860" s="7"/>
      <c r="J40860" s="7"/>
      <c r="K40860" s="7"/>
      <c r="N40860" s="7"/>
    </row>
    <row r="40861" spans="4:14" s="1" customFormat="1">
      <c r="D40861" s="32"/>
      <c r="G40861" s="32"/>
      <c r="I40861" s="7"/>
      <c r="J40861" s="7"/>
      <c r="K40861" s="7"/>
      <c r="N40861" s="7"/>
    </row>
    <row r="40862" spans="4:14" s="1" customFormat="1">
      <c r="D40862" s="32"/>
      <c r="G40862" s="32"/>
      <c r="I40862" s="7"/>
      <c r="J40862" s="7"/>
      <c r="K40862" s="7"/>
      <c r="N40862" s="7"/>
    </row>
    <row r="40863" spans="4:14" s="1" customFormat="1">
      <c r="D40863" s="32"/>
      <c r="G40863" s="32"/>
      <c r="I40863" s="7"/>
      <c r="J40863" s="7"/>
      <c r="K40863" s="7"/>
      <c r="N40863" s="7"/>
    </row>
    <row r="40864" spans="4:14" s="1" customFormat="1">
      <c r="D40864" s="32"/>
      <c r="G40864" s="32"/>
      <c r="I40864" s="7"/>
      <c r="J40864" s="7"/>
      <c r="K40864" s="7"/>
      <c r="N40864" s="7"/>
    </row>
    <row r="40865" spans="4:14" s="1" customFormat="1">
      <c r="D40865" s="32"/>
      <c r="G40865" s="32"/>
      <c r="I40865" s="7"/>
      <c r="J40865" s="7"/>
      <c r="K40865" s="7"/>
      <c r="N40865" s="7"/>
    </row>
    <row r="40866" spans="4:14" s="1" customFormat="1">
      <c r="D40866" s="32"/>
      <c r="G40866" s="32"/>
      <c r="I40866" s="7"/>
      <c r="J40866" s="7"/>
      <c r="K40866" s="7"/>
      <c r="N40866" s="7"/>
    </row>
    <row r="40867" spans="4:14" s="1" customFormat="1">
      <c r="D40867" s="32"/>
      <c r="G40867" s="32"/>
      <c r="I40867" s="7"/>
      <c r="J40867" s="7"/>
      <c r="K40867" s="7"/>
      <c r="N40867" s="7"/>
    </row>
    <row r="40868" spans="4:14" s="1" customFormat="1">
      <c r="D40868" s="32"/>
      <c r="G40868" s="32"/>
      <c r="I40868" s="7"/>
      <c r="J40868" s="7"/>
      <c r="K40868" s="7"/>
      <c r="N40868" s="7"/>
    </row>
    <row r="40869" spans="4:14" s="1" customFormat="1">
      <c r="D40869" s="32"/>
      <c r="G40869" s="32"/>
      <c r="I40869" s="7"/>
      <c r="J40869" s="7"/>
      <c r="K40869" s="7"/>
      <c r="N40869" s="7"/>
    </row>
    <row r="40870" spans="4:14" s="1" customFormat="1">
      <c r="D40870" s="32"/>
      <c r="G40870" s="32"/>
      <c r="I40870" s="7"/>
      <c r="J40870" s="7"/>
      <c r="K40870" s="7"/>
      <c r="N40870" s="7"/>
    </row>
    <row r="40871" spans="4:14" s="1" customFormat="1">
      <c r="D40871" s="32"/>
      <c r="G40871" s="32"/>
      <c r="I40871" s="7"/>
      <c r="J40871" s="7"/>
      <c r="K40871" s="7"/>
      <c r="N40871" s="7"/>
    </row>
    <row r="40872" spans="4:14" s="1" customFormat="1">
      <c r="D40872" s="32"/>
      <c r="G40872" s="32"/>
      <c r="I40872" s="7"/>
      <c r="J40872" s="7"/>
      <c r="K40872" s="7"/>
      <c r="N40872" s="7"/>
    </row>
    <row r="40873" spans="4:14" s="1" customFormat="1">
      <c r="D40873" s="32"/>
      <c r="G40873" s="32"/>
      <c r="I40873" s="7"/>
      <c r="J40873" s="7"/>
      <c r="K40873" s="7"/>
      <c r="N40873" s="7"/>
    </row>
    <row r="40874" spans="4:14" s="1" customFormat="1">
      <c r="D40874" s="32"/>
      <c r="G40874" s="32"/>
      <c r="I40874" s="7"/>
      <c r="J40874" s="7"/>
      <c r="K40874" s="7"/>
      <c r="N40874" s="7"/>
    </row>
    <row r="40875" spans="4:14" s="1" customFormat="1">
      <c r="D40875" s="32"/>
      <c r="G40875" s="32"/>
      <c r="I40875" s="7"/>
      <c r="J40875" s="7"/>
      <c r="K40875" s="7"/>
      <c r="N40875" s="7"/>
    </row>
    <row r="40876" spans="4:14" s="1" customFormat="1">
      <c r="D40876" s="32"/>
      <c r="G40876" s="32"/>
      <c r="I40876" s="7"/>
      <c r="J40876" s="7"/>
      <c r="K40876" s="7"/>
      <c r="N40876" s="7"/>
    </row>
    <row r="40877" spans="4:14" s="1" customFormat="1">
      <c r="D40877" s="32"/>
      <c r="G40877" s="32"/>
      <c r="I40877" s="7"/>
      <c r="J40877" s="7"/>
      <c r="K40877" s="7"/>
      <c r="N40877" s="7"/>
    </row>
    <row r="40878" spans="4:14" s="1" customFormat="1">
      <c r="D40878" s="32"/>
      <c r="G40878" s="32"/>
      <c r="I40878" s="7"/>
      <c r="J40878" s="7"/>
      <c r="K40878" s="7"/>
      <c r="N40878" s="7"/>
    </row>
    <row r="40879" spans="4:14" s="1" customFormat="1">
      <c r="D40879" s="32"/>
      <c r="G40879" s="32"/>
      <c r="I40879" s="7"/>
      <c r="J40879" s="7"/>
      <c r="K40879" s="7"/>
      <c r="N40879" s="7"/>
    </row>
    <row r="40880" spans="4:14" s="1" customFormat="1">
      <c r="D40880" s="32"/>
      <c r="G40880" s="32"/>
      <c r="I40880" s="7"/>
      <c r="J40880" s="7"/>
      <c r="K40880" s="7"/>
      <c r="N40880" s="7"/>
    </row>
    <row r="40881" spans="4:14" s="1" customFormat="1">
      <c r="D40881" s="32"/>
      <c r="G40881" s="32"/>
      <c r="I40881" s="7"/>
      <c r="J40881" s="7"/>
      <c r="K40881" s="7"/>
      <c r="N40881" s="7"/>
    </row>
    <row r="40882" spans="4:14" s="1" customFormat="1">
      <c r="D40882" s="32"/>
      <c r="G40882" s="32"/>
      <c r="I40882" s="7"/>
      <c r="J40882" s="7"/>
      <c r="K40882" s="7"/>
      <c r="N40882" s="7"/>
    </row>
    <row r="40883" spans="4:14" s="1" customFormat="1">
      <c r="D40883" s="32"/>
      <c r="G40883" s="32"/>
      <c r="I40883" s="7"/>
      <c r="J40883" s="7"/>
      <c r="K40883" s="7"/>
      <c r="N40883" s="7"/>
    </row>
    <row r="40884" spans="4:14" s="1" customFormat="1">
      <c r="D40884" s="32"/>
      <c r="G40884" s="32"/>
      <c r="I40884" s="7"/>
      <c r="J40884" s="7"/>
      <c r="K40884" s="7"/>
      <c r="N40884" s="7"/>
    </row>
    <row r="40885" spans="4:14" s="1" customFormat="1">
      <c r="D40885" s="32"/>
      <c r="G40885" s="32"/>
      <c r="I40885" s="7"/>
      <c r="J40885" s="7"/>
      <c r="K40885" s="7"/>
      <c r="N40885" s="7"/>
    </row>
    <row r="40886" spans="4:14" s="1" customFormat="1">
      <c r="D40886" s="32"/>
      <c r="G40886" s="32"/>
      <c r="I40886" s="7"/>
      <c r="J40886" s="7"/>
      <c r="K40886" s="7"/>
      <c r="N40886" s="7"/>
    </row>
    <row r="40887" spans="4:14" s="1" customFormat="1">
      <c r="D40887" s="32"/>
      <c r="G40887" s="32"/>
      <c r="I40887" s="7"/>
      <c r="J40887" s="7"/>
      <c r="K40887" s="7"/>
      <c r="N40887" s="7"/>
    </row>
    <row r="40888" spans="4:14" s="1" customFormat="1">
      <c r="D40888" s="32"/>
      <c r="G40888" s="32"/>
      <c r="I40888" s="7"/>
      <c r="J40888" s="7"/>
      <c r="K40888" s="7"/>
      <c r="N40888" s="7"/>
    </row>
    <row r="40889" spans="4:14" s="1" customFormat="1">
      <c r="D40889" s="32"/>
      <c r="G40889" s="32"/>
      <c r="I40889" s="7"/>
      <c r="J40889" s="7"/>
      <c r="K40889" s="7"/>
      <c r="N40889" s="7"/>
    </row>
    <row r="40890" spans="4:14" s="1" customFormat="1">
      <c r="D40890" s="32"/>
      <c r="G40890" s="32"/>
      <c r="I40890" s="7"/>
      <c r="J40890" s="7"/>
      <c r="K40890" s="7"/>
      <c r="N40890" s="7"/>
    </row>
    <row r="40891" spans="4:14" s="1" customFormat="1">
      <c r="D40891" s="32"/>
      <c r="G40891" s="32"/>
      <c r="I40891" s="7"/>
      <c r="J40891" s="7"/>
      <c r="K40891" s="7"/>
      <c r="N40891" s="7"/>
    </row>
    <row r="40892" spans="4:14" s="1" customFormat="1">
      <c r="D40892" s="32"/>
      <c r="G40892" s="32"/>
      <c r="I40892" s="7"/>
      <c r="J40892" s="7"/>
      <c r="K40892" s="7"/>
      <c r="N40892" s="7"/>
    </row>
    <row r="40893" spans="4:14" s="1" customFormat="1">
      <c r="D40893" s="32"/>
      <c r="G40893" s="32"/>
      <c r="I40893" s="7"/>
      <c r="J40893" s="7"/>
      <c r="K40893" s="7"/>
      <c r="N40893" s="7"/>
    </row>
    <row r="40894" spans="4:14" s="1" customFormat="1">
      <c r="D40894" s="32"/>
      <c r="G40894" s="32"/>
      <c r="I40894" s="7"/>
      <c r="J40894" s="7"/>
      <c r="K40894" s="7"/>
      <c r="N40894" s="7"/>
    </row>
    <row r="40895" spans="4:14" s="1" customFormat="1">
      <c r="D40895" s="32"/>
      <c r="G40895" s="32"/>
      <c r="I40895" s="7"/>
      <c r="J40895" s="7"/>
      <c r="K40895" s="7"/>
      <c r="N40895" s="7"/>
    </row>
    <row r="40896" spans="4:14" s="1" customFormat="1">
      <c r="D40896" s="32"/>
      <c r="G40896" s="32"/>
      <c r="I40896" s="7"/>
      <c r="J40896" s="7"/>
      <c r="K40896" s="7"/>
      <c r="N40896" s="7"/>
    </row>
    <row r="40897" spans="4:14" s="1" customFormat="1">
      <c r="D40897" s="32"/>
      <c r="G40897" s="32"/>
      <c r="I40897" s="7"/>
      <c r="J40897" s="7"/>
      <c r="K40897" s="7"/>
      <c r="N40897" s="7"/>
    </row>
    <row r="40898" spans="4:14" s="1" customFormat="1">
      <c r="D40898" s="32"/>
      <c r="G40898" s="32"/>
      <c r="I40898" s="7"/>
      <c r="J40898" s="7"/>
      <c r="K40898" s="7"/>
      <c r="N40898" s="7"/>
    </row>
    <row r="40899" spans="4:14" s="1" customFormat="1">
      <c r="D40899" s="32"/>
      <c r="G40899" s="32"/>
      <c r="I40899" s="7"/>
      <c r="J40899" s="7"/>
      <c r="K40899" s="7"/>
      <c r="N40899" s="7"/>
    </row>
    <row r="40900" spans="4:14" s="1" customFormat="1">
      <c r="D40900" s="32"/>
      <c r="G40900" s="32"/>
      <c r="I40900" s="7"/>
      <c r="J40900" s="7"/>
      <c r="K40900" s="7"/>
      <c r="N40900" s="7"/>
    </row>
    <row r="40901" spans="4:14" s="1" customFormat="1">
      <c r="D40901" s="32"/>
      <c r="G40901" s="32"/>
      <c r="I40901" s="7"/>
      <c r="J40901" s="7"/>
      <c r="K40901" s="7"/>
      <c r="N40901" s="7"/>
    </row>
    <row r="40902" spans="4:14" s="1" customFormat="1">
      <c r="D40902" s="32"/>
      <c r="G40902" s="32"/>
      <c r="I40902" s="7"/>
      <c r="J40902" s="7"/>
      <c r="K40902" s="7"/>
      <c r="N40902" s="7"/>
    </row>
    <row r="40903" spans="4:14" s="1" customFormat="1">
      <c r="D40903" s="32"/>
      <c r="G40903" s="32"/>
      <c r="I40903" s="7"/>
      <c r="J40903" s="7"/>
      <c r="K40903" s="7"/>
      <c r="N40903" s="7"/>
    </row>
    <row r="40904" spans="4:14" s="1" customFormat="1">
      <c r="D40904" s="32"/>
      <c r="G40904" s="32"/>
      <c r="I40904" s="7"/>
      <c r="J40904" s="7"/>
      <c r="K40904" s="7"/>
      <c r="N40904" s="7"/>
    </row>
    <row r="40905" spans="4:14" s="1" customFormat="1">
      <c r="D40905" s="32"/>
      <c r="G40905" s="32"/>
      <c r="I40905" s="7"/>
      <c r="J40905" s="7"/>
      <c r="K40905" s="7"/>
      <c r="N40905" s="7"/>
    </row>
    <row r="40906" spans="4:14" s="1" customFormat="1">
      <c r="D40906" s="32"/>
      <c r="G40906" s="32"/>
      <c r="I40906" s="7"/>
      <c r="J40906" s="7"/>
      <c r="K40906" s="7"/>
      <c r="N40906" s="7"/>
    </row>
    <row r="40907" spans="4:14" s="1" customFormat="1">
      <c r="D40907" s="32"/>
      <c r="G40907" s="32"/>
      <c r="I40907" s="7"/>
      <c r="J40907" s="7"/>
      <c r="K40907" s="7"/>
      <c r="N40907" s="7"/>
    </row>
    <row r="40908" spans="4:14" s="1" customFormat="1">
      <c r="D40908" s="32"/>
      <c r="G40908" s="32"/>
      <c r="I40908" s="7"/>
      <c r="J40908" s="7"/>
      <c r="K40908" s="7"/>
      <c r="N40908" s="7"/>
    </row>
    <row r="40909" spans="4:14" s="1" customFormat="1">
      <c r="D40909" s="32"/>
      <c r="G40909" s="32"/>
      <c r="I40909" s="7"/>
      <c r="J40909" s="7"/>
      <c r="K40909" s="7"/>
      <c r="N40909" s="7"/>
    </row>
    <row r="40910" spans="4:14" s="1" customFormat="1">
      <c r="D40910" s="32"/>
      <c r="G40910" s="32"/>
      <c r="I40910" s="7"/>
      <c r="J40910" s="7"/>
      <c r="K40910" s="7"/>
      <c r="N40910" s="7"/>
    </row>
    <row r="40911" spans="4:14" s="1" customFormat="1">
      <c r="D40911" s="32"/>
      <c r="G40911" s="32"/>
      <c r="I40911" s="7"/>
      <c r="J40911" s="7"/>
      <c r="K40911" s="7"/>
      <c r="N40911" s="7"/>
    </row>
    <row r="40912" spans="4:14" s="1" customFormat="1">
      <c r="D40912" s="32"/>
      <c r="G40912" s="32"/>
      <c r="I40912" s="7"/>
      <c r="J40912" s="7"/>
      <c r="K40912" s="7"/>
      <c r="N40912" s="7"/>
    </row>
    <row r="40913" spans="4:14" s="1" customFormat="1">
      <c r="D40913" s="32"/>
      <c r="G40913" s="32"/>
      <c r="I40913" s="7"/>
      <c r="J40913" s="7"/>
      <c r="K40913" s="7"/>
      <c r="N40913" s="7"/>
    </row>
    <row r="40914" spans="4:14" s="1" customFormat="1">
      <c r="D40914" s="32"/>
      <c r="G40914" s="32"/>
      <c r="I40914" s="7"/>
      <c r="J40914" s="7"/>
      <c r="K40914" s="7"/>
      <c r="N40914" s="7"/>
    </row>
    <row r="40915" spans="4:14" s="1" customFormat="1">
      <c r="D40915" s="32"/>
      <c r="G40915" s="32"/>
      <c r="I40915" s="7"/>
      <c r="J40915" s="7"/>
      <c r="K40915" s="7"/>
      <c r="N40915" s="7"/>
    </row>
    <row r="40916" spans="4:14" s="1" customFormat="1">
      <c r="D40916" s="32"/>
      <c r="G40916" s="32"/>
      <c r="I40916" s="7"/>
      <c r="J40916" s="7"/>
      <c r="K40916" s="7"/>
      <c r="N40916" s="7"/>
    </row>
    <row r="40917" spans="4:14" s="1" customFormat="1">
      <c r="D40917" s="32"/>
      <c r="G40917" s="32"/>
      <c r="I40917" s="7"/>
      <c r="J40917" s="7"/>
      <c r="K40917" s="7"/>
      <c r="N40917" s="7"/>
    </row>
    <row r="40918" spans="4:14" s="1" customFormat="1">
      <c r="D40918" s="32"/>
      <c r="G40918" s="32"/>
      <c r="I40918" s="7"/>
      <c r="J40918" s="7"/>
      <c r="K40918" s="7"/>
      <c r="N40918" s="7"/>
    </row>
    <row r="40919" spans="4:14" s="1" customFormat="1">
      <c r="D40919" s="32"/>
      <c r="G40919" s="32"/>
      <c r="I40919" s="7"/>
      <c r="J40919" s="7"/>
      <c r="K40919" s="7"/>
      <c r="N40919" s="7"/>
    </row>
    <row r="40920" spans="4:14" s="1" customFormat="1">
      <c r="D40920" s="32"/>
      <c r="G40920" s="32"/>
      <c r="I40920" s="7"/>
      <c r="J40920" s="7"/>
      <c r="K40920" s="7"/>
      <c r="N40920" s="7"/>
    </row>
    <row r="40921" spans="4:14" s="1" customFormat="1">
      <c r="D40921" s="32"/>
      <c r="G40921" s="32"/>
      <c r="I40921" s="7"/>
      <c r="J40921" s="7"/>
      <c r="K40921" s="7"/>
      <c r="N40921" s="7"/>
    </row>
    <row r="40922" spans="4:14" s="1" customFormat="1">
      <c r="D40922" s="32"/>
      <c r="G40922" s="32"/>
      <c r="I40922" s="7"/>
      <c r="J40922" s="7"/>
      <c r="K40922" s="7"/>
      <c r="N40922" s="7"/>
    </row>
    <row r="40923" spans="4:14" s="1" customFormat="1">
      <c r="D40923" s="32"/>
      <c r="G40923" s="32"/>
      <c r="I40923" s="7"/>
      <c r="J40923" s="7"/>
      <c r="K40923" s="7"/>
      <c r="N40923" s="7"/>
    </row>
    <row r="40924" spans="4:14" s="1" customFormat="1">
      <c r="D40924" s="32"/>
      <c r="G40924" s="32"/>
      <c r="I40924" s="7"/>
      <c r="J40924" s="7"/>
      <c r="K40924" s="7"/>
      <c r="N40924" s="7"/>
    </row>
    <row r="40925" spans="4:14" s="1" customFormat="1">
      <c r="D40925" s="32"/>
      <c r="G40925" s="32"/>
      <c r="I40925" s="7"/>
      <c r="J40925" s="7"/>
      <c r="K40925" s="7"/>
      <c r="N40925" s="7"/>
    </row>
    <row r="40926" spans="4:14" s="1" customFormat="1">
      <c r="D40926" s="32"/>
      <c r="G40926" s="32"/>
      <c r="I40926" s="7"/>
      <c r="J40926" s="7"/>
      <c r="K40926" s="7"/>
      <c r="N40926" s="7"/>
    </row>
    <row r="40927" spans="4:14" s="1" customFormat="1">
      <c r="D40927" s="32"/>
      <c r="G40927" s="32"/>
      <c r="I40927" s="7"/>
      <c r="J40927" s="7"/>
      <c r="K40927" s="7"/>
      <c r="N40927" s="7"/>
    </row>
    <row r="40928" spans="4:14" s="1" customFormat="1">
      <c r="D40928" s="32"/>
      <c r="G40928" s="32"/>
      <c r="I40928" s="7"/>
      <c r="J40928" s="7"/>
      <c r="K40928" s="7"/>
      <c r="N40928" s="7"/>
    </row>
    <row r="40929" spans="4:14" s="1" customFormat="1">
      <c r="D40929" s="32"/>
      <c r="G40929" s="32"/>
      <c r="I40929" s="7"/>
      <c r="J40929" s="7"/>
      <c r="K40929" s="7"/>
      <c r="N40929" s="7"/>
    </row>
    <row r="40930" spans="4:14" s="1" customFormat="1">
      <c r="D40930" s="32"/>
      <c r="G40930" s="32"/>
      <c r="I40930" s="7"/>
      <c r="J40930" s="7"/>
      <c r="K40930" s="7"/>
      <c r="N40930" s="7"/>
    </row>
    <row r="40931" spans="4:14" s="1" customFormat="1">
      <c r="D40931" s="32"/>
      <c r="G40931" s="32"/>
      <c r="I40931" s="7"/>
      <c r="J40931" s="7"/>
      <c r="K40931" s="7"/>
      <c r="N40931" s="7"/>
    </row>
    <row r="40932" spans="4:14" s="1" customFormat="1">
      <c r="D40932" s="32"/>
      <c r="G40932" s="32"/>
      <c r="I40932" s="7"/>
      <c r="J40932" s="7"/>
      <c r="K40932" s="7"/>
      <c r="N40932" s="7"/>
    </row>
    <row r="40933" spans="4:14" s="1" customFormat="1">
      <c r="D40933" s="32"/>
      <c r="G40933" s="32"/>
      <c r="I40933" s="7"/>
      <c r="J40933" s="7"/>
      <c r="K40933" s="7"/>
      <c r="N40933" s="7"/>
    </row>
    <row r="40934" spans="4:14" s="1" customFormat="1">
      <c r="D40934" s="32"/>
      <c r="G40934" s="32"/>
      <c r="I40934" s="7"/>
      <c r="J40934" s="7"/>
      <c r="K40934" s="7"/>
      <c r="N40934" s="7"/>
    </row>
    <row r="40935" spans="4:14" s="1" customFormat="1">
      <c r="D40935" s="32"/>
      <c r="G40935" s="32"/>
      <c r="I40935" s="7"/>
      <c r="J40935" s="7"/>
      <c r="K40935" s="7"/>
      <c r="N40935" s="7"/>
    </row>
    <row r="40936" spans="4:14" s="1" customFormat="1">
      <c r="D40936" s="32"/>
      <c r="G40936" s="32"/>
      <c r="I40936" s="7"/>
      <c r="J40936" s="7"/>
      <c r="K40936" s="7"/>
      <c r="N40936" s="7"/>
    </row>
    <row r="40937" spans="4:14" s="1" customFormat="1">
      <c r="D40937" s="32"/>
      <c r="G40937" s="32"/>
      <c r="I40937" s="7"/>
      <c r="J40937" s="7"/>
      <c r="K40937" s="7"/>
      <c r="N40937" s="7"/>
    </row>
    <row r="40938" spans="4:14" s="1" customFormat="1">
      <c r="D40938" s="32"/>
      <c r="G40938" s="32"/>
      <c r="I40938" s="7"/>
      <c r="J40938" s="7"/>
      <c r="K40938" s="7"/>
      <c r="N40938" s="7"/>
    </row>
    <row r="40939" spans="4:14" s="1" customFormat="1">
      <c r="D40939" s="32"/>
      <c r="G40939" s="32"/>
      <c r="I40939" s="7"/>
      <c r="J40939" s="7"/>
      <c r="K40939" s="7"/>
      <c r="N40939" s="7"/>
    </row>
    <row r="40940" spans="4:14" s="1" customFormat="1">
      <c r="D40940" s="32"/>
      <c r="G40940" s="32"/>
      <c r="I40940" s="7"/>
      <c r="J40940" s="7"/>
      <c r="K40940" s="7"/>
      <c r="N40940" s="7"/>
    </row>
    <row r="40941" spans="4:14" s="1" customFormat="1">
      <c r="D40941" s="32"/>
      <c r="G40941" s="32"/>
      <c r="I40941" s="7"/>
      <c r="J40941" s="7"/>
      <c r="K40941" s="7"/>
      <c r="N40941" s="7"/>
    </row>
    <row r="40942" spans="4:14" s="1" customFormat="1">
      <c r="D40942" s="32"/>
      <c r="G40942" s="32"/>
      <c r="I40942" s="7"/>
      <c r="J40942" s="7"/>
      <c r="K40942" s="7"/>
      <c r="N40942" s="7"/>
    </row>
    <row r="40943" spans="4:14" s="1" customFormat="1">
      <c r="D40943" s="32"/>
      <c r="G40943" s="32"/>
      <c r="I40943" s="7"/>
      <c r="J40943" s="7"/>
      <c r="K40943" s="7"/>
      <c r="N40943" s="7"/>
    </row>
    <row r="40944" spans="4:14" s="1" customFormat="1">
      <c r="D40944" s="32"/>
      <c r="G40944" s="32"/>
      <c r="I40944" s="7"/>
      <c r="J40944" s="7"/>
      <c r="K40944" s="7"/>
      <c r="N40944" s="7"/>
    </row>
    <row r="40945" spans="4:14" s="1" customFormat="1">
      <c r="D40945" s="32"/>
      <c r="G40945" s="32"/>
      <c r="I40945" s="7"/>
      <c r="J40945" s="7"/>
      <c r="K40945" s="7"/>
      <c r="N40945" s="7"/>
    </row>
    <row r="40946" spans="4:14" s="1" customFormat="1">
      <c r="D40946" s="32"/>
      <c r="G40946" s="32"/>
      <c r="I40946" s="7"/>
      <c r="J40946" s="7"/>
      <c r="K40946" s="7"/>
      <c r="N40946" s="7"/>
    </row>
    <row r="40947" spans="4:14" s="1" customFormat="1">
      <c r="D40947" s="32"/>
      <c r="G40947" s="32"/>
      <c r="I40947" s="7"/>
      <c r="J40947" s="7"/>
      <c r="K40947" s="7"/>
      <c r="N40947" s="7"/>
    </row>
    <row r="40948" spans="4:14" s="1" customFormat="1">
      <c r="D40948" s="32"/>
      <c r="G40948" s="32"/>
      <c r="I40948" s="7"/>
      <c r="J40948" s="7"/>
      <c r="K40948" s="7"/>
      <c r="N40948" s="7"/>
    </row>
    <row r="40949" spans="4:14" s="1" customFormat="1">
      <c r="D40949" s="32"/>
      <c r="G40949" s="32"/>
      <c r="I40949" s="7"/>
      <c r="J40949" s="7"/>
      <c r="K40949" s="7"/>
      <c r="N40949" s="7"/>
    </row>
    <row r="40950" spans="4:14" s="1" customFormat="1">
      <c r="D40950" s="32"/>
      <c r="G40950" s="32"/>
      <c r="I40950" s="7"/>
      <c r="J40950" s="7"/>
      <c r="K40950" s="7"/>
      <c r="N40950" s="7"/>
    </row>
    <row r="40951" spans="4:14" s="1" customFormat="1">
      <c r="D40951" s="32"/>
      <c r="G40951" s="32"/>
      <c r="I40951" s="7"/>
      <c r="J40951" s="7"/>
      <c r="K40951" s="7"/>
      <c r="N40951" s="7"/>
    </row>
    <row r="40952" spans="4:14" s="1" customFormat="1">
      <c r="D40952" s="32"/>
      <c r="G40952" s="32"/>
      <c r="I40952" s="7"/>
      <c r="J40952" s="7"/>
      <c r="K40952" s="7"/>
      <c r="N40952" s="7"/>
    </row>
    <row r="40953" spans="4:14" s="1" customFormat="1">
      <c r="D40953" s="32"/>
      <c r="G40953" s="32"/>
      <c r="I40953" s="7"/>
      <c r="J40953" s="7"/>
      <c r="K40953" s="7"/>
      <c r="N40953" s="7"/>
    </row>
    <row r="40954" spans="4:14" s="1" customFormat="1">
      <c r="D40954" s="32"/>
      <c r="G40954" s="32"/>
      <c r="I40954" s="7"/>
      <c r="J40954" s="7"/>
      <c r="K40954" s="7"/>
      <c r="N40954" s="7"/>
    </row>
    <row r="40955" spans="4:14" s="1" customFormat="1">
      <c r="D40955" s="32"/>
      <c r="G40955" s="32"/>
      <c r="I40955" s="7"/>
      <c r="J40955" s="7"/>
      <c r="K40955" s="7"/>
      <c r="N40955" s="7"/>
    </row>
    <row r="40956" spans="4:14" s="1" customFormat="1">
      <c r="D40956" s="32"/>
      <c r="G40956" s="32"/>
      <c r="I40956" s="7"/>
      <c r="J40956" s="7"/>
      <c r="K40956" s="7"/>
      <c r="N40956" s="7"/>
    </row>
    <row r="40957" spans="4:14" s="1" customFormat="1">
      <c r="D40957" s="32"/>
      <c r="G40957" s="32"/>
      <c r="I40957" s="7"/>
      <c r="J40957" s="7"/>
      <c r="K40957" s="7"/>
      <c r="N40957" s="7"/>
    </row>
    <row r="40958" spans="4:14" s="1" customFormat="1">
      <c r="D40958" s="32"/>
      <c r="G40958" s="32"/>
      <c r="I40958" s="7"/>
      <c r="J40958" s="7"/>
      <c r="K40958" s="7"/>
      <c r="N40958" s="7"/>
    </row>
    <row r="40959" spans="4:14" s="1" customFormat="1">
      <c r="D40959" s="32"/>
      <c r="G40959" s="32"/>
      <c r="I40959" s="7"/>
      <c r="J40959" s="7"/>
      <c r="K40959" s="7"/>
      <c r="N40959" s="7"/>
    </row>
    <row r="40960" spans="4:14" s="1" customFormat="1">
      <c r="D40960" s="32"/>
      <c r="G40960" s="32"/>
      <c r="I40960" s="7"/>
      <c r="J40960" s="7"/>
      <c r="K40960" s="7"/>
      <c r="N40960" s="7"/>
    </row>
    <row r="40961" spans="4:14" s="1" customFormat="1">
      <c r="D40961" s="32"/>
      <c r="G40961" s="32"/>
      <c r="I40961" s="7"/>
      <c r="J40961" s="7"/>
      <c r="K40961" s="7"/>
      <c r="N40961" s="7"/>
    </row>
    <row r="40962" spans="4:14" s="1" customFormat="1">
      <c r="D40962" s="32"/>
      <c r="G40962" s="32"/>
      <c r="I40962" s="7"/>
      <c r="J40962" s="7"/>
      <c r="K40962" s="7"/>
      <c r="N40962" s="7"/>
    </row>
    <row r="40963" spans="4:14" s="1" customFormat="1">
      <c r="D40963" s="32"/>
      <c r="G40963" s="32"/>
      <c r="I40963" s="7"/>
      <c r="J40963" s="7"/>
      <c r="K40963" s="7"/>
      <c r="N40963" s="7"/>
    </row>
    <row r="40964" spans="4:14" s="1" customFormat="1">
      <c r="D40964" s="32"/>
      <c r="G40964" s="32"/>
      <c r="I40964" s="7"/>
      <c r="J40964" s="7"/>
      <c r="K40964" s="7"/>
      <c r="N40964" s="7"/>
    </row>
    <row r="40965" spans="4:14" s="1" customFormat="1">
      <c r="D40965" s="32"/>
      <c r="G40965" s="32"/>
      <c r="I40965" s="7"/>
      <c r="J40965" s="7"/>
      <c r="K40965" s="7"/>
      <c r="N40965" s="7"/>
    </row>
    <row r="40966" spans="4:14" s="1" customFormat="1">
      <c r="D40966" s="32"/>
      <c r="G40966" s="32"/>
      <c r="I40966" s="7"/>
      <c r="J40966" s="7"/>
      <c r="K40966" s="7"/>
      <c r="N40966" s="7"/>
    </row>
    <row r="40967" spans="4:14" s="1" customFormat="1">
      <c r="D40967" s="32"/>
      <c r="G40967" s="32"/>
      <c r="I40967" s="7"/>
      <c r="J40967" s="7"/>
      <c r="K40967" s="7"/>
      <c r="N40967" s="7"/>
    </row>
    <row r="40968" spans="4:14" s="1" customFormat="1">
      <c r="D40968" s="32"/>
      <c r="G40968" s="32"/>
      <c r="I40968" s="7"/>
      <c r="J40968" s="7"/>
      <c r="K40968" s="7"/>
      <c r="N40968" s="7"/>
    </row>
    <row r="40969" spans="4:14" s="1" customFormat="1">
      <c r="D40969" s="32"/>
      <c r="G40969" s="32"/>
      <c r="I40969" s="7"/>
      <c r="J40969" s="7"/>
      <c r="K40969" s="7"/>
      <c r="N40969" s="7"/>
    </row>
    <row r="40970" spans="4:14" s="1" customFormat="1">
      <c r="D40970" s="32"/>
      <c r="G40970" s="32"/>
      <c r="I40970" s="7"/>
      <c r="J40970" s="7"/>
      <c r="K40970" s="7"/>
      <c r="N40970" s="7"/>
    </row>
    <row r="40971" spans="4:14" s="1" customFormat="1">
      <c r="D40971" s="32"/>
      <c r="G40971" s="32"/>
      <c r="I40971" s="7"/>
      <c r="J40971" s="7"/>
      <c r="K40971" s="7"/>
      <c r="N40971" s="7"/>
    </row>
    <row r="40972" spans="4:14" s="1" customFormat="1">
      <c r="D40972" s="32"/>
      <c r="G40972" s="32"/>
      <c r="I40972" s="7"/>
      <c r="J40972" s="7"/>
      <c r="K40972" s="7"/>
      <c r="N40972" s="7"/>
    </row>
    <row r="40973" spans="4:14" s="1" customFormat="1">
      <c r="D40973" s="32"/>
      <c r="G40973" s="32"/>
      <c r="I40973" s="7"/>
      <c r="J40973" s="7"/>
      <c r="K40973" s="7"/>
      <c r="N40973" s="7"/>
    </row>
    <row r="40974" spans="4:14" s="1" customFormat="1">
      <c r="D40974" s="32"/>
      <c r="G40974" s="32"/>
      <c r="I40974" s="7"/>
      <c r="J40974" s="7"/>
      <c r="K40974" s="7"/>
      <c r="N40974" s="7"/>
    </row>
    <row r="40975" spans="4:14" s="1" customFormat="1">
      <c r="D40975" s="32"/>
      <c r="G40975" s="32"/>
      <c r="I40975" s="7"/>
      <c r="J40975" s="7"/>
      <c r="K40975" s="7"/>
      <c r="N40975" s="7"/>
    </row>
    <row r="40976" spans="4:14" s="1" customFormat="1">
      <c r="D40976" s="32"/>
      <c r="G40976" s="32"/>
      <c r="I40976" s="7"/>
      <c r="J40976" s="7"/>
      <c r="K40976" s="7"/>
      <c r="N40976" s="7"/>
    </row>
    <row r="40977" spans="4:14" s="1" customFormat="1">
      <c r="D40977" s="32"/>
      <c r="G40977" s="32"/>
      <c r="I40977" s="7"/>
      <c r="J40977" s="7"/>
      <c r="K40977" s="7"/>
      <c r="N40977" s="7"/>
    </row>
    <row r="40978" spans="4:14" s="1" customFormat="1">
      <c r="D40978" s="32"/>
      <c r="G40978" s="32"/>
      <c r="I40978" s="7"/>
      <c r="J40978" s="7"/>
      <c r="K40978" s="7"/>
      <c r="N40978" s="7"/>
    </row>
    <row r="40979" spans="4:14" s="1" customFormat="1">
      <c r="D40979" s="32"/>
      <c r="G40979" s="32"/>
      <c r="I40979" s="7"/>
      <c r="J40979" s="7"/>
      <c r="K40979" s="7"/>
      <c r="N40979" s="7"/>
    </row>
    <row r="40980" spans="4:14" s="1" customFormat="1">
      <c r="D40980" s="32"/>
      <c r="G40980" s="32"/>
      <c r="I40980" s="7"/>
      <c r="J40980" s="7"/>
      <c r="K40980" s="7"/>
      <c r="N40980" s="7"/>
    </row>
    <row r="40981" spans="4:14" s="1" customFormat="1">
      <c r="D40981" s="32"/>
      <c r="G40981" s="32"/>
      <c r="I40981" s="7"/>
      <c r="J40981" s="7"/>
      <c r="K40981" s="7"/>
      <c r="N40981" s="7"/>
    </row>
    <row r="40982" spans="4:14" s="1" customFormat="1">
      <c r="D40982" s="32"/>
      <c r="G40982" s="32"/>
      <c r="I40982" s="7"/>
      <c r="J40982" s="7"/>
      <c r="K40982" s="7"/>
      <c r="N40982" s="7"/>
    </row>
    <row r="40983" spans="4:14" s="1" customFormat="1">
      <c r="D40983" s="32"/>
      <c r="G40983" s="32"/>
      <c r="I40983" s="7"/>
      <c r="J40983" s="7"/>
      <c r="K40983" s="7"/>
      <c r="N40983" s="7"/>
    </row>
    <row r="40984" spans="4:14" s="1" customFormat="1">
      <c r="D40984" s="32"/>
      <c r="G40984" s="32"/>
      <c r="I40984" s="7"/>
      <c r="J40984" s="7"/>
      <c r="K40984" s="7"/>
      <c r="N40984" s="7"/>
    </row>
    <row r="40985" spans="4:14" s="1" customFormat="1">
      <c r="D40985" s="32"/>
      <c r="G40985" s="32"/>
      <c r="I40985" s="7"/>
      <c r="J40985" s="7"/>
      <c r="K40985" s="7"/>
      <c r="N40985" s="7"/>
    </row>
    <row r="40986" spans="4:14" s="1" customFormat="1">
      <c r="D40986" s="32"/>
      <c r="G40986" s="32"/>
      <c r="I40986" s="7"/>
      <c r="J40986" s="7"/>
      <c r="K40986" s="7"/>
      <c r="N40986" s="7"/>
    </row>
    <row r="40987" spans="4:14" s="1" customFormat="1">
      <c r="D40987" s="32"/>
      <c r="G40987" s="32"/>
      <c r="I40987" s="7"/>
      <c r="J40987" s="7"/>
      <c r="K40987" s="7"/>
      <c r="N40987" s="7"/>
    </row>
    <row r="40988" spans="4:14" s="1" customFormat="1">
      <c r="D40988" s="32"/>
      <c r="G40988" s="32"/>
      <c r="I40988" s="7"/>
      <c r="J40988" s="7"/>
      <c r="K40988" s="7"/>
      <c r="N40988" s="7"/>
    </row>
    <row r="40989" spans="4:14" s="1" customFormat="1">
      <c r="D40989" s="32"/>
      <c r="G40989" s="32"/>
      <c r="I40989" s="7"/>
      <c r="J40989" s="7"/>
      <c r="K40989" s="7"/>
      <c r="N40989" s="7"/>
    </row>
    <row r="40990" spans="4:14" s="1" customFormat="1">
      <c r="D40990" s="32"/>
      <c r="G40990" s="32"/>
      <c r="I40990" s="7"/>
      <c r="J40990" s="7"/>
      <c r="K40990" s="7"/>
      <c r="N40990" s="7"/>
    </row>
    <row r="40991" spans="4:14" s="1" customFormat="1">
      <c r="D40991" s="32"/>
      <c r="G40991" s="32"/>
      <c r="I40991" s="7"/>
      <c r="J40991" s="7"/>
      <c r="K40991" s="7"/>
      <c r="N40991" s="7"/>
    </row>
    <row r="40992" spans="4:14" s="1" customFormat="1">
      <c r="D40992" s="32"/>
      <c r="G40992" s="32"/>
      <c r="I40992" s="7"/>
      <c r="J40992" s="7"/>
      <c r="K40992" s="7"/>
      <c r="N40992" s="7"/>
    </row>
    <row r="40993" spans="4:14" s="1" customFormat="1">
      <c r="D40993" s="32"/>
      <c r="G40993" s="32"/>
      <c r="I40993" s="7"/>
      <c r="J40993" s="7"/>
      <c r="K40993" s="7"/>
      <c r="N40993" s="7"/>
    </row>
    <row r="40994" spans="4:14" s="1" customFormat="1">
      <c r="D40994" s="32"/>
      <c r="G40994" s="32"/>
      <c r="I40994" s="7"/>
      <c r="J40994" s="7"/>
      <c r="K40994" s="7"/>
      <c r="N40994" s="7"/>
    </row>
    <row r="40995" spans="4:14" s="1" customFormat="1">
      <c r="D40995" s="32"/>
      <c r="G40995" s="32"/>
      <c r="I40995" s="7"/>
      <c r="J40995" s="7"/>
      <c r="K40995" s="7"/>
      <c r="N40995" s="7"/>
    </row>
    <row r="40996" spans="4:14" s="1" customFormat="1">
      <c r="D40996" s="32"/>
      <c r="G40996" s="32"/>
      <c r="I40996" s="7"/>
      <c r="J40996" s="7"/>
      <c r="K40996" s="7"/>
      <c r="N40996" s="7"/>
    </row>
    <row r="40997" spans="4:14" s="1" customFormat="1">
      <c r="D40997" s="32"/>
      <c r="G40997" s="32"/>
      <c r="I40997" s="7"/>
      <c r="J40997" s="7"/>
      <c r="K40997" s="7"/>
      <c r="N40997" s="7"/>
    </row>
    <row r="40998" spans="4:14" s="1" customFormat="1">
      <c r="D40998" s="32"/>
      <c r="G40998" s="32"/>
      <c r="I40998" s="7"/>
      <c r="J40998" s="7"/>
      <c r="K40998" s="7"/>
      <c r="N40998" s="7"/>
    </row>
    <row r="40999" spans="4:14" s="1" customFormat="1">
      <c r="D40999" s="32"/>
      <c r="G40999" s="32"/>
      <c r="I40999" s="7"/>
      <c r="J40999" s="7"/>
      <c r="K40999" s="7"/>
      <c r="N40999" s="7"/>
    </row>
    <row r="41000" spans="4:14" s="1" customFormat="1">
      <c r="D41000" s="32"/>
      <c r="G41000" s="32"/>
      <c r="I41000" s="7"/>
      <c r="J41000" s="7"/>
      <c r="K41000" s="7"/>
      <c r="N41000" s="7"/>
    </row>
    <row r="41001" spans="4:14" s="1" customFormat="1">
      <c r="D41001" s="32"/>
      <c r="G41001" s="32"/>
      <c r="I41001" s="7"/>
      <c r="J41001" s="7"/>
      <c r="K41001" s="7"/>
      <c r="N41001" s="7"/>
    </row>
    <row r="41002" spans="4:14" s="1" customFormat="1">
      <c r="D41002" s="32"/>
      <c r="G41002" s="32"/>
      <c r="I41002" s="7"/>
      <c r="J41002" s="7"/>
      <c r="K41002" s="7"/>
      <c r="N41002" s="7"/>
    </row>
    <row r="41003" spans="4:14" s="1" customFormat="1">
      <c r="D41003" s="32"/>
      <c r="G41003" s="32"/>
      <c r="I41003" s="7"/>
      <c r="J41003" s="7"/>
      <c r="K41003" s="7"/>
      <c r="N41003" s="7"/>
    </row>
    <row r="41004" spans="4:14" s="1" customFormat="1">
      <c r="D41004" s="32"/>
      <c r="G41004" s="32"/>
      <c r="I41004" s="7"/>
      <c r="J41004" s="7"/>
      <c r="K41004" s="7"/>
      <c r="N41004" s="7"/>
    </row>
    <row r="41005" spans="4:14" s="1" customFormat="1">
      <c r="D41005" s="32"/>
      <c r="G41005" s="32"/>
      <c r="I41005" s="7"/>
      <c r="J41005" s="7"/>
      <c r="K41005" s="7"/>
      <c r="N41005" s="7"/>
    </row>
    <row r="41006" spans="4:14" s="1" customFormat="1">
      <c r="D41006" s="32"/>
      <c r="G41006" s="32"/>
      <c r="I41006" s="7"/>
      <c r="J41006" s="7"/>
      <c r="K41006" s="7"/>
      <c r="N41006" s="7"/>
    </row>
    <row r="41007" spans="4:14" s="1" customFormat="1">
      <c r="D41007" s="32"/>
      <c r="G41007" s="32"/>
      <c r="I41007" s="7"/>
      <c r="J41007" s="7"/>
      <c r="K41007" s="7"/>
      <c r="N41007" s="7"/>
    </row>
    <row r="41008" spans="4:14" s="1" customFormat="1">
      <c r="D41008" s="32"/>
      <c r="G41008" s="32"/>
      <c r="I41008" s="7"/>
      <c r="J41008" s="7"/>
      <c r="K41008" s="7"/>
      <c r="N41008" s="7"/>
    </row>
    <row r="41009" spans="4:14" s="1" customFormat="1">
      <c r="D41009" s="32"/>
      <c r="G41009" s="32"/>
      <c r="I41009" s="7"/>
      <c r="J41009" s="7"/>
      <c r="K41009" s="7"/>
      <c r="N41009" s="7"/>
    </row>
    <row r="41010" spans="4:14" s="1" customFormat="1">
      <c r="D41010" s="32"/>
      <c r="G41010" s="32"/>
      <c r="I41010" s="7"/>
      <c r="J41010" s="7"/>
      <c r="K41010" s="7"/>
      <c r="N41010" s="7"/>
    </row>
    <row r="41011" spans="4:14" s="1" customFormat="1">
      <c r="D41011" s="32"/>
      <c r="G41011" s="32"/>
      <c r="I41011" s="7"/>
      <c r="J41011" s="7"/>
      <c r="K41011" s="7"/>
      <c r="N41011" s="7"/>
    </row>
    <row r="41012" spans="4:14" s="1" customFormat="1">
      <c r="D41012" s="32"/>
      <c r="G41012" s="32"/>
      <c r="I41012" s="7"/>
      <c r="J41012" s="7"/>
      <c r="K41012" s="7"/>
      <c r="N41012" s="7"/>
    </row>
    <row r="41013" spans="4:14" s="1" customFormat="1">
      <c r="D41013" s="32"/>
      <c r="G41013" s="32"/>
      <c r="I41013" s="7"/>
      <c r="J41013" s="7"/>
      <c r="K41013" s="7"/>
      <c r="N41013" s="7"/>
    </row>
    <row r="41014" spans="4:14" s="1" customFormat="1">
      <c r="D41014" s="32"/>
      <c r="G41014" s="32"/>
      <c r="I41014" s="7"/>
      <c r="J41014" s="7"/>
      <c r="K41014" s="7"/>
      <c r="N41014" s="7"/>
    </row>
    <row r="41015" spans="4:14" s="1" customFormat="1">
      <c r="D41015" s="32"/>
      <c r="G41015" s="32"/>
      <c r="I41015" s="7"/>
      <c r="J41015" s="7"/>
      <c r="K41015" s="7"/>
      <c r="N41015" s="7"/>
    </row>
    <row r="41016" spans="4:14" s="1" customFormat="1">
      <c r="D41016" s="32"/>
      <c r="G41016" s="32"/>
      <c r="I41016" s="7"/>
      <c r="J41016" s="7"/>
      <c r="K41016" s="7"/>
      <c r="N41016" s="7"/>
    </row>
    <row r="41017" spans="4:14" s="1" customFormat="1">
      <c r="D41017" s="32"/>
      <c r="G41017" s="32"/>
      <c r="I41017" s="7"/>
      <c r="J41017" s="7"/>
      <c r="K41017" s="7"/>
      <c r="N41017" s="7"/>
    </row>
    <row r="41018" spans="4:14" s="1" customFormat="1">
      <c r="D41018" s="32"/>
      <c r="G41018" s="32"/>
      <c r="I41018" s="7"/>
      <c r="J41018" s="7"/>
      <c r="K41018" s="7"/>
      <c r="N41018" s="7"/>
    </row>
    <row r="41019" spans="4:14" s="1" customFormat="1">
      <c r="D41019" s="32"/>
      <c r="G41019" s="32"/>
      <c r="I41019" s="7"/>
      <c r="J41019" s="7"/>
      <c r="K41019" s="7"/>
      <c r="N41019" s="7"/>
    </row>
    <row r="41020" spans="4:14" s="1" customFormat="1">
      <c r="D41020" s="32"/>
      <c r="G41020" s="32"/>
      <c r="I41020" s="7"/>
      <c r="J41020" s="7"/>
      <c r="K41020" s="7"/>
      <c r="N41020" s="7"/>
    </row>
    <row r="41021" spans="4:14" s="1" customFormat="1">
      <c r="D41021" s="32"/>
      <c r="G41021" s="32"/>
      <c r="I41021" s="7"/>
      <c r="J41021" s="7"/>
      <c r="K41021" s="7"/>
      <c r="N41021" s="7"/>
    </row>
    <row r="41022" spans="4:14" s="1" customFormat="1">
      <c r="D41022" s="32"/>
      <c r="G41022" s="32"/>
      <c r="I41022" s="7"/>
      <c r="J41022" s="7"/>
      <c r="K41022" s="7"/>
      <c r="N41022" s="7"/>
    </row>
    <row r="41023" spans="4:14" s="1" customFormat="1">
      <c r="D41023" s="32"/>
      <c r="G41023" s="32"/>
      <c r="I41023" s="7"/>
      <c r="J41023" s="7"/>
      <c r="K41023" s="7"/>
      <c r="N41023" s="7"/>
    </row>
    <row r="41024" spans="4:14" s="1" customFormat="1">
      <c r="D41024" s="32"/>
      <c r="G41024" s="32"/>
      <c r="I41024" s="7"/>
      <c r="J41024" s="7"/>
      <c r="K41024" s="7"/>
      <c r="N41024" s="7"/>
    </row>
    <row r="41025" spans="4:14" s="1" customFormat="1">
      <c r="D41025" s="32"/>
      <c r="G41025" s="32"/>
      <c r="I41025" s="7"/>
      <c r="J41025" s="7"/>
      <c r="K41025" s="7"/>
      <c r="N41025" s="7"/>
    </row>
    <row r="41026" spans="4:14" s="1" customFormat="1">
      <c r="D41026" s="32"/>
      <c r="G41026" s="32"/>
      <c r="I41026" s="7"/>
      <c r="J41026" s="7"/>
      <c r="K41026" s="7"/>
      <c r="N41026" s="7"/>
    </row>
    <row r="41027" spans="4:14" s="1" customFormat="1">
      <c r="D41027" s="32"/>
      <c r="G41027" s="32"/>
      <c r="I41027" s="7"/>
      <c r="J41027" s="7"/>
      <c r="K41027" s="7"/>
      <c r="N41027" s="7"/>
    </row>
    <row r="41028" spans="4:14" s="1" customFormat="1">
      <c r="D41028" s="32"/>
      <c r="G41028" s="32"/>
      <c r="I41028" s="7"/>
      <c r="J41028" s="7"/>
      <c r="K41028" s="7"/>
      <c r="N41028" s="7"/>
    </row>
    <row r="41029" spans="4:14" s="1" customFormat="1">
      <c r="D41029" s="32"/>
      <c r="G41029" s="32"/>
      <c r="I41029" s="7"/>
      <c r="J41029" s="7"/>
      <c r="K41029" s="7"/>
      <c r="N41029" s="7"/>
    </row>
    <row r="41030" spans="4:14" s="1" customFormat="1">
      <c r="D41030" s="32"/>
      <c r="G41030" s="32"/>
      <c r="I41030" s="7"/>
      <c r="J41030" s="7"/>
      <c r="K41030" s="7"/>
      <c r="N41030" s="7"/>
    </row>
    <row r="41031" spans="4:14" s="1" customFormat="1">
      <c r="D41031" s="32"/>
      <c r="G41031" s="32"/>
      <c r="I41031" s="7"/>
      <c r="J41031" s="7"/>
      <c r="K41031" s="7"/>
      <c r="N41031" s="7"/>
    </row>
    <row r="41032" spans="4:14" s="1" customFormat="1">
      <c r="D41032" s="32"/>
      <c r="G41032" s="32"/>
      <c r="I41032" s="7"/>
      <c r="J41032" s="7"/>
      <c r="K41032" s="7"/>
      <c r="N41032" s="7"/>
    </row>
    <row r="41033" spans="4:14" s="1" customFormat="1">
      <c r="D41033" s="32"/>
      <c r="G41033" s="32"/>
      <c r="I41033" s="7"/>
      <c r="J41033" s="7"/>
      <c r="K41033" s="7"/>
      <c r="N41033" s="7"/>
    </row>
    <row r="41034" spans="4:14" s="1" customFormat="1">
      <c r="D41034" s="32"/>
      <c r="G41034" s="32"/>
      <c r="I41034" s="7"/>
      <c r="J41034" s="7"/>
      <c r="K41034" s="7"/>
      <c r="N41034" s="7"/>
    </row>
    <row r="41035" spans="4:14" s="1" customFormat="1">
      <c r="D41035" s="32"/>
      <c r="G41035" s="32"/>
      <c r="I41035" s="7"/>
      <c r="J41035" s="7"/>
      <c r="K41035" s="7"/>
      <c r="N41035" s="7"/>
    </row>
    <row r="41036" spans="4:14" s="1" customFormat="1">
      <c r="D41036" s="32"/>
      <c r="G41036" s="32"/>
      <c r="I41036" s="7"/>
      <c r="J41036" s="7"/>
      <c r="K41036" s="7"/>
      <c r="N41036" s="7"/>
    </row>
    <row r="41037" spans="4:14" s="1" customFormat="1">
      <c r="D41037" s="32"/>
      <c r="G41037" s="32"/>
      <c r="I41037" s="7"/>
      <c r="J41037" s="7"/>
      <c r="K41037" s="7"/>
      <c r="N41037" s="7"/>
    </row>
    <row r="41038" spans="4:14" s="1" customFormat="1">
      <c r="D41038" s="32"/>
      <c r="G41038" s="32"/>
      <c r="I41038" s="7"/>
      <c r="J41038" s="7"/>
      <c r="K41038" s="7"/>
      <c r="N41038" s="7"/>
    </row>
    <row r="41039" spans="4:14" s="1" customFormat="1">
      <c r="D41039" s="32"/>
      <c r="G41039" s="32"/>
      <c r="I41039" s="7"/>
      <c r="J41039" s="7"/>
      <c r="K41039" s="7"/>
      <c r="N41039" s="7"/>
    </row>
    <row r="41040" spans="4:14" s="1" customFormat="1">
      <c r="D41040" s="32"/>
      <c r="G41040" s="32"/>
      <c r="I41040" s="7"/>
      <c r="J41040" s="7"/>
      <c r="K41040" s="7"/>
      <c r="N41040" s="7"/>
    </row>
    <row r="41041" spans="4:14" s="1" customFormat="1">
      <c r="D41041" s="32"/>
      <c r="G41041" s="32"/>
      <c r="I41041" s="7"/>
      <c r="J41041" s="7"/>
      <c r="K41041" s="7"/>
      <c r="N41041" s="7"/>
    </row>
    <row r="41042" spans="4:14" s="1" customFormat="1">
      <c r="D41042" s="32"/>
      <c r="G41042" s="32"/>
      <c r="I41042" s="7"/>
      <c r="J41042" s="7"/>
      <c r="K41042" s="7"/>
      <c r="N41042" s="7"/>
    </row>
    <row r="41043" spans="4:14" s="1" customFormat="1">
      <c r="D41043" s="32"/>
      <c r="G41043" s="32"/>
      <c r="I41043" s="7"/>
      <c r="J41043" s="7"/>
      <c r="K41043" s="7"/>
      <c r="N41043" s="7"/>
    </row>
    <row r="41044" spans="4:14" s="1" customFormat="1">
      <c r="D41044" s="32"/>
      <c r="G41044" s="32"/>
      <c r="I41044" s="7"/>
      <c r="J41044" s="7"/>
      <c r="K41044" s="7"/>
      <c r="N41044" s="7"/>
    </row>
    <row r="41045" spans="4:14" s="1" customFormat="1">
      <c r="D41045" s="32"/>
      <c r="G41045" s="32"/>
      <c r="I41045" s="7"/>
      <c r="J41045" s="7"/>
      <c r="K41045" s="7"/>
      <c r="N41045" s="7"/>
    </row>
    <row r="41046" spans="4:14" s="1" customFormat="1">
      <c r="D41046" s="32"/>
      <c r="G41046" s="32"/>
      <c r="I41046" s="7"/>
      <c r="J41046" s="7"/>
      <c r="K41046" s="7"/>
      <c r="N41046" s="7"/>
    </row>
    <row r="41047" spans="4:14" s="1" customFormat="1">
      <c r="D41047" s="32"/>
      <c r="G41047" s="32"/>
      <c r="I41047" s="7"/>
      <c r="J41047" s="7"/>
      <c r="K41047" s="7"/>
      <c r="N41047" s="7"/>
    </row>
    <row r="41048" spans="4:14" s="1" customFormat="1">
      <c r="D41048" s="32"/>
      <c r="G41048" s="32"/>
      <c r="I41048" s="7"/>
      <c r="J41048" s="7"/>
      <c r="K41048" s="7"/>
      <c r="N41048" s="7"/>
    </row>
    <row r="41049" spans="4:14" s="1" customFormat="1">
      <c r="D41049" s="32"/>
      <c r="G41049" s="32"/>
      <c r="I41049" s="7"/>
      <c r="J41049" s="7"/>
      <c r="K41049" s="7"/>
      <c r="N41049" s="7"/>
    </row>
    <row r="41050" spans="4:14" s="1" customFormat="1">
      <c r="D41050" s="32"/>
      <c r="G41050" s="32"/>
      <c r="I41050" s="7"/>
      <c r="J41050" s="7"/>
      <c r="K41050" s="7"/>
      <c r="N41050" s="7"/>
    </row>
    <row r="41051" spans="4:14" s="1" customFormat="1">
      <c r="D41051" s="32"/>
      <c r="G41051" s="32"/>
      <c r="I41051" s="7"/>
      <c r="J41051" s="7"/>
      <c r="K41051" s="7"/>
      <c r="N41051" s="7"/>
    </row>
    <row r="41052" spans="4:14" s="1" customFormat="1">
      <c r="D41052" s="32"/>
      <c r="G41052" s="32"/>
      <c r="I41052" s="7"/>
      <c r="J41052" s="7"/>
      <c r="K41052" s="7"/>
      <c r="N41052" s="7"/>
    </row>
    <row r="41053" spans="4:14" s="1" customFormat="1">
      <c r="D41053" s="32"/>
      <c r="G41053" s="32"/>
      <c r="I41053" s="7"/>
      <c r="J41053" s="7"/>
      <c r="K41053" s="7"/>
      <c r="N41053" s="7"/>
    </row>
    <row r="41054" spans="4:14" s="1" customFormat="1">
      <c r="D41054" s="32"/>
      <c r="G41054" s="32"/>
      <c r="I41054" s="7"/>
      <c r="J41054" s="7"/>
      <c r="K41054" s="7"/>
      <c r="N41054" s="7"/>
    </row>
    <row r="41055" spans="4:14" s="1" customFormat="1">
      <c r="D41055" s="32"/>
      <c r="G41055" s="32"/>
      <c r="I41055" s="7"/>
      <c r="J41055" s="7"/>
      <c r="K41055" s="7"/>
      <c r="N41055" s="7"/>
    </row>
    <row r="41056" spans="4:14" s="1" customFormat="1">
      <c r="D41056" s="32"/>
      <c r="G41056" s="32"/>
      <c r="I41056" s="7"/>
      <c r="J41056" s="7"/>
      <c r="K41056" s="7"/>
      <c r="N41056" s="7"/>
    </row>
    <row r="41057" spans="4:14" s="1" customFormat="1">
      <c r="D41057" s="32"/>
      <c r="G41057" s="32"/>
      <c r="I41057" s="7"/>
      <c r="J41057" s="7"/>
      <c r="K41057" s="7"/>
      <c r="N41057" s="7"/>
    </row>
    <row r="41058" spans="4:14" s="1" customFormat="1">
      <c r="D41058" s="32"/>
      <c r="G41058" s="32"/>
      <c r="I41058" s="7"/>
      <c r="J41058" s="7"/>
      <c r="K41058" s="7"/>
      <c r="N41058" s="7"/>
    </row>
    <row r="41059" spans="4:14" s="1" customFormat="1">
      <c r="D41059" s="32"/>
      <c r="G41059" s="32"/>
      <c r="I41059" s="7"/>
      <c r="J41059" s="7"/>
      <c r="K41059" s="7"/>
      <c r="N41059" s="7"/>
    </row>
    <row r="41060" spans="4:14" s="1" customFormat="1">
      <c r="D41060" s="32"/>
      <c r="G41060" s="32"/>
      <c r="I41060" s="7"/>
      <c r="J41060" s="7"/>
      <c r="K41060" s="7"/>
      <c r="N41060" s="7"/>
    </row>
    <row r="41061" spans="4:14" s="1" customFormat="1">
      <c r="D41061" s="32"/>
      <c r="G41061" s="32"/>
      <c r="I41061" s="7"/>
      <c r="J41061" s="7"/>
      <c r="K41061" s="7"/>
      <c r="N41061" s="7"/>
    </row>
    <row r="41062" spans="4:14" s="1" customFormat="1">
      <c r="D41062" s="32"/>
      <c r="G41062" s="32"/>
      <c r="I41062" s="7"/>
      <c r="J41062" s="7"/>
      <c r="K41062" s="7"/>
      <c r="N41062" s="7"/>
    </row>
    <row r="41063" spans="4:14" s="1" customFormat="1">
      <c r="D41063" s="32"/>
      <c r="G41063" s="32"/>
      <c r="I41063" s="7"/>
      <c r="J41063" s="7"/>
      <c r="K41063" s="7"/>
      <c r="N41063" s="7"/>
    </row>
    <row r="41064" spans="4:14" s="1" customFormat="1">
      <c r="D41064" s="32"/>
      <c r="G41064" s="32"/>
      <c r="I41064" s="7"/>
      <c r="J41064" s="7"/>
      <c r="K41064" s="7"/>
      <c r="N41064" s="7"/>
    </row>
    <row r="41065" spans="4:14" s="1" customFormat="1">
      <c r="D41065" s="32"/>
      <c r="G41065" s="32"/>
      <c r="I41065" s="7"/>
      <c r="J41065" s="7"/>
      <c r="K41065" s="7"/>
      <c r="N41065" s="7"/>
    </row>
    <row r="41066" spans="4:14" s="1" customFormat="1">
      <c r="D41066" s="32"/>
      <c r="G41066" s="32"/>
      <c r="I41066" s="7"/>
      <c r="J41066" s="7"/>
      <c r="K41066" s="7"/>
      <c r="N41066" s="7"/>
    </row>
    <row r="41067" spans="4:14" s="1" customFormat="1">
      <c r="D41067" s="32"/>
      <c r="G41067" s="32"/>
      <c r="I41067" s="7"/>
      <c r="J41067" s="7"/>
      <c r="K41067" s="7"/>
      <c r="N41067" s="7"/>
    </row>
    <row r="41068" spans="4:14" s="1" customFormat="1">
      <c r="D41068" s="32"/>
      <c r="G41068" s="32"/>
      <c r="I41068" s="7"/>
      <c r="J41068" s="7"/>
      <c r="K41068" s="7"/>
      <c r="N41068" s="7"/>
    </row>
    <row r="41069" spans="4:14" s="1" customFormat="1">
      <c r="D41069" s="32"/>
      <c r="G41069" s="32"/>
      <c r="I41069" s="7"/>
      <c r="J41069" s="7"/>
      <c r="K41069" s="7"/>
      <c r="N41069" s="7"/>
    </row>
    <row r="41070" spans="4:14" s="1" customFormat="1">
      <c r="D41070" s="32"/>
      <c r="G41070" s="32"/>
      <c r="I41070" s="7"/>
      <c r="J41070" s="7"/>
      <c r="K41070" s="7"/>
      <c r="N41070" s="7"/>
    </row>
    <row r="41071" spans="4:14" s="1" customFormat="1">
      <c r="D41071" s="32"/>
      <c r="G41071" s="32"/>
      <c r="I41071" s="7"/>
      <c r="J41071" s="7"/>
      <c r="K41071" s="7"/>
      <c r="N41071" s="7"/>
    </row>
    <row r="41072" spans="4:14" s="1" customFormat="1">
      <c r="D41072" s="32"/>
      <c r="G41072" s="32"/>
      <c r="I41072" s="7"/>
      <c r="J41072" s="7"/>
      <c r="K41072" s="7"/>
      <c r="N41072" s="7"/>
    </row>
    <row r="41073" spans="4:14" s="1" customFormat="1">
      <c r="D41073" s="32"/>
      <c r="G41073" s="32"/>
      <c r="I41073" s="7"/>
      <c r="J41073" s="7"/>
      <c r="K41073" s="7"/>
      <c r="N41073" s="7"/>
    </row>
    <row r="41074" spans="4:14" s="1" customFormat="1">
      <c r="D41074" s="32"/>
      <c r="G41074" s="32"/>
      <c r="I41074" s="7"/>
      <c r="J41074" s="7"/>
      <c r="K41074" s="7"/>
      <c r="N41074" s="7"/>
    </row>
    <row r="41075" spans="4:14" s="1" customFormat="1">
      <c r="D41075" s="32"/>
      <c r="G41075" s="32"/>
      <c r="I41075" s="7"/>
      <c r="J41075" s="7"/>
      <c r="K41075" s="7"/>
      <c r="N41075" s="7"/>
    </row>
    <row r="41076" spans="4:14" s="1" customFormat="1">
      <c r="D41076" s="32"/>
      <c r="G41076" s="32"/>
      <c r="I41076" s="7"/>
      <c r="J41076" s="7"/>
      <c r="K41076" s="7"/>
      <c r="N41076" s="7"/>
    </row>
    <row r="41077" spans="4:14" s="1" customFormat="1">
      <c r="D41077" s="32"/>
      <c r="G41077" s="32"/>
      <c r="I41077" s="7"/>
      <c r="J41077" s="7"/>
      <c r="K41077" s="7"/>
      <c r="N41077" s="7"/>
    </row>
    <row r="41078" spans="4:14" s="1" customFormat="1">
      <c r="D41078" s="32"/>
      <c r="G41078" s="32"/>
      <c r="I41078" s="7"/>
      <c r="J41078" s="7"/>
      <c r="K41078" s="7"/>
      <c r="N41078" s="7"/>
    </row>
    <row r="41079" spans="4:14" s="1" customFormat="1">
      <c r="D41079" s="32"/>
      <c r="G41079" s="32"/>
      <c r="I41079" s="7"/>
      <c r="J41079" s="7"/>
      <c r="K41079" s="7"/>
      <c r="N41079" s="7"/>
    </row>
    <row r="41080" spans="4:14" s="1" customFormat="1">
      <c r="D41080" s="32"/>
      <c r="G41080" s="32"/>
      <c r="I41080" s="7"/>
      <c r="J41080" s="7"/>
      <c r="K41080" s="7"/>
      <c r="N41080" s="7"/>
    </row>
    <row r="41081" spans="4:14" s="1" customFormat="1">
      <c r="D41081" s="32"/>
      <c r="G41081" s="32"/>
      <c r="I41081" s="7"/>
      <c r="J41081" s="7"/>
      <c r="K41081" s="7"/>
      <c r="N41081" s="7"/>
    </row>
    <row r="41082" spans="4:14" s="1" customFormat="1">
      <c r="D41082" s="32"/>
      <c r="G41082" s="32"/>
      <c r="I41082" s="7"/>
      <c r="J41082" s="7"/>
      <c r="K41082" s="7"/>
      <c r="N41082" s="7"/>
    </row>
    <row r="41083" spans="4:14" s="1" customFormat="1">
      <c r="D41083" s="32"/>
      <c r="G41083" s="32"/>
      <c r="I41083" s="7"/>
      <c r="J41083" s="7"/>
      <c r="K41083" s="7"/>
      <c r="N41083" s="7"/>
    </row>
    <row r="41084" spans="4:14" s="1" customFormat="1">
      <c r="D41084" s="32"/>
      <c r="G41084" s="32"/>
      <c r="I41084" s="7"/>
      <c r="J41084" s="7"/>
      <c r="K41084" s="7"/>
      <c r="N41084" s="7"/>
    </row>
    <row r="41085" spans="4:14" s="1" customFormat="1">
      <c r="D41085" s="32"/>
      <c r="G41085" s="32"/>
      <c r="I41085" s="7"/>
      <c r="J41085" s="7"/>
      <c r="K41085" s="7"/>
      <c r="N41085" s="7"/>
    </row>
    <row r="41086" spans="4:14" s="1" customFormat="1">
      <c r="D41086" s="32"/>
      <c r="G41086" s="32"/>
      <c r="I41086" s="7"/>
      <c r="J41086" s="7"/>
      <c r="K41086" s="7"/>
      <c r="N41086" s="7"/>
    </row>
    <row r="41087" spans="4:14" s="1" customFormat="1">
      <c r="D41087" s="32"/>
      <c r="G41087" s="32"/>
      <c r="I41087" s="7"/>
      <c r="J41087" s="7"/>
      <c r="K41087" s="7"/>
      <c r="N41087" s="7"/>
    </row>
    <row r="41088" spans="4:14" s="1" customFormat="1">
      <c r="D41088" s="32"/>
      <c r="G41088" s="32"/>
      <c r="I41088" s="7"/>
      <c r="J41088" s="7"/>
      <c r="K41088" s="7"/>
      <c r="N41088" s="7"/>
    </row>
    <row r="41089" spans="4:14" s="1" customFormat="1">
      <c r="D41089" s="32"/>
      <c r="G41089" s="32"/>
      <c r="I41089" s="7"/>
      <c r="J41089" s="7"/>
      <c r="K41089" s="7"/>
      <c r="N41089" s="7"/>
    </row>
    <row r="41090" spans="4:14" s="1" customFormat="1">
      <c r="D41090" s="32"/>
      <c r="G41090" s="32"/>
      <c r="I41090" s="7"/>
      <c r="J41090" s="7"/>
      <c r="K41090" s="7"/>
      <c r="N41090" s="7"/>
    </row>
    <row r="41091" spans="4:14" s="1" customFormat="1">
      <c r="D41091" s="32"/>
      <c r="G41091" s="32"/>
      <c r="I41091" s="7"/>
      <c r="J41091" s="7"/>
      <c r="K41091" s="7"/>
      <c r="N41091" s="7"/>
    </row>
    <row r="41092" spans="4:14" s="1" customFormat="1">
      <c r="D41092" s="32"/>
      <c r="G41092" s="32"/>
      <c r="I41092" s="7"/>
      <c r="J41092" s="7"/>
      <c r="K41092" s="7"/>
      <c r="N41092" s="7"/>
    </row>
    <row r="41093" spans="4:14" s="1" customFormat="1">
      <c r="D41093" s="32"/>
      <c r="G41093" s="32"/>
      <c r="I41093" s="7"/>
      <c r="J41093" s="7"/>
      <c r="K41093" s="7"/>
      <c r="N41093" s="7"/>
    </row>
    <row r="41094" spans="4:14" s="1" customFormat="1">
      <c r="D41094" s="32"/>
      <c r="G41094" s="32"/>
      <c r="I41094" s="7"/>
      <c r="J41094" s="7"/>
      <c r="K41094" s="7"/>
      <c r="N41094" s="7"/>
    </row>
    <row r="41095" spans="4:14" s="1" customFormat="1">
      <c r="D41095" s="32"/>
      <c r="G41095" s="32"/>
      <c r="I41095" s="7"/>
      <c r="J41095" s="7"/>
      <c r="K41095" s="7"/>
      <c r="N41095" s="7"/>
    </row>
    <row r="41096" spans="4:14" s="1" customFormat="1">
      <c r="D41096" s="32"/>
      <c r="G41096" s="32"/>
      <c r="I41096" s="7"/>
      <c r="J41096" s="7"/>
      <c r="K41096" s="7"/>
      <c r="N41096" s="7"/>
    </row>
    <row r="41097" spans="4:14" s="1" customFormat="1">
      <c r="D41097" s="32"/>
      <c r="G41097" s="32"/>
      <c r="I41097" s="7"/>
      <c r="J41097" s="7"/>
      <c r="K41097" s="7"/>
      <c r="N41097" s="7"/>
    </row>
    <row r="41098" spans="4:14" s="1" customFormat="1">
      <c r="D41098" s="32"/>
      <c r="G41098" s="32"/>
      <c r="I41098" s="7"/>
      <c r="J41098" s="7"/>
      <c r="K41098" s="7"/>
      <c r="N41098" s="7"/>
    </row>
    <row r="41099" spans="4:14" s="1" customFormat="1">
      <c r="D41099" s="32"/>
      <c r="G41099" s="32"/>
      <c r="I41099" s="7"/>
      <c r="J41099" s="7"/>
      <c r="K41099" s="7"/>
      <c r="N41099" s="7"/>
    </row>
    <row r="41100" spans="4:14" s="1" customFormat="1">
      <c r="D41100" s="32"/>
      <c r="G41100" s="32"/>
      <c r="I41100" s="7"/>
      <c r="J41100" s="7"/>
      <c r="K41100" s="7"/>
      <c r="N41100" s="7"/>
    </row>
    <row r="41101" spans="4:14" s="1" customFormat="1">
      <c r="D41101" s="32"/>
      <c r="G41101" s="32"/>
      <c r="I41101" s="7"/>
      <c r="J41101" s="7"/>
      <c r="K41101" s="7"/>
      <c r="N41101" s="7"/>
    </row>
    <row r="41102" spans="4:14" s="1" customFormat="1">
      <c r="D41102" s="32"/>
      <c r="G41102" s="32"/>
      <c r="I41102" s="7"/>
      <c r="J41102" s="7"/>
      <c r="K41102" s="7"/>
      <c r="N41102" s="7"/>
    </row>
    <row r="41103" spans="4:14" s="1" customFormat="1">
      <c r="D41103" s="32"/>
      <c r="G41103" s="32"/>
      <c r="I41103" s="7"/>
      <c r="J41103" s="7"/>
      <c r="K41103" s="7"/>
      <c r="N41103" s="7"/>
    </row>
    <row r="41104" spans="4:14" s="1" customFormat="1">
      <c r="D41104" s="32"/>
      <c r="G41104" s="32"/>
      <c r="I41104" s="7"/>
      <c r="J41104" s="7"/>
      <c r="K41104" s="7"/>
      <c r="N41104" s="7"/>
    </row>
    <row r="41105" spans="4:14" s="1" customFormat="1">
      <c r="D41105" s="32"/>
      <c r="G41105" s="32"/>
      <c r="I41105" s="7"/>
      <c r="J41105" s="7"/>
      <c r="K41105" s="7"/>
      <c r="N41105" s="7"/>
    </row>
    <row r="41106" spans="4:14" s="1" customFormat="1">
      <c r="D41106" s="32"/>
      <c r="G41106" s="32"/>
      <c r="I41106" s="7"/>
      <c r="J41106" s="7"/>
      <c r="K41106" s="7"/>
      <c r="N41106" s="7"/>
    </row>
    <row r="41107" spans="4:14" s="1" customFormat="1">
      <c r="D41107" s="32"/>
      <c r="G41107" s="32"/>
      <c r="I41107" s="7"/>
      <c r="J41107" s="7"/>
      <c r="K41107" s="7"/>
      <c r="N41107" s="7"/>
    </row>
    <row r="41108" spans="4:14" s="1" customFormat="1">
      <c r="D41108" s="32"/>
      <c r="G41108" s="32"/>
      <c r="I41108" s="7"/>
      <c r="J41108" s="7"/>
      <c r="K41108" s="7"/>
      <c r="N41108" s="7"/>
    </row>
    <row r="41109" spans="4:14" s="1" customFormat="1">
      <c r="D41109" s="32"/>
      <c r="G41109" s="32"/>
      <c r="I41109" s="7"/>
      <c r="J41109" s="7"/>
      <c r="K41109" s="7"/>
      <c r="N41109" s="7"/>
    </row>
    <row r="41110" spans="4:14" s="1" customFormat="1">
      <c r="D41110" s="32"/>
      <c r="G41110" s="32"/>
      <c r="I41110" s="7"/>
      <c r="J41110" s="7"/>
      <c r="K41110" s="7"/>
      <c r="N41110" s="7"/>
    </row>
    <row r="41111" spans="4:14" s="1" customFormat="1">
      <c r="D41111" s="32"/>
      <c r="G41111" s="32"/>
      <c r="I41111" s="7"/>
      <c r="J41111" s="7"/>
      <c r="K41111" s="7"/>
      <c r="N41111" s="7"/>
    </row>
    <row r="41112" spans="4:14" s="1" customFormat="1">
      <c r="D41112" s="32"/>
      <c r="G41112" s="32"/>
      <c r="I41112" s="7"/>
      <c r="J41112" s="7"/>
      <c r="K41112" s="7"/>
      <c r="N41112" s="7"/>
    </row>
    <row r="41113" spans="4:14" s="1" customFormat="1">
      <c r="D41113" s="32"/>
      <c r="G41113" s="32"/>
      <c r="I41113" s="7"/>
      <c r="J41113" s="7"/>
      <c r="K41113" s="7"/>
      <c r="N41113" s="7"/>
    </row>
    <row r="41114" spans="4:14" s="1" customFormat="1">
      <c r="D41114" s="32"/>
      <c r="G41114" s="32"/>
      <c r="I41114" s="7"/>
      <c r="J41114" s="7"/>
      <c r="K41114" s="7"/>
      <c r="N41114" s="7"/>
    </row>
    <row r="41115" spans="4:14" s="1" customFormat="1">
      <c r="D41115" s="32"/>
      <c r="G41115" s="32"/>
      <c r="I41115" s="7"/>
      <c r="J41115" s="7"/>
      <c r="K41115" s="7"/>
      <c r="N41115" s="7"/>
    </row>
    <row r="41116" spans="4:14" s="1" customFormat="1">
      <c r="D41116" s="32"/>
      <c r="G41116" s="32"/>
      <c r="I41116" s="7"/>
      <c r="J41116" s="7"/>
      <c r="K41116" s="7"/>
      <c r="N41116" s="7"/>
    </row>
    <row r="41117" spans="4:14" s="1" customFormat="1">
      <c r="D41117" s="32"/>
      <c r="G41117" s="32"/>
      <c r="I41117" s="7"/>
      <c r="J41117" s="7"/>
      <c r="K41117" s="7"/>
      <c r="N41117" s="7"/>
    </row>
    <row r="41118" spans="4:14" s="1" customFormat="1">
      <c r="D41118" s="32"/>
      <c r="G41118" s="32"/>
      <c r="I41118" s="7"/>
      <c r="J41118" s="7"/>
      <c r="K41118" s="7"/>
      <c r="N41118" s="7"/>
    </row>
    <row r="41119" spans="4:14" s="1" customFormat="1">
      <c r="D41119" s="32"/>
      <c r="G41119" s="32"/>
      <c r="I41119" s="7"/>
      <c r="J41119" s="7"/>
      <c r="K41119" s="7"/>
      <c r="N41119" s="7"/>
    </row>
    <row r="41120" spans="4:14" s="1" customFormat="1">
      <c r="D41120" s="32"/>
      <c r="G41120" s="32"/>
      <c r="I41120" s="7"/>
      <c r="J41120" s="7"/>
      <c r="K41120" s="7"/>
      <c r="N41120" s="7"/>
    </row>
    <row r="41121" spans="4:14" s="1" customFormat="1">
      <c r="D41121" s="32"/>
      <c r="G41121" s="32"/>
      <c r="I41121" s="7"/>
      <c r="J41121" s="7"/>
      <c r="K41121" s="7"/>
      <c r="N41121" s="7"/>
    </row>
    <row r="41122" spans="4:14" s="1" customFormat="1">
      <c r="D41122" s="32"/>
      <c r="G41122" s="32"/>
      <c r="I41122" s="7"/>
      <c r="J41122" s="7"/>
      <c r="K41122" s="7"/>
      <c r="N41122" s="7"/>
    </row>
    <row r="41123" spans="4:14" s="1" customFormat="1">
      <c r="D41123" s="32"/>
      <c r="G41123" s="32"/>
      <c r="I41123" s="7"/>
      <c r="J41123" s="7"/>
      <c r="K41123" s="7"/>
      <c r="N41123" s="7"/>
    </row>
    <row r="41124" spans="4:14" s="1" customFormat="1">
      <c r="D41124" s="32"/>
      <c r="G41124" s="32"/>
      <c r="I41124" s="7"/>
      <c r="J41124" s="7"/>
      <c r="K41124" s="7"/>
      <c r="N41124" s="7"/>
    </row>
    <row r="41125" spans="4:14" s="1" customFormat="1">
      <c r="D41125" s="32"/>
      <c r="G41125" s="32"/>
      <c r="I41125" s="7"/>
      <c r="J41125" s="7"/>
      <c r="K41125" s="7"/>
      <c r="N41125" s="7"/>
    </row>
    <row r="41126" spans="4:14" s="1" customFormat="1">
      <c r="D41126" s="32"/>
      <c r="G41126" s="32"/>
      <c r="I41126" s="7"/>
      <c r="J41126" s="7"/>
      <c r="K41126" s="7"/>
      <c r="N41126" s="7"/>
    </row>
    <row r="41127" spans="4:14" s="1" customFormat="1">
      <c r="D41127" s="32"/>
      <c r="G41127" s="32"/>
      <c r="I41127" s="7"/>
      <c r="J41127" s="7"/>
      <c r="K41127" s="7"/>
      <c r="N41127" s="7"/>
    </row>
    <row r="41128" spans="4:14" s="1" customFormat="1">
      <c r="D41128" s="32"/>
      <c r="G41128" s="32"/>
      <c r="I41128" s="7"/>
      <c r="J41128" s="7"/>
      <c r="K41128" s="7"/>
      <c r="N41128" s="7"/>
    </row>
    <row r="41129" spans="4:14" s="1" customFormat="1">
      <c r="D41129" s="32"/>
      <c r="G41129" s="32"/>
      <c r="I41129" s="7"/>
      <c r="J41129" s="7"/>
      <c r="K41129" s="7"/>
      <c r="N41129" s="7"/>
    </row>
    <row r="41130" spans="4:14" s="1" customFormat="1">
      <c r="D41130" s="32"/>
      <c r="G41130" s="32"/>
      <c r="I41130" s="7"/>
      <c r="J41130" s="7"/>
      <c r="K41130" s="7"/>
      <c r="N41130" s="7"/>
    </row>
    <row r="41131" spans="4:14" s="1" customFormat="1">
      <c r="D41131" s="32"/>
      <c r="G41131" s="32"/>
      <c r="I41131" s="7"/>
      <c r="J41131" s="7"/>
      <c r="K41131" s="7"/>
      <c r="N41131" s="7"/>
    </row>
    <row r="41132" spans="4:14" s="1" customFormat="1">
      <c r="D41132" s="32"/>
      <c r="G41132" s="32"/>
      <c r="I41132" s="7"/>
      <c r="J41132" s="7"/>
      <c r="K41132" s="7"/>
      <c r="N41132" s="7"/>
    </row>
    <row r="41133" spans="4:14" s="1" customFormat="1">
      <c r="D41133" s="32"/>
      <c r="G41133" s="32"/>
      <c r="I41133" s="7"/>
      <c r="J41133" s="7"/>
      <c r="K41133" s="7"/>
      <c r="N41133" s="7"/>
    </row>
    <row r="41134" spans="4:14" s="1" customFormat="1">
      <c r="D41134" s="32"/>
      <c r="G41134" s="32"/>
      <c r="I41134" s="7"/>
      <c r="J41134" s="7"/>
      <c r="K41134" s="7"/>
      <c r="N41134" s="7"/>
    </row>
    <row r="41135" spans="4:14" s="1" customFormat="1">
      <c r="D41135" s="32"/>
      <c r="G41135" s="32"/>
      <c r="I41135" s="7"/>
      <c r="J41135" s="7"/>
      <c r="K41135" s="7"/>
      <c r="N41135" s="7"/>
    </row>
    <row r="41136" spans="4:14" s="1" customFormat="1">
      <c r="D41136" s="32"/>
      <c r="G41136" s="32"/>
      <c r="I41136" s="7"/>
      <c r="J41136" s="7"/>
      <c r="K41136" s="7"/>
      <c r="N41136" s="7"/>
    </row>
    <row r="41137" spans="4:14" s="1" customFormat="1">
      <c r="D41137" s="32"/>
      <c r="G41137" s="32"/>
      <c r="I41137" s="7"/>
      <c r="J41137" s="7"/>
      <c r="K41137" s="7"/>
      <c r="N41137" s="7"/>
    </row>
    <row r="41138" spans="4:14" s="1" customFormat="1">
      <c r="D41138" s="32"/>
      <c r="G41138" s="32"/>
      <c r="I41138" s="7"/>
      <c r="J41138" s="7"/>
      <c r="K41138" s="7"/>
      <c r="N41138" s="7"/>
    </row>
    <row r="41139" spans="4:14" s="1" customFormat="1">
      <c r="D41139" s="32"/>
      <c r="G41139" s="32"/>
      <c r="I41139" s="7"/>
      <c r="J41139" s="7"/>
      <c r="K41139" s="7"/>
      <c r="N41139" s="7"/>
    </row>
    <row r="41140" spans="4:14" s="1" customFormat="1">
      <c r="D41140" s="32"/>
      <c r="G41140" s="32"/>
      <c r="I41140" s="7"/>
      <c r="J41140" s="7"/>
      <c r="K41140" s="7"/>
      <c r="N41140" s="7"/>
    </row>
    <row r="41141" spans="4:14" s="1" customFormat="1">
      <c r="D41141" s="32"/>
      <c r="G41141" s="32"/>
      <c r="I41141" s="7"/>
      <c r="J41141" s="7"/>
      <c r="K41141" s="7"/>
      <c r="N41141" s="7"/>
    </row>
    <row r="41142" spans="4:14" s="1" customFormat="1">
      <c r="D41142" s="32"/>
      <c r="G41142" s="32"/>
      <c r="I41142" s="7"/>
      <c r="J41142" s="7"/>
      <c r="K41142" s="7"/>
      <c r="N41142" s="7"/>
    </row>
    <row r="41143" spans="4:14" s="1" customFormat="1">
      <c r="D41143" s="32"/>
      <c r="G41143" s="32"/>
      <c r="I41143" s="7"/>
      <c r="J41143" s="7"/>
      <c r="K41143" s="7"/>
      <c r="N41143" s="7"/>
    </row>
    <row r="41144" spans="4:14" s="1" customFormat="1">
      <c r="D41144" s="32"/>
      <c r="G41144" s="32"/>
      <c r="I41144" s="7"/>
      <c r="J41144" s="7"/>
      <c r="K41144" s="7"/>
      <c r="N41144" s="7"/>
    </row>
    <row r="41145" spans="4:14" s="1" customFormat="1">
      <c r="D41145" s="32"/>
      <c r="G41145" s="32"/>
      <c r="I41145" s="7"/>
      <c r="J41145" s="7"/>
      <c r="K41145" s="7"/>
      <c r="N41145" s="7"/>
    </row>
    <row r="41146" spans="4:14" s="1" customFormat="1">
      <c r="D41146" s="32"/>
      <c r="G41146" s="32"/>
      <c r="I41146" s="7"/>
      <c r="J41146" s="7"/>
      <c r="K41146" s="7"/>
      <c r="N41146" s="7"/>
    </row>
    <row r="41147" spans="4:14" s="1" customFormat="1">
      <c r="D41147" s="32"/>
      <c r="G41147" s="32"/>
      <c r="I41147" s="7"/>
      <c r="J41147" s="7"/>
      <c r="K41147" s="7"/>
      <c r="N41147" s="7"/>
    </row>
    <row r="41148" spans="4:14" s="1" customFormat="1">
      <c r="D41148" s="32"/>
      <c r="G41148" s="32"/>
      <c r="I41148" s="7"/>
      <c r="J41148" s="7"/>
      <c r="K41148" s="7"/>
      <c r="N41148" s="7"/>
    </row>
    <row r="41149" spans="4:14" s="1" customFormat="1">
      <c r="D41149" s="32"/>
      <c r="G41149" s="32"/>
      <c r="I41149" s="7"/>
      <c r="J41149" s="7"/>
      <c r="K41149" s="7"/>
      <c r="N41149" s="7"/>
    </row>
    <row r="41150" spans="4:14" s="1" customFormat="1">
      <c r="D41150" s="32"/>
      <c r="G41150" s="32"/>
      <c r="I41150" s="7"/>
      <c r="J41150" s="7"/>
      <c r="K41150" s="7"/>
      <c r="N41150" s="7"/>
    </row>
    <row r="41151" spans="4:14" s="1" customFormat="1">
      <c r="D41151" s="32"/>
      <c r="G41151" s="32"/>
      <c r="I41151" s="7"/>
      <c r="J41151" s="7"/>
      <c r="K41151" s="7"/>
      <c r="N41151" s="7"/>
    </row>
    <row r="41152" spans="4:14" s="1" customFormat="1">
      <c r="D41152" s="32"/>
      <c r="G41152" s="32"/>
      <c r="I41152" s="7"/>
      <c r="J41152" s="7"/>
      <c r="K41152" s="7"/>
      <c r="N41152" s="7"/>
    </row>
    <row r="41153" spans="4:14" s="1" customFormat="1">
      <c r="D41153" s="32"/>
      <c r="G41153" s="32"/>
      <c r="I41153" s="7"/>
      <c r="J41153" s="7"/>
      <c r="K41153" s="7"/>
      <c r="N41153" s="7"/>
    </row>
    <row r="41154" spans="4:14" s="1" customFormat="1">
      <c r="D41154" s="32"/>
      <c r="G41154" s="32"/>
      <c r="I41154" s="7"/>
      <c r="J41154" s="7"/>
      <c r="K41154" s="7"/>
      <c r="N41154" s="7"/>
    </row>
    <row r="41155" spans="4:14" s="1" customFormat="1">
      <c r="D41155" s="32"/>
      <c r="G41155" s="32"/>
      <c r="I41155" s="7"/>
      <c r="J41155" s="7"/>
      <c r="K41155" s="7"/>
      <c r="N41155" s="7"/>
    </row>
    <row r="41156" spans="4:14" s="1" customFormat="1">
      <c r="D41156" s="32"/>
      <c r="G41156" s="32"/>
      <c r="I41156" s="7"/>
      <c r="J41156" s="7"/>
      <c r="K41156" s="7"/>
      <c r="N41156" s="7"/>
    </row>
    <row r="41157" spans="4:14" s="1" customFormat="1">
      <c r="D41157" s="32"/>
      <c r="G41157" s="32"/>
      <c r="I41157" s="7"/>
      <c r="J41157" s="7"/>
      <c r="K41157" s="7"/>
      <c r="N41157" s="7"/>
    </row>
    <row r="41158" spans="4:14" s="1" customFormat="1">
      <c r="D41158" s="32"/>
      <c r="G41158" s="32"/>
      <c r="I41158" s="7"/>
      <c r="J41158" s="7"/>
      <c r="K41158" s="7"/>
      <c r="N41158" s="7"/>
    </row>
    <row r="41159" spans="4:14" s="1" customFormat="1">
      <c r="D41159" s="32"/>
      <c r="G41159" s="32"/>
      <c r="I41159" s="7"/>
      <c r="J41159" s="7"/>
      <c r="K41159" s="7"/>
      <c r="N41159" s="7"/>
    </row>
    <row r="41160" spans="4:14" s="1" customFormat="1">
      <c r="D41160" s="32"/>
      <c r="G41160" s="32"/>
      <c r="I41160" s="7"/>
      <c r="J41160" s="7"/>
      <c r="K41160" s="7"/>
      <c r="N41160" s="7"/>
    </row>
    <row r="41161" spans="4:14" s="1" customFormat="1">
      <c r="D41161" s="32"/>
      <c r="G41161" s="32"/>
      <c r="I41161" s="7"/>
      <c r="J41161" s="7"/>
      <c r="K41161" s="7"/>
      <c r="N41161" s="7"/>
    </row>
    <row r="41162" spans="4:14" s="1" customFormat="1">
      <c r="D41162" s="32"/>
      <c r="G41162" s="32"/>
      <c r="I41162" s="7"/>
      <c r="J41162" s="7"/>
      <c r="K41162" s="7"/>
      <c r="N41162" s="7"/>
    </row>
    <row r="41163" spans="4:14" s="1" customFormat="1">
      <c r="D41163" s="32"/>
      <c r="G41163" s="32"/>
      <c r="I41163" s="7"/>
      <c r="J41163" s="7"/>
      <c r="K41163" s="7"/>
      <c r="N41163" s="7"/>
    </row>
    <row r="41164" spans="4:14" s="1" customFormat="1">
      <c r="D41164" s="32"/>
      <c r="G41164" s="32"/>
      <c r="I41164" s="7"/>
      <c r="J41164" s="7"/>
      <c r="K41164" s="7"/>
      <c r="N41164" s="7"/>
    </row>
    <row r="41165" spans="4:14" s="1" customFormat="1">
      <c r="D41165" s="32"/>
      <c r="G41165" s="32"/>
      <c r="I41165" s="7"/>
      <c r="J41165" s="7"/>
      <c r="K41165" s="7"/>
      <c r="N41165" s="7"/>
    </row>
    <row r="41166" spans="4:14" s="1" customFormat="1">
      <c r="D41166" s="32"/>
      <c r="G41166" s="32"/>
      <c r="I41166" s="7"/>
      <c r="J41166" s="7"/>
      <c r="K41166" s="7"/>
      <c r="N41166" s="7"/>
    </row>
    <row r="41167" spans="4:14" s="1" customFormat="1">
      <c r="D41167" s="32"/>
      <c r="G41167" s="32"/>
      <c r="I41167" s="7"/>
      <c r="J41167" s="7"/>
      <c r="K41167" s="7"/>
      <c r="N41167" s="7"/>
    </row>
    <row r="41168" spans="4:14" s="1" customFormat="1">
      <c r="D41168" s="32"/>
      <c r="G41168" s="32"/>
      <c r="I41168" s="7"/>
      <c r="J41168" s="7"/>
      <c r="K41168" s="7"/>
      <c r="N41168" s="7"/>
    </row>
    <row r="41169" spans="4:14" s="1" customFormat="1">
      <c r="D41169" s="32"/>
      <c r="G41169" s="32"/>
      <c r="I41169" s="7"/>
      <c r="J41169" s="7"/>
      <c r="K41169" s="7"/>
      <c r="N41169" s="7"/>
    </row>
    <row r="41170" spans="4:14" s="1" customFormat="1">
      <c r="D41170" s="32"/>
      <c r="G41170" s="32"/>
      <c r="I41170" s="7"/>
      <c r="J41170" s="7"/>
      <c r="K41170" s="7"/>
      <c r="N41170" s="7"/>
    </row>
    <row r="41171" spans="4:14" s="1" customFormat="1">
      <c r="D41171" s="32"/>
      <c r="G41171" s="32"/>
      <c r="I41171" s="7"/>
      <c r="J41171" s="7"/>
      <c r="K41171" s="7"/>
      <c r="N41171" s="7"/>
    </row>
    <row r="41172" spans="4:14" s="1" customFormat="1">
      <c r="D41172" s="32"/>
      <c r="G41172" s="32"/>
      <c r="I41172" s="7"/>
      <c r="J41172" s="7"/>
      <c r="K41172" s="7"/>
      <c r="N41172" s="7"/>
    </row>
    <row r="41173" spans="4:14" s="1" customFormat="1">
      <c r="D41173" s="32"/>
      <c r="G41173" s="32"/>
      <c r="I41173" s="7"/>
      <c r="J41173" s="7"/>
      <c r="K41173" s="7"/>
      <c r="N41173" s="7"/>
    </row>
    <row r="41174" spans="4:14" s="1" customFormat="1">
      <c r="D41174" s="32"/>
      <c r="G41174" s="32"/>
      <c r="I41174" s="7"/>
      <c r="J41174" s="7"/>
      <c r="K41174" s="7"/>
      <c r="N41174" s="7"/>
    </row>
    <row r="41175" spans="4:14" s="1" customFormat="1">
      <c r="D41175" s="32"/>
      <c r="G41175" s="32"/>
      <c r="I41175" s="7"/>
      <c r="J41175" s="7"/>
      <c r="K41175" s="7"/>
      <c r="N41175" s="7"/>
    </row>
    <row r="41176" spans="4:14" s="1" customFormat="1">
      <c r="D41176" s="32"/>
      <c r="G41176" s="32"/>
      <c r="I41176" s="7"/>
      <c r="J41176" s="7"/>
      <c r="K41176" s="7"/>
      <c r="N41176" s="7"/>
    </row>
    <row r="41177" spans="4:14" s="1" customFormat="1">
      <c r="D41177" s="32"/>
      <c r="G41177" s="32"/>
      <c r="I41177" s="7"/>
      <c r="J41177" s="7"/>
      <c r="K41177" s="7"/>
      <c r="N41177" s="7"/>
    </row>
    <row r="41178" spans="4:14" s="1" customFormat="1">
      <c r="D41178" s="32"/>
      <c r="G41178" s="32"/>
      <c r="I41178" s="7"/>
      <c r="J41178" s="7"/>
      <c r="K41178" s="7"/>
      <c r="N41178" s="7"/>
    </row>
    <row r="41179" spans="4:14" s="1" customFormat="1">
      <c r="D41179" s="32"/>
      <c r="G41179" s="32"/>
      <c r="I41179" s="7"/>
      <c r="J41179" s="7"/>
      <c r="K41179" s="7"/>
      <c r="N41179" s="7"/>
    </row>
    <row r="41180" spans="4:14" s="1" customFormat="1">
      <c r="D41180" s="32"/>
      <c r="G41180" s="32"/>
      <c r="I41180" s="7"/>
      <c r="J41180" s="7"/>
      <c r="K41180" s="7"/>
      <c r="N41180" s="7"/>
    </row>
    <row r="41181" spans="4:14" s="1" customFormat="1">
      <c r="D41181" s="32"/>
      <c r="G41181" s="32"/>
      <c r="I41181" s="7"/>
      <c r="J41181" s="7"/>
      <c r="K41181" s="7"/>
      <c r="N41181" s="7"/>
    </row>
    <row r="41182" spans="4:14" s="1" customFormat="1">
      <c r="D41182" s="32"/>
      <c r="G41182" s="32"/>
      <c r="I41182" s="7"/>
      <c r="J41182" s="7"/>
      <c r="K41182" s="7"/>
      <c r="N41182" s="7"/>
    </row>
    <row r="41183" spans="4:14" s="1" customFormat="1">
      <c r="D41183" s="32"/>
      <c r="G41183" s="32"/>
      <c r="I41183" s="7"/>
      <c r="J41183" s="7"/>
      <c r="K41183" s="7"/>
      <c r="N41183" s="7"/>
    </row>
    <row r="41184" spans="4:14" s="1" customFormat="1">
      <c r="D41184" s="32"/>
      <c r="G41184" s="32"/>
      <c r="I41184" s="7"/>
      <c r="J41184" s="7"/>
      <c r="K41184" s="7"/>
      <c r="N41184" s="7"/>
    </row>
    <row r="41185" spans="4:14" s="1" customFormat="1">
      <c r="D41185" s="32"/>
      <c r="G41185" s="32"/>
      <c r="I41185" s="7"/>
      <c r="J41185" s="7"/>
      <c r="K41185" s="7"/>
      <c r="N41185" s="7"/>
    </row>
    <row r="41186" spans="4:14" s="1" customFormat="1">
      <c r="D41186" s="32"/>
      <c r="G41186" s="32"/>
      <c r="I41186" s="7"/>
      <c r="J41186" s="7"/>
      <c r="K41186" s="7"/>
      <c r="N41186" s="7"/>
    </row>
    <row r="41187" spans="4:14" s="1" customFormat="1">
      <c r="D41187" s="32"/>
      <c r="G41187" s="32"/>
      <c r="I41187" s="7"/>
      <c r="J41187" s="7"/>
      <c r="K41187" s="7"/>
      <c r="N41187" s="7"/>
    </row>
    <row r="41188" spans="4:14" s="1" customFormat="1">
      <c r="D41188" s="32"/>
      <c r="G41188" s="32"/>
      <c r="I41188" s="7"/>
      <c r="J41188" s="7"/>
      <c r="K41188" s="7"/>
      <c r="N41188" s="7"/>
    </row>
    <row r="41189" spans="4:14" s="1" customFormat="1">
      <c r="D41189" s="32"/>
      <c r="G41189" s="32"/>
      <c r="I41189" s="7"/>
      <c r="J41189" s="7"/>
      <c r="K41189" s="7"/>
      <c r="N41189" s="7"/>
    </row>
    <row r="41190" spans="4:14" s="1" customFormat="1">
      <c r="D41190" s="32"/>
      <c r="G41190" s="32"/>
      <c r="I41190" s="7"/>
      <c r="J41190" s="7"/>
      <c r="K41190" s="7"/>
      <c r="N41190" s="7"/>
    </row>
    <row r="41191" spans="4:14" s="1" customFormat="1">
      <c r="D41191" s="32"/>
      <c r="G41191" s="32"/>
      <c r="I41191" s="7"/>
      <c r="J41191" s="7"/>
      <c r="K41191" s="7"/>
      <c r="N41191" s="7"/>
    </row>
    <row r="41192" spans="4:14" s="1" customFormat="1">
      <c r="D41192" s="32"/>
      <c r="G41192" s="32"/>
      <c r="I41192" s="7"/>
      <c r="J41192" s="7"/>
      <c r="K41192" s="7"/>
      <c r="N41192" s="7"/>
    </row>
    <row r="41193" spans="4:14" s="1" customFormat="1">
      <c r="D41193" s="32"/>
      <c r="G41193" s="32"/>
      <c r="I41193" s="7"/>
      <c r="J41193" s="7"/>
      <c r="K41193" s="7"/>
      <c r="N41193" s="7"/>
    </row>
    <row r="41194" spans="4:14" s="1" customFormat="1">
      <c r="D41194" s="32"/>
      <c r="G41194" s="32"/>
      <c r="I41194" s="7"/>
      <c r="J41194" s="7"/>
      <c r="K41194" s="7"/>
      <c r="N41194" s="7"/>
    </row>
    <row r="41195" spans="4:14" s="1" customFormat="1">
      <c r="D41195" s="32"/>
      <c r="G41195" s="32"/>
      <c r="I41195" s="7"/>
      <c r="J41195" s="7"/>
      <c r="K41195" s="7"/>
      <c r="N41195" s="7"/>
    </row>
    <row r="41196" spans="4:14" s="1" customFormat="1">
      <c r="D41196" s="32"/>
      <c r="G41196" s="32"/>
      <c r="I41196" s="7"/>
      <c r="J41196" s="7"/>
      <c r="K41196" s="7"/>
      <c r="N41196" s="7"/>
    </row>
    <row r="41197" spans="4:14" s="1" customFormat="1">
      <c r="D41197" s="32"/>
      <c r="G41197" s="32"/>
      <c r="I41197" s="7"/>
      <c r="J41197" s="7"/>
      <c r="K41197" s="7"/>
      <c r="N41197" s="7"/>
    </row>
    <row r="41198" spans="4:14" s="1" customFormat="1">
      <c r="D41198" s="32"/>
      <c r="G41198" s="32"/>
      <c r="I41198" s="7"/>
      <c r="J41198" s="7"/>
      <c r="K41198" s="7"/>
      <c r="N41198" s="7"/>
    </row>
    <row r="41199" spans="4:14" s="1" customFormat="1">
      <c r="D41199" s="32"/>
      <c r="G41199" s="32"/>
      <c r="I41199" s="7"/>
      <c r="J41199" s="7"/>
      <c r="K41199" s="7"/>
      <c r="N41199" s="7"/>
    </row>
    <row r="41200" spans="4:14" s="1" customFormat="1">
      <c r="D41200" s="32"/>
      <c r="G41200" s="32"/>
      <c r="I41200" s="7"/>
      <c r="J41200" s="7"/>
      <c r="K41200" s="7"/>
      <c r="N41200" s="7"/>
    </row>
    <row r="41201" spans="4:14" s="1" customFormat="1">
      <c r="D41201" s="32"/>
      <c r="G41201" s="32"/>
      <c r="I41201" s="7"/>
      <c r="J41201" s="7"/>
      <c r="K41201" s="7"/>
      <c r="N41201" s="7"/>
    </row>
    <row r="41202" spans="4:14" s="1" customFormat="1">
      <c r="D41202" s="32"/>
      <c r="G41202" s="32"/>
      <c r="I41202" s="7"/>
      <c r="J41202" s="7"/>
      <c r="K41202" s="7"/>
      <c r="N41202" s="7"/>
    </row>
    <row r="41203" spans="4:14" s="1" customFormat="1">
      <c r="D41203" s="32"/>
      <c r="G41203" s="32"/>
      <c r="I41203" s="7"/>
      <c r="J41203" s="7"/>
      <c r="K41203" s="7"/>
      <c r="N41203" s="7"/>
    </row>
    <row r="41204" spans="4:14" s="1" customFormat="1">
      <c r="D41204" s="32"/>
      <c r="G41204" s="32"/>
      <c r="I41204" s="7"/>
      <c r="J41204" s="7"/>
      <c r="K41204" s="7"/>
      <c r="N41204" s="7"/>
    </row>
    <row r="41205" spans="4:14" s="1" customFormat="1">
      <c r="D41205" s="32"/>
      <c r="G41205" s="32"/>
      <c r="I41205" s="7"/>
      <c r="J41205" s="7"/>
      <c r="K41205" s="7"/>
      <c r="N41205" s="7"/>
    </row>
    <row r="41206" spans="4:14" s="1" customFormat="1">
      <c r="D41206" s="32"/>
      <c r="G41206" s="32"/>
      <c r="I41206" s="7"/>
      <c r="J41206" s="7"/>
      <c r="K41206" s="7"/>
      <c r="N41206" s="7"/>
    </row>
    <row r="41207" spans="4:14" s="1" customFormat="1">
      <c r="D41207" s="32"/>
      <c r="G41207" s="32"/>
      <c r="I41207" s="7"/>
      <c r="J41207" s="7"/>
      <c r="K41207" s="7"/>
      <c r="N41207" s="7"/>
    </row>
    <row r="41208" spans="4:14" s="1" customFormat="1">
      <c r="D41208" s="32"/>
      <c r="G41208" s="32"/>
      <c r="I41208" s="7"/>
      <c r="J41208" s="7"/>
      <c r="K41208" s="7"/>
      <c r="N41208" s="7"/>
    </row>
    <row r="41209" spans="4:14" s="1" customFormat="1">
      <c r="D41209" s="32"/>
      <c r="G41209" s="32"/>
      <c r="I41209" s="7"/>
      <c r="J41209" s="7"/>
      <c r="K41209" s="7"/>
      <c r="N41209" s="7"/>
    </row>
    <row r="41210" spans="4:14" s="1" customFormat="1">
      <c r="D41210" s="32"/>
      <c r="G41210" s="32"/>
      <c r="I41210" s="7"/>
      <c r="J41210" s="7"/>
      <c r="K41210" s="7"/>
      <c r="N41210" s="7"/>
    </row>
    <row r="41211" spans="4:14" s="1" customFormat="1">
      <c r="D41211" s="32"/>
      <c r="G41211" s="32"/>
      <c r="I41211" s="7"/>
      <c r="J41211" s="7"/>
      <c r="K41211" s="7"/>
      <c r="N41211" s="7"/>
    </row>
    <row r="41212" spans="4:14" s="1" customFormat="1">
      <c r="D41212" s="32"/>
      <c r="G41212" s="32"/>
      <c r="I41212" s="7"/>
      <c r="J41212" s="7"/>
      <c r="K41212" s="7"/>
      <c r="N41212" s="7"/>
    </row>
    <row r="41213" spans="4:14" s="1" customFormat="1">
      <c r="D41213" s="32"/>
      <c r="G41213" s="32"/>
      <c r="I41213" s="7"/>
      <c r="J41213" s="7"/>
      <c r="K41213" s="7"/>
      <c r="N41213" s="7"/>
    </row>
    <row r="41214" spans="4:14" s="1" customFormat="1">
      <c r="D41214" s="32"/>
      <c r="G41214" s="32"/>
      <c r="I41214" s="7"/>
      <c r="J41214" s="7"/>
      <c r="K41214" s="7"/>
      <c r="N41214" s="7"/>
    </row>
    <row r="41215" spans="4:14" s="1" customFormat="1">
      <c r="D41215" s="32"/>
      <c r="G41215" s="32"/>
      <c r="I41215" s="7"/>
      <c r="J41215" s="7"/>
      <c r="K41215" s="7"/>
      <c r="N41215" s="7"/>
    </row>
    <row r="41216" spans="4:14" s="1" customFormat="1">
      <c r="D41216" s="32"/>
      <c r="G41216" s="32"/>
      <c r="I41216" s="7"/>
      <c r="J41216" s="7"/>
      <c r="K41216" s="7"/>
      <c r="N41216" s="7"/>
    </row>
    <row r="41217" spans="4:14" s="1" customFormat="1">
      <c r="D41217" s="32"/>
      <c r="G41217" s="32"/>
      <c r="I41217" s="7"/>
      <c r="J41217" s="7"/>
      <c r="K41217" s="7"/>
      <c r="N41217" s="7"/>
    </row>
    <row r="41218" spans="4:14" s="1" customFormat="1">
      <c r="D41218" s="32"/>
      <c r="G41218" s="32"/>
      <c r="I41218" s="7"/>
      <c r="J41218" s="7"/>
      <c r="K41218" s="7"/>
      <c r="N41218" s="7"/>
    </row>
    <row r="41219" spans="4:14" s="1" customFormat="1">
      <c r="D41219" s="32"/>
      <c r="G41219" s="32"/>
      <c r="I41219" s="7"/>
      <c r="J41219" s="7"/>
      <c r="K41219" s="7"/>
      <c r="N41219" s="7"/>
    </row>
    <row r="41220" spans="4:14" s="1" customFormat="1">
      <c r="D41220" s="32"/>
      <c r="G41220" s="32"/>
      <c r="I41220" s="7"/>
      <c r="J41220" s="7"/>
      <c r="K41220" s="7"/>
      <c r="N41220" s="7"/>
    </row>
    <row r="41221" spans="4:14" s="1" customFormat="1">
      <c r="D41221" s="32"/>
      <c r="G41221" s="32"/>
      <c r="I41221" s="7"/>
      <c r="J41221" s="7"/>
      <c r="K41221" s="7"/>
      <c r="N41221" s="7"/>
    </row>
    <row r="41222" spans="4:14" s="1" customFormat="1">
      <c r="D41222" s="32"/>
      <c r="G41222" s="32"/>
      <c r="I41222" s="7"/>
      <c r="J41222" s="7"/>
      <c r="K41222" s="7"/>
      <c r="N41222" s="7"/>
    </row>
    <row r="41223" spans="4:14" s="1" customFormat="1">
      <c r="D41223" s="32"/>
      <c r="G41223" s="32"/>
      <c r="I41223" s="7"/>
      <c r="J41223" s="7"/>
      <c r="K41223" s="7"/>
      <c r="N41223" s="7"/>
    </row>
    <row r="41224" spans="4:14" s="1" customFormat="1">
      <c r="D41224" s="32"/>
      <c r="G41224" s="32"/>
      <c r="I41224" s="7"/>
      <c r="J41224" s="7"/>
      <c r="K41224" s="7"/>
      <c r="N41224" s="7"/>
    </row>
    <row r="41225" spans="4:14" s="1" customFormat="1">
      <c r="D41225" s="32"/>
      <c r="G41225" s="32"/>
      <c r="I41225" s="7"/>
      <c r="J41225" s="7"/>
      <c r="K41225" s="7"/>
      <c r="N41225" s="7"/>
    </row>
    <row r="41226" spans="4:14" s="1" customFormat="1">
      <c r="D41226" s="32"/>
      <c r="G41226" s="32"/>
      <c r="I41226" s="7"/>
      <c r="J41226" s="7"/>
      <c r="K41226" s="7"/>
      <c r="N41226" s="7"/>
    </row>
    <row r="41227" spans="4:14" s="1" customFormat="1">
      <c r="D41227" s="32"/>
      <c r="G41227" s="32"/>
      <c r="I41227" s="7"/>
      <c r="J41227" s="7"/>
      <c r="K41227" s="7"/>
      <c r="N41227" s="7"/>
    </row>
    <row r="41228" spans="4:14" s="1" customFormat="1">
      <c r="D41228" s="32"/>
      <c r="G41228" s="32"/>
      <c r="I41228" s="7"/>
      <c r="J41228" s="7"/>
      <c r="K41228" s="7"/>
      <c r="N41228" s="7"/>
    </row>
    <row r="41229" spans="4:14" s="1" customFormat="1">
      <c r="D41229" s="32"/>
      <c r="G41229" s="32"/>
      <c r="I41229" s="7"/>
      <c r="J41229" s="7"/>
      <c r="K41229" s="7"/>
      <c r="N41229" s="7"/>
    </row>
    <row r="41230" spans="4:14" s="1" customFormat="1">
      <c r="D41230" s="32"/>
      <c r="G41230" s="32"/>
      <c r="I41230" s="7"/>
      <c r="J41230" s="7"/>
      <c r="K41230" s="7"/>
      <c r="N41230" s="7"/>
    </row>
    <row r="41231" spans="4:14" s="1" customFormat="1">
      <c r="D41231" s="32"/>
      <c r="G41231" s="32"/>
      <c r="I41231" s="7"/>
      <c r="J41231" s="7"/>
      <c r="K41231" s="7"/>
      <c r="N41231" s="7"/>
    </row>
    <row r="41232" spans="4:14" s="1" customFormat="1">
      <c r="D41232" s="32"/>
      <c r="G41232" s="32"/>
      <c r="I41232" s="7"/>
      <c r="J41232" s="7"/>
      <c r="K41232" s="7"/>
      <c r="N41232" s="7"/>
    </row>
    <row r="41233" spans="4:14" s="1" customFormat="1">
      <c r="D41233" s="32"/>
      <c r="G41233" s="32"/>
      <c r="I41233" s="7"/>
      <c r="J41233" s="7"/>
      <c r="K41233" s="7"/>
      <c r="N41233" s="7"/>
    </row>
    <row r="41234" spans="4:14" s="1" customFormat="1">
      <c r="D41234" s="32"/>
      <c r="G41234" s="32"/>
      <c r="I41234" s="7"/>
      <c r="J41234" s="7"/>
      <c r="K41234" s="7"/>
      <c r="N41234" s="7"/>
    </row>
    <row r="41235" spans="4:14" s="1" customFormat="1">
      <c r="D41235" s="32"/>
      <c r="G41235" s="32"/>
      <c r="I41235" s="7"/>
      <c r="J41235" s="7"/>
      <c r="K41235" s="7"/>
      <c r="N41235" s="7"/>
    </row>
    <row r="41236" spans="4:14" s="1" customFormat="1">
      <c r="D41236" s="32"/>
      <c r="G41236" s="32"/>
      <c r="I41236" s="7"/>
      <c r="J41236" s="7"/>
      <c r="K41236" s="7"/>
      <c r="N41236" s="7"/>
    </row>
    <row r="41237" spans="4:14" s="1" customFormat="1">
      <c r="D41237" s="32"/>
      <c r="G41237" s="32"/>
      <c r="I41237" s="7"/>
      <c r="J41237" s="7"/>
      <c r="K41237" s="7"/>
      <c r="N41237" s="7"/>
    </row>
    <row r="41238" spans="4:14" s="1" customFormat="1">
      <c r="D41238" s="32"/>
      <c r="G41238" s="32"/>
      <c r="I41238" s="7"/>
      <c r="J41238" s="7"/>
      <c r="K41238" s="7"/>
      <c r="N41238" s="7"/>
    </row>
    <row r="41239" spans="4:14" s="1" customFormat="1">
      <c r="D41239" s="32"/>
      <c r="G41239" s="32"/>
      <c r="I41239" s="7"/>
      <c r="J41239" s="7"/>
      <c r="K41239" s="7"/>
      <c r="N41239" s="7"/>
    </row>
    <row r="41240" spans="4:14" s="1" customFormat="1">
      <c r="D41240" s="32"/>
      <c r="G41240" s="32"/>
      <c r="I41240" s="7"/>
      <c r="J41240" s="7"/>
      <c r="K41240" s="7"/>
      <c r="N41240" s="7"/>
    </row>
    <row r="41241" spans="4:14" s="1" customFormat="1">
      <c r="D41241" s="32"/>
      <c r="G41241" s="32"/>
      <c r="I41241" s="7"/>
      <c r="J41241" s="7"/>
      <c r="K41241" s="7"/>
      <c r="N41241" s="7"/>
    </row>
    <row r="41242" spans="4:14" s="1" customFormat="1">
      <c r="D41242" s="32"/>
      <c r="G41242" s="32"/>
      <c r="I41242" s="7"/>
      <c r="J41242" s="7"/>
      <c r="K41242" s="7"/>
      <c r="N41242" s="7"/>
    </row>
    <row r="41243" spans="4:14" s="1" customFormat="1">
      <c r="D41243" s="32"/>
      <c r="G41243" s="32"/>
      <c r="I41243" s="7"/>
      <c r="J41243" s="7"/>
      <c r="K41243" s="7"/>
      <c r="N41243" s="7"/>
    </row>
    <row r="41244" spans="4:14" s="1" customFormat="1">
      <c r="D41244" s="32"/>
      <c r="G41244" s="32"/>
      <c r="I41244" s="7"/>
      <c r="J41244" s="7"/>
      <c r="K41244" s="7"/>
      <c r="N41244" s="7"/>
    </row>
    <row r="41245" spans="4:14" s="1" customFormat="1">
      <c r="D41245" s="32"/>
      <c r="G41245" s="32"/>
      <c r="I41245" s="7"/>
      <c r="J41245" s="7"/>
      <c r="K41245" s="7"/>
      <c r="N41245" s="7"/>
    </row>
    <row r="41246" spans="4:14" s="1" customFormat="1">
      <c r="D41246" s="32"/>
      <c r="G41246" s="32"/>
      <c r="I41246" s="7"/>
      <c r="J41246" s="7"/>
      <c r="K41246" s="7"/>
      <c r="N41246" s="7"/>
    </row>
    <row r="41247" spans="4:14" s="1" customFormat="1">
      <c r="D41247" s="32"/>
      <c r="G41247" s="32"/>
      <c r="I41247" s="7"/>
      <c r="J41247" s="7"/>
      <c r="K41247" s="7"/>
      <c r="N41247" s="7"/>
    </row>
    <row r="41248" spans="4:14" s="1" customFormat="1">
      <c r="D41248" s="32"/>
      <c r="G41248" s="32"/>
      <c r="I41248" s="7"/>
      <c r="J41248" s="7"/>
      <c r="K41248" s="7"/>
      <c r="N41248" s="7"/>
    </row>
    <row r="41249" spans="4:14" s="1" customFormat="1">
      <c r="D41249" s="32"/>
      <c r="G41249" s="32"/>
      <c r="I41249" s="7"/>
      <c r="J41249" s="7"/>
      <c r="K41249" s="7"/>
      <c r="N41249" s="7"/>
    </row>
    <row r="41250" spans="4:14" s="1" customFormat="1">
      <c r="D41250" s="32"/>
      <c r="G41250" s="32"/>
      <c r="I41250" s="7"/>
      <c r="J41250" s="7"/>
      <c r="K41250" s="7"/>
      <c r="N41250" s="7"/>
    </row>
    <row r="41251" spans="4:14" s="1" customFormat="1">
      <c r="D41251" s="32"/>
      <c r="G41251" s="32"/>
      <c r="I41251" s="7"/>
      <c r="J41251" s="7"/>
      <c r="K41251" s="7"/>
      <c r="N41251" s="7"/>
    </row>
    <row r="41252" spans="4:14" s="1" customFormat="1">
      <c r="D41252" s="32"/>
      <c r="G41252" s="32"/>
      <c r="I41252" s="7"/>
      <c r="J41252" s="7"/>
      <c r="K41252" s="7"/>
      <c r="N41252" s="7"/>
    </row>
    <row r="41253" spans="4:14" s="1" customFormat="1">
      <c r="D41253" s="32"/>
      <c r="G41253" s="32"/>
      <c r="I41253" s="7"/>
      <c r="J41253" s="7"/>
      <c r="K41253" s="7"/>
      <c r="N41253" s="7"/>
    </row>
    <row r="41254" spans="4:14" s="1" customFormat="1">
      <c r="D41254" s="32"/>
      <c r="G41254" s="32"/>
      <c r="I41254" s="7"/>
      <c r="J41254" s="7"/>
      <c r="K41254" s="7"/>
      <c r="N41254" s="7"/>
    </row>
    <row r="41255" spans="4:14" s="1" customFormat="1">
      <c r="D41255" s="32"/>
      <c r="G41255" s="32"/>
      <c r="I41255" s="7"/>
      <c r="J41255" s="7"/>
      <c r="K41255" s="7"/>
      <c r="N41255" s="7"/>
    </row>
    <row r="41256" spans="4:14" s="1" customFormat="1">
      <c r="D41256" s="32"/>
      <c r="G41256" s="32"/>
      <c r="I41256" s="7"/>
      <c r="J41256" s="7"/>
      <c r="K41256" s="7"/>
      <c r="N41256" s="7"/>
    </row>
    <row r="41257" spans="4:14" s="1" customFormat="1">
      <c r="D41257" s="32"/>
      <c r="G41257" s="32"/>
      <c r="I41257" s="7"/>
      <c r="J41257" s="7"/>
      <c r="K41257" s="7"/>
      <c r="N41257" s="7"/>
    </row>
    <row r="41258" spans="4:14" s="1" customFormat="1">
      <c r="D41258" s="32"/>
      <c r="G41258" s="32"/>
      <c r="I41258" s="7"/>
      <c r="J41258" s="7"/>
      <c r="K41258" s="7"/>
      <c r="N41258" s="7"/>
    </row>
    <row r="41259" spans="4:14" s="1" customFormat="1">
      <c r="D41259" s="32"/>
      <c r="G41259" s="32"/>
      <c r="I41259" s="7"/>
      <c r="J41259" s="7"/>
      <c r="K41259" s="7"/>
      <c r="N41259" s="7"/>
    </row>
    <row r="41260" spans="4:14" s="1" customFormat="1">
      <c r="D41260" s="32"/>
      <c r="G41260" s="32"/>
      <c r="I41260" s="7"/>
      <c r="J41260" s="7"/>
      <c r="K41260" s="7"/>
      <c r="N41260" s="7"/>
    </row>
    <row r="41261" spans="4:14" s="1" customFormat="1">
      <c r="D41261" s="32"/>
      <c r="G41261" s="32"/>
      <c r="I41261" s="7"/>
      <c r="J41261" s="7"/>
      <c r="K41261" s="7"/>
      <c r="N41261" s="7"/>
    </row>
    <row r="41262" spans="4:14" s="1" customFormat="1">
      <c r="D41262" s="32"/>
      <c r="G41262" s="32"/>
      <c r="I41262" s="7"/>
      <c r="J41262" s="7"/>
      <c r="K41262" s="7"/>
      <c r="N41262" s="7"/>
    </row>
    <row r="41263" spans="4:14" s="1" customFormat="1">
      <c r="D41263" s="32"/>
      <c r="G41263" s="32"/>
      <c r="I41263" s="7"/>
      <c r="J41263" s="7"/>
      <c r="K41263" s="7"/>
      <c r="N41263" s="7"/>
    </row>
    <row r="41264" spans="4:14" s="1" customFormat="1">
      <c r="D41264" s="32"/>
      <c r="G41264" s="32"/>
      <c r="I41264" s="7"/>
      <c r="J41264" s="7"/>
      <c r="K41264" s="7"/>
      <c r="N41264" s="7"/>
    </row>
    <row r="41265" spans="4:14" s="1" customFormat="1">
      <c r="D41265" s="32"/>
      <c r="G41265" s="32"/>
      <c r="I41265" s="7"/>
      <c r="J41265" s="7"/>
      <c r="K41265" s="7"/>
      <c r="N41265" s="7"/>
    </row>
    <row r="41266" spans="4:14" s="1" customFormat="1">
      <c r="D41266" s="32"/>
      <c r="G41266" s="32"/>
      <c r="I41266" s="7"/>
      <c r="J41266" s="7"/>
      <c r="K41266" s="7"/>
      <c r="N41266" s="7"/>
    </row>
    <row r="41267" spans="4:14" s="1" customFormat="1">
      <c r="D41267" s="32"/>
      <c r="G41267" s="32"/>
      <c r="I41267" s="7"/>
      <c r="J41267" s="7"/>
      <c r="K41267" s="7"/>
      <c r="N41267" s="7"/>
    </row>
    <row r="41268" spans="4:14" s="1" customFormat="1">
      <c r="D41268" s="32"/>
      <c r="G41268" s="32"/>
      <c r="I41268" s="7"/>
      <c r="J41268" s="7"/>
      <c r="K41268" s="7"/>
      <c r="N41268" s="7"/>
    </row>
    <row r="41269" spans="4:14" s="1" customFormat="1">
      <c r="D41269" s="32"/>
      <c r="G41269" s="32"/>
      <c r="I41269" s="7"/>
      <c r="J41269" s="7"/>
      <c r="K41269" s="7"/>
      <c r="N41269" s="7"/>
    </row>
    <row r="41270" spans="4:14" s="1" customFormat="1">
      <c r="D41270" s="32"/>
      <c r="G41270" s="32"/>
      <c r="I41270" s="7"/>
      <c r="J41270" s="7"/>
      <c r="K41270" s="7"/>
      <c r="N41270" s="7"/>
    </row>
    <row r="41271" spans="4:14" s="1" customFormat="1">
      <c r="D41271" s="32"/>
      <c r="G41271" s="32"/>
      <c r="I41271" s="7"/>
      <c r="J41271" s="7"/>
      <c r="K41271" s="7"/>
      <c r="N41271" s="7"/>
    </row>
    <row r="41272" spans="4:14" s="1" customFormat="1">
      <c r="D41272" s="32"/>
      <c r="G41272" s="32"/>
      <c r="I41272" s="7"/>
      <c r="J41272" s="7"/>
      <c r="K41272" s="7"/>
      <c r="N41272" s="7"/>
    </row>
    <row r="41273" spans="4:14" s="1" customFormat="1">
      <c r="D41273" s="32"/>
      <c r="G41273" s="32"/>
      <c r="I41273" s="7"/>
      <c r="J41273" s="7"/>
      <c r="K41273" s="7"/>
      <c r="N41273" s="7"/>
    </row>
    <row r="41274" spans="4:14" s="1" customFormat="1">
      <c r="D41274" s="32"/>
      <c r="G41274" s="32"/>
      <c r="I41274" s="7"/>
      <c r="J41274" s="7"/>
      <c r="K41274" s="7"/>
      <c r="N41274" s="7"/>
    </row>
    <row r="41275" spans="4:14" s="1" customFormat="1">
      <c r="D41275" s="32"/>
      <c r="G41275" s="32"/>
      <c r="I41275" s="7"/>
      <c r="J41275" s="7"/>
      <c r="K41275" s="7"/>
      <c r="N41275" s="7"/>
    </row>
    <row r="41276" spans="4:14" s="1" customFormat="1">
      <c r="D41276" s="32"/>
      <c r="G41276" s="32"/>
      <c r="I41276" s="7"/>
      <c r="J41276" s="7"/>
      <c r="K41276" s="7"/>
      <c r="N41276" s="7"/>
    </row>
    <row r="41277" spans="4:14" s="1" customFormat="1">
      <c r="D41277" s="32"/>
      <c r="G41277" s="32"/>
      <c r="I41277" s="7"/>
      <c r="J41277" s="7"/>
      <c r="K41277" s="7"/>
      <c r="N41277" s="7"/>
    </row>
    <row r="41278" spans="4:14" s="1" customFormat="1">
      <c r="D41278" s="32"/>
      <c r="G41278" s="32"/>
      <c r="I41278" s="7"/>
      <c r="J41278" s="7"/>
      <c r="K41278" s="7"/>
      <c r="N41278" s="7"/>
    </row>
    <row r="41279" spans="4:14" s="1" customFormat="1">
      <c r="D41279" s="32"/>
      <c r="G41279" s="32"/>
      <c r="I41279" s="7"/>
      <c r="J41279" s="7"/>
      <c r="K41279" s="7"/>
      <c r="N41279" s="7"/>
    </row>
    <row r="41280" spans="4:14" s="1" customFormat="1">
      <c r="D41280" s="32"/>
      <c r="G41280" s="32"/>
      <c r="I41280" s="7"/>
      <c r="J41280" s="7"/>
      <c r="K41280" s="7"/>
      <c r="N41280" s="7"/>
    </row>
    <row r="41281" spans="4:14" s="1" customFormat="1">
      <c r="D41281" s="32"/>
      <c r="G41281" s="32"/>
      <c r="I41281" s="7"/>
      <c r="J41281" s="7"/>
      <c r="K41281" s="7"/>
      <c r="N41281" s="7"/>
    </row>
    <row r="41282" spans="4:14" s="1" customFormat="1">
      <c r="D41282" s="32"/>
      <c r="G41282" s="32"/>
      <c r="I41282" s="7"/>
      <c r="J41282" s="7"/>
      <c r="K41282" s="7"/>
      <c r="N41282" s="7"/>
    </row>
    <row r="41283" spans="4:14" s="1" customFormat="1">
      <c r="D41283" s="32"/>
      <c r="G41283" s="32"/>
      <c r="I41283" s="7"/>
      <c r="J41283" s="7"/>
      <c r="K41283" s="7"/>
      <c r="N41283" s="7"/>
    </row>
    <row r="41284" spans="4:14" s="1" customFormat="1">
      <c r="D41284" s="32"/>
      <c r="G41284" s="32"/>
      <c r="I41284" s="7"/>
      <c r="J41284" s="7"/>
      <c r="K41284" s="7"/>
      <c r="N41284" s="7"/>
    </row>
    <row r="41285" spans="4:14" s="1" customFormat="1">
      <c r="D41285" s="32"/>
      <c r="G41285" s="32"/>
      <c r="I41285" s="7"/>
      <c r="J41285" s="7"/>
      <c r="K41285" s="7"/>
      <c r="N41285" s="7"/>
    </row>
    <row r="41286" spans="4:14" s="1" customFormat="1">
      <c r="D41286" s="32"/>
      <c r="G41286" s="32"/>
      <c r="I41286" s="7"/>
      <c r="J41286" s="7"/>
      <c r="K41286" s="7"/>
      <c r="N41286" s="7"/>
    </row>
    <row r="41287" spans="4:14" s="1" customFormat="1">
      <c r="D41287" s="32"/>
      <c r="G41287" s="32"/>
      <c r="I41287" s="7"/>
      <c r="J41287" s="7"/>
      <c r="K41287" s="7"/>
      <c r="N41287" s="7"/>
    </row>
    <row r="41288" spans="4:14" s="1" customFormat="1">
      <c r="D41288" s="32"/>
      <c r="G41288" s="32"/>
      <c r="I41288" s="7"/>
      <c r="J41288" s="7"/>
      <c r="K41288" s="7"/>
      <c r="N41288" s="7"/>
    </row>
    <row r="41289" spans="4:14" s="1" customFormat="1">
      <c r="D41289" s="32"/>
      <c r="G41289" s="32"/>
      <c r="I41289" s="7"/>
      <c r="J41289" s="7"/>
      <c r="K41289" s="7"/>
      <c r="N41289" s="7"/>
    </row>
    <row r="41290" spans="4:14" s="1" customFormat="1">
      <c r="D41290" s="32"/>
      <c r="G41290" s="32"/>
      <c r="I41290" s="7"/>
      <c r="J41290" s="7"/>
      <c r="K41290" s="7"/>
      <c r="N41290" s="7"/>
    </row>
    <row r="41291" spans="4:14" s="1" customFormat="1">
      <c r="D41291" s="32"/>
      <c r="G41291" s="32"/>
      <c r="I41291" s="7"/>
      <c r="J41291" s="7"/>
      <c r="K41291" s="7"/>
      <c r="N41291" s="7"/>
    </row>
    <row r="41292" spans="4:14" s="1" customFormat="1">
      <c r="D41292" s="32"/>
      <c r="G41292" s="32"/>
      <c r="I41292" s="7"/>
      <c r="J41292" s="7"/>
      <c r="K41292" s="7"/>
      <c r="N41292" s="7"/>
    </row>
    <row r="41293" spans="4:14" s="1" customFormat="1">
      <c r="D41293" s="32"/>
      <c r="G41293" s="32"/>
      <c r="I41293" s="7"/>
      <c r="J41293" s="7"/>
      <c r="K41293" s="7"/>
      <c r="N41293" s="7"/>
    </row>
    <row r="41294" spans="4:14" s="1" customFormat="1">
      <c r="D41294" s="32"/>
      <c r="G41294" s="32"/>
      <c r="I41294" s="7"/>
      <c r="J41294" s="7"/>
      <c r="K41294" s="7"/>
      <c r="N41294" s="7"/>
    </row>
    <row r="41295" spans="4:14" s="1" customFormat="1">
      <c r="D41295" s="32"/>
      <c r="G41295" s="32"/>
      <c r="I41295" s="7"/>
      <c r="J41295" s="7"/>
      <c r="K41295" s="7"/>
      <c r="N41295" s="7"/>
    </row>
    <row r="41296" spans="4:14" s="1" customFormat="1">
      <c r="D41296" s="32"/>
      <c r="G41296" s="32"/>
      <c r="I41296" s="7"/>
      <c r="J41296" s="7"/>
      <c r="K41296" s="7"/>
      <c r="N41296" s="7"/>
    </row>
    <row r="41297" spans="4:14" s="1" customFormat="1">
      <c r="D41297" s="32"/>
      <c r="G41297" s="32"/>
      <c r="I41297" s="7"/>
      <c r="J41297" s="7"/>
      <c r="K41297" s="7"/>
      <c r="N41297" s="7"/>
    </row>
    <row r="41298" spans="4:14" s="1" customFormat="1">
      <c r="D41298" s="32"/>
      <c r="G41298" s="32"/>
      <c r="I41298" s="7"/>
      <c r="J41298" s="7"/>
      <c r="K41298" s="7"/>
      <c r="N41298" s="7"/>
    </row>
    <row r="41299" spans="4:14" s="1" customFormat="1">
      <c r="D41299" s="32"/>
      <c r="G41299" s="32"/>
      <c r="I41299" s="7"/>
      <c r="J41299" s="7"/>
      <c r="K41299" s="7"/>
      <c r="N41299" s="7"/>
    </row>
    <row r="41300" spans="4:14" s="1" customFormat="1">
      <c r="D41300" s="32"/>
      <c r="G41300" s="32"/>
      <c r="I41300" s="7"/>
      <c r="J41300" s="7"/>
      <c r="K41300" s="7"/>
      <c r="N41300" s="7"/>
    </row>
    <row r="41301" spans="4:14" s="1" customFormat="1">
      <c r="D41301" s="32"/>
      <c r="G41301" s="32"/>
      <c r="I41301" s="7"/>
      <c r="J41301" s="7"/>
      <c r="K41301" s="7"/>
      <c r="N41301" s="7"/>
    </row>
    <row r="41302" spans="4:14" s="1" customFormat="1">
      <c r="D41302" s="32"/>
      <c r="G41302" s="32"/>
      <c r="I41302" s="7"/>
      <c r="J41302" s="7"/>
      <c r="K41302" s="7"/>
      <c r="N41302" s="7"/>
    </row>
    <row r="41303" spans="4:14" s="1" customFormat="1">
      <c r="D41303" s="32"/>
      <c r="G41303" s="32"/>
      <c r="I41303" s="7"/>
      <c r="J41303" s="7"/>
      <c r="K41303" s="7"/>
      <c r="N41303" s="7"/>
    </row>
    <row r="41304" spans="4:14" s="1" customFormat="1">
      <c r="D41304" s="32"/>
      <c r="G41304" s="32"/>
      <c r="I41304" s="7"/>
      <c r="J41304" s="7"/>
      <c r="K41304" s="7"/>
      <c r="N41304" s="7"/>
    </row>
    <row r="41305" spans="4:14" s="1" customFormat="1">
      <c r="D41305" s="32"/>
      <c r="G41305" s="32"/>
      <c r="I41305" s="7"/>
      <c r="J41305" s="7"/>
      <c r="K41305" s="7"/>
      <c r="N41305" s="7"/>
    </row>
    <row r="41306" spans="4:14" s="1" customFormat="1">
      <c r="D41306" s="32"/>
      <c r="G41306" s="32"/>
      <c r="I41306" s="7"/>
      <c r="J41306" s="7"/>
      <c r="K41306" s="7"/>
      <c r="N41306" s="7"/>
    </row>
    <row r="41307" spans="4:14" s="1" customFormat="1">
      <c r="D41307" s="32"/>
      <c r="G41307" s="32"/>
      <c r="I41307" s="7"/>
      <c r="J41307" s="7"/>
      <c r="K41307" s="7"/>
      <c r="N41307" s="7"/>
    </row>
    <row r="41308" spans="4:14" s="1" customFormat="1">
      <c r="D41308" s="32"/>
      <c r="G41308" s="32"/>
      <c r="I41308" s="7"/>
      <c r="J41308" s="7"/>
      <c r="K41308" s="7"/>
      <c r="N41308" s="7"/>
    </row>
    <row r="41309" spans="4:14" s="1" customFormat="1">
      <c r="D41309" s="32"/>
      <c r="G41309" s="32"/>
      <c r="I41309" s="7"/>
      <c r="J41309" s="7"/>
      <c r="K41309" s="7"/>
      <c r="N41309" s="7"/>
    </row>
    <row r="41310" spans="4:14" s="1" customFormat="1">
      <c r="D41310" s="32"/>
      <c r="G41310" s="32"/>
      <c r="I41310" s="7"/>
      <c r="J41310" s="7"/>
      <c r="K41310" s="7"/>
      <c r="N41310" s="7"/>
    </row>
    <row r="41311" spans="4:14" s="1" customFormat="1">
      <c r="D41311" s="32"/>
      <c r="G41311" s="32"/>
      <c r="I41311" s="7"/>
      <c r="J41311" s="7"/>
      <c r="K41311" s="7"/>
      <c r="N41311" s="7"/>
    </row>
    <row r="41312" spans="4:14" s="1" customFormat="1">
      <c r="D41312" s="32"/>
      <c r="G41312" s="32"/>
      <c r="I41312" s="7"/>
      <c r="J41312" s="7"/>
      <c r="K41312" s="7"/>
      <c r="N41312" s="7"/>
    </row>
    <row r="41313" spans="4:14" s="1" customFormat="1">
      <c r="D41313" s="32"/>
      <c r="G41313" s="32"/>
      <c r="I41313" s="7"/>
      <c r="J41313" s="7"/>
      <c r="K41313" s="7"/>
      <c r="N41313" s="7"/>
    </row>
    <row r="41314" spans="4:14" s="1" customFormat="1">
      <c r="D41314" s="32"/>
      <c r="G41314" s="32"/>
      <c r="I41314" s="7"/>
      <c r="J41314" s="7"/>
      <c r="K41314" s="7"/>
      <c r="N41314" s="7"/>
    </row>
    <row r="41315" spans="4:14" s="1" customFormat="1">
      <c r="D41315" s="32"/>
      <c r="G41315" s="32"/>
      <c r="I41315" s="7"/>
      <c r="J41315" s="7"/>
      <c r="K41315" s="7"/>
      <c r="N41315" s="7"/>
    </row>
    <row r="41316" spans="4:14" s="1" customFormat="1">
      <c r="D41316" s="32"/>
      <c r="G41316" s="32"/>
      <c r="I41316" s="7"/>
      <c r="J41316" s="7"/>
      <c r="K41316" s="7"/>
      <c r="N41316" s="7"/>
    </row>
    <row r="41317" spans="4:14" s="1" customFormat="1">
      <c r="D41317" s="32"/>
      <c r="G41317" s="32"/>
      <c r="I41317" s="7"/>
      <c r="J41317" s="7"/>
      <c r="K41317" s="7"/>
      <c r="N41317" s="7"/>
    </row>
    <row r="41318" spans="4:14" s="1" customFormat="1">
      <c r="D41318" s="32"/>
      <c r="G41318" s="32"/>
      <c r="I41318" s="7"/>
      <c r="J41318" s="7"/>
      <c r="K41318" s="7"/>
      <c r="N41318" s="7"/>
    </row>
    <row r="41319" spans="4:14" s="1" customFormat="1">
      <c r="D41319" s="32"/>
      <c r="G41319" s="32"/>
      <c r="I41319" s="7"/>
      <c r="J41319" s="7"/>
      <c r="K41319" s="7"/>
      <c r="N41319" s="7"/>
    </row>
    <row r="41320" spans="4:14" s="1" customFormat="1">
      <c r="D41320" s="32"/>
      <c r="G41320" s="32"/>
      <c r="I41320" s="7"/>
      <c r="J41320" s="7"/>
      <c r="K41320" s="7"/>
      <c r="N41320" s="7"/>
    </row>
    <row r="41321" spans="4:14" s="1" customFormat="1">
      <c r="D41321" s="32"/>
      <c r="G41321" s="32"/>
      <c r="I41321" s="7"/>
      <c r="J41321" s="7"/>
      <c r="K41321" s="7"/>
      <c r="N41321" s="7"/>
    </row>
    <row r="41322" spans="4:14" s="1" customFormat="1">
      <c r="D41322" s="32"/>
      <c r="G41322" s="32"/>
      <c r="I41322" s="7"/>
      <c r="J41322" s="7"/>
      <c r="K41322" s="7"/>
      <c r="N41322" s="7"/>
    </row>
    <row r="41323" spans="4:14" s="1" customFormat="1">
      <c r="D41323" s="32"/>
      <c r="G41323" s="32"/>
      <c r="I41323" s="7"/>
      <c r="J41323" s="7"/>
      <c r="K41323" s="7"/>
      <c r="N41323" s="7"/>
    </row>
    <row r="41324" spans="4:14" s="1" customFormat="1">
      <c r="D41324" s="32"/>
      <c r="G41324" s="32"/>
      <c r="I41324" s="7"/>
      <c r="J41324" s="7"/>
      <c r="K41324" s="7"/>
      <c r="N41324" s="7"/>
    </row>
    <row r="41325" spans="4:14" s="1" customFormat="1">
      <c r="D41325" s="32"/>
      <c r="G41325" s="32"/>
      <c r="I41325" s="7"/>
      <c r="J41325" s="7"/>
      <c r="K41325" s="7"/>
      <c r="N41325" s="7"/>
    </row>
    <row r="41326" spans="4:14" s="1" customFormat="1">
      <c r="D41326" s="32"/>
      <c r="G41326" s="32"/>
      <c r="I41326" s="7"/>
      <c r="J41326" s="7"/>
      <c r="K41326" s="7"/>
      <c r="N41326" s="7"/>
    </row>
    <row r="41327" spans="4:14" s="1" customFormat="1">
      <c r="D41327" s="32"/>
      <c r="G41327" s="32"/>
      <c r="I41327" s="7"/>
      <c r="J41327" s="7"/>
      <c r="K41327" s="7"/>
      <c r="N41327" s="7"/>
    </row>
    <row r="41328" spans="4:14" s="1" customFormat="1">
      <c r="D41328" s="32"/>
      <c r="G41328" s="32"/>
      <c r="I41328" s="7"/>
      <c r="J41328" s="7"/>
      <c r="K41328" s="7"/>
      <c r="N41328" s="7"/>
    </row>
    <row r="41329" spans="4:14" s="1" customFormat="1">
      <c r="D41329" s="32"/>
      <c r="G41329" s="32"/>
      <c r="I41329" s="7"/>
      <c r="J41329" s="7"/>
      <c r="K41329" s="7"/>
      <c r="N41329" s="7"/>
    </row>
    <row r="41330" spans="4:14" s="1" customFormat="1">
      <c r="D41330" s="32"/>
      <c r="G41330" s="32"/>
      <c r="I41330" s="7"/>
      <c r="J41330" s="7"/>
      <c r="K41330" s="7"/>
      <c r="N41330" s="7"/>
    </row>
    <row r="41331" spans="4:14" s="1" customFormat="1">
      <c r="D41331" s="32"/>
      <c r="G41331" s="32"/>
      <c r="I41331" s="7"/>
      <c r="J41331" s="7"/>
      <c r="K41331" s="7"/>
      <c r="N41331" s="7"/>
    </row>
    <row r="41332" spans="4:14" s="1" customFormat="1">
      <c r="D41332" s="32"/>
      <c r="G41332" s="32"/>
      <c r="I41332" s="7"/>
      <c r="J41332" s="7"/>
      <c r="K41332" s="7"/>
      <c r="N41332" s="7"/>
    </row>
    <row r="41333" spans="4:14" s="1" customFormat="1">
      <c r="D41333" s="32"/>
      <c r="G41333" s="32"/>
      <c r="I41333" s="7"/>
      <c r="J41333" s="7"/>
      <c r="K41333" s="7"/>
      <c r="N41333" s="7"/>
    </row>
    <row r="41334" spans="4:14" s="1" customFormat="1">
      <c r="D41334" s="32"/>
      <c r="G41334" s="32"/>
      <c r="I41334" s="7"/>
      <c r="J41334" s="7"/>
      <c r="K41334" s="7"/>
      <c r="N41334" s="7"/>
    </row>
    <row r="41335" spans="4:14" s="1" customFormat="1">
      <c r="D41335" s="32"/>
      <c r="G41335" s="32"/>
      <c r="I41335" s="7"/>
      <c r="J41335" s="7"/>
      <c r="K41335" s="7"/>
      <c r="N41335" s="7"/>
    </row>
    <row r="41336" spans="4:14" s="1" customFormat="1">
      <c r="D41336" s="32"/>
      <c r="G41336" s="32"/>
      <c r="I41336" s="7"/>
      <c r="J41336" s="7"/>
      <c r="K41336" s="7"/>
      <c r="N41336" s="7"/>
    </row>
    <row r="41337" spans="4:14" s="1" customFormat="1">
      <c r="D41337" s="32"/>
      <c r="G41337" s="32"/>
      <c r="I41337" s="7"/>
      <c r="J41337" s="7"/>
      <c r="K41337" s="7"/>
      <c r="N41337" s="7"/>
    </row>
    <row r="41338" spans="4:14" s="1" customFormat="1">
      <c r="D41338" s="32"/>
      <c r="G41338" s="32"/>
      <c r="I41338" s="7"/>
      <c r="J41338" s="7"/>
      <c r="K41338" s="7"/>
      <c r="N41338" s="7"/>
    </row>
    <row r="41339" spans="4:14" s="1" customFormat="1">
      <c r="D41339" s="32"/>
      <c r="G41339" s="32"/>
      <c r="I41339" s="7"/>
      <c r="J41339" s="7"/>
      <c r="K41339" s="7"/>
      <c r="N41339" s="7"/>
    </row>
    <row r="41340" spans="4:14" s="1" customFormat="1">
      <c r="D41340" s="32"/>
      <c r="G41340" s="32"/>
      <c r="I41340" s="7"/>
      <c r="J41340" s="7"/>
      <c r="K41340" s="7"/>
      <c r="N41340" s="7"/>
    </row>
    <row r="41341" spans="4:14" s="1" customFormat="1">
      <c r="D41341" s="32"/>
      <c r="G41341" s="32"/>
      <c r="I41341" s="7"/>
      <c r="J41341" s="7"/>
      <c r="K41341" s="7"/>
      <c r="N41341" s="7"/>
    </row>
    <row r="41342" spans="4:14" s="1" customFormat="1">
      <c r="D41342" s="32"/>
      <c r="G41342" s="32"/>
      <c r="I41342" s="7"/>
      <c r="J41342" s="7"/>
      <c r="K41342" s="7"/>
      <c r="N41342" s="7"/>
    </row>
    <row r="41343" spans="4:14" s="1" customFormat="1">
      <c r="D41343" s="32"/>
      <c r="G41343" s="32"/>
      <c r="I41343" s="7"/>
      <c r="J41343" s="7"/>
      <c r="K41343" s="7"/>
      <c r="N41343" s="7"/>
    </row>
    <row r="41344" spans="4:14" s="1" customFormat="1">
      <c r="D41344" s="32"/>
      <c r="G41344" s="32"/>
      <c r="I41344" s="7"/>
      <c r="J41344" s="7"/>
      <c r="K41344" s="7"/>
      <c r="N41344" s="7"/>
    </row>
    <row r="41345" spans="4:14" s="1" customFormat="1">
      <c r="D41345" s="32"/>
      <c r="G41345" s="32"/>
      <c r="I41345" s="7"/>
      <c r="J41345" s="7"/>
      <c r="K41345" s="7"/>
      <c r="N41345" s="7"/>
    </row>
    <row r="41346" spans="4:14" s="1" customFormat="1">
      <c r="D41346" s="32"/>
      <c r="G41346" s="32"/>
      <c r="I41346" s="7"/>
      <c r="J41346" s="7"/>
      <c r="K41346" s="7"/>
      <c r="N41346" s="7"/>
    </row>
    <row r="41347" spans="4:14" s="1" customFormat="1">
      <c r="D41347" s="32"/>
      <c r="G41347" s="32"/>
      <c r="I41347" s="7"/>
      <c r="J41347" s="7"/>
      <c r="K41347" s="7"/>
      <c r="N41347" s="7"/>
    </row>
    <row r="41348" spans="4:14" s="1" customFormat="1">
      <c r="D41348" s="32"/>
      <c r="G41348" s="32"/>
      <c r="I41348" s="7"/>
      <c r="J41348" s="7"/>
      <c r="K41348" s="7"/>
      <c r="N41348" s="7"/>
    </row>
    <row r="41349" spans="4:14" s="1" customFormat="1">
      <c r="D41349" s="32"/>
      <c r="G41349" s="32"/>
      <c r="I41349" s="7"/>
      <c r="J41349" s="7"/>
      <c r="K41349" s="7"/>
      <c r="N41349" s="7"/>
    </row>
    <row r="41350" spans="4:14" s="1" customFormat="1">
      <c r="D41350" s="32"/>
      <c r="G41350" s="32"/>
      <c r="I41350" s="7"/>
      <c r="J41350" s="7"/>
      <c r="K41350" s="7"/>
      <c r="N41350" s="7"/>
    </row>
    <row r="41351" spans="4:14" s="1" customFormat="1">
      <c r="D41351" s="32"/>
      <c r="G41351" s="32"/>
      <c r="I41351" s="7"/>
      <c r="J41351" s="7"/>
      <c r="K41351" s="7"/>
      <c r="N41351" s="7"/>
    </row>
    <row r="41352" spans="4:14" s="1" customFormat="1">
      <c r="D41352" s="32"/>
      <c r="G41352" s="32"/>
      <c r="I41352" s="7"/>
      <c r="J41352" s="7"/>
      <c r="K41352" s="7"/>
      <c r="N41352" s="7"/>
    </row>
    <row r="41353" spans="4:14" s="1" customFormat="1">
      <c r="D41353" s="32"/>
      <c r="G41353" s="32"/>
      <c r="I41353" s="7"/>
      <c r="J41353" s="7"/>
      <c r="K41353" s="7"/>
      <c r="N41353" s="7"/>
    </row>
    <row r="41354" spans="4:14" s="1" customFormat="1">
      <c r="D41354" s="32"/>
      <c r="G41354" s="32"/>
      <c r="I41354" s="7"/>
      <c r="J41354" s="7"/>
      <c r="K41354" s="7"/>
      <c r="N41354" s="7"/>
    </row>
    <row r="41355" spans="4:14" s="1" customFormat="1">
      <c r="D41355" s="32"/>
      <c r="G41355" s="32"/>
      <c r="I41355" s="7"/>
      <c r="J41355" s="7"/>
      <c r="K41355" s="7"/>
      <c r="N41355" s="7"/>
    </row>
    <row r="41356" spans="4:14" s="1" customFormat="1">
      <c r="D41356" s="32"/>
      <c r="G41356" s="32"/>
      <c r="I41356" s="7"/>
      <c r="J41356" s="7"/>
      <c r="K41356" s="7"/>
      <c r="N41356" s="7"/>
    </row>
    <row r="41357" spans="4:14" s="1" customFormat="1">
      <c r="D41357" s="32"/>
      <c r="G41357" s="32"/>
      <c r="I41357" s="7"/>
      <c r="J41357" s="7"/>
      <c r="K41357" s="7"/>
      <c r="N41357" s="7"/>
    </row>
    <row r="41358" spans="4:14" s="1" customFormat="1">
      <c r="D41358" s="32"/>
      <c r="G41358" s="32"/>
      <c r="I41358" s="7"/>
      <c r="J41358" s="7"/>
      <c r="K41358" s="7"/>
      <c r="N41358" s="7"/>
    </row>
    <row r="41359" spans="4:14" s="1" customFormat="1">
      <c r="D41359" s="32"/>
      <c r="G41359" s="32"/>
      <c r="I41359" s="7"/>
      <c r="J41359" s="7"/>
      <c r="K41359" s="7"/>
      <c r="N41359" s="7"/>
    </row>
    <row r="41360" spans="4:14" s="1" customFormat="1">
      <c r="D41360" s="32"/>
      <c r="G41360" s="32"/>
      <c r="I41360" s="7"/>
      <c r="J41360" s="7"/>
      <c r="K41360" s="7"/>
      <c r="N41360" s="7"/>
    </row>
    <row r="41361" spans="4:14" s="1" customFormat="1">
      <c r="D41361" s="32"/>
      <c r="G41361" s="32"/>
      <c r="I41361" s="7"/>
      <c r="J41361" s="7"/>
      <c r="K41361" s="7"/>
      <c r="N41361" s="7"/>
    </row>
    <row r="41362" spans="4:14" s="1" customFormat="1">
      <c r="D41362" s="32"/>
      <c r="G41362" s="32"/>
      <c r="I41362" s="7"/>
      <c r="J41362" s="7"/>
      <c r="K41362" s="7"/>
      <c r="N41362" s="7"/>
    </row>
    <row r="41363" spans="4:14" s="1" customFormat="1">
      <c r="D41363" s="32"/>
      <c r="G41363" s="32"/>
      <c r="I41363" s="7"/>
      <c r="J41363" s="7"/>
      <c r="K41363" s="7"/>
      <c r="N41363" s="7"/>
    </row>
    <row r="41364" spans="4:14" s="1" customFormat="1">
      <c r="D41364" s="32"/>
      <c r="G41364" s="32"/>
      <c r="I41364" s="7"/>
      <c r="J41364" s="7"/>
      <c r="K41364" s="7"/>
      <c r="N41364" s="7"/>
    </row>
    <row r="41365" spans="4:14" s="1" customFormat="1">
      <c r="D41365" s="32"/>
      <c r="G41365" s="32"/>
      <c r="I41365" s="7"/>
      <c r="J41365" s="7"/>
      <c r="K41365" s="7"/>
      <c r="N41365" s="7"/>
    </row>
    <row r="41366" spans="4:14" s="1" customFormat="1">
      <c r="D41366" s="32"/>
      <c r="G41366" s="32"/>
      <c r="I41366" s="7"/>
      <c r="J41366" s="7"/>
      <c r="K41366" s="7"/>
      <c r="N41366" s="7"/>
    </row>
    <row r="41367" spans="4:14" s="1" customFormat="1">
      <c r="D41367" s="32"/>
      <c r="G41367" s="32"/>
      <c r="I41367" s="7"/>
      <c r="J41367" s="7"/>
      <c r="K41367" s="7"/>
      <c r="N41367" s="7"/>
    </row>
    <row r="41368" spans="4:14" s="1" customFormat="1">
      <c r="D41368" s="32"/>
      <c r="G41368" s="32"/>
      <c r="I41368" s="7"/>
      <c r="J41368" s="7"/>
      <c r="K41368" s="7"/>
      <c r="N41368" s="7"/>
    </row>
    <row r="41369" spans="4:14" s="1" customFormat="1">
      <c r="D41369" s="32"/>
      <c r="G41369" s="32"/>
      <c r="I41369" s="7"/>
      <c r="J41369" s="7"/>
      <c r="K41369" s="7"/>
      <c r="N41369" s="7"/>
    </row>
    <row r="41370" spans="4:14" s="1" customFormat="1">
      <c r="D41370" s="32"/>
      <c r="G41370" s="32"/>
      <c r="I41370" s="7"/>
      <c r="J41370" s="7"/>
      <c r="K41370" s="7"/>
      <c r="N41370" s="7"/>
    </row>
    <row r="41371" spans="4:14" s="1" customFormat="1">
      <c r="D41371" s="32"/>
      <c r="G41371" s="32"/>
      <c r="I41371" s="7"/>
      <c r="J41371" s="7"/>
      <c r="K41371" s="7"/>
      <c r="N41371" s="7"/>
    </row>
    <row r="41372" spans="4:14" s="1" customFormat="1">
      <c r="D41372" s="32"/>
      <c r="G41372" s="32"/>
      <c r="I41372" s="7"/>
      <c r="J41372" s="7"/>
      <c r="K41372" s="7"/>
      <c r="N41372" s="7"/>
    </row>
    <row r="41373" spans="4:14" s="1" customFormat="1">
      <c r="D41373" s="32"/>
      <c r="G41373" s="32"/>
      <c r="I41373" s="7"/>
      <c r="J41373" s="7"/>
      <c r="K41373" s="7"/>
      <c r="N41373" s="7"/>
    </row>
    <row r="41374" spans="4:14" s="1" customFormat="1">
      <c r="D41374" s="32"/>
      <c r="G41374" s="32"/>
      <c r="I41374" s="7"/>
      <c r="J41374" s="7"/>
      <c r="K41374" s="7"/>
      <c r="N41374" s="7"/>
    </row>
    <row r="41375" spans="4:14" s="1" customFormat="1">
      <c r="D41375" s="32"/>
      <c r="G41375" s="32"/>
      <c r="I41375" s="7"/>
      <c r="J41375" s="7"/>
      <c r="K41375" s="7"/>
      <c r="N41375" s="7"/>
    </row>
    <row r="41376" spans="4:14" s="1" customFormat="1">
      <c r="D41376" s="32"/>
      <c r="G41376" s="32"/>
      <c r="I41376" s="7"/>
      <c r="J41376" s="7"/>
      <c r="K41376" s="7"/>
      <c r="N41376" s="7"/>
    </row>
    <row r="41377" spans="4:14" s="1" customFormat="1">
      <c r="D41377" s="32"/>
      <c r="G41377" s="32"/>
      <c r="I41377" s="7"/>
      <c r="J41377" s="7"/>
      <c r="K41377" s="7"/>
      <c r="N41377" s="7"/>
    </row>
    <row r="41378" spans="4:14" s="1" customFormat="1">
      <c r="D41378" s="32"/>
      <c r="G41378" s="32"/>
      <c r="I41378" s="7"/>
      <c r="J41378" s="7"/>
      <c r="K41378" s="7"/>
      <c r="N41378" s="7"/>
    </row>
    <row r="41379" spans="4:14" s="1" customFormat="1">
      <c r="D41379" s="32"/>
      <c r="G41379" s="32"/>
      <c r="I41379" s="7"/>
      <c r="J41379" s="7"/>
      <c r="K41379" s="7"/>
      <c r="N41379" s="7"/>
    </row>
    <row r="41380" spans="4:14" s="1" customFormat="1">
      <c r="D41380" s="32"/>
      <c r="G41380" s="32"/>
      <c r="I41380" s="7"/>
      <c r="J41380" s="7"/>
      <c r="K41380" s="7"/>
      <c r="N41380" s="7"/>
    </row>
    <row r="41381" spans="4:14" s="1" customFormat="1">
      <c r="D41381" s="32"/>
      <c r="G41381" s="32"/>
      <c r="I41381" s="7"/>
      <c r="J41381" s="7"/>
      <c r="K41381" s="7"/>
      <c r="N41381" s="7"/>
    </row>
    <row r="41382" spans="4:14" s="1" customFormat="1">
      <c r="D41382" s="32"/>
      <c r="G41382" s="32"/>
      <c r="I41382" s="7"/>
      <c r="J41382" s="7"/>
      <c r="K41382" s="7"/>
      <c r="N41382" s="7"/>
    </row>
    <row r="41383" spans="4:14" s="1" customFormat="1">
      <c r="D41383" s="32"/>
      <c r="G41383" s="32"/>
      <c r="I41383" s="7"/>
      <c r="J41383" s="7"/>
      <c r="K41383" s="7"/>
      <c r="N41383" s="7"/>
    </row>
    <row r="41384" spans="4:14" s="1" customFormat="1">
      <c r="D41384" s="32"/>
      <c r="G41384" s="32"/>
      <c r="I41384" s="7"/>
      <c r="J41384" s="7"/>
      <c r="K41384" s="7"/>
      <c r="N41384" s="7"/>
    </row>
    <row r="41385" spans="4:14" s="1" customFormat="1">
      <c r="D41385" s="32"/>
      <c r="G41385" s="32"/>
      <c r="I41385" s="7"/>
      <c r="J41385" s="7"/>
      <c r="K41385" s="7"/>
      <c r="N41385" s="7"/>
    </row>
    <row r="41386" spans="4:14" s="1" customFormat="1">
      <c r="D41386" s="32"/>
      <c r="G41386" s="32"/>
      <c r="I41386" s="7"/>
      <c r="J41386" s="7"/>
      <c r="K41386" s="7"/>
      <c r="N41386" s="7"/>
    </row>
    <row r="41387" spans="4:14" s="1" customFormat="1">
      <c r="D41387" s="32"/>
      <c r="G41387" s="32"/>
      <c r="I41387" s="7"/>
      <c r="J41387" s="7"/>
      <c r="K41387" s="7"/>
      <c r="N41387" s="7"/>
    </row>
    <row r="41388" spans="4:14" s="1" customFormat="1">
      <c r="D41388" s="32"/>
      <c r="G41388" s="32"/>
      <c r="I41388" s="7"/>
      <c r="J41388" s="7"/>
      <c r="K41388" s="7"/>
      <c r="N41388" s="7"/>
    </row>
    <row r="41389" spans="4:14" s="1" customFormat="1">
      <c r="D41389" s="32"/>
      <c r="G41389" s="32"/>
      <c r="I41389" s="7"/>
      <c r="J41389" s="7"/>
      <c r="K41389" s="7"/>
      <c r="N41389" s="7"/>
    </row>
    <row r="41390" spans="4:14" s="1" customFormat="1">
      <c r="D41390" s="32"/>
      <c r="G41390" s="32"/>
      <c r="I41390" s="7"/>
      <c r="J41390" s="7"/>
      <c r="K41390" s="7"/>
      <c r="N41390" s="7"/>
    </row>
    <row r="41391" spans="4:14" s="1" customFormat="1">
      <c r="D41391" s="32"/>
      <c r="G41391" s="32"/>
      <c r="I41391" s="7"/>
      <c r="J41391" s="7"/>
      <c r="K41391" s="7"/>
      <c r="N41391" s="7"/>
    </row>
    <row r="41392" spans="4:14" s="1" customFormat="1">
      <c r="D41392" s="32"/>
      <c r="G41392" s="32"/>
      <c r="I41392" s="7"/>
      <c r="J41392" s="7"/>
      <c r="K41392" s="7"/>
      <c r="N41392" s="7"/>
    </row>
    <row r="41393" spans="4:14" s="1" customFormat="1">
      <c r="D41393" s="32"/>
      <c r="G41393" s="32"/>
      <c r="I41393" s="7"/>
      <c r="J41393" s="7"/>
      <c r="K41393" s="7"/>
      <c r="N41393" s="7"/>
    </row>
    <row r="41394" spans="4:14" s="1" customFormat="1">
      <c r="D41394" s="32"/>
      <c r="G41394" s="32"/>
      <c r="I41394" s="7"/>
      <c r="J41394" s="7"/>
      <c r="K41394" s="7"/>
      <c r="N41394" s="7"/>
    </row>
    <row r="41395" spans="4:14" s="1" customFormat="1">
      <c r="D41395" s="32"/>
      <c r="G41395" s="32"/>
      <c r="I41395" s="7"/>
      <c r="J41395" s="7"/>
      <c r="K41395" s="7"/>
      <c r="N41395" s="7"/>
    </row>
    <row r="41396" spans="4:14" s="1" customFormat="1">
      <c r="D41396" s="32"/>
      <c r="G41396" s="32"/>
      <c r="I41396" s="7"/>
      <c r="J41396" s="7"/>
      <c r="K41396" s="7"/>
      <c r="N41396" s="7"/>
    </row>
    <row r="41397" spans="4:14" s="1" customFormat="1">
      <c r="D41397" s="32"/>
      <c r="G41397" s="32"/>
      <c r="I41397" s="7"/>
      <c r="J41397" s="7"/>
      <c r="K41397" s="7"/>
      <c r="N41397" s="7"/>
    </row>
    <row r="41398" spans="4:14" s="1" customFormat="1">
      <c r="D41398" s="32"/>
      <c r="G41398" s="32"/>
      <c r="I41398" s="7"/>
      <c r="J41398" s="7"/>
      <c r="K41398" s="7"/>
      <c r="N41398" s="7"/>
    </row>
    <row r="41399" spans="4:14" s="1" customFormat="1">
      <c r="D41399" s="32"/>
      <c r="G41399" s="32"/>
      <c r="I41399" s="7"/>
      <c r="J41399" s="7"/>
      <c r="K41399" s="7"/>
      <c r="N41399" s="7"/>
    </row>
    <row r="41400" spans="4:14" s="1" customFormat="1">
      <c r="D41400" s="32"/>
      <c r="G41400" s="32"/>
      <c r="I41400" s="7"/>
      <c r="J41400" s="7"/>
      <c r="K41400" s="7"/>
      <c r="N41400" s="7"/>
    </row>
    <row r="41401" spans="4:14" s="1" customFormat="1">
      <c r="D41401" s="32"/>
      <c r="G41401" s="32"/>
      <c r="I41401" s="7"/>
      <c r="J41401" s="7"/>
      <c r="K41401" s="7"/>
      <c r="N41401" s="7"/>
    </row>
    <row r="41402" spans="4:14" s="1" customFormat="1">
      <c r="D41402" s="32"/>
      <c r="G41402" s="32"/>
      <c r="I41402" s="7"/>
      <c r="J41402" s="7"/>
      <c r="K41402" s="7"/>
      <c r="N41402" s="7"/>
    </row>
    <row r="41403" spans="4:14" s="1" customFormat="1">
      <c r="D41403" s="32"/>
      <c r="G41403" s="32"/>
      <c r="I41403" s="7"/>
      <c r="J41403" s="7"/>
      <c r="K41403" s="7"/>
      <c r="N41403" s="7"/>
    </row>
    <row r="41404" spans="4:14" s="1" customFormat="1">
      <c r="D41404" s="32"/>
      <c r="G41404" s="32"/>
      <c r="I41404" s="7"/>
      <c r="J41404" s="7"/>
      <c r="K41404" s="7"/>
      <c r="N41404" s="7"/>
    </row>
    <row r="41405" spans="4:14" s="1" customFormat="1">
      <c r="D41405" s="32"/>
      <c r="G41405" s="32"/>
      <c r="I41405" s="7"/>
      <c r="J41405" s="7"/>
      <c r="K41405" s="7"/>
      <c r="N41405" s="7"/>
    </row>
    <row r="41406" spans="4:14" s="1" customFormat="1">
      <c r="D41406" s="32"/>
      <c r="G41406" s="32"/>
      <c r="I41406" s="7"/>
      <c r="J41406" s="7"/>
      <c r="K41406" s="7"/>
      <c r="N41406" s="7"/>
    </row>
    <row r="41407" spans="4:14" s="1" customFormat="1">
      <c r="D41407" s="32"/>
      <c r="G41407" s="32"/>
      <c r="I41407" s="7"/>
      <c r="J41407" s="7"/>
      <c r="K41407" s="7"/>
      <c r="N41407" s="7"/>
    </row>
    <row r="41408" spans="4:14" s="1" customFormat="1">
      <c r="D41408" s="32"/>
      <c r="G41408" s="32"/>
      <c r="I41408" s="7"/>
      <c r="J41408" s="7"/>
      <c r="K41408" s="7"/>
      <c r="N41408" s="7"/>
    </row>
    <row r="41409" spans="4:14" s="1" customFormat="1">
      <c r="D41409" s="32"/>
      <c r="G41409" s="32"/>
      <c r="I41409" s="7"/>
      <c r="J41409" s="7"/>
      <c r="K41409" s="7"/>
      <c r="N41409" s="7"/>
    </row>
    <row r="41410" spans="4:14" s="1" customFormat="1">
      <c r="D41410" s="32"/>
      <c r="G41410" s="32"/>
      <c r="I41410" s="7"/>
      <c r="J41410" s="7"/>
      <c r="K41410" s="7"/>
      <c r="N41410" s="7"/>
    </row>
    <row r="41411" spans="4:14" s="1" customFormat="1">
      <c r="D41411" s="32"/>
      <c r="G41411" s="32"/>
      <c r="I41411" s="7"/>
      <c r="J41411" s="7"/>
      <c r="K41411" s="7"/>
      <c r="N41411" s="7"/>
    </row>
    <row r="41412" spans="4:14" s="1" customFormat="1">
      <c r="D41412" s="32"/>
      <c r="G41412" s="32"/>
      <c r="I41412" s="7"/>
      <c r="J41412" s="7"/>
      <c r="K41412" s="7"/>
      <c r="N41412" s="7"/>
    </row>
    <row r="41413" spans="4:14" s="1" customFormat="1">
      <c r="D41413" s="32"/>
      <c r="G41413" s="32"/>
      <c r="I41413" s="7"/>
      <c r="J41413" s="7"/>
      <c r="K41413" s="7"/>
      <c r="N41413" s="7"/>
    </row>
    <row r="41414" spans="4:14" s="1" customFormat="1">
      <c r="D41414" s="32"/>
      <c r="G41414" s="32"/>
      <c r="I41414" s="7"/>
      <c r="J41414" s="7"/>
      <c r="K41414" s="7"/>
      <c r="N41414" s="7"/>
    </row>
    <row r="41415" spans="4:14" s="1" customFormat="1">
      <c r="D41415" s="32"/>
      <c r="G41415" s="32"/>
      <c r="I41415" s="7"/>
      <c r="J41415" s="7"/>
      <c r="K41415" s="7"/>
      <c r="N41415" s="7"/>
    </row>
    <row r="41416" spans="4:14" s="1" customFormat="1">
      <c r="D41416" s="32"/>
      <c r="G41416" s="32"/>
      <c r="I41416" s="7"/>
      <c r="J41416" s="7"/>
      <c r="K41416" s="7"/>
      <c r="N41416" s="7"/>
    </row>
    <row r="41417" spans="4:14" s="1" customFormat="1">
      <c r="D41417" s="32"/>
      <c r="G41417" s="32"/>
      <c r="I41417" s="7"/>
      <c r="J41417" s="7"/>
      <c r="K41417" s="7"/>
      <c r="N41417" s="7"/>
    </row>
    <row r="41418" spans="4:14" s="1" customFormat="1">
      <c r="D41418" s="32"/>
      <c r="G41418" s="32"/>
      <c r="I41418" s="7"/>
      <c r="J41418" s="7"/>
      <c r="K41418" s="7"/>
      <c r="N41418" s="7"/>
    </row>
    <row r="41419" spans="4:14" s="1" customFormat="1">
      <c r="D41419" s="32"/>
      <c r="G41419" s="32"/>
      <c r="I41419" s="7"/>
      <c r="J41419" s="7"/>
      <c r="K41419" s="7"/>
      <c r="N41419" s="7"/>
    </row>
    <row r="41420" spans="4:14" s="1" customFormat="1">
      <c r="D41420" s="32"/>
      <c r="G41420" s="32"/>
      <c r="I41420" s="7"/>
      <c r="J41420" s="7"/>
      <c r="K41420" s="7"/>
      <c r="N41420" s="7"/>
    </row>
    <row r="41421" spans="4:14" s="1" customFormat="1">
      <c r="D41421" s="32"/>
      <c r="G41421" s="32"/>
      <c r="I41421" s="7"/>
      <c r="J41421" s="7"/>
      <c r="K41421" s="7"/>
      <c r="N41421" s="7"/>
    </row>
    <row r="41422" spans="4:14" s="1" customFormat="1">
      <c r="D41422" s="32"/>
      <c r="G41422" s="32"/>
      <c r="I41422" s="7"/>
      <c r="J41422" s="7"/>
      <c r="K41422" s="7"/>
      <c r="N41422" s="7"/>
    </row>
    <row r="41423" spans="4:14" s="1" customFormat="1">
      <c r="D41423" s="32"/>
      <c r="G41423" s="32"/>
      <c r="I41423" s="7"/>
      <c r="J41423" s="7"/>
      <c r="K41423" s="7"/>
      <c r="N41423" s="7"/>
    </row>
    <row r="41424" spans="4:14" s="1" customFormat="1">
      <c r="D41424" s="32"/>
      <c r="G41424" s="32"/>
      <c r="I41424" s="7"/>
      <c r="J41424" s="7"/>
      <c r="K41424" s="7"/>
      <c r="N41424" s="7"/>
    </row>
    <row r="41425" spans="4:14" s="1" customFormat="1">
      <c r="D41425" s="32"/>
      <c r="G41425" s="32"/>
      <c r="I41425" s="7"/>
      <c r="J41425" s="7"/>
      <c r="K41425" s="7"/>
      <c r="N41425" s="7"/>
    </row>
    <row r="41426" spans="4:14" s="1" customFormat="1">
      <c r="D41426" s="32"/>
      <c r="G41426" s="32"/>
      <c r="I41426" s="7"/>
      <c r="J41426" s="7"/>
      <c r="K41426" s="7"/>
      <c r="N41426" s="7"/>
    </row>
    <row r="41427" spans="4:14" s="1" customFormat="1">
      <c r="D41427" s="32"/>
      <c r="G41427" s="32"/>
      <c r="I41427" s="7"/>
      <c r="J41427" s="7"/>
      <c r="K41427" s="7"/>
      <c r="N41427" s="7"/>
    </row>
    <row r="41428" spans="4:14" s="1" customFormat="1">
      <c r="D41428" s="32"/>
      <c r="G41428" s="32"/>
      <c r="I41428" s="7"/>
      <c r="J41428" s="7"/>
      <c r="K41428" s="7"/>
      <c r="N41428" s="7"/>
    </row>
    <row r="41429" spans="4:14" s="1" customFormat="1">
      <c r="D41429" s="32"/>
      <c r="G41429" s="32"/>
      <c r="I41429" s="7"/>
      <c r="J41429" s="7"/>
      <c r="K41429" s="7"/>
      <c r="N41429" s="7"/>
    </row>
    <row r="41430" spans="4:14" s="1" customFormat="1">
      <c r="D41430" s="32"/>
      <c r="G41430" s="32"/>
      <c r="I41430" s="7"/>
      <c r="J41430" s="7"/>
      <c r="K41430" s="7"/>
      <c r="N41430" s="7"/>
    </row>
    <row r="41431" spans="4:14" s="1" customFormat="1">
      <c r="D41431" s="32"/>
      <c r="G41431" s="32"/>
      <c r="I41431" s="7"/>
      <c r="J41431" s="7"/>
      <c r="K41431" s="7"/>
      <c r="N41431" s="7"/>
    </row>
    <row r="41432" spans="4:14" s="1" customFormat="1">
      <c r="D41432" s="32"/>
      <c r="G41432" s="32"/>
      <c r="I41432" s="7"/>
      <c r="J41432" s="7"/>
      <c r="K41432" s="7"/>
      <c r="N41432" s="7"/>
    </row>
    <row r="41433" spans="4:14" s="1" customFormat="1">
      <c r="D41433" s="32"/>
      <c r="G41433" s="32"/>
      <c r="I41433" s="7"/>
      <c r="J41433" s="7"/>
      <c r="K41433" s="7"/>
      <c r="N41433" s="7"/>
    </row>
    <row r="41434" spans="4:14" s="1" customFormat="1">
      <c r="D41434" s="32"/>
      <c r="G41434" s="32"/>
      <c r="I41434" s="7"/>
      <c r="J41434" s="7"/>
      <c r="K41434" s="7"/>
      <c r="N41434" s="7"/>
    </row>
    <row r="41435" spans="4:14" s="1" customFormat="1">
      <c r="D41435" s="32"/>
      <c r="G41435" s="32"/>
      <c r="I41435" s="7"/>
      <c r="J41435" s="7"/>
      <c r="K41435" s="7"/>
      <c r="N41435" s="7"/>
    </row>
    <row r="41436" spans="4:14" s="1" customFormat="1">
      <c r="D41436" s="32"/>
      <c r="G41436" s="32"/>
      <c r="I41436" s="7"/>
      <c r="J41436" s="7"/>
      <c r="K41436" s="7"/>
      <c r="N41436" s="7"/>
    </row>
    <row r="41437" spans="4:14" s="1" customFormat="1">
      <c r="D41437" s="32"/>
      <c r="G41437" s="32"/>
      <c r="I41437" s="7"/>
      <c r="J41437" s="7"/>
      <c r="K41437" s="7"/>
      <c r="N41437" s="7"/>
    </row>
    <row r="41438" spans="4:14" s="1" customFormat="1">
      <c r="D41438" s="32"/>
      <c r="G41438" s="32"/>
      <c r="I41438" s="7"/>
      <c r="J41438" s="7"/>
      <c r="K41438" s="7"/>
      <c r="N41438" s="7"/>
    </row>
    <row r="41439" spans="4:14" s="1" customFormat="1">
      <c r="D41439" s="32"/>
      <c r="G41439" s="32"/>
      <c r="I41439" s="7"/>
      <c r="J41439" s="7"/>
      <c r="K41439" s="7"/>
      <c r="N41439" s="7"/>
    </row>
    <row r="41440" spans="4:14" s="1" customFormat="1">
      <c r="D41440" s="32"/>
      <c r="G41440" s="32"/>
      <c r="I41440" s="7"/>
      <c r="J41440" s="7"/>
      <c r="K41440" s="7"/>
      <c r="N41440" s="7"/>
    </row>
    <row r="41441" spans="4:14" s="1" customFormat="1">
      <c r="D41441" s="32"/>
      <c r="G41441" s="32"/>
      <c r="I41441" s="7"/>
      <c r="J41441" s="7"/>
      <c r="K41441" s="7"/>
      <c r="N41441" s="7"/>
    </row>
    <row r="41442" spans="4:14" s="1" customFormat="1">
      <c r="D41442" s="32"/>
      <c r="G41442" s="32"/>
      <c r="I41442" s="7"/>
      <c r="J41442" s="7"/>
      <c r="K41442" s="7"/>
      <c r="N41442" s="7"/>
    </row>
    <row r="41443" spans="4:14" s="1" customFormat="1">
      <c r="D41443" s="32"/>
      <c r="G41443" s="32"/>
      <c r="I41443" s="7"/>
      <c r="J41443" s="7"/>
      <c r="K41443" s="7"/>
      <c r="N41443" s="7"/>
    </row>
    <row r="41444" spans="4:14" s="1" customFormat="1">
      <c r="D41444" s="32"/>
      <c r="G41444" s="32"/>
      <c r="I41444" s="7"/>
      <c r="J41444" s="7"/>
      <c r="K41444" s="7"/>
      <c r="N41444" s="7"/>
    </row>
    <row r="41445" spans="4:14" s="1" customFormat="1">
      <c r="D41445" s="32"/>
      <c r="G41445" s="32"/>
      <c r="I41445" s="7"/>
      <c r="J41445" s="7"/>
      <c r="K41445" s="7"/>
      <c r="N41445" s="7"/>
    </row>
    <row r="41446" spans="4:14" s="1" customFormat="1">
      <c r="D41446" s="32"/>
      <c r="G41446" s="32"/>
      <c r="I41446" s="7"/>
      <c r="J41446" s="7"/>
      <c r="K41446" s="7"/>
      <c r="N41446" s="7"/>
    </row>
    <row r="41447" spans="4:14" s="1" customFormat="1">
      <c r="D41447" s="32"/>
      <c r="G41447" s="32"/>
      <c r="I41447" s="7"/>
      <c r="J41447" s="7"/>
      <c r="K41447" s="7"/>
      <c r="N41447" s="7"/>
    </row>
    <row r="41448" spans="4:14" s="1" customFormat="1">
      <c r="D41448" s="32"/>
      <c r="G41448" s="32"/>
      <c r="I41448" s="7"/>
      <c r="J41448" s="7"/>
      <c r="K41448" s="7"/>
      <c r="N41448" s="7"/>
    </row>
    <row r="41449" spans="4:14" s="1" customFormat="1">
      <c r="D41449" s="32"/>
      <c r="G41449" s="32"/>
      <c r="I41449" s="7"/>
      <c r="J41449" s="7"/>
      <c r="K41449" s="7"/>
      <c r="N41449" s="7"/>
    </row>
    <row r="41450" spans="4:14" s="1" customFormat="1">
      <c r="D41450" s="32"/>
      <c r="G41450" s="32"/>
      <c r="I41450" s="7"/>
      <c r="J41450" s="7"/>
      <c r="K41450" s="7"/>
      <c r="N41450" s="7"/>
    </row>
    <row r="41451" spans="4:14" s="1" customFormat="1">
      <c r="D41451" s="32"/>
      <c r="G41451" s="32"/>
      <c r="I41451" s="7"/>
      <c r="J41451" s="7"/>
      <c r="K41451" s="7"/>
      <c r="N41451" s="7"/>
    </row>
    <row r="41452" spans="4:14" s="1" customFormat="1">
      <c r="D41452" s="32"/>
      <c r="G41452" s="32"/>
      <c r="I41452" s="7"/>
      <c r="J41452" s="7"/>
      <c r="K41452" s="7"/>
      <c r="N41452" s="7"/>
    </row>
    <row r="41453" spans="4:14" s="1" customFormat="1">
      <c r="D41453" s="32"/>
      <c r="G41453" s="32"/>
      <c r="I41453" s="7"/>
      <c r="J41453" s="7"/>
      <c r="K41453" s="7"/>
      <c r="N41453" s="7"/>
    </row>
    <row r="41454" spans="4:14" s="1" customFormat="1">
      <c r="D41454" s="32"/>
      <c r="G41454" s="32"/>
      <c r="I41454" s="7"/>
      <c r="J41454" s="7"/>
      <c r="K41454" s="7"/>
      <c r="N41454" s="7"/>
    </row>
    <row r="41455" spans="4:14" s="1" customFormat="1">
      <c r="D41455" s="32"/>
      <c r="G41455" s="32"/>
      <c r="I41455" s="7"/>
      <c r="J41455" s="7"/>
      <c r="K41455" s="7"/>
      <c r="N41455" s="7"/>
    </row>
    <row r="41456" spans="4:14" s="1" customFormat="1">
      <c r="D41456" s="32"/>
      <c r="G41456" s="32"/>
      <c r="I41456" s="7"/>
      <c r="J41456" s="7"/>
      <c r="K41456" s="7"/>
      <c r="N41456" s="7"/>
    </row>
    <row r="41457" spans="4:14" s="1" customFormat="1">
      <c r="D41457" s="32"/>
      <c r="G41457" s="32"/>
      <c r="I41457" s="7"/>
      <c r="J41457" s="7"/>
      <c r="K41457" s="7"/>
      <c r="N41457" s="7"/>
    </row>
    <row r="41458" spans="4:14" s="1" customFormat="1">
      <c r="D41458" s="32"/>
      <c r="G41458" s="32"/>
      <c r="I41458" s="7"/>
      <c r="J41458" s="7"/>
      <c r="K41458" s="7"/>
      <c r="N41458" s="7"/>
    </row>
    <row r="41459" spans="4:14" s="1" customFormat="1">
      <c r="D41459" s="32"/>
      <c r="G41459" s="32"/>
      <c r="I41459" s="7"/>
      <c r="J41459" s="7"/>
      <c r="K41459" s="7"/>
      <c r="N41459" s="7"/>
    </row>
    <row r="41460" spans="4:14" s="1" customFormat="1">
      <c r="D41460" s="32"/>
      <c r="G41460" s="32"/>
      <c r="I41460" s="7"/>
      <c r="J41460" s="7"/>
      <c r="K41460" s="7"/>
      <c r="N41460" s="7"/>
    </row>
    <row r="41461" spans="4:14" s="1" customFormat="1">
      <c r="D41461" s="32"/>
      <c r="G41461" s="32"/>
      <c r="I41461" s="7"/>
      <c r="J41461" s="7"/>
      <c r="K41461" s="7"/>
      <c r="N41461" s="7"/>
    </row>
    <row r="41462" spans="4:14" s="1" customFormat="1">
      <c r="D41462" s="32"/>
      <c r="G41462" s="32"/>
      <c r="I41462" s="7"/>
      <c r="J41462" s="7"/>
      <c r="K41462" s="7"/>
      <c r="N41462" s="7"/>
    </row>
    <row r="41463" spans="4:14" s="1" customFormat="1">
      <c r="D41463" s="32"/>
      <c r="G41463" s="32"/>
      <c r="I41463" s="7"/>
      <c r="J41463" s="7"/>
      <c r="K41463" s="7"/>
      <c r="N41463" s="7"/>
    </row>
    <row r="41464" spans="4:14" s="1" customFormat="1">
      <c r="D41464" s="32"/>
      <c r="G41464" s="32"/>
      <c r="I41464" s="7"/>
      <c r="J41464" s="7"/>
      <c r="K41464" s="7"/>
      <c r="N41464" s="7"/>
    </row>
    <row r="41465" spans="4:14" s="1" customFormat="1">
      <c r="D41465" s="32"/>
      <c r="G41465" s="32"/>
      <c r="I41465" s="7"/>
      <c r="J41465" s="7"/>
      <c r="K41465" s="7"/>
      <c r="N41465" s="7"/>
    </row>
    <row r="41466" spans="4:14" s="1" customFormat="1">
      <c r="D41466" s="32"/>
      <c r="G41466" s="32"/>
      <c r="I41466" s="7"/>
      <c r="J41466" s="7"/>
      <c r="K41466" s="7"/>
      <c r="N41466" s="7"/>
    </row>
    <row r="41467" spans="4:14" s="1" customFormat="1">
      <c r="D41467" s="32"/>
      <c r="G41467" s="32"/>
      <c r="I41467" s="7"/>
      <c r="J41467" s="7"/>
      <c r="K41467" s="7"/>
      <c r="N41467" s="7"/>
    </row>
    <row r="41468" spans="4:14" s="1" customFormat="1">
      <c r="D41468" s="32"/>
      <c r="G41468" s="32"/>
      <c r="I41468" s="7"/>
      <c r="J41468" s="7"/>
      <c r="K41468" s="7"/>
      <c r="N41468" s="7"/>
    </row>
    <row r="41469" spans="4:14" s="1" customFormat="1">
      <c r="D41469" s="32"/>
      <c r="G41469" s="32"/>
      <c r="I41469" s="7"/>
      <c r="J41469" s="7"/>
      <c r="K41469" s="7"/>
      <c r="N41469" s="7"/>
    </row>
    <row r="41470" spans="4:14" s="1" customFormat="1">
      <c r="D41470" s="32"/>
      <c r="G41470" s="32"/>
      <c r="I41470" s="7"/>
      <c r="J41470" s="7"/>
      <c r="K41470" s="7"/>
      <c r="N41470" s="7"/>
    </row>
    <row r="41471" spans="4:14" s="1" customFormat="1">
      <c r="D41471" s="32"/>
      <c r="G41471" s="32"/>
      <c r="I41471" s="7"/>
      <c r="J41471" s="7"/>
      <c r="K41471" s="7"/>
      <c r="N41471" s="7"/>
    </row>
    <row r="41472" spans="4:14" s="1" customFormat="1">
      <c r="D41472" s="32"/>
      <c r="G41472" s="32"/>
      <c r="I41472" s="7"/>
      <c r="J41472" s="7"/>
      <c r="K41472" s="7"/>
      <c r="N41472" s="7"/>
    </row>
    <row r="41473" spans="4:14" s="1" customFormat="1">
      <c r="D41473" s="32"/>
      <c r="G41473" s="32"/>
      <c r="I41473" s="7"/>
      <c r="J41473" s="7"/>
      <c r="K41473" s="7"/>
      <c r="N41473" s="7"/>
    </row>
    <row r="41474" spans="4:14" s="1" customFormat="1">
      <c r="D41474" s="32"/>
      <c r="G41474" s="32"/>
      <c r="I41474" s="7"/>
      <c r="J41474" s="7"/>
      <c r="K41474" s="7"/>
      <c r="N41474" s="7"/>
    </row>
    <row r="41475" spans="4:14" s="1" customFormat="1">
      <c r="D41475" s="32"/>
      <c r="G41475" s="32"/>
      <c r="I41475" s="7"/>
      <c r="J41475" s="7"/>
      <c r="K41475" s="7"/>
      <c r="N41475" s="7"/>
    </row>
    <row r="41476" spans="4:14" s="1" customFormat="1">
      <c r="D41476" s="32"/>
      <c r="G41476" s="32"/>
      <c r="I41476" s="7"/>
      <c r="J41476" s="7"/>
      <c r="K41476" s="7"/>
      <c r="N41476" s="7"/>
    </row>
    <row r="41477" spans="4:14" s="1" customFormat="1">
      <c r="D41477" s="32"/>
      <c r="G41477" s="32"/>
      <c r="I41477" s="7"/>
      <c r="J41477" s="7"/>
      <c r="K41477" s="7"/>
      <c r="N41477" s="7"/>
    </row>
    <row r="41478" spans="4:14" s="1" customFormat="1">
      <c r="D41478" s="32"/>
      <c r="G41478" s="32"/>
      <c r="I41478" s="7"/>
      <c r="J41478" s="7"/>
      <c r="K41478" s="7"/>
      <c r="N41478" s="7"/>
    </row>
    <row r="41479" spans="4:14" s="1" customFormat="1">
      <c r="D41479" s="32"/>
      <c r="G41479" s="32"/>
      <c r="I41479" s="7"/>
      <c r="J41479" s="7"/>
      <c r="K41479" s="7"/>
      <c r="N41479" s="7"/>
    </row>
    <row r="41480" spans="4:14" s="1" customFormat="1">
      <c r="D41480" s="32"/>
      <c r="G41480" s="32"/>
      <c r="I41480" s="7"/>
      <c r="J41480" s="7"/>
      <c r="K41480" s="7"/>
      <c r="N41480" s="7"/>
    </row>
    <row r="41481" spans="4:14" s="1" customFormat="1">
      <c r="D41481" s="32"/>
      <c r="G41481" s="32"/>
      <c r="I41481" s="7"/>
      <c r="J41481" s="7"/>
      <c r="K41481" s="7"/>
      <c r="N41481" s="7"/>
    </row>
    <row r="41482" spans="4:14" s="1" customFormat="1">
      <c r="D41482" s="32"/>
      <c r="G41482" s="32"/>
      <c r="I41482" s="7"/>
      <c r="J41482" s="7"/>
      <c r="K41482" s="7"/>
      <c r="N41482" s="7"/>
    </row>
    <row r="41483" spans="4:14" s="1" customFormat="1">
      <c r="D41483" s="32"/>
      <c r="G41483" s="32"/>
      <c r="I41483" s="7"/>
      <c r="J41483" s="7"/>
      <c r="K41483" s="7"/>
      <c r="N41483" s="7"/>
    </row>
    <row r="41484" spans="4:14" s="1" customFormat="1">
      <c r="D41484" s="32"/>
      <c r="G41484" s="32"/>
      <c r="I41484" s="7"/>
      <c r="J41484" s="7"/>
      <c r="K41484" s="7"/>
      <c r="N41484" s="7"/>
    </row>
    <row r="41485" spans="4:14" s="1" customFormat="1">
      <c r="D41485" s="32"/>
      <c r="G41485" s="32"/>
      <c r="I41485" s="7"/>
      <c r="J41485" s="7"/>
      <c r="K41485" s="7"/>
      <c r="N41485" s="7"/>
    </row>
    <row r="41486" spans="4:14" s="1" customFormat="1">
      <c r="D41486" s="32"/>
      <c r="G41486" s="32"/>
      <c r="I41486" s="7"/>
      <c r="J41486" s="7"/>
      <c r="K41486" s="7"/>
      <c r="N41486" s="7"/>
    </row>
    <row r="41487" spans="4:14" s="1" customFormat="1">
      <c r="D41487" s="32"/>
      <c r="G41487" s="32"/>
      <c r="I41487" s="7"/>
      <c r="J41487" s="7"/>
      <c r="K41487" s="7"/>
      <c r="N41487" s="7"/>
    </row>
    <row r="41488" spans="4:14" s="1" customFormat="1">
      <c r="D41488" s="32"/>
      <c r="G41488" s="32"/>
      <c r="I41488" s="7"/>
      <c r="J41488" s="7"/>
      <c r="K41488" s="7"/>
      <c r="N41488" s="7"/>
    </row>
    <row r="41489" spans="4:14" s="1" customFormat="1">
      <c r="D41489" s="32"/>
      <c r="G41489" s="32"/>
      <c r="I41489" s="7"/>
      <c r="J41489" s="7"/>
      <c r="K41489" s="7"/>
      <c r="N41489" s="7"/>
    </row>
    <row r="41490" spans="4:14" s="1" customFormat="1">
      <c r="D41490" s="32"/>
      <c r="G41490" s="32"/>
      <c r="I41490" s="7"/>
      <c r="J41490" s="7"/>
      <c r="K41490" s="7"/>
      <c r="N41490" s="7"/>
    </row>
    <row r="41491" spans="4:14" s="1" customFormat="1">
      <c r="D41491" s="32"/>
      <c r="G41491" s="32"/>
      <c r="I41491" s="7"/>
      <c r="J41491" s="7"/>
      <c r="K41491" s="7"/>
      <c r="N41491" s="7"/>
    </row>
    <row r="41492" spans="4:14" s="1" customFormat="1">
      <c r="D41492" s="32"/>
      <c r="G41492" s="32"/>
      <c r="I41492" s="7"/>
      <c r="J41492" s="7"/>
      <c r="K41492" s="7"/>
      <c r="N41492" s="7"/>
    </row>
    <row r="41493" spans="4:14" s="1" customFormat="1">
      <c r="D41493" s="32"/>
      <c r="G41493" s="32"/>
      <c r="I41493" s="7"/>
      <c r="J41493" s="7"/>
      <c r="K41493" s="7"/>
      <c r="N41493" s="7"/>
    </row>
    <row r="41494" spans="4:14" s="1" customFormat="1">
      <c r="D41494" s="32"/>
      <c r="G41494" s="32"/>
      <c r="I41494" s="7"/>
      <c r="J41494" s="7"/>
      <c r="K41494" s="7"/>
      <c r="N41494" s="7"/>
    </row>
    <row r="41495" spans="4:14" s="1" customFormat="1">
      <c r="D41495" s="32"/>
      <c r="G41495" s="32"/>
      <c r="I41495" s="7"/>
      <c r="J41495" s="7"/>
      <c r="K41495" s="7"/>
      <c r="N41495" s="7"/>
    </row>
    <row r="41496" spans="4:14" s="1" customFormat="1">
      <c r="D41496" s="32"/>
      <c r="G41496" s="32"/>
      <c r="I41496" s="7"/>
      <c r="J41496" s="7"/>
      <c r="K41496" s="7"/>
      <c r="N41496" s="7"/>
    </row>
    <row r="41497" spans="4:14" s="1" customFormat="1">
      <c r="D41497" s="32"/>
      <c r="G41497" s="32"/>
      <c r="I41497" s="7"/>
      <c r="J41497" s="7"/>
      <c r="K41497" s="7"/>
      <c r="N41497" s="7"/>
    </row>
    <row r="41498" spans="4:14" s="1" customFormat="1">
      <c r="D41498" s="32"/>
      <c r="G41498" s="32"/>
      <c r="I41498" s="7"/>
      <c r="J41498" s="7"/>
      <c r="K41498" s="7"/>
      <c r="N41498" s="7"/>
    </row>
    <row r="41499" spans="4:14" s="1" customFormat="1">
      <c r="D41499" s="32"/>
      <c r="G41499" s="32"/>
      <c r="I41499" s="7"/>
      <c r="J41499" s="7"/>
      <c r="K41499" s="7"/>
      <c r="N41499" s="7"/>
    </row>
    <row r="41500" spans="4:14" s="1" customFormat="1">
      <c r="D41500" s="32"/>
      <c r="G41500" s="32"/>
      <c r="I41500" s="7"/>
      <c r="J41500" s="7"/>
      <c r="K41500" s="7"/>
      <c r="N41500" s="7"/>
    </row>
    <row r="41501" spans="4:14" s="1" customFormat="1">
      <c r="D41501" s="32"/>
      <c r="G41501" s="32"/>
      <c r="I41501" s="7"/>
      <c r="J41501" s="7"/>
      <c r="K41501" s="7"/>
      <c r="N41501" s="7"/>
    </row>
    <row r="41502" spans="4:14" s="1" customFormat="1">
      <c r="D41502" s="32"/>
      <c r="G41502" s="32"/>
      <c r="I41502" s="7"/>
      <c r="J41502" s="7"/>
      <c r="K41502" s="7"/>
      <c r="N41502" s="7"/>
    </row>
    <row r="41503" spans="4:14" s="1" customFormat="1">
      <c r="D41503" s="32"/>
      <c r="G41503" s="32"/>
      <c r="I41503" s="7"/>
      <c r="J41503" s="7"/>
      <c r="K41503" s="7"/>
      <c r="N41503" s="7"/>
    </row>
    <row r="41504" spans="4:14" s="1" customFormat="1">
      <c r="D41504" s="32"/>
      <c r="G41504" s="32"/>
      <c r="I41504" s="7"/>
      <c r="J41504" s="7"/>
      <c r="K41504" s="7"/>
      <c r="N41504" s="7"/>
    </row>
    <row r="41505" spans="4:14" s="1" customFormat="1">
      <c r="D41505" s="32"/>
      <c r="G41505" s="32"/>
      <c r="I41505" s="7"/>
      <c r="J41505" s="7"/>
      <c r="K41505" s="7"/>
      <c r="N41505" s="7"/>
    </row>
    <row r="41506" spans="4:14" s="1" customFormat="1">
      <c r="D41506" s="32"/>
      <c r="G41506" s="32"/>
      <c r="I41506" s="7"/>
      <c r="J41506" s="7"/>
      <c r="K41506" s="7"/>
      <c r="N41506" s="7"/>
    </row>
    <row r="41507" spans="4:14" s="1" customFormat="1">
      <c r="D41507" s="32"/>
      <c r="G41507" s="32"/>
      <c r="I41507" s="7"/>
      <c r="J41507" s="7"/>
      <c r="K41507" s="7"/>
      <c r="N41507" s="7"/>
    </row>
    <row r="41508" spans="4:14" s="1" customFormat="1">
      <c r="D41508" s="32"/>
      <c r="G41508" s="32"/>
      <c r="I41508" s="7"/>
      <c r="J41508" s="7"/>
      <c r="K41508" s="7"/>
      <c r="N41508" s="7"/>
    </row>
    <row r="41509" spans="4:14" s="1" customFormat="1">
      <c r="D41509" s="32"/>
      <c r="G41509" s="32"/>
      <c r="I41509" s="7"/>
      <c r="J41509" s="7"/>
      <c r="K41509" s="7"/>
      <c r="N41509" s="7"/>
    </row>
    <row r="41510" spans="4:14" s="1" customFormat="1">
      <c r="D41510" s="32"/>
      <c r="G41510" s="32"/>
      <c r="I41510" s="7"/>
      <c r="J41510" s="7"/>
      <c r="K41510" s="7"/>
      <c r="N41510" s="7"/>
    </row>
    <row r="41511" spans="4:14" s="1" customFormat="1">
      <c r="D41511" s="32"/>
      <c r="G41511" s="32"/>
      <c r="I41511" s="7"/>
      <c r="J41511" s="7"/>
      <c r="K41511" s="7"/>
      <c r="N41511" s="7"/>
    </row>
    <row r="41512" spans="4:14" s="1" customFormat="1">
      <c r="D41512" s="32"/>
      <c r="G41512" s="32"/>
      <c r="I41512" s="7"/>
      <c r="J41512" s="7"/>
      <c r="K41512" s="7"/>
      <c r="N41512" s="7"/>
    </row>
    <row r="41513" spans="4:14" s="1" customFormat="1">
      <c r="D41513" s="32"/>
      <c r="G41513" s="32"/>
      <c r="I41513" s="7"/>
      <c r="J41513" s="7"/>
      <c r="K41513" s="7"/>
      <c r="N41513" s="7"/>
    </row>
    <row r="41514" spans="4:14" s="1" customFormat="1">
      <c r="D41514" s="32"/>
      <c r="G41514" s="32"/>
      <c r="I41514" s="7"/>
      <c r="J41514" s="7"/>
      <c r="K41514" s="7"/>
      <c r="N41514" s="7"/>
    </row>
    <row r="41515" spans="4:14" s="1" customFormat="1">
      <c r="D41515" s="32"/>
      <c r="G41515" s="32"/>
      <c r="I41515" s="7"/>
      <c r="J41515" s="7"/>
      <c r="K41515" s="7"/>
      <c r="N41515" s="7"/>
    </row>
    <row r="41516" spans="4:14" s="1" customFormat="1">
      <c r="D41516" s="32"/>
      <c r="G41516" s="32"/>
      <c r="I41516" s="7"/>
      <c r="J41516" s="7"/>
      <c r="K41516" s="7"/>
      <c r="N41516" s="7"/>
    </row>
    <row r="41517" spans="4:14" s="1" customFormat="1">
      <c r="D41517" s="32"/>
      <c r="G41517" s="32"/>
      <c r="I41517" s="7"/>
      <c r="J41517" s="7"/>
      <c r="K41517" s="7"/>
      <c r="N41517" s="7"/>
    </row>
    <row r="41518" spans="4:14" s="1" customFormat="1">
      <c r="D41518" s="32"/>
      <c r="G41518" s="32"/>
      <c r="I41518" s="7"/>
      <c r="J41518" s="7"/>
      <c r="K41518" s="7"/>
      <c r="N41518" s="7"/>
    </row>
    <row r="41519" spans="4:14" s="1" customFormat="1">
      <c r="D41519" s="32"/>
      <c r="G41519" s="32"/>
      <c r="I41519" s="7"/>
      <c r="J41519" s="7"/>
      <c r="K41519" s="7"/>
      <c r="N41519" s="7"/>
    </row>
    <row r="41520" spans="4:14" s="1" customFormat="1">
      <c r="D41520" s="32"/>
      <c r="G41520" s="32"/>
      <c r="I41520" s="7"/>
      <c r="J41520" s="7"/>
      <c r="K41520" s="7"/>
      <c r="N41520" s="7"/>
    </row>
    <row r="41521" spans="4:14" s="1" customFormat="1">
      <c r="D41521" s="32"/>
      <c r="G41521" s="32"/>
      <c r="I41521" s="7"/>
      <c r="J41521" s="7"/>
      <c r="K41521" s="7"/>
      <c r="N41521" s="7"/>
    </row>
    <row r="41522" spans="4:14" s="1" customFormat="1">
      <c r="D41522" s="32"/>
      <c r="G41522" s="32"/>
      <c r="I41522" s="7"/>
      <c r="J41522" s="7"/>
      <c r="K41522" s="7"/>
      <c r="N41522" s="7"/>
    </row>
    <row r="41523" spans="4:14" s="1" customFormat="1">
      <c r="D41523" s="32"/>
      <c r="G41523" s="32"/>
      <c r="I41523" s="7"/>
      <c r="J41523" s="7"/>
      <c r="K41523" s="7"/>
      <c r="N41523" s="7"/>
    </row>
    <row r="41524" spans="4:14" s="1" customFormat="1">
      <c r="D41524" s="32"/>
      <c r="G41524" s="32"/>
      <c r="I41524" s="7"/>
      <c r="J41524" s="7"/>
      <c r="K41524" s="7"/>
      <c r="N41524" s="7"/>
    </row>
    <row r="41525" spans="4:14" s="1" customFormat="1">
      <c r="D41525" s="32"/>
      <c r="G41525" s="32"/>
      <c r="I41525" s="7"/>
      <c r="J41525" s="7"/>
      <c r="K41525" s="7"/>
      <c r="N41525" s="7"/>
    </row>
    <row r="41526" spans="4:14" s="1" customFormat="1">
      <c r="D41526" s="32"/>
      <c r="G41526" s="32"/>
      <c r="I41526" s="7"/>
      <c r="J41526" s="7"/>
      <c r="K41526" s="7"/>
      <c r="N41526" s="7"/>
    </row>
    <row r="41527" spans="4:14" s="1" customFormat="1">
      <c r="D41527" s="32"/>
      <c r="G41527" s="32"/>
      <c r="I41527" s="7"/>
      <c r="J41527" s="7"/>
      <c r="K41527" s="7"/>
      <c r="N41527" s="7"/>
    </row>
    <row r="41528" spans="4:14" s="1" customFormat="1">
      <c r="D41528" s="32"/>
      <c r="G41528" s="32"/>
      <c r="I41528" s="7"/>
      <c r="J41528" s="7"/>
      <c r="K41528" s="7"/>
      <c r="N41528" s="7"/>
    </row>
    <row r="41529" spans="4:14" s="1" customFormat="1">
      <c r="D41529" s="32"/>
      <c r="G41529" s="32"/>
      <c r="I41529" s="7"/>
      <c r="J41529" s="7"/>
      <c r="K41529" s="7"/>
      <c r="N41529" s="7"/>
    </row>
    <row r="41530" spans="4:14" s="1" customFormat="1">
      <c r="D41530" s="32"/>
      <c r="G41530" s="32"/>
      <c r="I41530" s="7"/>
      <c r="J41530" s="7"/>
      <c r="K41530" s="7"/>
      <c r="N41530" s="7"/>
    </row>
    <row r="41531" spans="4:14" s="1" customFormat="1">
      <c r="D41531" s="32"/>
      <c r="G41531" s="32"/>
      <c r="I41531" s="7"/>
      <c r="J41531" s="7"/>
      <c r="K41531" s="7"/>
      <c r="N41531" s="7"/>
    </row>
    <row r="41532" spans="4:14" s="1" customFormat="1">
      <c r="D41532" s="32"/>
      <c r="G41532" s="32"/>
      <c r="I41532" s="7"/>
      <c r="J41532" s="7"/>
      <c r="K41532" s="7"/>
      <c r="N41532" s="7"/>
    </row>
    <row r="41533" spans="4:14" s="1" customFormat="1">
      <c r="D41533" s="32"/>
      <c r="G41533" s="32"/>
      <c r="I41533" s="7"/>
      <c r="J41533" s="7"/>
      <c r="K41533" s="7"/>
      <c r="N41533" s="7"/>
    </row>
    <row r="41534" spans="4:14" s="1" customFormat="1">
      <c r="D41534" s="32"/>
      <c r="G41534" s="32"/>
      <c r="I41534" s="7"/>
      <c r="J41534" s="7"/>
      <c r="K41534" s="7"/>
      <c r="N41534" s="7"/>
    </row>
    <row r="41535" spans="4:14" s="1" customFormat="1">
      <c r="D41535" s="32"/>
      <c r="G41535" s="32"/>
      <c r="I41535" s="7"/>
      <c r="J41535" s="7"/>
      <c r="K41535" s="7"/>
      <c r="N41535" s="7"/>
    </row>
    <row r="41536" spans="4:14" s="1" customFormat="1">
      <c r="D41536" s="32"/>
      <c r="G41536" s="32"/>
      <c r="I41536" s="7"/>
      <c r="J41536" s="7"/>
      <c r="K41536" s="7"/>
      <c r="N41536" s="7"/>
    </row>
    <row r="41537" spans="4:14" s="1" customFormat="1">
      <c r="D41537" s="32"/>
      <c r="G41537" s="32"/>
      <c r="I41537" s="7"/>
      <c r="J41537" s="7"/>
      <c r="K41537" s="7"/>
      <c r="N41537" s="7"/>
    </row>
    <row r="41538" spans="4:14" s="1" customFormat="1">
      <c r="D41538" s="32"/>
      <c r="G41538" s="32"/>
      <c r="I41538" s="7"/>
      <c r="J41538" s="7"/>
      <c r="K41538" s="7"/>
      <c r="N41538" s="7"/>
    </row>
    <row r="41539" spans="4:14" s="1" customFormat="1">
      <c r="D41539" s="32"/>
      <c r="G41539" s="32"/>
      <c r="I41539" s="7"/>
      <c r="J41539" s="7"/>
      <c r="K41539" s="7"/>
      <c r="N41539" s="7"/>
    </row>
    <row r="41540" spans="4:14" s="1" customFormat="1">
      <c r="D41540" s="32"/>
      <c r="G41540" s="32"/>
      <c r="I41540" s="7"/>
      <c r="J41540" s="7"/>
      <c r="K41540" s="7"/>
      <c r="N41540" s="7"/>
    </row>
    <row r="41541" spans="4:14" s="1" customFormat="1">
      <c r="D41541" s="32"/>
      <c r="G41541" s="32"/>
      <c r="I41541" s="7"/>
      <c r="J41541" s="7"/>
      <c r="K41541" s="7"/>
      <c r="N41541" s="7"/>
    </row>
    <row r="41542" spans="4:14" s="1" customFormat="1">
      <c r="D41542" s="32"/>
      <c r="G41542" s="32"/>
      <c r="I41542" s="7"/>
      <c r="J41542" s="7"/>
      <c r="K41542" s="7"/>
      <c r="N41542" s="7"/>
    </row>
    <row r="41543" spans="4:14" s="1" customFormat="1">
      <c r="D41543" s="32"/>
      <c r="G41543" s="32"/>
      <c r="I41543" s="7"/>
      <c r="J41543" s="7"/>
      <c r="K41543" s="7"/>
      <c r="N41543" s="7"/>
    </row>
    <row r="41544" spans="4:14" s="1" customFormat="1">
      <c r="D41544" s="32"/>
      <c r="G41544" s="32"/>
      <c r="I41544" s="7"/>
      <c r="J41544" s="7"/>
      <c r="K41544" s="7"/>
      <c r="N41544" s="7"/>
    </row>
    <row r="41545" spans="4:14" s="1" customFormat="1">
      <c r="D41545" s="32"/>
      <c r="G41545" s="32"/>
      <c r="I41545" s="7"/>
      <c r="J41545" s="7"/>
      <c r="K41545" s="7"/>
      <c r="N41545" s="7"/>
    </row>
    <row r="41546" spans="4:14" s="1" customFormat="1">
      <c r="D41546" s="32"/>
      <c r="G41546" s="32"/>
      <c r="I41546" s="7"/>
      <c r="J41546" s="7"/>
      <c r="K41546" s="7"/>
      <c r="N41546" s="7"/>
    </row>
    <row r="41547" spans="4:14" s="1" customFormat="1">
      <c r="D41547" s="32"/>
      <c r="G41547" s="32"/>
      <c r="I41547" s="7"/>
      <c r="J41547" s="7"/>
      <c r="K41547" s="7"/>
      <c r="N41547" s="7"/>
    </row>
    <row r="41548" spans="4:14" s="1" customFormat="1">
      <c r="D41548" s="32"/>
      <c r="G41548" s="32"/>
      <c r="I41548" s="7"/>
      <c r="J41548" s="7"/>
      <c r="K41548" s="7"/>
      <c r="N41548" s="7"/>
    </row>
    <row r="41549" spans="4:14" s="1" customFormat="1">
      <c r="D41549" s="32"/>
      <c r="G41549" s="32"/>
      <c r="I41549" s="7"/>
      <c r="J41549" s="7"/>
      <c r="K41549" s="7"/>
      <c r="N41549" s="7"/>
    </row>
    <row r="41550" spans="4:14" s="1" customFormat="1">
      <c r="D41550" s="32"/>
      <c r="G41550" s="32"/>
      <c r="I41550" s="7"/>
      <c r="J41550" s="7"/>
      <c r="K41550" s="7"/>
      <c r="N41550" s="7"/>
    </row>
    <row r="41551" spans="4:14" s="1" customFormat="1">
      <c r="D41551" s="32"/>
      <c r="G41551" s="32"/>
      <c r="I41551" s="7"/>
      <c r="J41551" s="7"/>
      <c r="K41551" s="7"/>
      <c r="N41551" s="7"/>
    </row>
    <row r="41552" spans="4:14" s="1" customFormat="1">
      <c r="D41552" s="32"/>
      <c r="G41552" s="32"/>
      <c r="I41552" s="7"/>
      <c r="J41552" s="7"/>
      <c r="K41552" s="7"/>
      <c r="N41552" s="7"/>
    </row>
    <row r="41553" spans="4:14" s="1" customFormat="1">
      <c r="D41553" s="32"/>
      <c r="G41553" s="32"/>
      <c r="I41553" s="7"/>
      <c r="J41553" s="7"/>
      <c r="K41553" s="7"/>
      <c r="N41553" s="7"/>
    </row>
    <row r="41554" spans="4:14" s="1" customFormat="1">
      <c r="D41554" s="32"/>
      <c r="G41554" s="32"/>
      <c r="I41554" s="7"/>
      <c r="J41554" s="7"/>
      <c r="K41554" s="7"/>
      <c r="N41554" s="7"/>
    </row>
    <row r="41555" spans="4:14" s="1" customFormat="1">
      <c r="D41555" s="32"/>
      <c r="G41555" s="32"/>
      <c r="I41555" s="7"/>
      <c r="J41555" s="7"/>
      <c r="K41555" s="7"/>
      <c r="N41555" s="7"/>
    </row>
    <row r="41556" spans="4:14" s="1" customFormat="1">
      <c r="D41556" s="32"/>
      <c r="G41556" s="32"/>
      <c r="I41556" s="7"/>
      <c r="J41556" s="7"/>
      <c r="K41556" s="7"/>
      <c r="N41556" s="7"/>
    </row>
    <row r="41557" spans="4:14" s="1" customFormat="1">
      <c r="D41557" s="32"/>
      <c r="G41557" s="32"/>
      <c r="I41557" s="7"/>
      <c r="J41557" s="7"/>
      <c r="K41557" s="7"/>
      <c r="N41557" s="7"/>
    </row>
    <row r="41558" spans="4:14" s="1" customFormat="1">
      <c r="D41558" s="32"/>
      <c r="G41558" s="32"/>
      <c r="I41558" s="7"/>
      <c r="J41558" s="7"/>
      <c r="K41558" s="7"/>
      <c r="N41558" s="7"/>
    </row>
    <row r="41559" spans="4:14" s="1" customFormat="1">
      <c r="D41559" s="32"/>
      <c r="G41559" s="32"/>
      <c r="I41559" s="7"/>
      <c r="J41559" s="7"/>
      <c r="K41559" s="7"/>
      <c r="N41559" s="7"/>
    </row>
    <row r="41560" spans="4:14" s="1" customFormat="1">
      <c r="D41560" s="32"/>
      <c r="G41560" s="32"/>
      <c r="I41560" s="7"/>
      <c r="J41560" s="7"/>
      <c r="K41560" s="7"/>
      <c r="N41560" s="7"/>
    </row>
    <row r="41561" spans="4:14" s="1" customFormat="1">
      <c r="D41561" s="32"/>
      <c r="G41561" s="32"/>
      <c r="I41561" s="7"/>
      <c r="J41561" s="7"/>
      <c r="K41561" s="7"/>
      <c r="N41561" s="7"/>
    </row>
    <row r="41562" spans="4:14" s="1" customFormat="1">
      <c r="D41562" s="32"/>
      <c r="G41562" s="32"/>
      <c r="I41562" s="7"/>
      <c r="J41562" s="7"/>
      <c r="K41562" s="7"/>
      <c r="N41562" s="7"/>
    </row>
    <row r="41563" spans="4:14" s="1" customFormat="1">
      <c r="D41563" s="32"/>
      <c r="G41563" s="32"/>
      <c r="I41563" s="7"/>
      <c r="J41563" s="7"/>
      <c r="K41563" s="7"/>
      <c r="N41563" s="7"/>
    </row>
    <row r="41564" spans="4:14" s="1" customFormat="1">
      <c r="D41564" s="32"/>
      <c r="G41564" s="32"/>
      <c r="I41564" s="7"/>
      <c r="J41564" s="7"/>
      <c r="K41564" s="7"/>
      <c r="N41564" s="7"/>
    </row>
    <row r="41565" spans="4:14" s="1" customFormat="1">
      <c r="D41565" s="32"/>
      <c r="G41565" s="32"/>
      <c r="I41565" s="7"/>
      <c r="J41565" s="7"/>
      <c r="K41565" s="7"/>
      <c r="N41565" s="7"/>
    </row>
    <row r="41566" spans="4:14" s="1" customFormat="1">
      <c r="D41566" s="32"/>
      <c r="G41566" s="32"/>
      <c r="I41566" s="7"/>
      <c r="J41566" s="7"/>
      <c r="K41566" s="7"/>
      <c r="N41566" s="7"/>
    </row>
    <row r="41567" spans="4:14" s="1" customFormat="1">
      <c r="D41567" s="32"/>
      <c r="G41567" s="32"/>
      <c r="I41567" s="7"/>
      <c r="J41567" s="7"/>
      <c r="K41567" s="7"/>
      <c r="N41567" s="7"/>
    </row>
    <row r="41568" spans="4:14" s="1" customFormat="1">
      <c r="D41568" s="32"/>
      <c r="G41568" s="32"/>
      <c r="I41568" s="7"/>
      <c r="J41568" s="7"/>
      <c r="K41568" s="7"/>
      <c r="N41568" s="7"/>
    </row>
    <row r="41569" spans="4:14" s="1" customFormat="1">
      <c r="D41569" s="32"/>
      <c r="G41569" s="32"/>
      <c r="I41569" s="7"/>
      <c r="J41569" s="7"/>
      <c r="K41569" s="7"/>
      <c r="N41569" s="7"/>
    </row>
    <row r="41570" spans="4:14" s="1" customFormat="1">
      <c r="D41570" s="32"/>
      <c r="G41570" s="32"/>
      <c r="I41570" s="7"/>
      <c r="J41570" s="7"/>
      <c r="K41570" s="7"/>
      <c r="N41570" s="7"/>
    </row>
    <row r="41571" spans="4:14" s="1" customFormat="1">
      <c r="D41571" s="32"/>
      <c r="G41571" s="32"/>
      <c r="I41571" s="7"/>
      <c r="J41571" s="7"/>
      <c r="K41571" s="7"/>
      <c r="N41571" s="7"/>
    </row>
    <row r="41572" spans="4:14" s="1" customFormat="1">
      <c r="D41572" s="32"/>
      <c r="G41572" s="32"/>
      <c r="I41572" s="7"/>
      <c r="J41572" s="7"/>
      <c r="K41572" s="7"/>
      <c r="N41572" s="7"/>
    </row>
    <row r="41573" spans="4:14" s="1" customFormat="1">
      <c r="D41573" s="32"/>
      <c r="G41573" s="32"/>
      <c r="I41573" s="7"/>
      <c r="J41573" s="7"/>
      <c r="K41573" s="7"/>
      <c r="N41573" s="7"/>
    </row>
    <row r="41574" spans="4:14" s="1" customFormat="1">
      <c r="D41574" s="32"/>
      <c r="G41574" s="32"/>
      <c r="I41574" s="7"/>
      <c r="J41574" s="7"/>
      <c r="K41574" s="7"/>
      <c r="N41574" s="7"/>
    </row>
    <row r="41575" spans="4:14" s="1" customFormat="1">
      <c r="D41575" s="32"/>
      <c r="G41575" s="32"/>
      <c r="I41575" s="7"/>
      <c r="J41575" s="7"/>
      <c r="K41575" s="7"/>
      <c r="N41575" s="7"/>
    </row>
    <row r="41576" spans="4:14" s="1" customFormat="1">
      <c r="D41576" s="32"/>
      <c r="G41576" s="32"/>
      <c r="I41576" s="7"/>
      <c r="J41576" s="7"/>
      <c r="K41576" s="7"/>
      <c r="N41576" s="7"/>
    </row>
    <row r="41577" spans="4:14" s="1" customFormat="1">
      <c r="D41577" s="32"/>
      <c r="G41577" s="32"/>
      <c r="I41577" s="7"/>
      <c r="J41577" s="7"/>
      <c r="K41577" s="7"/>
      <c r="N41577" s="7"/>
    </row>
    <row r="41578" spans="4:14" s="1" customFormat="1">
      <c r="D41578" s="32"/>
      <c r="G41578" s="32"/>
      <c r="I41578" s="7"/>
      <c r="J41578" s="7"/>
      <c r="K41578" s="7"/>
      <c r="N41578" s="7"/>
    </row>
    <row r="41579" spans="4:14" s="1" customFormat="1">
      <c r="D41579" s="32"/>
      <c r="G41579" s="32"/>
      <c r="I41579" s="7"/>
      <c r="J41579" s="7"/>
      <c r="K41579" s="7"/>
      <c r="N41579" s="7"/>
    </row>
    <row r="41580" spans="4:14" s="1" customFormat="1">
      <c r="D41580" s="32"/>
      <c r="G41580" s="32"/>
      <c r="I41580" s="7"/>
      <c r="J41580" s="7"/>
      <c r="K41580" s="7"/>
      <c r="N41580" s="7"/>
    </row>
    <row r="41581" spans="4:14" s="1" customFormat="1">
      <c r="D41581" s="32"/>
      <c r="G41581" s="32"/>
      <c r="I41581" s="7"/>
      <c r="J41581" s="7"/>
      <c r="K41581" s="7"/>
      <c r="N41581" s="7"/>
    </row>
    <row r="41582" spans="4:14" s="1" customFormat="1">
      <c r="D41582" s="32"/>
      <c r="G41582" s="32"/>
      <c r="I41582" s="7"/>
      <c r="J41582" s="7"/>
      <c r="K41582" s="7"/>
      <c r="N41582" s="7"/>
    </row>
    <row r="41583" spans="4:14" s="1" customFormat="1">
      <c r="D41583" s="32"/>
      <c r="G41583" s="32"/>
      <c r="I41583" s="7"/>
      <c r="J41583" s="7"/>
      <c r="K41583" s="7"/>
      <c r="N41583" s="7"/>
    </row>
    <row r="41584" spans="4:14" s="1" customFormat="1">
      <c r="D41584" s="32"/>
      <c r="G41584" s="32"/>
      <c r="I41584" s="7"/>
      <c r="J41584" s="7"/>
      <c r="K41584" s="7"/>
      <c r="N41584" s="7"/>
    </row>
    <row r="41585" spans="4:14" s="1" customFormat="1">
      <c r="D41585" s="32"/>
      <c r="G41585" s="32"/>
      <c r="I41585" s="7"/>
      <c r="J41585" s="7"/>
      <c r="K41585" s="7"/>
      <c r="N41585" s="7"/>
    </row>
    <row r="41586" spans="4:14" s="1" customFormat="1">
      <c r="D41586" s="32"/>
      <c r="G41586" s="32"/>
      <c r="I41586" s="7"/>
      <c r="J41586" s="7"/>
      <c r="K41586" s="7"/>
      <c r="N41586" s="7"/>
    </row>
    <row r="41587" spans="4:14" s="1" customFormat="1">
      <c r="D41587" s="32"/>
      <c r="G41587" s="32"/>
      <c r="I41587" s="7"/>
      <c r="J41587" s="7"/>
      <c r="K41587" s="7"/>
      <c r="N41587" s="7"/>
    </row>
    <row r="41588" spans="4:14" s="1" customFormat="1">
      <c r="D41588" s="32"/>
      <c r="G41588" s="32"/>
      <c r="I41588" s="7"/>
      <c r="J41588" s="7"/>
      <c r="K41588" s="7"/>
      <c r="N41588" s="7"/>
    </row>
    <row r="41589" spans="4:14" s="1" customFormat="1">
      <c r="D41589" s="32"/>
      <c r="G41589" s="32"/>
      <c r="I41589" s="7"/>
      <c r="J41589" s="7"/>
      <c r="K41589" s="7"/>
      <c r="N41589" s="7"/>
    </row>
    <row r="41590" spans="4:14" s="1" customFormat="1">
      <c r="D41590" s="32"/>
      <c r="G41590" s="32"/>
      <c r="I41590" s="7"/>
      <c r="J41590" s="7"/>
      <c r="K41590" s="7"/>
      <c r="N41590" s="7"/>
    </row>
    <row r="41591" spans="4:14" s="1" customFormat="1">
      <c r="D41591" s="32"/>
      <c r="G41591" s="32"/>
      <c r="I41591" s="7"/>
      <c r="J41591" s="7"/>
      <c r="K41591" s="7"/>
      <c r="N41591" s="7"/>
    </row>
    <row r="41592" spans="4:14" s="1" customFormat="1">
      <c r="D41592" s="32"/>
      <c r="G41592" s="32"/>
      <c r="I41592" s="7"/>
      <c r="J41592" s="7"/>
      <c r="K41592" s="7"/>
      <c r="N41592" s="7"/>
    </row>
    <row r="41593" spans="4:14" s="1" customFormat="1">
      <c r="D41593" s="32"/>
      <c r="G41593" s="32"/>
      <c r="I41593" s="7"/>
      <c r="J41593" s="7"/>
      <c r="K41593" s="7"/>
      <c r="N41593" s="7"/>
    </row>
    <row r="41594" spans="4:14" s="1" customFormat="1">
      <c r="D41594" s="32"/>
      <c r="G41594" s="32"/>
      <c r="I41594" s="7"/>
      <c r="J41594" s="7"/>
      <c r="K41594" s="7"/>
      <c r="N41594" s="7"/>
    </row>
    <row r="41595" spans="4:14" s="1" customFormat="1">
      <c r="D41595" s="32"/>
      <c r="G41595" s="32"/>
      <c r="I41595" s="7"/>
      <c r="J41595" s="7"/>
      <c r="K41595" s="7"/>
      <c r="N41595" s="7"/>
    </row>
    <row r="41596" spans="4:14" s="1" customFormat="1">
      <c r="D41596" s="32"/>
      <c r="G41596" s="32"/>
      <c r="I41596" s="7"/>
      <c r="J41596" s="7"/>
      <c r="K41596" s="7"/>
      <c r="N41596" s="7"/>
    </row>
    <row r="41597" spans="4:14" s="1" customFormat="1">
      <c r="D41597" s="32"/>
      <c r="G41597" s="32"/>
      <c r="I41597" s="7"/>
      <c r="J41597" s="7"/>
      <c r="K41597" s="7"/>
      <c r="N41597" s="7"/>
    </row>
    <row r="41598" spans="4:14" s="1" customFormat="1">
      <c r="D41598" s="32"/>
      <c r="G41598" s="32"/>
      <c r="I41598" s="7"/>
      <c r="J41598" s="7"/>
      <c r="K41598" s="7"/>
      <c r="N41598" s="7"/>
    </row>
    <row r="41599" spans="4:14" s="1" customFormat="1">
      <c r="D41599" s="32"/>
      <c r="G41599" s="32"/>
      <c r="I41599" s="7"/>
      <c r="J41599" s="7"/>
      <c r="K41599" s="7"/>
      <c r="N41599" s="7"/>
    </row>
    <row r="41600" spans="4:14" s="1" customFormat="1">
      <c r="D41600" s="32"/>
      <c r="G41600" s="32"/>
      <c r="I41600" s="7"/>
      <c r="J41600" s="7"/>
      <c r="K41600" s="7"/>
      <c r="N41600" s="7"/>
    </row>
    <row r="41601" spans="4:14" s="1" customFormat="1">
      <c r="D41601" s="32"/>
      <c r="G41601" s="32"/>
      <c r="I41601" s="7"/>
      <c r="J41601" s="7"/>
      <c r="K41601" s="7"/>
      <c r="N41601" s="7"/>
    </row>
    <row r="41602" spans="4:14" s="1" customFormat="1">
      <c r="D41602" s="32"/>
      <c r="G41602" s="32"/>
      <c r="I41602" s="7"/>
      <c r="J41602" s="7"/>
      <c r="K41602" s="7"/>
      <c r="N41602" s="7"/>
    </row>
    <row r="41603" spans="4:14" s="1" customFormat="1">
      <c r="D41603" s="32"/>
      <c r="G41603" s="32"/>
      <c r="I41603" s="7"/>
      <c r="J41603" s="7"/>
      <c r="K41603" s="7"/>
      <c r="N41603" s="7"/>
    </row>
    <row r="41604" spans="4:14" s="1" customFormat="1">
      <c r="D41604" s="32"/>
      <c r="G41604" s="32"/>
      <c r="I41604" s="7"/>
      <c r="J41604" s="7"/>
      <c r="K41604" s="7"/>
      <c r="N41604" s="7"/>
    </row>
    <row r="41605" spans="4:14" s="1" customFormat="1">
      <c r="D41605" s="32"/>
      <c r="G41605" s="32"/>
      <c r="I41605" s="7"/>
      <c r="J41605" s="7"/>
      <c r="K41605" s="7"/>
      <c r="N41605" s="7"/>
    </row>
    <row r="41606" spans="4:14" s="1" customFormat="1">
      <c r="D41606" s="32"/>
      <c r="G41606" s="32"/>
      <c r="I41606" s="7"/>
      <c r="J41606" s="7"/>
      <c r="K41606" s="7"/>
      <c r="N41606" s="7"/>
    </row>
    <row r="41607" spans="4:14" s="1" customFormat="1">
      <c r="D41607" s="32"/>
      <c r="G41607" s="32"/>
      <c r="I41607" s="7"/>
      <c r="J41607" s="7"/>
      <c r="K41607" s="7"/>
      <c r="N41607" s="7"/>
    </row>
    <row r="41608" spans="4:14" s="1" customFormat="1">
      <c r="D41608" s="32"/>
      <c r="G41608" s="32"/>
      <c r="I41608" s="7"/>
      <c r="J41608" s="7"/>
      <c r="K41608" s="7"/>
      <c r="N41608" s="7"/>
    </row>
    <row r="41609" spans="4:14" s="1" customFormat="1">
      <c r="D41609" s="32"/>
      <c r="G41609" s="32"/>
      <c r="I41609" s="7"/>
      <c r="J41609" s="7"/>
      <c r="K41609" s="7"/>
      <c r="N41609" s="7"/>
    </row>
    <row r="41610" spans="4:14" s="1" customFormat="1">
      <c r="D41610" s="32"/>
      <c r="G41610" s="32"/>
      <c r="I41610" s="7"/>
      <c r="J41610" s="7"/>
      <c r="K41610" s="7"/>
      <c r="N41610" s="7"/>
    </row>
    <row r="41611" spans="4:14" s="1" customFormat="1">
      <c r="D41611" s="32"/>
      <c r="G41611" s="32"/>
      <c r="I41611" s="7"/>
      <c r="J41611" s="7"/>
      <c r="K41611" s="7"/>
      <c r="N41611" s="7"/>
    </row>
    <row r="41612" spans="4:14" s="1" customFormat="1">
      <c r="D41612" s="32"/>
      <c r="G41612" s="32"/>
      <c r="I41612" s="7"/>
      <c r="J41612" s="7"/>
      <c r="K41612" s="7"/>
      <c r="N41612" s="7"/>
    </row>
    <row r="41613" spans="4:14" s="1" customFormat="1">
      <c r="D41613" s="32"/>
      <c r="G41613" s="32"/>
      <c r="I41613" s="7"/>
      <c r="J41613" s="7"/>
      <c r="K41613" s="7"/>
      <c r="N41613" s="7"/>
    </row>
    <row r="41614" spans="4:14" s="1" customFormat="1">
      <c r="D41614" s="32"/>
      <c r="G41614" s="32"/>
      <c r="I41614" s="7"/>
      <c r="J41614" s="7"/>
      <c r="K41614" s="7"/>
      <c r="N41614" s="7"/>
    </row>
    <row r="41615" spans="4:14" s="1" customFormat="1">
      <c r="D41615" s="32"/>
      <c r="G41615" s="32"/>
      <c r="I41615" s="7"/>
      <c r="J41615" s="7"/>
      <c r="K41615" s="7"/>
      <c r="N41615" s="7"/>
    </row>
    <row r="41616" spans="4:14" s="1" customFormat="1">
      <c r="D41616" s="32"/>
      <c r="G41616" s="32"/>
      <c r="I41616" s="7"/>
      <c r="J41616" s="7"/>
      <c r="K41616" s="7"/>
      <c r="N41616" s="7"/>
    </row>
    <row r="41617" spans="4:14" s="1" customFormat="1">
      <c r="D41617" s="32"/>
      <c r="G41617" s="32"/>
      <c r="I41617" s="7"/>
      <c r="J41617" s="7"/>
      <c r="K41617" s="7"/>
      <c r="N41617" s="7"/>
    </row>
    <row r="41618" spans="4:14" s="1" customFormat="1">
      <c r="D41618" s="32"/>
      <c r="G41618" s="32"/>
      <c r="I41618" s="7"/>
      <c r="J41618" s="7"/>
      <c r="K41618" s="7"/>
      <c r="N41618" s="7"/>
    </row>
    <row r="41619" spans="4:14" s="1" customFormat="1">
      <c r="D41619" s="32"/>
      <c r="G41619" s="32"/>
      <c r="I41619" s="7"/>
      <c r="J41619" s="7"/>
      <c r="K41619" s="7"/>
      <c r="N41619" s="7"/>
    </row>
    <row r="41620" spans="4:14" s="1" customFormat="1">
      <c r="D41620" s="32"/>
      <c r="G41620" s="32"/>
      <c r="I41620" s="7"/>
      <c r="J41620" s="7"/>
      <c r="K41620" s="7"/>
      <c r="N41620" s="7"/>
    </row>
    <row r="41621" spans="4:14" s="1" customFormat="1">
      <c r="D41621" s="32"/>
      <c r="G41621" s="32"/>
      <c r="I41621" s="7"/>
      <c r="J41621" s="7"/>
      <c r="K41621" s="7"/>
      <c r="N41621" s="7"/>
    </row>
    <row r="41622" spans="4:14" s="1" customFormat="1">
      <c r="D41622" s="32"/>
      <c r="G41622" s="32"/>
      <c r="I41622" s="7"/>
      <c r="J41622" s="7"/>
      <c r="K41622" s="7"/>
      <c r="N41622" s="7"/>
    </row>
    <row r="41623" spans="4:14" s="1" customFormat="1">
      <c r="D41623" s="32"/>
      <c r="G41623" s="32"/>
      <c r="I41623" s="7"/>
      <c r="J41623" s="7"/>
      <c r="K41623" s="7"/>
      <c r="N41623" s="7"/>
    </row>
    <row r="41624" spans="4:14" s="1" customFormat="1">
      <c r="D41624" s="32"/>
      <c r="G41624" s="32"/>
      <c r="I41624" s="7"/>
      <c r="J41624" s="7"/>
      <c r="K41624" s="7"/>
      <c r="N41624" s="7"/>
    </row>
    <row r="41625" spans="4:14" s="1" customFormat="1">
      <c r="D41625" s="32"/>
      <c r="G41625" s="32"/>
      <c r="I41625" s="7"/>
      <c r="J41625" s="7"/>
      <c r="K41625" s="7"/>
      <c r="N41625" s="7"/>
    </row>
    <row r="41626" spans="4:14" s="1" customFormat="1">
      <c r="D41626" s="32"/>
      <c r="G41626" s="32"/>
      <c r="I41626" s="7"/>
      <c r="J41626" s="7"/>
      <c r="K41626" s="7"/>
      <c r="N41626" s="7"/>
    </row>
    <row r="41627" spans="4:14" s="1" customFormat="1">
      <c r="D41627" s="32"/>
      <c r="G41627" s="32"/>
      <c r="I41627" s="7"/>
      <c r="J41627" s="7"/>
      <c r="K41627" s="7"/>
      <c r="N41627" s="7"/>
    </row>
    <row r="41628" spans="4:14" s="1" customFormat="1">
      <c r="D41628" s="32"/>
      <c r="G41628" s="32"/>
      <c r="I41628" s="7"/>
      <c r="J41628" s="7"/>
      <c r="K41628" s="7"/>
      <c r="N41628" s="7"/>
    </row>
    <row r="41629" spans="4:14" s="1" customFormat="1">
      <c r="D41629" s="32"/>
      <c r="G41629" s="32"/>
      <c r="I41629" s="7"/>
      <c r="J41629" s="7"/>
      <c r="K41629" s="7"/>
      <c r="N41629" s="7"/>
    </row>
    <row r="41630" spans="4:14" s="1" customFormat="1">
      <c r="D41630" s="32"/>
      <c r="G41630" s="32"/>
      <c r="I41630" s="7"/>
      <c r="J41630" s="7"/>
      <c r="K41630" s="7"/>
      <c r="N41630" s="7"/>
    </row>
    <row r="41631" spans="4:14" s="1" customFormat="1">
      <c r="D41631" s="32"/>
      <c r="G41631" s="32"/>
      <c r="I41631" s="7"/>
      <c r="J41631" s="7"/>
      <c r="K41631" s="7"/>
      <c r="N41631" s="7"/>
    </row>
    <row r="41632" spans="4:14" s="1" customFormat="1">
      <c r="D41632" s="32"/>
      <c r="G41632" s="32"/>
      <c r="I41632" s="7"/>
      <c r="J41632" s="7"/>
      <c r="K41632" s="7"/>
      <c r="N41632" s="7"/>
    </row>
    <row r="41633" spans="4:14" s="1" customFormat="1">
      <c r="D41633" s="32"/>
      <c r="G41633" s="32"/>
      <c r="I41633" s="7"/>
      <c r="J41633" s="7"/>
      <c r="K41633" s="7"/>
      <c r="N41633" s="7"/>
    </row>
    <row r="41634" spans="4:14" s="1" customFormat="1">
      <c r="D41634" s="32"/>
      <c r="G41634" s="32"/>
      <c r="I41634" s="7"/>
      <c r="J41634" s="7"/>
      <c r="K41634" s="7"/>
      <c r="N41634" s="7"/>
    </row>
    <row r="41635" spans="4:14" s="1" customFormat="1">
      <c r="D41635" s="32"/>
      <c r="G41635" s="32"/>
      <c r="I41635" s="7"/>
      <c r="J41635" s="7"/>
      <c r="K41635" s="7"/>
      <c r="N41635" s="7"/>
    </row>
    <row r="41636" spans="4:14" s="1" customFormat="1">
      <c r="D41636" s="32"/>
      <c r="G41636" s="32"/>
      <c r="I41636" s="7"/>
      <c r="J41636" s="7"/>
      <c r="K41636" s="7"/>
      <c r="N41636" s="7"/>
    </row>
    <row r="41637" spans="4:14" s="1" customFormat="1">
      <c r="D41637" s="32"/>
      <c r="G41637" s="32"/>
      <c r="I41637" s="7"/>
      <c r="J41637" s="7"/>
      <c r="K41637" s="7"/>
      <c r="N41637" s="7"/>
    </row>
    <row r="41638" spans="4:14" s="1" customFormat="1">
      <c r="D41638" s="32"/>
      <c r="G41638" s="32"/>
      <c r="I41638" s="7"/>
      <c r="J41638" s="7"/>
      <c r="K41638" s="7"/>
      <c r="N41638" s="7"/>
    </row>
    <row r="41639" spans="4:14" s="1" customFormat="1">
      <c r="D41639" s="32"/>
      <c r="G41639" s="32"/>
      <c r="I41639" s="7"/>
      <c r="J41639" s="7"/>
      <c r="K41639" s="7"/>
      <c r="N41639" s="7"/>
    </row>
    <row r="41640" spans="4:14" s="1" customFormat="1">
      <c r="D41640" s="32"/>
      <c r="G41640" s="32"/>
      <c r="I41640" s="7"/>
      <c r="J41640" s="7"/>
      <c r="K41640" s="7"/>
      <c r="N41640" s="7"/>
    </row>
    <row r="41641" spans="4:14" s="1" customFormat="1">
      <c r="D41641" s="32"/>
      <c r="G41641" s="32"/>
      <c r="I41641" s="7"/>
      <c r="J41641" s="7"/>
      <c r="K41641" s="7"/>
      <c r="N41641" s="7"/>
    </row>
    <row r="41642" spans="4:14" s="1" customFormat="1">
      <c r="D41642" s="32"/>
      <c r="G41642" s="32"/>
      <c r="I41642" s="7"/>
      <c r="J41642" s="7"/>
      <c r="K41642" s="7"/>
      <c r="N41642" s="7"/>
    </row>
    <row r="41643" spans="4:14" s="1" customFormat="1">
      <c r="D41643" s="32"/>
      <c r="G41643" s="32"/>
      <c r="I41643" s="7"/>
      <c r="J41643" s="7"/>
      <c r="K41643" s="7"/>
      <c r="N41643" s="7"/>
    </row>
    <row r="41644" spans="4:14" s="1" customFormat="1">
      <c r="D41644" s="32"/>
      <c r="G41644" s="32"/>
      <c r="I41644" s="7"/>
      <c r="J41644" s="7"/>
      <c r="K41644" s="7"/>
      <c r="N41644" s="7"/>
    </row>
    <row r="41645" spans="4:14" s="1" customFormat="1">
      <c r="D41645" s="32"/>
      <c r="G41645" s="32"/>
      <c r="I41645" s="7"/>
      <c r="J41645" s="7"/>
      <c r="K41645" s="7"/>
      <c r="N41645" s="7"/>
    </row>
    <row r="41646" spans="4:14" s="1" customFormat="1">
      <c r="D41646" s="32"/>
      <c r="G41646" s="32"/>
      <c r="I41646" s="7"/>
      <c r="J41646" s="7"/>
      <c r="K41646" s="7"/>
      <c r="N41646" s="7"/>
    </row>
    <row r="41647" spans="4:14" s="1" customFormat="1">
      <c r="D41647" s="32"/>
      <c r="G41647" s="32"/>
      <c r="I41647" s="7"/>
      <c r="J41647" s="7"/>
      <c r="K41647" s="7"/>
      <c r="N41647" s="7"/>
    </row>
    <row r="41648" spans="4:14" s="1" customFormat="1">
      <c r="D41648" s="32"/>
      <c r="G41648" s="32"/>
      <c r="I41648" s="7"/>
      <c r="J41648" s="7"/>
      <c r="K41648" s="7"/>
      <c r="N41648" s="7"/>
    </row>
    <row r="41649" spans="4:14" s="1" customFormat="1">
      <c r="D41649" s="32"/>
      <c r="G41649" s="32"/>
      <c r="I41649" s="7"/>
      <c r="J41649" s="7"/>
      <c r="K41649" s="7"/>
      <c r="N41649" s="7"/>
    </row>
    <row r="41650" spans="4:14" s="1" customFormat="1">
      <c r="D41650" s="32"/>
      <c r="G41650" s="32"/>
      <c r="I41650" s="7"/>
      <c r="J41650" s="7"/>
      <c r="K41650" s="7"/>
      <c r="N41650" s="7"/>
    </row>
    <row r="41651" spans="4:14" s="1" customFormat="1">
      <c r="D41651" s="32"/>
      <c r="G41651" s="32"/>
      <c r="I41651" s="7"/>
      <c r="J41651" s="7"/>
      <c r="K41651" s="7"/>
      <c r="N41651" s="7"/>
    </row>
    <row r="41652" spans="4:14" s="1" customFormat="1">
      <c r="D41652" s="32"/>
      <c r="G41652" s="32"/>
      <c r="I41652" s="7"/>
      <c r="J41652" s="7"/>
      <c r="K41652" s="7"/>
      <c r="N41652" s="7"/>
    </row>
    <row r="41653" spans="4:14" s="1" customFormat="1">
      <c r="D41653" s="32"/>
      <c r="G41653" s="32"/>
      <c r="I41653" s="7"/>
      <c r="J41653" s="7"/>
      <c r="K41653" s="7"/>
      <c r="N41653" s="7"/>
    </row>
    <row r="41654" spans="4:14" s="1" customFormat="1">
      <c r="D41654" s="32"/>
      <c r="G41654" s="32"/>
      <c r="I41654" s="7"/>
      <c r="J41654" s="7"/>
      <c r="K41654" s="7"/>
      <c r="N41654" s="7"/>
    </row>
    <row r="41655" spans="4:14" s="1" customFormat="1">
      <c r="D41655" s="32"/>
      <c r="G41655" s="32"/>
      <c r="I41655" s="7"/>
      <c r="J41655" s="7"/>
      <c r="K41655" s="7"/>
      <c r="N41655" s="7"/>
    </row>
    <row r="41656" spans="4:14" s="1" customFormat="1">
      <c r="D41656" s="32"/>
      <c r="G41656" s="32"/>
      <c r="I41656" s="7"/>
      <c r="J41656" s="7"/>
      <c r="K41656" s="7"/>
      <c r="N41656" s="7"/>
    </row>
    <row r="41657" spans="4:14" s="1" customFormat="1">
      <c r="D41657" s="32"/>
      <c r="G41657" s="32"/>
      <c r="I41657" s="7"/>
      <c r="J41657" s="7"/>
      <c r="K41657" s="7"/>
      <c r="N41657" s="7"/>
    </row>
    <row r="41658" spans="4:14" s="1" customFormat="1">
      <c r="D41658" s="32"/>
      <c r="G41658" s="32"/>
      <c r="I41658" s="7"/>
      <c r="J41658" s="7"/>
      <c r="K41658" s="7"/>
      <c r="N41658" s="7"/>
    </row>
    <row r="41659" spans="4:14" s="1" customFormat="1">
      <c r="D41659" s="32"/>
      <c r="G41659" s="32"/>
      <c r="I41659" s="7"/>
      <c r="J41659" s="7"/>
      <c r="K41659" s="7"/>
      <c r="N41659" s="7"/>
    </row>
    <row r="41660" spans="4:14" s="1" customFormat="1">
      <c r="D41660" s="32"/>
      <c r="G41660" s="32"/>
      <c r="I41660" s="7"/>
      <c r="J41660" s="7"/>
      <c r="K41660" s="7"/>
      <c r="N41660" s="7"/>
    </row>
    <row r="41661" spans="4:14" s="1" customFormat="1">
      <c r="D41661" s="32"/>
      <c r="G41661" s="32"/>
      <c r="I41661" s="7"/>
      <c r="J41661" s="7"/>
      <c r="K41661" s="7"/>
      <c r="N41661" s="7"/>
    </row>
    <row r="41662" spans="4:14" s="1" customFormat="1">
      <c r="D41662" s="32"/>
      <c r="G41662" s="32"/>
      <c r="I41662" s="7"/>
      <c r="J41662" s="7"/>
      <c r="K41662" s="7"/>
      <c r="N41662" s="7"/>
    </row>
    <row r="41663" spans="4:14" s="1" customFormat="1">
      <c r="D41663" s="32"/>
      <c r="G41663" s="32"/>
      <c r="I41663" s="7"/>
      <c r="J41663" s="7"/>
      <c r="K41663" s="7"/>
      <c r="N41663" s="7"/>
    </row>
    <row r="41664" spans="4:14" s="1" customFormat="1">
      <c r="D41664" s="32"/>
      <c r="G41664" s="32"/>
      <c r="I41664" s="7"/>
      <c r="J41664" s="7"/>
      <c r="K41664" s="7"/>
      <c r="N41664" s="7"/>
    </row>
    <row r="41665" spans="4:14" s="1" customFormat="1">
      <c r="D41665" s="32"/>
      <c r="G41665" s="32"/>
      <c r="I41665" s="7"/>
      <c r="J41665" s="7"/>
      <c r="K41665" s="7"/>
      <c r="N41665" s="7"/>
    </row>
    <row r="41666" spans="4:14" s="1" customFormat="1">
      <c r="D41666" s="32"/>
      <c r="G41666" s="32"/>
      <c r="I41666" s="7"/>
      <c r="J41666" s="7"/>
      <c r="K41666" s="7"/>
      <c r="N41666" s="7"/>
    </row>
    <row r="41667" spans="4:14" s="1" customFormat="1">
      <c r="D41667" s="32"/>
      <c r="G41667" s="32"/>
      <c r="I41667" s="7"/>
      <c r="J41667" s="7"/>
      <c r="K41667" s="7"/>
      <c r="N41667" s="7"/>
    </row>
    <row r="41668" spans="4:14" s="1" customFormat="1">
      <c r="D41668" s="32"/>
      <c r="G41668" s="32"/>
      <c r="I41668" s="7"/>
      <c r="J41668" s="7"/>
      <c r="K41668" s="7"/>
      <c r="N41668" s="7"/>
    </row>
    <row r="41669" spans="4:14" s="1" customFormat="1">
      <c r="D41669" s="32"/>
      <c r="G41669" s="32"/>
      <c r="I41669" s="7"/>
      <c r="J41669" s="7"/>
      <c r="K41669" s="7"/>
      <c r="N41669" s="7"/>
    </row>
    <row r="41670" spans="4:14" s="1" customFormat="1">
      <c r="D41670" s="32"/>
      <c r="G41670" s="32"/>
      <c r="I41670" s="7"/>
      <c r="J41670" s="7"/>
      <c r="K41670" s="7"/>
      <c r="N41670" s="7"/>
    </row>
    <row r="41671" spans="4:14" s="1" customFormat="1">
      <c r="D41671" s="32"/>
      <c r="G41671" s="32"/>
      <c r="I41671" s="7"/>
      <c r="J41671" s="7"/>
      <c r="K41671" s="7"/>
      <c r="N41671" s="7"/>
    </row>
    <row r="41672" spans="4:14" s="1" customFormat="1">
      <c r="D41672" s="32"/>
      <c r="G41672" s="32"/>
      <c r="I41672" s="7"/>
      <c r="J41672" s="7"/>
      <c r="K41672" s="7"/>
      <c r="N41672" s="7"/>
    </row>
    <row r="41673" spans="4:14" s="1" customFormat="1">
      <c r="D41673" s="32"/>
      <c r="G41673" s="32"/>
      <c r="I41673" s="7"/>
      <c r="J41673" s="7"/>
      <c r="K41673" s="7"/>
      <c r="N41673" s="7"/>
    </row>
    <row r="41674" spans="4:14" s="1" customFormat="1">
      <c r="D41674" s="32"/>
      <c r="G41674" s="32"/>
      <c r="I41674" s="7"/>
      <c r="J41674" s="7"/>
      <c r="K41674" s="7"/>
      <c r="N41674" s="7"/>
    </row>
    <row r="41675" spans="4:14" s="1" customFormat="1">
      <c r="D41675" s="32"/>
      <c r="G41675" s="32"/>
      <c r="I41675" s="7"/>
      <c r="J41675" s="7"/>
      <c r="K41675" s="7"/>
      <c r="N41675" s="7"/>
    </row>
    <row r="41676" spans="4:14" s="1" customFormat="1">
      <c r="D41676" s="32"/>
      <c r="G41676" s="32"/>
      <c r="I41676" s="7"/>
      <c r="J41676" s="7"/>
      <c r="K41676" s="7"/>
      <c r="N41676" s="7"/>
    </row>
    <row r="41677" spans="4:14" s="1" customFormat="1">
      <c r="D41677" s="32"/>
      <c r="G41677" s="32"/>
      <c r="I41677" s="7"/>
      <c r="J41677" s="7"/>
      <c r="K41677" s="7"/>
      <c r="N41677" s="7"/>
    </row>
    <row r="41678" spans="4:14" s="1" customFormat="1">
      <c r="D41678" s="32"/>
      <c r="G41678" s="32"/>
      <c r="I41678" s="7"/>
      <c r="J41678" s="7"/>
      <c r="K41678" s="7"/>
      <c r="N41678" s="7"/>
    </row>
    <row r="41679" spans="4:14" s="1" customFormat="1">
      <c r="D41679" s="32"/>
      <c r="G41679" s="32"/>
      <c r="I41679" s="7"/>
      <c r="J41679" s="7"/>
      <c r="K41679" s="7"/>
      <c r="N41679" s="7"/>
    </row>
    <row r="41680" spans="4:14" s="1" customFormat="1">
      <c r="D41680" s="32"/>
      <c r="G41680" s="32"/>
      <c r="I41680" s="7"/>
      <c r="J41680" s="7"/>
      <c r="K41680" s="7"/>
      <c r="N41680" s="7"/>
    </row>
    <row r="41681" spans="4:14" s="1" customFormat="1">
      <c r="D41681" s="32"/>
      <c r="G41681" s="32"/>
      <c r="I41681" s="7"/>
      <c r="J41681" s="7"/>
      <c r="K41681" s="7"/>
      <c r="N41681" s="7"/>
    </row>
    <row r="41682" spans="4:14" s="1" customFormat="1">
      <c r="D41682" s="32"/>
      <c r="G41682" s="32"/>
      <c r="I41682" s="7"/>
      <c r="J41682" s="7"/>
      <c r="K41682" s="7"/>
      <c r="N41682" s="7"/>
    </row>
    <row r="41683" spans="4:14" s="1" customFormat="1">
      <c r="D41683" s="32"/>
      <c r="G41683" s="32"/>
      <c r="I41683" s="7"/>
      <c r="J41683" s="7"/>
      <c r="K41683" s="7"/>
      <c r="N41683" s="7"/>
    </row>
    <row r="41684" spans="4:14" s="1" customFormat="1">
      <c r="D41684" s="32"/>
      <c r="G41684" s="32"/>
      <c r="I41684" s="7"/>
      <c r="J41684" s="7"/>
      <c r="K41684" s="7"/>
      <c r="N41684" s="7"/>
    </row>
    <row r="41685" spans="4:14" s="1" customFormat="1">
      <c r="D41685" s="32"/>
      <c r="G41685" s="32"/>
      <c r="I41685" s="7"/>
      <c r="J41685" s="7"/>
      <c r="K41685" s="7"/>
      <c r="N41685" s="7"/>
    </row>
    <row r="41686" spans="4:14" s="1" customFormat="1">
      <c r="D41686" s="32"/>
      <c r="G41686" s="32"/>
      <c r="I41686" s="7"/>
      <c r="J41686" s="7"/>
      <c r="K41686" s="7"/>
      <c r="N41686" s="7"/>
    </row>
    <row r="41687" spans="4:14" s="1" customFormat="1">
      <c r="D41687" s="32"/>
      <c r="G41687" s="32"/>
      <c r="I41687" s="7"/>
      <c r="J41687" s="7"/>
      <c r="K41687" s="7"/>
      <c r="N41687" s="7"/>
    </row>
    <row r="41688" spans="4:14" s="1" customFormat="1">
      <c r="D41688" s="32"/>
      <c r="G41688" s="32"/>
      <c r="I41688" s="7"/>
      <c r="J41688" s="7"/>
      <c r="K41688" s="7"/>
      <c r="N41688" s="7"/>
    </row>
    <row r="41689" spans="4:14" s="1" customFormat="1">
      <c r="D41689" s="32"/>
      <c r="G41689" s="32"/>
      <c r="I41689" s="7"/>
      <c r="J41689" s="7"/>
      <c r="K41689" s="7"/>
      <c r="N41689" s="7"/>
    </row>
    <row r="41690" spans="4:14" s="1" customFormat="1">
      <c r="D41690" s="32"/>
      <c r="G41690" s="32"/>
      <c r="I41690" s="7"/>
      <c r="J41690" s="7"/>
      <c r="K41690" s="7"/>
      <c r="N41690" s="7"/>
    </row>
    <row r="41691" spans="4:14" s="1" customFormat="1">
      <c r="D41691" s="32"/>
      <c r="G41691" s="32"/>
      <c r="I41691" s="7"/>
      <c r="J41691" s="7"/>
      <c r="K41691" s="7"/>
      <c r="N41691" s="7"/>
    </row>
    <row r="41692" spans="4:14" s="1" customFormat="1">
      <c r="D41692" s="32"/>
      <c r="G41692" s="32"/>
      <c r="I41692" s="7"/>
      <c r="J41692" s="7"/>
      <c r="K41692" s="7"/>
      <c r="N41692" s="7"/>
    </row>
    <row r="41693" spans="4:14" s="1" customFormat="1">
      <c r="D41693" s="32"/>
      <c r="G41693" s="32"/>
      <c r="I41693" s="7"/>
      <c r="J41693" s="7"/>
      <c r="K41693" s="7"/>
      <c r="N41693" s="7"/>
    </row>
    <row r="41694" spans="4:14" s="1" customFormat="1">
      <c r="D41694" s="32"/>
      <c r="G41694" s="32"/>
      <c r="I41694" s="7"/>
      <c r="J41694" s="7"/>
      <c r="K41694" s="7"/>
      <c r="N41694" s="7"/>
    </row>
    <row r="41695" spans="4:14" s="1" customFormat="1">
      <c r="D41695" s="32"/>
      <c r="G41695" s="32"/>
      <c r="I41695" s="7"/>
      <c r="J41695" s="7"/>
      <c r="K41695" s="7"/>
      <c r="N41695" s="7"/>
    </row>
    <row r="41696" spans="4:14" s="1" customFormat="1">
      <c r="D41696" s="32"/>
      <c r="G41696" s="32"/>
      <c r="I41696" s="7"/>
      <c r="J41696" s="7"/>
      <c r="K41696" s="7"/>
      <c r="N41696" s="7"/>
    </row>
    <row r="41697" spans="4:14" s="1" customFormat="1">
      <c r="D41697" s="32"/>
      <c r="G41697" s="32"/>
      <c r="I41697" s="7"/>
      <c r="J41697" s="7"/>
      <c r="K41697" s="7"/>
      <c r="N41697" s="7"/>
    </row>
    <row r="41698" spans="4:14" s="1" customFormat="1">
      <c r="D41698" s="32"/>
      <c r="G41698" s="32"/>
      <c r="I41698" s="7"/>
      <c r="J41698" s="7"/>
      <c r="K41698" s="7"/>
      <c r="N41698" s="7"/>
    </row>
    <row r="41699" spans="4:14" s="1" customFormat="1">
      <c r="D41699" s="32"/>
      <c r="G41699" s="32"/>
      <c r="I41699" s="7"/>
      <c r="J41699" s="7"/>
      <c r="K41699" s="7"/>
      <c r="N41699" s="7"/>
    </row>
    <row r="41700" spans="4:14" s="1" customFormat="1">
      <c r="D41700" s="32"/>
      <c r="G41700" s="32"/>
      <c r="I41700" s="7"/>
      <c r="J41700" s="7"/>
      <c r="K41700" s="7"/>
      <c r="N41700" s="7"/>
    </row>
    <row r="41701" spans="4:14" s="1" customFormat="1">
      <c r="D41701" s="32"/>
      <c r="G41701" s="32"/>
      <c r="I41701" s="7"/>
      <c r="J41701" s="7"/>
      <c r="K41701" s="7"/>
      <c r="N41701" s="7"/>
    </row>
    <row r="41702" spans="4:14" s="1" customFormat="1">
      <c r="D41702" s="32"/>
      <c r="G41702" s="32"/>
      <c r="I41702" s="7"/>
      <c r="J41702" s="7"/>
      <c r="K41702" s="7"/>
      <c r="N41702" s="7"/>
    </row>
    <row r="41703" spans="4:14" s="1" customFormat="1">
      <c r="D41703" s="32"/>
      <c r="G41703" s="32"/>
      <c r="I41703" s="7"/>
      <c r="J41703" s="7"/>
      <c r="K41703" s="7"/>
      <c r="N41703" s="7"/>
    </row>
    <row r="41704" spans="4:14" s="1" customFormat="1">
      <c r="D41704" s="32"/>
      <c r="G41704" s="32"/>
      <c r="I41704" s="7"/>
      <c r="J41704" s="7"/>
      <c r="K41704" s="7"/>
      <c r="N41704" s="7"/>
    </row>
    <row r="41705" spans="4:14" s="1" customFormat="1">
      <c r="D41705" s="32"/>
      <c r="G41705" s="32"/>
      <c r="I41705" s="7"/>
      <c r="J41705" s="7"/>
      <c r="K41705" s="7"/>
      <c r="N41705" s="7"/>
    </row>
    <row r="41706" spans="4:14" s="1" customFormat="1">
      <c r="D41706" s="32"/>
      <c r="G41706" s="32"/>
      <c r="I41706" s="7"/>
      <c r="J41706" s="7"/>
      <c r="K41706" s="7"/>
      <c r="N41706" s="7"/>
    </row>
    <row r="41707" spans="4:14" s="1" customFormat="1">
      <c r="D41707" s="32"/>
      <c r="G41707" s="32"/>
      <c r="I41707" s="7"/>
      <c r="J41707" s="7"/>
      <c r="K41707" s="7"/>
      <c r="N41707" s="7"/>
    </row>
    <row r="41708" spans="4:14" s="1" customFormat="1">
      <c r="D41708" s="32"/>
      <c r="G41708" s="32"/>
      <c r="I41708" s="7"/>
      <c r="J41708" s="7"/>
      <c r="K41708" s="7"/>
      <c r="N41708" s="7"/>
    </row>
    <row r="41709" spans="4:14" s="1" customFormat="1">
      <c r="D41709" s="32"/>
      <c r="G41709" s="32"/>
      <c r="I41709" s="7"/>
      <c r="J41709" s="7"/>
      <c r="K41709" s="7"/>
      <c r="N41709" s="7"/>
    </row>
    <row r="41710" spans="4:14" s="1" customFormat="1">
      <c r="D41710" s="32"/>
      <c r="G41710" s="32"/>
      <c r="I41710" s="7"/>
      <c r="J41710" s="7"/>
      <c r="K41710" s="7"/>
      <c r="N41710" s="7"/>
    </row>
    <row r="41711" spans="4:14" s="1" customFormat="1">
      <c r="D41711" s="32"/>
      <c r="G41711" s="32"/>
      <c r="I41711" s="7"/>
      <c r="J41711" s="7"/>
      <c r="K41711" s="7"/>
      <c r="N41711" s="7"/>
    </row>
    <row r="41712" spans="4:14" s="1" customFormat="1">
      <c r="D41712" s="32"/>
      <c r="G41712" s="32"/>
      <c r="I41712" s="7"/>
      <c r="J41712" s="7"/>
      <c r="K41712" s="7"/>
      <c r="N41712" s="7"/>
    </row>
    <row r="41713" spans="4:14" s="1" customFormat="1">
      <c r="D41713" s="32"/>
      <c r="G41713" s="32"/>
      <c r="I41713" s="7"/>
      <c r="J41713" s="7"/>
      <c r="K41713" s="7"/>
      <c r="N41713" s="7"/>
    </row>
    <row r="41714" spans="4:14" s="1" customFormat="1">
      <c r="D41714" s="32"/>
      <c r="G41714" s="32"/>
      <c r="I41714" s="7"/>
      <c r="J41714" s="7"/>
      <c r="K41714" s="7"/>
      <c r="N41714" s="7"/>
    </row>
    <row r="41715" spans="4:14" s="1" customFormat="1">
      <c r="D41715" s="32"/>
      <c r="G41715" s="32"/>
      <c r="I41715" s="7"/>
      <c r="J41715" s="7"/>
      <c r="K41715" s="7"/>
      <c r="N41715" s="7"/>
    </row>
    <row r="41716" spans="4:14" s="1" customFormat="1">
      <c r="D41716" s="32"/>
      <c r="G41716" s="32"/>
      <c r="I41716" s="7"/>
      <c r="J41716" s="7"/>
      <c r="K41716" s="7"/>
      <c r="N41716" s="7"/>
    </row>
    <row r="41717" spans="4:14" s="1" customFormat="1">
      <c r="D41717" s="32"/>
      <c r="G41717" s="32"/>
      <c r="I41717" s="7"/>
      <c r="J41717" s="7"/>
      <c r="K41717" s="7"/>
      <c r="N41717" s="7"/>
    </row>
    <row r="41718" spans="4:14" s="1" customFormat="1">
      <c r="D41718" s="32"/>
      <c r="G41718" s="32"/>
      <c r="I41718" s="7"/>
      <c r="J41718" s="7"/>
      <c r="K41718" s="7"/>
      <c r="N41718" s="7"/>
    </row>
    <row r="41719" spans="4:14" s="1" customFormat="1">
      <c r="D41719" s="32"/>
      <c r="G41719" s="32"/>
      <c r="I41719" s="7"/>
      <c r="J41719" s="7"/>
      <c r="K41719" s="7"/>
      <c r="N41719" s="7"/>
    </row>
    <row r="41720" spans="4:14" s="1" customFormat="1">
      <c r="D41720" s="32"/>
      <c r="G41720" s="32"/>
      <c r="I41720" s="7"/>
      <c r="J41720" s="7"/>
      <c r="K41720" s="7"/>
      <c r="N41720" s="7"/>
    </row>
    <row r="41721" spans="4:14" s="1" customFormat="1">
      <c r="D41721" s="32"/>
      <c r="G41721" s="32"/>
      <c r="I41721" s="7"/>
      <c r="J41721" s="7"/>
      <c r="K41721" s="7"/>
      <c r="N41721" s="7"/>
    </row>
    <row r="41722" spans="4:14" s="1" customFormat="1">
      <c r="D41722" s="32"/>
      <c r="G41722" s="32"/>
      <c r="I41722" s="7"/>
      <c r="J41722" s="7"/>
      <c r="K41722" s="7"/>
      <c r="N41722" s="7"/>
    </row>
    <row r="41723" spans="4:14" s="1" customFormat="1">
      <c r="D41723" s="32"/>
      <c r="G41723" s="32"/>
      <c r="I41723" s="7"/>
      <c r="J41723" s="7"/>
      <c r="K41723" s="7"/>
      <c r="N41723" s="7"/>
    </row>
    <row r="41724" spans="4:14" s="1" customFormat="1">
      <c r="D41724" s="32"/>
      <c r="G41724" s="32"/>
      <c r="I41724" s="7"/>
      <c r="J41724" s="7"/>
      <c r="K41724" s="7"/>
      <c r="N41724" s="7"/>
    </row>
    <row r="41725" spans="4:14" s="1" customFormat="1">
      <c r="D41725" s="32"/>
      <c r="G41725" s="32"/>
      <c r="I41725" s="7"/>
      <c r="J41725" s="7"/>
      <c r="K41725" s="7"/>
      <c r="N41725" s="7"/>
    </row>
    <row r="41726" spans="4:14" s="1" customFormat="1">
      <c r="D41726" s="32"/>
      <c r="G41726" s="32"/>
      <c r="I41726" s="7"/>
      <c r="J41726" s="7"/>
      <c r="K41726" s="7"/>
      <c r="N41726" s="7"/>
    </row>
    <row r="41727" spans="4:14" s="1" customFormat="1">
      <c r="D41727" s="32"/>
      <c r="G41727" s="32"/>
      <c r="I41727" s="7"/>
      <c r="J41727" s="7"/>
      <c r="K41727" s="7"/>
      <c r="N41727" s="7"/>
    </row>
    <row r="41728" spans="4:14" s="1" customFormat="1">
      <c r="D41728" s="32"/>
      <c r="G41728" s="32"/>
      <c r="I41728" s="7"/>
      <c r="J41728" s="7"/>
      <c r="K41728" s="7"/>
      <c r="N41728" s="7"/>
    </row>
    <row r="41729" spans="4:14" s="1" customFormat="1">
      <c r="D41729" s="32"/>
      <c r="G41729" s="32"/>
      <c r="I41729" s="7"/>
      <c r="J41729" s="7"/>
      <c r="K41729" s="7"/>
      <c r="N41729" s="7"/>
    </row>
    <row r="41730" spans="4:14" s="1" customFormat="1">
      <c r="D41730" s="32"/>
      <c r="G41730" s="32"/>
      <c r="I41730" s="7"/>
      <c r="J41730" s="7"/>
      <c r="K41730" s="7"/>
      <c r="N41730" s="7"/>
    </row>
    <row r="41731" spans="4:14" s="1" customFormat="1">
      <c r="D41731" s="32"/>
      <c r="G41731" s="32"/>
      <c r="I41731" s="7"/>
      <c r="J41731" s="7"/>
      <c r="K41731" s="7"/>
      <c r="N41731" s="7"/>
    </row>
    <row r="41732" spans="4:14" s="1" customFormat="1">
      <c r="D41732" s="32"/>
      <c r="G41732" s="32"/>
      <c r="I41732" s="7"/>
      <c r="J41732" s="7"/>
      <c r="K41732" s="7"/>
      <c r="N41732" s="7"/>
    </row>
    <row r="41733" spans="4:14" s="1" customFormat="1">
      <c r="D41733" s="32"/>
      <c r="G41733" s="32"/>
      <c r="I41733" s="7"/>
      <c r="J41733" s="7"/>
      <c r="K41733" s="7"/>
      <c r="N41733" s="7"/>
    </row>
    <row r="41734" spans="4:14" s="1" customFormat="1">
      <c r="D41734" s="32"/>
      <c r="G41734" s="32"/>
      <c r="I41734" s="7"/>
      <c r="J41734" s="7"/>
      <c r="K41734" s="7"/>
      <c r="N41734" s="7"/>
    </row>
    <row r="41735" spans="4:14" s="1" customFormat="1">
      <c r="D41735" s="32"/>
      <c r="G41735" s="32"/>
      <c r="I41735" s="7"/>
      <c r="J41735" s="7"/>
      <c r="K41735" s="7"/>
      <c r="N41735" s="7"/>
    </row>
    <row r="41736" spans="4:14" s="1" customFormat="1">
      <c r="D41736" s="32"/>
      <c r="G41736" s="32"/>
      <c r="I41736" s="7"/>
      <c r="J41736" s="7"/>
      <c r="K41736" s="7"/>
      <c r="N41736" s="7"/>
    </row>
    <row r="41737" spans="4:14" s="1" customFormat="1">
      <c r="D41737" s="32"/>
      <c r="G41737" s="32"/>
      <c r="I41737" s="7"/>
      <c r="J41737" s="7"/>
      <c r="K41737" s="7"/>
      <c r="N41737" s="7"/>
    </row>
    <row r="41738" spans="4:14" s="1" customFormat="1">
      <c r="D41738" s="32"/>
      <c r="G41738" s="32"/>
      <c r="I41738" s="7"/>
      <c r="J41738" s="7"/>
      <c r="K41738" s="7"/>
      <c r="N41738" s="7"/>
    </row>
    <row r="41739" spans="4:14" s="1" customFormat="1">
      <c r="D41739" s="32"/>
      <c r="G41739" s="32"/>
      <c r="I41739" s="7"/>
      <c r="J41739" s="7"/>
      <c r="K41739" s="7"/>
      <c r="N41739" s="7"/>
    </row>
    <row r="41740" spans="4:14" s="1" customFormat="1">
      <c r="D41740" s="32"/>
      <c r="G41740" s="32"/>
      <c r="I41740" s="7"/>
      <c r="J41740" s="7"/>
      <c r="K41740" s="7"/>
      <c r="N41740" s="7"/>
    </row>
    <row r="41741" spans="4:14" s="1" customFormat="1">
      <c r="D41741" s="32"/>
      <c r="G41741" s="32"/>
      <c r="I41741" s="7"/>
      <c r="J41741" s="7"/>
      <c r="K41741" s="7"/>
      <c r="N41741" s="7"/>
    </row>
    <row r="41742" spans="4:14" s="1" customFormat="1">
      <c r="D41742" s="32"/>
      <c r="G41742" s="32"/>
      <c r="I41742" s="7"/>
      <c r="J41742" s="7"/>
      <c r="K41742" s="7"/>
      <c r="N41742" s="7"/>
    </row>
    <row r="41743" spans="4:14" s="1" customFormat="1">
      <c r="D41743" s="32"/>
      <c r="G41743" s="32"/>
      <c r="I41743" s="7"/>
      <c r="J41743" s="7"/>
      <c r="K41743" s="7"/>
      <c r="N41743" s="7"/>
    </row>
    <row r="41744" spans="4:14" s="1" customFormat="1">
      <c r="D41744" s="32"/>
      <c r="G41744" s="32"/>
      <c r="I41744" s="7"/>
      <c r="J41744" s="7"/>
      <c r="K41744" s="7"/>
      <c r="N41744" s="7"/>
    </row>
    <row r="41745" spans="4:14" s="1" customFormat="1">
      <c r="D41745" s="32"/>
      <c r="G41745" s="32"/>
      <c r="I41745" s="7"/>
      <c r="J41745" s="7"/>
      <c r="K41745" s="7"/>
      <c r="N41745" s="7"/>
    </row>
    <row r="41746" spans="4:14" s="1" customFormat="1">
      <c r="D41746" s="32"/>
      <c r="G41746" s="32"/>
      <c r="I41746" s="7"/>
      <c r="J41746" s="7"/>
      <c r="K41746" s="7"/>
      <c r="N41746" s="7"/>
    </row>
    <row r="41747" spans="4:14" s="1" customFormat="1">
      <c r="D41747" s="32"/>
      <c r="G41747" s="32"/>
      <c r="I41747" s="7"/>
      <c r="J41747" s="7"/>
      <c r="K41747" s="7"/>
      <c r="N41747" s="7"/>
    </row>
    <row r="41748" spans="4:14" s="1" customFormat="1">
      <c r="D41748" s="32"/>
      <c r="G41748" s="32"/>
      <c r="I41748" s="7"/>
      <c r="J41748" s="7"/>
      <c r="K41748" s="7"/>
      <c r="N41748" s="7"/>
    </row>
    <row r="41749" spans="4:14" s="1" customFormat="1">
      <c r="D41749" s="32"/>
      <c r="G41749" s="32"/>
      <c r="I41749" s="7"/>
      <c r="J41749" s="7"/>
      <c r="K41749" s="7"/>
      <c r="N41749" s="7"/>
    </row>
    <row r="41750" spans="4:14" s="1" customFormat="1">
      <c r="D41750" s="32"/>
      <c r="G41750" s="32"/>
      <c r="I41750" s="7"/>
      <c r="J41750" s="7"/>
      <c r="K41750" s="7"/>
      <c r="N41750" s="7"/>
    </row>
    <row r="41751" spans="4:14" s="1" customFormat="1">
      <c r="D41751" s="32"/>
      <c r="G41751" s="32"/>
      <c r="I41751" s="7"/>
      <c r="J41751" s="7"/>
      <c r="K41751" s="7"/>
      <c r="N41751" s="7"/>
    </row>
    <row r="41752" spans="4:14" s="1" customFormat="1">
      <c r="D41752" s="32"/>
      <c r="G41752" s="32"/>
      <c r="I41752" s="7"/>
      <c r="J41752" s="7"/>
      <c r="K41752" s="7"/>
      <c r="N41752" s="7"/>
    </row>
    <row r="41753" spans="4:14" s="1" customFormat="1">
      <c r="D41753" s="32"/>
      <c r="G41753" s="32"/>
      <c r="I41753" s="7"/>
      <c r="J41753" s="7"/>
      <c r="K41753" s="7"/>
      <c r="N41753" s="7"/>
    </row>
    <row r="41754" spans="4:14" s="1" customFormat="1">
      <c r="D41754" s="32"/>
      <c r="G41754" s="32"/>
      <c r="I41754" s="7"/>
      <c r="J41754" s="7"/>
      <c r="K41754" s="7"/>
      <c r="N41754" s="7"/>
    </row>
    <row r="41755" spans="4:14" s="1" customFormat="1">
      <c r="D41755" s="32"/>
      <c r="G41755" s="32"/>
      <c r="I41755" s="7"/>
      <c r="J41755" s="7"/>
      <c r="K41755" s="7"/>
      <c r="N41755" s="7"/>
    </row>
    <row r="41756" spans="4:14" s="1" customFormat="1">
      <c r="D41756" s="32"/>
      <c r="G41756" s="32"/>
      <c r="I41756" s="7"/>
      <c r="J41756" s="7"/>
      <c r="K41756" s="7"/>
      <c r="N41756" s="7"/>
    </row>
    <row r="41757" spans="4:14" s="1" customFormat="1">
      <c r="D41757" s="32"/>
      <c r="G41757" s="32"/>
      <c r="I41757" s="7"/>
      <c r="J41757" s="7"/>
      <c r="K41757" s="7"/>
      <c r="N41757" s="7"/>
    </row>
    <row r="41758" spans="4:14" s="1" customFormat="1">
      <c r="D41758" s="32"/>
      <c r="G41758" s="32"/>
      <c r="I41758" s="7"/>
      <c r="J41758" s="7"/>
      <c r="K41758" s="7"/>
      <c r="N41758" s="7"/>
    </row>
    <row r="41759" spans="4:14" s="1" customFormat="1">
      <c r="D41759" s="32"/>
      <c r="G41759" s="32"/>
      <c r="I41759" s="7"/>
      <c r="J41759" s="7"/>
      <c r="K41759" s="7"/>
      <c r="N41759" s="7"/>
    </row>
    <row r="41760" spans="4:14" s="1" customFormat="1">
      <c r="D41760" s="32"/>
      <c r="G41760" s="32"/>
      <c r="I41760" s="7"/>
      <c r="J41760" s="7"/>
      <c r="K41760" s="7"/>
      <c r="N41760" s="7"/>
    </row>
    <row r="41761" spans="4:14" s="1" customFormat="1">
      <c r="D41761" s="32"/>
      <c r="G41761" s="32"/>
      <c r="I41761" s="7"/>
      <c r="J41761" s="7"/>
      <c r="K41761" s="7"/>
      <c r="N41761" s="7"/>
    </row>
    <row r="41762" spans="4:14" s="1" customFormat="1">
      <c r="D41762" s="32"/>
      <c r="G41762" s="32"/>
      <c r="I41762" s="7"/>
      <c r="J41762" s="7"/>
      <c r="K41762" s="7"/>
      <c r="N41762" s="7"/>
    </row>
    <row r="41763" spans="4:14" s="1" customFormat="1">
      <c r="D41763" s="32"/>
      <c r="G41763" s="32"/>
      <c r="I41763" s="7"/>
      <c r="J41763" s="7"/>
      <c r="K41763" s="7"/>
      <c r="N41763" s="7"/>
    </row>
    <row r="41764" spans="4:14" s="1" customFormat="1">
      <c r="D41764" s="32"/>
      <c r="G41764" s="32"/>
      <c r="I41764" s="7"/>
      <c r="J41764" s="7"/>
      <c r="K41764" s="7"/>
      <c r="N41764" s="7"/>
    </row>
    <row r="41765" spans="4:14" s="1" customFormat="1">
      <c r="D41765" s="32"/>
      <c r="G41765" s="32"/>
      <c r="I41765" s="7"/>
      <c r="J41765" s="7"/>
      <c r="K41765" s="7"/>
      <c r="N41765" s="7"/>
    </row>
    <row r="41766" spans="4:14" s="1" customFormat="1">
      <c r="D41766" s="32"/>
      <c r="G41766" s="32"/>
      <c r="I41766" s="7"/>
      <c r="J41766" s="7"/>
      <c r="K41766" s="7"/>
      <c r="N41766" s="7"/>
    </row>
    <row r="41767" spans="4:14" s="1" customFormat="1">
      <c r="D41767" s="32"/>
      <c r="G41767" s="32"/>
      <c r="I41767" s="7"/>
      <c r="J41767" s="7"/>
      <c r="K41767" s="7"/>
      <c r="N41767" s="7"/>
    </row>
    <row r="41768" spans="4:14" s="1" customFormat="1">
      <c r="D41768" s="32"/>
      <c r="G41768" s="32"/>
      <c r="I41768" s="7"/>
      <c r="J41768" s="7"/>
      <c r="K41768" s="7"/>
      <c r="N41768" s="7"/>
    </row>
    <row r="41769" spans="4:14" s="1" customFormat="1">
      <c r="D41769" s="32"/>
      <c r="G41769" s="32"/>
      <c r="I41769" s="7"/>
      <c r="J41769" s="7"/>
      <c r="K41769" s="7"/>
      <c r="N41769" s="7"/>
    </row>
    <row r="41770" spans="4:14" s="1" customFormat="1">
      <c r="D41770" s="32"/>
      <c r="G41770" s="32"/>
      <c r="I41770" s="7"/>
      <c r="J41770" s="7"/>
      <c r="K41770" s="7"/>
      <c r="N41770" s="7"/>
    </row>
    <row r="41771" spans="4:14" s="1" customFormat="1">
      <c r="D41771" s="32"/>
      <c r="G41771" s="32"/>
      <c r="I41771" s="7"/>
      <c r="J41771" s="7"/>
      <c r="K41771" s="7"/>
      <c r="N41771" s="7"/>
    </row>
    <row r="41772" spans="4:14" s="1" customFormat="1">
      <c r="D41772" s="32"/>
      <c r="G41772" s="32"/>
      <c r="I41772" s="7"/>
      <c r="J41772" s="7"/>
      <c r="K41772" s="7"/>
      <c r="N41772" s="7"/>
    </row>
    <row r="41773" spans="4:14" s="1" customFormat="1">
      <c r="D41773" s="32"/>
      <c r="G41773" s="32"/>
      <c r="I41773" s="7"/>
      <c r="J41773" s="7"/>
      <c r="K41773" s="7"/>
      <c r="N41773" s="7"/>
    </row>
    <row r="41774" spans="4:14" s="1" customFormat="1">
      <c r="D41774" s="32"/>
      <c r="G41774" s="32"/>
      <c r="I41774" s="7"/>
      <c r="J41774" s="7"/>
      <c r="K41774" s="7"/>
      <c r="N41774" s="7"/>
    </row>
    <row r="41775" spans="4:14" s="1" customFormat="1">
      <c r="D41775" s="32"/>
      <c r="G41775" s="32"/>
      <c r="I41775" s="7"/>
      <c r="J41775" s="7"/>
      <c r="K41775" s="7"/>
      <c r="N41775" s="7"/>
    </row>
    <row r="41776" spans="4:14" s="1" customFormat="1">
      <c r="D41776" s="32"/>
      <c r="G41776" s="32"/>
      <c r="I41776" s="7"/>
      <c r="J41776" s="7"/>
      <c r="K41776" s="7"/>
      <c r="N41776" s="7"/>
    </row>
    <row r="41777" spans="4:14" s="1" customFormat="1">
      <c r="D41777" s="32"/>
      <c r="G41777" s="32"/>
      <c r="I41777" s="7"/>
      <c r="J41777" s="7"/>
      <c r="K41777" s="7"/>
      <c r="N41777" s="7"/>
    </row>
    <row r="41778" spans="4:14" s="1" customFormat="1">
      <c r="D41778" s="32"/>
      <c r="G41778" s="32"/>
      <c r="I41778" s="7"/>
      <c r="J41778" s="7"/>
      <c r="K41778" s="7"/>
      <c r="N41778" s="7"/>
    </row>
    <row r="41779" spans="4:14" s="1" customFormat="1">
      <c r="D41779" s="32"/>
      <c r="G41779" s="32"/>
      <c r="I41779" s="7"/>
      <c r="J41779" s="7"/>
      <c r="K41779" s="7"/>
      <c r="N41779" s="7"/>
    </row>
    <row r="41780" spans="4:14" s="1" customFormat="1">
      <c r="D41780" s="32"/>
      <c r="G41780" s="32"/>
      <c r="I41780" s="7"/>
      <c r="J41780" s="7"/>
      <c r="K41780" s="7"/>
      <c r="N41780" s="7"/>
    </row>
    <row r="41781" spans="4:14" s="1" customFormat="1">
      <c r="D41781" s="32"/>
      <c r="G41781" s="32"/>
      <c r="I41781" s="7"/>
      <c r="J41781" s="7"/>
      <c r="K41781" s="7"/>
      <c r="N41781" s="7"/>
    </row>
    <row r="41782" spans="4:14" s="1" customFormat="1">
      <c r="D41782" s="32"/>
      <c r="G41782" s="32"/>
      <c r="I41782" s="7"/>
      <c r="J41782" s="7"/>
      <c r="K41782" s="7"/>
      <c r="N41782" s="7"/>
    </row>
    <row r="41783" spans="4:14" s="1" customFormat="1">
      <c r="D41783" s="32"/>
      <c r="G41783" s="32"/>
      <c r="I41783" s="7"/>
      <c r="J41783" s="7"/>
      <c r="K41783" s="7"/>
      <c r="N41783" s="7"/>
    </row>
    <row r="41784" spans="4:14" s="1" customFormat="1">
      <c r="D41784" s="32"/>
      <c r="G41784" s="32"/>
      <c r="I41784" s="7"/>
      <c r="J41784" s="7"/>
      <c r="K41784" s="7"/>
      <c r="N41784" s="7"/>
    </row>
    <row r="41785" spans="4:14" s="1" customFormat="1">
      <c r="D41785" s="32"/>
      <c r="G41785" s="32"/>
      <c r="I41785" s="7"/>
      <c r="J41785" s="7"/>
      <c r="K41785" s="7"/>
      <c r="N41785" s="7"/>
    </row>
    <row r="41786" spans="4:14" s="1" customFormat="1">
      <c r="D41786" s="32"/>
      <c r="G41786" s="32"/>
      <c r="I41786" s="7"/>
      <c r="J41786" s="7"/>
      <c r="K41786" s="7"/>
      <c r="N41786" s="7"/>
    </row>
    <row r="41787" spans="4:14" s="1" customFormat="1">
      <c r="D41787" s="32"/>
      <c r="G41787" s="32"/>
      <c r="I41787" s="7"/>
      <c r="J41787" s="7"/>
      <c r="K41787" s="7"/>
      <c r="N41787" s="7"/>
    </row>
    <row r="41788" spans="4:14" s="1" customFormat="1">
      <c r="D41788" s="32"/>
      <c r="G41788" s="32"/>
      <c r="I41788" s="7"/>
      <c r="J41788" s="7"/>
      <c r="K41788" s="7"/>
      <c r="N41788" s="7"/>
    </row>
    <row r="41789" spans="4:14" s="1" customFormat="1">
      <c r="D41789" s="32"/>
      <c r="G41789" s="32"/>
      <c r="I41789" s="7"/>
      <c r="J41789" s="7"/>
      <c r="K41789" s="7"/>
      <c r="N41789" s="7"/>
    </row>
    <row r="41790" spans="4:14" s="1" customFormat="1">
      <c r="D41790" s="32"/>
      <c r="G41790" s="32"/>
      <c r="I41790" s="7"/>
      <c r="J41790" s="7"/>
      <c r="K41790" s="7"/>
      <c r="N41790" s="7"/>
    </row>
    <row r="41791" spans="4:14" s="1" customFormat="1">
      <c r="D41791" s="32"/>
      <c r="G41791" s="32"/>
      <c r="I41791" s="7"/>
      <c r="J41791" s="7"/>
      <c r="K41791" s="7"/>
      <c r="N41791" s="7"/>
    </row>
    <row r="41792" spans="4:14" s="1" customFormat="1">
      <c r="D41792" s="32"/>
      <c r="G41792" s="32"/>
      <c r="I41792" s="7"/>
      <c r="J41792" s="7"/>
      <c r="K41792" s="7"/>
      <c r="N41792" s="7"/>
    </row>
    <row r="41793" spans="4:14" s="1" customFormat="1">
      <c r="D41793" s="32"/>
      <c r="G41793" s="32"/>
      <c r="I41793" s="7"/>
      <c r="J41793" s="7"/>
      <c r="K41793" s="7"/>
      <c r="N41793" s="7"/>
    </row>
    <row r="41794" spans="4:14" s="1" customFormat="1">
      <c r="D41794" s="32"/>
      <c r="G41794" s="32"/>
      <c r="I41794" s="7"/>
      <c r="J41794" s="7"/>
      <c r="K41794" s="7"/>
      <c r="N41794" s="7"/>
    </row>
    <row r="41795" spans="4:14" s="1" customFormat="1">
      <c r="D41795" s="32"/>
      <c r="G41795" s="32"/>
      <c r="I41795" s="7"/>
      <c r="J41795" s="7"/>
      <c r="K41795" s="7"/>
      <c r="N41795" s="7"/>
    </row>
    <row r="41796" spans="4:14" s="1" customFormat="1">
      <c r="D41796" s="32"/>
      <c r="G41796" s="32"/>
      <c r="I41796" s="7"/>
      <c r="J41796" s="7"/>
      <c r="K41796" s="7"/>
      <c r="N41796" s="7"/>
    </row>
    <row r="41797" spans="4:14" s="1" customFormat="1">
      <c r="D41797" s="32"/>
      <c r="G41797" s="32"/>
      <c r="I41797" s="7"/>
      <c r="J41797" s="7"/>
      <c r="K41797" s="7"/>
      <c r="N41797" s="7"/>
    </row>
    <row r="41798" spans="4:14" s="1" customFormat="1">
      <c r="D41798" s="32"/>
      <c r="G41798" s="32"/>
      <c r="I41798" s="7"/>
      <c r="J41798" s="7"/>
      <c r="K41798" s="7"/>
      <c r="N41798" s="7"/>
    </row>
    <row r="41799" spans="4:14" s="1" customFormat="1">
      <c r="D41799" s="32"/>
      <c r="G41799" s="32"/>
      <c r="I41799" s="7"/>
      <c r="J41799" s="7"/>
      <c r="K41799" s="7"/>
      <c r="N41799" s="7"/>
    </row>
    <row r="41800" spans="4:14" s="1" customFormat="1">
      <c r="D41800" s="32"/>
      <c r="G41800" s="32"/>
      <c r="I41800" s="7"/>
      <c r="J41800" s="7"/>
      <c r="K41800" s="7"/>
      <c r="N41800" s="7"/>
    </row>
    <row r="41801" spans="4:14" s="1" customFormat="1">
      <c r="D41801" s="32"/>
      <c r="G41801" s="32"/>
      <c r="I41801" s="7"/>
      <c r="J41801" s="7"/>
      <c r="K41801" s="7"/>
      <c r="N41801" s="7"/>
    </row>
    <row r="41802" spans="4:14" s="1" customFormat="1">
      <c r="D41802" s="32"/>
      <c r="G41802" s="32"/>
      <c r="I41802" s="7"/>
      <c r="J41802" s="7"/>
      <c r="K41802" s="7"/>
      <c r="N41802" s="7"/>
    </row>
    <row r="41803" spans="4:14" s="1" customFormat="1">
      <c r="D41803" s="32"/>
      <c r="G41803" s="32"/>
      <c r="I41803" s="7"/>
      <c r="J41803" s="7"/>
      <c r="K41803" s="7"/>
      <c r="N41803" s="7"/>
    </row>
    <row r="41804" spans="4:14" s="1" customFormat="1">
      <c r="D41804" s="32"/>
      <c r="G41804" s="32"/>
      <c r="I41804" s="7"/>
      <c r="J41804" s="7"/>
      <c r="K41804" s="7"/>
      <c r="N41804" s="7"/>
    </row>
    <row r="41805" spans="4:14" s="1" customFormat="1">
      <c r="D41805" s="32"/>
      <c r="G41805" s="32"/>
      <c r="I41805" s="7"/>
      <c r="J41805" s="7"/>
      <c r="K41805" s="7"/>
      <c r="N41805" s="7"/>
    </row>
    <row r="41806" spans="4:14" s="1" customFormat="1">
      <c r="D41806" s="32"/>
      <c r="G41806" s="32"/>
      <c r="I41806" s="7"/>
      <c r="J41806" s="7"/>
      <c r="K41806" s="7"/>
      <c r="N41806" s="7"/>
    </row>
    <row r="41807" spans="4:14" s="1" customFormat="1">
      <c r="D41807" s="32"/>
      <c r="G41807" s="32"/>
      <c r="I41807" s="7"/>
      <c r="J41807" s="7"/>
      <c r="K41807" s="7"/>
      <c r="N41807" s="7"/>
    </row>
    <row r="41808" spans="4:14" s="1" customFormat="1">
      <c r="D41808" s="32"/>
      <c r="G41808" s="32"/>
      <c r="I41808" s="7"/>
      <c r="J41808" s="7"/>
      <c r="K41808" s="7"/>
      <c r="N41808" s="7"/>
    </row>
    <row r="41809" spans="4:14" s="1" customFormat="1">
      <c r="D41809" s="32"/>
      <c r="G41809" s="32"/>
      <c r="I41809" s="7"/>
      <c r="J41809" s="7"/>
      <c r="K41809" s="7"/>
      <c r="N41809" s="7"/>
    </row>
    <row r="41810" spans="4:14" s="1" customFormat="1">
      <c r="D41810" s="32"/>
      <c r="G41810" s="32"/>
      <c r="I41810" s="7"/>
      <c r="J41810" s="7"/>
      <c r="K41810" s="7"/>
      <c r="N41810" s="7"/>
    </row>
    <row r="41811" spans="4:14" s="1" customFormat="1">
      <c r="D41811" s="32"/>
      <c r="G41811" s="32"/>
      <c r="I41811" s="7"/>
      <c r="J41811" s="7"/>
      <c r="K41811" s="7"/>
      <c r="N41811" s="7"/>
    </row>
    <row r="41812" spans="4:14" s="1" customFormat="1">
      <c r="D41812" s="32"/>
      <c r="G41812" s="32"/>
      <c r="I41812" s="7"/>
      <c r="J41812" s="7"/>
      <c r="K41812" s="7"/>
      <c r="N41812" s="7"/>
    </row>
    <row r="41813" spans="4:14" s="1" customFormat="1">
      <c r="D41813" s="32"/>
      <c r="G41813" s="32"/>
      <c r="I41813" s="7"/>
      <c r="J41813" s="7"/>
      <c r="K41813" s="7"/>
      <c r="N41813" s="7"/>
    </row>
    <row r="41814" spans="4:14" s="1" customFormat="1">
      <c r="D41814" s="32"/>
      <c r="G41814" s="32"/>
      <c r="I41814" s="7"/>
      <c r="J41814" s="7"/>
      <c r="K41814" s="7"/>
      <c r="N41814" s="7"/>
    </row>
    <row r="41815" spans="4:14" s="1" customFormat="1">
      <c r="D41815" s="32"/>
      <c r="G41815" s="32"/>
      <c r="I41815" s="7"/>
      <c r="J41815" s="7"/>
      <c r="K41815" s="7"/>
      <c r="N41815" s="7"/>
    </row>
    <row r="41816" spans="4:14" s="1" customFormat="1">
      <c r="D41816" s="32"/>
      <c r="G41816" s="32"/>
      <c r="I41816" s="7"/>
      <c r="J41816" s="7"/>
      <c r="K41816" s="7"/>
      <c r="N41816" s="7"/>
    </row>
    <row r="41817" spans="4:14" s="1" customFormat="1">
      <c r="D41817" s="32"/>
      <c r="G41817" s="32"/>
      <c r="I41817" s="7"/>
      <c r="J41817" s="7"/>
      <c r="K41817" s="7"/>
      <c r="N41817" s="7"/>
    </row>
    <row r="41818" spans="4:14" s="1" customFormat="1">
      <c r="D41818" s="32"/>
      <c r="G41818" s="32"/>
      <c r="I41818" s="7"/>
      <c r="J41818" s="7"/>
      <c r="K41818" s="7"/>
      <c r="N41818" s="7"/>
    </row>
    <row r="41819" spans="4:14" s="1" customFormat="1">
      <c r="D41819" s="32"/>
      <c r="G41819" s="32"/>
      <c r="I41819" s="7"/>
      <c r="J41819" s="7"/>
      <c r="K41819" s="7"/>
      <c r="N41819" s="7"/>
    </row>
    <row r="41820" spans="4:14" s="1" customFormat="1">
      <c r="D41820" s="32"/>
      <c r="G41820" s="32"/>
      <c r="I41820" s="7"/>
      <c r="J41820" s="7"/>
      <c r="K41820" s="7"/>
      <c r="N41820" s="7"/>
    </row>
    <row r="41821" spans="4:14" s="1" customFormat="1">
      <c r="D41821" s="32"/>
      <c r="G41821" s="32"/>
      <c r="I41821" s="7"/>
      <c r="J41821" s="7"/>
      <c r="K41821" s="7"/>
      <c r="N41821" s="7"/>
    </row>
    <row r="41822" spans="4:14" s="1" customFormat="1">
      <c r="D41822" s="32"/>
      <c r="G41822" s="32"/>
      <c r="I41822" s="7"/>
      <c r="J41822" s="7"/>
      <c r="K41822" s="7"/>
      <c r="N41822" s="7"/>
    </row>
    <row r="41823" spans="4:14" s="1" customFormat="1">
      <c r="D41823" s="32"/>
      <c r="G41823" s="32"/>
      <c r="I41823" s="7"/>
      <c r="J41823" s="7"/>
      <c r="K41823" s="7"/>
      <c r="N41823" s="7"/>
    </row>
    <row r="41824" spans="4:14" s="1" customFormat="1">
      <c r="D41824" s="32"/>
      <c r="G41824" s="32"/>
      <c r="I41824" s="7"/>
      <c r="J41824" s="7"/>
      <c r="K41824" s="7"/>
      <c r="N41824" s="7"/>
    </row>
    <row r="41825" spans="4:14" s="1" customFormat="1">
      <c r="D41825" s="32"/>
      <c r="G41825" s="32"/>
      <c r="I41825" s="7"/>
      <c r="J41825" s="7"/>
      <c r="K41825" s="7"/>
      <c r="N41825" s="7"/>
    </row>
    <row r="41826" spans="4:14" s="1" customFormat="1">
      <c r="D41826" s="32"/>
      <c r="G41826" s="32"/>
      <c r="I41826" s="7"/>
      <c r="J41826" s="7"/>
      <c r="K41826" s="7"/>
      <c r="N41826" s="7"/>
    </row>
    <row r="41827" spans="4:14" s="1" customFormat="1">
      <c r="D41827" s="32"/>
      <c r="G41827" s="32"/>
      <c r="I41827" s="7"/>
      <c r="J41827" s="7"/>
      <c r="K41827" s="7"/>
      <c r="N41827" s="7"/>
    </row>
    <row r="41828" spans="4:14" s="1" customFormat="1">
      <c r="D41828" s="32"/>
      <c r="G41828" s="32"/>
      <c r="I41828" s="7"/>
      <c r="J41828" s="7"/>
      <c r="K41828" s="7"/>
      <c r="N41828" s="7"/>
    </row>
    <row r="41829" spans="4:14" s="1" customFormat="1">
      <c r="D41829" s="32"/>
      <c r="G41829" s="32"/>
      <c r="I41829" s="7"/>
      <c r="J41829" s="7"/>
      <c r="K41829" s="7"/>
      <c r="N41829" s="7"/>
    </row>
    <row r="41830" spans="4:14" s="1" customFormat="1">
      <c r="D41830" s="32"/>
      <c r="G41830" s="32"/>
      <c r="I41830" s="7"/>
      <c r="J41830" s="7"/>
      <c r="K41830" s="7"/>
      <c r="N41830" s="7"/>
    </row>
    <row r="41831" spans="4:14" s="1" customFormat="1">
      <c r="D41831" s="32"/>
      <c r="G41831" s="32"/>
      <c r="I41831" s="7"/>
      <c r="J41831" s="7"/>
      <c r="K41831" s="7"/>
      <c r="N41831" s="7"/>
    </row>
    <row r="41832" spans="4:14" s="1" customFormat="1">
      <c r="D41832" s="32"/>
      <c r="G41832" s="32"/>
      <c r="I41832" s="7"/>
      <c r="J41832" s="7"/>
      <c r="K41832" s="7"/>
      <c r="N41832" s="7"/>
    </row>
    <row r="41833" spans="4:14" s="1" customFormat="1">
      <c r="D41833" s="32"/>
      <c r="G41833" s="32"/>
      <c r="I41833" s="7"/>
      <c r="J41833" s="7"/>
      <c r="K41833" s="7"/>
      <c r="N41833" s="7"/>
    </row>
    <row r="41834" spans="4:14" s="1" customFormat="1">
      <c r="D41834" s="32"/>
      <c r="G41834" s="32"/>
      <c r="I41834" s="7"/>
      <c r="J41834" s="7"/>
      <c r="K41834" s="7"/>
      <c r="N41834" s="7"/>
    </row>
    <row r="41835" spans="4:14" s="1" customFormat="1">
      <c r="D41835" s="32"/>
      <c r="G41835" s="32"/>
      <c r="I41835" s="7"/>
      <c r="J41835" s="7"/>
      <c r="K41835" s="7"/>
      <c r="N41835" s="7"/>
    </row>
    <row r="41836" spans="4:14" s="1" customFormat="1">
      <c r="D41836" s="32"/>
      <c r="G41836" s="32"/>
      <c r="I41836" s="7"/>
      <c r="J41836" s="7"/>
      <c r="K41836" s="7"/>
      <c r="N41836" s="7"/>
    </row>
    <row r="41837" spans="4:14" s="1" customFormat="1">
      <c r="D41837" s="32"/>
      <c r="G41837" s="32"/>
      <c r="I41837" s="7"/>
      <c r="J41837" s="7"/>
      <c r="K41837" s="7"/>
      <c r="N41837" s="7"/>
    </row>
    <row r="41838" spans="4:14" s="1" customFormat="1">
      <c r="D41838" s="32"/>
      <c r="G41838" s="32"/>
      <c r="I41838" s="7"/>
      <c r="J41838" s="7"/>
      <c r="K41838" s="7"/>
      <c r="N41838" s="7"/>
    </row>
    <row r="41839" spans="4:14" s="1" customFormat="1">
      <c r="D41839" s="32"/>
      <c r="G41839" s="32"/>
      <c r="I41839" s="7"/>
      <c r="J41839" s="7"/>
      <c r="K41839" s="7"/>
      <c r="N41839" s="7"/>
    </row>
    <row r="41840" spans="4:14" s="1" customFormat="1">
      <c r="D41840" s="32"/>
      <c r="G41840" s="32"/>
      <c r="I41840" s="7"/>
      <c r="J41840" s="7"/>
      <c r="K41840" s="7"/>
      <c r="N41840" s="7"/>
    </row>
    <row r="41841" spans="4:14" s="1" customFormat="1">
      <c r="D41841" s="32"/>
      <c r="G41841" s="32"/>
      <c r="I41841" s="7"/>
      <c r="J41841" s="7"/>
      <c r="K41841" s="7"/>
      <c r="N41841" s="7"/>
    </row>
    <row r="41842" spans="4:14" s="1" customFormat="1">
      <c r="D41842" s="32"/>
      <c r="G41842" s="32"/>
      <c r="I41842" s="7"/>
      <c r="J41842" s="7"/>
      <c r="K41842" s="7"/>
      <c r="N41842" s="7"/>
    </row>
    <row r="41843" spans="4:14" s="1" customFormat="1">
      <c r="D41843" s="32"/>
      <c r="G41843" s="32"/>
      <c r="I41843" s="7"/>
      <c r="J41843" s="7"/>
      <c r="K41843" s="7"/>
      <c r="N41843" s="7"/>
    </row>
    <row r="41844" spans="4:14" s="1" customFormat="1">
      <c r="D41844" s="32"/>
      <c r="G41844" s="32"/>
      <c r="I41844" s="7"/>
      <c r="J41844" s="7"/>
      <c r="K41844" s="7"/>
      <c r="N41844" s="7"/>
    </row>
    <row r="41845" spans="4:14" s="1" customFormat="1">
      <c r="D41845" s="32"/>
      <c r="G41845" s="32"/>
      <c r="I41845" s="7"/>
      <c r="J41845" s="7"/>
      <c r="K41845" s="7"/>
      <c r="N41845" s="7"/>
    </row>
    <row r="41846" spans="4:14" s="1" customFormat="1">
      <c r="D41846" s="32"/>
      <c r="G41846" s="32"/>
      <c r="I41846" s="7"/>
      <c r="J41846" s="7"/>
      <c r="K41846" s="7"/>
      <c r="N41846" s="7"/>
    </row>
    <row r="41847" spans="4:14" s="1" customFormat="1">
      <c r="D41847" s="32"/>
      <c r="G41847" s="32"/>
      <c r="I41847" s="7"/>
      <c r="J41847" s="7"/>
      <c r="K41847" s="7"/>
      <c r="N41847" s="7"/>
    </row>
    <row r="41848" spans="4:14" s="1" customFormat="1">
      <c r="D41848" s="32"/>
      <c r="G41848" s="32"/>
      <c r="I41848" s="7"/>
      <c r="J41848" s="7"/>
      <c r="K41848" s="7"/>
      <c r="N41848" s="7"/>
    </row>
    <row r="41849" spans="4:14" s="1" customFormat="1">
      <c r="D41849" s="32"/>
      <c r="G41849" s="32"/>
      <c r="I41849" s="7"/>
      <c r="J41849" s="7"/>
      <c r="K41849" s="7"/>
      <c r="N41849" s="7"/>
    </row>
    <row r="41850" spans="4:14" s="1" customFormat="1">
      <c r="D41850" s="32"/>
      <c r="G41850" s="32"/>
      <c r="I41850" s="7"/>
      <c r="J41850" s="7"/>
      <c r="K41850" s="7"/>
      <c r="N41850" s="7"/>
    </row>
    <row r="41851" spans="4:14" s="1" customFormat="1">
      <c r="D41851" s="32"/>
      <c r="G41851" s="32"/>
      <c r="I41851" s="7"/>
      <c r="J41851" s="7"/>
      <c r="K41851" s="7"/>
      <c r="N41851" s="7"/>
    </row>
    <row r="41852" spans="4:14" s="1" customFormat="1">
      <c r="D41852" s="32"/>
      <c r="G41852" s="32"/>
      <c r="I41852" s="7"/>
      <c r="J41852" s="7"/>
      <c r="K41852" s="7"/>
      <c r="N41852" s="7"/>
    </row>
    <row r="41853" spans="4:14" s="1" customFormat="1">
      <c r="D41853" s="32"/>
      <c r="G41853" s="32"/>
      <c r="I41853" s="7"/>
      <c r="J41853" s="7"/>
      <c r="K41853" s="7"/>
      <c r="N41853" s="7"/>
    </row>
    <row r="41854" spans="4:14" s="1" customFormat="1">
      <c r="D41854" s="32"/>
      <c r="G41854" s="32"/>
      <c r="I41854" s="7"/>
      <c r="J41854" s="7"/>
      <c r="K41854" s="7"/>
      <c r="N41854" s="7"/>
    </row>
    <row r="41855" spans="4:14" s="1" customFormat="1">
      <c r="D41855" s="32"/>
      <c r="G41855" s="32"/>
      <c r="I41855" s="7"/>
      <c r="J41855" s="7"/>
      <c r="K41855" s="7"/>
      <c r="N41855" s="7"/>
    </row>
    <row r="41856" spans="4:14" s="1" customFormat="1">
      <c r="D41856" s="32"/>
      <c r="G41856" s="32"/>
      <c r="I41856" s="7"/>
      <c r="J41856" s="7"/>
      <c r="K41856" s="7"/>
      <c r="N41856" s="7"/>
    </row>
    <row r="41857" spans="4:14" s="1" customFormat="1">
      <c r="D41857" s="32"/>
      <c r="G41857" s="32"/>
      <c r="I41857" s="7"/>
      <c r="J41857" s="7"/>
      <c r="K41857" s="7"/>
      <c r="N41857" s="7"/>
    </row>
    <row r="41858" spans="4:14" s="1" customFormat="1">
      <c r="D41858" s="32"/>
      <c r="G41858" s="32"/>
      <c r="I41858" s="7"/>
      <c r="J41858" s="7"/>
      <c r="K41858" s="7"/>
      <c r="N41858" s="7"/>
    </row>
    <row r="41859" spans="4:14" s="1" customFormat="1">
      <c r="D41859" s="32"/>
      <c r="G41859" s="32"/>
      <c r="I41859" s="7"/>
      <c r="J41859" s="7"/>
      <c r="K41859" s="7"/>
      <c r="N41859" s="7"/>
    </row>
    <row r="41860" spans="4:14" s="1" customFormat="1">
      <c r="D41860" s="32"/>
      <c r="G41860" s="32"/>
      <c r="I41860" s="7"/>
      <c r="J41860" s="7"/>
      <c r="K41860" s="7"/>
      <c r="N41860" s="7"/>
    </row>
    <row r="41861" spans="4:14" s="1" customFormat="1">
      <c r="D41861" s="32"/>
      <c r="G41861" s="32"/>
      <c r="I41861" s="7"/>
      <c r="J41861" s="7"/>
      <c r="K41861" s="7"/>
      <c r="N41861" s="7"/>
    </row>
    <row r="41862" spans="4:14" s="1" customFormat="1">
      <c r="D41862" s="32"/>
      <c r="G41862" s="32"/>
      <c r="I41862" s="7"/>
      <c r="J41862" s="7"/>
      <c r="K41862" s="7"/>
      <c r="N41862" s="7"/>
    </row>
    <row r="41863" spans="4:14" s="1" customFormat="1">
      <c r="D41863" s="32"/>
      <c r="G41863" s="32"/>
      <c r="I41863" s="7"/>
      <c r="J41863" s="7"/>
      <c r="K41863" s="7"/>
      <c r="N41863" s="7"/>
    </row>
    <row r="41864" spans="4:14" s="1" customFormat="1">
      <c r="D41864" s="32"/>
      <c r="G41864" s="32"/>
      <c r="I41864" s="7"/>
      <c r="J41864" s="7"/>
      <c r="K41864" s="7"/>
      <c r="N41864" s="7"/>
    </row>
    <row r="41865" spans="4:14" s="1" customFormat="1">
      <c r="D41865" s="32"/>
      <c r="G41865" s="32"/>
      <c r="I41865" s="7"/>
      <c r="J41865" s="7"/>
      <c r="K41865" s="7"/>
      <c r="N41865" s="7"/>
    </row>
    <row r="41866" spans="4:14" s="1" customFormat="1">
      <c r="D41866" s="32"/>
      <c r="G41866" s="32"/>
      <c r="I41866" s="7"/>
      <c r="J41866" s="7"/>
      <c r="K41866" s="7"/>
      <c r="N41866" s="7"/>
    </row>
    <row r="41867" spans="4:14" s="1" customFormat="1">
      <c r="D41867" s="32"/>
      <c r="G41867" s="32"/>
      <c r="I41867" s="7"/>
      <c r="J41867" s="7"/>
      <c r="K41867" s="7"/>
      <c r="N41867" s="7"/>
    </row>
    <row r="41868" spans="4:14" s="1" customFormat="1">
      <c r="D41868" s="32"/>
      <c r="G41868" s="32"/>
      <c r="I41868" s="7"/>
      <c r="J41868" s="7"/>
      <c r="K41868" s="7"/>
      <c r="N41868" s="7"/>
    </row>
    <row r="41869" spans="4:14" s="1" customFormat="1">
      <c r="D41869" s="32"/>
      <c r="G41869" s="32"/>
      <c r="I41869" s="7"/>
      <c r="J41869" s="7"/>
      <c r="K41869" s="7"/>
      <c r="N41869" s="7"/>
    </row>
    <row r="41870" spans="4:14" s="1" customFormat="1">
      <c r="D41870" s="32"/>
      <c r="G41870" s="32"/>
      <c r="I41870" s="7"/>
      <c r="J41870" s="7"/>
      <c r="K41870" s="7"/>
      <c r="N41870" s="7"/>
    </row>
    <row r="41871" spans="4:14" s="1" customFormat="1">
      <c r="D41871" s="32"/>
      <c r="G41871" s="32"/>
      <c r="I41871" s="7"/>
      <c r="J41871" s="7"/>
      <c r="K41871" s="7"/>
      <c r="N41871" s="7"/>
    </row>
    <row r="41872" spans="4:14" s="1" customFormat="1">
      <c r="D41872" s="32"/>
      <c r="G41872" s="32"/>
      <c r="I41872" s="7"/>
      <c r="J41872" s="7"/>
      <c r="K41872" s="7"/>
      <c r="N41872" s="7"/>
    </row>
    <row r="41873" spans="4:14" s="1" customFormat="1">
      <c r="D41873" s="32"/>
      <c r="G41873" s="32"/>
      <c r="I41873" s="7"/>
      <c r="J41873" s="7"/>
      <c r="K41873" s="7"/>
      <c r="N41873" s="7"/>
    </row>
    <row r="41874" spans="4:14" s="1" customFormat="1">
      <c r="D41874" s="32"/>
      <c r="G41874" s="32"/>
      <c r="I41874" s="7"/>
      <c r="J41874" s="7"/>
      <c r="K41874" s="7"/>
      <c r="N41874" s="7"/>
    </row>
    <row r="41875" spans="4:14" s="1" customFormat="1">
      <c r="D41875" s="32"/>
      <c r="G41875" s="32"/>
      <c r="I41875" s="7"/>
      <c r="J41875" s="7"/>
      <c r="K41875" s="7"/>
      <c r="N41875" s="7"/>
    </row>
    <row r="41876" spans="4:14" s="1" customFormat="1">
      <c r="D41876" s="32"/>
      <c r="G41876" s="32"/>
      <c r="I41876" s="7"/>
      <c r="J41876" s="7"/>
      <c r="K41876" s="7"/>
      <c r="N41876" s="7"/>
    </row>
    <row r="41877" spans="4:14" s="1" customFormat="1">
      <c r="D41877" s="32"/>
      <c r="G41877" s="32"/>
      <c r="I41877" s="7"/>
      <c r="J41877" s="7"/>
      <c r="K41877" s="7"/>
      <c r="N41877" s="7"/>
    </row>
    <row r="41878" spans="4:14" s="1" customFormat="1">
      <c r="D41878" s="32"/>
      <c r="G41878" s="32"/>
      <c r="I41878" s="7"/>
      <c r="J41878" s="7"/>
      <c r="K41878" s="7"/>
      <c r="N41878" s="7"/>
    </row>
    <row r="41879" spans="4:14" s="1" customFormat="1">
      <c r="D41879" s="32"/>
      <c r="G41879" s="32"/>
      <c r="I41879" s="7"/>
      <c r="J41879" s="7"/>
      <c r="K41879" s="7"/>
      <c r="N41879" s="7"/>
    </row>
    <row r="41880" spans="4:14" s="1" customFormat="1">
      <c r="D41880" s="32"/>
      <c r="G41880" s="32"/>
      <c r="I41880" s="7"/>
      <c r="J41880" s="7"/>
      <c r="K41880" s="7"/>
      <c r="N41880" s="7"/>
    </row>
    <row r="41881" spans="4:14" s="1" customFormat="1">
      <c r="D41881" s="32"/>
      <c r="G41881" s="32"/>
      <c r="I41881" s="7"/>
      <c r="J41881" s="7"/>
      <c r="K41881" s="7"/>
      <c r="N41881" s="7"/>
    </row>
    <row r="41882" spans="4:14" s="1" customFormat="1">
      <c r="D41882" s="32"/>
      <c r="G41882" s="32"/>
      <c r="I41882" s="7"/>
      <c r="J41882" s="7"/>
      <c r="K41882" s="7"/>
      <c r="N41882" s="7"/>
    </row>
    <row r="41883" spans="4:14" s="1" customFormat="1">
      <c r="D41883" s="32"/>
      <c r="G41883" s="32"/>
      <c r="I41883" s="7"/>
      <c r="J41883" s="7"/>
      <c r="K41883" s="7"/>
      <c r="N41883" s="7"/>
    </row>
    <row r="41884" spans="4:14" s="1" customFormat="1">
      <c r="D41884" s="32"/>
      <c r="G41884" s="32"/>
      <c r="I41884" s="7"/>
      <c r="J41884" s="7"/>
      <c r="K41884" s="7"/>
      <c r="N41884" s="7"/>
    </row>
    <row r="41885" spans="4:14" s="1" customFormat="1">
      <c r="D41885" s="32"/>
      <c r="G41885" s="32"/>
      <c r="I41885" s="7"/>
      <c r="J41885" s="7"/>
      <c r="K41885" s="7"/>
      <c r="N41885" s="7"/>
    </row>
    <row r="41886" spans="4:14" s="1" customFormat="1">
      <c r="D41886" s="32"/>
      <c r="G41886" s="32"/>
      <c r="I41886" s="7"/>
      <c r="J41886" s="7"/>
      <c r="K41886" s="7"/>
      <c r="N41886" s="7"/>
    </row>
    <row r="41887" spans="4:14" s="1" customFormat="1">
      <c r="D41887" s="32"/>
      <c r="G41887" s="32"/>
      <c r="I41887" s="7"/>
      <c r="J41887" s="7"/>
      <c r="K41887" s="7"/>
      <c r="N41887" s="7"/>
    </row>
    <row r="41888" spans="4:14" s="1" customFormat="1">
      <c r="D41888" s="32"/>
      <c r="G41888" s="32"/>
      <c r="I41888" s="7"/>
      <c r="J41888" s="7"/>
      <c r="K41888" s="7"/>
      <c r="N41888" s="7"/>
    </row>
    <row r="41889" spans="4:14" s="1" customFormat="1">
      <c r="D41889" s="32"/>
      <c r="G41889" s="32"/>
      <c r="I41889" s="7"/>
      <c r="J41889" s="7"/>
      <c r="K41889" s="7"/>
      <c r="N41889" s="7"/>
    </row>
    <row r="41890" spans="4:14" s="1" customFormat="1">
      <c r="D41890" s="32"/>
      <c r="G41890" s="32"/>
      <c r="I41890" s="7"/>
      <c r="J41890" s="7"/>
      <c r="K41890" s="7"/>
      <c r="N41890" s="7"/>
    </row>
    <row r="41891" spans="4:14" s="1" customFormat="1">
      <c r="D41891" s="32"/>
      <c r="G41891" s="32"/>
      <c r="I41891" s="7"/>
      <c r="J41891" s="7"/>
      <c r="K41891" s="7"/>
      <c r="N41891" s="7"/>
    </row>
    <row r="41892" spans="4:14" s="1" customFormat="1">
      <c r="D41892" s="32"/>
      <c r="G41892" s="32"/>
      <c r="I41892" s="7"/>
      <c r="J41892" s="7"/>
      <c r="K41892" s="7"/>
      <c r="N41892" s="7"/>
    </row>
    <row r="41893" spans="4:14" s="1" customFormat="1">
      <c r="D41893" s="32"/>
      <c r="G41893" s="32"/>
      <c r="I41893" s="7"/>
      <c r="J41893" s="7"/>
      <c r="K41893" s="7"/>
      <c r="N41893" s="7"/>
    </row>
    <row r="41894" spans="4:14" s="1" customFormat="1">
      <c r="D41894" s="32"/>
      <c r="G41894" s="32"/>
      <c r="I41894" s="7"/>
      <c r="J41894" s="7"/>
      <c r="K41894" s="7"/>
      <c r="N41894" s="7"/>
    </row>
    <row r="41895" spans="4:14" s="1" customFormat="1">
      <c r="D41895" s="32"/>
      <c r="G41895" s="32"/>
      <c r="I41895" s="7"/>
      <c r="J41895" s="7"/>
      <c r="K41895" s="7"/>
      <c r="N41895" s="7"/>
    </row>
    <row r="41896" spans="4:14" s="1" customFormat="1">
      <c r="D41896" s="32"/>
      <c r="G41896" s="32"/>
      <c r="I41896" s="7"/>
      <c r="J41896" s="7"/>
      <c r="K41896" s="7"/>
      <c r="N41896" s="7"/>
    </row>
    <row r="41897" spans="4:14" s="1" customFormat="1">
      <c r="D41897" s="32"/>
      <c r="G41897" s="32"/>
      <c r="I41897" s="7"/>
      <c r="J41897" s="7"/>
      <c r="K41897" s="7"/>
      <c r="N41897" s="7"/>
    </row>
    <row r="41898" spans="4:14" s="1" customFormat="1">
      <c r="D41898" s="32"/>
      <c r="G41898" s="32"/>
      <c r="I41898" s="7"/>
      <c r="J41898" s="7"/>
      <c r="K41898" s="7"/>
      <c r="N41898" s="7"/>
    </row>
    <row r="41899" spans="4:14" s="1" customFormat="1">
      <c r="D41899" s="32"/>
      <c r="G41899" s="32"/>
      <c r="I41899" s="7"/>
      <c r="J41899" s="7"/>
      <c r="K41899" s="7"/>
      <c r="N41899" s="7"/>
    </row>
    <row r="41900" spans="4:14" s="1" customFormat="1">
      <c r="D41900" s="32"/>
      <c r="G41900" s="32"/>
      <c r="I41900" s="7"/>
      <c r="J41900" s="7"/>
      <c r="K41900" s="7"/>
      <c r="N41900" s="7"/>
    </row>
    <row r="41901" spans="4:14" s="1" customFormat="1">
      <c r="D41901" s="32"/>
      <c r="G41901" s="32"/>
      <c r="I41901" s="7"/>
      <c r="J41901" s="7"/>
      <c r="K41901" s="7"/>
      <c r="N41901" s="7"/>
    </row>
    <row r="41902" spans="4:14" s="1" customFormat="1">
      <c r="D41902" s="32"/>
      <c r="G41902" s="32"/>
      <c r="I41902" s="7"/>
      <c r="J41902" s="7"/>
      <c r="K41902" s="7"/>
      <c r="N41902" s="7"/>
    </row>
    <row r="41903" spans="4:14" s="1" customFormat="1">
      <c r="D41903" s="32"/>
      <c r="G41903" s="32"/>
      <c r="I41903" s="7"/>
      <c r="J41903" s="7"/>
      <c r="K41903" s="7"/>
      <c r="N41903" s="7"/>
    </row>
    <row r="41904" spans="4:14" s="1" customFormat="1">
      <c r="D41904" s="32"/>
      <c r="G41904" s="32"/>
      <c r="I41904" s="7"/>
      <c r="J41904" s="7"/>
      <c r="K41904" s="7"/>
      <c r="N41904" s="7"/>
    </row>
    <row r="41905" spans="4:14" s="1" customFormat="1">
      <c r="D41905" s="32"/>
      <c r="G41905" s="32"/>
      <c r="I41905" s="7"/>
      <c r="J41905" s="7"/>
      <c r="K41905" s="7"/>
      <c r="N41905" s="7"/>
    </row>
    <row r="41906" spans="4:14" s="1" customFormat="1">
      <c r="D41906" s="32"/>
      <c r="G41906" s="32"/>
      <c r="I41906" s="7"/>
      <c r="J41906" s="7"/>
      <c r="K41906" s="7"/>
      <c r="N41906" s="7"/>
    </row>
    <row r="41907" spans="4:14" s="1" customFormat="1">
      <c r="D41907" s="32"/>
      <c r="G41907" s="32"/>
      <c r="I41907" s="7"/>
      <c r="J41907" s="7"/>
      <c r="K41907" s="7"/>
      <c r="N41907" s="7"/>
    </row>
    <row r="41908" spans="4:14" s="1" customFormat="1">
      <c r="D41908" s="32"/>
      <c r="G41908" s="32"/>
      <c r="I41908" s="7"/>
      <c r="J41908" s="7"/>
      <c r="K41908" s="7"/>
      <c r="N41908" s="7"/>
    </row>
    <row r="41909" spans="4:14" s="1" customFormat="1">
      <c r="D41909" s="32"/>
      <c r="G41909" s="32"/>
      <c r="I41909" s="7"/>
      <c r="J41909" s="7"/>
      <c r="K41909" s="7"/>
      <c r="N41909" s="7"/>
    </row>
    <row r="41910" spans="4:14" s="1" customFormat="1">
      <c r="D41910" s="32"/>
      <c r="G41910" s="32"/>
      <c r="I41910" s="7"/>
      <c r="J41910" s="7"/>
      <c r="K41910" s="7"/>
      <c r="N41910" s="7"/>
    </row>
    <row r="41911" spans="4:14" s="1" customFormat="1">
      <c r="D41911" s="32"/>
      <c r="G41911" s="32"/>
      <c r="I41911" s="7"/>
      <c r="J41911" s="7"/>
      <c r="K41911" s="7"/>
      <c r="N41911" s="7"/>
    </row>
    <row r="41912" spans="4:14" s="1" customFormat="1">
      <c r="D41912" s="32"/>
      <c r="G41912" s="32"/>
      <c r="I41912" s="7"/>
      <c r="J41912" s="7"/>
      <c r="K41912" s="7"/>
      <c r="N41912" s="7"/>
    </row>
    <row r="41913" spans="4:14" s="1" customFormat="1">
      <c r="D41913" s="32"/>
      <c r="G41913" s="32"/>
      <c r="I41913" s="7"/>
      <c r="J41913" s="7"/>
      <c r="K41913" s="7"/>
      <c r="N41913" s="7"/>
    </row>
    <row r="41914" spans="4:14" s="1" customFormat="1">
      <c r="D41914" s="32"/>
      <c r="G41914" s="32"/>
      <c r="I41914" s="7"/>
      <c r="J41914" s="7"/>
      <c r="K41914" s="7"/>
      <c r="N41914" s="7"/>
    </row>
    <row r="41915" spans="4:14" s="1" customFormat="1">
      <c r="D41915" s="32"/>
      <c r="G41915" s="32"/>
      <c r="I41915" s="7"/>
      <c r="J41915" s="7"/>
      <c r="K41915" s="7"/>
      <c r="N41915" s="7"/>
    </row>
    <row r="41916" spans="4:14" s="1" customFormat="1">
      <c r="D41916" s="32"/>
      <c r="G41916" s="32"/>
      <c r="I41916" s="7"/>
      <c r="J41916" s="7"/>
      <c r="K41916" s="7"/>
      <c r="N41916" s="7"/>
    </row>
    <row r="41917" spans="4:14" s="1" customFormat="1">
      <c r="D41917" s="32"/>
      <c r="G41917" s="32"/>
      <c r="I41917" s="7"/>
      <c r="J41917" s="7"/>
      <c r="K41917" s="7"/>
      <c r="N41917" s="7"/>
    </row>
    <row r="41918" spans="4:14" s="1" customFormat="1">
      <c r="D41918" s="32"/>
      <c r="G41918" s="32"/>
      <c r="I41918" s="7"/>
      <c r="J41918" s="7"/>
      <c r="K41918" s="7"/>
      <c r="N41918" s="7"/>
    </row>
    <row r="41919" spans="4:14" s="1" customFormat="1">
      <c r="D41919" s="32"/>
      <c r="G41919" s="32"/>
      <c r="I41919" s="7"/>
      <c r="J41919" s="7"/>
      <c r="K41919" s="7"/>
      <c r="N41919" s="7"/>
    </row>
    <row r="41920" spans="4:14" s="1" customFormat="1">
      <c r="D41920" s="32"/>
      <c r="G41920" s="32"/>
      <c r="I41920" s="7"/>
      <c r="J41920" s="7"/>
      <c r="K41920" s="7"/>
      <c r="N41920" s="7"/>
    </row>
    <row r="41921" spans="4:14" s="1" customFormat="1">
      <c r="D41921" s="32"/>
      <c r="G41921" s="32"/>
      <c r="I41921" s="7"/>
      <c r="J41921" s="7"/>
      <c r="K41921" s="7"/>
      <c r="N41921" s="7"/>
    </row>
    <row r="41922" spans="4:14" s="1" customFormat="1">
      <c r="D41922" s="32"/>
      <c r="G41922" s="32"/>
      <c r="I41922" s="7"/>
      <c r="J41922" s="7"/>
      <c r="K41922" s="7"/>
      <c r="N41922" s="7"/>
    </row>
    <row r="41923" spans="4:14" s="1" customFormat="1">
      <c r="D41923" s="32"/>
      <c r="G41923" s="32"/>
      <c r="I41923" s="7"/>
      <c r="J41923" s="7"/>
      <c r="K41923" s="7"/>
      <c r="N41923" s="7"/>
    </row>
    <row r="41924" spans="4:14" s="1" customFormat="1">
      <c r="D41924" s="32"/>
      <c r="G41924" s="32"/>
      <c r="I41924" s="7"/>
      <c r="J41924" s="7"/>
      <c r="K41924" s="7"/>
      <c r="N41924" s="7"/>
    </row>
    <row r="41925" spans="4:14" s="1" customFormat="1">
      <c r="D41925" s="32"/>
      <c r="G41925" s="32"/>
      <c r="I41925" s="7"/>
      <c r="J41925" s="7"/>
      <c r="K41925" s="7"/>
      <c r="N41925" s="7"/>
    </row>
    <row r="41926" spans="4:14" s="1" customFormat="1">
      <c r="D41926" s="32"/>
      <c r="G41926" s="32"/>
      <c r="I41926" s="7"/>
      <c r="J41926" s="7"/>
      <c r="K41926" s="7"/>
      <c r="N41926" s="7"/>
    </row>
    <row r="41927" spans="4:14" s="1" customFormat="1">
      <c r="D41927" s="32"/>
      <c r="G41927" s="32"/>
      <c r="I41927" s="7"/>
      <c r="J41927" s="7"/>
      <c r="K41927" s="7"/>
      <c r="N41927" s="7"/>
    </row>
    <row r="41928" spans="4:14" s="1" customFormat="1">
      <c r="D41928" s="32"/>
      <c r="G41928" s="32"/>
      <c r="I41928" s="7"/>
      <c r="J41928" s="7"/>
      <c r="K41928" s="7"/>
      <c r="N41928" s="7"/>
    </row>
    <row r="41929" spans="4:14" s="1" customFormat="1">
      <c r="D41929" s="32"/>
      <c r="G41929" s="32"/>
      <c r="I41929" s="7"/>
      <c r="J41929" s="7"/>
      <c r="K41929" s="7"/>
      <c r="N41929" s="7"/>
    </row>
    <row r="41930" spans="4:14" s="1" customFormat="1">
      <c r="D41930" s="32"/>
      <c r="G41930" s="32"/>
      <c r="I41930" s="7"/>
      <c r="J41930" s="7"/>
      <c r="K41930" s="7"/>
      <c r="N41930" s="7"/>
    </row>
    <row r="41931" spans="4:14" s="1" customFormat="1">
      <c r="D41931" s="32"/>
      <c r="G41931" s="32"/>
      <c r="I41931" s="7"/>
      <c r="J41931" s="7"/>
      <c r="K41931" s="7"/>
      <c r="N41931" s="7"/>
    </row>
    <row r="41932" spans="4:14" s="1" customFormat="1">
      <c r="D41932" s="32"/>
      <c r="G41932" s="32"/>
      <c r="I41932" s="7"/>
      <c r="J41932" s="7"/>
      <c r="K41932" s="7"/>
      <c r="N41932" s="7"/>
    </row>
    <row r="41933" spans="4:14" s="1" customFormat="1">
      <c r="D41933" s="32"/>
      <c r="G41933" s="32"/>
      <c r="I41933" s="7"/>
      <c r="J41933" s="7"/>
      <c r="K41933" s="7"/>
      <c r="N41933" s="7"/>
    </row>
    <row r="41934" spans="4:14" s="1" customFormat="1">
      <c r="D41934" s="32"/>
      <c r="G41934" s="32"/>
      <c r="I41934" s="7"/>
      <c r="J41934" s="7"/>
      <c r="K41934" s="7"/>
      <c r="N41934" s="7"/>
    </row>
    <row r="41935" spans="4:14" s="1" customFormat="1">
      <c r="D41935" s="32"/>
      <c r="G41935" s="32"/>
      <c r="I41935" s="7"/>
      <c r="J41935" s="7"/>
      <c r="K41935" s="7"/>
      <c r="N41935" s="7"/>
    </row>
    <row r="41936" spans="4:14" s="1" customFormat="1">
      <c r="D41936" s="32"/>
      <c r="G41936" s="32"/>
      <c r="I41936" s="7"/>
      <c r="J41936" s="7"/>
      <c r="K41936" s="7"/>
      <c r="N41936" s="7"/>
    </row>
    <row r="41937" spans="4:14" s="1" customFormat="1">
      <c r="D41937" s="32"/>
      <c r="G41937" s="32"/>
      <c r="I41937" s="7"/>
      <c r="J41937" s="7"/>
      <c r="K41937" s="7"/>
      <c r="N41937" s="7"/>
    </row>
    <row r="41938" spans="4:14" s="1" customFormat="1">
      <c r="D41938" s="32"/>
      <c r="G41938" s="32"/>
      <c r="I41938" s="7"/>
      <c r="J41938" s="7"/>
      <c r="K41938" s="7"/>
      <c r="N41938" s="7"/>
    </row>
    <row r="41939" spans="4:14" s="1" customFormat="1">
      <c r="D41939" s="32"/>
      <c r="G41939" s="32"/>
      <c r="I41939" s="7"/>
      <c r="J41939" s="7"/>
      <c r="K41939" s="7"/>
      <c r="N41939" s="7"/>
    </row>
    <row r="41940" spans="4:14" s="1" customFormat="1">
      <c r="D41940" s="32"/>
      <c r="G41940" s="32"/>
      <c r="I41940" s="7"/>
      <c r="J41940" s="7"/>
      <c r="K41940" s="7"/>
      <c r="N41940" s="7"/>
    </row>
    <row r="41941" spans="4:14" s="1" customFormat="1">
      <c r="D41941" s="32"/>
      <c r="G41941" s="32"/>
      <c r="I41941" s="7"/>
      <c r="J41941" s="7"/>
      <c r="K41941" s="7"/>
      <c r="N41941" s="7"/>
    </row>
    <row r="41942" spans="4:14" s="1" customFormat="1">
      <c r="D41942" s="32"/>
      <c r="G41942" s="32"/>
      <c r="I41942" s="7"/>
      <c r="J41942" s="7"/>
      <c r="K41942" s="7"/>
      <c r="N41942" s="7"/>
    </row>
    <row r="41943" spans="4:14" s="1" customFormat="1">
      <c r="D41943" s="32"/>
      <c r="G41943" s="32"/>
      <c r="I41943" s="7"/>
      <c r="J41943" s="7"/>
      <c r="K41943" s="7"/>
      <c r="N41943" s="7"/>
    </row>
    <row r="41944" spans="4:14" s="1" customFormat="1">
      <c r="D41944" s="32"/>
      <c r="G41944" s="32"/>
      <c r="I41944" s="7"/>
      <c r="J41944" s="7"/>
      <c r="K41944" s="7"/>
      <c r="N41944" s="7"/>
    </row>
    <row r="41945" spans="4:14" s="1" customFormat="1">
      <c r="D41945" s="32"/>
      <c r="G41945" s="32"/>
      <c r="I41945" s="7"/>
      <c r="J41945" s="7"/>
      <c r="K41945" s="7"/>
      <c r="N41945" s="7"/>
    </row>
    <row r="41946" spans="4:14" s="1" customFormat="1">
      <c r="D41946" s="32"/>
      <c r="G41946" s="32"/>
      <c r="I41946" s="7"/>
      <c r="J41946" s="7"/>
      <c r="K41946" s="7"/>
      <c r="N41946" s="7"/>
    </row>
    <row r="41947" spans="4:14" s="1" customFormat="1">
      <c r="D41947" s="32"/>
      <c r="G41947" s="32"/>
      <c r="I41947" s="7"/>
      <c r="J41947" s="7"/>
      <c r="K41947" s="7"/>
      <c r="N41947" s="7"/>
    </row>
    <row r="41948" spans="4:14" s="1" customFormat="1">
      <c r="D41948" s="32"/>
      <c r="G41948" s="32"/>
      <c r="I41948" s="7"/>
      <c r="J41948" s="7"/>
      <c r="K41948" s="7"/>
      <c r="N41948" s="7"/>
    </row>
    <row r="41949" spans="4:14" s="1" customFormat="1">
      <c r="D41949" s="32"/>
      <c r="G41949" s="32"/>
      <c r="I41949" s="7"/>
      <c r="J41949" s="7"/>
      <c r="K41949" s="7"/>
      <c r="N41949" s="7"/>
    </row>
    <row r="41950" spans="4:14" s="1" customFormat="1">
      <c r="D41950" s="32"/>
      <c r="G41950" s="32"/>
      <c r="I41950" s="7"/>
      <c r="J41950" s="7"/>
      <c r="K41950" s="7"/>
      <c r="N41950" s="7"/>
    </row>
    <row r="41951" spans="4:14" s="1" customFormat="1">
      <c r="D41951" s="32"/>
      <c r="G41951" s="32"/>
      <c r="I41951" s="7"/>
      <c r="J41951" s="7"/>
      <c r="K41951" s="7"/>
      <c r="N41951" s="7"/>
    </row>
    <row r="41952" spans="4:14" s="1" customFormat="1">
      <c r="D41952" s="32"/>
      <c r="G41952" s="32"/>
      <c r="I41952" s="7"/>
      <c r="J41952" s="7"/>
      <c r="K41952" s="7"/>
      <c r="N41952" s="7"/>
    </row>
    <row r="41953" spans="4:14" s="1" customFormat="1">
      <c r="D41953" s="32"/>
      <c r="G41953" s="32"/>
      <c r="I41953" s="7"/>
      <c r="J41953" s="7"/>
      <c r="K41953" s="7"/>
      <c r="N41953" s="7"/>
    </row>
    <row r="41954" spans="4:14" s="1" customFormat="1">
      <c r="D41954" s="32"/>
      <c r="G41954" s="32"/>
      <c r="I41954" s="7"/>
      <c r="J41954" s="7"/>
      <c r="K41954" s="7"/>
      <c r="N41954" s="7"/>
    </row>
    <row r="41955" spans="4:14" s="1" customFormat="1">
      <c r="D41955" s="32"/>
      <c r="G41955" s="32"/>
      <c r="I41955" s="7"/>
      <c r="J41955" s="7"/>
      <c r="K41955" s="7"/>
      <c r="N41955" s="7"/>
    </row>
    <row r="41956" spans="4:14" s="1" customFormat="1">
      <c r="D41956" s="32"/>
      <c r="G41956" s="32"/>
      <c r="I41956" s="7"/>
      <c r="J41956" s="7"/>
      <c r="K41956" s="7"/>
      <c r="N41956" s="7"/>
    </row>
    <row r="41957" spans="4:14" s="1" customFormat="1">
      <c r="D41957" s="32"/>
      <c r="G41957" s="32"/>
      <c r="I41957" s="7"/>
      <c r="J41957" s="7"/>
      <c r="K41957" s="7"/>
      <c r="N41957" s="7"/>
    </row>
    <row r="41958" spans="4:14" s="1" customFormat="1">
      <c r="D41958" s="32"/>
      <c r="G41958" s="32"/>
      <c r="I41958" s="7"/>
      <c r="J41958" s="7"/>
      <c r="K41958" s="7"/>
      <c r="N41958" s="7"/>
    </row>
    <row r="41959" spans="4:14" s="1" customFormat="1">
      <c r="D41959" s="32"/>
      <c r="G41959" s="32"/>
      <c r="I41959" s="7"/>
      <c r="J41959" s="7"/>
      <c r="K41959" s="7"/>
      <c r="N41959" s="7"/>
    </row>
    <row r="41960" spans="4:14" s="1" customFormat="1">
      <c r="D41960" s="32"/>
      <c r="G41960" s="32"/>
      <c r="I41960" s="7"/>
      <c r="J41960" s="7"/>
      <c r="K41960" s="7"/>
      <c r="N41960" s="7"/>
    </row>
    <row r="41961" spans="4:14" s="1" customFormat="1">
      <c r="D41961" s="32"/>
      <c r="G41961" s="32"/>
      <c r="I41961" s="7"/>
      <c r="J41961" s="7"/>
      <c r="K41961" s="7"/>
      <c r="N41961" s="7"/>
    </row>
    <row r="41962" spans="4:14" s="1" customFormat="1">
      <c r="D41962" s="32"/>
      <c r="G41962" s="32"/>
      <c r="I41962" s="7"/>
      <c r="J41962" s="7"/>
      <c r="K41962" s="7"/>
      <c r="N41962" s="7"/>
    </row>
    <row r="41963" spans="4:14" s="1" customFormat="1">
      <c r="D41963" s="32"/>
      <c r="G41963" s="32"/>
      <c r="I41963" s="7"/>
      <c r="J41963" s="7"/>
      <c r="K41963" s="7"/>
      <c r="N41963" s="7"/>
    </row>
    <row r="41964" spans="4:14" s="1" customFormat="1">
      <c r="D41964" s="32"/>
      <c r="G41964" s="32"/>
      <c r="I41964" s="7"/>
      <c r="J41964" s="7"/>
      <c r="K41964" s="7"/>
      <c r="N41964" s="7"/>
    </row>
    <row r="41965" spans="4:14" s="1" customFormat="1">
      <c r="D41965" s="32"/>
      <c r="G41965" s="32"/>
      <c r="I41965" s="7"/>
      <c r="J41965" s="7"/>
      <c r="K41965" s="7"/>
      <c r="N41965" s="7"/>
    </row>
    <row r="41966" spans="4:14" s="1" customFormat="1">
      <c r="D41966" s="32"/>
      <c r="G41966" s="32"/>
      <c r="I41966" s="7"/>
      <c r="J41966" s="7"/>
      <c r="K41966" s="7"/>
      <c r="N41966" s="7"/>
    </row>
    <row r="41967" spans="4:14" s="1" customFormat="1">
      <c r="D41967" s="32"/>
      <c r="G41967" s="32"/>
      <c r="I41967" s="7"/>
      <c r="J41967" s="7"/>
      <c r="K41967" s="7"/>
      <c r="N41967" s="7"/>
    </row>
    <row r="41968" spans="4:14" s="1" customFormat="1">
      <c r="D41968" s="32"/>
      <c r="G41968" s="32"/>
      <c r="I41968" s="7"/>
      <c r="J41968" s="7"/>
      <c r="K41968" s="7"/>
      <c r="N41968" s="7"/>
    </row>
    <row r="41969" spans="4:14" s="1" customFormat="1">
      <c r="D41969" s="32"/>
      <c r="G41969" s="32"/>
      <c r="I41969" s="7"/>
      <c r="J41969" s="7"/>
      <c r="K41969" s="7"/>
      <c r="N41969" s="7"/>
    </row>
    <row r="41970" spans="4:14" s="1" customFormat="1">
      <c r="D41970" s="32"/>
      <c r="G41970" s="32"/>
      <c r="I41970" s="7"/>
      <c r="J41970" s="7"/>
      <c r="K41970" s="7"/>
      <c r="N41970" s="7"/>
    </row>
    <row r="41971" spans="4:14" s="1" customFormat="1">
      <c r="D41971" s="32"/>
      <c r="G41971" s="32"/>
      <c r="I41971" s="7"/>
      <c r="J41971" s="7"/>
      <c r="K41971" s="7"/>
      <c r="N41971" s="7"/>
    </row>
    <row r="41972" spans="4:14" s="1" customFormat="1">
      <c r="D41972" s="32"/>
      <c r="G41972" s="32"/>
      <c r="I41972" s="7"/>
      <c r="J41972" s="7"/>
      <c r="K41972" s="7"/>
      <c r="N41972" s="7"/>
    </row>
    <row r="41973" spans="4:14" s="1" customFormat="1">
      <c r="D41973" s="32"/>
      <c r="G41973" s="32"/>
      <c r="I41973" s="7"/>
      <c r="J41973" s="7"/>
      <c r="K41973" s="7"/>
      <c r="N41973" s="7"/>
    </row>
    <row r="41974" spans="4:14" s="1" customFormat="1">
      <c r="D41974" s="32"/>
      <c r="G41974" s="32"/>
      <c r="I41974" s="7"/>
      <c r="J41974" s="7"/>
      <c r="K41974" s="7"/>
      <c r="N41974" s="7"/>
    </row>
    <row r="41975" spans="4:14" s="1" customFormat="1">
      <c r="D41975" s="32"/>
      <c r="G41975" s="32"/>
      <c r="I41975" s="7"/>
      <c r="J41975" s="7"/>
      <c r="K41975" s="7"/>
      <c r="N41975" s="7"/>
    </row>
    <row r="41976" spans="4:14" s="1" customFormat="1">
      <c r="D41976" s="32"/>
      <c r="G41976" s="32"/>
      <c r="I41976" s="7"/>
      <c r="J41976" s="7"/>
      <c r="K41976" s="7"/>
      <c r="N41976" s="7"/>
    </row>
    <row r="41977" spans="4:14" s="1" customFormat="1">
      <c r="D41977" s="32"/>
      <c r="G41977" s="32"/>
      <c r="I41977" s="7"/>
      <c r="J41977" s="7"/>
      <c r="K41977" s="7"/>
      <c r="N41977" s="7"/>
    </row>
    <row r="41978" spans="4:14" s="1" customFormat="1">
      <c r="D41978" s="32"/>
      <c r="G41978" s="32"/>
      <c r="I41978" s="7"/>
      <c r="J41978" s="7"/>
      <c r="K41978" s="7"/>
      <c r="N41978" s="7"/>
    </row>
    <row r="41979" spans="4:14" s="1" customFormat="1">
      <c r="D41979" s="32"/>
      <c r="G41979" s="32"/>
      <c r="I41979" s="7"/>
      <c r="J41979" s="7"/>
      <c r="K41979" s="7"/>
      <c r="N41979" s="7"/>
    </row>
    <row r="41980" spans="4:14" s="1" customFormat="1">
      <c r="D41980" s="32"/>
      <c r="G41980" s="32"/>
      <c r="I41980" s="7"/>
      <c r="J41980" s="7"/>
      <c r="K41980" s="7"/>
      <c r="N41980" s="7"/>
    </row>
    <row r="41981" spans="4:14" s="1" customFormat="1">
      <c r="D41981" s="32"/>
      <c r="G41981" s="32"/>
      <c r="I41981" s="7"/>
      <c r="J41981" s="7"/>
      <c r="K41981" s="7"/>
      <c r="N41981" s="7"/>
    </row>
    <row r="41982" spans="4:14" s="1" customFormat="1">
      <c r="D41982" s="32"/>
      <c r="G41982" s="32"/>
      <c r="I41982" s="7"/>
      <c r="J41982" s="7"/>
      <c r="K41982" s="7"/>
      <c r="N41982" s="7"/>
    </row>
    <row r="41983" spans="4:14" s="1" customFormat="1">
      <c r="D41983" s="32"/>
      <c r="G41983" s="32"/>
      <c r="I41983" s="7"/>
      <c r="J41983" s="7"/>
      <c r="K41983" s="7"/>
      <c r="N41983" s="7"/>
    </row>
    <row r="41984" spans="4:14" s="1" customFormat="1">
      <c r="D41984" s="32"/>
      <c r="G41984" s="32"/>
      <c r="I41984" s="7"/>
      <c r="J41984" s="7"/>
      <c r="K41984" s="7"/>
      <c r="N41984" s="7"/>
    </row>
    <row r="41985" spans="4:14" s="1" customFormat="1">
      <c r="D41985" s="32"/>
      <c r="G41985" s="32"/>
      <c r="I41985" s="7"/>
      <c r="J41985" s="7"/>
      <c r="K41985" s="7"/>
      <c r="N41985" s="7"/>
    </row>
    <row r="41986" spans="4:14" s="1" customFormat="1">
      <c r="D41986" s="32"/>
      <c r="G41986" s="32"/>
      <c r="I41986" s="7"/>
      <c r="J41986" s="7"/>
      <c r="K41986" s="7"/>
      <c r="N41986" s="7"/>
    </row>
    <row r="41987" spans="4:14" s="1" customFormat="1">
      <c r="D41987" s="32"/>
      <c r="G41987" s="32"/>
      <c r="I41987" s="7"/>
      <c r="J41987" s="7"/>
      <c r="K41987" s="7"/>
      <c r="N41987" s="7"/>
    </row>
    <row r="41988" spans="4:14" s="1" customFormat="1">
      <c r="D41988" s="32"/>
      <c r="G41988" s="32"/>
      <c r="I41988" s="7"/>
      <c r="J41988" s="7"/>
      <c r="K41988" s="7"/>
      <c r="N41988" s="7"/>
    </row>
    <row r="41989" spans="4:14" s="1" customFormat="1">
      <c r="D41989" s="32"/>
      <c r="G41989" s="32"/>
      <c r="I41989" s="7"/>
      <c r="J41989" s="7"/>
      <c r="K41989" s="7"/>
      <c r="N41989" s="7"/>
    </row>
    <row r="41990" spans="4:14" s="1" customFormat="1">
      <c r="D41990" s="32"/>
      <c r="G41990" s="32"/>
      <c r="I41990" s="7"/>
      <c r="J41990" s="7"/>
      <c r="K41990" s="7"/>
      <c r="N41990" s="7"/>
    </row>
    <row r="41991" spans="4:14" s="1" customFormat="1">
      <c r="D41991" s="32"/>
      <c r="G41991" s="32"/>
      <c r="I41991" s="7"/>
      <c r="J41991" s="7"/>
      <c r="K41991" s="7"/>
      <c r="N41991" s="7"/>
    </row>
    <row r="41992" spans="4:14" s="1" customFormat="1">
      <c r="D41992" s="32"/>
      <c r="G41992" s="32"/>
      <c r="I41992" s="7"/>
      <c r="J41992" s="7"/>
      <c r="K41992" s="7"/>
      <c r="N41992" s="7"/>
    </row>
    <row r="41993" spans="4:14" s="1" customFormat="1">
      <c r="D41993" s="32"/>
      <c r="G41993" s="32"/>
      <c r="I41993" s="7"/>
      <c r="J41993" s="7"/>
      <c r="K41993" s="7"/>
      <c r="N41993" s="7"/>
    </row>
    <row r="41994" spans="4:14" s="1" customFormat="1">
      <c r="D41994" s="32"/>
      <c r="G41994" s="32"/>
      <c r="I41994" s="7"/>
      <c r="J41994" s="7"/>
      <c r="K41994" s="7"/>
      <c r="N41994" s="7"/>
    </row>
    <row r="41995" spans="4:14" s="1" customFormat="1">
      <c r="D41995" s="32"/>
      <c r="G41995" s="32"/>
      <c r="I41995" s="7"/>
      <c r="J41995" s="7"/>
      <c r="K41995" s="7"/>
      <c r="N41995" s="7"/>
    </row>
    <row r="41996" spans="4:14" s="1" customFormat="1">
      <c r="D41996" s="32"/>
      <c r="G41996" s="32"/>
      <c r="I41996" s="7"/>
      <c r="J41996" s="7"/>
      <c r="K41996" s="7"/>
      <c r="N41996" s="7"/>
    </row>
    <row r="41997" spans="4:14" s="1" customFormat="1">
      <c r="D41997" s="32"/>
      <c r="G41997" s="32"/>
      <c r="I41997" s="7"/>
      <c r="J41997" s="7"/>
      <c r="K41997" s="7"/>
      <c r="N41997" s="7"/>
    </row>
    <row r="41998" spans="4:14" s="1" customFormat="1">
      <c r="D41998" s="32"/>
      <c r="G41998" s="32"/>
      <c r="I41998" s="7"/>
      <c r="J41998" s="7"/>
      <c r="K41998" s="7"/>
      <c r="N41998" s="7"/>
    </row>
    <row r="41999" spans="4:14" s="1" customFormat="1">
      <c r="D41999" s="32"/>
      <c r="G41999" s="32"/>
      <c r="I41999" s="7"/>
      <c r="J41999" s="7"/>
      <c r="K41999" s="7"/>
      <c r="N41999" s="7"/>
    </row>
    <row r="42000" spans="4:14" s="1" customFormat="1">
      <c r="D42000" s="32"/>
      <c r="G42000" s="32"/>
      <c r="I42000" s="7"/>
      <c r="J42000" s="7"/>
      <c r="K42000" s="7"/>
      <c r="N42000" s="7"/>
    </row>
    <row r="42001" spans="4:14" s="1" customFormat="1">
      <c r="D42001" s="32"/>
      <c r="G42001" s="32"/>
      <c r="I42001" s="7"/>
      <c r="J42001" s="7"/>
      <c r="K42001" s="7"/>
      <c r="N42001" s="7"/>
    </row>
    <row r="42002" spans="4:14" s="1" customFormat="1">
      <c r="D42002" s="32"/>
      <c r="G42002" s="32"/>
      <c r="I42002" s="7"/>
      <c r="J42002" s="7"/>
      <c r="K42002" s="7"/>
      <c r="N42002" s="7"/>
    </row>
    <row r="42003" spans="4:14" s="1" customFormat="1">
      <c r="D42003" s="32"/>
      <c r="G42003" s="32"/>
      <c r="I42003" s="7"/>
      <c r="J42003" s="7"/>
      <c r="K42003" s="7"/>
      <c r="N42003" s="7"/>
    </row>
    <row r="42004" spans="4:14" s="1" customFormat="1">
      <c r="D42004" s="32"/>
      <c r="G42004" s="32"/>
      <c r="I42004" s="7"/>
      <c r="J42004" s="7"/>
      <c r="K42004" s="7"/>
      <c r="N42004" s="7"/>
    </row>
    <row r="42005" spans="4:14" s="1" customFormat="1">
      <c r="D42005" s="32"/>
      <c r="G42005" s="32"/>
      <c r="I42005" s="7"/>
      <c r="J42005" s="7"/>
      <c r="K42005" s="7"/>
      <c r="N42005" s="7"/>
    </row>
    <row r="42006" spans="4:14" s="1" customFormat="1">
      <c r="D42006" s="32"/>
      <c r="G42006" s="32"/>
      <c r="I42006" s="7"/>
      <c r="J42006" s="7"/>
      <c r="K42006" s="7"/>
      <c r="N42006" s="7"/>
    </row>
    <row r="42007" spans="4:14" s="1" customFormat="1">
      <c r="D42007" s="32"/>
      <c r="G42007" s="32"/>
      <c r="I42007" s="7"/>
      <c r="J42007" s="7"/>
      <c r="K42007" s="7"/>
      <c r="N42007" s="7"/>
    </row>
    <row r="42008" spans="4:14" s="1" customFormat="1">
      <c r="D42008" s="32"/>
      <c r="G42008" s="32"/>
      <c r="I42008" s="7"/>
      <c r="J42008" s="7"/>
      <c r="K42008" s="7"/>
      <c r="N42008" s="7"/>
    </row>
    <row r="42009" spans="4:14" s="1" customFormat="1">
      <c r="D42009" s="32"/>
      <c r="G42009" s="32"/>
      <c r="I42009" s="7"/>
      <c r="J42009" s="7"/>
      <c r="K42009" s="7"/>
      <c r="N42009" s="7"/>
    </row>
    <row r="42010" spans="4:14" s="1" customFormat="1">
      <c r="D42010" s="32"/>
      <c r="G42010" s="32"/>
      <c r="I42010" s="7"/>
      <c r="J42010" s="7"/>
      <c r="K42010" s="7"/>
      <c r="N42010" s="7"/>
    </row>
    <row r="42011" spans="4:14" s="1" customFormat="1">
      <c r="D42011" s="32"/>
      <c r="G42011" s="32"/>
      <c r="I42011" s="7"/>
      <c r="J42011" s="7"/>
      <c r="K42011" s="7"/>
      <c r="N42011" s="7"/>
    </row>
    <row r="42012" spans="4:14" s="1" customFormat="1">
      <c r="D42012" s="32"/>
      <c r="G42012" s="32"/>
      <c r="I42012" s="7"/>
      <c r="J42012" s="7"/>
      <c r="K42012" s="7"/>
      <c r="N42012" s="7"/>
    </row>
    <row r="42013" spans="4:14" s="1" customFormat="1">
      <c r="D42013" s="32"/>
      <c r="G42013" s="32"/>
      <c r="I42013" s="7"/>
      <c r="J42013" s="7"/>
      <c r="K42013" s="7"/>
      <c r="N42013" s="7"/>
    </row>
    <row r="42014" spans="4:14" s="1" customFormat="1">
      <c r="D42014" s="32"/>
      <c r="G42014" s="32"/>
      <c r="I42014" s="7"/>
      <c r="J42014" s="7"/>
      <c r="K42014" s="7"/>
      <c r="N42014" s="7"/>
    </row>
    <row r="42015" spans="4:14" s="1" customFormat="1">
      <c r="D42015" s="32"/>
      <c r="G42015" s="32"/>
      <c r="I42015" s="7"/>
      <c r="J42015" s="7"/>
      <c r="K42015" s="7"/>
      <c r="N42015" s="7"/>
    </row>
    <row r="42016" spans="4:14" s="1" customFormat="1">
      <c r="D42016" s="32"/>
      <c r="G42016" s="32"/>
      <c r="I42016" s="7"/>
      <c r="J42016" s="7"/>
      <c r="K42016" s="7"/>
      <c r="N42016" s="7"/>
    </row>
    <row r="42017" spans="4:14" s="1" customFormat="1">
      <c r="D42017" s="32"/>
      <c r="G42017" s="32"/>
      <c r="I42017" s="7"/>
      <c r="J42017" s="7"/>
      <c r="K42017" s="7"/>
      <c r="N42017" s="7"/>
    </row>
    <row r="42018" spans="4:14" s="1" customFormat="1">
      <c r="D42018" s="32"/>
      <c r="G42018" s="32"/>
      <c r="I42018" s="7"/>
      <c r="J42018" s="7"/>
      <c r="K42018" s="7"/>
      <c r="N42018" s="7"/>
    </row>
    <row r="42019" spans="4:14" s="1" customFormat="1">
      <c r="D42019" s="32"/>
      <c r="G42019" s="32"/>
      <c r="I42019" s="7"/>
      <c r="J42019" s="7"/>
      <c r="K42019" s="7"/>
      <c r="N42019" s="7"/>
    </row>
    <row r="42020" spans="4:14" s="1" customFormat="1">
      <c r="D42020" s="32"/>
      <c r="G42020" s="32"/>
      <c r="I42020" s="7"/>
      <c r="J42020" s="7"/>
      <c r="K42020" s="7"/>
      <c r="N42020" s="7"/>
    </row>
    <row r="42021" spans="4:14" s="1" customFormat="1">
      <c r="D42021" s="32"/>
      <c r="G42021" s="32"/>
      <c r="I42021" s="7"/>
      <c r="J42021" s="7"/>
      <c r="K42021" s="7"/>
      <c r="N42021" s="7"/>
    </row>
    <row r="42022" spans="4:14" s="1" customFormat="1">
      <c r="D42022" s="32"/>
      <c r="G42022" s="32"/>
      <c r="I42022" s="7"/>
      <c r="J42022" s="7"/>
      <c r="K42022" s="7"/>
      <c r="N42022" s="7"/>
    </row>
    <row r="42023" spans="4:14" s="1" customFormat="1">
      <c r="D42023" s="32"/>
      <c r="G42023" s="32"/>
      <c r="I42023" s="7"/>
      <c r="J42023" s="7"/>
      <c r="K42023" s="7"/>
      <c r="N42023" s="7"/>
    </row>
    <row r="42024" spans="4:14" s="1" customFormat="1">
      <c r="D42024" s="32"/>
      <c r="G42024" s="32"/>
      <c r="I42024" s="7"/>
      <c r="J42024" s="7"/>
      <c r="K42024" s="7"/>
      <c r="N42024" s="7"/>
    </row>
    <row r="42025" spans="4:14" s="1" customFormat="1">
      <c r="D42025" s="32"/>
      <c r="G42025" s="32"/>
      <c r="I42025" s="7"/>
      <c r="J42025" s="7"/>
      <c r="K42025" s="7"/>
      <c r="N42025" s="7"/>
    </row>
    <row r="42026" spans="4:14" s="1" customFormat="1">
      <c r="D42026" s="32"/>
      <c r="G42026" s="32"/>
      <c r="I42026" s="7"/>
      <c r="J42026" s="7"/>
      <c r="K42026" s="7"/>
      <c r="N42026" s="7"/>
    </row>
    <row r="42027" spans="4:14" s="1" customFormat="1">
      <c r="D42027" s="32"/>
      <c r="G42027" s="32"/>
      <c r="I42027" s="7"/>
      <c r="J42027" s="7"/>
      <c r="K42027" s="7"/>
      <c r="N42027" s="7"/>
    </row>
    <row r="42028" spans="4:14" s="1" customFormat="1">
      <c r="D42028" s="32"/>
      <c r="G42028" s="32"/>
      <c r="I42028" s="7"/>
      <c r="J42028" s="7"/>
      <c r="K42028" s="7"/>
      <c r="N42028" s="7"/>
    </row>
    <row r="42029" spans="4:14" s="1" customFormat="1">
      <c r="D42029" s="32"/>
      <c r="G42029" s="32"/>
      <c r="I42029" s="7"/>
      <c r="J42029" s="7"/>
      <c r="K42029" s="7"/>
      <c r="N42029" s="7"/>
    </row>
    <row r="42030" spans="4:14" s="1" customFormat="1">
      <c r="D42030" s="32"/>
      <c r="G42030" s="32"/>
      <c r="I42030" s="7"/>
      <c r="J42030" s="7"/>
      <c r="K42030" s="7"/>
      <c r="N42030" s="7"/>
    </row>
    <row r="42031" spans="4:14" s="1" customFormat="1">
      <c r="D42031" s="32"/>
      <c r="G42031" s="32"/>
      <c r="I42031" s="7"/>
      <c r="J42031" s="7"/>
      <c r="K42031" s="7"/>
      <c r="N42031" s="7"/>
    </row>
    <row r="42032" spans="4:14" s="1" customFormat="1">
      <c r="D42032" s="32"/>
      <c r="G42032" s="32"/>
      <c r="I42032" s="7"/>
      <c r="J42032" s="7"/>
      <c r="K42032" s="7"/>
      <c r="N42032" s="7"/>
    </row>
    <row r="42033" spans="4:14" s="1" customFormat="1">
      <c r="D42033" s="32"/>
      <c r="G42033" s="32"/>
      <c r="I42033" s="7"/>
      <c r="J42033" s="7"/>
      <c r="K42033" s="7"/>
      <c r="N42033" s="7"/>
    </row>
    <row r="42034" spans="4:14" s="1" customFormat="1">
      <c r="D42034" s="32"/>
      <c r="G42034" s="32"/>
      <c r="I42034" s="7"/>
      <c r="J42034" s="7"/>
      <c r="K42034" s="7"/>
      <c r="N42034" s="7"/>
    </row>
    <row r="42035" spans="4:14" s="1" customFormat="1">
      <c r="D42035" s="32"/>
      <c r="G42035" s="32"/>
      <c r="I42035" s="7"/>
      <c r="J42035" s="7"/>
      <c r="K42035" s="7"/>
      <c r="N42035" s="7"/>
    </row>
    <row r="42036" spans="4:14" s="1" customFormat="1">
      <c r="D42036" s="32"/>
      <c r="G42036" s="32"/>
      <c r="I42036" s="7"/>
      <c r="J42036" s="7"/>
      <c r="K42036" s="7"/>
      <c r="N42036" s="7"/>
    </row>
    <row r="42037" spans="4:14" s="1" customFormat="1">
      <c r="D42037" s="32"/>
      <c r="G42037" s="32"/>
      <c r="I42037" s="7"/>
      <c r="J42037" s="7"/>
      <c r="K42037" s="7"/>
      <c r="N42037" s="7"/>
    </row>
    <row r="42038" spans="4:14" s="1" customFormat="1">
      <c r="D42038" s="32"/>
      <c r="G42038" s="32"/>
      <c r="I42038" s="7"/>
      <c r="J42038" s="7"/>
      <c r="K42038" s="7"/>
      <c r="N42038" s="7"/>
    </row>
    <row r="42039" spans="4:14" s="1" customFormat="1">
      <c r="D42039" s="32"/>
      <c r="G42039" s="32"/>
      <c r="I42039" s="7"/>
      <c r="J42039" s="7"/>
      <c r="K42039" s="7"/>
      <c r="N42039" s="7"/>
    </row>
    <row r="42040" spans="4:14" s="1" customFormat="1">
      <c r="D42040" s="32"/>
      <c r="G42040" s="32"/>
      <c r="I42040" s="7"/>
      <c r="J42040" s="7"/>
      <c r="K42040" s="7"/>
      <c r="N42040" s="7"/>
    </row>
    <row r="42041" spans="4:14" s="1" customFormat="1">
      <c r="D42041" s="32"/>
      <c r="G42041" s="32"/>
      <c r="I42041" s="7"/>
      <c r="J42041" s="7"/>
      <c r="K42041" s="7"/>
      <c r="N42041" s="7"/>
    </row>
    <row r="42042" spans="4:14" s="1" customFormat="1">
      <c r="D42042" s="32"/>
      <c r="G42042" s="32"/>
      <c r="I42042" s="7"/>
      <c r="J42042" s="7"/>
      <c r="K42042" s="7"/>
      <c r="N42042" s="7"/>
    </row>
    <row r="42043" spans="4:14" s="1" customFormat="1">
      <c r="D42043" s="32"/>
      <c r="G42043" s="32"/>
      <c r="I42043" s="7"/>
      <c r="J42043" s="7"/>
      <c r="K42043" s="7"/>
      <c r="N42043" s="7"/>
    </row>
    <row r="42044" spans="4:14" s="1" customFormat="1">
      <c r="D42044" s="32"/>
      <c r="G42044" s="32"/>
      <c r="I42044" s="7"/>
      <c r="J42044" s="7"/>
      <c r="K42044" s="7"/>
      <c r="N42044" s="7"/>
    </row>
    <row r="42045" spans="4:14" s="1" customFormat="1">
      <c r="D42045" s="32"/>
      <c r="G42045" s="32"/>
      <c r="I42045" s="7"/>
      <c r="J42045" s="7"/>
      <c r="K42045" s="7"/>
      <c r="N42045" s="7"/>
    </row>
    <row r="42046" spans="4:14" s="1" customFormat="1">
      <c r="D42046" s="32"/>
      <c r="G42046" s="32"/>
      <c r="I42046" s="7"/>
      <c r="J42046" s="7"/>
      <c r="K42046" s="7"/>
      <c r="N42046" s="7"/>
    </row>
    <row r="42047" spans="4:14" s="1" customFormat="1">
      <c r="D42047" s="32"/>
      <c r="G42047" s="32"/>
      <c r="I42047" s="7"/>
      <c r="J42047" s="7"/>
      <c r="K42047" s="7"/>
      <c r="N42047" s="7"/>
    </row>
    <row r="42048" spans="4:14" s="1" customFormat="1">
      <c r="D42048" s="32"/>
      <c r="G42048" s="32"/>
      <c r="I42048" s="7"/>
      <c r="J42048" s="7"/>
      <c r="K42048" s="7"/>
      <c r="N42048" s="7"/>
    </row>
    <row r="42049" spans="4:14" s="1" customFormat="1">
      <c r="D42049" s="32"/>
      <c r="G42049" s="32"/>
      <c r="I42049" s="7"/>
      <c r="J42049" s="7"/>
      <c r="K42049" s="7"/>
      <c r="N42049" s="7"/>
    </row>
    <row r="42050" spans="4:14" s="1" customFormat="1">
      <c r="D42050" s="32"/>
      <c r="G42050" s="32"/>
      <c r="I42050" s="7"/>
      <c r="J42050" s="7"/>
      <c r="K42050" s="7"/>
      <c r="N42050" s="7"/>
    </row>
    <row r="42051" spans="4:14" s="1" customFormat="1">
      <c r="D42051" s="32"/>
      <c r="G42051" s="32"/>
      <c r="I42051" s="7"/>
      <c r="J42051" s="7"/>
      <c r="K42051" s="7"/>
      <c r="N42051" s="7"/>
    </row>
    <row r="42052" spans="4:14" s="1" customFormat="1">
      <c r="D42052" s="32"/>
      <c r="G42052" s="32"/>
      <c r="I42052" s="7"/>
      <c r="J42052" s="7"/>
      <c r="K42052" s="7"/>
      <c r="N42052" s="7"/>
    </row>
    <row r="42053" spans="4:14" s="1" customFormat="1">
      <c r="D42053" s="32"/>
      <c r="G42053" s="32"/>
      <c r="I42053" s="7"/>
      <c r="J42053" s="7"/>
      <c r="K42053" s="7"/>
      <c r="N42053" s="7"/>
    </row>
    <row r="42054" spans="4:14" s="1" customFormat="1">
      <c r="D42054" s="32"/>
      <c r="G42054" s="32"/>
      <c r="I42054" s="7"/>
      <c r="J42054" s="7"/>
      <c r="K42054" s="7"/>
      <c r="N42054" s="7"/>
    </row>
    <row r="42055" spans="4:14" s="1" customFormat="1">
      <c r="D42055" s="32"/>
      <c r="G42055" s="32"/>
      <c r="I42055" s="7"/>
      <c r="J42055" s="7"/>
      <c r="K42055" s="7"/>
      <c r="N42055" s="7"/>
    </row>
    <row r="42056" spans="4:14" s="1" customFormat="1">
      <c r="D42056" s="32"/>
      <c r="G42056" s="32"/>
      <c r="I42056" s="7"/>
      <c r="J42056" s="7"/>
      <c r="K42056" s="7"/>
      <c r="N42056" s="7"/>
    </row>
    <row r="42057" spans="4:14" s="1" customFormat="1">
      <c r="D42057" s="32"/>
      <c r="G42057" s="32"/>
      <c r="I42057" s="7"/>
      <c r="J42057" s="7"/>
      <c r="K42057" s="7"/>
      <c r="N42057" s="7"/>
    </row>
    <row r="42058" spans="4:14" s="1" customFormat="1">
      <c r="D42058" s="32"/>
      <c r="G42058" s="32"/>
      <c r="I42058" s="7"/>
      <c r="J42058" s="7"/>
      <c r="K42058" s="7"/>
      <c r="N42058" s="7"/>
    </row>
    <row r="42059" spans="4:14" s="1" customFormat="1">
      <c r="D42059" s="32"/>
      <c r="G42059" s="32"/>
      <c r="I42059" s="7"/>
      <c r="J42059" s="7"/>
      <c r="K42059" s="7"/>
      <c r="N42059" s="7"/>
    </row>
    <row r="42060" spans="4:14" s="1" customFormat="1">
      <c r="D42060" s="32"/>
      <c r="G42060" s="32"/>
      <c r="I42060" s="7"/>
      <c r="J42060" s="7"/>
      <c r="K42060" s="7"/>
      <c r="N42060" s="7"/>
    </row>
    <row r="42061" spans="4:14" s="1" customFormat="1">
      <c r="D42061" s="32"/>
      <c r="G42061" s="32"/>
      <c r="I42061" s="7"/>
      <c r="J42061" s="7"/>
      <c r="K42061" s="7"/>
      <c r="N42061" s="7"/>
    </row>
    <row r="42062" spans="4:14" s="1" customFormat="1">
      <c r="D42062" s="32"/>
      <c r="G42062" s="32"/>
      <c r="I42062" s="7"/>
      <c r="J42062" s="7"/>
      <c r="K42062" s="7"/>
      <c r="N42062" s="7"/>
    </row>
    <row r="42063" spans="4:14" s="1" customFormat="1">
      <c r="D42063" s="32"/>
      <c r="G42063" s="32"/>
      <c r="I42063" s="7"/>
      <c r="J42063" s="7"/>
      <c r="K42063" s="7"/>
      <c r="N42063" s="7"/>
    </row>
    <row r="42064" spans="4:14" s="1" customFormat="1">
      <c r="D42064" s="32"/>
      <c r="G42064" s="32"/>
      <c r="I42064" s="7"/>
      <c r="J42064" s="7"/>
      <c r="K42064" s="7"/>
      <c r="N42064" s="7"/>
    </row>
    <row r="42065" spans="4:14" s="1" customFormat="1">
      <c r="D42065" s="32"/>
      <c r="G42065" s="32"/>
      <c r="I42065" s="7"/>
      <c r="J42065" s="7"/>
      <c r="K42065" s="7"/>
      <c r="N42065" s="7"/>
    </row>
    <row r="42066" spans="4:14" s="1" customFormat="1">
      <c r="D42066" s="32"/>
      <c r="G42066" s="32"/>
      <c r="I42066" s="7"/>
      <c r="J42066" s="7"/>
      <c r="K42066" s="7"/>
      <c r="N42066" s="7"/>
    </row>
    <row r="42067" spans="4:14" s="1" customFormat="1">
      <c r="D42067" s="32"/>
      <c r="G42067" s="32"/>
      <c r="I42067" s="7"/>
      <c r="J42067" s="7"/>
      <c r="K42067" s="7"/>
      <c r="N42067" s="7"/>
    </row>
    <row r="42068" spans="4:14" s="1" customFormat="1">
      <c r="D42068" s="32"/>
      <c r="G42068" s="32"/>
      <c r="I42068" s="7"/>
      <c r="J42068" s="7"/>
      <c r="K42068" s="7"/>
      <c r="N42068" s="7"/>
    </row>
    <row r="42069" spans="4:14" s="1" customFormat="1">
      <c r="D42069" s="32"/>
      <c r="G42069" s="32"/>
      <c r="I42069" s="7"/>
      <c r="J42069" s="7"/>
      <c r="K42069" s="7"/>
      <c r="N42069" s="7"/>
    </row>
    <row r="42070" spans="4:14" s="1" customFormat="1">
      <c r="D42070" s="32"/>
      <c r="G42070" s="32"/>
      <c r="I42070" s="7"/>
      <c r="J42070" s="7"/>
      <c r="K42070" s="7"/>
      <c r="N42070" s="7"/>
    </row>
    <row r="42071" spans="4:14" s="1" customFormat="1">
      <c r="D42071" s="32"/>
      <c r="G42071" s="32"/>
      <c r="I42071" s="7"/>
      <c r="J42071" s="7"/>
      <c r="K42071" s="7"/>
      <c r="N42071" s="7"/>
    </row>
    <row r="42072" spans="4:14" s="1" customFormat="1">
      <c r="D42072" s="32"/>
      <c r="G42072" s="32"/>
      <c r="I42072" s="7"/>
      <c r="J42072" s="7"/>
      <c r="K42072" s="7"/>
      <c r="N42072" s="7"/>
    </row>
    <row r="42073" spans="4:14" s="1" customFormat="1">
      <c r="D42073" s="32"/>
      <c r="G42073" s="32"/>
      <c r="I42073" s="7"/>
      <c r="J42073" s="7"/>
      <c r="K42073" s="7"/>
      <c r="N42073" s="7"/>
    </row>
    <row r="42074" spans="4:14" s="1" customFormat="1">
      <c r="D42074" s="32"/>
      <c r="G42074" s="32"/>
      <c r="I42074" s="7"/>
      <c r="J42074" s="7"/>
      <c r="K42074" s="7"/>
      <c r="N42074" s="7"/>
    </row>
    <row r="42075" spans="4:14" s="1" customFormat="1">
      <c r="D42075" s="32"/>
      <c r="G42075" s="32"/>
      <c r="I42075" s="7"/>
      <c r="J42075" s="7"/>
      <c r="K42075" s="7"/>
      <c r="N42075" s="7"/>
    </row>
    <row r="42076" spans="4:14" s="1" customFormat="1">
      <c r="D42076" s="32"/>
      <c r="G42076" s="32"/>
      <c r="I42076" s="7"/>
      <c r="J42076" s="7"/>
      <c r="K42076" s="7"/>
      <c r="N42076" s="7"/>
    </row>
    <row r="42077" spans="4:14" s="1" customFormat="1">
      <c r="D42077" s="32"/>
      <c r="G42077" s="32"/>
      <c r="I42077" s="7"/>
      <c r="J42077" s="7"/>
      <c r="K42077" s="7"/>
      <c r="N42077" s="7"/>
    </row>
    <row r="42078" spans="4:14" s="1" customFormat="1">
      <c r="D42078" s="32"/>
      <c r="G42078" s="32"/>
      <c r="I42078" s="7"/>
      <c r="J42078" s="7"/>
      <c r="K42078" s="7"/>
      <c r="N42078" s="7"/>
    </row>
    <row r="42079" spans="4:14" s="1" customFormat="1">
      <c r="D42079" s="32"/>
      <c r="G42079" s="32"/>
      <c r="I42079" s="7"/>
      <c r="J42079" s="7"/>
      <c r="K42079" s="7"/>
      <c r="N42079" s="7"/>
    </row>
    <row r="42080" spans="4:14" s="1" customFormat="1">
      <c r="D42080" s="32"/>
      <c r="G42080" s="32"/>
      <c r="I42080" s="7"/>
      <c r="J42080" s="7"/>
      <c r="K42080" s="7"/>
      <c r="N42080" s="7"/>
    </row>
    <row r="42081" spans="4:14" s="1" customFormat="1">
      <c r="D42081" s="32"/>
      <c r="G42081" s="32"/>
      <c r="I42081" s="7"/>
      <c r="J42081" s="7"/>
      <c r="K42081" s="7"/>
      <c r="N42081" s="7"/>
    </row>
    <row r="42082" spans="4:14" s="1" customFormat="1">
      <c r="D42082" s="32"/>
      <c r="G42082" s="32"/>
      <c r="I42082" s="7"/>
      <c r="J42082" s="7"/>
      <c r="K42082" s="7"/>
      <c r="N42082" s="7"/>
    </row>
    <row r="42083" spans="4:14" s="1" customFormat="1">
      <c r="D42083" s="32"/>
      <c r="G42083" s="32"/>
      <c r="I42083" s="7"/>
      <c r="J42083" s="7"/>
      <c r="K42083" s="7"/>
      <c r="N42083" s="7"/>
    </row>
    <row r="42084" spans="4:14" s="1" customFormat="1">
      <c r="D42084" s="32"/>
      <c r="G42084" s="32"/>
      <c r="I42084" s="7"/>
      <c r="J42084" s="7"/>
      <c r="K42084" s="7"/>
      <c r="N42084" s="7"/>
    </row>
    <row r="42085" spans="4:14" s="1" customFormat="1">
      <c r="D42085" s="32"/>
      <c r="G42085" s="32"/>
      <c r="I42085" s="7"/>
      <c r="J42085" s="7"/>
      <c r="K42085" s="7"/>
      <c r="N42085" s="7"/>
    </row>
    <row r="42086" spans="4:14" s="1" customFormat="1">
      <c r="D42086" s="32"/>
      <c r="G42086" s="32"/>
      <c r="I42086" s="7"/>
      <c r="J42086" s="7"/>
      <c r="K42086" s="7"/>
      <c r="N42086" s="7"/>
    </row>
    <row r="42087" spans="4:14" s="1" customFormat="1">
      <c r="D42087" s="32"/>
      <c r="G42087" s="32"/>
      <c r="I42087" s="7"/>
      <c r="J42087" s="7"/>
      <c r="K42087" s="7"/>
      <c r="N42087" s="7"/>
    </row>
    <row r="42088" spans="4:14" s="1" customFormat="1">
      <c r="D42088" s="32"/>
      <c r="G42088" s="32"/>
      <c r="I42088" s="7"/>
      <c r="J42088" s="7"/>
      <c r="K42088" s="7"/>
      <c r="N42088" s="7"/>
    </row>
    <row r="42089" spans="4:14" s="1" customFormat="1">
      <c r="D42089" s="32"/>
      <c r="G42089" s="32"/>
      <c r="I42089" s="7"/>
      <c r="J42089" s="7"/>
      <c r="K42089" s="7"/>
      <c r="N42089" s="7"/>
    </row>
    <row r="42090" spans="4:14" s="1" customFormat="1">
      <c r="D42090" s="32"/>
      <c r="G42090" s="32"/>
      <c r="I42090" s="7"/>
      <c r="J42090" s="7"/>
      <c r="K42090" s="7"/>
      <c r="N42090" s="7"/>
    </row>
    <row r="42091" spans="4:14" s="1" customFormat="1">
      <c r="D42091" s="32"/>
      <c r="G42091" s="32"/>
      <c r="I42091" s="7"/>
      <c r="J42091" s="7"/>
      <c r="K42091" s="7"/>
      <c r="N42091" s="7"/>
    </row>
    <row r="42092" spans="4:14" s="1" customFormat="1">
      <c r="D42092" s="32"/>
      <c r="G42092" s="32"/>
      <c r="I42092" s="7"/>
      <c r="J42092" s="7"/>
      <c r="K42092" s="7"/>
      <c r="N42092" s="7"/>
    </row>
    <row r="42093" spans="4:14" s="1" customFormat="1">
      <c r="D42093" s="32"/>
      <c r="G42093" s="32"/>
      <c r="I42093" s="7"/>
      <c r="J42093" s="7"/>
      <c r="K42093" s="7"/>
      <c r="N42093" s="7"/>
    </row>
    <row r="42094" spans="4:14" s="1" customFormat="1">
      <c r="D42094" s="32"/>
      <c r="G42094" s="32"/>
      <c r="I42094" s="7"/>
      <c r="J42094" s="7"/>
      <c r="K42094" s="7"/>
      <c r="N42094" s="7"/>
    </row>
    <row r="42095" spans="4:14" s="1" customFormat="1">
      <c r="D42095" s="32"/>
      <c r="G42095" s="32"/>
      <c r="I42095" s="7"/>
      <c r="J42095" s="7"/>
      <c r="K42095" s="7"/>
      <c r="N42095" s="7"/>
    </row>
    <row r="42096" spans="4:14" s="1" customFormat="1">
      <c r="D42096" s="32"/>
      <c r="G42096" s="32"/>
      <c r="I42096" s="7"/>
      <c r="J42096" s="7"/>
      <c r="K42096" s="7"/>
      <c r="N42096" s="7"/>
    </row>
    <row r="42097" spans="4:14" s="1" customFormat="1">
      <c r="D42097" s="32"/>
      <c r="G42097" s="32"/>
      <c r="I42097" s="7"/>
      <c r="J42097" s="7"/>
      <c r="K42097" s="7"/>
      <c r="N42097" s="7"/>
    </row>
    <row r="42098" spans="4:14" s="1" customFormat="1">
      <c r="D42098" s="32"/>
      <c r="G42098" s="32"/>
      <c r="I42098" s="7"/>
      <c r="J42098" s="7"/>
      <c r="K42098" s="7"/>
      <c r="N42098" s="7"/>
    </row>
    <row r="42099" spans="4:14" s="1" customFormat="1">
      <c r="D42099" s="32"/>
      <c r="G42099" s="32"/>
      <c r="I42099" s="7"/>
      <c r="J42099" s="7"/>
      <c r="K42099" s="7"/>
      <c r="N42099" s="7"/>
    </row>
    <row r="42100" spans="4:14" s="1" customFormat="1">
      <c r="D42100" s="32"/>
      <c r="G42100" s="32"/>
      <c r="I42100" s="7"/>
      <c r="J42100" s="7"/>
      <c r="K42100" s="7"/>
      <c r="N42100" s="7"/>
    </row>
    <row r="42101" spans="4:14" s="1" customFormat="1">
      <c r="D42101" s="32"/>
      <c r="G42101" s="32"/>
      <c r="I42101" s="7"/>
      <c r="J42101" s="7"/>
      <c r="K42101" s="7"/>
      <c r="N42101" s="7"/>
    </row>
    <row r="42102" spans="4:14" s="1" customFormat="1">
      <c r="D42102" s="32"/>
      <c r="G42102" s="32"/>
      <c r="I42102" s="7"/>
      <c r="J42102" s="7"/>
      <c r="K42102" s="7"/>
      <c r="N42102" s="7"/>
    </row>
    <row r="42103" spans="4:14" s="1" customFormat="1">
      <c r="D42103" s="32"/>
      <c r="G42103" s="32"/>
      <c r="I42103" s="7"/>
      <c r="J42103" s="7"/>
      <c r="K42103" s="7"/>
      <c r="N42103" s="7"/>
    </row>
    <row r="42104" spans="4:14" s="1" customFormat="1">
      <c r="D42104" s="32"/>
      <c r="G42104" s="32"/>
      <c r="I42104" s="7"/>
      <c r="J42104" s="7"/>
      <c r="K42104" s="7"/>
      <c r="N42104" s="7"/>
    </row>
    <row r="42105" spans="4:14" s="1" customFormat="1">
      <c r="D42105" s="32"/>
      <c r="G42105" s="32"/>
      <c r="I42105" s="7"/>
      <c r="J42105" s="7"/>
      <c r="K42105" s="7"/>
      <c r="N42105" s="7"/>
    </row>
    <row r="42106" spans="4:14" s="1" customFormat="1">
      <c r="D42106" s="32"/>
      <c r="G42106" s="32"/>
      <c r="I42106" s="7"/>
      <c r="J42106" s="7"/>
      <c r="K42106" s="7"/>
      <c r="N42106" s="7"/>
    </row>
    <row r="42107" spans="4:14" s="1" customFormat="1">
      <c r="D42107" s="32"/>
      <c r="G42107" s="32"/>
      <c r="I42107" s="7"/>
      <c r="J42107" s="7"/>
      <c r="K42107" s="7"/>
      <c r="N42107" s="7"/>
    </row>
    <row r="42108" spans="4:14" s="1" customFormat="1">
      <c r="D42108" s="32"/>
      <c r="G42108" s="32"/>
      <c r="I42108" s="7"/>
      <c r="J42108" s="7"/>
      <c r="K42108" s="7"/>
      <c r="N42108" s="7"/>
    </row>
    <row r="42109" spans="4:14" s="1" customFormat="1">
      <c r="D42109" s="32"/>
      <c r="G42109" s="32"/>
      <c r="I42109" s="7"/>
      <c r="J42109" s="7"/>
      <c r="K42109" s="7"/>
      <c r="N42109" s="7"/>
    </row>
    <row r="42110" spans="4:14" s="1" customFormat="1">
      <c r="D42110" s="32"/>
      <c r="G42110" s="32"/>
      <c r="I42110" s="7"/>
      <c r="J42110" s="7"/>
      <c r="K42110" s="7"/>
      <c r="N42110" s="7"/>
    </row>
    <row r="42111" spans="4:14" s="1" customFormat="1">
      <c r="D42111" s="32"/>
      <c r="G42111" s="32"/>
      <c r="I42111" s="7"/>
      <c r="J42111" s="7"/>
      <c r="K42111" s="7"/>
      <c r="N42111" s="7"/>
    </row>
    <row r="42112" spans="4:14" s="1" customFormat="1">
      <c r="D42112" s="32"/>
      <c r="G42112" s="32"/>
      <c r="I42112" s="7"/>
      <c r="J42112" s="7"/>
      <c r="K42112" s="7"/>
      <c r="N42112" s="7"/>
    </row>
    <row r="42113" spans="4:14" s="1" customFormat="1">
      <c r="D42113" s="32"/>
      <c r="G42113" s="32"/>
      <c r="I42113" s="7"/>
      <c r="J42113" s="7"/>
      <c r="K42113" s="7"/>
      <c r="N42113" s="7"/>
    </row>
    <row r="42114" spans="4:14" s="1" customFormat="1">
      <c r="D42114" s="32"/>
      <c r="G42114" s="32"/>
      <c r="I42114" s="7"/>
      <c r="J42114" s="7"/>
      <c r="K42114" s="7"/>
      <c r="N42114" s="7"/>
    </row>
    <row r="42115" spans="4:14" s="1" customFormat="1">
      <c r="D42115" s="32"/>
      <c r="G42115" s="32"/>
      <c r="I42115" s="7"/>
      <c r="J42115" s="7"/>
      <c r="K42115" s="7"/>
      <c r="N42115" s="7"/>
    </row>
    <row r="42116" spans="4:14" s="1" customFormat="1">
      <c r="D42116" s="32"/>
      <c r="G42116" s="32"/>
      <c r="I42116" s="7"/>
      <c r="J42116" s="7"/>
      <c r="K42116" s="7"/>
      <c r="N42116" s="7"/>
    </row>
    <row r="42117" spans="4:14" s="1" customFormat="1">
      <c r="D42117" s="32"/>
      <c r="G42117" s="32"/>
      <c r="I42117" s="7"/>
      <c r="J42117" s="7"/>
      <c r="K42117" s="7"/>
      <c r="N42117" s="7"/>
    </row>
    <row r="42118" spans="4:14" s="1" customFormat="1">
      <c r="D42118" s="32"/>
      <c r="G42118" s="32"/>
      <c r="I42118" s="7"/>
      <c r="J42118" s="7"/>
      <c r="K42118" s="7"/>
      <c r="N42118" s="7"/>
    </row>
    <row r="42119" spans="4:14" s="1" customFormat="1">
      <c r="D42119" s="32"/>
      <c r="G42119" s="32"/>
      <c r="I42119" s="7"/>
      <c r="J42119" s="7"/>
      <c r="K42119" s="7"/>
      <c r="N42119" s="7"/>
    </row>
    <row r="42120" spans="4:14" s="1" customFormat="1">
      <c r="D42120" s="32"/>
      <c r="G42120" s="32"/>
      <c r="I42120" s="7"/>
      <c r="J42120" s="7"/>
      <c r="K42120" s="7"/>
      <c r="N42120" s="7"/>
    </row>
    <row r="42121" spans="4:14" s="1" customFormat="1">
      <c r="D42121" s="32"/>
      <c r="G42121" s="32"/>
      <c r="I42121" s="7"/>
      <c r="J42121" s="7"/>
      <c r="K42121" s="7"/>
      <c r="N42121" s="7"/>
    </row>
    <row r="42122" spans="4:14" s="1" customFormat="1">
      <c r="D42122" s="32"/>
      <c r="G42122" s="32"/>
      <c r="I42122" s="7"/>
      <c r="J42122" s="7"/>
      <c r="K42122" s="7"/>
      <c r="N42122" s="7"/>
    </row>
    <row r="42123" spans="4:14" s="1" customFormat="1">
      <c r="D42123" s="32"/>
      <c r="G42123" s="32"/>
      <c r="I42123" s="7"/>
      <c r="J42123" s="7"/>
      <c r="K42123" s="7"/>
      <c r="N42123" s="7"/>
    </row>
    <row r="42124" spans="4:14" s="1" customFormat="1">
      <c r="D42124" s="32"/>
      <c r="G42124" s="32"/>
      <c r="I42124" s="7"/>
      <c r="J42124" s="7"/>
      <c r="K42124" s="7"/>
      <c r="N42124" s="7"/>
    </row>
    <row r="42125" spans="4:14" s="1" customFormat="1">
      <c r="D42125" s="32"/>
      <c r="G42125" s="32"/>
      <c r="I42125" s="7"/>
      <c r="J42125" s="7"/>
      <c r="K42125" s="7"/>
      <c r="N42125" s="7"/>
    </row>
    <row r="42126" spans="4:14" s="1" customFormat="1">
      <c r="D42126" s="32"/>
      <c r="G42126" s="32"/>
      <c r="I42126" s="7"/>
      <c r="J42126" s="7"/>
      <c r="K42126" s="7"/>
      <c r="N42126" s="7"/>
    </row>
    <row r="42127" spans="4:14" s="1" customFormat="1">
      <c r="D42127" s="32"/>
      <c r="G42127" s="32"/>
      <c r="I42127" s="7"/>
      <c r="J42127" s="7"/>
      <c r="K42127" s="7"/>
      <c r="N42127" s="7"/>
    </row>
    <row r="42128" spans="4:14" s="1" customFormat="1">
      <c r="D42128" s="32"/>
      <c r="G42128" s="32"/>
      <c r="I42128" s="7"/>
      <c r="J42128" s="7"/>
      <c r="K42128" s="7"/>
      <c r="N42128" s="7"/>
    </row>
    <row r="42129" spans="4:14" s="1" customFormat="1">
      <c r="D42129" s="32"/>
      <c r="G42129" s="32"/>
      <c r="I42129" s="7"/>
      <c r="J42129" s="7"/>
      <c r="K42129" s="7"/>
      <c r="N42129" s="7"/>
    </row>
    <row r="42130" spans="4:14" s="1" customFormat="1">
      <c r="D42130" s="32"/>
      <c r="G42130" s="32"/>
      <c r="I42130" s="7"/>
      <c r="J42130" s="7"/>
      <c r="K42130" s="7"/>
      <c r="N42130" s="7"/>
    </row>
    <row r="42131" spans="4:14" s="1" customFormat="1">
      <c r="D42131" s="32"/>
      <c r="G42131" s="32"/>
      <c r="I42131" s="7"/>
      <c r="J42131" s="7"/>
      <c r="K42131" s="7"/>
      <c r="N42131" s="7"/>
    </row>
    <row r="42132" spans="4:14" s="1" customFormat="1">
      <c r="D42132" s="32"/>
      <c r="G42132" s="32"/>
      <c r="I42132" s="7"/>
      <c r="J42132" s="7"/>
      <c r="K42132" s="7"/>
      <c r="N42132" s="7"/>
    </row>
    <row r="42133" spans="4:14" s="1" customFormat="1">
      <c r="D42133" s="32"/>
      <c r="G42133" s="32"/>
      <c r="I42133" s="7"/>
      <c r="J42133" s="7"/>
      <c r="K42133" s="7"/>
      <c r="N42133" s="7"/>
    </row>
    <row r="42134" spans="4:14" s="1" customFormat="1">
      <c r="D42134" s="32"/>
      <c r="G42134" s="32"/>
      <c r="I42134" s="7"/>
      <c r="J42134" s="7"/>
      <c r="K42134" s="7"/>
      <c r="N42134" s="7"/>
    </row>
    <row r="42135" spans="4:14" s="1" customFormat="1">
      <c r="D42135" s="32"/>
      <c r="G42135" s="32"/>
      <c r="I42135" s="7"/>
      <c r="J42135" s="7"/>
      <c r="K42135" s="7"/>
      <c r="N42135" s="7"/>
    </row>
    <row r="42136" spans="4:14" s="1" customFormat="1">
      <c r="D42136" s="32"/>
      <c r="G42136" s="32"/>
      <c r="I42136" s="7"/>
      <c r="J42136" s="7"/>
      <c r="K42136" s="7"/>
      <c r="N42136" s="7"/>
    </row>
    <row r="42137" spans="4:14" s="1" customFormat="1">
      <c r="D42137" s="32"/>
      <c r="G42137" s="32"/>
      <c r="I42137" s="7"/>
      <c r="J42137" s="7"/>
      <c r="K42137" s="7"/>
      <c r="N42137" s="7"/>
    </row>
    <row r="42138" spans="4:14" s="1" customFormat="1">
      <c r="D42138" s="32"/>
      <c r="G42138" s="32"/>
      <c r="I42138" s="7"/>
      <c r="J42138" s="7"/>
      <c r="K42138" s="7"/>
      <c r="N42138" s="7"/>
    </row>
    <row r="42139" spans="4:14" s="1" customFormat="1">
      <c r="D42139" s="32"/>
      <c r="G42139" s="32"/>
      <c r="I42139" s="7"/>
      <c r="J42139" s="7"/>
      <c r="K42139" s="7"/>
      <c r="N42139" s="7"/>
    </row>
    <row r="42140" spans="4:14" s="1" customFormat="1">
      <c r="D42140" s="32"/>
      <c r="G42140" s="32"/>
      <c r="I42140" s="7"/>
      <c r="J42140" s="7"/>
      <c r="K42140" s="7"/>
      <c r="N42140" s="7"/>
    </row>
    <row r="42141" spans="4:14" s="1" customFormat="1">
      <c r="D42141" s="32"/>
      <c r="G42141" s="32"/>
      <c r="I42141" s="7"/>
      <c r="J42141" s="7"/>
      <c r="K42141" s="7"/>
      <c r="N42141" s="7"/>
    </row>
    <row r="42142" spans="4:14" s="1" customFormat="1">
      <c r="D42142" s="32"/>
      <c r="G42142" s="32"/>
      <c r="I42142" s="7"/>
      <c r="J42142" s="7"/>
      <c r="K42142" s="7"/>
      <c r="N42142" s="7"/>
    </row>
    <row r="42143" spans="4:14" s="1" customFormat="1">
      <c r="D42143" s="32"/>
      <c r="G42143" s="32"/>
      <c r="I42143" s="7"/>
      <c r="J42143" s="7"/>
      <c r="K42143" s="7"/>
      <c r="N42143" s="7"/>
    </row>
    <row r="42144" spans="4:14" s="1" customFormat="1">
      <c r="D42144" s="32"/>
      <c r="G42144" s="32"/>
      <c r="I42144" s="7"/>
      <c r="J42144" s="7"/>
      <c r="K42144" s="7"/>
      <c r="N42144" s="7"/>
    </row>
    <row r="42145" spans="4:14" s="1" customFormat="1">
      <c r="D42145" s="32"/>
      <c r="G42145" s="32"/>
      <c r="I42145" s="7"/>
      <c r="J42145" s="7"/>
      <c r="K42145" s="7"/>
      <c r="N42145" s="7"/>
    </row>
    <row r="42146" spans="4:14" s="1" customFormat="1">
      <c r="D42146" s="32"/>
      <c r="G42146" s="32"/>
      <c r="I42146" s="7"/>
      <c r="J42146" s="7"/>
      <c r="K42146" s="7"/>
      <c r="N42146" s="7"/>
    </row>
    <row r="42147" spans="4:14" s="1" customFormat="1">
      <c r="D42147" s="32"/>
      <c r="G42147" s="32"/>
      <c r="I42147" s="7"/>
      <c r="J42147" s="7"/>
      <c r="K42147" s="7"/>
      <c r="N42147" s="7"/>
    </row>
    <row r="42148" spans="4:14" s="1" customFormat="1">
      <c r="D42148" s="32"/>
      <c r="G42148" s="32"/>
      <c r="I42148" s="7"/>
      <c r="J42148" s="7"/>
      <c r="K42148" s="7"/>
      <c r="N42148" s="7"/>
    </row>
    <row r="42149" spans="4:14" s="1" customFormat="1">
      <c r="D42149" s="32"/>
      <c r="G42149" s="32"/>
      <c r="I42149" s="7"/>
      <c r="J42149" s="7"/>
      <c r="K42149" s="7"/>
      <c r="N42149" s="7"/>
    </row>
    <row r="42150" spans="4:14" s="1" customFormat="1">
      <c r="D42150" s="32"/>
      <c r="G42150" s="32"/>
      <c r="I42150" s="7"/>
      <c r="J42150" s="7"/>
      <c r="K42150" s="7"/>
      <c r="N42150" s="7"/>
    </row>
    <row r="42151" spans="4:14" s="1" customFormat="1">
      <c r="D42151" s="32"/>
      <c r="G42151" s="32"/>
      <c r="I42151" s="7"/>
      <c r="J42151" s="7"/>
      <c r="K42151" s="7"/>
      <c r="N42151" s="7"/>
    </row>
    <row r="42152" spans="4:14" s="1" customFormat="1">
      <c r="D42152" s="32"/>
      <c r="G42152" s="32"/>
      <c r="I42152" s="7"/>
      <c r="J42152" s="7"/>
      <c r="K42152" s="7"/>
      <c r="N42152" s="7"/>
    </row>
    <row r="42153" spans="4:14" s="1" customFormat="1">
      <c r="D42153" s="32"/>
      <c r="G42153" s="32"/>
      <c r="I42153" s="7"/>
      <c r="J42153" s="7"/>
      <c r="K42153" s="7"/>
      <c r="N42153" s="7"/>
    </row>
    <row r="42154" spans="4:14" s="1" customFormat="1">
      <c r="D42154" s="32"/>
      <c r="G42154" s="32"/>
      <c r="I42154" s="7"/>
      <c r="J42154" s="7"/>
      <c r="K42154" s="7"/>
      <c r="N42154" s="7"/>
    </row>
    <row r="42155" spans="4:14" s="1" customFormat="1">
      <c r="D42155" s="32"/>
      <c r="G42155" s="32"/>
      <c r="I42155" s="7"/>
      <c r="J42155" s="7"/>
      <c r="K42155" s="7"/>
      <c r="N42155" s="7"/>
    </row>
    <row r="42156" spans="4:14" s="1" customFormat="1">
      <c r="D42156" s="32"/>
      <c r="G42156" s="32"/>
      <c r="I42156" s="7"/>
      <c r="J42156" s="7"/>
      <c r="K42156" s="7"/>
      <c r="N42156" s="7"/>
    </row>
    <row r="42157" spans="4:14" s="1" customFormat="1">
      <c r="D42157" s="32"/>
      <c r="G42157" s="32"/>
      <c r="I42157" s="7"/>
      <c r="J42157" s="7"/>
      <c r="K42157" s="7"/>
      <c r="N42157" s="7"/>
    </row>
    <row r="42158" spans="4:14" s="1" customFormat="1">
      <c r="D42158" s="32"/>
      <c r="G42158" s="32"/>
      <c r="I42158" s="7"/>
      <c r="J42158" s="7"/>
      <c r="K42158" s="7"/>
      <c r="N42158" s="7"/>
    </row>
    <row r="42159" spans="4:14" s="1" customFormat="1">
      <c r="D42159" s="32"/>
      <c r="G42159" s="32"/>
      <c r="I42159" s="7"/>
      <c r="J42159" s="7"/>
      <c r="K42159" s="7"/>
      <c r="N42159" s="7"/>
    </row>
    <row r="42160" spans="4:14" s="1" customFormat="1">
      <c r="D42160" s="32"/>
      <c r="G42160" s="32"/>
      <c r="I42160" s="7"/>
      <c r="J42160" s="7"/>
      <c r="K42160" s="7"/>
      <c r="N42160" s="7"/>
    </row>
    <row r="42161" spans="4:14" s="1" customFormat="1">
      <c r="D42161" s="32"/>
      <c r="G42161" s="32"/>
      <c r="I42161" s="7"/>
      <c r="J42161" s="7"/>
      <c r="K42161" s="7"/>
      <c r="N42161" s="7"/>
    </row>
    <row r="42162" spans="4:14" s="1" customFormat="1">
      <c r="D42162" s="32"/>
      <c r="G42162" s="32"/>
      <c r="I42162" s="7"/>
      <c r="J42162" s="7"/>
      <c r="K42162" s="7"/>
      <c r="N42162" s="7"/>
    </row>
    <row r="42163" spans="4:14" s="1" customFormat="1">
      <c r="D42163" s="32"/>
      <c r="G42163" s="32"/>
      <c r="I42163" s="7"/>
      <c r="J42163" s="7"/>
      <c r="K42163" s="7"/>
      <c r="N42163" s="7"/>
    </row>
    <row r="42164" spans="4:14" s="1" customFormat="1">
      <c r="D42164" s="32"/>
      <c r="G42164" s="32"/>
      <c r="I42164" s="7"/>
      <c r="J42164" s="7"/>
      <c r="K42164" s="7"/>
      <c r="N42164" s="7"/>
    </row>
    <row r="42165" spans="4:14" s="1" customFormat="1">
      <c r="D42165" s="32"/>
      <c r="G42165" s="32"/>
      <c r="I42165" s="7"/>
      <c r="J42165" s="7"/>
      <c r="K42165" s="7"/>
      <c r="N42165" s="7"/>
    </row>
    <row r="42166" spans="4:14" s="1" customFormat="1">
      <c r="D42166" s="32"/>
      <c r="G42166" s="32"/>
      <c r="I42166" s="7"/>
      <c r="J42166" s="7"/>
      <c r="K42166" s="7"/>
      <c r="N42166" s="7"/>
    </row>
    <row r="42167" spans="4:14" s="1" customFormat="1">
      <c r="D42167" s="32"/>
      <c r="G42167" s="32"/>
      <c r="I42167" s="7"/>
      <c r="J42167" s="7"/>
      <c r="K42167" s="7"/>
      <c r="N42167" s="7"/>
    </row>
    <row r="42168" spans="4:14" s="1" customFormat="1">
      <c r="D42168" s="32"/>
      <c r="G42168" s="32"/>
      <c r="I42168" s="7"/>
      <c r="J42168" s="7"/>
      <c r="K42168" s="7"/>
      <c r="N42168" s="7"/>
    </row>
    <row r="42169" spans="4:14" s="1" customFormat="1">
      <c r="D42169" s="32"/>
      <c r="G42169" s="32"/>
      <c r="I42169" s="7"/>
      <c r="J42169" s="7"/>
      <c r="K42169" s="7"/>
      <c r="N42169" s="7"/>
    </row>
    <row r="42170" spans="4:14" s="1" customFormat="1">
      <c r="D42170" s="32"/>
      <c r="G42170" s="32"/>
      <c r="I42170" s="7"/>
      <c r="J42170" s="7"/>
      <c r="K42170" s="7"/>
      <c r="N42170" s="7"/>
    </row>
    <row r="42171" spans="4:14" s="1" customFormat="1">
      <c r="D42171" s="32"/>
      <c r="G42171" s="32"/>
      <c r="I42171" s="7"/>
      <c r="J42171" s="7"/>
      <c r="K42171" s="7"/>
      <c r="N42171" s="7"/>
    </row>
    <row r="42172" spans="4:14" s="1" customFormat="1">
      <c r="D42172" s="32"/>
      <c r="G42172" s="32"/>
      <c r="I42172" s="7"/>
      <c r="J42172" s="7"/>
      <c r="K42172" s="7"/>
      <c r="N42172" s="7"/>
    </row>
    <row r="42173" spans="4:14" s="1" customFormat="1">
      <c r="D42173" s="32"/>
      <c r="G42173" s="32"/>
      <c r="I42173" s="7"/>
      <c r="J42173" s="7"/>
      <c r="K42173" s="7"/>
      <c r="N42173" s="7"/>
    </row>
    <row r="42174" spans="4:14" s="1" customFormat="1">
      <c r="D42174" s="32"/>
      <c r="G42174" s="32"/>
      <c r="I42174" s="7"/>
      <c r="J42174" s="7"/>
      <c r="K42174" s="7"/>
      <c r="N42174" s="7"/>
    </row>
    <row r="42175" spans="4:14" s="1" customFormat="1">
      <c r="D42175" s="32"/>
      <c r="G42175" s="32"/>
      <c r="I42175" s="7"/>
      <c r="J42175" s="7"/>
      <c r="K42175" s="7"/>
      <c r="N42175" s="7"/>
    </row>
    <row r="42176" spans="4:14" s="1" customFormat="1">
      <c r="D42176" s="32"/>
      <c r="G42176" s="32"/>
      <c r="I42176" s="7"/>
      <c r="J42176" s="7"/>
      <c r="K42176" s="7"/>
      <c r="N42176" s="7"/>
    </row>
    <row r="42177" spans="4:14" s="1" customFormat="1">
      <c r="D42177" s="32"/>
      <c r="G42177" s="32"/>
      <c r="I42177" s="7"/>
      <c r="J42177" s="7"/>
      <c r="K42177" s="7"/>
      <c r="N42177" s="7"/>
    </row>
    <row r="42178" spans="4:14" s="1" customFormat="1">
      <c r="D42178" s="32"/>
      <c r="G42178" s="32"/>
      <c r="I42178" s="7"/>
      <c r="J42178" s="7"/>
      <c r="K42178" s="7"/>
      <c r="N42178" s="7"/>
    </row>
    <row r="42179" spans="4:14" s="1" customFormat="1">
      <c r="D42179" s="32"/>
      <c r="G42179" s="32"/>
      <c r="I42179" s="7"/>
      <c r="J42179" s="7"/>
      <c r="K42179" s="7"/>
      <c r="N42179" s="7"/>
    </row>
    <row r="42180" spans="4:14" s="1" customFormat="1">
      <c r="D42180" s="32"/>
      <c r="G42180" s="32"/>
      <c r="I42180" s="7"/>
      <c r="J42180" s="7"/>
      <c r="K42180" s="7"/>
      <c r="N42180" s="7"/>
    </row>
    <row r="42181" spans="4:14" s="1" customFormat="1">
      <c r="D42181" s="32"/>
      <c r="G42181" s="32"/>
      <c r="I42181" s="7"/>
      <c r="J42181" s="7"/>
      <c r="K42181" s="7"/>
      <c r="N42181" s="7"/>
    </row>
    <row r="42182" spans="4:14" s="1" customFormat="1">
      <c r="D42182" s="32"/>
      <c r="G42182" s="32"/>
      <c r="I42182" s="7"/>
      <c r="J42182" s="7"/>
      <c r="K42182" s="7"/>
      <c r="N42182" s="7"/>
    </row>
    <row r="42183" spans="4:14" s="1" customFormat="1">
      <c r="D42183" s="32"/>
      <c r="G42183" s="32"/>
      <c r="I42183" s="7"/>
      <c r="J42183" s="7"/>
      <c r="K42183" s="7"/>
      <c r="N42183" s="7"/>
    </row>
    <row r="42184" spans="4:14" s="1" customFormat="1">
      <c r="D42184" s="32"/>
      <c r="G42184" s="32"/>
      <c r="I42184" s="7"/>
      <c r="J42184" s="7"/>
      <c r="K42184" s="7"/>
      <c r="N42184" s="7"/>
    </row>
    <row r="42185" spans="4:14" s="1" customFormat="1">
      <c r="D42185" s="32"/>
      <c r="G42185" s="32"/>
      <c r="I42185" s="7"/>
      <c r="J42185" s="7"/>
      <c r="K42185" s="7"/>
      <c r="N42185" s="7"/>
    </row>
    <row r="42186" spans="4:14" s="1" customFormat="1">
      <c r="D42186" s="32"/>
      <c r="G42186" s="32"/>
      <c r="I42186" s="7"/>
      <c r="J42186" s="7"/>
      <c r="K42186" s="7"/>
      <c r="N42186" s="7"/>
    </row>
    <row r="42187" spans="4:14" s="1" customFormat="1">
      <c r="D42187" s="32"/>
      <c r="G42187" s="32"/>
      <c r="I42187" s="7"/>
      <c r="J42187" s="7"/>
      <c r="K42187" s="7"/>
      <c r="N42187" s="7"/>
    </row>
    <row r="42188" spans="4:14" s="1" customFormat="1">
      <c r="D42188" s="32"/>
      <c r="G42188" s="32"/>
      <c r="I42188" s="7"/>
      <c r="J42188" s="7"/>
      <c r="K42188" s="7"/>
      <c r="N42188" s="7"/>
    </row>
    <row r="42189" spans="4:14" s="1" customFormat="1">
      <c r="D42189" s="32"/>
      <c r="G42189" s="32"/>
      <c r="I42189" s="7"/>
      <c r="J42189" s="7"/>
      <c r="K42189" s="7"/>
      <c r="N42189" s="7"/>
    </row>
    <row r="42190" spans="4:14" s="1" customFormat="1">
      <c r="D42190" s="32"/>
      <c r="G42190" s="32"/>
      <c r="I42190" s="7"/>
      <c r="J42190" s="7"/>
      <c r="K42190" s="7"/>
      <c r="N42190" s="7"/>
    </row>
    <row r="42191" spans="4:14" s="1" customFormat="1">
      <c r="D42191" s="32"/>
      <c r="G42191" s="32"/>
      <c r="I42191" s="7"/>
      <c r="J42191" s="7"/>
      <c r="K42191" s="7"/>
      <c r="N42191" s="7"/>
    </row>
    <row r="42192" spans="4:14" s="1" customFormat="1">
      <c r="D42192" s="32"/>
      <c r="G42192" s="32"/>
      <c r="I42192" s="7"/>
      <c r="J42192" s="7"/>
      <c r="K42192" s="7"/>
      <c r="N42192" s="7"/>
    </row>
    <row r="42193" spans="4:14" s="1" customFormat="1">
      <c r="D42193" s="32"/>
      <c r="G42193" s="32"/>
      <c r="I42193" s="7"/>
      <c r="J42193" s="7"/>
      <c r="K42193" s="7"/>
      <c r="N42193" s="7"/>
    </row>
    <row r="42194" spans="4:14" s="1" customFormat="1">
      <c r="D42194" s="32"/>
      <c r="G42194" s="32"/>
      <c r="I42194" s="7"/>
      <c r="J42194" s="7"/>
      <c r="K42194" s="7"/>
      <c r="N42194" s="7"/>
    </row>
    <row r="42195" spans="4:14" s="1" customFormat="1">
      <c r="D42195" s="32"/>
      <c r="G42195" s="32"/>
      <c r="I42195" s="7"/>
      <c r="J42195" s="7"/>
      <c r="K42195" s="7"/>
      <c r="N42195" s="7"/>
    </row>
    <row r="42196" spans="4:14" s="1" customFormat="1">
      <c r="D42196" s="32"/>
      <c r="G42196" s="32"/>
      <c r="I42196" s="7"/>
      <c r="J42196" s="7"/>
      <c r="K42196" s="7"/>
      <c r="N42196" s="7"/>
    </row>
    <row r="42197" spans="4:14" s="1" customFormat="1">
      <c r="D42197" s="32"/>
      <c r="G42197" s="32"/>
      <c r="I42197" s="7"/>
      <c r="J42197" s="7"/>
      <c r="K42197" s="7"/>
      <c r="N42197" s="7"/>
    </row>
    <row r="42198" spans="4:14" s="1" customFormat="1">
      <c r="D42198" s="32"/>
      <c r="G42198" s="32"/>
      <c r="I42198" s="7"/>
      <c r="J42198" s="7"/>
      <c r="K42198" s="7"/>
      <c r="N42198" s="7"/>
    </row>
    <row r="42199" spans="4:14" s="1" customFormat="1">
      <c r="D42199" s="32"/>
      <c r="G42199" s="32"/>
      <c r="I42199" s="7"/>
      <c r="J42199" s="7"/>
      <c r="K42199" s="7"/>
      <c r="N42199" s="7"/>
    </row>
    <row r="42200" spans="4:14" s="1" customFormat="1">
      <c r="D42200" s="32"/>
      <c r="G42200" s="32"/>
      <c r="I42200" s="7"/>
      <c r="J42200" s="7"/>
      <c r="K42200" s="7"/>
      <c r="N42200" s="7"/>
    </row>
    <row r="42201" spans="4:14" s="1" customFormat="1">
      <c r="D42201" s="32"/>
      <c r="G42201" s="32"/>
      <c r="I42201" s="7"/>
      <c r="J42201" s="7"/>
      <c r="K42201" s="7"/>
      <c r="N42201" s="7"/>
    </row>
    <row r="42202" spans="4:14" s="1" customFormat="1">
      <c r="D42202" s="32"/>
      <c r="G42202" s="32"/>
      <c r="I42202" s="7"/>
      <c r="J42202" s="7"/>
      <c r="K42202" s="7"/>
      <c r="N42202" s="7"/>
    </row>
    <row r="42203" spans="4:14" s="1" customFormat="1">
      <c r="D42203" s="32"/>
      <c r="G42203" s="32"/>
      <c r="I42203" s="7"/>
      <c r="J42203" s="7"/>
      <c r="K42203" s="7"/>
      <c r="N42203" s="7"/>
    </row>
    <row r="42204" spans="4:14" s="1" customFormat="1">
      <c r="D42204" s="32"/>
      <c r="G42204" s="32"/>
      <c r="I42204" s="7"/>
      <c r="J42204" s="7"/>
      <c r="K42204" s="7"/>
      <c r="N42204" s="7"/>
    </row>
    <row r="42205" spans="4:14" s="1" customFormat="1">
      <c r="D42205" s="32"/>
      <c r="G42205" s="32"/>
      <c r="I42205" s="7"/>
      <c r="J42205" s="7"/>
      <c r="K42205" s="7"/>
      <c r="N42205" s="7"/>
    </row>
    <row r="42206" spans="4:14" s="1" customFormat="1">
      <c r="D42206" s="32"/>
      <c r="G42206" s="32"/>
      <c r="I42206" s="7"/>
      <c r="J42206" s="7"/>
      <c r="K42206" s="7"/>
      <c r="N42206" s="7"/>
    </row>
    <row r="42207" spans="4:14" s="1" customFormat="1">
      <c r="D42207" s="32"/>
      <c r="G42207" s="32"/>
      <c r="I42207" s="7"/>
      <c r="J42207" s="7"/>
      <c r="K42207" s="7"/>
      <c r="N42207" s="7"/>
    </row>
    <row r="42208" spans="4:14" s="1" customFormat="1">
      <c r="D42208" s="32"/>
      <c r="G42208" s="32"/>
      <c r="I42208" s="7"/>
      <c r="J42208" s="7"/>
      <c r="K42208" s="7"/>
      <c r="N42208" s="7"/>
    </row>
    <row r="42209" spans="4:14" s="1" customFormat="1">
      <c r="D42209" s="32"/>
      <c r="G42209" s="32"/>
      <c r="I42209" s="7"/>
      <c r="J42209" s="7"/>
      <c r="K42209" s="7"/>
      <c r="N42209" s="7"/>
    </row>
    <row r="42210" spans="4:14" s="1" customFormat="1">
      <c r="D42210" s="32"/>
      <c r="G42210" s="32"/>
      <c r="I42210" s="7"/>
      <c r="J42210" s="7"/>
      <c r="K42210" s="7"/>
      <c r="N42210" s="7"/>
    </row>
    <row r="42211" spans="4:14" s="1" customFormat="1">
      <c r="D42211" s="32"/>
      <c r="G42211" s="32"/>
      <c r="I42211" s="7"/>
      <c r="J42211" s="7"/>
      <c r="K42211" s="7"/>
      <c r="N42211" s="7"/>
    </row>
    <row r="42212" spans="4:14" s="1" customFormat="1">
      <c r="D42212" s="32"/>
      <c r="G42212" s="32"/>
      <c r="I42212" s="7"/>
      <c r="J42212" s="7"/>
      <c r="K42212" s="7"/>
      <c r="N42212" s="7"/>
    </row>
    <row r="42213" spans="4:14" s="1" customFormat="1">
      <c r="D42213" s="32"/>
      <c r="G42213" s="32"/>
      <c r="I42213" s="7"/>
      <c r="J42213" s="7"/>
      <c r="K42213" s="7"/>
      <c r="N42213" s="7"/>
    </row>
    <row r="42214" spans="4:14" s="1" customFormat="1">
      <c r="D42214" s="32"/>
      <c r="G42214" s="32"/>
      <c r="I42214" s="7"/>
      <c r="J42214" s="7"/>
      <c r="K42214" s="7"/>
      <c r="N42214" s="7"/>
    </row>
    <row r="42215" spans="4:14" s="1" customFormat="1">
      <c r="D42215" s="32"/>
      <c r="G42215" s="32"/>
      <c r="I42215" s="7"/>
      <c r="J42215" s="7"/>
      <c r="K42215" s="7"/>
      <c r="N42215" s="7"/>
    </row>
    <row r="42216" spans="4:14" s="1" customFormat="1">
      <c r="D42216" s="32"/>
      <c r="G42216" s="32"/>
      <c r="I42216" s="7"/>
      <c r="J42216" s="7"/>
      <c r="K42216" s="7"/>
      <c r="N42216" s="7"/>
    </row>
    <row r="42217" spans="4:14" s="1" customFormat="1">
      <c r="D42217" s="32"/>
      <c r="G42217" s="32"/>
      <c r="I42217" s="7"/>
      <c r="J42217" s="7"/>
      <c r="K42217" s="7"/>
      <c r="N42217" s="7"/>
    </row>
    <row r="42218" spans="4:14" s="1" customFormat="1">
      <c r="D42218" s="32"/>
      <c r="G42218" s="32"/>
      <c r="I42218" s="7"/>
      <c r="J42218" s="7"/>
      <c r="K42218" s="7"/>
      <c r="N42218" s="7"/>
    </row>
    <row r="42219" spans="4:14" s="1" customFormat="1">
      <c r="D42219" s="32"/>
      <c r="G42219" s="32"/>
      <c r="I42219" s="7"/>
      <c r="J42219" s="7"/>
      <c r="K42219" s="7"/>
      <c r="N42219" s="7"/>
    </row>
    <row r="42220" spans="4:14" s="1" customFormat="1">
      <c r="D42220" s="32"/>
      <c r="G42220" s="32"/>
      <c r="I42220" s="7"/>
      <c r="J42220" s="7"/>
      <c r="K42220" s="7"/>
      <c r="N42220" s="7"/>
    </row>
    <row r="42221" spans="4:14" s="1" customFormat="1">
      <c r="D42221" s="32"/>
      <c r="G42221" s="32"/>
      <c r="I42221" s="7"/>
      <c r="J42221" s="7"/>
      <c r="K42221" s="7"/>
      <c r="N42221" s="7"/>
    </row>
    <row r="42222" spans="4:14" s="1" customFormat="1">
      <c r="D42222" s="32"/>
      <c r="G42222" s="32"/>
      <c r="I42222" s="7"/>
      <c r="J42222" s="7"/>
      <c r="K42222" s="7"/>
      <c r="N42222" s="7"/>
    </row>
    <row r="42223" spans="4:14" s="1" customFormat="1">
      <c r="D42223" s="32"/>
      <c r="G42223" s="32"/>
      <c r="I42223" s="7"/>
      <c r="J42223" s="7"/>
      <c r="K42223" s="7"/>
      <c r="N42223" s="7"/>
    </row>
    <row r="42224" spans="4:14" s="1" customFormat="1">
      <c r="D42224" s="32"/>
      <c r="G42224" s="32"/>
      <c r="I42224" s="7"/>
      <c r="J42224" s="7"/>
      <c r="K42224" s="7"/>
      <c r="N42224" s="7"/>
    </row>
    <row r="42225" spans="4:14" s="1" customFormat="1">
      <c r="D42225" s="32"/>
      <c r="G42225" s="32"/>
      <c r="I42225" s="7"/>
      <c r="J42225" s="7"/>
      <c r="K42225" s="7"/>
      <c r="N42225" s="7"/>
    </row>
    <row r="42226" spans="4:14" s="1" customFormat="1">
      <c r="D42226" s="32"/>
      <c r="G42226" s="32"/>
      <c r="I42226" s="7"/>
      <c r="J42226" s="7"/>
      <c r="K42226" s="7"/>
      <c r="N42226" s="7"/>
    </row>
    <row r="42227" spans="4:14" s="1" customFormat="1">
      <c r="D42227" s="32"/>
      <c r="G42227" s="32"/>
      <c r="I42227" s="7"/>
      <c r="J42227" s="7"/>
      <c r="K42227" s="7"/>
      <c r="N42227" s="7"/>
    </row>
    <row r="42228" spans="4:14" s="1" customFormat="1">
      <c r="D42228" s="32"/>
      <c r="G42228" s="32"/>
      <c r="I42228" s="7"/>
      <c r="J42228" s="7"/>
      <c r="K42228" s="7"/>
      <c r="N42228" s="7"/>
    </row>
    <row r="42229" spans="4:14" s="1" customFormat="1">
      <c r="D42229" s="32"/>
      <c r="G42229" s="32"/>
      <c r="I42229" s="7"/>
      <c r="J42229" s="7"/>
      <c r="K42229" s="7"/>
      <c r="N42229" s="7"/>
    </row>
    <row r="42230" spans="4:14" s="1" customFormat="1">
      <c r="D42230" s="32"/>
      <c r="G42230" s="32"/>
      <c r="I42230" s="7"/>
      <c r="J42230" s="7"/>
      <c r="K42230" s="7"/>
      <c r="N42230" s="7"/>
    </row>
    <row r="42231" spans="4:14" s="1" customFormat="1">
      <c r="D42231" s="32"/>
      <c r="G42231" s="32"/>
      <c r="I42231" s="7"/>
      <c r="J42231" s="7"/>
      <c r="K42231" s="7"/>
      <c r="N42231" s="7"/>
    </row>
    <row r="42232" spans="4:14" s="1" customFormat="1">
      <c r="D42232" s="32"/>
      <c r="G42232" s="32"/>
      <c r="I42232" s="7"/>
      <c r="J42232" s="7"/>
      <c r="K42232" s="7"/>
      <c r="N42232" s="7"/>
    </row>
    <row r="42233" spans="4:14" s="1" customFormat="1">
      <c r="D42233" s="32"/>
      <c r="G42233" s="32"/>
      <c r="I42233" s="7"/>
      <c r="J42233" s="7"/>
      <c r="K42233" s="7"/>
      <c r="N42233" s="7"/>
    </row>
    <row r="42234" spans="4:14" s="1" customFormat="1">
      <c r="D42234" s="32"/>
      <c r="G42234" s="32"/>
      <c r="I42234" s="7"/>
      <c r="J42234" s="7"/>
      <c r="K42234" s="7"/>
      <c r="N42234" s="7"/>
    </row>
    <row r="42235" spans="4:14" s="1" customFormat="1">
      <c r="D42235" s="32"/>
      <c r="G42235" s="32"/>
      <c r="I42235" s="7"/>
      <c r="J42235" s="7"/>
      <c r="K42235" s="7"/>
      <c r="N42235" s="7"/>
    </row>
    <row r="42236" spans="4:14" s="1" customFormat="1">
      <c r="D42236" s="32"/>
      <c r="G42236" s="32"/>
      <c r="I42236" s="7"/>
      <c r="J42236" s="7"/>
      <c r="K42236" s="7"/>
      <c r="N42236" s="7"/>
    </row>
    <row r="42237" spans="4:14" s="1" customFormat="1">
      <c r="D42237" s="32"/>
      <c r="G42237" s="32"/>
      <c r="I42237" s="7"/>
      <c r="J42237" s="7"/>
      <c r="K42237" s="7"/>
      <c r="N42237" s="7"/>
    </row>
    <row r="42238" spans="4:14" s="1" customFormat="1">
      <c r="D42238" s="32"/>
      <c r="G42238" s="32"/>
      <c r="I42238" s="7"/>
      <c r="J42238" s="7"/>
      <c r="K42238" s="7"/>
      <c r="N42238" s="7"/>
    </row>
    <row r="42239" spans="4:14" s="1" customFormat="1">
      <c r="D42239" s="32"/>
      <c r="G42239" s="32"/>
      <c r="I42239" s="7"/>
      <c r="J42239" s="7"/>
      <c r="K42239" s="7"/>
      <c r="N42239" s="7"/>
    </row>
    <row r="42240" spans="4:14" s="1" customFormat="1">
      <c r="D42240" s="32"/>
      <c r="G42240" s="32"/>
      <c r="I42240" s="7"/>
      <c r="J42240" s="7"/>
      <c r="K42240" s="7"/>
      <c r="N42240" s="7"/>
    </row>
    <row r="42241" spans="4:14" s="1" customFormat="1">
      <c r="D42241" s="32"/>
      <c r="G42241" s="32"/>
      <c r="I42241" s="7"/>
      <c r="J42241" s="7"/>
      <c r="K42241" s="7"/>
      <c r="N42241" s="7"/>
    </row>
    <row r="42242" spans="4:14" s="1" customFormat="1">
      <c r="D42242" s="32"/>
      <c r="G42242" s="32"/>
      <c r="I42242" s="7"/>
      <c r="J42242" s="7"/>
      <c r="K42242" s="7"/>
      <c r="N42242" s="7"/>
    </row>
    <row r="42243" spans="4:14" s="1" customFormat="1">
      <c r="D42243" s="32"/>
      <c r="G42243" s="32"/>
      <c r="I42243" s="7"/>
      <c r="J42243" s="7"/>
      <c r="K42243" s="7"/>
      <c r="N42243" s="7"/>
    </row>
    <row r="42244" spans="4:14" s="1" customFormat="1">
      <c r="D42244" s="32"/>
      <c r="G42244" s="32"/>
      <c r="I42244" s="7"/>
      <c r="J42244" s="7"/>
      <c r="K42244" s="7"/>
      <c r="N42244" s="7"/>
    </row>
    <row r="42245" spans="4:14" s="1" customFormat="1">
      <c r="D42245" s="32"/>
      <c r="G42245" s="32"/>
      <c r="I42245" s="7"/>
      <c r="J42245" s="7"/>
      <c r="K42245" s="7"/>
      <c r="N42245" s="7"/>
    </row>
    <row r="42246" spans="4:14" s="1" customFormat="1">
      <c r="D42246" s="32"/>
      <c r="G42246" s="32"/>
      <c r="I42246" s="7"/>
      <c r="J42246" s="7"/>
      <c r="K42246" s="7"/>
      <c r="N42246" s="7"/>
    </row>
    <row r="42247" spans="4:14" s="1" customFormat="1">
      <c r="D42247" s="32"/>
      <c r="G42247" s="32"/>
      <c r="I42247" s="7"/>
      <c r="J42247" s="7"/>
      <c r="K42247" s="7"/>
      <c r="N42247" s="7"/>
    </row>
    <row r="42248" spans="4:14" s="1" customFormat="1">
      <c r="D42248" s="32"/>
      <c r="G42248" s="32"/>
      <c r="I42248" s="7"/>
      <c r="J42248" s="7"/>
      <c r="K42248" s="7"/>
      <c r="N42248" s="7"/>
    </row>
    <row r="42249" spans="4:14" s="1" customFormat="1">
      <c r="D42249" s="32"/>
      <c r="G42249" s="32"/>
      <c r="I42249" s="7"/>
      <c r="J42249" s="7"/>
      <c r="K42249" s="7"/>
      <c r="N42249" s="7"/>
    </row>
    <row r="42250" spans="4:14" s="1" customFormat="1">
      <c r="D42250" s="32"/>
      <c r="G42250" s="32"/>
      <c r="I42250" s="7"/>
      <c r="J42250" s="7"/>
      <c r="K42250" s="7"/>
      <c r="N42250" s="7"/>
    </row>
    <row r="42251" spans="4:14" s="1" customFormat="1">
      <c r="D42251" s="32"/>
      <c r="G42251" s="32"/>
      <c r="I42251" s="7"/>
      <c r="J42251" s="7"/>
      <c r="K42251" s="7"/>
      <c r="N42251" s="7"/>
    </row>
    <row r="42252" spans="4:14" s="1" customFormat="1">
      <c r="D42252" s="32"/>
      <c r="G42252" s="32"/>
      <c r="I42252" s="7"/>
      <c r="J42252" s="7"/>
      <c r="K42252" s="7"/>
      <c r="N42252" s="7"/>
    </row>
    <row r="42253" spans="4:14" s="1" customFormat="1">
      <c r="D42253" s="32"/>
      <c r="G42253" s="32"/>
      <c r="I42253" s="7"/>
      <c r="J42253" s="7"/>
      <c r="K42253" s="7"/>
      <c r="N42253" s="7"/>
    </row>
    <row r="42254" spans="4:14" s="1" customFormat="1">
      <c r="D42254" s="32"/>
      <c r="G42254" s="32"/>
      <c r="I42254" s="7"/>
      <c r="J42254" s="7"/>
      <c r="K42254" s="7"/>
      <c r="N42254" s="7"/>
    </row>
    <row r="42255" spans="4:14" s="1" customFormat="1">
      <c r="D42255" s="32"/>
      <c r="G42255" s="32"/>
      <c r="I42255" s="7"/>
      <c r="J42255" s="7"/>
      <c r="K42255" s="7"/>
      <c r="N42255" s="7"/>
    </row>
    <row r="42256" spans="4:14" s="1" customFormat="1">
      <c r="D42256" s="32"/>
      <c r="G42256" s="32"/>
      <c r="I42256" s="7"/>
      <c r="J42256" s="7"/>
      <c r="K42256" s="7"/>
      <c r="N42256" s="7"/>
    </row>
    <row r="42257" spans="4:14" s="1" customFormat="1">
      <c r="D42257" s="32"/>
      <c r="G42257" s="32"/>
      <c r="I42257" s="7"/>
      <c r="J42257" s="7"/>
      <c r="K42257" s="7"/>
      <c r="N42257" s="7"/>
    </row>
    <row r="42258" spans="4:14" s="1" customFormat="1">
      <c r="D42258" s="32"/>
      <c r="G42258" s="32"/>
      <c r="I42258" s="7"/>
      <c r="J42258" s="7"/>
      <c r="K42258" s="7"/>
      <c r="N42258" s="7"/>
    </row>
    <row r="42259" spans="4:14" s="1" customFormat="1">
      <c r="D42259" s="32"/>
      <c r="G42259" s="32"/>
      <c r="I42259" s="7"/>
      <c r="J42259" s="7"/>
      <c r="K42259" s="7"/>
      <c r="N42259" s="7"/>
    </row>
    <row r="42260" spans="4:14" s="1" customFormat="1">
      <c r="D42260" s="32"/>
      <c r="G42260" s="32"/>
      <c r="I42260" s="7"/>
      <c r="J42260" s="7"/>
      <c r="K42260" s="7"/>
      <c r="N42260" s="7"/>
    </row>
    <row r="42261" spans="4:14" s="1" customFormat="1">
      <c r="D42261" s="32"/>
      <c r="G42261" s="32"/>
      <c r="I42261" s="7"/>
      <c r="J42261" s="7"/>
      <c r="K42261" s="7"/>
      <c r="N42261" s="7"/>
    </row>
    <row r="42262" spans="4:14" s="1" customFormat="1">
      <c r="D42262" s="32"/>
      <c r="G42262" s="32"/>
      <c r="I42262" s="7"/>
      <c r="J42262" s="7"/>
      <c r="K42262" s="7"/>
      <c r="N42262" s="7"/>
    </row>
    <row r="42263" spans="4:14" s="1" customFormat="1">
      <c r="D42263" s="32"/>
      <c r="G42263" s="32"/>
      <c r="I42263" s="7"/>
      <c r="J42263" s="7"/>
      <c r="K42263" s="7"/>
      <c r="N42263" s="7"/>
    </row>
    <row r="42264" spans="4:14" s="1" customFormat="1">
      <c r="D42264" s="32"/>
      <c r="G42264" s="32"/>
      <c r="I42264" s="7"/>
      <c r="J42264" s="7"/>
      <c r="K42264" s="7"/>
      <c r="N42264" s="7"/>
    </row>
    <row r="42265" spans="4:14" s="1" customFormat="1">
      <c r="D42265" s="32"/>
      <c r="G42265" s="32"/>
      <c r="I42265" s="7"/>
      <c r="J42265" s="7"/>
      <c r="K42265" s="7"/>
      <c r="N42265" s="7"/>
    </row>
    <row r="42266" spans="4:14" s="1" customFormat="1">
      <c r="D42266" s="32"/>
      <c r="G42266" s="32"/>
      <c r="I42266" s="7"/>
      <c r="J42266" s="7"/>
      <c r="K42266" s="7"/>
      <c r="N42266" s="7"/>
    </row>
    <row r="42267" spans="4:14" s="1" customFormat="1">
      <c r="D42267" s="32"/>
      <c r="G42267" s="32"/>
      <c r="I42267" s="7"/>
      <c r="J42267" s="7"/>
      <c r="K42267" s="7"/>
      <c r="N42267" s="7"/>
    </row>
    <row r="42268" spans="4:14" s="1" customFormat="1">
      <c r="D42268" s="32"/>
      <c r="G42268" s="32"/>
      <c r="I42268" s="7"/>
      <c r="J42268" s="7"/>
      <c r="K42268" s="7"/>
      <c r="N42268" s="7"/>
    </row>
    <row r="42269" spans="4:14" s="1" customFormat="1">
      <c r="D42269" s="32"/>
      <c r="G42269" s="32"/>
      <c r="I42269" s="7"/>
      <c r="J42269" s="7"/>
      <c r="K42269" s="7"/>
      <c r="N42269" s="7"/>
    </row>
    <row r="42270" spans="4:14" s="1" customFormat="1">
      <c r="D42270" s="32"/>
      <c r="G42270" s="32"/>
      <c r="I42270" s="7"/>
      <c r="J42270" s="7"/>
      <c r="K42270" s="7"/>
      <c r="N42270" s="7"/>
    </row>
    <row r="42271" spans="4:14" s="1" customFormat="1">
      <c r="D42271" s="32"/>
      <c r="G42271" s="32"/>
      <c r="I42271" s="7"/>
      <c r="J42271" s="7"/>
      <c r="K42271" s="7"/>
      <c r="N42271" s="7"/>
    </row>
    <row r="42272" spans="4:14" s="1" customFormat="1">
      <c r="D42272" s="32"/>
      <c r="G42272" s="32"/>
      <c r="I42272" s="7"/>
      <c r="J42272" s="7"/>
      <c r="K42272" s="7"/>
      <c r="N42272" s="7"/>
    </row>
    <row r="42273" spans="4:14" s="1" customFormat="1">
      <c r="D42273" s="32"/>
      <c r="G42273" s="32"/>
      <c r="I42273" s="7"/>
      <c r="J42273" s="7"/>
      <c r="K42273" s="7"/>
      <c r="N42273" s="7"/>
    </row>
    <row r="42274" spans="4:14" s="1" customFormat="1">
      <c r="D42274" s="32"/>
      <c r="G42274" s="32"/>
      <c r="I42274" s="7"/>
      <c r="J42274" s="7"/>
      <c r="K42274" s="7"/>
      <c r="N42274" s="7"/>
    </row>
    <row r="42275" spans="4:14" s="1" customFormat="1">
      <c r="D42275" s="32"/>
      <c r="G42275" s="32"/>
      <c r="I42275" s="7"/>
      <c r="J42275" s="7"/>
      <c r="K42275" s="7"/>
      <c r="N42275" s="7"/>
    </row>
    <row r="42276" spans="4:14" s="1" customFormat="1">
      <c r="D42276" s="32"/>
      <c r="G42276" s="32"/>
      <c r="I42276" s="7"/>
      <c r="J42276" s="7"/>
      <c r="K42276" s="7"/>
      <c r="N42276" s="7"/>
    </row>
    <row r="42277" spans="4:14" s="1" customFormat="1">
      <c r="D42277" s="32"/>
      <c r="G42277" s="32"/>
      <c r="I42277" s="7"/>
      <c r="J42277" s="7"/>
      <c r="K42277" s="7"/>
      <c r="N42277" s="7"/>
    </row>
    <row r="42278" spans="4:14" s="1" customFormat="1">
      <c r="D42278" s="32"/>
      <c r="G42278" s="32"/>
      <c r="I42278" s="7"/>
      <c r="J42278" s="7"/>
      <c r="K42278" s="7"/>
      <c r="N42278" s="7"/>
    </row>
    <row r="42279" spans="4:14" s="1" customFormat="1">
      <c r="D42279" s="32"/>
      <c r="G42279" s="32"/>
      <c r="I42279" s="7"/>
      <c r="J42279" s="7"/>
      <c r="K42279" s="7"/>
      <c r="N42279" s="7"/>
    </row>
    <row r="42280" spans="4:14" s="1" customFormat="1">
      <c r="D42280" s="32"/>
      <c r="G42280" s="32"/>
      <c r="I42280" s="7"/>
      <c r="J42280" s="7"/>
      <c r="K42280" s="7"/>
      <c r="N42280" s="7"/>
    </row>
    <row r="42281" spans="4:14" s="1" customFormat="1">
      <c r="D42281" s="32"/>
      <c r="G42281" s="32"/>
      <c r="I42281" s="7"/>
      <c r="J42281" s="7"/>
      <c r="K42281" s="7"/>
      <c r="N42281" s="7"/>
    </row>
    <row r="42282" spans="4:14" s="1" customFormat="1">
      <c r="D42282" s="32"/>
      <c r="G42282" s="32"/>
      <c r="I42282" s="7"/>
      <c r="J42282" s="7"/>
      <c r="K42282" s="7"/>
      <c r="N42282" s="7"/>
    </row>
    <row r="42283" spans="4:14" s="1" customFormat="1">
      <c r="D42283" s="32"/>
      <c r="G42283" s="32"/>
      <c r="I42283" s="7"/>
      <c r="J42283" s="7"/>
      <c r="K42283" s="7"/>
      <c r="N42283" s="7"/>
    </row>
    <row r="42284" spans="4:14" s="1" customFormat="1">
      <c r="D42284" s="32"/>
      <c r="G42284" s="32"/>
      <c r="I42284" s="7"/>
      <c r="J42284" s="7"/>
      <c r="K42284" s="7"/>
      <c r="N42284" s="7"/>
    </row>
    <row r="42285" spans="4:14" s="1" customFormat="1">
      <c r="D42285" s="32"/>
      <c r="G42285" s="32"/>
      <c r="I42285" s="7"/>
      <c r="J42285" s="7"/>
      <c r="K42285" s="7"/>
      <c r="N42285" s="7"/>
    </row>
    <row r="42286" spans="4:14" s="1" customFormat="1">
      <c r="D42286" s="32"/>
      <c r="G42286" s="32"/>
      <c r="I42286" s="7"/>
      <c r="J42286" s="7"/>
      <c r="K42286" s="7"/>
      <c r="N42286" s="7"/>
    </row>
    <row r="42287" spans="4:14" s="1" customFormat="1">
      <c r="D42287" s="32"/>
      <c r="G42287" s="32"/>
      <c r="I42287" s="7"/>
      <c r="J42287" s="7"/>
      <c r="K42287" s="7"/>
      <c r="N42287" s="7"/>
    </row>
    <row r="42288" spans="4:14" s="1" customFormat="1">
      <c r="D42288" s="32"/>
      <c r="G42288" s="32"/>
      <c r="I42288" s="7"/>
      <c r="J42288" s="7"/>
      <c r="K42288" s="7"/>
      <c r="N42288" s="7"/>
    </row>
    <row r="42289" spans="4:14" s="1" customFormat="1">
      <c r="D42289" s="32"/>
      <c r="G42289" s="32"/>
      <c r="I42289" s="7"/>
      <c r="J42289" s="7"/>
      <c r="K42289" s="7"/>
      <c r="N42289" s="7"/>
    </row>
    <row r="42290" spans="4:14" s="1" customFormat="1">
      <c r="D42290" s="32"/>
      <c r="G42290" s="32"/>
      <c r="I42290" s="7"/>
      <c r="J42290" s="7"/>
      <c r="K42290" s="7"/>
      <c r="N42290" s="7"/>
    </row>
    <row r="42291" spans="4:14" s="1" customFormat="1">
      <c r="D42291" s="32"/>
      <c r="G42291" s="32"/>
      <c r="I42291" s="7"/>
      <c r="J42291" s="7"/>
      <c r="K42291" s="7"/>
      <c r="N42291" s="7"/>
    </row>
    <row r="42292" spans="4:14" s="1" customFormat="1">
      <c r="D42292" s="32"/>
      <c r="G42292" s="32"/>
      <c r="I42292" s="7"/>
      <c r="J42292" s="7"/>
      <c r="K42292" s="7"/>
      <c r="N42292" s="7"/>
    </row>
    <row r="42293" spans="4:14" s="1" customFormat="1">
      <c r="D42293" s="32"/>
      <c r="G42293" s="32"/>
      <c r="I42293" s="7"/>
      <c r="J42293" s="7"/>
      <c r="K42293" s="7"/>
      <c r="N42293" s="7"/>
    </row>
    <row r="42294" spans="4:14" s="1" customFormat="1">
      <c r="D42294" s="32"/>
      <c r="G42294" s="32"/>
      <c r="I42294" s="7"/>
      <c r="J42294" s="7"/>
      <c r="K42294" s="7"/>
      <c r="N42294" s="7"/>
    </row>
    <row r="42295" spans="4:14" s="1" customFormat="1">
      <c r="D42295" s="32"/>
      <c r="G42295" s="32"/>
      <c r="I42295" s="7"/>
      <c r="J42295" s="7"/>
      <c r="K42295" s="7"/>
      <c r="N42295" s="7"/>
    </row>
    <row r="42296" spans="4:14" s="1" customFormat="1">
      <c r="D42296" s="32"/>
      <c r="G42296" s="32"/>
      <c r="I42296" s="7"/>
      <c r="J42296" s="7"/>
      <c r="K42296" s="7"/>
      <c r="N42296" s="7"/>
    </row>
    <row r="42297" spans="4:14" s="1" customFormat="1">
      <c r="D42297" s="32"/>
      <c r="G42297" s="32"/>
      <c r="I42297" s="7"/>
      <c r="J42297" s="7"/>
      <c r="K42297" s="7"/>
      <c r="N42297" s="7"/>
    </row>
    <row r="42298" spans="4:14" s="1" customFormat="1">
      <c r="D42298" s="32"/>
      <c r="G42298" s="32"/>
      <c r="I42298" s="7"/>
      <c r="J42298" s="7"/>
      <c r="K42298" s="7"/>
      <c r="N42298" s="7"/>
    </row>
    <row r="42299" spans="4:14" s="1" customFormat="1">
      <c r="D42299" s="32"/>
      <c r="G42299" s="32"/>
      <c r="I42299" s="7"/>
      <c r="J42299" s="7"/>
      <c r="K42299" s="7"/>
      <c r="N42299" s="7"/>
    </row>
    <row r="42300" spans="4:14" s="1" customFormat="1">
      <c r="D42300" s="32"/>
      <c r="G42300" s="32"/>
      <c r="I42300" s="7"/>
      <c r="J42300" s="7"/>
      <c r="K42300" s="7"/>
      <c r="N42300" s="7"/>
    </row>
    <row r="42301" spans="4:14" s="1" customFormat="1">
      <c r="D42301" s="32"/>
      <c r="G42301" s="32"/>
      <c r="I42301" s="7"/>
      <c r="J42301" s="7"/>
      <c r="K42301" s="7"/>
      <c r="N42301" s="7"/>
    </row>
    <row r="42302" spans="4:14" s="1" customFormat="1">
      <c r="D42302" s="32"/>
      <c r="G42302" s="32"/>
      <c r="I42302" s="7"/>
      <c r="J42302" s="7"/>
      <c r="K42302" s="7"/>
      <c r="N42302" s="7"/>
    </row>
    <row r="42303" spans="4:14" s="1" customFormat="1">
      <c r="D42303" s="32"/>
      <c r="G42303" s="32"/>
      <c r="I42303" s="7"/>
      <c r="J42303" s="7"/>
      <c r="K42303" s="7"/>
      <c r="N42303" s="7"/>
    </row>
    <row r="42304" spans="4:14" s="1" customFormat="1">
      <c r="D42304" s="32"/>
      <c r="G42304" s="32"/>
      <c r="I42304" s="7"/>
      <c r="J42304" s="7"/>
      <c r="K42304" s="7"/>
      <c r="N42304" s="7"/>
    </row>
    <row r="42305" spans="4:14" s="1" customFormat="1">
      <c r="D42305" s="32"/>
      <c r="G42305" s="32"/>
      <c r="I42305" s="7"/>
      <c r="J42305" s="7"/>
      <c r="K42305" s="7"/>
      <c r="N42305" s="7"/>
    </row>
    <row r="42306" spans="4:14" s="1" customFormat="1">
      <c r="D42306" s="32"/>
      <c r="G42306" s="32"/>
      <c r="I42306" s="7"/>
      <c r="J42306" s="7"/>
      <c r="K42306" s="7"/>
      <c r="N42306" s="7"/>
    </row>
    <row r="42307" spans="4:14" s="1" customFormat="1">
      <c r="D42307" s="32"/>
      <c r="G42307" s="32"/>
      <c r="I42307" s="7"/>
      <c r="J42307" s="7"/>
      <c r="K42307" s="7"/>
      <c r="N42307" s="7"/>
    </row>
    <row r="42308" spans="4:14" s="1" customFormat="1">
      <c r="D42308" s="32"/>
      <c r="G42308" s="32"/>
      <c r="I42308" s="7"/>
      <c r="J42308" s="7"/>
      <c r="K42308" s="7"/>
      <c r="N42308" s="7"/>
    </row>
    <row r="42309" spans="4:14" s="1" customFormat="1">
      <c r="D42309" s="32"/>
      <c r="G42309" s="32"/>
      <c r="I42309" s="7"/>
      <c r="J42309" s="7"/>
      <c r="K42309" s="7"/>
      <c r="N42309" s="7"/>
    </row>
    <row r="42310" spans="4:14" s="1" customFormat="1">
      <c r="D42310" s="32"/>
      <c r="G42310" s="32"/>
      <c r="I42310" s="7"/>
      <c r="J42310" s="7"/>
      <c r="K42310" s="7"/>
      <c r="N42310" s="7"/>
    </row>
    <row r="42311" spans="4:14" s="1" customFormat="1">
      <c r="D42311" s="32"/>
      <c r="G42311" s="32"/>
      <c r="I42311" s="7"/>
      <c r="J42311" s="7"/>
      <c r="K42311" s="7"/>
      <c r="N42311" s="7"/>
    </row>
    <row r="42312" spans="4:14" s="1" customFormat="1">
      <c r="D42312" s="32"/>
      <c r="G42312" s="32"/>
      <c r="I42312" s="7"/>
      <c r="J42312" s="7"/>
      <c r="K42312" s="7"/>
      <c r="N42312" s="7"/>
    </row>
    <row r="42313" spans="4:14" s="1" customFormat="1">
      <c r="D42313" s="32"/>
      <c r="G42313" s="32"/>
      <c r="I42313" s="7"/>
      <c r="J42313" s="7"/>
      <c r="K42313" s="7"/>
      <c r="N42313" s="7"/>
    </row>
    <row r="42314" spans="4:14" s="1" customFormat="1">
      <c r="D42314" s="32"/>
      <c r="G42314" s="32"/>
      <c r="I42314" s="7"/>
      <c r="J42314" s="7"/>
      <c r="K42314" s="7"/>
      <c r="N42314" s="7"/>
    </row>
    <row r="42315" spans="4:14" s="1" customFormat="1">
      <c r="D42315" s="32"/>
      <c r="G42315" s="32"/>
      <c r="I42315" s="7"/>
      <c r="J42315" s="7"/>
      <c r="K42315" s="7"/>
      <c r="N42315" s="7"/>
    </row>
    <row r="42316" spans="4:14" s="1" customFormat="1">
      <c r="D42316" s="32"/>
      <c r="G42316" s="32"/>
      <c r="I42316" s="7"/>
      <c r="J42316" s="7"/>
      <c r="K42316" s="7"/>
      <c r="N42316" s="7"/>
    </row>
    <row r="42317" spans="4:14" s="1" customFormat="1">
      <c r="D42317" s="32"/>
      <c r="G42317" s="32"/>
      <c r="I42317" s="7"/>
      <c r="J42317" s="7"/>
      <c r="K42317" s="7"/>
      <c r="N42317" s="7"/>
    </row>
    <row r="42318" spans="4:14" s="1" customFormat="1">
      <c r="D42318" s="32"/>
      <c r="G42318" s="32"/>
      <c r="I42318" s="7"/>
      <c r="J42318" s="7"/>
      <c r="K42318" s="7"/>
      <c r="N42318" s="7"/>
    </row>
    <row r="42319" spans="4:14" s="1" customFormat="1">
      <c r="D42319" s="32"/>
      <c r="G42319" s="32"/>
      <c r="I42319" s="7"/>
      <c r="J42319" s="7"/>
      <c r="K42319" s="7"/>
      <c r="N42319" s="7"/>
    </row>
    <row r="42320" spans="4:14" s="1" customFormat="1">
      <c r="D42320" s="32"/>
      <c r="G42320" s="32"/>
      <c r="I42320" s="7"/>
      <c r="J42320" s="7"/>
      <c r="K42320" s="7"/>
      <c r="N42320" s="7"/>
    </row>
    <row r="42321" spans="4:14" s="1" customFormat="1">
      <c r="D42321" s="32"/>
      <c r="G42321" s="32"/>
      <c r="I42321" s="7"/>
      <c r="J42321" s="7"/>
      <c r="K42321" s="7"/>
      <c r="N42321" s="7"/>
    </row>
    <row r="42322" spans="4:14" s="1" customFormat="1">
      <c r="D42322" s="32"/>
      <c r="G42322" s="32"/>
      <c r="I42322" s="7"/>
      <c r="J42322" s="7"/>
      <c r="K42322" s="7"/>
      <c r="N42322" s="7"/>
    </row>
    <row r="42323" spans="4:14" s="1" customFormat="1">
      <c r="D42323" s="32"/>
      <c r="G42323" s="32"/>
      <c r="I42323" s="7"/>
      <c r="J42323" s="7"/>
      <c r="K42323" s="7"/>
      <c r="N42323" s="7"/>
    </row>
    <row r="42324" spans="4:14" s="1" customFormat="1">
      <c r="D42324" s="32"/>
      <c r="G42324" s="32"/>
      <c r="I42324" s="7"/>
      <c r="J42324" s="7"/>
      <c r="K42324" s="7"/>
      <c r="N42324" s="7"/>
    </row>
    <row r="42325" spans="4:14" s="1" customFormat="1">
      <c r="D42325" s="32"/>
      <c r="G42325" s="32"/>
      <c r="I42325" s="7"/>
      <c r="J42325" s="7"/>
      <c r="K42325" s="7"/>
      <c r="N42325" s="7"/>
    </row>
    <row r="42326" spans="4:14" s="1" customFormat="1">
      <c r="D42326" s="32"/>
      <c r="G42326" s="32"/>
      <c r="I42326" s="7"/>
      <c r="J42326" s="7"/>
      <c r="K42326" s="7"/>
      <c r="N42326" s="7"/>
    </row>
    <row r="42327" spans="4:14" s="1" customFormat="1">
      <c r="D42327" s="32"/>
      <c r="G42327" s="32"/>
      <c r="I42327" s="7"/>
      <c r="J42327" s="7"/>
      <c r="K42327" s="7"/>
      <c r="N42327" s="7"/>
    </row>
    <row r="42328" spans="4:14" s="1" customFormat="1">
      <c r="D42328" s="32"/>
      <c r="G42328" s="32"/>
      <c r="I42328" s="7"/>
      <c r="J42328" s="7"/>
      <c r="K42328" s="7"/>
      <c r="N42328" s="7"/>
    </row>
    <row r="42329" spans="4:14" s="1" customFormat="1">
      <c r="D42329" s="32"/>
      <c r="G42329" s="32"/>
      <c r="I42329" s="7"/>
      <c r="J42329" s="7"/>
      <c r="K42329" s="7"/>
      <c r="N42329" s="7"/>
    </row>
    <row r="42330" spans="4:14" s="1" customFormat="1">
      <c r="D42330" s="32"/>
      <c r="G42330" s="32"/>
      <c r="I42330" s="7"/>
      <c r="J42330" s="7"/>
      <c r="K42330" s="7"/>
      <c r="N42330" s="7"/>
    </row>
    <row r="42331" spans="4:14" s="1" customFormat="1">
      <c r="D42331" s="32"/>
      <c r="G42331" s="32"/>
      <c r="I42331" s="7"/>
      <c r="J42331" s="7"/>
      <c r="K42331" s="7"/>
      <c r="N42331" s="7"/>
    </row>
    <row r="42332" spans="4:14" s="1" customFormat="1">
      <c r="D42332" s="32"/>
      <c r="G42332" s="32"/>
      <c r="I42332" s="7"/>
      <c r="J42332" s="7"/>
      <c r="K42332" s="7"/>
      <c r="N42332" s="7"/>
    </row>
    <row r="42333" spans="4:14" s="1" customFormat="1">
      <c r="D42333" s="32"/>
      <c r="G42333" s="32"/>
      <c r="I42333" s="7"/>
      <c r="J42333" s="7"/>
      <c r="K42333" s="7"/>
      <c r="N42333" s="7"/>
    </row>
    <row r="42334" spans="4:14" s="1" customFormat="1">
      <c r="D42334" s="32"/>
      <c r="G42334" s="32"/>
      <c r="I42334" s="7"/>
      <c r="J42334" s="7"/>
      <c r="K42334" s="7"/>
      <c r="N42334" s="7"/>
    </row>
    <row r="42335" spans="4:14" s="1" customFormat="1">
      <c r="D42335" s="32"/>
      <c r="G42335" s="32"/>
      <c r="I42335" s="7"/>
      <c r="J42335" s="7"/>
      <c r="K42335" s="7"/>
      <c r="N42335" s="7"/>
    </row>
    <row r="42336" spans="4:14" s="1" customFormat="1">
      <c r="D42336" s="32"/>
      <c r="G42336" s="32"/>
      <c r="I42336" s="7"/>
      <c r="J42336" s="7"/>
      <c r="K42336" s="7"/>
      <c r="N42336" s="7"/>
    </row>
    <row r="42337" spans="4:14" s="1" customFormat="1">
      <c r="D42337" s="32"/>
      <c r="G42337" s="32"/>
      <c r="I42337" s="7"/>
      <c r="J42337" s="7"/>
      <c r="K42337" s="7"/>
      <c r="N42337" s="7"/>
    </row>
    <row r="42338" spans="4:14" s="1" customFormat="1">
      <c r="D42338" s="32"/>
      <c r="G42338" s="32"/>
      <c r="I42338" s="7"/>
      <c r="J42338" s="7"/>
      <c r="K42338" s="7"/>
      <c r="N42338" s="7"/>
    </row>
    <row r="42339" spans="4:14" s="1" customFormat="1">
      <c r="D42339" s="32"/>
      <c r="G42339" s="32"/>
      <c r="I42339" s="7"/>
      <c r="J42339" s="7"/>
      <c r="K42339" s="7"/>
      <c r="N42339" s="7"/>
    </row>
    <row r="42340" spans="4:14" s="1" customFormat="1">
      <c r="D42340" s="32"/>
      <c r="G42340" s="32"/>
      <c r="I42340" s="7"/>
      <c r="J42340" s="7"/>
      <c r="K42340" s="7"/>
      <c r="N42340" s="7"/>
    </row>
    <row r="42341" spans="4:14" s="1" customFormat="1">
      <c r="D42341" s="32"/>
      <c r="G42341" s="32"/>
      <c r="I42341" s="7"/>
      <c r="J42341" s="7"/>
      <c r="K42341" s="7"/>
      <c r="N42341" s="7"/>
    </row>
    <row r="42342" spans="4:14" s="1" customFormat="1">
      <c r="D42342" s="32"/>
      <c r="G42342" s="32"/>
      <c r="I42342" s="7"/>
      <c r="J42342" s="7"/>
      <c r="K42342" s="7"/>
      <c r="N42342" s="7"/>
    </row>
    <row r="42343" spans="4:14" s="1" customFormat="1">
      <c r="D42343" s="32"/>
      <c r="G42343" s="32"/>
      <c r="I42343" s="7"/>
      <c r="J42343" s="7"/>
      <c r="K42343" s="7"/>
      <c r="N42343" s="7"/>
    </row>
    <row r="42344" spans="4:14" s="1" customFormat="1">
      <c r="D42344" s="32"/>
      <c r="G42344" s="32"/>
      <c r="I42344" s="7"/>
      <c r="J42344" s="7"/>
      <c r="K42344" s="7"/>
      <c r="N42344" s="7"/>
    </row>
    <row r="42345" spans="4:14" s="1" customFormat="1">
      <c r="D42345" s="32"/>
      <c r="G42345" s="32"/>
      <c r="I42345" s="7"/>
      <c r="J42345" s="7"/>
      <c r="K42345" s="7"/>
      <c r="N42345" s="7"/>
    </row>
    <row r="42346" spans="4:14" s="1" customFormat="1">
      <c r="D42346" s="32"/>
      <c r="G42346" s="32"/>
      <c r="I42346" s="7"/>
      <c r="J42346" s="7"/>
      <c r="K42346" s="7"/>
      <c r="N42346" s="7"/>
    </row>
    <row r="42347" spans="4:14" s="1" customFormat="1">
      <c r="D42347" s="32"/>
      <c r="G42347" s="32"/>
      <c r="I42347" s="7"/>
      <c r="J42347" s="7"/>
      <c r="K42347" s="7"/>
      <c r="N42347" s="7"/>
    </row>
    <row r="42348" spans="4:14" s="1" customFormat="1">
      <c r="D42348" s="32"/>
      <c r="G42348" s="32"/>
      <c r="I42348" s="7"/>
      <c r="J42348" s="7"/>
      <c r="K42348" s="7"/>
      <c r="N42348" s="7"/>
    </row>
    <row r="42349" spans="4:14" s="1" customFormat="1">
      <c r="D42349" s="32"/>
      <c r="G42349" s="32"/>
      <c r="I42349" s="7"/>
      <c r="J42349" s="7"/>
      <c r="K42349" s="7"/>
      <c r="N42349" s="7"/>
    </row>
    <row r="42350" spans="4:14" s="1" customFormat="1">
      <c r="D42350" s="32"/>
      <c r="G42350" s="32"/>
      <c r="I42350" s="7"/>
      <c r="J42350" s="7"/>
      <c r="K42350" s="7"/>
      <c r="N42350" s="7"/>
    </row>
    <row r="42351" spans="4:14" s="1" customFormat="1">
      <c r="D42351" s="32"/>
      <c r="G42351" s="32"/>
      <c r="I42351" s="7"/>
      <c r="J42351" s="7"/>
      <c r="K42351" s="7"/>
      <c r="N42351" s="7"/>
    </row>
    <row r="42352" spans="4:14" s="1" customFormat="1">
      <c r="D42352" s="32"/>
      <c r="G42352" s="32"/>
      <c r="I42352" s="7"/>
      <c r="J42352" s="7"/>
      <c r="K42352" s="7"/>
      <c r="N42352" s="7"/>
    </row>
    <row r="42353" spans="4:14" s="1" customFormat="1">
      <c r="D42353" s="32"/>
      <c r="G42353" s="32"/>
      <c r="I42353" s="7"/>
      <c r="J42353" s="7"/>
      <c r="K42353" s="7"/>
      <c r="N42353" s="7"/>
    </row>
    <row r="42354" spans="4:14" s="1" customFormat="1">
      <c r="D42354" s="32"/>
      <c r="G42354" s="32"/>
      <c r="I42354" s="7"/>
      <c r="J42354" s="7"/>
      <c r="K42354" s="7"/>
      <c r="N42354" s="7"/>
    </row>
    <row r="42355" spans="4:14" s="1" customFormat="1">
      <c r="D42355" s="32"/>
      <c r="G42355" s="32"/>
      <c r="I42355" s="7"/>
      <c r="J42355" s="7"/>
      <c r="K42355" s="7"/>
      <c r="N42355" s="7"/>
    </row>
    <row r="42356" spans="4:14" s="1" customFormat="1">
      <c r="D42356" s="32"/>
      <c r="G42356" s="32"/>
      <c r="I42356" s="7"/>
      <c r="J42356" s="7"/>
      <c r="K42356" s="7"/>
      <c r="N42356" s="7"/>
    </row>
    <row r="42357" spans="4:14" s="1" customFormat="1">
      <c r="D42357" s="32"/>
      <c r="G42357" s="32"/>
      <c r="I42357" s="7"/>
      <c r="J42357" s="7"/>
      <c r="K42357" s="7"/>
      <c r="N42357" s="7"/>
    </row>
    <row r="42358" spans="4:14" s="1" customFormat="1">
      <c r="D42358" s="32"/>
      <c r="G42358" s="32"/>
      <c r="I42358" s="7"/>
      <c r="J42358" s="7"/>
      <c r="K42358" s="7"/>
      <c r="N42358" s="7"/>
    </row>
    <row r="42359" spans="4:14" s="1" customFormat="1">
      <c r="D42359" s="32"/>
      <c r="G42359" s="32"/>
      <c r="I42359" s="7"/>
      <c r="J42359" s="7"/>
      <c r="K42359" s="7"/>
      <c r="N42359" s="7"/>
    </row>
    <row r="42360" spans="4:14" s="1" customFormat="1">
      <c r="D42360" s="32"/>
      <c r="G42360" s="32"/>
      <c r="I42360" s="7"/>
      <c r="J42360" s="7"/>
      <c r="K42360" s="7"/>
      <c r="N42360" s="7"/>
    </row>
    <row r="42361" spans="4:14" s="1" customFormat="1">
      <c r="D42361" s="32"/>
      <c r="G42361" s="32"/>
      <c r="I42361" s="7"/>
      <c r="J42361" s="7"/>
      <c r="K42361" s="7"/>
      <c r="N42361" s="7"/>
    </row>
    <row r="42362" spans="4:14" s="1" customFormat="1">
      <c r="D42362" s="32"/>
      <c r="G42362" s="32"/>
      <c r="I42362" s="7"/>
      <c r="J42362" s="7"/>
      <c r="K42362" s="7"/>
      <c r="N42362" s="7"/>
    </row>
    <row r="42363" spans="4:14" s="1" customFormat="1">
      <c r="D42363" s="32"/>
      <c r="G42363" s="32"/>
      <c r="I42363" s="7"/>
      <c r="J42363" s="7"/>
      <c r="K42363" s="7"/>
      <c r="N42363" s="7"/>
    </row>
    <row r="42364" spans="4:14" s="1" customFormat="1">
      <c r="D42364" s="32"/>
      <c r="G42364" s="32"/>
      <c r="I42364" s="7"/>
      <c r="J42364" s="7"/>
      <c r="K42364" s="7"/>
      <c r="N42364" s="7"/>
    </row>
    <row r="42365" spans="4:14" s="1" customFormat="1">
      <c r="D42365" s="32"/>
      <c r="G42365" s="32"/>
      <c r="I42365" s="7"/>
      <c r="J42365" s="7"/>
      <c r="K42365" s="7"/>
      <c r="N42365" s="7"/>
    </row>
    <row r="42366" spans="4:14" s="1" customFormat="1">
      <c r="D42366" s="32"/>
      <c r="G42366" s="32"/>
      <c r="I42366" s="7"/>
      <c r="J42366" s="7"/>
      <c r="K42366" s="7"/>
      <c r="N42366" s="7"/>
    </row>
    <row r="42367" spans="4:14" s="1" customFormat="1">
      <c r="D42367" s="32"/>
      <c r="G42367" s="32"/>
      <c r="I42367" s="7"/>
      <c r="J42367" s="7"/>
      <c r="K42367" s="7"/>
      <c r="N42367" s="7"/>
    </row>
    <row r="42368" spans="4:14" s="1" customFormat="1">
      <c r="D42368" s="32"/>
      <c r="G42368" s="32"/>
      <c r="I42368" s="7"/>
      <c r="J42368" s="7"/>
      <c r="K42368" s="7"/>
      <c r="N42368" s="7"/>
    </row>
    <row r="42369" spans="4:14" s="1" customFormat="1">
      <c r="D42369" s="32"/>
      <c r="G42369" s="32"/>
      <c r="I42369" s="7"/>
      <c r="J42369" s="7"/>
      <c r="K42369" s="7"/>
      <c r="N42369" s="7"/>
    </row>
    <row r="42370" spans="4:14" s="1" customFormat="1">
      <c r="D42370" s="32"/>
      <c r="G42370" s="32"/>
      <c r="I42370" s="7"/>
      <c r="J42370" s="7"/>
      <c r="K42370" s="7"/>
      <c r="N42370" s="7"/>
    </row>
    <row r="42371" spans="4:14" s="1" customFormat="1">
      <c r="D42371" s="32"/>
      <c r="G42371" s="32"/>
      <c r="I42371" s="7"/>
      <c r="J42371" s="7"/>
      <c r="K42371" s="7"/>
      <c r="N42371" s="7"/>
    </row>
    <row r="42372" spans="4:14" s="1" customFormat="1">
      <c r="D42372" s="32"/>
      <c r="G42372" s="32"/>
      <c r="I42372" s="7"/>
      <c r="J42372" s="7"/>
      <c r="K42372" s="7"/>
      <c r="N42372" s="7"/>
    </row>
    <row r="42373" spans="4:14" s="1" customFormat="1">
      <c r="D42373" s="32"/>
      <c r="G42373" s="32"/>
      <c r="I42373" s="7"/>
      <c r="J42373" s="7"/>
      <c r="K42373" s="7"/>
      <c r="N42373" s="7"/>
    </row>
    <row r="42374" spans="4:14" s="1" customFormat="1">
      <c r="D42374" s="32"/>
      <c r="G42374" s="32"/>
      <c r="I42374" s="7"/>
      <c r="J42374" s="7"/>
      <c r="K42374" s="7"/>
      <c r="N42374" s="7"/>
    </row>
    <row r="42375" spans="4:14" s="1" customFormat="1">
      <c r="D42375" s="32"/>
      <c r="G42375" s="32"/>
      <c r="I42375" s="7"/>
      <c r="J42375" s="7"/>
      <c r="K42375" s="7"/>
      <c r="N42375" s="7"/>
    </row>
    <row r="42376" spans="4:14" s="1" customFormat="1">
      <c r="D42376" s="32"/>
      <c r="G42376" s="32"/>
      <c r="I42376" s="7"/>
      <c r="J42376" s="7"/>
      <c r="K42376" s="7"/>
      <c r="N42376" s="7"/>
    </row>
    <row r="42377" spans="4:14" s="1" customFormat="1">
      <c r="D42377" s="32"/>
      <c r="G42377" s="32"/>
      <c r="I42377" s="7"/>
      <c r="J42377" s="7"/>
      <c r="K42377" s="7"/>
      <c r="N42377" s="7"/>
    </row>
    <row r="42378" spans="4:14" s="1" customFormat="1">
      <c r="D42378" s="32"/>
      <c r="G42378" s="32"/>
      <c r="I42378" s="7"/>
      <c r="J42378" s="7"/>
      <c r="K42378" s="7"/>
      <c r="N42378" s="7"/>
    </row>
    <row r="42379" spans="4:14" s="1" customFormat="1">
      <c r="D42379" s="32"/>
      <c r="G42379" s="32"/>
      <c r="I42379" s="7"/>
      <c r="J42379" s="7"/>
      <c r="K42379" s="7"/>
      <c r="N42379" s="7"/>
    </row>
    <row r="42380" spans="4:14" s="1" customFormat="1">
      <c r="D42380" s="32"/>
      <c r="G42380" s="32"/>
      <c r="I42380" s="7"/>
      <c r="J42380" s="7"/>
      <c r="K42380" s="7"/>
      <c r="N42380" s="7"/>
    </row>
    <row r="42381" spans="4:14" s="1" customFormat="1">
      <c r="D42381" s="32"/>
      <c r="G42381" s="32"/>
      <c r="I42381" s="7"/>
      <c r="J42381" s="7"/>
      <c r="K42381" s="7"/>
      <c r="N42381" s="7"/>
    </row>
    <row r="42382" spans="4:14" s="1" customFormat="1">
      <c r="D42382" s="32"/>
      <c r="G42382" s="32"/>
      <c r="I42382" s="7"/>
      <c r="J42382" s="7"/>
      <c r="K42382" s="7"/>
      <c r="N42382" s="7"/>
    </row>
    <row r="42383" spans="4:14" s="1" customFormat="1">
      <c r="D42383" s="32"/>
      <c r="G42383" s="32"/>
      <c r="I42383" s="7"/>
      <c r="J42383" s="7"/>
      <c r="K42383" s="7"/>
      <c r="N42383" s="7"/>
    </row>
    <row r="42384" spans="4:14" s="1" customFormat="1">
      <c r="D42384" s="32"/>
      <c r="G42384" s="32"/>
      <c r="I42384" s="7"/>
      <c r="J42384" s="7"/>
      <c r="K42384" s="7"/>
      <c r="N42384" s="7"/>
    </row>
    <row r="42385" spans="4:14" s="1" customFormat="1">
      <c r="D42385" s="32"/>
      <c r="G42385" s="32"/>
      <c r="I42385" s="7"/>
      <c r="J42385" s="7"/>
      <c r="K42385" s="7"/>
      <c r="N42385" s="7"/>
    </row>
    <row r="42386" spans="4:14" s="1" customFormat="1">
      <c r="D42386" s="32"/>
      <c r="G42386" s="32"/>
      <c r="I42386" s="7"/>
      <c r="J42386" s="7"/>
      <c r="K42386" s="7"/>
      <c r="N42386" s="7"/>
    </row>
    <row r="42387" spans="4:14" s="1" customFormat="1">
      <c r="D42387" s="32"/>
      <c r="G42387" s="32"/>
      <c r="I42387" s="7"/>
      <c r="J42387" s="7"/>
      <c r="K42387" s="7"/>
      <c r="N42387" s="7"/>
    </row>
    <row r="42388" spans="4:14" s="1" customFormat="1">
      <c r="D42388" s="32"/>
      <c r="G42388" s="32"/>
      <c r="I42388" s="7"/>
      <c r="J42388" s="7"/>
      <c r="K42388" s="7"/>
      <c r="N42388" s="7"/>
    </row>
    <row r="42389" spans="4:14" s="1" customFormat="1">
      <c r="D42389" s="32"/>
      <c r="G42389" s="32"/>
      <c r="I42389" s="7"/>
      <c r="J42389" s="7"/>
      <c r="K42389" s="7"/>
      <c r="N42389" s="7"/>
    </row>
    <row r="42390" spans="4:14" s="1" customFormat="1">
      <c r="D42390" s="32"/>
      <c r="G42390" s="32"/>
      <c r="I42390" s="7"/>
      <c r="J42390" s="7"/>
      <c r="K42390" s="7"/>
      <c r="N42390" s="7"/>
    </row>
    <row r="42391" spans="4:14" s="1" customFormat="1">
      <c r="D42391" s="32"/>
      <c r="G42391" s="32"/>
      <c r="I42391" s="7"/>
      <c r="J42391" s="7"/>
      <c r="K42391" s="7"/>
      <c r="N42391" s="7"/>
    </row>
    <row r="42392" spans="4:14" s="1" customFormat="1">
      <c r="D42392" s="32"/>
      <c r="G42392" s="32"/>
      <c r="I42392" s="7"/>
      <c r="J42392" s="7"/>
      <c r="K42392" s="7"/>
      <c r="N42392" s="7"/>
    </row>
    <row r="42393" spans="4:14" s="1" customFormat="1">
      <c r="D42393" s="32"/>
      <c r="G42393" s="32"/>
      <c r="I42393" s="7"/>
      <c r="J42393" s="7"/>
      <c r="K42393" s="7"/>
      <c r="N42393" s="7"/>
    </row>
    <row r="42394" spans="4:14" s="1" customFormat="1">
      <c r="D42394" s="32"/>
      <c r="G42394" s="32"/>
      <c r="I42394" s="7"/>
      <c r="J42394" s="7"/>
      <c r="K42394" s="7"/>
      <c r="N42394" s="7"/>
    </row>
    <row r="42395" spans="4:14" s="1" customFormat="1">
      <c r="D42395" s="32"/>
      <c r="G42395" s="32"/>
      <c r="I42395" s="7"/>
      <c r="J42395" s="7"/>
      <c r="K42395" s="7"/>
      <c r="N42395" s="7"/>
    </row>
    <row r="42396" spans="4:14" s="1" customFormat="1">
      <c r="D42396" s="32"/>
      <c r="G42396" s="32"/>
      <c r="I42396" s="7"/>
      <c r="J42396" s="7"/>
      <c r="K42396" s="7"/>
      <c r="N42396" s="7"/>
    </row>
    <row r="42397" spans="4:14" s="1" customFormat="1">
      <c r="D42397" s="32"/>
      <c r="G42397" s="32"/>
      <c r="I42397" s="7"/>
      <c r="J42397" s="7"/>
      <c r="K42397" s="7"/>
      <c r="N42397" s="7"/>
    </row>
    <row r="42398" spans="4:14" s="1" customFormat="1">
      <c r="D42398" s="32"/>
      <c r="G42398" s="32"/>
      <c r="I42398" s="7"/>
      <c r="J42398" s="7"/>
      <c r="K42398" s="7"/>
      <c r="N42398" s="7"/>
    </row>
    <row r="42399" spans="4:14" s="1" customFormat="1">
      <c r="D42399" s="32"/>
      <c r="G42399" s="32"/>
      <c r="I42399" s="7"/>
      <c r="J42399" s="7"/>
      <c r="K42399" s="7"/>
      <c r="N42399" s="7"/>
    </row>
    <row r="42400" spans="4:14" s="1" customFormat="1">
      <c r="D42400" s="32"/>
      <c r="G42400" s="32"/>
      <c r="I42400" s="7"/>
      <c r="J42400" s="7"/>
      <c r="K42400" s="7"/>
      <c r="N42400" s="7"/>
    </row>
    <row r="42401" spans="4:14" s="1" customFormat="1">
      <c r="D42401" s="32"/>
      <c r="G42401" s="32"/>
      <c r="I42401" s="7"/>
      <c r="J42401" s="7"/>
      <c r="K42401" s="7"/>
      <c r="N42401" s="7"/>
    </row>
    <row r="42402" spans="4:14" s="1" customFormat="1">
      <c r="D42402" s="32"/>
      <c r="G42402" s="32"/>
      <c r="I42402" s="7"/>
      <c r="J42402" s="7"/>
      <c r="K42402" s="7"/>
      <c r="N42402" s="7"/>
    </row>
    <row r="42403" spans="4:14" s="1" customFormat="1">
      <c r="D42403" s="32"/>
      <c r="G42403" s="32"/>
      <c r="I42403" s="7"/>
      <c r="J42403" s="7"/>
      <c r="K42403" s="7"/>
      <c r="N42403" s="7"/>
    </row>
    <row r="42404" spans="4:14" s="1" customFormat="1">
      <c r="D42404" s="32"/>
      <c r="G42404" s="32"/>
      <c r="I42404" s="7"/>
      <c r="J42404" s="7"/>
      <c r="K42404" s="7"/>
      <c r="N42404" s="7"/>
    </row>
    <row r="42405" spans="4:14" s="1" customFormat="1">
      <c r="D42405" s="32"/>
      <c r="G42405" s="32"/>
      <c r="I42405" s="7"/>
      <c r="J42405" s="7"/>
      <c r="K42405" s="7"/>
      <c r="N42405" s="7"/>
    </row>
    <row r="42406" spans="4:14" s="1" customFormat="1">
      <c r="D42406" s="32"/>
      <c r="G42406" s="32"/>
      <c r="I42406" s="7"/>
      <c r="J42406" s="7"/>
      <c r="K42406" s="7"/>
      <c r="N42406" s="7"/>
    </row>
    <row r="42407" spans="4:14" s="1" customFormat="1">
      <c r="D42407" s="32"/>
      <c r="G42407" s="32"/>
      <c r="I42407" s="7"/>
      <c r="J42407" s="7"/>
      <c r="K42407" s="7"/>
      <c r="N42407" s="7"/>
    </row>
    <row r="42408" spans="4:14" s="1" customFormat="1">
      <c r="D42408" s="32"/>
      <c r="G42408" s="32"/>
      <c r="I42408" s="7"/>
      <c r="J42408" s="7"/>
      <c r="K42408" s="7"/>
      <c r="N42408" s="7"/>
    </row>
    <row r="42409" spans="4:14" s="1" customFormat="1">
      <c r="D42409" s="32"/>
      <c r="G42409" s="32"/>
      <c r="I42409" s="7"/>
      <c r="J42409" s="7"/>
      <c r="K42409" s="7"/>
      <c r="N42409" s="7"/>
    </row>
    <row r="42410" spans="4:14" s="1" customFormat="1">
      <c r="D42410" s="32"/>
      <c r="G42410" s="32"/>
      <c r="I42410" s="7"/>
      <c r="J42410" s="7"/>
      <c r="K42410" s="7"/>
      <c r="N42410" s="7"/>
    </row>
    <row r="42411" spans="4:14" s="1" customFormat="1">
      <c r="D42411" s="32"/>
      <c r="G42411" s="32"/>
      <c r="I42411" s="7"/>
      <c r="J42411" s="7"/>
      <c r="K42411" s="7"/>
      <c r="N42411" s="7"/>
    </row>
    <row r="42412" spans="4:14" s="1" customFormat="1">
      <c r="D42412" s="32"/>
      <c r="G42412" s="32"/>
      <c r="I42412" s="7"/>
      <c r="J42412" s="7"/>
      <c r="K42412" s="7"/>
      <c r="N42412" s="7"/>
    </row>
    <row r="42413" spans="4:14" s="1" customFormat="1">
      <c r="D42413" s="32"/>
      <c r="G42413" s="32"/>
      <c r="I42413" s="7"/>
      <c r="J42413" s="7"/>
      <c r="K42413" s="7"/>
      <c r="N42413" s="7"/>
    </row>
    <row r="42414" spans="4:14" s="1" customFormat="1">
      <c r="D42414" s="32"/>
      <c r="G42414" s="32"/>
      <c r="I42414" s="7"/>
      <c r="J42414" s="7"/>
      <c r="K42414" s="7"/>
      <c r="N42414" s="7"/>
    </row>
    <row r="42415" spans="4:14" s="1" customFormat="1">
      <c r="D42415" s="32"/>
      <c r="G42415" s="32"/>
      <c r="I42415" s="7"/>
      <c r="J42415" s="7"/>
      <c r="K42415" s="7"/>
      <c r="N42415" s="7"/>
    </row>
    <row r="42416" spans="4:14" s="1" customFormat="1">
      <c r="D42416" s="32"/>
      <c r="G42416" s="32"/>
      <c r="I42416" s="7"/>
      <c r="J42416" s="7"/>
      <c r="K42416" s="7"/>
      <c r="N42416" s="7"/>
    </row>
    <row r="42417" spans="4:14" s="1" customFormat="1">
      <c r="D42417" s="32"/>
      <c r="G42417" s="32"/>
      <c r="I42417" s="7"/>
      <c r="J42417" s="7"/>
      <c r="K42417" s="7"/>
      <c r="N42417" s="7"/>
    </row>
    <row r="42418" spans="4:14" s="1" customFormat="1">
      <c r="D42418" s="32"/>
      <c r="G42418" s="32"/>
      <c r="I42418" s="7"/>
      <c r="J42418" s="7"/>
      <c r="K42418" s="7"/>
      <c r="N42418" s="7"/>
    </row>
    <row r="42419" spans="4:14" s="1" customFormat="1">
      <c r="D42419" s="32"/>
      <c r="G42419" s="32"/>
      <c r="I42419" s="7"/>
      <c r="J42419" s="7"/>
      <c r="K42419" s="7"/>
      <c r="N42419" s="7"/>
    </row>
    <row r="42420" spans="4:14" s="1" customFormat="1">
      <c r="D42420" s="32"/>
      <c r="G42420" s="32"/>
      <c r="I42420" s="7"/>
      <c r="J42420" s="7"/>
      <c r="K42420" s="7"/>
      <c r="N42420" s="7"/>
    </row>
    <row r="42421" spans="4:14" s="1" customFormat="1">
      <c r="D42421" s="32"/>
      <c r="G42421" s="32"/>
      <c r="I42421" s="7"/>
      <c r="J42421" s="7"/>
      <c r="K42421" s="7"/>
      <c r="N42421" s="7"/>
    </row>
    <row r="42422" spans="4:14" s="1" customFormat="1">
      <c r="D42422" s="32"/>
      <c r="G42422" s="32"/>
      <c r="I42422" s="7"/>
      <c r="J42422" s="7"/>
      <c r="K42422" s="7"/>
      <c r="N42422" s="7"/>
    </row>
    <row r="42423" spans="4:14" s="1" customFormat="1">
      <c r="D42423" s="32"/>
      <c r="G42423" s="32"/>
      <c r="I42423" s="7"/>
      <c r="J42423" s="7"/>
      <c r="K42423" s="7"/>
      <c r="N42423" s="7"/>
    </row>
    <row r="42424" spans="4:14" s="1" customFormat="1">
      <c r="D42424" s="32"/>
      <c r="G42424" s="32"/>
      <c r="I42424" s="7"/>
      <c r="J42424" s="7"/>
      <c r="K42424" s="7"/>
      <c r="N42424" s="7"/>
    </row>
    <row r="42425" spans="4:14" s="1" customFormat="1">
      <c r="D42425" s="32"/>
      <c r="G42425" s="32"/>
      <c r="I42425" s="7"/>
      <c r="J42425" s="7"/>
      <c r="K42425" s="7"/>
      <c r="N42425" s="7"/>
    </row>
    <row r="42426" spans="4:14" s="1" customFormat="1">
      <c r="D42426" s="32"/>
      <c r="G42426" s="32"/>
      <c r="I42426" s="7"/>
      <c r="J42426" s="7"/>
      <c r="K42426" s="7"/>
      <c r="N42426" s="7"/>
    </row>
    <row r="42427" spans="4:14" s="1" customFormat="1">
      <c r="D42427" s="32"/>
      <c r="G42427" s="32"/>
      <c r="I42427" s="7"/>
      <c r="J42427" s="7"/>
      <c r="K42427" s="7"/>
      <c r="N42427" s="7"/>
    </row>
    <row r="42428" spans="4:14" s="1" customFormat="1">
      <c r="D42428" s="32"/>
      <c r="G42428" s="32"/>
      <c r="I42428" s="7"/>
      <c r="J42428" s="7"/>
      <c r="K42428" s="7"/>
      <c r="N42428" s="7"/>
    </row>
    <row r="42429" spans="4:14" s="1" customFormat="1">
      <c r="D42429" s="32"/>
      <c r="G42429" s="32"/>
      <c r="I42429" s="7"/>
      <c r="J42429" s="7"/>
      <c r="K42429" s="7"/>
      <c r="N42429" s="7"/>
    </row>
    <row r="42430" spans="4:14" s="1" customFormat="1">
      <c r="D42430" s="32"/>
      <c r="G42430" s="32"/>
      <c r="I42430" s="7"/>
      <c r="J42430" s="7"/>
      <c r="K42430" s="7"/>
      <c r="N42430" s="7"/>
    </row>
    <row r="42431" spans="4:14" s="1" customFormat="1">
      <c r="D42431" s="32"/>
      <c r="G42431" s="32"/>
      <c r="I42431" s="7"/>
      <c r="J42431" s="7"/>
      <c r="K42431" s="7"/>
      <c r="N42431" s="7"/>
    </row>
    <row r="42432" spans="4:14" s="1" customFormat="1">
      <c r="D42432" s="32"/>
      <c r="G42432" s="32"/>
      <c r="I42432" s="7"/>
      <c r="J42432" s="7"/>
      <c r="K42432" s="7"/>
      <c r="N42432" s="7"/>
    </row>
    <row r="42433" spans="4:14" s="1" customFormat="1">
      <c r="D42433" s="32"/>
      <c r="G42433" s="32"/>
      <c r="I42433" s="7"/>
      <c r="J42433" s="7"/>
      <c r="K42433" s="7"/>
      <c r="N42433" s="7"/>
    </row>
    <row r="42434" spans="4:14" s="1" customFormat="1">
      <c r="D42434" s="32"/>
      <c r="G42434" s="32"/>
      <c r="I42434" s="7"/>
      <c r="J42434" s="7"/>
      <c r="K42434" s="7"/>
      <c r="N42434" s="7"/>
    </row>
    <row r="42435" spans="4:14" s="1" customFormat="1">
      <c r="D42435" s="32"/>
      <c r="G42435" s="32"/>
      <c r="I42435" s="7"/>
      <c r="J42435" s="7"/>
      <c r="K42435" s="7"/>
      <c r="N42435" s="7"/>
    </row>
    <row r="42436" spans="4:14" s="1" customFormat="1">
      <c r="D42436" s="32"/>
      <c r="G42436" s="32"/>
      <c r="I42436" s="7"/>
      <c r="J42436" s="7"/>
      <c r="K42436" s="7"/>
      <c r="N42436" s="7"/>
    </row>
    <row r="42437" spans="4:14" s="1" customFormat="1">
      <c r="D42437" s="32"/>
      <c r="G42437" s="32"/>
      <c r="I42437" s="7"/>
      <c r="J42437" s="7"/>
      <c r="K42437" s="7"/>
      <c r="N42437" s="7"/>
    </row>
    <row r="42438" spans="4:14" s="1" customFormat="1">
      <c r="D42438" s="32"/>
      <c r="G42438" s="32"/>
      <c r="I42438" s="7"/>
      <c r="J42438" s="7"/>
      <c r="K42438" s="7"/>
      <c r="N42438" s="7"/>
    </row>
    <row r="42439" spans="4:14" s="1" customFormat="1">
      <c r="D42439" s="32"/>
      <c r="G42439" s="32"/>
      <c r="I42439" s="7"/>
      <c r="J42439" s="7"/>
      <c r="K42439" s="7"/>
      <c r="N42439" s="7"/>
    </row>
    <row r="42440" spans="4:14" s="1" customFormat="1">
      <c r="D42440" s="32"/>
      <c r="G42440" s="32"/>
      <c r="I42440" s="7"/>
      <c r="J42440" s="7"/>
      <c r="K42440" s="7"/>
      <c r="N42440" s="7"/>
    </row>
    <row r="42441" spans="4:14" s="1" customFormat="1">
      <c r="D42441" s="32"/>
      <c r="G42441" s="32"/>
      <c r="I42441" s="7"/>
      <c r="J42441" s="7"/>
      <c r="K42441" s="7"/>
      <c r="N42441" s="7"/>
    </row>
    <row r="42442" spans="4:14" s="1" customFormat="1">
      <c r="D42442" s="32"/>
      <c r="G42442" s="32"/>
      <c r="I42442" s="7"/>
      <c r="J42442" s="7"/>
      <c r="K42442" s="7"/>
      <c r="N42442" s="7"/>
    </row>
    <row r="42443" spans="4:14" s="1" customFormat="1">
      <c r="D42443" s="32"/>
      <c r="G42443" s="32"/>
      <c r="I42443" s="7"/>
      <c r="J42443" s="7"/>
      <c r="K42443" s="7"/>
      <c r="N42443" s="7"/>
    </row>
    <row r="42444" spans="4:14" s="1" customFormat="1">
      <c r="D42444" s="32"/>
      <c r="G42444" s="32"/>
      <c r="I42444" s="7"/>
      <c r="J42444" s="7"/>
      <c r="K42444" s="7"/>
      <c r="N42444" s="7"/>
    </row>
    <row r="42445" spans="4:14" s="1" customFormat="1">
      <c r="D42445" s="32"/>
      <c r="G42445" s="32"/>
      <c r="I42445" s="7"/>
      <c r="J42445" s="7"/>
      <c r="K42445" s="7"/>
      <c r="N42445" s="7"/>
    </row>
    <row r="42446" spans="4:14" s="1" customFormat="1">
      <c r="D42446" s="32"/>
      <c r="G42446" s="32"/>
      <c r="I42446" s="7"/>
      <c r="J42446" s="7"/>
      <c r="K42446" s="7"/>
      <c r="N42446" s="7"/>
    </row>
    <row r="42447" spans="4:14" s="1" customFormat="1">
      <c r="D42447" s="32"/>
      <c r="G42447" s="32"/>
      <c r="I42447" s="7"/>
      <c r="J42447" s="7"/>
      <c r="K42447" s="7"/>
      <c r="N42447" s="7"/>
    </row>
    <row r="42448" spans="4:14" s="1" customFormat="1">
      <c r="D42448" s="32"/>
      <c r="G42448" s="32"/>
      <c r="I42448" s="7"/>
      <c r="J42448" s="7"/>
      <c r="K42448" s="7"/>
      <c r="N42448" s="7"/>
    </row>
    <row r="42449" spans="4:14" s="1" customFormat="1">
      <c r="D42449" s="32"/>
      <c r="G42449" s="32"/>
      <c r="I42449" s="7"/>
      <c r="J42449" s="7"/>
      <c r="K42449" s="7"/>
      <c r="N42449" s="7"/>
    </row>
    <row r="42450" spans="4:14" s="1" customFormat="1">
      <c r="D42450" s="32"/>
      <c r="G42450" s="32"/>
      <c r="I42450" s="7"/>
      <c r="J42450" s="7"/>
      <c r="K42450" s="7"/>
      <c r="N42450" s="7"/>
    </row>
    <row r="42451" spans="4:14" s="1" customFormat="1">
      <c r="D42451" s="32"/>
      <c r="G42451" s="32"/>
      <c r="I42451" s="7"/>
      <c r="J42451" s="7"/>
      <c r="K42451" s="7"/>
      <c r="N42451" s="7"/>
    </row>
    <row r="42452" spans="4:14" s="1" customFormat="1">
      <c r="D42452" s="32"/>
      <c r="G42452" s="32"/>
      <c r="I42452" s="7"/>
      <c r="J42452" s="7"/>
      <c r="K42452" s="7"/>
      <c r="N42452" s="7"/>
    </row>
    <row r="42453" spans="4:14" s="1" customFormat="1">
      <c r="D42453" s="32"/>
      <c r="G42453" s="32"/>
      <c r="I42453" s="7"/>
      <c r="J42453" s="7"/>
      <c r="K42453" s="7"/>
      <c r="N42453" s="7"/>
    </row>
    <row r="42454" spans="4:14" s="1" customFormat="1">
      <c r="D42454" s="32"/>
      <c r="G42454" s="32"/>
      <c r="I42454" s="7"/>
      <c r="J42454" s="7"/>
      <c r="K42454" s="7"/>
      <c r="N42454" s="7"/>
    </row>
    <row r="42455" spans="4:14" s="1" customFormat="1">
      <c r="D42455" s="32"/>
      <c r="G42455" s="32"/>
      <c r="I42455" s="7"/>
      <c r="J42455" s="7"/>
      <c r="K42455" s="7"/>
      <c r="N42455" s="7"/>
    </row>
    <row r="42456" spans="4:14" s="1" customFormat="1">
      <c r="D42456" s="32"/>
      <c r="G42456" s="32"/>
      <c r="I42456" s="7"/>
      <c r="J42456" s="7"/>
      <c r="K42456" s="7"/>
      <c r="N42456" s="7"/>
    </row>
    <row r="42457" spans="4:14" s="1" customFormat="1">
      <c r="D42457" s="32"/>
      <c r="G42457" s="32"/>
      <c r="I42457" s="7"/>
      <c r="J42457" s="7"/>
      <c r="K42457" s="7"/>
      <c r="N42457" s="7"/>
    </row>
    <row r="42458" spans="4:14" s="1" customFormat="1">
      <c r="D42458" s="32"/>
      <c r="G42458" s="32"/>
      <c r="I42458" s="7"/>
      <c r="J42458" s="7"/>
      <c r="K42458" s="7"/>
      <c r="N42458" s="7"/>
    </row>
    <row r="42459" spans="4:14" s="1" customFormat="1">
      <c r="D42459" s="32"/>
      <c r="G42459" s="32"/>
      <c r="I42459" s="7"/>
      <c r="J42459" s="7"/>
      <c r="K42459" s="7"/>
      <c r="N42459" s="7"/>
    </row>
    <row r="42460" spans="4:14" s="1" customFormat="1">
      <c r="D42460" s="32"/>
      <c r="G42460" s="32"/>
      <c r="I42460" s="7"/>
      <c r="J42460" s="7"/>
      <c r="K42460" s="7"/>
      <c r="N42460" s="7"/>
    </row>
    <row r="42461" spans="4:14" s="1" customFormat="1">
      <c r="D42461" s="32"/>
      <c r="G42461" s="32"/>
      <c r="I42461" s="7"/>
      <c r="J42461" s="7"/>
      <c r="K42461" s="7"/>
      <c r="N42461" s="7"/>
    </row>
    <row r="42462" spans="4:14" s="1" customFormat="1">
      <c r="D42462" s="32"/>
      <c r="G42462" s="32"/>
      <c r="I42462" s="7"/>
      <c r="J42462" s="7"/>
      <c r="K42462" s="7"/>
      <c r="N42462" s="7"/>
    </row>
    <row r="42463" spans="4:14" s="1" customFormat="1">
      <c r="D42463" s="32"/>
      <c r="G42463" s="32"/>
      <c r="I42463" s="7"/>
      <c r="J42463" s="7"/>
      <c r="K42463" s="7"/>
      <c r="N42463" s="7"/>
    </row>
    <row r="42464" spans="4:14" s="1" customFormat="1">
      <c r="D42464" s="32"/>
      <c r="G42464" s="32"/>
      <c r="I42464" s="7"/>
      <c r="J42464" s="7"/>
      <c r="K42464" s="7"/>
      <c r="N42464" s="7"/>
    </row>
    <row r="42465" spans="4:14" s="1" customFormat="1">
      <c r="D42465" s="32"/>
      <c r="G42465" s="32"/>
      <c r="I42465" s="7"/>
      <c r="J42465" s="7"/>
      <c r="K42465" s="7"/>
      <c r="N42465" s="7"/>
    </row>
    <row r="42466" spans="4:14" s="1" customFormat="1">
      <c r="D42466" s="32"/>
      <c r="G42466" s="32"/>
      <c r="I42466" s="7"/>
      <c r="J42466" s="7"/>
      <c r="K42466" s="7"/>
      <c r="N42466" s="7"/>
    </row>
    <row r="42467" spans="4:14" s="1" customFormat="1">
      <c r="D42467" s="32"/>
      <c r="G42467" s="32"/>
      <c r="I42467" s="7"/>
      <c r="J42467" s="7"/>
      <c r="K42467" s="7"/>
      <c r="N42467" s="7"/>
    </row>
    <row r="42468" spans="4:14" s="1" customFormat="1">
      <c r="D42468" s="32"/>
      <c r="G42468" s="32"/>
      <c r="I42468" s="7"/>
      <c r="J42468" s="7"/>
      <c r="K42468" s="7"/>
      <c r="N42468" s="7"/>
    </row>
    <row r="42469" spans="4:14" s="1" customFormat="1">
      <c r="D42469" s="32"/>
      <c r="G42469" s="32"/>
      <c r="I42469" s="7"/>
      <c r="J42469" s="7"/>
      <c r="K42469" s="7"/>
      <c r="N42469" s="7"/>
    </row>
    <row r="42470" spans="4:14" s="1" customFormat="1">
      <c r="D42470" s="32"/>
      <c r="G42470" s="32"/>
      <c r="I42470" s="7"/>
      <c r="J42470" s="7"/>
      <c r="K42470" s="7"/>
      <c r="N42470" s="7"/>
    </row>
    <row r="42471" spans="4:14" s="1" customFormat="1">
      <c r="D42471" s="32"/>
      <c r="G42471" s="32"/>
      <c r="I42471" s="7"/>
      <c r="J42471" s="7"/>
      <c r="K42471" s="7"/>
      <c r="N42471" s="7"/>
    </row>
    <row r="42472" spans="4:14" s="1" customFormat="1">
      <c r="D42472" s="32"/>
      <c r="G42472" s="32"/>
      <c r="I42472" s="7"/>
      <c r="J42472" s="7"/>
      <c r="K42472" s="7"/>
      <c r="N42472" s="7"/>
    </row>
    <row r="42473" spans="4:14" s="1" customFormat="1">
      <c r="D42473" s="32"/>
      <c r="G42473" s="32"/>
      <c r="I42473" s="7"/>
      <c r="J42473" s="7"/>
      <c r="K42473" s="7"/>
      <c r="N42473" s="7"/>
    </row>
    <row r="42474" spans="4:14" s="1" customFormat="1">
      <c r="D42474" s="32"/>
      <c r="G42474" s="32"/>
      <c r="I42474" s="7"/>
      <c r="J42474" s="7"/>
      <c r="K42474" s="7"/>
      <c r="N42474" s="7"/>
    </row>
    <row r="42475" spans="4:14" s="1" customFormat="1">
      <c r="D42475" s="32"/>
      <c r="G42475" s="32"/>
      <c r="I42475" s="7"/>
      <c r="J42475" s="7"/>
      <c r="K42475" s="7"/>
      <c r="N42475" s="7"/>
    </row>
    <row r="42476" spans="4:14" s="1" customFormat="1">
      <c r="D42476" s="32"/>
      <c r="G42476" s="32"/>
      <c r="I42476" s="7"/>
      <c r="J42476" s="7"/>
      <c r="K42476" s="7"/>
      <c r="N42476" s="7"/>
    </row>
    <row r="42477" spans="4:14" s="1" customFormat="1">
      <c r="D42477" s="32"/>
      <c r="G42477" s="32"/>
      <c r="I42477" s="7"/>
      <c r="J42477" s="7"/>
      <c r="K42477" s="7"/>
      <c r="N42477" s="7"/>
    </row>
    <row r="42478" spans="4:14" s="1" customFormat="1">
      <c r="D42478" s="32"/>
      <c r="G42478" s="32"/>
      <c r="I42478" s="7"/>
      <c r="J42478" s="7"/>
      <c r="K42478" s="7"/>
      <c r="N42478" s="7"/>
    </row>
    <row r="42479" spans="4:14" s="1" customFormat="1">
      <c r="D42479" s="32"/>
      <c r="G42479" s="32"/>
      <c r="I42479" s="7"/>
      <c r="J42479" s="7"/>
      <c r="K42479" s="7"/>
      <c r="N42479" s="7"/>
    </row>
    <row r="42480" spans="4:14" s="1" customFormat="1">
      <c r="D42480" s="32"/>
      <c r="G42480" s="32"/>
      <c r="I42480" s="7"/>
      <c r="J42480" s="7"/>
      <c r="K42480" s="7"/>
      <c r="N42480" s="7"/>
    </row>
    <row r="42481" spans="4:14" s="1" customFormat="1">
      <c r="D42481" s="32"/>
      <c r="G42481" s="32"/>
      <c r="I42481" s="7"/>
      <c r="J42481" s="7"/>
      <c r="K42481" s="7"/>
      <c r="N42481" s="7"/>
    </row>
    <row r="42482" spans="4:14" s="1" customFormat="1">
      <c r="D42482" s="32"/>
      <c r="G42482" s="32"/>
      <c r="I42482" s="7"/>
      <c r="J42482" s="7"/>
      <c r="K42482" s="7"/>
      <c r="N42482" s="7"/>
    </row>
    <row r="42483" spans="4:14" s="1" customFormat="1">
      <c r="D42483" s="32"/>
      <c r="G42483" s="32"/>
      <c r="I42483" s="7"/>
      <c r="J42483" s="7"/>
      <c r="K42483" s="7"/>
      <c r="N42483" s="7"/>
    </row>
    <row r="42484" spans="4:14" s="1" customFormat="1">
      <c r="D42484" s="32"/>
      <c r="G42484" s="32"/>
      <c r="I42484" s="7"/>
      <c r="J42484" s="7"/>
      <c r="K42484" s="7"/>
      <c r="N42484" s="7"/>
    </row>
    <row r="42485" spans="4:14" s="1" customFormat="1">
      <c r="D42485" s="32"/>
      <c r="G42485" s="32"/>
      <c r="I42485" s="7"/>
      <c r="J42485" s="7"/>
      <c r="K42485" s="7"/>
      <c r="N42485" s="7"/>
    </row>
    <row r="42486" spans="4:14" s="1" customFormat="1">
      <c r="D42486" s="32"/>
      <c r="G42486" s="32"/>
      <c r="I42486" s="7"/>
      <c r="J42486" s="7"/>
      <c r="K42486" s="7"/>
      <c r="N42486" s="7"/>
    </row>
    <row r="42487" spans="4:14" s="1" customFormat="1">
      <c r="D42487" s="32"/>
      <c r="G42487" s="32"/>
      <c r="I42487" s="7"/>
      <c r="J42487" s="7"/>
      <c r="K42487" s="7"/>
      <c r="N42487" s="7"/>
    </row>
    <row r="42488" spans="4:14" s="1" customFormat="1">
      <c r="D42488" s="32"/>
      <c r="G42488" s="32"/>
      <c r="I42488" s="7"/>
      <c r="J42488" s="7"/>
      <c r="K42488" s="7"/>
      <c r="N42488" s="7"/>
    </row>
    <row r="42489" spans="4:14" s="1" customFormat="1">
      <c r="D42489" s="32"/>
      <c r="G42489" s="32"/>
      <c r="I42489" s="7"/>
      <c r="J42489" s="7"/>
      <c r="K42489" s="7"/>
      <c r="N42489" s="7"/>
    </row>
    <row r="42490" spans="4:14" s="1" customFormat="1">
      <c r="D42490" s="32"/>
      <c r="G42490" s="32"/>
      <c r="I42490" s="7"/>
      <c r="J42490" s="7"/>
      <c r="K42490" s="7"/>
      <c r="N42490" s="7"/>
    </row>
    <row r="42491" spans="4:14" s="1" customFormat="1">
      <c r="D42491" s="32"/>
      <c r="G42491" s="32"/>
      <c r="I42491" s="7"/>
      <c r="J42491" s="7"/>
      <c r="K42491" s="7"/>
      <c r="N42491" s="7"/>
    </row>
    <row r="42492" spans="4:14" s="1" customFormat="1">
      <c r="D42492" s="32"/>
      <c r="G42492" s="32"/>
      <c r="I42492" s="7"/>
      <c r="J42492" s="7"/>
      <c r="K42492" s="7"/>
      <c r="N42492" s="7"/>
    </row>
    <row r="42493" spans="4:14" s="1" customFormat="1">
      <c r="D42493" s="32"/>
      <c r="G42493" s="32"/>
      <c r="I42493" s="7"/>
      <c r="J42493" s="7"/>
      <c r="K42493" s="7"/>
      <c r="N42493" s="7"/>
    </row>
    <row r="42494" spans="4:14" s="1" customFormat="1">
      <c r="D42494" s="32"/>
      <c r="G42494" s="32"/>
      <c r="I42494" s="7"/>
      <c r="J42494" s="7"/>
      <c r="K42494" s="7"/>
      <c r="N42494" s="7"/>
    </row>
    <row r="42495" spans="4:14" s="1" customFormat="1">
      <c r="D42495" s="32"/>
      <c r="G42495" s="32"/>
      <c r="I42495" s="7"/>
      <c r="J42495" s="7"/>
      <c r="K42495" s="7"/>
      <c r="N42495" s="7"/>
    </row>
    <row r="42496" spans="4:14" s="1" customFormat="1">
      <c r="D42496" s="32"/>
      <c r="G42496" s="32"/>
      <c r="I42496" s="7"/>
      <c r="J42496" s="7"/>
      <c r="K42496" s="7"/>
      <c r="N42496" s="7"/>
    </row>
    <row r="42497" spans="4:14" s="1" customFormat="1">
      <c r="D42497" s="32"/>
      <c r="G42497" s="32"/>
      <c r="I42497" s="7"/>
      <c r="J42497" s="7"/>
      <c r="K42497" s="7"/>
      <c r="N42497" s="7"/>
    </row>
    <row r="42498" spans="4:14" s="1" customFormat="1">
      <c r="D42498" s="32"/>
      <c r="G42498" s="32"/>
      <c r="I42498" s="7"/>
      <c r="J42498" s="7"/>
      <c r="K42498" s="7"/>
      <c r="N42498" s="7"/>
    </row>
    <row r="42499" spans="4:14" s="1" customFormat="1">
      <c r="D42499" s="32"/>
      <c r="G42499" s="32"/>
      <c r="I42499" s="7"/>
      <c r="J42499" s="7"/>
      <c r="K42499" s="7"/>
      <c r="N42499" s="7"/>
    </row>
    <row r="42500" spans="4:14" s="1" customFormat="1">
      <c r="D42500" s="32"/>
      <c r="G42500" s="32"/>
      <c r="I42500" s="7"/>
      <c r="J42500" s="7"/>
      <c r="K42500" s="7"/>
      <c r="N42500" s="7"/>
    </row>
    <row r="42501" spans="4:14" s="1" customFormat="1">
      <c r="D42501" s="32"/>
      <c r="G42501" s="32"/>
      <c r="I42501" s="7"/>
      <c r="J42501" s="7"/>
      <c r="K42501" s="7"/>
      <c r="N42501" s="7"/>
    </row>
    <row r="42502" spans="4:14" s="1" customFormat="1">
      <c r="D42502" s="32"/>
      <c r="G42502" s="32"/>
      <c r="I42502" s="7"/>
      <c r="J42502" s="7"/>
      <c r="K42502" s="7"/>
      <c r="N42502" s="7"/>
    </row>
    <row r="42503" spans="4:14" s="1" customFormat="1">
      <c r="D42503" s="32"/>
      <c r="G42503" s="32"/>
      <c r="I42503" s="7"/>
      <c r="J42503" s="7"/>
      <c r="K42503" s="7"/>
      <c r="N42503" s="7"/>
    </row>
    <row r="42504" spans="4:14" s="1" customFormat="1">
      <c r="D42504" s="32"/>
      <c r="G42504" s="32"/>
      <c r="I42504" s="7"/>
      <c r="J42504" s="7"/>
      <c r="K42504" s="7"/>
      <c r="N42504" s="7"/>
    </row>
    <row r="42505" spans="4:14" s="1" customFormat="1">
      <c r="D42505" s="32"/>
      <c r="G42505" s="32"/>
      <c r="I42505" s="7"/>
      <c r="J42505" s="7"/>
      <c r="K42505" s="7"/>
      <c r="N42505" s="7"/>
    </row>
    <row r="42506" spans="4:14" s="1" customFormat="1">
      <c r="D42506" s="32"/>
      <c r="G42506" s="32"/>
      <c r="I42506" s="7"/>
      <c r="J42506" s="7"/>
      <c r="K42506" s="7"/>
      <c r="N42506" s="7"/>
    </row>
    <row r="42507" spans="4:14" s="1" customFormat="1">
      <c r="D42507" s="32"/>
      <c r="G42507" s="32"/>
      <c r="I42507" s="7"/>
      <c r="J42507" s="7"/>
      <c r="K42507" s="7"/>
      <c r="N42507" s="7"/>
    </row>
    <row r="42508" spans="4:14" s="1" customFormat="1">
      <c r="D42508" s="32"/>
      <c r="G42508" s="32"/>
      <c r="I42508" s="7"/>
      <c r="J42508" s="7"/>
      <c r="K42508" s="7"/>
      <c r="N42508" s="7"/>
    </row>
    <row r="42509" spans="4:14" s="1" customFormat="1">
      <c r="D42509" s="32"/>
      <c r="G42509" s="32"/>
      <c r="I42509" s="7"/>
      <c r="J42509" s="7"/>
      <c r="K42509" s="7"/>
      <c r="N42509" s="7"/>
    </row>
    <row r="42510" spans="4:14" s="1" customFormat="1">
      <c r="D42510" s="32"/>
      <c r="G42510" s="32"/>
      <c r="I42510" s="7"/>
      <c r="J42510" s="7"/>
      <c r="K42510" s="7"/>
      <c r="N42510" s="7"/>
    </row>
    <row r="42511" spans="4:14" s="1" customFormat="1">
      <c r="D42511" s="32"/>
      <c r="G42511" s="32"/>
      <c r="I42511" s="7"/>
      <c r="J42511" s="7"/>
      <c r="K42511" s="7"/>
      <c r="N42511" s="7"/>
    </row>
    <row r="42512" spans="4:14" s="1" customFormat="1">
      <c r="D42512" s="32"/>
      <c r="G42512" s="32"/>
      <c r="I42512" s="7"/>
      <c r="J42512" s="7"/>
      <c r="K42512" s="7"/>
      <c r="N42512" s="7"/>
    </row>
    <row r="42513" spans="4:14" s="1" customFormat="1">
      <c r="D42513" s="32"/>
      <c r="G42513" s="32"/>
      <c r="I42513" s="7"/>
      <c r="J42513" s="7"/>
      <c r="K42513" s="7"/>
      <c r="N42513" s="7"/>
    </row>
    <row r="42514" spans="4:14" s="1" customFormat="1">
      <c r="D42514" s="32"/>
      <c r="G42514" s="32"/>
      <c r="I42514" s="7"/>
      <c r="J42514" s="7"/>
      <c r="K42514" s="7"/>
      <c r="N42514" s="7"/>
    </row>
    <row r="42515" spans="4:14" s="1" customFormat="1">
      <c r="D42515" s="32"/>
      <c r="G42515" s="32"/>
      <c r="I42515" s="7"/>
      <c r="J42515" s="7"/>
      <c r="K42515" s="7"/>
      <c r="N42515" s="7"/>
    </row>
    <row r="42516" spans="4:14" s="1" customFormat="1">
      <c r="D42516" s="32"/>
      <c r="G42516" s="32"/>
      <c r="I42516" s="7"/>
      <c r="J42516" s="7"/>
      <c r="K42516" s="7"/>
      <c r="N42516" s="7"/>
    </row>
    <row r="42517" spans="4:14" s="1" customFormat="1">
      <c r="D42517" s="32"/>
      <c r="G42517" s="32"/>
      <c r="I42517" s="7"/>
      <c r="J42517" s="7"/>
      <c r="K42517" s="7"/>
      <c r="N42517" s="7"/>
    </row>
    <row r="42518" spans="4:14" s="1" customFormat="1">
      <c r="D42518" s="32"/>
      <c r="G42518" s="32"/>
      <c r="I42518" s="7"/>
      <c r="J42518" s="7"/>
      <c r="K42518" s="7"/>
      <c r="N42518" s="7"/>
    </row>
    <row r="42519" spans="4:14" s="1" customFormat="1">
      <c r="D42519" s="32"/>
      <c r="G42519" s="32"/>
      <c r="I42519" s="7"/>
      <c r="J42519" s="7"/>
      <c r="K42519" s="7"/>
      <c r="N42519" s="7"/>
    </row>
    <row r="42520" spans="4:14" s="1" customFormat="1">
      <c r="D42520" s="32"/>
      <c r="G42520" s="32"/>
      <c r="I42520" s="7"/>
      <c r="J42520" s="7"/>
      <c r="K42520" s="7"/>
      <c r="N42520" s="7"/>
    </row>
    <row r="42521" spans="4:14" s="1" customFormat="1">
      <c r="D42521" s="32"/>
      <c r="G42521" s="32"/>
      <c r="I42521" s="7"/>
      <c r="J42521" s="7"/>
      <c r="K42521" s="7"/>
      <c r="N42521" s="7"/>
    </row>
    <row r="42522" spans="4:14" s="1" customFormat="1">
      <c r="D42522" s="32"/>
      <c r="G42522" s="32"/>
      <c r="I42522" s="7"/>
      <c r="J42522" s="7"/>
      <c r="K42522" s="7"/>
      <c r="N42522" s="7"/>
    </row>
    <row r="42523" spans="4:14" s="1" customFormat="1">
      <c r="D42523" s="32"/>
      <c r="G42523" s="32"/>
      <c r="I42523" s="7"/>
      <c r="J42523" s="7"/>
      <c r="K42523" s="7"/>
      <c r="N42523" s="7"/>
    </row>
    <row r="42524" spans="4:14" s="1" customFormat="1">
      <c r="D42524" s="32"/>
      <c r="G42524" s="32"/>
      <c r="I42524" s="7"/>
      <c r="J42524" s="7"/>
      <c r="K42524" s="7"/>
      <c r="N42524" s="7"/>
    </row>
    <row r="42525" spans="4:14" s="1" customFormat="1">
      <c r="D42525" s="32"/>
      <c r="G42525" s="32"/>
      <c r="I42525" s="7"/>
      <c r="J42525" s="7"/>
      <c r="K42525" s="7"/>
      <c r="N42525" s="7"/>
    </row>
    <row r="42526" spans="4:14" s="1" customFormat="1">
      <c r="D42526" s="32"/>
      <c r="G42526" s="32"/>
      <c r="I42526" s="7"/>
      <c r="J42526" s="7"/>
      <c r="K42526" s="7"/>
      <c r="N42526" s="7"/>
    </row>
    <row r="42527" spans="4:14" s="1" customFormat="1">
      <c r="D42527" s="32"/>
      <c r="G42527" s="32"/>
      <c r="I42527" s="7"/>
      <c r="J42527" s="7"/>
      <c r="K42527" s="7"/>
      <c r="N42527" s="7"/>
    </row>
    <row r="42528" spans="4:14" s="1" customFormat="1">
      <c r="D42528" s="32"/>
      <c r="G42528" s="32"/>
      <c r="I42528" s="7"/>
      <c r="J42528" s="7"/>
      <c r="K42528" s="7"/>
      <c r="N42528" s="7"/>
    </row>
    <row r="42529" spans="4:14" s="1" customFormat="1">
      <c r="D42529" s="32"/>
      <c r="G42529" s="32"/>
      <c r="I42529" s="7"/>
      <c r="J42529" s="7"/>
      <c r="K42529" s="7"/>
      <c r="N42529" s="7"/>
    </row>
    <row r="42530" spans="4:14" s="1" customFormat="1">
      <c r="D42530" s="32"/>
      <c r="G42530" s="32"/>
      <c r="I42530" s="7"/>
      <c r="J42530" s="7"/>
      <c r="K42530" s="7"/>
      <c r="N42530" s="7"/>
    </row>
    <row r="42531" spans="4:14" s="1" customFormat="1">
      <c r="D42531" s="32"/>
      <c r="G42531" s="32"/>
      <c r="I42531" s="7"/>
      <c r="J42531" s="7"/>
      <c r="K42531" s="7"/>
      <c r="N42531" s="7"/>
    </row>
    <row r="42532" spans="4:14" s="1" customFormat="1">
      <c r="D42532" s="32"/>
      <c r="G42532" s="32"/>
      <c r="I42532" s="7"/>
      <c r="J42532" s="7"/>
      <c r="K42532" s="7"/>
      <c r="N42532" s="7"/>
    </row>
    <row r="42533" spans="4:14" s="1" customFormat="1">
      <c r="D42533" s="32"/>
      <c r="G42533" s="32"/>
      <c r="I42533" s="7"/>
      <c r="J42533" s="7"/>
      <c r="K42533" s="7"/>
      <c r="N42533" s="7"/>
    </row>
    <row r="42534" spans="4:14" s="1" customFormat="1">
      <c r="D42534" s="32"/>
      <c r="G42534" s="32"/>
      <c r="I42534" s="7"/>
      <c r="J42534" s="7"/>
      <c r="K42534" s="7"/>
      <c r="N42534" s="7"/>
    </row>
    <row r="42535" spans="4:14" s="1" customFormat="1">
      <c r="D42535" s="32"/>
      <c r="G42535" s="32"/>
      <c r="I42535" s="7"/>
      <c r="J42535" s="7"/>
      <c r="K42535" s="7"/>
      <c r="N42535" s="7"/>
    </row>
    <row r="42536" spans="4:14" s="1" customFormat="1">
      <c r="D42536" s="32"/>
      <c r="G42536" s="32"/>
      <c r="I42536" s="7"/>
      <c r="J42536" s="7"/>
      <c r="K42536" s="7"/>
      <c r="N42536" s="7"/>
    </row>
    <row r="42537" spans="4:14" s="1" customFormat="1">
      <c r="D42537" s="32"/>
      <c r="G42537" s="32"/>
      <c r="I42537" s="7"/>
      <c r="J42537" s="7"/>
      <c r="K42537" s="7"/>
      <c r="N42537" s="7"/>
    </row>
    <row r="42538" spans="4:14" s="1" customFormat="1">
      <c r="D42538" s="32"/>
      <c r="G42538" s="32"/>
      <c r="I42538" s="7"/>
      <c r="J42538" s="7"/>
      <c r="K42538" s="7"/>
      <c r="N42538" s="7"/>
    </row>
    <row r="42539" spans="4:14" s="1" customFormat="1">
      <c r="D42539" s="32"/>
      <c r="G42539" s="32"/>
      <c r="I42539" s="7"/>
      <c r="J42539" s="7"/>
      <c r="K42539" s="7"/>
      <c r="N42539" s="7"/>
    </row>
    <row r="42540" spans="4:14" s="1" customFormat="1">
      <c r="D42540" s="32"/>
      <c r="G42540" s="32"/>
      <c r="I42540" s="7"/>
      <c r="J42540" s="7"/>
      <c r="K42540" s="7"/>
      <c r="N42540" s="7"/>
    </row>
    <row r="42541" spans="4:14" s="1" customFormat="1">
      <c r="D42541" s="32"/>
      <c r="G42541" s="32"/>
      <c r="I42541" s="7"/>
      <c r="J42541" s="7"/>
      <c r="K42541" s="7"/>
      <c r="N42541" s="7"/>
    </row>
    <row r="42542" spans="4:14" s="1" customFormat="1">
      <c r="D42542" s="32"/>
      <c r="G42542" s="32"/>
      <c r="I42542" s="7"/>
      <c r="J42542" s="7"/>
      <c r="K42542" s="7"/>
      <c r="N42542" s="7"/>
    </row>
    <row r="42543" spans="4:14" s="1" customFormat="1">
      <c r="D42543" s="32"/>
      <c r="G42543" s="32"/>
      <c r="I42543" s="7"/>
      <c r="J42543" s="7"/>
      <c r="K42543" s="7"/>
      <c r="N42543" s="7"/>
    </row>
    <row r="42544" spans="4:14" s="1" customFormat="1">
      <c r="D42544" s="32"/>
      <c r="G42544" s="32"/>
      <c r="I42544" s="7"/>
      <c r="J42544" s="7"/>
      <c r="K42544" s="7"/>
      <c r="N42544" s="7"/>
    </row>
    <row r="42545" spans="4:14" s="1" customFormat="1">
      <c r="D42545" s="32"/>
      <c r="G42545" s="32"/>
      <c r="I42545" s="7"/>
      <c r="J42545" s="7"/>
      <c r="K42545" s="7"/>
      <c r="N42545" s="7"/>
    </row>
    <row r="42546" spans="4:14" s="1" customFormat="1">
      <c r="D42546" s="32"/>
      <c r="G42546" s="32"/>
      <c r="I42546" s="7"/>
      <c r="J42546" s="7"/>
      <c r="K42546" s="7"/>
      <c r="N42546" s="7"/>
    </row>
    <row r="42547" spans="4:14" s="1" customFormat="1">
      <c r="D42547" s="32"/>
      <c r="G42547" s="32"/>
      <c r="I42547" s="7"/>
      <c r="J42547" s="7"/>
      <c r="K42547" s="7"/>
      <c r="N42547" s="7"/>
    </row>
    <row r="42548" spans="4:14" s="1" customFormat="1">
      <c r="D42548" s="32"/>
      <c r="G42548" s="32"/>
      <c r="I42548" s="7"/>
      <c r="J42548" s="7"/>
      <c r="K42548" s="7"/>
      <c r="N42548" s="7"/>
    </row>
    <row r="42549" spans="4:14" s="1" customFormat="1">
      <c r="D42549" s="32"/>
      <c r="G42549" s="32"/>
      <c r="I42549" s="7"/>
      <c r="J42549" s="7"/>
      <c r="K42549" s="7"/>
      <c r="N42549" s="7"/>
    </row>
    <row r="42550" spans="4:14" s="1" customFormat="1">
      <c r="D42550" s="32"/>
      <c r="G42550" s="32"/>
      <c r="I42550" s="7"/>
      <c r="J42550" s="7"/>
      <c r="K42550" s="7"/>
      <c r="N42550" s="7"/>
    </row>
    <row r="42551" spans="4:14" s="1" customFormat="1">
      <c r="D42551" s="32"/>
      <c r="G42551" s="32"/>
      <c r="I42551" s="7"/>
      <c r="J42551" s="7"/>
      <c r="K42551" s="7"/>
      <c r="N42551" s="7"/>
    </row>
    <row r="42552" spans="4:14" s="1" customFormat="1">
      <c r="D42552" s="32"/>
      <c r="G42552" s="32"/>
      <c r="I42552" s="7"/>
      <c r="J42552" s="7"/>
      <c r="K42552" s="7"/>
      <c r="N42552" s="7"/>
    </row>
    <row r="42553" spans="4:14" s="1" customFormat="1">
      <c r="D42553" s="32"/>
      <c r="G42553" s="32"/>
      <c r="I42553" s="7"/>
      <c r="J42553" s="7"/>
      <c r="K42553" s="7"/>
      <c r="N42553" s="7"/>
    </row>
    <row r="42554" spans="4:14" s="1" customFormat="1">
      <c r="D42554" s="32"/>
      <c r="G42554" s="32"/>
      <c r="I42554" s="7"/>
      <c r="J42554" s="7"/>
      <c r="K42554" s="7"/>
      <c r="N42554" s="7"/>
    </row>
    <row r="42555" spans="4:14" s="1" customFormat="1">
      <c r="D42555" s="32"/>
      <c r="G42555" s="32"/>
      <c r="I42555" s="7"/>
      <c r="J42555" s="7"/>
      <c r="K42555" s="7"/>
      <c r="N42555" s="7"/>
    </row>
    <row r="42556" spans="4:14" s="1" customFormat="1">
      <c r="D42556" s="32"/>
      <c r="G42556" s="32"/>
      <c r="I42556" s="7"/>
      <c r="J42556" s="7"/>
      <c r="K42556" s="7"/>
      <c r="N42556" s="7"/>
    </row>
    <row r="42557" spans="4:14" s="1" customFormat="1">
      <c r="D42557" s="32"/>
      <c r="G42557" s="32"/>
      <c r="I42557" s="7"/>
      <c r="J42557" s="7"/>
      <c r="K42557" s="7"/>
      <c r="N42557" s="7"/>
    </row>
    <row r="42558" spans="4:14" s="1" customFormat="1">
      <c r="D42558" s="32"/>
      <c r="G42558" s="32"/>
      <c r="I42558" s="7"/>
      <c r="J42558" s="7"/>
      <c r="K42558" s="7"/>
      <c r="N42558" s="7"/>
    </row>
    <row r="42559" spans="4:14" s="1" customFormat="1">
      <c r="D42559" s="32"/>
      <c r="G42559" s="32"/>
      <c r="I42559" s="7"/>
      <c r="J42559" s="7"/>
      <c r="K42559" s="7"/>
      <c r="N42559" s="7"/>
    </row>
    <row r="42560" spans="4:14" s="1" customFormat="1">
      <c r="D42560" s="32"/>
      <c r="G42560" s="32"/>
      <c r="I42560" s="7"/>
      <c r="J42560" s="7"/>
      <c r="K42560" s="7"/>
      <c r="N42560" s="7"/>
    </row>
    <row r="42561" spans="4:14" s="1" customFormat="1">
      <c r="D42561" s="32"/>
      <c r="G42561" s="32"/>
      <c r="I42561" s="7"/>
      <c r="J42561" s="7"/>
      <c r="K42561" s="7"/>
      <c r="N42561" s="7"/>
    </row>
    <row r="42562" spans="4:14" s="1" customFormat="1">
      <c r="D42562" s="32"/>
      <c r="G42562" s="32"/>
      <c r="I42562" s="7"/>
      <c r="J42562" s="7"/>
      <c r="K42562" s="7"/>
      <c r="N42562" s="7"/>
    </row>
    <row r="42563" spans="4:14" s="1" customFormat="1">
      <c r="D42563" s="32"/>
      <c r="G42563" s="32"/>
      <c r="I42563" s="7"/>
      <c r="J42563" s="7"/>
      <c r="K42563" s="7"/>
      <c r="N42563" s="7"/>
    </row>
    <row r="42564" spans="4:14" s="1" customFormat="1">
      <c r="D42564" s="32"/>
      <c r="G42564" s="32"/>
      <c r="I42564" s="7"/>
      <c r="J42564" s="7"/>
      <c r="K42564" s="7"/>
      <c r="N42564" s="7"/>
    </row>
    <row r="42565" spans="4:14" s="1" customFormat="1">
      <c r="D42565" s="32"/>
      <c r="G42565" s="32"/>
      <c r="I42565" s="7"/>
      <c r="J42565" s="7"/>
      <c r="K42565" s="7"/>
      <c r="N42565" s="7"/>
    </row>
    <row r="42566" spans="4:14" s="1" customFormat="1">
      <c r="D42566" s="32"/>
      <c r="G42566" s="32"/>
      <c r="I42566" s="7"/>
      <c r="J42566" s="7"/>
      <c r="K42566" s="7"/>
      <c r="N42566" s="7"/>
    </row>
    <row r="42567" spans="4:14" s="1" customFormat="1">
      <c r="D42567" s="32"/>
      <c r="G42567" s="32"/>
      <c r="I42567" s="7"/>
      <c r="J42567" s="7"/>
      <c r="K42567" s="7"/>
      <c r="N42567" s="7"/>
    </row>
    <row r="42568" spans="4:14" s="1" customFormat="1">
      <c r="D42568" s="32"/>
      <c r="G42568" s="32"/>
      <c r="I42568" s="7"/>
      <c r="J42568" s="7"/>
      <c r="K42568" s="7"/>
      <c r="N42568" s="7"/>
    </row>
    <row r="42569" spans="4:14" s="1" customFormat="1">
      <c r="D42569" s="32"/>
      <c r="G42569" s="32"/>
      <c r="I42569" s="7"/>
      <c r="J42569" s="7"/>
      <c r="K42569" s="7"/>
      <c r="N42569" s="7"/>
    </row>
    <row r="42570" spans="4:14" s="1" customFormat="1">
      <c r="D42570" s="32"/>
      <c r="G42570" s="32"/>
      <c r="I42570" s="7"/>
      <c r="J42570" s="7"/>
      <c r="K42570" s="7"/>
      <c r="N42570" s="7"/>
    </row>
    <row r="42571" spans="4:14" s="1" customFormat="1">
      <c r="D42571" s="32"/>
      <c r="G42571" s="32"/>
      <c r="I42571" s="7"/>
      <c r="J42571" s="7"/>
      <c r="K42571" s="7"/>
      <c r="N42571" s="7"/>
    </row>
    <row r="42572" spans="4:14" s="1" customFormat="1">
      <c r="D42572" s="32"/>
      <c r="G42572" s="32"/>
      <c r="I42572" s="7"/>
      <c r="J42572" s="7"/>
      <c r="K42572" s="7"/>
      <c r="N42572" s="7"/>
    </row>
    <row r="42573" spans="4:14" s="1" customFormat="1">
      <c r="D42573" s="32"/>
      <c r="G42573" s="32"/>
      <c r="I42573" s="7"/>
      <c r="J42573" s="7"/>
      <c r="K42573" s="7"/>
      <c r="N42573" s="7"/>
    </row>
    <row r="42574" spans="4:14" s="1" customFormat="1">
      <c r="D42574" s="32"/>
      <c r="G42574" s="32"/>
      <c r="I42574" s="7"/>
      <c r="J42574" s="7"/>
      <c r="K42574" s="7"/>
      <c r="N42574" s="7"/>
    </row>
    <row r="42575" spans="4:14" s="1" customFormat="1">
      <c r="D42575" s="32"/>
      <c r="G42575" s="32"/>
      <c r="I42575" s="7"/>
      <c r="J42575" s="7"/>
      <c r="K42575" s="7"/>
      <c r="N42575" s="7"/>
    </row>
    <row r="42576" spans="4:14" s="1" customFormat="1">
      <c r="D42576" s="32"/>
      <c r="G42576" s="32"/>
      <c r="I42576" s="7"/>
      <c r="J42576" s="7"/>
      <c r="K42576" s="7"/>
      <c r="N42576" s="7"/>
    </row>
    <row r="42577" spans="4:14" s="1" customFormat="1">
      <c r="D42577" s="32"/>
      <c r="G42577" s="32"/>
      <c r="I42577" s="7"/>
      <c r="J42577" s="7"/>
      <c r="K42577" s="7"/>
      <c r="N42577" s="7"/>
    </row>
    <row r="42578" spans="4:14" s="1" customFormat="1">
      <c r="D42578" s="32"/>
      <c r="G42578" s="32"/>
      <c r="I42578" s="7"/>
      <c r="J42578" s="7"/>
      <c r="K42578" s="7"/>
      <c r="N42578" s="7"/>
    </row>
    <row r="42579" spans="4:14" s="1" customFormat="1">
      <c r="D42579" s="32"/>
      <c r="G42579" s="32"/>
      <c r="I42579" s="7"/>
      <c r="J42579" s="7"/>
      <c r="K42579" s="7"/>
      <c r="N42579" s="7"/>
    </row>
    <row r="42580" spans="4:14" s="1" customFormat="1">
      <c r="D42580" s="32"/>
      <c r="G42580" s="32"/>
      <c r="I42580" s="7"/>
      <c r="J42580" s="7"/>
      <c r="K42580" s="7"/>
      <c r="N42580" s="7"/>
    </row>
    <row r="42581" spans="4:14" s="1" customFormat="1">
      <c r="D42581" s="32"/>
      <c r="G42581" s="32"/>
      <c r="I42581" s="7"/>
      <c r="J42581" s="7"/>
      <c r="K42581" s="7"/>
      <c r="N42581" s="7"/>
    </row>
    <row r="42582" spans="4:14" s="1" customFormat="1">
      <c r="D42582" s="32"/>
      <c r="G42582" s="32"/>
      <c r="I42582" s="7"/>
      <c r="J42582" s="7"/>
      <c r="K42582" s="7"/>
      <c r="N42582" s="7"/>
    </row>
    <row r="42583" spans="4:14" s="1" customFormat="1">
      <c r="D42583" s="32"/>
      <c r="G42583" s="32"/>
      <c r="I42583" s="7"/>
      <c r="J42583" s="7"/>
      <c r="K42583" s="7"/>
      <c r="N42583" s="7"/>
    </row>
    <row r="42584" spans="4:14" s="1" customFormat="1">
      <c r="D42584" s="32"/>
      <c r="G42584" s="32"/>
      <c r="I42584" s="7"/>
      <c r="J42584" s="7"/>
      <c r="K42584" s="7"/>
      <c r="N42584" s="7"/>
    </row>
    <row r="42585" spans="4:14" s="1" customFormat="1">
      <c r="D42585" s="32"/>
      <c r="G42585" s="32"/>
      <c r="I42585" s="7"/>
      <c r="J42585" s="7"/>
      <c r="K42585" s="7"/>
      <c r="N42585" s="7"/>
    </row>
    <row r="42586" spans="4:14" s="1" customFormat="1">
      <c r="D42586" s="32"/>
      <c r="G42586" s="32"/>
      <c r="I42586" s="7"/>
      <c r="J42586" s="7"/>
      <c r="K42586" s="7"/>
      <c r="N42586" s="7"/>
    </row>
    <row r="42587" spans="4:14" s="1" customFormat="1">
      <c r="D42587" s="32"/>
      <c r="G42587" s="32"/>
      <c r="I42587" s="7"/>
      <c r="J42587" s="7"/>
      <c r="K42587" s="7"/>
      <c r="N42587" s="7"/>
    </row>
    <row r="42588" spans="4:14" s="1" customFormat="1">
      <c r="D42588" s="32"/>
      <c r="G42588" s="32"/>
      <c r="I42588" s="7"/>
      <c r="J42588" s="7"/>
      <c r="K42588" s="7"/>
      <c r="N42588" s="7"/>
    </row>
    <row r="42589" spans="4:14" s="1" customFormat="1">
      <c r="D42589" s="32"/>
      <c r="G42589" s="32"/>
      <c r="I42589" s="7"/>
      <c r="J42589" s="7"/>
      <c r="K42589" s="7"/>
      <c r="N42589" s="7"/>
    </row>
    <row r="42590" spans="4:14" s="1" customFormat="1">
      <c r="D42590" s="32"/>
      <c r="G42590" s="32"/>
      <c r="I42590" s="7"/>
      <c r="J42590" s="7"/>
      <c r="K42590" s="7"/>
      <c r="N42590" s="7"/>
    </row>
    <row r="42591" spans="4:14" s="1" customFormat="1">
      <c r="D42591" s="32"/>
      <c r="G42591" s="32"/>
      <c r="I42591" s="7"/>
      <c r="J42591" s="7"/>
      <c r="K42591" s="7"/>
      <c r="N42591" s="7"/>
    </row>
    <row r="42592" spans="4:14" s="1" customFormat="1">
      <c r="D42592" s="32"/>
      <c r="G42592" s="32"/>
      <c r="I42592" s="7"/>
      <c r="J42592" s="7"/>
      <c r="K42592" s="7"/>
      <c r="N42592" s="7"/>
    </row>
    <row r="42593" spans="4:14" s="1" customFormat="1">
      <c r="D42593" s="32"/>
      <c r="G42593" s="32"/>
      <c r="I42593" s="7"/>
      <c r="J42593" s="7"/>
      <c r="K42593" s="7"/>
      <c r="N42593" s="7"/>
    </row>
    <row r="42594" spans="4:14" s="1" customFormat="1">
      <c r="D42594" s="32"/>
      <c r="G42594" s="32"/>
      <c r="I42594" s="7"/>
      <c r="J42594" s="7"/>
      <c r="K42594" s="7"/>
      <c r="N42594" s="7"/>
    </row>
    <row r="42595" spans="4:14" s="1" customFormat="1">
      <c r="D42595" s="32"/>
      <c r="G42595" s="32"/>
      <c r="I42595" s="7"/>
      <c r="J42595" s="7"/>
      <c r="K42595" s="7"/>
      <c r="N42595" s="7"/>
    </row>
    <row r="42596" spans="4:14" s="1" customFormat="1">
      <c r="D42596" s="32"/>
      <c r="G42596" s="32"/>
      <c r="I42596" s="7"/>
      <c r="J42596" s="7"/>
      <c r="K42596" s="7"/>
      <c r="N42596" s="7"/>
    </row>
    <row r="42597" spans="4:14" s="1" customFormat="1">
      <c r="D42597" s="32"/>
      <c r="G42597" s="32"/>
      <c r="I42597" s="7"/>
      <c r="J42597" s="7"/>
      <c r="K42597" s="7"/>
      <c r="N42597" s="7"/>
    </row>
    <row r="42598" spans="4:14" s="1" customFormat="1">
      <c r="D42598" s="32"/>
      <c r="G42598" s="32"/>
      <c r="I42598" s="7"/>
      <c r="J42598" s="7"/>
      <c r="K42598" s="7"/>
      <c r="N42598" s="7"/>
    </row>
    <row r="42599" spans="4:14" s="1" customFormat="1">
      <c r="D42599" s="32"/>
      <c r="G42599" s="32"/>
      <c r="I42599" s="7"/>
      <c r="J42599" s="7"/>
      <c r="K42599" s="7"/>
      <c r="N42599" s="7"/>
    </row>
    <row r="42600" spans="4:14" s="1" customFormat="1">
      <c r="D42600" s="32"/>
      <c r="G42600" s="32"/>
      <c r="I42600" s="7"/>
      <c r="J42600" s="7"/>
      <c r="K42600" s="7"/>
      <c r="N42600" s="7"/>
    </row>
    <row r="42601" spans="4:14" s="1" customFormat="1">
      <c r="D42601" s="32"/>
      <c r="G42601" s="32"/>
      <c r="I42601" s="7"/>
      <c r="J42601" s="7"/>
      <c r="K42601" s="7"/>
      <c r="N42601" s="7"/>
    </row>
    <row r="42602" spans="4:14" s="1" customFormat="1">
      <c r="D42602" s="32"/>
      <c r="G42602" s="32"/>
      <c r="I42602" s="7"/>
      <c r="J42602" s="7"/>
      <c r="K42602" s="7"/>
      <c r="N42602" s="7"/>
    </row>
    <row r="42603" spans="4:14" s="1" customFormat="1">
      <c r="D42603" s="32"/>
      <c r="G42603" s="32"/>
      <c r="I42603" s="7"/>
      <c r="J42603" s="7"/>
      <c r="K42603" s="7"/>
      <c r="N42603" s="7"/>
    </row>
    <row r="42604" spans="4:14" s="1" customFormat="1">
      <c r="D42604" s="32"/>
      <c r="G42604" s="32"/>
      <c r="I42604" s="7"/>
      <c r="J42604" s="7"/>
      <c r="K42604" s="7"/>
      <c r="N42604" s="7"/>
    </row>
    <row r="42605" spans="4:14" s="1" customFormat="1">
      <c r="D42605" s="32"/>
      <c r="G42605" s="32"/>
      <c r="I42605" s="7"/>
      <c r="J42605" s="7"/>
      <c r="K42605" s="7"/>
      <c r="N42605" s="7"/>
    </row>
    <row r="42606" spans="4:14" s="1" customFormat="1">
      <c r="D42606" s="32"/>
      <c r="G42606" s="32"/>
      <c r="I42606" s="7"/>
      <c r="J42606" s="7"/>
      <c r="K42606" s="7"/>
      <c r="N42606" s="7"/>
    </row>
    <row r="42607" spans="4:14" s="1" customFormat="1">
      <c r="D42607" s="32"/>
      <c r="G42607" s="32"/>
      <c r="I42607" s="7"/>
      <c r="J42607" s="7"/>
      <c r="K42607" s="7"/>
      <c r="N42607" s="7"/>
    </row>
    <row r="42608" spans="4:14" s="1" customFormat="1">
      <c r="D42608" s="32"/>
      <c r="G42608" s="32"/>
      <c r="I42608" s="7"/>
      <c r="J42608" s="7"/>
      <c r="K42608" s="7"/>
      <c r="N42608" s="7"/>
    </row>
    <row r="42609" spans="4:14" s="1" customFormat="1">
      <c r="D42609" s="32"/>
      <c r="G42609" s="32"/>
      <c r="I42609" s="7"/>
      <c r="J42609" s="7"/>
      <c r="K42609" s="7"/>
      <c r="N42609" s="7"/>
    </row>
    <row r="42610" spans="4:14" s="1" customFormat="1">
      <c r="D42610" s="32"/>
      <c r="G42610" s="32"/>
      <c r="I42610" s="7"/>
      <c r="J42610" s="7"/>
      <c r="K42610" s="7"/>
      <c r="N42610" s="7"/>
    </row>
    <row r="42611" spans="4:14" s="1" customFormat="1">
      <c r="D42611" s="32"/>
      <c r="G42611" s="32"/>
      <c r="I42611" s="7"/>
      <c r="J42611" s="7"/>
      <c r="K42611" s="7"/>
      <c r="N42611" s="7"/>
    </row>
    <row r="42612" spans="4:14" s="1" customFormat="1">
      <c r="D42612" s="32"/>
      <c r="G42612" s="32"/>
      <c r="I42612" s="7"/>
      <c r="J42612" s="7"/>
      <c r="K42612" s="7"/>
      <c r="N42612" s="7"/>
    </row>
    <row r="42613" spans="4:14" s="1" customFormat="1">
      <c r="D42613" s="32"/>
      <c r="G42613" s="32"/>
      <c r="I42613" s="7"/>
      <c r="J42613" s="7"/>
      <c r="K42613" s="7"/>
      <c r="N42613" s="7"/>
    </row>
    <row r="42614" spans="4:14" s="1" customFormat="1">
      <c r="D42614" s="32"/>
      <c r="G42614" s="32"/>
      <c r="I42614" s="7"/>
      <c r="J42614" s="7"/>
      <c r="K42614" s="7"/>
      <c r="N42614" s="7"/>
    </row>
    <row r="42615" spans="4:14" s="1" customFormat="1">
      <c r="D42615" s="32"/>
      <c r="G42615" s="32"/>
      <c r="I42615" s="7"/>
      <c r="J42615" s="7"/>
      <c r="K42615" s="7"/>
      <c r="N42615" s="7"/>
    </row>
    <row r="42616" spans="4:14" s="1" customFormat="1">
      <c r="D42616" s="32"/>
      <c r="G42616" s="32"/>
      <c r="I42616" s="7"/>
      <c r="J42616" s="7"/>
      <c r="K42616" s="7"/>
      <c r="N42616" s="7"/>
    </row>
    <row r="42617" spans="4:14" s="1" customFormat="1">
      <c r="D42617" s="32"/>
      <c r="G42617" s="32"/>
      <c r="I42617" s="7"/>
      <c r="J42617" s="7"/>
      <c r="K42617" s="7"/>
      <c r="N42617" s="7"/>
    </row>
    <row r="42618" spans="4:14" s="1" customFormat="1">
      <c r="D42618" s="32"/>
      <c r="G42618" s="32"/>
      <c r="I42618" s="7"/>
      <c r="J42618" s="7"/>
      <c r="K42618" s="7"/>
      <c r="N42618" s="7"/>
    </row>
    <row r="42619" spans="4:14" s="1" customFormat="1">
      <c r="D42619" s="32"/>
      <c r="G42619" s="32"/>
      <c r="I42619" s="7"/>
      <c r="J42619" s="7"/>
      <c r="K42619" s="7"/>
      <c r="N42619" s="7"/>
    </row>
    <row r="42620" spans="4:14" s="1" customFormat="1">
      <c r="D42620" s="32"/>
      <c r="G42620" s="32"/>
      <c r="I42620" s="7"/>
      <c r="J42620" s="7"/>
      <c r="K42620" s="7"/>
      <c r="N42620" s="7"/>
    </row>
    <row r="42621" spans="4:14" s="1" customFormat="1">
      <c r="D42621" s="32"/>
      <c r="G42621" s="32"/>
      <c r="I42621" s="7"/>
      <c r="J42621" s="7"/>
      <c r="K42621" s="7"/>
      <c r="N42621" s="7"/>
    </row>
    <row r="42622" spans="4:14" s="1" customFormat="1">
      <c r="D42622" s="32"/>
      <c r="G42622" s="32"/>
      <c r="I42622" s="7"/>
      <c r="J42622" s="7"/>
      <c r="K42622" s="7"/>
      <c r="N42622" s="7"/>
    </row>
    <row r="42623" spans="4:14" s="1" customFormat="1">
      <c r="D42623" s="32"/>
      <c r="G42623" s="32"/>
      <c r="I42623" s="7"/>
      <c r="J42623" s="7"/>
      <c r="K42623" s="7"/>
      <c r="N42623" s="7"/>
    </row>
    <row r="42624" spans="4:14" s="1" customFormat="1">
      <c r="D42624" s="32"/>
      <c r="G42624" s="32"/>
      <c r="I42624" s="7"/>
      <c r="J42624" s="7"/>
      <c r="K42624" s="7"/>
      <c r="N42624" s="7"/>
    </row>
    <row r="42625" spans="4:14" s="1" customFormat="1">
      <c r="D42625" s="32"/>
      <c r="G42625" s="32"/>
      <c r="I42625" s="7"/>
      <c r="J42625" s="7"/>
      <c r="K42625" s="7"/>
      <c r="N42625" s="7"/>
    </row>
    <row r="42626" spans="4:14" s="1" customFormat="1">
      <c r="D42626" s="32"/>
      <c r="G42626" s="32"/>
      <c r="I42626" s="7"/>
      <c r="J42626" s="7"/>
      <c r="K42626" s="7"/>
      <c r="N42626" s="7"/>
    </row>
    <row r="42627" spans="4:14" s="1" customFormat="1">
      <c r="D42627" s="32"/>
      <c r="G42627" s="32"/>
      <c r="I42627" s="7"/>
      <c r="J42627" s="7"/>
      <c r="K42627" s="7"/>
      <c r="N42627" s="7"/>
    </row>
    <row r="42628" spans="4:14" s="1" customFormat="1">
      <c r="D42628" s="32"/>
      <c r="G42628" s="32"/>
      <c r="I42628" s="7"/>
      <c r="J42628" s="7"/>
      <c r="K42628" s="7"/>
      <c r="N42628" s="7"/>
    </row>
    <row r="42629" spans="4:14" s="1" customFormat="1">
      <c r="D42629" s="32"/>
      <c r="G42629" s="32"/>
      <c r="I42629" s="7"/>
      <c r="J42629" s="7"/>
      <c r="K42629" s="7"/>
      <c r="N42629" s="7"/>
    </row>
    <row r="42630" spans="4:14" s="1" customFormat="1">
      <c r="D42630" s="32"/>
      <c r="G42630" s="32"/>
      <c r="I42630" s="7"/>
      <c r="J42630" s="7"/>
      <c r="K42630" s="7"/>
      <c r="N42630" s="7"/>
    </row>
    <row r="42631" spans="4:14" s="1" customFormat="1">
      <c r="D42631" s="32"/>
      <c r="G42631" s="32"/>
      <c r="I42631" s="7"/>
      <c r="J42631" s="7"/>
      <c r="K42631" s="7"/>
      <c r="N42631" s="7"/>
    </row>
    <row r="42632" spans="4:14" s="1" customFormat="1">
      <c r="D42632" s="32"/>
      <c r="G42632" s="32"/>
      <c r="I42632" s="7"/>
      <c r="J42632" s="7"/>
      <c r="K42632" s="7"/>
      <c r="N42632" s="7"/>
    </row>
    <row r="42633" spans="4:14" s="1" customFormat="1">
      <c r="D42633" s="32"/>
      <c r="G42633" s="32"/>
      <c r="I42633" s="7"/>
      <c r="J42633" s="7"/>
      <c r="K42633" s="7"/>
      <c r="N42633" s="7"/>
    </row>
    <row r="42634" spans="4:14" s="1" customFormat="1">
      <c r="D42634" s="32"/>
      <c r="G42634" s="32"/>
      <c r="I42634" s="7"/>
      <c r="J42634" s="7"/>
      <c r="K42634" s="7"/>
      <c r="N42634" s="7"/>
    </row>
    <row r="42635" spans="4:14" s="1" customFormat="1">
      <c r="D42635" s="32"/>
      <c r="G42635" s="32"/>
      <c r="I42635" s="7"/>
      <c r="J42635" s="7"/>
      <c r="K42635" s="7"/>
      <c r="N42635" s="7"/>
    </row>
    <row r="42636" spans="4:14" s="1" customFormat="1">
      <c r="D42636" s="32"/>
      <c r="G42636" s="32"/>
      <c r="I42636" s="7"/>
      <c r="J42636" s="7"/>
      <c r="K42636" s="7"/>
      <c r="N42636" s="7"/>
    </row>
    <row r="42637" spans="4:14" s="1" customFormat="1">
      <c r="D42637" s="32"/>
      <c r="G42637" s="32"/>
      <c r="I42637" s="7"/>
      <c r="J42637" s="7"/>
      <c r="K42637" s="7"/>
      <c r="N42637" s="7"/>
    </row>
    <row r="42638" spans="4:14" s="1" customFormat="1">
      <c r="D42638" s="32"/>
      <c r="G42638" s="32"/>
      <c r="I42638" s="7"/>
      <c r="J42638" s="7"/>
      <c r="K42638" s="7"/>
      <c r="N42638" s="7"/>
    </row>
    <row r="42639" spans="4:14" s="1" customFormat="1">
      <c r="D42639" s="32"/>
      <c r="G42639" s="32"/>
      <c r="I42639" s="7"/>
      <c r="J42639" s="7"/>
      <c r="K42639" s="7"/>
      <c r="N42639" s="7"/>
    </row>
    <row r="42640" spans="4:14" s="1" customFormat="1">
      <c r="D42640" s="32"/>
      <c r="G42640" s="32"/>
      <c r="I42640" s="7"/>
      <c r="J42640" s="7"/>
      <c r="K42640" s="7"/>
      <c r="N42640" s="7"/>
    </row>
    <row r="42641" spans="4:14" s="1" customFormat="1">
      <c r="D42641" s="32"/>
      <c r="G42641" s="32"/>
      <c r="I42641" s="7"/>
      <c r="J42641" s="7"/>
      <c r="K42641" s="7"/>
      <c r="N42641" s="7"/>
    </row>
    <row r="42642" spans="4:14" s="1" customFormat="1">
      <c r="D42642" s="32"/>
      <c r="G42642" s="32"/>
      <c r="I42642" s="7"/>
      <c r="J42642" s="7"/>
      <c r="K42642" s="7"/>
      <c r="N42642" s="7"/>
    </row>
    <row r="42643" spans="4:14" s="1" customFormat="1">
      <c r="D42643" s="32"/>
      <c r="G42643" s="32"/>
      <c r="I42643" s="7"/>
      <c r="J42643" s="7"/>
      <c r="K42643" s="7"/>
      <c r="N42643" s="7"/>
    </row>
    <row r="42644" spans="4:14" s="1" customFormat="1">
      <c r="D42644" s="32"/>
      <c r="G42644" s="32"/>
      <c r="I42644" s="7"/>
      <c r="J42644" s="7"/>
      <c r="K42644" s="7"/>
      <c r="N42644" s="7"/>
    </row>
    <row r="42645" spans="4:14" s="1" customFormat="1">
      <c r="D42645" s="32"/>
      <c r="G42645" s="32"/>
      <c r="I42645" s="7"/>
      <c r="J42645" s="7"/>
      <c r="K42645" s="7"/>
      <c r="N42645" s="7"/>
    </row>
    <row r="42646" spans="4:14" s="1" customFormat="1">
      <c r="D42646" s="32"/>
      <c r="G42646" s="32"/>
      <c r="I42646" s="7"/>
      <c r="J42646" s="7"/>
      <c r="K42646" s="7"/>
      <c r="N42646" s="7"/>
    </row>
    <row r="42647" spans="4:14" s="1" customFormat="1">
      <c r="D42647" s="32"/>
      <c r="G42647" s="32"/>
      <c r="I42647" s="7"/>
      <c r="J42647" s="7"/>
      <c r="K42647" s="7"/>
      <c r="N42647" s="7"/>
    </row>
    <row r="42648" spans="4:14" s="1" customFormat="1">
      <c r="D42648" s="32"/>
      <c r="G42648" s="32"/>
      <c r="I42648" s="7"/>
      <c r="J42648" s="7"/>
      <c r="K42648" s="7"/>
      <c r="N42648" s="7"/>
    </row>
    <row r="42649" spans="4:14" s="1" customFormat="1">
      <c r="D42649" s="32"/>
      <c r="G42649" s="32"/>
      <c r="I42649" s="7"/>
      <c r="J42649" s="7"/>
      <c r="K42649" s="7"/>
      <c r="N42649" s="7"/>
    </row>
    <row r="42650" spans="4:14" s="1" customFormat="1">
      <c r="D42650" s="32"/>
      <c r="G42650" s="32"/>
      <c r="I42650" s="7"/>
      <c r="J42650" s="7"/>
      <c r="K42650" s="7"/>
      <c r="N42650" s="7"/>
    </row>
    <row r="42651" spans="4:14" s="1" customFormat="1">
      <c r="D42651" s="32"/>
      <c r="G42651" s="32"/>
      <c r="I42651" s="7"/>
      <c r="J42651" s="7"/>
      <c r="K42651" s="7"/>
      <c r="N42651" s="7"/>
    </row>
    <row r="42652" spans="4:14" s="1" customFormat="1">
      <c r="D42652" s="32"/>
      <c r="G42652" s="32"/>
      <c r="I42652" s="7"/>
      <c r="J42652" s="7"/>
      <c r="K42652" s="7"/>
      <c r="N42652" s="7"/>
    </row>
    <row r="42653" spans="4:14" s="1" customFormat="1">
      <c r="D42653" s="32"/>
      <c r="G42653" s="32"/>
      <c r="I42653" s="7"/>
      <c r="J42653" s="7"/>
      <c r="K42653" s="7"/>
      <c r="N42653" s="7"/>
    </row>
    <row r="42654" spans="4:14" s="1" customFormat="1">
      <c r="D42654" s="32"/>
      <c r="G42654" s="32"/>
      <c r="I42654" s="7"/>
      <c r="J42654" s="7"/>
      <c r="K42654" s="7"/>
      <c r="N42654" s="7"/>
    </row>
    <row r="42655" spans="4:14" s="1" customFormat="1">
      <c r="D42655" s="32"/>
      <c r="G42655" s="32"/>
      <c r="I42655" s="7"/>
      <c r="J42655" s="7"/>
      <c r="K42655" s="7"/>
      <c r="N42655" s="7"/>
    </row>
    <row r="42656" spans="4:14" s="1" customFormat="1">
      <c r="D42656" s="32"/>
      <c r="G42656" s="32"/>
      <c r="I42656" s="7"/>
      <c r="J42656" s="7"/>
      <c r="K42656" s="7"/>
      <c r="N42656" s="7"/>
    </row>
    <row r="42657" spans="4:14" s="1" customFormat="1">
      <c r="D42657" s="32"/>
      <c r="G42657" s="32"/>
      <c r="I42657" s="7"/>
      <c r="J42657" s="7"/>
      <c r="K42657" s="7"/>
      <c r="N42657" s="7"/>
    </row>
    <row r="42658" spans="4:14" s="1" customFormat="1">
      <c r="D42658" s="32"/>
      <c r="G42658" s="32"/>
      <c r="I42658" s="7"/>
      <c r="J42658" s="7"/>
      <c r="K42658" s="7"/>
      <c r="N42658" s="7"/>
    </row>
    <row r="42659" spans="4:14" s="1" customFormat="1">
      <c r="D42659" s="32"/>
      <c r="G42659" s="32"/>
      <c r="I42659" s="7"/>
      <c r="J42659" s="7"/>
      <c r="K42659" s="7"/>
      <c r="N42659" s="7"/>
    </row>
    <row r="42660" spans="4:14" s="1" customFormat="1">
      <c r="D42660" s="32"/>
      <c r="G42660" s="32"/>
      <c r="I42660" s="7"/>
      <c r="J42660" s="7"/>
      <c r="K42660" s="7"/>
      <c r="N42660" s="7"/>
    </row>
    <row r="42661" spans="4:14" s="1" customFormat="1">
      <c r="D42661" s="32"/>
      <c r="G42661" s="32"/>
      <c r="I42661" s="7"/>
      <c r="J42661" s="7"/>
      <c r="K42661" s="7"/>
      <c r="N42661" s="7"/>
    </row>
    <row r="42662" spans="4:14" s="1" customFormat="1">
      <c r="D42662" s="32"/>
      <c r="G42662" s="32"/>
      <c r="I42662" s="7"/>
      <c r="J42662" s="7"/>
      <c r="K42662" s="7"/>
      <c r="N42662" s="7"/>
    </row>
    <row r="42663" spans="4:14" s="1" customFormat="1">
      <c r="D42663" s="32"/>
      <c r="G42663" s="32"/>
      <c r="I42663" s="7"/>
      <c r="J42663" s="7"/>
      <c r="K42663" s="7"/>
      <c r="N42663" s="7"/>
    </row>
    <row r="42664" spans="4:14" s="1" customFormat="1">
      <c r="D42664" s="32"/>
      <c r="G42664" s="32"/>
      <c r="I42664" s="7"/>
      <c r="J42664" s="7"/>
      <c r="K42664" s="7"/>
      <c r="N42664" s="7"/>
    </row>
    <row r="42665" spans="4:14" s="1" customFormat="1">
      <c r="D42665" s="32"/>
      <c r="G42665" s="32"/>
      <c r="I42665" s="7"/>
      <c r="J42665" s="7"/>
      <c r="K42665" s="7"/>
      <c r="N42665" s="7"/>
    </row>
    <row r="42666" spans="4:14" s="1" customFormat="1">
      <c r="D42666" s="32"/>
      <c r="G42666" s="32"/>
      <c r="I42666" s="7"/>
      <c r="J42666" s="7"/>
      <c r="K42666" s="7"/>
      <c r="N42666" s="7"/>
    </row>
    <row r="42667" spans="4:14" s="1" customFormat="1">
      <c r="D42667" s="32"/>
      <c r="G42667" s="32"/>
      <c r="I42667" s="7"/>
      <c r="J42667" s="7"/>
      <c r="K42667" s="7"/>
      <c r="N42667" s="7"/>
    </row>
    <row r="42668" spans="4:14" s="1" customFormat="1">
      <c r="D42668" s="32"/>
      <c r="G42668" s="32"/>
      <c r="I42668" s="7"/>
      <c r="J42668" s="7"/>
      <c r="K42668" s="7"/>
      <c r="N42668" s="7"/>
    </row>
    <row r="42669" spans="4:14" s="1" customFormat="1">
      <c r="D42669" s="32"/>
      <c r="G42669" s="32"/>
      <c r="I42669" s="7"/>
      <c r="J42669" s="7"/>
      <c r="K42669" s="7"/>
      <c r="N42669" s="7"/>
    </row>
    <row r="42670" spans="4:14" s="1" customFormat="1">
      <c r="D42670" s="32"/>
      <c r="G42670" s="32"/>
      <c r="I42670" s="7"/>
      <c r="J42670" s="7"/>
      <c r="K42670" s="7"/>
      <c r="N42670" s="7"/>
    </row>
    <row r="42671" spans="4:14" s="1" customFormat="1">
      <c r="D42671" s="32"/>
      <c r="G42671" s="32"/>
      <c r="I42671" s="7"/>
      <c r="J42671" s="7"/>
      <c r="K42671" s="7"/>
      <c r="N42671" s="7"/>
    </row>
    <row r="42672" spans="4:14" s="1" customFormat="1">
      <c r="D42672" s="32"/>
      <c r="G42672" s="32"/>
      <c r="I42672" s="7"/>
      <c r="J42672" s="7"/>
      <c r="K42672" s="7"/>
      <c r="N42672" s="7"/>
    </row>
    <row r="42673" spans="4:14" s="1" customFormat="1">
      <c r="D42673" s="32"/>
      <c r="G42673" s="32"/>
      <c r="I42673" s="7"/>
      <c r="J42673" s="7"/>
      <c r="K42673" s="7"/>
      <c r="N42673" s="7"/>
    </row>
    <row r="42674" spans="4:14" s="1" customFormat="1">
      <c r="D42674" s="32"/>
      <c r="G42674" s="32"/>
      <c r="I42674" s="7"/>
      <c r="J42674" s="7"/>
      <c r="K42674" s="7"/>
      <c r="N42674" s="7"/>
    </row>
    <row r="42675" spans="4:14" s="1" customFormat="1">
      <c r="D42675" s="32"/>
      <c r="G42675" s="32"/>
      <c r="I42675" s="7"/>
      <c r="J42675" s="7"/>
      <c r="K42675" s="7"/>
      <c r="N42675" s="7"/>
    </row>
    <row r="42676" spans="4:14" s="1" customFormat="1">
      <c r="D42676" s="32"/>
      <c r="G42676" s="32"/>
      <c r="I42676" s="7"/>
      <c r="J42676" s="7"/>
      <c r="K42676" s="7"/>
      <c r="N42676" s="7"/>
    </row>
    <row r="42677" spans="4:14" s="1" customFormat="1">
      <c r="D42677" s="32"/>
      <c r="G42677" s="32"/>
      <c r="I42677" s="7"/>
      <c r="J42677" s="7"/>
      <c r="K42677" s="7"/>
      <c r="N42677" s="7"/>
    </row>
    <row r="42678" spans="4:14" s="1" customFormat="1">
      <c r="D42678" s="32"/>
      <c r="G42678" s="32"/>
      <c r="I42678" s="7"/>
      <c r="J42678" s="7"/>
      <c r="K42678" s="7"/>
      <c r="N42678" s="7"/>
    </row>
    <row r="42679" spans="4:14" s="1" customFormat="1">
      <c r="D42679" s="32"/>
      <c r="G42679" s="32"/>
      <c r="I42679" s="7"/>
      <c r="J42679" s="7"/>
      <c r="K42679" s="7"/>
      <c r="N42679" s="7"/>
    </row>
    <row r="42680" spans="4:14" s="1" customFormat="1">
      <c r="D42680" s="32"/>
      <c r="G42680" s="32"/>
      <c r="I42680" s="7"/>
      <c r="J42680" s="7"/>
      <c r="K42680" s="7"/>
      <c r="N42680" s="7"/>
    </row>
    <row r="42681" spans="4:14" s="1" customFormat="1">
      <c r="D42681" s="32"/>
      <c r="G42681" s="32"/>
      <c r="I42681" s="7"/>
      <c r="J42681" s="7"/>
      <c r="K42681" s="7"/>
      <c r="N42681" s="7"/>
    </row>
    <row r="42682" spans="4:14" s="1" customFormat="1">
      <c r="D42682" s="32"/>
      <c r="G42682" s="32"/>
      <c r="I42682" s="7"/>
      <c r="J42682" s="7"/>
      <c r="K42682" s="7"/>
      <c r="N42682" s="7"/>
    </row>
    <row r="42683" spans="4:14" s="1" customFormat="1">
      <c r="D42683" s="32"/>
      <c r="G42683" s="32"/>
      <c r="I42683" s="7"/>
      <c r="J42683" s="7"/>
      <c r="K42683" s="7"/>
      <c r="N42683" s="7"/>
    </row>
    <row r="42684" spans="4:14" s="1" customFormat="1">
      <c r="D42684" s="32"/>
      <c r="G42684" s="32"/>
      <c r="I42684" s="7"/>
      <c r="J42684" s="7"/>
      <c r="K42684" s="7"/>
      <c r="N42684" s="7"/>
    </row>
    <row r="42685" spans="4:14" s="1" customFormat="1">
      <c r="D42685" s="32"/>
      <c r="G42685" s="32"/>
      <c r="I42685" s="7"/>
      <c r="J42685" s="7"/>
      <c r="K42685" s="7"/>
      <c r="N42685" s="7"/>
    </row>
    <row r="42686" spans="4:14" s="1" customFormat="1">
      <c r="D42686" s="32"/>
      <c r="G42686" s="32"/>
      <c r="I42686" s="7"/>
      <c r="J42686" s="7"/>
      <c r="K42686" s="7"/>
      <c r="N42686" s="7"/>
    </row>
    <row r="42687" spans="4:14" s="1" customFormat="1">
      <c r="D42687" s="32"/>
      <c r="G42687" s="32"/>
      <c r="I42687" s="7"/>
      <c r="J42687" s="7"/>
      <c r="K42687" s="7"/>
      <c r="N42687" s="7"/>
    </row>
    <row r="42688" spans="4:14" s="1" customFormat="1">
      <c r="D42688" s="32"/>
      <c r="G42688" s="32"/>
      <c r="I42688" s="7"/>
      <c r="J42688" s="7"/>
      <c r="K42688" s="7"/>
      <c r="N42688" s="7"/>
    </row>
    <row r="42689" spans="4:14" s="1" customFormat="1">
      <c r="D42689" s="32"/>
      <c r="G42689" s="32"/>
      <c r="I42689" s="7"/>
      <c r="J42689" s="7"/>
      <c r="K42689" s="7"/>
      <c r="N42689" s="7"/>
    </row>
    <row r="42690" spans="4:14" s="1" customFormat="1">
      <c r="D42690" s="32"/>
      <c r="G42690" s="32"/>
      <c r="I42690" s="7"/>
      <c r="J42690" s="7"/>
      <c r="K42690" s="7"/>
      <c r="N42690" s="7"/>
    </row>
    <row r="42691" spans="4:14" s="1" customFormat="1">
      <c r="D42691" s="32"/>
      <c r="G42691" s="32"/>
      <c r="I42691" s="7"/>
      <c r="J42691" s="7"/>
      <c r="K42691" s="7"/>
      <c r="N42691" s="7"/>
    </row>
    <row r="42692" spans="4:14" s="1" customFormat="1">
      <c r="D42692" s="32"/>
      <c r="G42692" s="32"/>
      <c r="I42692" s="7"/>
      <c r="J42692" s="7"/>
      <c r="K42692" s="7"/>
      <c r="N42692" s="7"/>
    </row>
    <row r="42693" spans="4:14" s="1" customFormat="1">
      <c r="D42693" s="32"/>
      <c r="G42693" s="32"/>
      <c r="I42693" s="7"/>
      <c r="J42693" s="7"/>
      <c r="K42693" s="7"/>
      <c r="N42693" s="7"/>
    </row>
    <row r="42694" spans="4:14" s="1" customFormat="1">
      <c r="D42694" s="32"/>
      <c r="G42694" s="32"/>
      <c r="I42694" s="7"/>
      <c r="J42694" s="7"/>
      <c r="K42694" s="7"/>
      <c r="N42694" s="7"/>
    </row>
    <row r="42695" spans="4:14" s="1" customFormat="1">
      <c r="D42695" s="32"/>
      <c r="G42695" s="32"/>
      <c r="I42695" s="7"/>
      <c r="J42695" s="7"/>
      <c r="K42695" s="7"/>
      <c r="N42695" s="7"/>
    </row>
    <row r="42696" spans="4:14" s="1" customFormat="1">
      <c r="D42696" s="32"/>
      <c r="G42696" s="32"/>
      <c r="I42696" s="7"/>
      <c r="J42696" s="7"/>
      <c r="K42696" s="7"/>
      <c r="N42696" s="7"/>
    </row>
    <row r="42697" spans="4:14" s="1" customFormat="1">
      <c r="D42697" s="32"/>
      <c r="G42697" s="32"/>
      <c r="I42697" s="7"/>
      <c r="J42697" s="7"/>
      <c r="K42697" s="7"/>
      <c r="N42697" s="7"/>
    </row>
    <row r="42698" spans="4:14" s="1" customFormat="1">
      <c r="D42698" s="32"/>
      <c r="G42698" s="32"/>
      <c r="I42698" s="7"/>
      <c r="J42698" s="7"/>
      <c r="K42698" s="7"/>
      <c r="N42698" s="7"/>
    </row>
    <row r="42699" spans="4:14" s="1" customFormat="1">
      <c r="D42699" s="32"/>
      <c r="G42699" s="32"/>
      <c r="I42699" s="7"/>
      <c r="J42699" s="7"/>
      <c r="K42699" s="7"/>
      <c r="N42699" s="7"/>
    </row>
    <row r="42700" spans="4:14" s="1" customFormat="1">
      <c r="D42700" s="32"/>
      <c r="G42700" s="32"/>
      <c r="I42700" s="7"/>
      <c r="J42700" s="7"/>
      <c r="K42700" s="7"/>
      <c r="N42700" s="7"/>
    </row>
    <row r="42701" spans="4:14" s="1" customFormat="1">
      <c r="D42701" s="32"/>
      <c r="G42701" s="32"/>
      <c r="I42701" s="7"/>
      <c r="J42701" s="7"/>
      <c r="K42701" s="7"/>
      <c r="N42701" s="7"/>
    </row>
    <row r="42702" spans="4:14" s="1" customFormat="1">
      <c r="D42702" s="32"/>
      <c r="G42702" s="32"/>
      <c r="I42702" s="7"/>
      <c r="J42702" s="7"/>
      <c r="K42702" s="7"/>
      <c r="N42702" s="7"/>
    </row>
    <row r="42703" spans="4:14" s="1" customFormat="1">
      <c r="D42703" s="32"/>
      <c r="G42703" s="32"/>
      <c r="I42703" s="7"/>
      <c r="J42703" s="7"/>
      <c r="K42703" s="7"/>
      <c r="N42703" s="7"/>
    </row>
    <row r="42704" spans="4:14" s="1" customFormat="1">
      <c r="D42704" s="32"/>
      <c r="G42704" s="32"/>
      <c r="I42704" s="7"/>
      <c r="J42704" s="7"/>
      <c r="K42704" s="7"/>
      <c r="N42704" s="7"/>
    </row>
    <row r="42705" spans="4:14" s="1" customFormat="1">
      <c r="D42705" s="32"/>
      <c r="G42705" s="32"/>
      <c r="I42705" s="7"/>
      <c r="J42705" s="7"/>
      <c r="K42705" s="7"/>
      <c r="N42705" s="7"/>
    </row>
    <row r="42706" spans="4:14" s="1" customFormat="1">
      <c r="D42706" s="32"/>
      <c r="G42706" s="32"/>
      <c r="I42706" s="7"/>
      <c r="J42706" s="7"/>
      <c r="K42706" s="7"/>
      <c r="N42706" s="7"/>
    </row>
    <row r="42707" spans="4:14" s="1" customFormat="1">
      <c r="D42707" s="32"/>
      <c r="G42707" s="32"/>
      <c r="I42707" s="7"/>
      <c r="J42707" s="7"/>
      <c r="K42707" s="7"/>
      <c r="N42707" s="7"/>
    </row>
    <row r="42708" spans="4:14" s="1" customFormat="1">
      <c r="D42708" s="32"/>
      <c r="G42708" s="32"/>
      <c r="I42708" s="7"/>
      <c r="J42708" s="7"/>
      <c r="K42708" s="7"/>
      <c r="N42708" s="7"/>
    </row>
    <row r="42709" spans="4:14" s="1" customFormat="1">
      <c r="D42709" s="32"/>
      <c r="G42709" s="32"/>
      <c r="I42709" s="7"/>
      <c r="J42709" s="7"/>
      <c r="K42709" s="7"/>
      <c r="N42709" s="7"/>
    </row>
    <row r="42710" spans="4:14" s="1" customFormat="1">
      <c r="D42710" s="32"/>
      <c r="G42710" s="32"/>
      <c r="I42710" s="7"/>
      <c r="J42710" s="7"/>
      <c r="K42710" s="7"/>
      <c r="N42710" s="7"/>
    </row>
    <row r="42711" spans="4:14" s="1" customFormat="1">
      <c r="D42711" s="32"/>
      <c r="G42711" s="32"/>
      <c r="I42711" s="7"/>
      <c r="J42711" s="7"/>
      <c r="K42711" s="7"/>
      <c r="N42711" s="7"/>
    </row>
    <row r="42712" spans="4:14" s="1" customFormat="1">
      <c r="D42712" s="32"/>
      <c r="G42712" s="32"/>
      <c r="I42712" s="7"/>
      <c r="J42712" s="7"/>
      <c r="K42712" s="7"/>
      <c r="N42712" s="7"/>
    </row>
    <row r="42713" spans="4:14" s="1" customFormat="1">
      <c r="D42713" s="32"/>
      <c r="G42713" s="32"/>
      <c r="I42713" s="7"/>
      <c r="J42713" s="7"/>
      <c r="K42713" s="7"/>
      <c r="N42713" s="7"/>
    </row>
    <row r="42714" spans="4:14" s="1" customFormat="1">
      <c r="D42714" s="32"/>
      <c r="G42714" s="32"/>
      <c r="I42714" s="7"/>
      <c r="J42714" s="7"/>
      <c r="K42714" s="7"/>
      <c r="N42714" s="7"/>
    </row>
    <row r="42715" spans="4:14" s="1" customFormat="1">
      <c r="D42715" s="32"/>
      <c r="G42715" s="32"/>
      <c r="I42715" s="7"/>
      <c r="J42715" s="7"/>
      <c r="K42715" s="7"/>
      <c r="N42715" s="7"/>
    </row>
    <row r="42716" spans="4:14" s="1" customFormat="1">
      <c r="D42716" s="32"/>
      <c r="G42716" s="32"/>
      <c r="I42716" s="7"/>
      <c r="J42716" s="7"/>
      <c r="K42716" s="7"/>
      <c r="N42716" s="7"/>
    </row>
    <row r="42717" spans="4:14" s="1" customFormat="1">
      <c r="D42717" s="32"/>
      <c r="G42717" s="32"/>
      <c r="I42717" s="7"/>
      <c r="J42717" s="7"/>
      <c r="K42717" s="7"/>
      <c r="N42717" s="7"/>
    </row>
    <row r="42718" spans="4:14" s="1" customFormat="1">
      <c r="D42718" s="32"/>
      <c r="G42718" s="32"/>
      <c r="I42718" s="7"/>
      <c r="J42718" s="7"/>
      <c r="K42718" s="7"/>
      <c r="N42718" s="7"/>
    </row>
    <row r="42719" spans="4:14" s="1" customFormat="1">
      <c r="D42719" s="32"/>
      <c r="G42719" s="32"/>
      <c r="I42719" s="7"/>
      <c r="J42719" s="7"/>
      <c r="K42719" s="7"/>
      <c r="N42719" s="7"/>
    </row>
    <row r="42720" spans="4:14" s="1" customFormat="1">
      <c r="D42720" s="32"/>
      <c r="G42720" s="32"/>
      <c r="I42720" s="7"/>
      <c r="J42720" s="7"/>
      <c r="K42720" s="7"/>
      <c r="N42720" s="7"/>
    </row>
    <row r="42721" spans="4:14" s="1" customFormat="1">
      <c r="D42721" s="32"/>
      <c r="G42721" s="32"/>
      <c r="I42721" s="7"/>
      <c r="J42721" s="7"/>
      <c r="K42721" s="7"/>
      <c r="N42721" s="7"/>
    </row>
    <row r="42722" spans="4:14" s="1" customFormat="1">
      <c r="D42722" s="32"/>
      <c r="G42722" s="32"/>
      <c r="I42722" s="7"/>
      <c r="J42722" s="7"/>
      <c r="K42722" s="7"/>
      <c r="N42722" s="7"/>
    </row>
    <row r="42723" spans="4:14" s="1" customFormat="1">
      <c r="D42723" s="32"/>
      <c r="G42723" s="32"/>
      <c r="I42723" s="7"/>
      <c r="J42723" s="7"/>
      <c r="K42723" s="7"/>
      <c r="N42723" s="7"/>
    </row>
    <row r="42724" spans="4:14" s="1" customFormat="1">
      <c r="D42724" s="32"/>
      <c r="G42724" s="32"/>
      <c r="I42724" s="7"/>
      <c r="J42724" s="7"/>
      <c r="K42724" s="7"/>
      <c r="N42724" s="7"/>
    </row>
    <row r="42725" spans="4:14" s="1" customFormat="1">
      <c r="D42725" s="32"/>
      <c r="G42725" s="32"/>
      <c r="I42725" s="7"/>
      <c r="J42725" s="7"/>
      <c r="K42725" s="7"/>
      <c r="N42725" s="7"/>
    </row>
    <row r="42726" spans="4:14" s="1" customFormat="1">
      <c r="D42726" s="32"/>
      <c r="G42726" s="32"/>
      <c r="I42726" s="7"/>
      <c r="J42726" s="7"/>
      <c r="K42726" s="7"/>
      <c r="N42726" s="7"/>
    </row>
    <row r="42727" spans="4:14" s="1" customFormat="1">
      <c r="D42727" s="32"/>
      <c r="G42727" s="32"/>
      <c r="I42727" s="7"/>
      <c r="J42727" s="7"/>
      <c r="K42727" s="7"/>
      <c r="N42727" s="7"/>
    </row>
    <row r="42728" spans="4:14" s="1" customFormat="1">
      <c r="D42728" s="32"/>
      <c r="G42728" s="32"/>
      <c r="I42728" s="7"/>
      <c r="J42728" s="7"/>
      <c r="K42728" s="7"/>
      <c r="N42728" s="7"/>
    </row>
    <row r="42729" spans="4:14" s="1" customFormat="1">
      <c r="D42729" s="32"/>
      <c r="G42729" s="32"/>
      <c r="I42729" s="7"/>
      <c r="J42729" s="7"/>
      <c r="K42729" s="7"/>
      <c r="N42729" s="7"/>
    </row>
    <row r="42730" spans="4:14" s="1" customFormat="1">
      <c r="D42730" s="32"/>
      <c r="G42730" s="32"/>
      <c r="I42730" s="7"/>
      <c r="J42730" s="7"/>
      <c r="K42730" s="7"/>
      <c r="N42730" s="7"/>
    </row>
    <row r="42731" spans="4:14" s="1" customFormat="1">
      <c r="D42731" s="32"/>
      <c r="G42731" s="32"/>
      <c r="I42731" s="7"/>
      <c r="J42731" s="7"/>
      <c r="K42731" s="7"/>
      <c r="N42731" s="7"/>
    </row>
    <row r="42732" spans="4:14" s="1" customFormat="1">
      <c r="D42732" s="32"/>
      <c r="G42732" s="32"/>
      <c r="I42732" s="7"/>
      <c r="J42732" s="7"/>
      <c r="K42732" s="7"/>
      <c r="N42732" s="7"/>
    </row>
    <row r="42733" spans="4:14" s="1" customFormat="1">
      <c r="D42733" s="32"/>
      <c r="G42733" s="32"/>
      <c r="I42733" s="7"/>
      <c r="J42733" s="7"/>
      <c r="K42733" s="7"/>
      <c r="N42733" s="7"/>
    </row>
    <row r="42734" spans="4:14" s="1" customFormat="1">
      <c r="D42734" s="32"/>
      <c r="G42734" s="32"/>
      <c r="I42734" s="7"/>
      <c r="J42734" s="7"/>
      <c r="K42734" s="7"/>
      <c r="N42734" s="7"/>
    </row>
    <row r="42735" spans="4:14" s="1" customFormat="1">
      <c r="D42735" s="32"/>
      <c r="G42735" s="32"/>
      <c r="I42735" s="7"/>
      <c r="J42735" s="7"/>
      <c r="K42735" s="7"/>
      <c r="N42735" s="7"/>
    </row>
    <row r="42736" spans="4:14" s="1" customFormat="1">
      <c r="D42736" s="32"/>
      <c r="G42736" s="32"/>
      <c r="I42736" s="7"/>
      <c r="J42736" s="7"/>
      <c r="K42736" s="7"/>
      <c r="N42736" s="7"/>
    </row>
    <row r="42737" spans="4:14" s="1" customFormat="1">
      <c r="D42737" s="32"/>
      <c r="G42737" s="32"/>
      <c r="I42737" s="7"/>
      <c r="J42737" s="7"/>
      <c r="K42737" s="7"/>
      <c r="N42737" s="7"/>
    </row>
    <row r="42738" spans="4:14" s="1" customFormat="1">
      <c r="D42738" s="32"/>
      <c r="G42738" s="32"/>
      <c r="I42738" s="7"/>
      <c r="J42738" s="7"/>
      <c r="K42738" s="7"/>
      <c r="N42738" s="7"/>
    </row>
    <row r="42739" spans="4:14" s="1" customFormat="1">
      <c r="D42739" s="32"/>
      <c r="G42739" s="32"/>
      <c r="I42739" s="7"/>
      <c r="J42739" s="7"/>
      <c r="K42739" s="7"/>
      <c r="N42739" s="7"/>
    </row>
    <row r="42740" spans="4:14" s="1" customFormat="1">
      <c r="D42740" s="32"/>
      <c r="G42740" s="32"/>
      <c r="I42740" s="7"/>
      <c r="J42740" s="7"/>
      <c r="K42740" s="7"/>
      <c r="N42740" s="7"/>
    </row>
    <row r="42741" spans="4:14" s="1" customFormat="1">
      <c r="D42741" s="32"/>
      <c r="G42741" s="32"/>
      <c r="I42741" s="7"/>
      <c r="J42741" s="7"/>
      <c r="K42741" s="7"/>
      <c r="N42741" s="7"/>
    </row>
    <row r="42742" spans="4:14" s="1" customFormat="1">
      <c r="D42742" s="32"/>
      <c r="G42742" s="32"/>
      <c r="I42742" s="7"/>
      <c r="J42742" s="7"/>
      <c r="K42742" s="7"/>
      <c r="N42742" s="7"/>
    </row>
    <row r="42743" spans="4:14" s="1" customFormat="1">
      <c r="D42743" s="32"/>
      <c r="G42743" s="32"/>
      <c r="I42743" s="7"/>
      <c r="J42743" s="7"/>
      <c r="K42743" s="7"/>
      <c r="N42743" s="7"/>
    </row>
    <row r="42744" spans="4:14" s="1" customFormat="1">
      <c r="D42744" s="32"/>
      <c r="G42744" s="32"/>
      <c r="I42744" s="7"/>
      <c r="J42744" s="7"/>
      <c r="K42744" s="7"/>
      <c r="N42744" s="7"/>
    </row>
    <row r="42745" spans="4:14" s="1" customFormat="1">
      <c r="D42745" s="32"/>
      <c r="G42745" s="32"/>
      <c r="I42745" s="7"/>
      <c r="J42745" s="7"/>
      <c r="K42745" s="7"/>
      <c r="N42745" s="7"/>
    </row>
    <row r="42746" spans="4:14" s="1" customFormat="1">
      <c r="D42746" s="32"/>
      <c r="G42746" s="32"/>
      <c r="I42746" s="7"/>
      <c r="J42746" s="7"/>
      <c r="K42746" s="7"/>
      <c r="N42746" s="7"/>
    </row>
    <row r="42747" spans="4:14" s="1" customFormat="1">
      <c r="D42747" s="32"/>
      <c r="G42747" s="32"/>
      <c r="I42747" s="7"/>
      <c r="J42747" s="7"/>
      <c r="K42747" s="7"/>
      <c r="N42747" s="7"/>
    </row>
    <row r="42748" spans="4:14" s="1" customFormat="1">
      <c r="D42748" s="32"/>
      <c r="G42748" s="32"/>
      <c r="I42748" s="7"/>
      <c r="J42748" s="7"/>
      <c r="K42748" s="7"/>
      <c r="N42748" s="7"/>
    </row>
    <row r="42749" spans="4:14" s="1" customFormat="1">
      <c r="D42749" s="32"/>
      <c r="G42749" s="32"/>
      <c r="I42749" s="7"/>
      <c r="J42749" s="7"/>
      <c r="K42749" s="7"/>
      <c r="N42749" s="7"/>
    </row>
    <row r="42750" spans="4:14" s="1" customFormat="1">
      <c r="D42750" s="32"/>
      <c r="G42750" s="32"/>
      <c r="I42750" s="7"/>
      <c r="J42750" s="7"/>
      <c r="K42750" s="7"/>
      <c r="N42750" s="7"/>
    </row>
    <row r="42751" spans="4:14" s="1" customFormat="1">
      <c r="D42751" s="32"/>
      <c r="G42751" s="32"/>
      <c r="I42751" s="7"/>
      <c r="J42751" s="7"/>
      <c r="K42751" s="7"/>
      <c r="N42751" s="7"/>
    </row>
    <row r="42752" spans="4:14" s="1" customFormat="1">
      <c r="D42752" s="32"/>
      <c r="G42752" s="32"/>
      <c r="I42752" s="7"/>
      <c r="J42752" s="7"/>
      <c r="K42752" s="7"/>
      <c r="N42752" s="7"/>
    </row>
    <row r="42753" spans="4:14" s="1" customFormat="1">
      <c r="D42753" s="32"/>
      <c r="G42753" s="32"/>
      <c r="I42753" s="7"/>
      <c r="J42753" s="7"/>
      <c r="K42753" s="7"/>
      <c r="N42753" s="7"/>
    </row>
    <row r="42754" spans="4:14" s="1" customFormat="1">
      <c r="D42754" s="32"/>
      <c r="G42754" s="32"/>
      <c r="I42754" s="7"/>
      <c r="J42754" s="7"/>
      <c r="K42754" s="7"/>
      <c r="N42754" s="7"/>
    </row>
    <row r="42755" spans="4:14" s="1" customFormat="1">
      <c r="D42755" s="32"/>
      <c r="G42755" s="32"/>
      <c r="I42755" s="7"/>
      <c r="J42755" s="7"/>
      <c r="K42755" s="7"/>
      <c r="N42755" s="7"/>
    </row>
    <row r="42756" spans="4:14" s="1" customFormat="1">
      <c r="D42756" s="32"/>
      <c r="G42756" s="32"/>
      <c r="I42756" s="7"/>
      <c r="J42756" s="7"/>
      <c r="K42756" s="7"/>
      <c r="N42756" s="7"/>
    </row>
    <row r="42757" spans="4:14" s="1" customFormat="1">
      <c r="D42757" s="32"/>
      <c r="G42757" s="32"/>
      <c r="I42757" s="7"/>
      <c r="J42757" s="7"/>
      <c r="K42757" s="7"/>
      <c r="N42757" s="7"/>
    </row>
    <row r="42758" spans="4:14" s="1" customFormat="1">
      <c r="D42758" s="32"/>
      <c r="G42758" s="32"/>
      <c r="I42758" s="7"/>
      <c r="J42758" s="7"/>
      <c r="K42758" s="7"/>
      <c r="N42758" s="7"/>
    </row>
    <row r="42759" spans="4:14" s="1" customFormat="1">
      <c r="D42759" s="32"/>
      <c r="G42759" s="32"/>
      <c r="I42759" s="7"/>
      <c r="J42759" s="7"/>
      <c r="K42759" s="7"/>
      <c r="N42759" s="7"/>
    </row>
    <row r="42760" spans="4:14" s="1" customFormat="1">
      <c r="D42760" s="32"/>
      <c r="G42760" s="32"/>
      <c r="I42760" s="7"/>
      <c r="J42760" s="7"/>
      <c r="K42760" s="7"/>
      <c r="N42760" s="7"/>
    </row>
    <row r="42761" spans="4:14" s="1" customFormat="1">
      <c r="D42761" s="32"/>
      <c r="G42761" s="32"/>
      <c r="I42761" s="7"/>
      <c r="J42761" s="7"/>
      <c r="K42761" s="7"/>
      <c r="N42761" s="7"/>
    </row>
    <row r="42762" spans="4:14" s="1" customFormat="1">
      <c r="D42762" s="32"/>
      <c r="G42762" s="32"/>
      <c r="I42762" s="7"/>
      <c r="J42762" s="7"/>
      <c r="K42762" s="7"/>
      <c r="N42762" s="7"/>
    </row>
    <row r="42763" spans="4:14" s="1" customFormat="1">
      <c r="D42763" s="32"/>
      <c r="G42763" s="32"/>
      <c r="I42763" s="7"/>
      <c r="J42763" s="7"/>
      <c r="K42763" s="7"/>
      <c r="N42763" s="7"/>
    </row>
    <row r="42764" spans="4:14" s="1" customFormat="1">
      <c r="D42764" s="32"/>
      <c r="G42764" s="32"/>
      <c r="I42764" s="7"/>
      <c r="J42764" s="7"/>
      <c r="K42764" s="7"/>
      <c r="N42764" s="7"/>
    </row>
    <row r="42765" spans="4:14" s="1" customFormat="1">
      <c r="D42765" s="32"/>
      <c r="G42765" s="32"/>
      <c r="I42765" s="7"/>
      <c r="J42765" s="7"/>
      <c r="K42765" s="7"/>
      <c r="N42765" s="7"/>
    </row>
    <row r="42766" spans="4:14" s="1" customFormat="1">
      <c r="D42766" s="32"/>
      <c r="G42766" s="32"/>
      <c r="I42766" s="7"/>
      <c r="J42766" s="7"/>
      <c r="K42766" s="7"/>
      <c r="N42766" s="7"/>
    </row>
    <row r="42767" spans="4:14" s="1" customFormat="1">
      <c r="D42767" s="32"/>
      <c r="G42767" s="32"/>
      <c r="I42767" s="7"/>
      <c r="J42767" s="7"/>
      <c r="K42767" s="7"/>
      <c r="N42767" s="7"/>
    </row>
    <row r="42768" spans="4:14" s="1" customFormat="1">
      <c r="D42768" s="32"/>
      <c r="G42768" s="32"/>
      <c r="I42768" s="7"/>
      <c r="J42768" s="7"/>
      <c r="K42768" s="7"/>
      <c r="N42768" s="7"/>
    </row>
    <row r="42769" spans="4:14" s="1" customFormat="1">
      <c r="D42769" s="32"/>
      <c r="G42769" s="32"/>
      <c r="I42769" s="7"/>
      <c r="J42769" s="7"/>
      <c r="K42769" s="7"/>
      <c r="N42769" s="7"/>
    </row>
    <row r="42770" spans="4:14" s="1" customFormat="1">
      <c r="D42770" s="32"/>
      <c r="G42770" s="32"/>
      <c r="I42770" s="7"/>
      <c r="J42770" s="7"/>
      <c r="K42770" s="7"/>
      <c r="N42770" s="7"/>
    </row>
    <row r="42771" spans="4:14" s="1" customFormat="1">
      <c r="D42771" s="32"/>
      <c r="G42771" s="32"/>
      <c r="I42771" s="7"/>
      <c r="J42771" s="7"/>
      <c r="K42771" s="7"/>
      <c r="N42771" s="7"/>
    </row>
    <row r="42772" spans="4:14" s="1" customFormat="1">
      <c r="D42772" s="32"/>
      <c r="G42772" s="32"/>
      <c r="I42772" s="7"/>
      <c r="J42772" s="7"/>
      <c r="K42772" s="7"/>
      <c r="N42772" s="7"/>
    </row>
    <row r="42773" spans="4:14" s="1" customFormat="1">
      <c r="D42773" s="32"/>
      <c r="G42773" s="32"/>
      <c r="I42773" s="7"/>
      <c r="J42773" s="7"/>
      <c r="K42773" s="7"/>
      <c r="N42773" s="7"/>
    </row>
    <row r="42774" spans="4:14" s="1" customFormat="1">
      <c r="D42774" s="32"/>
      <c r="G42774" s="32"/>
      <c r="I42774" s="7"/>
      <c r="J42774" s="7"/>
      <c r="K42774" s="7"/>
      <c r="N42774" s="7"/>
    </row>
    <row r="42775" spans="4:14" s="1" customFormat="1">
      <c r="D42775" s="32"/>
      <c r="G42775" s="32"/>
      <c r="I42775" s="7"/>
      <c r="J42775" s="7"/>
      <c r="K42775" s="7"/>
      <c r="N42775" s="7"/>
    </row>
    <row r="42776" spans="4:14" s="1" customFormat="1">
      <c r="D42776" s="32"/>
      <c r="G42776" s="32"/>
      <c r="I42776" s="7"/>
      <c r="J42776" s="7"/>
      <c r="K42776" s="7"/>
      <c r="N42776" s="7"/>
    </row>
    <row r="42777" spans="4:14" s="1" customFormat="1">
      <c r="D42777" s="32"/>
      <c r="G42777" s="32"/>
      <c r="I42777" s="7"/>
      <c r="J42777" s="7"/>
      <c r="K42777" s="7"/>
      <c r="N42777" s="7"/>
    </row>
    <row r="42778" spans="4:14" s="1" customFormat="1">
      <c r="D42778" s="32"/>
      <c r="G42778" s="32"/>
      <c r="I42778" s="7"/>
      <c r="J42778" s="7"/>
      <c r="K42778" s="7"/>
      <c r="N42778" s="7"/>
    </row>
    <row r="42779" spans="4:14" s="1" customFormat="1">
      <c r="D42779" s="32"/>
      <c r="G42779" s="32"/>
      <c r="I42779" s="7"/>
      <c r="J42779" s="7"/>
      <c r="K42779" s="7"/>
      <c r="N42779" s="7"/>
    </row>
    <row r="42780" spans="4:14" s="1" customFormat="1">
      <c r="D42780" s="32"/>
      <c r="G42780" s="32"/>
      <c r="I42780" s="7"/>
      <c r="J42780" s="7"/>
      <c r="K42780" s="7"/>
      <c r="N42780" s="7"/>
    </row>
    <row r="42781" spans="4:14" s="1" customFormat="1">
      <c r="D42781" s="32"/>
      <c r="G42781" s="32"/>
      <c r="I42781" s="7"/>
      <c r="J42781" s="7"/>
      <c r="K42781" s="7"/>
      <c r="N42781" s="7"/>
    </row>
    <row r="42782" spans="4:14" s="1" customFormat="1">
      <c r="D42782" s="32"/>
      <c r="G42782" s="32"/>
      <c r="I42782" s="7"/>
      <c r="J42782" s="7"/>
      <c r="K42782" s="7"/>
      <c r="N42782" s="7"/>
    </row>
    <row r="42783" spans="4:14" s="1" customFormat="1">
      <c r="D42783" s="32"/>
      <c r="G42783" s="32"/>
      <c r="I42783" s="7"/>
      <c r="J42783" s="7"/>
      <c r="K42783" s="7"/>
      <c r="N42783" s="7"/>
    </row>
    <row r="42784" spans="4:14" s="1" customFormat="1">
      <c r="D42784" s="32"/>
      <c r="G42784" s="32"/>
      <c r="I42784" s="7"/>
      <c r="J42784" s="7"/>
      <c r="K42784" s="7"/>
      <c r="N42784" s="7"/>
    </row>
    <row r="42785" spans="4:14" s="1" customFormat="1">
      <c r="D42785" s="32"/>
      <c r="G42785" s="32"/>
      <c r="I42785" s="7"/>
      <c r="J42785" s="7"/>
      <c r="K42785" s="7"/>
      <c r="N42785" s="7"/>
    </row>
    <row r="42786" spans="4:14" s="1" customFormat="1">
      <c r="D42786" s="32"/>
      <c r="G42786" s="32"/>
      <c r="I42786" s="7"/>
      <c r="J42786" s="7"/>
      <c r="K42786" s="7"/>
      <c r="N42786" s="7"/>
    </row>
    <row r="42787" spans="4:14" s="1" customFormat="1">
      <c r="D42787" s="32"/>
      <c r="G42787" s="32"/>
      <c r="I42787" s="7"/>
      <c r="J42787" s="7"/>
      <c r="K42787" s="7"/>
      <c r="N42787" s="7"/>
    </row>
    <row r="42788" spans="4:14" s="1" customFormat="1">
      <c r="D42788" s="32"/>
      <c r="G42788" s="32"/>
      <c r="I42788" s="7"/>
      <c r="J42788" s="7"/>
      <c r="K42788" s="7"/>
      <c r="N42788" s="7"/>
    </row>
    <row r="42789" spans="4:14" s="1" customFormat="1">
      <c r="D42789" s="32"/>
      <c r="G42789" s="32"/>
      <c r="I42789" s="7"/>
      <c r="J42789" s="7"/>
      <c r="K42789" s="7"/>
      <c r="N42789" s="7"/>
    </row>
    <row r="42790" spans="4:14" s="1" customFormat="1">
      <c r="D42790" s="32"/>
      <c r="G42790" s="32"/>
      <c r="I42790" s="7"/>
      <c r="J42790" s="7"/>
      <c r="K42790" s="7"/>
      <c r="N42790" s="7"/>
    </row>
    <row r="42791" spans="4:14" s="1" customFormat="1">
      <c r="D42791" s="32"/>
      <c r="G42791" s="32"/>
      <c r="I42791" s="7"/>
      <c r="J42791" s="7"/>
      <c r="K42791" s="7"/>
      <c r="N42791" s="7"/>
    </row>
    <row r="42792" spans="4:14" s="1" customFormat="1">
      <c r="D42792" s="32"/>
      <c r="G42792" s="32"/>
      <c r="I42792" s="7"/>
      <c r="J42792" s="7"/>
      <c r="K42792" s="7"/>
      <c r="N42792" s="7"/>
    </row>
    <row r="42793" spans="4:14" s="1" customFormat="1">
      <c r="D42793" s="32"/>
      <c r="G42793" s="32"/>
      <c r="I42793" s="7"/>
      <c r="J42793" s="7"/>
      <c r="K42793" s="7"/>
      <c r="N42793" s="7"/>
    </row>
    <row r="42794" spans="4:14" s="1" customFormat="1">
      <c r="D42794" s="32"/>
      <c r="G42794" s="32"/>
      <c r="I42794" s="7"/>
      <c r="J42794" s="7"/>
      <c r="K42794" s="7"/>
      <c r="N42794" s="7"/>
    </row>
    <row r="42795" spans="4:14" s="1" customFormat="1">
      <c r="D42795" s="32"/>
      <c r="G42795" s="32"/>
      <c r="I42795" s="7"/>
      <c r="J42795" s="7"/>
      <c r="K42795" s="7"/>
      <c r="N42795" s="7"/>
    </row>
    <row r="42796" spans="4:14" s="1" customFormat="1">
      <c r="D42796" s="32"/>
      <c r="G42796" s="32"/>
      <c r="I42796" s="7"/>
      <c r="J42796" s="7"/>
      <c r="K42796" s="7"/>
      <c r="N42796" s="7"/>
    </row>
    <row r="42797" spans="4:14" s="1" customFormat="1">
      <c r="D42797" s="32"/>
      <c r="G42797" s="32"/>
      <c r="I42797" s="7"/>
      <c r="J42797" s="7"/>
      <c r="K42797" s="7"/>
      <c r="N42797" s="7"/>
    </row>
    <row r="42798" spans="4:14" s="1" customFormat="1">
      <c r="D42798" s="32"/>
      <c r="G42798" s="32"/>
      <c r="I42798" s="7"/>
      <c r="J42798" s="7"/>
      <c r="K42798" s="7"/>
      <c r="N42798" s="7"/>
    </row>
    <row r="42799" spans="4:14" s="1" customFormat="1">
      <c r="D42799" s="32"/>
      <c r="G42799" s="32"/>
      <c r="I42799" s="7"/>
      <c r="J42799" s="7"/>
      <c r="K42799" s="7"/>
      <c r="N42799" s="7"/>
    </row>
    <row r="42800" spans="4:14" s="1" customFormat="1">
      <c r="D42800" s="32"/>
      <c r="G42800" s="32"/>
      <c r="I42800" s="7"/>
      <c r="J42800" s="7"/>
      <c r="K42800" s="7"/>
      <c r="N42800" s="7"/>
    </row>
    <row r="42801" spans="4:14" s="1" customFormat="1">
      <c r="D42801" s="32"/>
      <c r="G42801" s="32"/>
      <c r="I42801" s="7"/>
      <c r="J42801" s="7"/>
      <c r="K42801" s="7"/>
      <c r="N42801" s="7"/>
    </row>
    <row r="42802" spans="4:14" s="1" customFormat="1">
      <c r="D42802" s="32"/>
      <c r="G42802" s="32"/>
      <c r="I42802" s="7"/>
      <c r="J42802" s="7"/>
      <c r="K42802" s="7"/>
      <c r="N42802" s="7"/>
    </row>
    <row r="42803" spans="4:14" s="1" customFormat="1">
      <c r="D42803" s="32"/>
      <c r="G42803" s="32"/>
      <c r="I42803" s="7"/>
      <c r="J42803" s="7"/>
      <c r="K42803" s="7"/>
      <c r="N42803" s="7"/>
    </row>
    <row r="42804" spans="4:14" s="1" customFormat="1">
      <c r="D42804" s="32"/>
      <c r="G42804" s="32"/>
      <c r="I42804" s="7"/>
      <c r="J42804" s="7"/>
      <c r="K42804" s="7"/>
      <c r="N42804" s="7"/>
    </row>
    <row r="42805" spans="4:14" s="1" customFormat="1">
      <c r="D42805" s="32"/>
      <c r="G42805" s="32"/>
      <c r="I42805" s="7"/>
      <c r="J42805" s="7"/>
      <c r="K42805" s="7"/>
      <c r="N42805" s="7"/>
    </row>
    <row r="42806" spans="4:14" s="1" customFormat="1">
      <c r="D42806" s="32"/>
      <c r="G42806" s="32"/>
      <c r="I42806" s="7"/>
      <c r="J42806" s="7"/>
      <c r="K42806" s="7"/>
      <c r="N42806" s="7"/>
    </row>
    <row r="42807" spans="4:14" s="1" customFormat="1">
      <c r="D42807" s="32"/>
      <c r="G42807" s="32"/>
      <c r="I42807" s="7"/>
      <c r="J42807" s="7"/>
      <c r="K42807" s="7"/>
      <c r="N42807" s="7"/>
    </row>
    <row r="42808" spans="4:14" s="1" customFormat="1">
      <c r="D42808" s="32"/>
      <c r="G42808" s="32"/>
      <c r="I42808" s="7"/>
      <c r="J42808" s="7"/>
      <c r="K42808" s="7"/>
      <c r="N42808" s="7"/>
    </row>
    <row r="42809" spans="4:14" s="1" customFormat="1">
      <c r="D42809" s="32"/>
      <c r="G42809" s="32"/>
      <c r="I42809" s="7"/>
      <c r="J42809" s="7"/>
      <c r="K42809" s="7"/>
      <c r="N42809" s="7"/>
    </row>
    <row r="42810" spans="4:14" s="1" customFormat="1">
      <c r="D42810" s="32"/>
      <c r="G42810" s="32"/>
      <c r="I42810" s="7"/>
      <c r="J42810" s="7"/>
      <c r="K42810" s="7"/>
      <c r="N42810" s="7"/>
    </row>
    <row r="42811" spans="4:14" s="1" customFormat="1">
      <c r="D42811" s="32"/>
      <c r="G42811" s="32"/>
      <c r="I42811" s="7"/>
      <c r="J42811" s="7"/>
      <c r="K42811" s="7"/>
      <c r="N42811" s="7"/>
    </row>
    <row r="42812" spans="4:14" s="1" customFormat="1">
      <c r="D42812" s="32"/>
      <c r="G42812" s="32"/>
      <c r="I42812" s="7"/>
      <c r="J42812" s="7"/>
      <c r="K42812" s="7"/>
      <c r="N42812" s="7"/>
    </row>
    <row r="42813" spans="4:14" s="1" customFormat="1">
      <c r="D42813" s="32"/>
      <c r="G42813" s="32"/>
      <c r="I42813" s="7"/>
      <c r="J42813" s="7"/>
      <c r="K42813" s="7"/>
      <c r="N42813" s="7"/>
    </row>
    <row r="42814" spans="4:14" s="1" customFormat="1">
      <c r="D42814" s="32"/>
      <c r="G42814" s="32"/>
      <c r="I42814" s="7"/>
      <c r="J42814" s="7"/>
      <c r="K42814" s="7"/>
      <c r="N42814" s="7"/>
    </row>
    <row r="42815" spans="4:14" s="1" customFormat="1">
      <c r="D42815" s="32"/>
      <c r="G42815" s="32"/>
      <c r="I42815" s="7"/>
      <c r="J42815" s="7"/>
      <c r="K42815" s="7"/>
      <c r="N42815" s="7"/>
    </row>
    <row r="42816" spans="4:14" s="1" customFormat="1">
      <c r="D42816" s="32"/>
      <c r="G42816" s="32"/>
      <c r="I42816" s="7"/>
      <c r="J42816" s="7"/>
      <c r="K42816" s="7"/>
      <c r="N42816" s="7"/>
    </row>
    <row r="42817" spans="4:14" s="1" customFormat="1">
      <c r="D42817" s="32"/>
      <c r="G42817" s="32"/>
      <c r="I42817" s="7"/>
      <c r="J42817" s="7"/>
      <c r="K42817" s="7"/>
      <c r="N42817" s="7"/>
    </row>
    <row r="42818" spans="4:14" s="1" customFormat="1">
      <c r="D42818" s="32"/>
      <c r="G42818" s="32"/>
      <c r="I42818" s="7"/>
      <c r="J42818" s="7"/>
      <c r="K42818" s="7"/>
      <c r="N42818" s="7"/>
    </row>
    <row r="42819" spans="4:14" s="1" customFormat="1">
      <c r="D42819" s="32"/>
      <c r="G42819" s="32"/>
      <c r="I42819" s="7"/>
      <c r="J42819" s="7"/>
      <c r="K42819" s="7"/>
      <c r="N42819" s="7"/>
    </row>
    <row r="42820" spans="4:14" s="1" customFormat="1">
      <c r="D42820" s="32"/>
      <c r="G42820" s="32"/>
      <c r="I42820" s="7"/>
      <c r="J42820" s="7"/>
      <c r="K42820" s="7"/>
      <c r="N42820" s="7"/>
    </row>
    <row r="42821" spans="4:14" s="1" customFormat="1">
      <c r="D42821" s="32"/>
      <c r="G42821" s="32"/>
      <c r="I42821" s="7"/>
      <c r="J42821" s="7"/>
      <c r="K42821" s="7"/>
      <c r="N42821" s="7"/>
    </row>
    <row r="42822" spans="4:14" s="1" customFormat="1">
      <c r="D42822" s="32"/>
      <c r="G42822" s="32"/>
      <c r="I42822" s="7"/>
      <c r="J42822" s="7"/>
      <c r="K42822" s="7"/>
      <c r="N42822" s="7"/>
    </row>
    <row r="42823" spans="4:14" s="1" customFormat="1">
      <c r="D42823" s="32"/>
      <c r="G42823" s="32"/>
      <c r="I42823" s="7"/>
      <c r="J42823" s="7"/>
      <c r="K42823" s="7"/>
      <c r="N42823" s="7"/>
    </row>
    <row r="42824" spans="4:14" s="1" customFormat="1">
      <c r="D42824" s="32"/>
      <c r="G42824" s="32"/>
      <c r="I42824" s="7"/>
      <c r="J42824" s="7"/>
      <c r="K42824" s="7"/>
      <c r="N42824" s="7"/>
    </row>
    <row r="42825" spans="4:14" s="1" customFormat="1">
      <c r="D42825" s="32"/>
      <c r="G42825" s="32"/>
      <c r="I42825" s="7"/>
      <c r="J42825" s="7"/>
      <c r="K42825" s="7"/>
      <c r="N42825" s="7"/>
    </row>
    <row r="42826" spans="4:14" s="1" customFormat="1">
      <c r="D42826" s="32"/>
      <c r="G42826" s="32"/>
      <c r="I42826" s="7"/>
      <c r="J42826" s="7"/>
      <c r="K42826" s="7"/>
      <c r="N42826" s="7"/>
    </row>
    <row r="42827" spans="4:14" s="1" customFormat="1">
      <c r="D42827" s="32"/>
      <c r="G42827" s="32"/>
      <c r="I42827" s="7"/>
      <c r="J42827" s="7"/>
      <c r="K42827" s="7"/>
      <c r="N42827" s="7"/>
    </row>
    <row r="42828" spans="4:14" s="1" customFormat="1">
      <c r="D42828" s="32"/>
      <c r="G42828" s="32"/>
      <c r="I42828" s="7"/>
      <c r="J42828" s="7"/>
      <c r="K42828" s="7"/>
      <c r="N42828" s="7"/>
    </row>
    <row r="42829" spans="4:14" s="1" customFormat="1">
      <c r="D42829" s="32"/>
      <c r="G42829" s="32"/>
      <c r="I42829" s="7"/>
      <c r="J42829" s="7"/>
      <c r="K42829" s="7"/>
      <c r="N42829" s="7"/>
    </row>
    <row r="42830" spans="4:14" s="1" customFormat="1">
      <c r="D42830" s="32"/>
      <c r="G42830" s="32"/>
      <c r="I42830" s="7"/>
      <c r="J42830" s="7"/>
      <c r="K42830" s="7"/>
      <c r="N42830" s="7"/>
    </row>
    <row r="42831" spans="4:14" s="1" customFormat="1">
      <c r="D42831" s="32"/>
      <c r="G42831" s="32"/>
      <c r="I42831" s="7"/>
      <c r="J42831" s="7"/>
      <c r="K42831" s="7"/>
      <c r="N42831" s="7"/>
    </row>
    <row r="42832" spans="4:14" s="1" customFormat="1">
      <c r="D42832" s="32"/>
      <c r="G42832" s="32"/>
      <c r="I42832" s="7"/>
      <c r="J42832" s="7"/>
      <c r="K42832" s="7"/>
      <c r="N42832" s="7"/>
    </row>
    <row r="42833" spans="4:14" s="1" customFormat="1">
      <c r="D42833" s="32"/>
      <c r="G42833" s="32"/>
      <c r="I42833" s="7"/>
      <c r="J42833" s="7"/>
      <c r="K42833" s="7"/>
      <c r="N42833" s="7"/>
    </row>
    <row r="42834" spans="4:14" s="1" customFormat="1">
      <c r="D42834" s="32"/>
      <c r="G42834" s="32"/>
      <c r="I42834" s="7"/>
      <c r="J42834" s="7"/>
      <c r="K42834" s="7"/>
      <c r="N42834" s="7"/>
    </row>
    <row r="42835" spans="4:14" s="1" customFormat="1">
      <c r="D42835" s="32"/>
      <c r="G42835" s="32"/>
      <c r="I42835" s="7"/>
      <c r="J42835" s="7"/>
      <c r="K42835" s="7"/>
      <c r="N42835" s="7"/>
    </row>
    <row r="42836" spans="4:14" s="1" customFormat="1">
      <c r="D42836" s="32"/>
      <c r="G42836" s="32"/>
      <c r="I42836" s="7"/>
      <c r="J42836" s="7"/>
      <c r="K42836" s="7"/>
      <c r="N42836" s="7"/>
    </row>
    <row r="42837" spans="4:14" s="1" customFormat="1">
      <c r="D42837" s="32"/>
      <c r="G42837" s="32"/>
      <c r="I42837" s="7"/>
      <c r="J42837" s="7"/>
      <c r="K42837" s="7"/>
      <c r="N42837" s="7"/>
    </row>
    <row r="42838" spans="4:14" s="1" customFormat="1">
      <c r="D42838" s="32"/>
      <c r="G42838" s="32"/>
      <c r="I42838" s="7"/>
      <c r="J42838" s="7"/>
      <c r="K42838" s="7"/>
      <c r="N42838" s="7"/>
    </row>
    <row r="42839" spans="4:14" s="1" customFormat="1">
      <c r="D42839" s="32"/>
      <c r="G42839" s="32"/>
      <c r="I42839" s="7"/>
      <c r="J42839" s="7"/>
      <c r="K42839" s="7"/>
      <c r="N42839" s="7"/>
    </row>
    <row r="42840" spans="4:14" s="1" customFormat="1">
      <c r="D42840" s="32"/>
      <c r="G42840" s="32"/>
      <c r="I42840" s="7"/>
      <c r="J42840" s="7"/>
      <c r="K42840" s="7"/>
      <c r="N42840" s="7"/>
    </row>
    <row r="42841" spans="4:14" s="1" customFormat="1">
      <c r="D42841" s="32"/>
      <c r="G42841" s="32"/>
      <c r="I42841" s="7"/>
      <c r="J42841" s="7"/>
      <c r="K42841" s="7"/>
      <c r="N42841" s="7"/>
    </row>
    <row r="42842" spans="4:14" s="1" customFormat="1">
      <c r="D42842" s="32"/>
      <c r="G42842" s="32"/>
      <c r="I42842" s="7"/>
      <c r="J42842" s="7"/>
      <c r="K42842" s="7"/>
      <c r="N42842" s="7"/>
    </row>
    <row r="42843" spans="4:14" s="1" customFormat="1">
      <c r="D42843" s="32"/>
      <c r="G42843" s="32"/>
      <c r="I42843" s="7"/>
      <c r="J42843" s="7"/>
      <c r="K42843" s="7"/>
      <c r="N42843" s="7"/>
    </row>
    <row r="42844" spans="4:14" s="1" customFormat="1">
      <c r="D42844" s="32"/>
      <c r="G42844" s="32"/>
      <c r="I42844" s="7"/>
      <c r="J42844" s="7"/>
      <c r="K42844" s="7"/>
      <c r="N42844" s="7"/>
    </row>
    <row r="42845" spans="4:14" s="1" customFormat="1">
      <c r="D42845" s="32"/>
      <c r="G42845" s="32"/>
      <c r="I42845" s="7"/>
      <c r="J42845" s="7"/>
      <c r="K42845" s="7"/>
      <c r="N42845" s="7"/>
    </row>
    <row r="42846" spans="4:14" s="1" customFormat="1">
      <c r="D42846" s="32"/>
      <c r="G42846" s="32"/>
      <c r="I42846" s="7"/>
      <c r="J42846" s="7"/>
      <c r="K42846" s="7"/>
      <c r="N42846" s="7"/>
    </row>
    <row r="42847" spans="4:14" s="1" customFormat="1">
      <c r="D42847" s="32"/>
      <c r="G42847" s="32"/>
      <c r="I42847" s="7"/>
      <c r="J42847" s="7"/>
      <c r="K42847" s="7"/>
      <c r="N42847" s="7"/>
    </row>
    <row r="42848" spans="4:14" s="1" customFormat="1">
      <c r="D42848" s="32"/>
      <c r="G42848" s="32"/>
      <c r="I42848" s="7"/>
      <c r="J42848" s="7"/>
      <c r="K42848" s="7"/>
      <c r="N42848" s="7"/>
    </row>
    <row r="42849" spans="4:14" s="1" customFormat="1">
      <c r="D42849" s="32"/>
      <c r="G42849" s="32"/>
      <c r="I42849" s="7"/>
      <c r="J42849" s="7"/>
      <c r="K42849" s="7"/>
      <c r="N42849" s="7"/>
    </row>
    <row r="42850" spans="4:14" s="1" customFormat="1">
      <c r="D42850" s="32"/>
      <c r="G42850" s="32"/>
      <c r="I42850" s="7"/>
      <c r="J42850" s="7"/>
      <c r="K42850" s="7"/>
      <c r="N42850" s="7"/>
    </row>
    <row r="42851" spans="4:14" s="1" customFormat="1">
      <c r="D42851" s="32"/>
      <c r="G42851" s="32"/>
      <c r="I42851" s="7"/>
      <c r="J42851" s="7"/>
      <c r="K42851" s="7"/>
      <c r="N42851" s="7"/>
    </row>
    <row r="42852" spans="4:14" s="1" customFormat="1">
      <c r="D42852" s="32"/>
      <c r="G42852" s="32"/>
      <c r="I42852" s="7"/>
      <c r="J42852" s="7"/>
      <c r="K42852" s="7"/>
      <c r="N42852" s="7"/>
    </row>
    <row r="42853" spans="4:14" s="1" customFormat="1">
      <c r="D42853" s="32"/>
      <c r="G42853" s="32"/>
      <c r="I42853" s="7"/>
      <c r="J42853" s="7"/>
      <c r="K42853" s="7"/>
      <c r="N42853" s="7"/>
    </row>
    <row r="42854" spans="4:14" s="1" customFormat="1">
      <c r="D42854" s="32"/>
      <c r="G42854" s="32"/>
      <c r="I42854" s="7"/>
      <c r="J42854" s="7"/>
      <c r="K42854" s="7"/>
      <c r="N42854" s="7"/>
    </row>
    <row r="42855" spans="4:14" s="1" customFormat="1">
      <c r="D42855" s="32"/>
      <c r="G42855" s="32"/>
      <c r="I42855" s="7"/>
      <c r="J42855" s="7"/>
      <c r="K42855" s="7"/>
      <c r="N42855" s="7"/>
    </row>
    <row r="42856" spans="4:14" s="1" customFormat="1">
      <c r="D42856" s="32"/>
      <c r="G42856" s="32"/>
      <c r="I42856" s="7"/>
      <c r="J42856" s="7"/>
      <c r="K42856" s="7"/>
      <c r="N42856" s="7"/>
    </row>
    <row r="42857" spans="4:14" s="1" customFormat="1">
      <c r="D42857" s="32"/>
      <c r="G42857" s="32"/>
      <c r="I42857" s="7"/>
      <c r="J42857" s="7"/>
      <c r="K42857" s="7"/>
      <c r="N42857" s="7"/>
    </row>
    <row r="42858" spans="4:14" s="1" customFormat="1">
      <c r="D42858" s="32"/>
      <c r="G42858" s="32"/>
      <c r="I42858" s="7"/>
      <c r="J42858" s="7"/>
      <c r="K42858" s="7"/>
      <c r="N42858" s="7"/>
    </row>
    <row r="42859" spans="4:14" s="1" customFormat="1">
      <c r="D42859" s="32"/>
      <c r="G42859" s="32"/>
      <c r="I42859" s="7"/>
      <c r="J42859" s="7"/>
      <c r="K42859" s="7"/>
      <c r="N42859" s="7"/>
    </row>
    <row r="42860" spans="4:14" s="1" customFormat="1">
      <c r="D42860" s="32"/>
      <c r="G42860" s="32"/>
      <c r="I42860" s="7"/>
      <c r="J42860" s="7"/>
      <c r="K42860" s="7"/>
      <c r="N42860" s="7"/>
    </row>
    <row r="42861" spans="4:14" s="1" customFormat="1">
      <c r="D42861" s="32"/>
      <c r="G42861" s="32"/>
      <c r="I42861" s="7"/>
      <c r="J42861" s="7"/>
      <c r="K42861" s="7"/>
      <c r="N42861" s="7"/>
    </row>
    <row r="42862" spans="4:14" s="1" customFormat="1">
      <c r="D42862" s="32"/>
      <c r="G42862" s="32"/>
      <c r="I42862" s="7"/>
      <c r="J42862" s="7"/>
      <c r="K42862" s="7"/>
      <c r="N42862" s="7"/>
    </row>
    <row r="42863" spans="4:14" s="1" customFormat="1">
      <c r="D42863" s="32"/>
      <c r="G42863" s="32"/>
      <c r="I42863" s="7"/>
      <c r="J42863" s="7"/>
      <c r="K42863" s="7"/>
      <c r="N42863" s="7"/>
    </row>
    <row r="42864" spans="4:14" s="1" customFormat="1">
      <c r="D42864" s="32"/>
      <c r="G42864" s="32"/>
      <c r="I42864" s="7"/>
      <c r="J42864" s="7"/>
      <c r="K42864" s="7"/>
      <c r="N42864" s="7"/>
    </row>
    <row r="42865" spans="4:14" s="1" customFormat="1">
      <c r="D42865" s="32"/>
      <c r="G42865" s="32"/>
      <c r="I42865" s="7"/>
      <c r="J42865" s="7"/>
      <c r="K42865" s="7"/>
      <c r="N42865" s="7"/>
    </row>
    <row r="42866" spans="4:14" s="1" customFormat="1">
      <c r="D42866" s="32"/>
      <c r="G42866" s="32"/>
      <c r="I42866" s="7"/>
      <c r="J42866" s="7"/>
      <c r="K42866" s="7"/>
      <c r="N42866" s="7"/>
    </row>
    <row r="42867" spans="4:14" s="1" customFormat="1">
      <c r="D42867" s="32"/>
      <c r="G42867" s="32"/>
      <c r="I42867" s="7"/>
      <c r="J42867" s="7"/>
      <c r="K42867" s="7"/>
      <c r="N42867" s="7"/>
    </row>
    <row r="42868" spans="4:14" s="1" customFormat="1">
      <c r="D42868" s="32"/>
      <c r="G42868" s="32"/>
      <c r="I42868" s="7"/>
      <c r="J42868" s="7"/>
      <c r="K42868" s="7"/>
      <c r="N42868" s="7"/>
    </row>
    <row r="42869" spans="4:14" s="1" customFormat="1">
      <c r="D42869" s="32"/>
      <c r="G42869" s="32"/>
      <c r="I42869" s="7"/>
      <c r="J42869" s="7"/>
      <c r="K42869" s="7"/>
      <c r="N42869" s="7"/>
    </row>
    <row r="42870" spans="4:14" s="1" customFormat="1">
      <c r="D42870" s="32"/>
      <c r="G42870" s="32"/>
      <c r="I42870" s="7"/>
      <c r="J42870" s="7"/>
      <c r="K42870" s="7"/>
      <c r="N42870" s="7"/>
    </row>
    <row r="42871" spans="4:14" s="1" customFormat="1">
      <c r="D42871" s="32"/>
      <c r="G42871" s="32"/>
      <c r="I42871" s="7"/>
      <c r="J42871" s="7"/>
      <c r="K42871" s="7"/>
      <c r="N42871" s="7"/>
    </row>
    <row r="42872" spans="4:14" s="1" customFormat="1">
      <c r="D42872" s="32"/>
      <c r="G42872" s="32"/>
      <c r="I42872" s="7"/>
      <c r="J42872" s="7"/>
      <c r="K42872" s="7"/>
      <c r="N42872" s="7"/>
    </row>
    <row r="42873" spans="4:14" s="1" customFormat="1">
      <c r="D42873" s="32"/>
      <c r="G42873" s="32"/>
      <c r="I42873" s="7"/>
      <c r="J42873" s="7"/>
      <c r="K42873" s="7"/>
      <c r="N42873" s="7"/>
    </row>
    <row r="42874" spans="4:14" s="1" customFormat="1">
      <c r="D42874" s="32"/>
      <c r="G42874" s="32"/>
      <c r="I42874" s="7"/>
      <c r="J42874" s="7"/>
      <c r="K42874" s="7"/>
      <c r="N42874" s="7"/>
    </row>
    <row r="42875" spans="4:14" s="1" customFormat="1">
      <c r="D42875" s="32"/>
      <c r="G42875" s="32"/>
      <c r="I42875" s="7"/>
      <c r="J42875" s="7"/>
      <c r="K42875" s="7"/>
      <c r="N42875" s="7"/>
    </row>
    <row r="42876" spans="4:14" s="1" customFormat="1">
      <c r="D42876" s="32"/>
      <c r="G42876" s="32"/>
      <c r="I42876" s="7"/>
      <c r="J42876" s="7"/>
      <c r="K42876" s="7"/>
      <c r="N42876" s="7"/>
    </row>
    <row r="42877" spans="4:14" s="1" customFormat="1">
      <c r="D42877" s="32"/>
      <c r="G42877" s="32"/>
      <c r="I42877" s="7"/>
      <c r="J42877" s="7"/>
      <c r="K42877" s="7"/>
      <c r="N42877" s="7"/>
    </row>
    <row r="42878" spans="4:14" s="1" customFormat="1">
      <c r="D42878" s="32"/>
      <c r="G42878" s="32"/>
      <c r="I42878" s="7"/>
      <c r="J42878" s="7"/>
      <c r="K42878" s="7"/>
      <c r="N42878" s="7"/>
    </row>
    <row r="42879" spans="4:14" s="1" customFormat="1">
      <c r="D42879" s="32"/>
      <c r="G42879" s="32"/>
      <c r="I42879" s="7"/>
      <c r="J42879" s="7"/>
      <c r="K42879" s="7"/>
      <c r="N42879" s="7"/>
    </row>
    <row r="42880" spans="4:14" s="1" customFormat="1">
      <c r="D42880" s="32"/>
      <c r="G42880" s="32"/>
      <c r="I42880" s="7"/>
      <c r="J42880" s="7"/>
      <c r="K42880" s="7"/>
      <c r="N42880" s="7"/>
    </row>
    <row r="42881" spans="4:14" s="1" customFormat="1">
      <c r="D42881" s="32"/>
      <c r="G42881" s="32"/>
      <c r="I42881" s="7"/>
      <c r="J42881" s="7"/>
      <c r="K42881" s="7"/>
      <c r="N42881" s="7"/>
    </row>
    <row r="42882" spans="4:14" s="1" customFormat="1">
      <c r="D42882" s="32"/>
      <c r="G42882" s="32"/>
      <c r="I42882" s="7"/>
      <c r="J42882" s="7"/>
      <c r="K42882" s="7"/>
      <c r="N42882" s="7"/>
    </row>
    <row r="42883" spans="4:14" s="1" customFormat="1">
      <c r="D42883" s="32"/>
      <c r="G42883" s="32"/>
      <c r="I42883" s="7"/>
      <c r="J42883" s="7"/>
      <c r="K42883" s="7"/>
      <c r="N42883" s="7"/>
    </row>
    <row r="42884" spans="4:14" s="1" customFormat="1">
      <c r="D42884" s="32"/>
      <c r="G42884" s="32"/>
      <c r="I42884" s="7"/>
      <c r="J42884" s="7"/>
      <c r="K42884" s="7"/>
      <c r="N42884" s="7"/>
    </row>
    <row r="42885" spans="4:14" s="1" customFormat="1">
      <c r="D42885" s="32"/>
      <c r="G42885" s="32"/>
      <c r="I42885" s="7"/>
      <c r="J42885" s="7"/>
      <c r="K42885" s="7"/>
      <c r="N42885" s="7"/>
    </row>
    <row r="42886" spans="4:14" s="1" customFormat="1">
      <c r="D42886" s="32"/>
      <c r="G42886" s="32"/>
      <c r="I42886" s="7"/>
      <c r="J42886" s="7"/>
      <c r="K42886" s="7"/>
      <c r="N42886" s="7"/>
    </row>
    <row r="42887" spans="4:14" s="1" customFormat="1">
      <c r="D42887" s="32"/>
      <c r="G42887" s="32"/>
      <c r="I42887" s="7"/>
      <c r="J42887" s="7"/>
      <c r="K42887" s="7"/>
      <c r="N42887" s="7"/>
    </row>
    <row r="42888" spans="4:14" s="1" customFormat="1">
      <c r="D42888" s="32"/>
      <c r="G42888" s="32"/>
      <c r="I42888" s="7"/>
      <c r="J42888" s="7"/>
      <c r="K42888" s="7"/>
      <c r="N42888" s="7"/>
    </row>
    <row r="42889" spans="4:14" s="1" customFormat="1">
      <c r="D42889" s="32"/>
      <c r="G42889" s="32"/>
      <c r="I42889" s="7"/>
      <c r="J42889" s="7"/>
      <c r="K42889" s="7"/>
      <c r="N42889" s="7"/>
    </row>
    <row r="42890" spans="4:14" s="1" customFormat="1">
      <c r="D42890" s="32"/>
      <c r="G42890" s="32"/>
      <c r="I42890" s="7"/>
      <c r="J42890" s="7"/>
      <c r="K42890" s="7"/>
      <c r="N42890" s="7"/>
    </row>
    <row r="42891" spans="4:14" s="1" customFormat="1">
      <c r="D42891" s="32"/>
      <c r="G42891" s="32"/>
      <c r="I42891" s="7"/>
      <c r="J42891" s="7"/>
      <c r="K42891" s="7"/>
      <c r="N42891" s="7"/>
    </row>
    <row r="42892" spans="4:14" s="1" customFormat="1">
      <c r="D42892" s="32"/>
      <c r="G42892" s="32"/>
      <c r="I42892" s="7"/>
      <c r="J42892" s="7"/>
      <c r="K42892" s="7"/>
      <c r="N42892" s="7"/>
    </row>
    <row r="42893" spans="4:14" s="1" customFormat="1">
      <c r="D42893" s="32"/>
      <c r="G42893" s="32"/>
      <c r="I42893" s="7"/>
      <c r="J42893" s="7"/>
      <c r="K42893" s="7"/>
      <c r="N42893" s="7"/>
    </row>
    <row r="42894" spans="4:14" s="1" customFormat="1">
      <c r="D42894" s="32"/>
      <c r="G42894" s="32"/>
      <c r="I42894" s="7"/>
      <c r="J42894" s="7"/>
      <c r="K42894" s="7"/>
      <c r="N42894" s="7"/>
    </row>
    <row r="42895" spans="4:14" s="1" customFormat="1">
      <c r="D42895" s="32"/>
      <c r="G42895" s="32"/>
      <c r="I42895" s="7"/>
      <c r="J42895" s="7"/>
      <c r="K42895" s="7"/>
      <c r="N42895" s="7"/>
    </row>
    <row r="42896" spans="4:14" s="1" customFormat="1">
      <c r="D42896" s="32"/>
      <c r="G42896" s="32"/>
      <c r="I42896" s="7"/>
      <c r="J42896" s="7"/>
      <c r="K42896" s="7"/>
      <c r="N42896" s="7"/>
    </row>
    <row r="42897" spans="4:14" s="1" customFormat="1">
      <c r="D42897" s="32"/>
      <c r="G42897" s="32"/>
      <c r="I42897" s="7"/>
      <c r="J42897" s="7"/>
      <c r="K42897" s="7"/>
      <c r="N42897" s="7"/>
    </row>
    <row r="42898" spans="4:14" s="1" customFormat="1">
      <c r="D42898" s="32"/>
      <c r="G42898" s="32"/>
      <c r="I42898" s="7"/>
      <c r="J42898" s="7"/>
      <c r="K42898" s="7"/>
      <c r="N42898" s="7"/>
    </row>
    <row r="42899" spans="4:14" s="1" customFormat="1">
      <c r="D42899" s="32"/>
      <c r="G42899" s="32"/>
      <c r="I42899" s="7"/>
      <c r="J42899" s="7"/>
      <c r="K42899" s="7"/>
      <c r="N42899" s="7"/>
    </row>
    <row r="42900" spans="4:14" s="1" customFormat="1">
      <c r="D42900" s="32"/>
      <c r="G42900" s="32"/>
      <c r="I42900" s="7"/>
      <c r="J42900" s="7"/>
      <c r="K42900" s="7"/>
      <c r="N42900" s="7"/>
    </row>
    <row r="42901" spans="4:14" s="1" customFormat="1">
      <c r="D42901" s="32"/>
      <c r="G42901" s="32"/>
      <c r="I42901" s="7"/>
      <c r="J42901" s="7"/>
      <c r="K42901" s="7"/>
      <c r="N42901" s="7"/>
    </row>
    <row r="42902" spans="4:14" s="1" customFormat="1">
      <c r="D42902" s="32"/>
      <c r="G42902" s="32"/>
      <c r="I42902" s="7"/>
      <c r="J42902" s="7"/>
      <c r="K42902" s="7"/>
      <c r="N42902" s="7"/>
    </row>
    <row r="42903" spans="4:14" s="1" customFormat="1">
      <c r="D42903" s="32"/>
      <c r="G42903" s="32"/>
      <c r="I42903" s="7"/>
      <c r="J42903" s="7"/>
      <c r="K42903" s="7"/>
      <c r="N42903" s="7"/>
    </row>
    <row r="42904" spans="4:14" s="1" customFormat="1">
      <c r="D42904" s="32"/>
      <c r="G42904" s="32"/>
      <c r="I42904" s="7"/>
      <c r="J42904" s="7"/>
      <c r="K42904" s="7"/>
      <c r="N42904" s="7"/>
    </row>
    <row r="42905" spans="4:14" s="1" customFormat="1">
      <c r="D42905" s="32"/>
      <c r="G42905" s="32"/>
      <c r="I42905" s="7"/>
      <c r="J42905" s="7"/>
      <c r="K42905" s="7"/>
      <c r="N42905" s="7"/>
    </row>
    <row r="42906" spans="4:14" s="1" customFormat="1">
      <c r="D42906" s="32"/>
      <c r="G42906" s="32"/>
      <c r="I42906" s="7"/>
      <c r="J42906" s="7"/>
      <c r="K42906" s="7"/>
      <c r="N42906" s="7"/>
    </row>
    <row r="42907" spans="4:14" s="1" customFormat="1">
      <c r="D42907" s="32"/>
      <c r="G42907" s="32"/>
      <c r="I42907" s="7"/>
      <c r="J42907" s="7"/>
      <c r="K42907" s="7"/>
      <c r="N42907" s="7"/>
    </row>
    <row r="42908" spans="4:14" s="1" customFormat="1">
      <c r="D42908" s="32"/>
      <c r="G42908" s="32"/>
      <c r="I42908" s="7"/>
      <c r="J42908" s="7"/>
      <c r="K42908" s="7"/>
      <c r="N42908" s="7"/>
    </row>
    <row r="42909" spans="4:14" s="1" customFormat="1">
      <c r="D42909" s="32"/>
      <c r="G42909" s="32"/>
      <c r="I42909" s="7"/>
      <c r="J42909" s="7"/>
      <c r="K42909" s="7"/>
      <c r="N42909" s="7"/>
    </row>
    <row r="42910" spans="4:14" s="1" customFormat="1">
      <c r="D42910" s="32"/>
      <c r="G42910" s="32"/>
      <c r="I42910" s="7"/>
      <c r="J42910" s="7"/>
      <c r="K42910" s="7"/>
      <c r="N42910" s="7"/>
    </row>
    <row r="42911" spans="4:14" s="1" customFormat="1">
      <c r="D42911" s="32"/>
      <c r="G42911" s="32"/>
      <c r="I42911" s="7"/>
      <c r="J42911" s="7"/>
      <c r="K42911" s="7"/>
      <c r="N42911" s="7"/>
    </row>
    <row r="42912" spans="4:14" s="1" customFormat="1">
      <c r="D42912" s="32"/>
      <c r="G42912" s="32"/>
      <c r="I42912" s="7"/>
      <c r="J42912" s="7"/>
      <c r="K42912" s="7"/>
      <c r="N42912" s="7"/>
    </row>
    <row r="42913" spans="4:14" s="1" customFormat="1">
      <c r="D42913" s="32"/>
      <c r="G42913" s="32"/>
      <c r="I42913" s="7"/>
      <c r="J42913" s="7"/>
      <c r="K42913" s="7"/>
      <c r="N42913" s="7"/>
    </row>
    <row r="42914" spans="4:14" s="1" customFormat="1">
      <c r="D42914" s="32"/>
      <c r="G42914" s="32"/>
      <c r="I42914" s="7"/>
      <c r="J42914" s="7"/>
      <c r="K42914" s="7"/>
      <c r="N42914" s="7"/>
    </row>
    <row r="42915" spans="4:14" s="1" customFormat="1">
      <c r="D42915" s="32"/>
      <c r="G42915" s="32"/>
      <c r="I42915" s="7"/>
      <c r="J42915" s="7"/>
      <c r="K42915" s="7"/>
      <c r="N42915" s="7"/>
    </row>
    <row r="42916" spans="4:14" s="1" customFormat="1">
      <c r="D42916" s="32"/>
      <c r="G42916" s="32"/>
      <c r="I42916" s="7"/>
      <c r="J42916" s="7"/>
      <c r="K42916" s="7"/>
      <c r="N42916" s="7"/>
    </row>
    <row r="42917" spans="4:14" s="1" customFormat="1">
      <c r="D42917" s="32"/>
      <c r="G42917" s="32"/>
      <c r="I42917" s="7"/>
      <c r="J42917" s="7"/>
      <c r="K42917" s="7"/>
      <c r="N42917" s="7"/>
    </row>
    <row r="42918" spans="4:14" s="1" customFormat="1">
      <c r="D42918" s="32"/>
      <c r="G42918" s="32"/>
      <c r="I42918" s="7"/>
      <c r="J42918" s="7"/>
      <c r="K42918" s="7"/>
      <c r="N42918" s="7"/>
    </row>
    <row r="42919" spans="4:14" s="1" customFormat="1">
      <c r="D42919" s="32"/>
      <c r="G42919" s="32"/>
      <c r="I42919" s="7"/>
      <c r="J42919" s="7"/>
      <c r="K42919" s="7"/>
      <c r="N42919" s="7"/>
    </row>
    <row r="42920" spans="4:14" s="1" customFormat="1">
      <c r="D42920" s="32"/>
      <c r="G42920" s="32"/>
      <c r="I42920" s="7"/>
      <c r="J42920" s="7"/>
      <c r="K42920" s="7"/>
      <c r="N42920" s="7"/>
    </row>
    <row r="42921" spans="4:14" s="1" customFormat="1">
      <c r="D42921" s="32"/>
      <c r="G42921" s="32"/>
      <c r="I42921" s="7"/>
      <c r="J42921" s="7"/>
      <c r="K42921" s="7"/>
      <c r="N42921" s="7"/>
    </row>
    <row r="42922" spans="4:14" s="1" customFormat="1">
      <c r="D42922" s="32"/>
      <c r="G42922" s="32"/>
      <c r="I42922" s="7"/>
      <c r="J42922" s="7"/>
      <c r="K42922" s="7"/>
      <c r="N42922" s="7"/>
    </row>
    <row r="42923" spans="4:14" s="1" customFormat="1">
      <c r="D42923" s="32"/>
      <c r="G42923" s="32"/>
      <c r="I42923" s="7"/>
      <c r="J42923" s="7"/>
      <c r="K42923" s="7"/>
      <c r="N42923" s="7"/>
    </row>
    <row r="42924" spans="4:14" s="1" customFormat="1">
      <c r="D42924" s="32"/>
      <c r="G42924" s="32"/>
      <c r="I42924" s="7"/>
      <c r="J42924" s="7"/>
      <c r="K42924" s="7"/>
      <c r="N42924" s="7"/>
    </row>
    <row r="42925" spans="4:14" s="1" customFormat="1">
      <c r="D42925" s="32"/>
      <c r="G42925" s="32"/>
      <c r="I42925" s="7"/>
      <c r="J42925" s="7"/>
      <c r="K42925" s="7"/>
      <c r="N42925" s="7"/>
    </row>
    <row r="42926" spans="4:14" s="1" customFormat="1">
      <c r="D42926" s="32"/>
      <c r="G42926" s="32"/>
      <c r="I42926" s="7"/>
      <c r="J42926" s="7"/>
      <c r="K42926" s="7"/>
      <c r="N42926" s="7"/>
    </row>
    <row r="42927" spans="4:14" s="1" customFormat="1">
      <c r="D42927" s="32"/>
      <c r="G42927" s="32"/>
      <c r="I42927" s="7"/>
      <c r="J42927" s="7"/>
      <c r="K42927" s="7"/>
      <c r="N42927" s="7"/>
    </row>
    <row r="42928" spans="4:14" s="1" customFormat="1">
      <c r="D42928" s="32"/>
      <c r="G42928" s="32"/>
      <c r="I42928" s="7"/>
      <c r="J42928" s="7"/>
      <c r="K42928" s="7"/>
      <c r="N42928" s="7"/>
    </row>
    <row r="42929" spans="4:14" s="1" customFormat="1">
      <c r="D42929" s="32"/>
      <c r="G42929" s="32"/>
      <c r="I42929" s="7"/>
      <c r="J42929" s="7"/>
      <c r="K42929" s="7"/>
      <c r="N42929" s="7"/>
    </row>
    <row r="42930" spans="4:14" s="1" customFormat="1">
      <c r="D42930" s="32"/>
      <c r="G42930" s="32"/>
      <c r="I42930" s="7"/>
      <c r="J42930" s="7"/>
      <c r="K42930" s="7"/>
      <c r="N42930" s="7"/>
    </row>
    <row r="42931" spans="4:14" s="1" customFormat="1">
      <c r="D42931" s="32"/>
      <c r="G42931" s="32"/>
      <c r="I42931" s="7"/>
      <c r="J42931" s="7"/>
      <c r="K42931" s="7"/>
      <c r="N42931" s="7"/>
    </row>
    <row r="42932" spans="4:14" s="1" customFormat="1">
      <c r="D42932" s="32"/>
      <c r="G42932" s="32"/>
      <c r="I42932" s="7"/>
      <c r="J42932" s="7"/>
      <c r="K42932" s="7"/>
      <c r="N42932" s="7"/>
    </row>
    <row r="42933" spans="4:14" s="1" customFormat="1">
      <c r="D42933" s="32"/>
      <c r="G42933" s="32"/>
      <c r="I42933" s="7"/>
      <c r="J42933" s="7"/>
      <c r="K42933" s="7"/>
      <c r="N42933" s="7"/>
    </row>
    <row r="42934" spans="4:14" s="1" customFormat="1">
      <c r="D42934" s="32"/>
      <c r="G42934" s="32"/>
      <c r="I42934" s="7"/>
      <c r="J42934" s="7"/>
      <c r="K42934" s="7"/>
      <c r="N42934" s="7"/>
    </row>
    <row r="42935" spans="4:14" s="1" customFormat="1">
      <c r="D42935" s="32"/>
      <c r="G42935" s="32"/>
      <c r="I42935" s="7"/>
      <c r="J42935" s="7"/>
      <c r="K42935" s="7"/>
      <c r="N42935" s="7"/>
    </row>
    <row r="42936" spans="4:14" s="1" customFormat="1">
      <c r="D42936" s="32"/>
      <c r="G42936" s="32"/>
      <c r="I42936" s="7"/>
      <c r="J42936" s="7"/>
      <c r="K42936" s="7"/>
      <c r="N42936" s="7"/>
    </row>
    <row r="42937" spans="4:14" s="1" customFormat="1">
      <c r="D42937" s="32"/>
      <c r="G42937" s="32"/>
      <c r="I42937" s="7"/>
      <c r="J42937" s="7"/>
      <c r="K42937" s="7"/>
      <c r="N42937" s="7"/>
    </row>
    <row r="42938" spans="4:14" s="1" customFormat="1">
      <c r="D42938" s="32"/>
      <c r="G42938" s="32"/>
      <c r="I42938" s="7"/>
      <c r="J42938" s="7"/>
      <c r="K42938" s="7"/>
      <c r="N42938" s="7"/>
    </row>
    <row r="42939" spans="4:14" s="1" customFormat="1">
      <c r="D42939" s="32"/>
      <c r="G42939" s="32"/>
      <c r="I42939" s="7"/>
      <c r="J42939" s="7"/>
      <c r="K42939" s="7"/>
      <c r="N42939" s="7"/>
    </row>
    <row r="42940" spans="4:14" s="1" customFormat="1">
      <c r="D42940" s="32"/>
      <c r="G42940" s="32"/>
      <c r="I42940" s="7"/>
      <c r="J42940" s="7"/>
      <c r="K42940" s="7"/>
      <c r="N42940" s="7"/>
    </row>
    <row r="42941" spans="4:14" s="1" customFormat="1">
      <c r="D42941" s="32"/>
      <c r="G42941" s="32"/>
      <c r="I42941" s="7"/>
      <c r="J42941" s="7"/>
      <c r="K42941" s="7"/>
      <c r="N42941" s="7"/>
    </row>
    <row r="42942" spans="4:14" s="1" customFormat="1">
      <c r="D42942" s="32"/>
      <c r="G42942" s="32"/>
      <c r="I42942" s="7"/>
      <c r="J42942" s="7"/>
      <c r="K42942" s="7"/>
      <c r="N42942" s="7"/>
    </row>
    <row r="42943" spans="4:14" s="1" customFormat="1">
      <c r="D42943" s="32"/>
      <c r="G42943" s="32"/>
      <c r="I42943" s="7"/>
      <c r="J42943" s="7"/>
      <c r="K42943" s="7"/>
      <c r="N42943" s="7"/>
    </row>
    <row r="42944" spans="4:14" s="1" customFormat="1">
      <c r="D42944" s="32"/>
      <c r="G42944" s="32"/>
      <c r="I42944" s="7"/>
      <c r="J42944" s="7"/>
      <c r="K42944" s="7"/>
      <c r="N42944" s="7"/>
    </row>
    <row r="42945" spans="4:14" s="1" customFormat="1">
      <c r="D42945" s="32"/>
      <c r="G42945" s="32"/>
      <c r="I42945" s="7"/>
      <c r="J42945" s="7"/>
      <c r="K42945" s="7"/>
      <c r="N42945" s="7"/>
    </row>
    <row r="42946" spans="4:14" s="1" customFormat="1">
      <c r="D42946" s="32"/>
      <c r="G42946" s="32"/>
      <c r="I42946" s="7"/>
      <c r="J42946" s="7"/>
      <c r="K42946" s="7"/>
      <c r="N42946" s="7"/>
    </row>
    <row r="42947" spans="4:14" s="1" customFormat="1">
      <c r="D42947" s="32"/>
      <c r="G42947" s="32"/>
      <c r="I42947" s="7"/>
      <c r="J42947" s="7"/>
      <c r="K42947" s="7"/>
      <c r="N42947" s="7"/>
    </row>
    <row r="42948" spans="4:14" s="1" customFormat="1">
      <c r="D42948" s="32"/>
      <c r="G42948" s="32"/>
      <c r="I42948" s="7"/>
      <c r="J42948" s="7"/>
      <c r="K42948" s="7"/>
      <c r="N42948" s="7"/>
    </row>
    <row r="42949" spans="4:14" s="1" customFormat="1">
      <c r="D42949" s="32"/>
      <c r="G42949" s="32"/>
      <c r="I42949" s="7"/>
      <c r="J42949" s="7"/>
      <c r="K42949" s="7"/>
      <c r="N42949" s="7"/>
    </row>
    <row r="42950" spans="4:14" s="1" customFormat="1">
      <c r="D42950" s="32"/>
      <c r="G42950" s="32"/>
      <c r="I42950" s="7"/>
      <c r="J42950" s="7"/>
      <c r="K42950" s="7"/>
      <c r="N42950" s="7"/>
    </row>
    <row r="42951" spans="4:14" s="1" customFormat="1">
      <c r="D42951" s="32"/>
      <c r="G42951" s="32"/>
      <c r="I42951" s="7"/>
      <c r="J42951" s="7"/>
      <c r="K42951" s="7"/>
      <c r="N42951" s="7"/>
    </row>
    <row r="42952" spans="4:14" s="1" customFormat="1">
      <c r="D42952" s="32"/>
      <c r="G42952" s="32"/>
      <c r="I42952" s="7"/>
      <c r="J42952" s="7"/>
      <c r="K42952" s="7"/>
      <c r="N42952" s="7"/>
    </row>
    <row r="42953" spans="4:14" s="1" customFormat="1">
      <c r="D42953" s="32"/>
      <c r="G42953" s="32"/>
      <c r="I42953" s="7"/>
      <c r="J42953" s="7"/>
      <c r="K42953" s="7"/>
      <c r="N42953" s="7"/>
    </row>
    <row r="42954" spans="4:14" s="1" customFormat="1">
      <c r="D42954" s="32"/>
      <c r="G42954" s="32"/>
      <c r="I42954" s="7"/>
      <c r="J42954" s="7"/>
      <c r="K42954" s="7"/>
      <c r="N42954" s="7"/>
    </row>
    <row r="42955" spans="4:14" s="1" customFormat="1">
      <c r="D42955" s="32"/>
      <c r="G42955" s="32"/>
      <c r="I42955" s="7"/>
      <c r="J42955" s="7"/>
      <c r="K42955" s="7"/>
      <c r="N42955" s="7"/>
    </row>
    <row r="42956" spans="4:14" s="1" customFormat="1">
      <c r="D42956" s="32"/>
      <c r="G42956" s="32"/>
      <c r="I42956" s="7"/>
      <c r="J42956" s="7"/>
      <c r="K42956" s="7"/>
      <c r="N42956" s="7"/>
    </row>
    <row r="42957" spans="4:14" s="1" customFormat="1">
      <c r="D42957" s="32"/>
      <c r="G42957" s="32"/>
      <c r="I42957" s="7"/>
      <c r="J42957" s="7"/>
      <c r="K42957" s="7"/>
      <c r="N42957" s="7"/>
    </row>
    <row r="42958" spans="4:14" s="1" customFormat="1">
      <c r="D42958" s="32"/>
      <c r="G42958" s="32"/>
      <c r="I42958" s="7"/>
      <c r="J42958" s="7"/>
      <c r="K42958" s="7"/>
      <c r="N42958" s="7"/>
    </row>
    <row r="42959" spans="4:14" s="1" customFormat="1">
      <c r="D42959" s="32"/>
      <c r="G42959" s="32"/>
      <c r="I42959" s="7"/>
      <c r="J42959" s="7"/>
      <c r="K42959" s="7"/>
      <c r="N42959" s="7"/>
    </row>
    <row r="42960" spans="4:14" s="1" customFormat="1">
      <c r="D42960" s="32"/>
      <c r="G42960" s="32"/>
      <c r="I42960" s="7"/>
      <c r="J42960" s="7"/>
      <c r="K42960" s="7"/>
      <c r="N42960" s="7"/>
    </row>
    <row r="42961" spans="4:14" s="1" customFormat="1">
      <c r="D42961" s="32"/>
      <c r="G42961" s="32"/>
      <c r="I42961" s="7"/>
      <c r="J42961" s="7"/>
      <c r="K42961" s="7"/>
      <c r="N42961" s="7"/>
    </row>
    <row r="42962" spans="4:14" s="1" customFormat="1">
      <c r="D42962" s="32"/>
      <c r="G42962" s="32"/>
      <c r="I42962" s="7"/>
      <c r="J42962" s="7"/>
      <c r="K42962" s="7"/>
      <c r="N42962" s="7"/>
    </row>
    <row r="42963" spans="4:14" s="1" customFormat="1">
      <c r="D42963" s="32"/>
      <c r="G42963" s="32"/>
      <c r="I42963" s="7"/>
      <c r="J42963" s="7"/>
      <c r="K42963" s="7"/>
      <c r="N42963" s="7"/>
    </row>
    <row r="42964" spans="4:14" s="1" customFormat="1">
      <c r="D42964" s="32"/>
      <c r="G42964" s="32"/>
      <c r="I42964" s="7"/>
      <c r="J42964" s="7"/>
      <c r="K42964" s="7"/>
      <c r="N42964" s="7"/>
    </row>
    <row r="42965" spans="4:14" s="1" customFormat="1">
      <c r="D42965" s="32"/>
      <c r="G42965" s="32"/>
      <c r="I42965" s="7"/>
      <c r="J42965" s="7"/>
      <c r="K42965" s="7"/>
      <c r="N42965" s="7"/>
    </row>
    <row r="42966" spans="4:14" s="1" customFormat="1">
      <c r="D42966" s="32"/>
      <c r="G42966" s="32"/>
      <c r="I42966" s="7"/>
      <c r="J42966" s="7"/>
      <c r="K42966" s="7"/>
      <c r="N42966" s="7"/>
    </row>
    <row r="42967" spans="4:14" s="1" customFormat="1">
      <c r="D42967" s="32"/>
      <c r="G42967" s="32"/>
      <c r="I42967" s="7"/>
      <c r="J42967" s="7"/>
      <c r="K42967" s="7"/>
      <c r="N42967" s="7"/>
    </row>
    <row r="42968" spans="4:14" s="1" customFormat="1">
      <c r="D42968" s="32"/>
      <c r="G42968" s="32"/>
      <c r="I42968" s="7"/>
      <c r="J42968" s="7"/>
      <c r="K42968" s="7"/>
      <c r="N42968" s="7"/>
    </row>
    <row r="42969" spans="4:14" s="1" customFormat="1">
      <c r="D42969" s="32"/>
      <c r="G42969" s="32"/>
      <c r="I42969" s="7"/>
      <c r="J42969" s="7"/>
      <c r="K42969" s="7"/>
      <c r="N42969" s="7"/>
    </row>
    <row r="42970" spans="4:14" s="1" customFormat="1">
      <c r="D42970" s="32"/>
      <c r="G42970" s="32"/>
      <c r="I42970" s="7"/>
      <c r="J42970" s="7"/>
      <c r="K42970" s="7"/>
      <c r="N42970" s="7"/>
    </row>
    <row r="42971" spans="4:14" s="1" customFormat="1">
      <c r="D42971" s="32"/>
      <c r="G42971" s="32"/>
      <c r="I42971" s="7"/>
      <c r="J42971" s="7"/>
      <c r="K42971" s="7"/>
      <c r="N42971" s="7"/>
    </row>
    <row r="42972" spans="4:14" s="1" customFormat="1">
      <c r="D42972" s="32"/>
      <c r="G42972" s="32"/>
      <c r="I42972" s="7"/>
      <c r="J42972" s="7"/>
      <c r="K42972" s="7"/>
      <c r="N42972" s="7"/>
    </row>
    <row r="42973" spans="4:14" s="1" customFormat="1">
      <c r="D42973" s="32"/>
      <c r="G42973" s="32"/>
      <c r="I42973" s="7"/>
      <c r="J42973" s="7"/>
      <c r="K42973" s="7"/>
      <c r="N42973" s="7"/>
    </row>
    <row r="42974" spans="4:14" s="1" customFormat="1">
      <c r="D42974" s="32"/>
      <c r="G42974" s="32"/>
      <c r="I42974" s="7"/>
      <c r="J42974" s="7"/>
      <c r="K42974" s="7"/>
      <c r="N42974" s="7"/>
    </row>
    <row r="42975" spans="4:14" s="1" customFormat="1">
      <c r="D42975" s="32"/>
      <c r="G42975" s="32"/>
      <c r="I42975" s="7"/>
      <c r="J42975" s="7"/>
      <c r="K42975" s="7"/>
      <c r="N42975" s="7"/>
    </row>
    <row r="42976" spans="4:14" s="1" customFormat="1">
      <c r="D42976" s="32"/>
      <c r="G42976" s="32"/>
      <c r="I42976" s="7"/>
      <c r="J42976" s="7"/>
      <c r="K42976" s="7"/>
      <c r="N42976" s="7"/>
    </row>
    <row r="42977" spans="4:14" s="1" customFormat="1">
      <c r="D42977" s="32"/>
      <c r="G42977" s="32"/>
      <c r="I42977" s="7"/>
      <c r="J42977" s="7"/>
      <c r="K42977" s="7"/>
      <c r="N42977" s="7"/>
    </row>
    <row r="42978" spans="4:14" s="1" customFormat="1">
      <c r="D42978" s="32"/>
      <c r="G42978" s="32"/>
      <c r="I42978" s="7"/>
      <c r="J42978" s="7"/>
      <c r="K42978" s="7"/>
      <c r="N42978" s="7"/>
    </row>
    <row r="42979" spans="4:14" s="1" customFormat="1">
      <c r="D42979" s="32"/>
      <c r="G42979" s="32"/>
      <c r="I42979" s="7"/>
      <c r="J42979" s="7"/>
      <c r="K42979" s="7"/>
      <c r="N42979" s="7"/>
    </row>
    <row r="42980" spans="4:14" s="1" customFormat="1">
      <c r="D42980" s="32"/>
      <c r="G42980" s="32"/>
      <c r="I42980" s="7"/>
      <c r="J42980" s="7"/>
      <c r="K42980" s="7"/>
      <c r="N42980" s="7"/>
    </row>
    <row r="42981" spans="4:14" s="1" customFormat="1">
      <c r="D42981" s="32"/>
      <c r="G42981" s="32"/>
      <c r="I42981" s="7"/>
      <c r="J42981" s="7"/>
      <c r="K42981" s="7"/>
      <c r="N42981" s="7"/>
    </row>
    <row r="42982" spans="4:14" s="1" customFormat="1">
      <c r="D42982" s="32"/>
      <c r="G42982" s="32"/>
      <c r="I42982" s="7"/>
      <c r="J42982" s="7"/>
      <c r="K42982" s="7"/>
      <c r="N42982" s="7"/>
    </row>
    <row r="42983" spans="4:14" s="1" customFormat="1">
      <c r="D42983" s="32"/>
      <c r="G42983" s="32"/>
      <c r="I42983" s="7"/>
      <c r="J42983" s="7"/>
      <c r="K42983" s="7"/>
      <c r="N42983" s="7"/>
    </row>
    <row r="42984" spans="4:14" s="1" customFormat="1">
      <c r="D42984" s="32"/>
      <c r="G42984" s="32"/>
      <c r="I42984" s="7"/>
      <c r="J42984" s="7"/>
      <c r="K42984" s="7"/>
      <c r="N42984" s="7"/>
    </row>
    <row r="42985" spans="4:14" s="1" customFormat="1">
      <c r="D42985" s="32"/>
      <c r="G42985" s="32"/>
      <c r="I42985" s="7"/>
      <c r="J42985" s="7"/>
      <c r="K42985" s="7"/>
      <c r="N42985" s="7"/>
    </row>
    <row r="42986" spans="4:14" s="1" customFormat="1">
      <c r="D42986" s="32"/>
      <c r="G42986" s="32"/>
      <c r="I42986" s="7"/>
      <c r="J42986" s="7"/>
      <c r="K42986" s="7"/>
      <c r="N42986" s="7"/>
    </row>
    <row r="42987" spans="4:14" s="1" customFormat="1">
      <c r="D42987" s="32"/>
      <c r="G42987" s="32"/>
      <c r="I42987" s="7"/>
      <c r="J42987" s="7"/>
      <c r="K42987" s="7"/>
      <c r="N42987" s="7"/>
    </row>
    <row r="42988" spans="4:14" s="1" customFormat="1">
      <c r="D42988" s="32"/>
      <c r="G42988" s="32"/>
      <c r="I42988" s="7"/>
      <c r="J42988" s="7"/>
      <c r="K42988" s="7"/>
      <c r="N42988" s="7"/>
    </row>
    <row r="42989" spans="4:14" s="1" customFormat="1">
      <c r="D42989" s="32"/>
      <c r="G42989" s="32"/>
      <c r="I42989" s="7"/>
      <c r="J42989" s="7"/>
      <c r="K42989" s="7"/>
      <c r="N42989" s="7"/>
    </row>
    <row r="42990" spans="4:14" s="1" customFormat="1">
      <c r="D42990" s="32"/>
      <c r="G42990" s="32"/>
      <c r="I42990" s="7"/>
      <c r="J42990" s="7"/>
      <c r="K42990" s="7"/>
      <c r="N42990" s="7"/>
    </row>
    <row r="42991" spans="4:14" s="1" customFormat="1">
      <c r="D42991" s="32"/>
      <c r="G42991" s="32"/>
      <c r="I42991" s="7"/>
      <c r="J42991" s="7"/>
      <c r="K42991" s="7"/>
      <c r="N42991" s="7"/>
    </row>
    <row r="42992" spans="4:14" s="1" customFormat="1">
      <c r="D42992" s="32"/>
      <c r="G42992" s="32"/>
      <c r="I42992" s="7"/>
      <c r="J42992" s="7"/>
      <c r="K42992" s="7"/>
      <c r="N42992" s="7"/>
    </row>
    <row r="42993" spans="4:14" s="1" customFormat="1">
      <c r="D42993" s="32"/>
      <c r="G42993" s="32"/>
      <c r="I42993" s="7"/>
      <c r="J42993" s="7"/>
      <c r="K42993" s="7"/>
      <c r="N42993" s="7"/>
    </row>
    <row r="42994" spans="4:14" s="1" customFormat="1">
      <c r="D42994" s="32"/>
      <c r="G42994" s="32"/>
      <c r="I42994" s="7"/>
      <c r="J42994" s="7"/>
      <c r="K42994" s="7"/>
      <c r="N42994" s="7"/>
    </row>
    <row r="42995" spans="4:14" s="1" customFormat="1">
      <c r="D42995" s="32"/>
      <c r="G42995" s="32"/>
      <c r="I42995" s="7"/>
      <c r="J42995" s="7"/>
      <c r="K42995" s="7"/>
      <c r="N42995" s="7"/>
    </row>
    <row r="42996" spans="4:14" s="1" customFormat="1">
      <c r="D42996" s="32"/>
      <c r="G42996" s="32"/>
      <c r="I42996" s="7"/>
      <c r="J42996" s="7"/>
      <c r="K42996" s="7"/>
      <c r="N42996" s="7"/>
    </row>
    <row r="42997" spans="4:14" s="1" customFormat="1">
      <c r="D42997" s="32"/>
      <c r="G42997" s="32"/>
      <c r="I42997" s="7"/>
      <c r="J42997" s="7"/>
      <c r="K42997" s="7"/>
      <c r="N42997" s="7"/>
    </row>
    <row r="42998" spans="4:14" s="1" customFormat="1">
      <c r="D42998" s="32"/>
      <c r="G42998" s="32"/>
      <c r="I42998" s="7"/>
      <c r="J42998" s="7"/>
      <c r="K42998" s="7"/>
      <c r="N42998" s="7"/>
    </row>
    <row r="42999" spans="4:14" s="1" customFormat="1">
      <c r="D42999" s="32"/>
      <c r="G42999" s="32"/>
      <c r="I42999" s="7"/>
      <c r="J42999" s="7"/>
      <c r="K42999" s="7"/>
      <c r="N42999" s="7"/>
    </row>
    <row r="43000" spans="4:14" s="1" customFormat="1">
      <c r="D43000" s="32"/>
      <c r="G43000" s="32"/>
      <c r="I43000" s="7"/>
      <c r="J43000" s="7"/>
      <c r="K43000" s="7"/>
      <c r="N43000" s="7"/>
    </row>
    <row r="43001" spans="4:14" s="1" customFormat="1">
      <c r="D43001" s="32"/>
      <c r="G43001" s="32"/>
      <c r="I43001" s="7"/>
      <c r="J43001" s="7"/>
      <c r="K43001" s="7"/>
      <c r="N43001" s="7"/>
    </row>
    <row r="43002" spans="4:14" s="1" customFormat="1">
      <c r="D43002" s="32"/>
      <c r="G43002" s="32"/>
      <c r="I43002" s="7"/>
      <c r="J43002" s="7"/>
      <c r="K43002" s="7"/>
      <c r="N43002" s="7"/>
    </row>
    <row r="43003" spans="4:14" s="1" customFormat="1">
      <c r="D43003" s="32"/>
      <c r="G43003" s="32"/>
      <c r="I43003" s="7"/>
      <c r="J43003" s="7"/>
      <c r="K43003" s="7"/>
      <c r="N43003" s="7"/>
    </row>
    <row r="43004" spans="4:14" s="1" customFormat="1">
      <c r="D43004" s="32"/>
      <c r="G43004" s="32"/>
      <c r="I43004" s="7"/>
      <c r="J43004" s="7"/>
      <c r="K43004" s="7"/>
      <c r="N43004" s="7"/>
    </row>
    <row r="43005" spans="4:14" s="1" customFormat="1">
      <c r="D43005" s="32"/>
      <c r="G43005" s="32"/>
      <c r="I43005" s="7"/>
      <c r="J43005" s="7"/>
      <c r="K43005" s="7"/>
      <c r="N43005" s="7"/>
    </row>
    <row r="43006" spans="4:14" s="1" customFormat="1">
      <c r="D43006" s="32"/>
      <c r="G43006" s="32"/>
      <c r="I43006" s="7"/>
      <c r="J43006" s="7"/>
      <c r="K43006" s="7"/>
      <c r="N43006" s="7"/>
    </row>
    <row r="43007" spans="4:14" s="1" customFormat="1">
      <c r="D43007" s="32"/>
      <c r="G43007" s="32"/>
      <c r="I43007" s="7"/>
      <c r="J43007" s="7"/>
      <c r="K43007" s="7"/>
      <c r="N43007" s="7"/>
    </row>
    <row r="43008" spans="4:14" s="1" customFormat="1">
      <c r="D43008" s="32"/>
      <c r="G43008" s="32"/>
      <c r="I43008" s="7"/>
      <c r="J43008" s="7"/>
      <c r="K43008" s="7"/>
      <c r="N43008" s="7"/>
    </row>
    <row r="43009" spans="4:14" s="1" customFormat="1">
      <c r="D43009" s="32"/>
      <c r="G43009" s="32"/>
      <c r="I43009" s="7"/>
      <c r="J43009" s="7"/>
      <c r="K43009" s="7"/>
      <c r="N43009" s="7"/>
    </row>
    <row r="43010" spans="4:14" s="1" customFormat="1">
      <c r="D43010" s="32"/>
      <c r="G43010" s="32"/>
      <c r="I43010" s="7"/>
      <c r="J43010" s="7"/>
      <c r="K43010" s="7"/>
      <c r="N43010" s="7"/>
    </row>
    <row r="43011" spans="4:14" s="1" customFormat="1">
      <c r="D43011" s="32"/>
      <c r="G43011" s="32"/>
      <c r="I43011" s="7"/>
      <c r="J43011" s="7"/>
      <c r="K43011" s="7"/>
      <c r="N43011" s="7"/>
    </row>
    <row r="43012" spans="4:14" s="1" customFormat="1">
      <c r="D43012" s="32"/>
      <c r="G43012" s="32"/>
      <c r="I43012" s="7"/>
      <c r="J43012" s="7"/>
      <c r="K43012" s="7"/>
      <c r="N43012" s="7"/>
    </row>
    <row r="43013" spans="4:14" s="1" customFormat="1">
      <c r="D43013" s="32"/>
      <c r="G43013" s="32"/>
      <c r="I43013" s="7"/>
      <c r="J43013" s="7"/>
      <c r="K43013" s="7"/>
      <c r="N43013" s="7"/>
    </row>
    <row r="43014" spans="4:14" s="1" customFormat="1">
      <c r="D43014" s="32"/>
      <c r="G43014" s="32"/>
      <c r="I43014" s="7"/>
      <c r="J43014" s="7"/>
      <c r="K43014" s="7"/>
      <c r="N43014" s="7"/>
    </row>
    <row r="43015" spans="4:14" s="1" customFormat="1">
      <c r="D43015" s="32"/>
      <c r="G43015" s="32"/>
      <c r="I43015" s="7"/>
      <c r="J43015" s="7"/>
      <c r="K43015" s="7"/>
      <c r="N43015" s="7"/>
    </row>
    <row r="43016" spans="4:14" s="1" customFormat="1">
      <c r="D43016" s="32"/>
      <c r="G43016" s="32"/>
      <c r="I43016" s="7"/>
      <c r="J43016" s="7"/>
      <c r="K43016" s="7"/>
      <c r="N43016" s="7"/>
    </row>
    <row r="43017" spans="4:14" s="1" customFormat="1">
      <c r="D43017" s="32"/>
      <c r="G43017" s="32"/>
      <c r="I43017" s="7"/>
      <c r="J43017" s="7"/>
      <c r="K43017" s="7"/>
      <c r="N43017" s="7"/>
    </row>
    <row r="43018" spans="4:14" s="1" customFormat="1">
      <c r="D43018" s="32"/>
      <c r="G43018" s="32"/>
      <c r="I43018" s="7"/>
      <c r="J43018" s="7"/>
      <c r="K43018" s="7"/>
      <c r="N43018" s="7"/>
    </row>
    <row r="43019" spans="4:14" s="1" customFormat="1">
      <c r="D43019" s="32"/>
      <c r="G43019" s="32"/>
      <c r="I43019" s="7"/>
      <c r="J43019" s="7"/>
      <c r="K43019" s="7"/>
      <c r="N43019" s="7"/>
    </row>
    <row r="43020" spans="4:14" s="1" customFormat="1">
      <c r="D43020" s="32"/>
      <c r="G43020" s="32"/>
      <c r="I43020" s="7"/>
      <c r="J43020" s="7"/>
      <c r="K43020" s="7"/>
      <c r="N43020" s="7"/>
    </row>
    <row r="43021" spans="4:14" s="1" customFormat="1">
      <c r="D43021" s="32"/>
      <c r="G43021" s="32"/>
      <c r="I43021" s="7"/>
      <c r="J43021" s="7"/>
      <c r="K43021" s="7"/>
      <c r="N43021" s="7"/>
    </row>
    <row r="43022" spans="4:14" s="1" customFormat="1">
      <c r="D43022" s="32"/>
      <c r="G43022" s="32"/>
      <c r="I43022" s="7"/>
      <c r="J43022" s="7"/>
      <c r="K43022" s="7"/>
      <c r="N43022" s="7"/>
    </row>
    <row r="43023" spans="4:14" s="1" customFormat="1">
      <c r="D43023" s="32"/>
      <c r="G43023" s="32"/>
      <c r="I43023" s="7"/>
      <c r="J43023" s="7"/>
      <c r="K43023" s="7"/>
      <c r="N43023" s="7"/>
    </row>
    <row r="43024" spans="4:14" s="1" customFormat="1">
      <c r="D43024" s="32"/>
      <c r="G43024" s="32"/>
      <c r="I43024" s="7"/>
      <c r="J43024" s="7"/>
      <c r="K43024" s="7"/>
      <c r="N43024" s="7"/>
    </row>
    <row r="43025" spans="4:14" s="1" customFormat="1">
      <c r="D43025" s="32"/>
      <c r="G43025" s="32"/>
      <c r="I43025" s="7"/>
      <c r="J43025" s="7"/>
      <c r="K43025" s="7"/>
      <c r="N43025" s="7"/>
    </row>
    <row r="43026" spans="4:14" s="1" customFormat="1">
      <c r="D43026" s="32"/>
      <c r="G43026" s="32"/>
      <c r="I43026" s="7"/>
      <c r="J43026" s="7"/>
      <c r="K43026" s="7"/>
      <c r="N43026" s="7"/>
    </row>
    <row r="43027" spans="4:14" s="1" customFormat="1">
      <c r="D43027" s="32"/>
      <c r="G43027" s="32"/>
      <c r="I43027" s="7"/>
      <c r="J43027" s="7"/>
      <c r="K43027" s="7"/>
      <c r="N43027" s="7"/>
    </row>
    <row r="43028" spans="4:14" s="1" customFormat="1">
      <c r="D43028" s="32"/>
      <c r="G43028" s="32"/>
      <c r="I43028" s="7"/>
      <c r="J43028" s="7"/>
      <c r="K43028" s="7"/>
      <c r="N43028" s="7"/>
    </row>
    <row r="43029" spans="4:14" s="1" customFormat="1">
      <c r="D43029" s="32"/>
      <c r="G43029" s="32"/>
      <c r="I43029" s="7"/>
      <c r="J43029" s="7"/>
      <c r="K43029" s="7"/>
      <c r="N43029" s="7"/>
    </row>
    <row r="43030" spans="4:14" s="1" customFormat="1">
      <c r="D43030" s="32"/>
      <c r="G43030" s="32"/>
      <c r="I43030" s="7"/>
      <c r="J43030" s="7"/>
      <c r="K43030" s="7"/>
      <c r="N43030" s="7"/>
    </row>
    <row r="43031" spans="4:14" s="1" customFormat="1">
      <c r="D43031" s="32"/>
      <c r="G43031" s="32"/>
      <c r="I43031" s="7"/>
      <c r="J43031" s="7"/>
      <c r="K43031" s="7"/>
      <c r="N43031" s="7"/>
    </row>
    <row r="43032" spans="4:14" s="1" customFormat="1">
      <c r="D43032" s="32"/>
      <c r="G43032" s="32"/>
      <c r="I43032" s="7"/>
      <c r="J43032" s="7"/>
      <c r="K43032" s="7"/>
      <c r="N43032" s="7"/>
    </row>
    <row r="43033" spans="4:14" s="1" customFormat="1">
      <c r="D43033" s="32"/>
      <c r="G43033" s="32"/>
      <c r="I43033" s="7"/>
      <c r="J43033" s="7"/>
      <c r="K43033" s="7"/>
      <c r="N43033" s="7"/>
    </row>
    <row r="43034" spans="4:14" s="1" customFormat="1">
      <c r="D43034" s="32"/>
      <c r="G43034" s="32"/>
      <c r="I43034" s="7"/>
      <c r="J43034" s="7"/>
      <c r="K43034" s="7"/>
      <c r="N43034" s="7"/>
    </row>
    <row r="43035" spans="4:14" s="1" customFormat="1">
      <c r="D43035" s="32"/>
      <c r="G43035" s="32"/>
      <c r="I43035" s="7"/>
      <c r="J43035" s="7"/>
      <c r="K43035" s="7"/>
      <c r="N43035" s="7"/>
    </row>
    <row r="43036" spans="4:14" s="1" customFormat="1">
      <c r="D43036" s="32"/>
      <c r="G43036" s="32"/>
      <c r="I43036" s="7"/>
      <c r="J43036" s="7"/>
      <c r="K43036" s="7"/>
      <c r="N43036" s="7"/>
    </row>
    <row r="43037" spans="4:14" s="1" customFormat="1">
      <c r="D43037" s="32"/>
      <c r="G43037" s="32"/>
      <c r="I43037" s="7"/>
      <c r="J43037" s="7"/>
      <c r="K43037" s="7"/>
      <c r="N43037" s="7"/>
    </row>
    <row r="43038" spans="4:14" s="1" customFormat="1">
      <c r="D43038" s="32"/>
      <c r="G43038" s="32"/>
      <c r="I43038" s="7"/>
      <c r="J43038" s="7"/>
      <c r="K43038" s="7"/>
      <c r="N43038" s="7"/>
    </row>
    <row r="43039" spans="4:14" s="1" customFormat="1">
      <c r="D43039" s="32"/>
      <c r="G43039" s="32"/>
      <c r="I43039" s="7"/>
      <c r="J43039" s="7"/>
      <c r="K43039" s="7"/>
      <c r="N43039" s="7"/>
    </row>
    <row r="43040" spans="4:14" s="1" customFormat="1">
      <c r="D43040" s="32"/>
      <c r="G43040" s="32"/>
      <c r="I43040" s="7"/>
      <c r="J43040" s="7"/>
      <c r="K43040" s="7"/>
      <c r="N43040" s="7"/>
    </row>
    <row r="43041" spans="4:14" s="1" customFormat="1">
      <c r="D43041" s="32"/>
      <c r="G43041" s="32"/>
      <c r="I43041" s="7"/>
      <c r="J43041" s="7"/>
      <c r="K43041" s="7"/>
      <c r="N43041" s="7"/>
    </row>
    <row r="43042" spans="4:14" s="1" customFormat="1">
      <c r="D43042" s="32"/>
      <c r="G43042" s="32"/>
      <c r="I43042" s="7"/>
      <c r="J43042" s="7"/>
      <c r="K43042" s="7"/>
      <c r="N43042" s="7"/>
    </row>
    <row r="43043" spans="4:14" s="1" customFormat="1">
      <c r="D43043" s="32"/>
      <c r="G43043" s="32"/>
      <c r="I43043" s="7"/>
      <c r="J43043" s="7"/>
      <c r="K43043" s="7"/>
      <c r="N43043" s="7"/>
    </row>
    <row r="43044" spans="4:14" s="1" customFormat="1">
      <c r="D43044" s="32"/>
      <c r="G43044" s="32"/>
      <c r="I43044" s="7"/>
      <c r="J43044" s="7"/>
      <c r="K43044" s="7"/>
      <c r="N43044" s="7"/>
    </row>
    <row r="43045" spans="4:14" s="1" customFormat="1">
      <c r="D43045" s="32"/>
      <c r="G43045" s="32"/>
      <c r="I43045" s="7"/>
      <c r="J43045" s="7"/>
      <c r="K43045" s="7"/>
      <c r="N43045" s="7"/>
    </row>
    <row r="43046" spans="4:14" s="1" customFormat="1">
      <c r="D43046" s="32"/>
      <c r="G43046" s="32"/>
      <c r="I43046" s="7"/>
      <c r="J43046" s="7"/>
      <c r="K43046" s="7"/>
      <c r="N43046" s="7"/>
    </row>
    <row r="43047" spans="4:14" s="1" customFormat="1">
      <c r="D43047" s="32"/>
      <c r="G43047" s="32"/>
      <c r="I43047" s="7"/>
      <c r="J43047" s="7"/>
      <c r="K43047" s="7"/>
      <c r="N43047" s="7"/>
    </row>
    <row r="43048" spans="4:14" s="1" customFormat="1">
      <c r="D43048" s="32"/>
      <c r="G43048" s="32"/>
      <c r="I43048" s="7"/>
      <c r="J43048" s="7"/>
      <c r="K43048" s="7"/>
      <c r="N43048" s="7"/>
    </row>
    <row r="43049" spans="4:14" s="1" customFormat="1">
      <c r="D43049" s="32"/>
      <c r="G43049" s="32"/>
      <c r="I43049" s="7"/>
      <c r="J43049" s="7"/>
      <c r="K43049" s="7"/>
      <c r="N43049" s="7"/>
    </row>
    <row r="43050" spans="4:14" s="1" customFormat="1">
      <c r="D43050" s="32"/>
      <c r="G43050" s="32"/>
      <c r="I43050" s="7"/>
      <c r="J43050" s="7"/>
      <c r="K43050" s="7"/>
      <c r="N43050" s="7"/>
    </row>
    <row r="43051" spans="4:14" s="1" customFormat="1">
      <c r="D43051" s="32"/>
      <c r="G43051" s="32"/>
      <c r="I43051" s="7"/>
      <c r="J43051" s="7"/>
      <c r="K43051" s="7"/>
      <c r="N43051" s="7"/>
    </row>
    <row r="43052" spans="4:14" s="1" customFormat="1">
      <c r="D43052" s="32"/>
      <c r="G43052" s="32"/>
      <c r="I43052" s="7"/>
      <c r="J43052" s="7"/>
      <c r="K43052" s="7"/>
      <c r="N43052" s="7"/>
    </row>
    <row r="43053" spans="4:14" s="1" customFormat="1">
      <c r="D43053" s="32"/>
      <c r="G43053" s="32"/>
      <c r="I43053" s="7"/>
      <c r="J43053" s="7"/>
      <c r="K43053" s="7"/>
      <c r="N43053" s="7"/>
    </row>
    <row r="43054" spans="4:14" s="1" customFormat="1">
      <c r="D43054" s="32"/>
      <c r="G43054" s="32"/>
      <c r="I43054" s="7"/>
      <c r="J43054" s="7"/>
      <c r="K43054" s="7"/>
      <c r="N43054" s="7"/>
    </row>
    <row r="43055" spans="4:14" s="1" customFormat="1">
      <c r="D43055" s="32"/>
      <c r="G43055" s="32"/>
      <c r="I43055" s="7"/>
      <c r="J43055" s="7"/>
      <c r="K43055" s="7"/>
      <c r="N43055" s="7"/>
    </row>
    <row r="43056" spans="4:14" s="1" customFormat="1">
      <c r="D43056" s="32"/>
      <c r="G43056" s="32"/>
      <c r="I43056" s="7"/>
      <c r="J43056" s="7"/>
      <c r="K43056" s="7"/>
      <c r="N43056" s="7"/>
    </row>
    <row r="43057" spans="4:14" s="1" customFormat="1">
      <c r="D43057" s="32"/>
      <c r="G43057" s="32"/>
      <c r="I43057" s="7"/>
      <c r="J43057" s="7"/>
      <c r="K43057" s="7"/>
      <c r="N43057" s="7"/>
    </row>
    <row r="43058" spans="4:14" s="1" customFormat="1">
      <c r="D43058" s="32"/>
      <c r="G43058" s="32"/>
      <c r="I43058" s="7"/>
      <c r="J43058" s="7"/>
      <c r="K43058" s="7"/>
      <c r="N43058" s="7"/>
    </row>
    <row r="43059" spans="4:14" s="1" customFormat="1">
      <c r="D43059" s="32"/>
      <c r="G43059" s="32"/>
      <c r="I43059" s="7"/>
      <c r="J43059" s="7"/>
      <c r="K43059" s="7"/>
      <c r="N43059" s="7"/>
    </row>
    <row r="43060" spans="4:14" s="1" customFormat="1">
      <c r="D43060" s="32"/>
      <c r="G43060" s="32"/>
      <c r="I43060" s="7"/>
      <c r="J43060" s="7"/>
      <c r="K43060" s="7"/>
      <c r="N43060" s="7"/>
    </row>
    <row r="43061" spans="4:14" s="1" customFormat="1">
      <c r="D43061" s="32"/>
      <c r="G43061" s="32"/>
      <c r="I43061" s="7"/>
      <c r="J43061" s="7"/>
      <c r="K43061" s="7"/>
      <c r="N43061" s="7"/>
    </row>
    <row r="43062" spans="4:14" s="1" customFormat="1">
      <c r="D43062" s="32"/>
      <c r="G43062" s="32"/>
      <c r="I43062" s="7"/>
      <c r="J43062" s="7"/>
      <c r="K43062" s="7"/>
      <c r="N43062" s="7"/>
    </row>
    <row r="43063" spans="4:14" s="1" customFormat="1">
      <c r="D43063" s="32"/>
      <c r="G43063" s="32"/>
      <c r="I43063" s="7"/>
      <c r="J43063" s="7"/>
      <c r="K43063" s="7"/>
      <c r="N43063" s="7"/>
    </row>
    <row r="43064" spans="4:14" s="1" customFormat="1">
      <c r="D43064" s="32"/>
      <c r="G43064" s="32"/>
      <c r="I43064" s="7"/>
      <c r="J43064" s="7"/>
      <c r="K43064" s="7"/>
      <c r="N43064" s="7"/>
    </row>
    <row r="43065" spans="4:14" s="1" customFormat="1">
      <c r="D43065" s="32"/>
      <c r="G43065" s="32"/>
      <c r="I43065" s="7"/>
      <c r="J43065" s="7"/>
      <c r="K43065" s="7"/>
      <c r="N43065" s="7"/>
    </row>
    <row r="43066" spans="4:14" s="1" customFormat="1">
      <c r="D43066" s="32"/>
      <c r="G43066" s="32"/>
      <c r="I43066" s="7"/>
      <c r="J43066" s="7"/>
      <c r="K43066" s="7"/>
      <c r="N43066" s="7"/>
    </row>
    <row r="43067" spans="4:14" s="1" customFormat="1">
      <c r="D43067" s="32"/>
      <c r="G43067" s="32"/>
      <c r="I43067" s="7"/>
      <c r="J43067" s="7"/>
      <c r="K43067" s="7"/>
      <c r="N43067" s="7"/>
    </row>
    <row r="43068" spans="4:14" s="1" customFormat="1">
      <c r="D43068" s="32"/>
      <c r="G43068" s="32"/>
      <c r="I43068" s="7"/>
      <c r="J43068" s="7"/>
      <c r="K43068" s="7"/>
      <c r="N43068" s="7"/>
    </row>
    <row r="43069" spans="4:14" s="1" customFormat="1">
      <c r="D43069" s="32"/>
      <c r="G43069" s="32"/>
      <c r="I43069" s="7"/>
      <c r="J43069" s="7"/>
      <c r="K43069" s="7"/>
      <c r="N43069" s="7"/>
    </row>
    <row r="43070" spans="4:14" s="1" customFormat="1">
      <c r="D43070" s="32"/>
      <c r="G43070" s="32"/>
      <c r="I43070" s="7"/>
      <c r="J43070" s="7"/>
      <c r="K43070" s="7"/>
      <c r="N43070" s="7"/>
    </row>
    <row r="43071" spans="4:14" s="1" customFormat="1">
      <c r="D43071" s="32"/>
      <c r="G43071" s="32"/>
      <c r="I43071" s="7"/>
      <c r="J43071" s="7"/>
      <c r="K43071" s="7"/>
      <c r="N43071" s="7"/>
    </row>
    <row r="43072" spans="4:14" s="1" customFormat="1">
      <c r="D43072" s="32"/>
      <c r="G43072" s="32"/>
      <c r="I43072" s="7"/>
      <c r="J43072" s="7"/>
      <c r="K43072" s="7"/>
      <c r="N43072" s="7"/>
    </row>
    <row r="43073" spans="4:14" s="1" customFormat="1">
      <c r="D43073" s="32"/>
      <c r="G43073" s="32"/>
      <c r="I43073" s="7"/>
      <c r="J43073" s="7"/>
      <c r="K43073" s="7"/>
      <c r="N43073" s="7"/>
    </row>
    <row r="43074" spans="4:14" s="1" customFormat="1">
      <c r="D43074" s="32"/>
      <c r="G43074" s="32"/>
      <c r="I43074" s="7"/>
      <c r="J43074" s="7"/>
      <c r="K43074" s="7"/>
      <c r="N43074" s="7"/>
    </row>
    <row r="43075" spans="4:14" s="1" customFormat="1">
      <c r="D43075" s="32"/>
      <c r="G43075" s="32"/>
      <c r="I43075" s="7"/>
      <c r="J43075" s="7"/>
      <c r="K43075" s="7"/>
      <c r="N43075" s="7"/>
    </row>
    <row r="43076" spans="4:14" s="1" customFormat="1">
      <c r="D43076" s="32"/>
      <c r="G43076" s="32"/>
      <c r="I43076" s="7"/>
      <c r="J43076" s="7"/>
      <c r="K43076" s="7"/>
      <c r="N43076" s="7"/>
    </row>
    <row r="43077" spans="4:14" s="1" customFormat="1">
      <c r="D43077" s="32"/>
      <c r="G43077" s="32"/>
      <c r="I43077" s="7"/>
      <c r="J43077" s="7"/>
      <c r="K43077" s="7"/>
      <c r="N43077" s="7"/>
    </row>
    <row r="43078" spans="4:14" s="1" customFormat="1">
      <c r="D43078" s="32"/>
      <c r="G43078" s="32"/>
      <c r="I43078" s="7"/>
      <c r="J43078" s="7"/>
      <c r="K43078" s="7"/>
      <c r="N43078" s="7"/>
    </row>
    <row r="43079" spans="4:14" s="1" customFormat="1">
      <c r="D43079" s="32"/>
      <c r="G43079" s="32"/>
      <c r="I43079" s="7"/>
      <c r="J43079" s="7"/>
      <c r="K43079" s="7"/>
      <c r="N43079" s="7"/>
    </row>
    <row r="43080" spans="4:14" s="1" customFormat="1">
      <c r="D43080" s="32"/>
      <c r="G43080" s="32"/>
      <c r="I43080" s="7"/>
      <c r="J43080" s="7"/>
      <c r="K43080" s="7"/>
      <c r="N43080" s="7"/>
    </row>
    <row r="43081" spans="4:14" s="1" customFormat="1">
      <c r="D43081" s="32"/>
      <c r="G43081" s="32"/>
      <c r="I43081" s="7"/>
      <c r="J43081" s="7"/>
      <c r="K43081" s="7"/>
      <c r="N43081" s="7"/>
    </row>
    <row r="43082" spans="4:14" s="1" customFormat="1">
      <c r="D43082" s="32"/>
      <c r="G43082" s="32"/>
      <c r="I43082" s="7"/>
      <c r="J43082" s="7"/>
      <c r="K43082" s="7"/>
      <c r="N43082" s="7"/>
    </row>
    <row r="43083" spans="4:14" s="1" customFormat="1">
      <c r="D43083" s="32"/>
      <c r="G43083" s="32"/>
      <c r="I43083" s="7"/>
      <c r="J43083" s="7"/>
      <c r="K43083" s="7"/>
      <c r="N43083" s="7"/>
    </row>
    <row r="43084" spans="4:14" s="1" customFormat="1">
      <c r="D43084" s="32"/>
      <c r="G43084" s="32"/>
      <c r="I43084" s="7"/>
      <c r="J43084" s="7"/>
      <c r="K43084" s="7"/>
      <c r="N43084" s="7"/>
    </row>
    <row r="43085" spans="4:14" s="1" customFormat="1">
      <c r="D43085" s="32"/>
      <c r="G43085" s="32"/>
      <c r="I43085" s="7"/>
      <c r="J43085" s="7"/>
      <c r="K43085" s="7"/>
      <c r="N43085" s="7"/>
    </row>
    <row r="43086" spans="4:14" s="1" customFormat="1">
      <c r="D43086" s="32"/>
      <c r="G43086" s="32"/>
      <c r="I43086" s="7"/>
      <c r="J43086" s="7"/>
      <c r="K43086" s="7"/>
      <c r="N43086" s="7"/>
    </row>
    <row r="43087" spans="4:14" s="1" customFormat="1">
      <c r="D43087" s="32"/>
      <c r="G43087" s="32"/>
      <c r="I43087" s="7"/>
      <c r="J43087" s="7"/>
      <c r="K43087" s="7"/>
      <c r="N43087" s="7"/>
    </row>
    <row r="43088" spans="4:14" s="1" customFormat="1">
      <c r="D43088" s="32"/>
      <c r="G43088" s="32"/>
      <c r="I43088" s="7"/>
      <c r="J43088" s="7"/>
      <c r="K43088" s="7"/>
      <c r="N43088" s="7"/>
    </row>
    <row r="43089" spans="4:14" s="1" customFormat="1">
      <c r="D43089" s="32"/>
      <c r="G43089" s="32"/>
      <c r="I43089" s="7"/>
      <c r="J43089" s="7"/>
      <c r="K43089" s="7"/>
      <c r="N43089" s="7"/>
    </row>
    <row r="43090" spans="4:14" s="1" customFormat="1">
      <c r="D43090" s="32"/>
      <c r="G43090" s="32"/>
      <c r="I43090" s="7"/>
      <c r="J43090" s="7"/>
      <c r="K43090" s="7"/>
      <c r="N43090" s="7"/>
    </row>
    <row r="43091" spans="4:14" s="1" customFormat="1">
      <c r="D43091" s="32"/>
      <c r="G43091" s="32"/>
      <c r="I43091" s="7"/>
      <c r="J43091" s="7"/>
      <c r="K43091" s="7"/>
      <c r="N43091" s="7"/>
    </row>
    <row r="43092" spans="4:14" s="1" customFormat="1">
      <c r="D43092" s="32"/>
      <c r="G43092" s="32"/>
      <c r="I43092" s="7"/>
      <c r="J43092" s="7"/>
      <c r="K43092" s="7"/>
      <c r="N43092" s="7"/>
    </row>
    <row r="43093" spans="4:14" s="1" customFormat="1">
      <c r="D43093" s="32"/>
      <c r="G43093" s="32"/>
      <c r="I43093" s="7"/>
      <c r="J43093" s="7"/>
      <c r="K43093" s="7"/>
      <c r="N43093" s="7"/>
    </row>
    <row r="43094" spans="4:14" s="1" customFormat="1">
      <c r="D43094" s="32"/>
      <c r="G43094" s="32"/>
      <c r="I43094" s="7"/>
      <c r="J43094" s="7"/>
      <c r="K43094" s="7"/>
      <c r="N43094" s="7"/>
    </row>
    <row r="43095" spans="4:14" s="1" customFormat="1">
      <c r="D43095" s="32"/>
      <c r="G43095" s="32"/>
      <c r="I43095" s="7"/>
      <c r="J43095" s="7"/>
      <c r="K43095" s="7"/>
      <c r="N43095" s="7"/>
    </row>
    <row r="43096" spans="4:14" s="1" customFormat="1">
      <c r="D43096" s="32"/>
      <c r="G43096" s="32"/>
      <c r="I43096" s="7"/>
      <c r="J43096" s="7"/>
      <c r="K43096" s="7"/>
      <c r="N43096" s="7"/>
    </row>
    <row r="43097" spans="4:14" s="1" customFormat="1">
      <c r="D43097" s="32"/>
      <c r="G43097" s="32"/>
      <c r="I43097" s="7"/>
      <c r="J43097" s="7"/>
      <c r="K43097" s="7"/>
      <c r="N43097" s="7"/>
    </row>
    <row r="43098" spans="4:14" s="1" customFormat="1">
      <c r="D43098" s="32"/>
      <c r="G43098" s="32"/>
      <c r="I43098" s="7"/>
      <c r="J43098" s="7"/>
      <c r="K43098" s="7"/>
      <c r="N43098" s="7"/>
    </row>
    <row r="43099" spans="4:14" s="1" customFormat="1">
      <c r="D43099" s="32"/>
      <c r="G43099" s="32"/>
      <c r="I43099" s="7"/>
      <c r="J43099" s="7"/>
      <c r="K43099" s="7"/>
      <c r="N43099" s="7"/>
    </row>
    <row r="43100" spans="4:14" s="1" customFormat="1">
      <c r="D43100" s="32"/>
      <c r="G43100" s="32"/>
      <c r="I43100" s="7"/>
      <c r="J43100" s="7"/>
      <c r="K43100" s="7"/>
      <c r="N43100" s="7"/>
    </row>
    <row r="43101" spans="4:14" s="1" customFormat="1">
      <c r="D43101" s="32"/>
      <c r="G43101" s="32"/>
      <c r="I43101" s="7"/>
      <c r="J43101" s="7"/>
      <c r="K43101" s="7"/>
      <c r="N43101" s="7"/>
    </row>
    <row r="43102" spans="4:14" s="1" customFormat="1">
      <c r="D43102" s="32"/>
      <c r="G43102" s="32"/>
      <c r="I43102" s="7"/>
      <c r="J43102" s="7"/>
      <c r="K43102" s="7"/>
      <c r="N43102" s="7"/>
    </row>
    <row r="43103" spans="4:14" s="1" customFormat="1">
      <c r="D43103" s="32"/>
      <c r="G43103" s="32"/>
      <c r="I43103" s="7"/>
      <c r="J43103" s="7"/>
      <c r="K43103" s="7"/>
      <c r="N43103" s="7"/>
    </row>
    <row r="43104" spans="4:14" s="1" customFormat="1">
      <c r="D43104" s="32"/>
      <c r="G43104" s="32"/>
      <c r="I43104" s="7"/>
      <c r="J43104" s="7"/>
      <c r="K43104" s="7"/>
      <c r="N43104" s="7"/>
    </row>
    <row r="43105" spans="4:14" s="1" customFormat="1">
      <c r="D43105" s="32"/>
      <c r="G43105" s="32"/>
      <c r="I43105" s="7"/>
      <c r="J43105" s="7"/>
      <c r="K43105" s="7"/>
      <c r="N43105" s="7"/>
    </row>
    <row r="43106" spans="4:14" s="1" customFormat="1">
      <c r="D43106" s="32"/>
      <c r="G43106" s="32"/>
      <c r="I43106" s="7"/>
      <c r="J43106" s="7"/>
      <c r="K43106" s="7"/>
      <c r="N43106" s="7"/>
    </row>
    <row r="43107" spans="4:14" s="1" customFormat="1">
      <c r="D43107" s="32"/>
      <c r="G43107" s="32"/>
      <c r="I43107" s="7"/>
      <c r="J43107" s="7"/>
      <c r="K43107" s="7"/>
      <c r="N43107" s="7"/>
    </row>
    <row r="43108" spans="4:14" s="1" customFormat="1">
      <c r="D43108" s="32"/>
      <c r="G43108" s="32"/>
      <c r="I43108" s="7"/>
      <c r="J43108" s="7"/>
      <c r="K43108" s="7"/>
      <c r="N43108" s="7"/>
    </row>
    <row r="43109" spans="4:14" s="1" customFormat="1">
      <c r="D43109" s="32"/>
      <c r="G43109" s="32"/>
      <c r="I43109" s="7"/>
      <c r="J43109" s="7"/>
      <c r="K43109" s="7"/>
      <c r="N43109" s="7"/>
    </row>
    <row r="43110" spans="4:14" s="1" customFormat="1">
      <c r="D43110" s="32"/>
      <c r="G43110" s="32"/>
      <c r="I43110" s="7"/>
      <c r="J43110" s="7"/>
      <c r="K43110" s="7"/>
      <c r="N43110" s="7"/>
    </row>
    <row r="43111" spans="4:14" s="1" customFormat="1">
      <c r="D43111" s="32"/>
      <c r="G43111" s="32"/>
      <c r="I43111" s="7"/>
      <c r="J43111" s="7"/>
      <c r="K43111" s="7"/>
      <c r="N43111" s="7"/>
    </row>
    <row r="43112" spans="4:14" s="1" customFormat="1">
      <c r="D43112" s="32"/>
      <c r="G43112" s="32"/>
      <c r="I43112" s="7"/>
      <c r="J43112" s="7"/>
      <c r="K43112" s="7"/>
      <c r="N43112" s="7"/>
    </row>
    <row r="43113" spans="4:14" s="1" customFormat="1">
      <c r="D43113" s="32"/>
      <c r="G43113" s="32"/>
      <c r="I43113" s="7"/>
      <c r="J43113" s="7"/>
      <c r="K43113" s="7"/>
      <c r="N43113" s="7"/>
    </row>
    <row r="43114" spans="4:14" s="1" customFormat="1">
      <c r="D43114" s="32"/>
      <c r="G43114" s="32"/>
      <c r="I43114" s="7"/>
      <c r="J43114" s="7"/>
      <c r="K43114" s="7"/>
      <c r="N43114" s="7"/>
    </row>
    <row r="43115" spans="4:14" s="1" customFormat="1">
      <c r="D43115" s="32"/>
      <c r="G43115" s="32"/>
      <c r="I43115" s="7"/>
      <c r="J43115" s="7"/>
      <c r="K43115" s="7"/>
      <c r="N43115" s="7"/>
    </row>
    <row r="43116" spans="4:14" s="1" customFormat="1">
      <c r="D43116" s="32"/>
      <c r="G43116" s="32"/>
      <c r="I43116" s="7"/>
      <c r="J43116" s="7"/>
      <c r="K43116" s="7"/>
      <c r="N43116" s="7"/>
    </row>
    <row r="43117" spans="4:14" s="1" customFormat="1">
      <c r="D43117" s="32"/>
      <c r="G43117" s="32"/>
      <c r="I43117" s="7"/>
      <c r="J43117" s="7"/>
      <c r="K43117" s="7"/>
      <c r="N43117" s="7"/>
    </row>
    <row r="43118" spans="4:14" s="1" customFormat="1">
      <c r="D43118" s="32"/>
      <c r="G43118" s="32"/>
      <c r="I43118" s="7"/>
      <c r="J43118" s="7"/>
      <c r="K43118" s="7"/>
      <c r="N43118" s="7"/>
    </row>
    <row r="43119" spans="4:14" s="1" customFormat="1">
      <c r="D43119" s="32"/>
      <c r="G43119" s="32"/>
      <c r="I43119" s="7"/>
      <c r="J43119" s="7"/>
      <c r="K43119" s="7"/>
      <c r="N43119" s="7"/>
    </row>
    <row r="43120" spans="4:14" s="1" customFormat="1">
      <c r="D43120" s="32"/>
      <c r="G43120" s="32"/>
      <c r="I43120" s="7"/>
      <c r="J43120" s="7"/>
      <c r="K43120" s="7"/>
      <c r="N43120" s="7"/>
    </row>
    <row r="43121" spans="4:14" s="1" customFormat="1">
      <c r="D43121" s="32"/>
      <c r="G43121" s="32"/>
      <c r="I43121" s="7"/>
      <c r="J43121" s="7"/>
      <c r="K43121" s="7"/>
      <c r="N43121" s="7"/>
    </row>
    <row r="43122" spans="4:14" s="1" customFormat="1">
      <c r="D43122" s="32"/>
      <c r="G43122" s="32"/>
      <c r="I43122" s="7"/>
      <c r="J43122" s="7"/>
      <c r="K43122" s="7"/>
      <c r="N43122" s="7"/>
    </row>
    <row r="43123" spans="4:14" s="1" customFormat="1">
      <c r="D43123" s="32"/>
      <c r="G43123" s="32"/>
      <c r="I43123" s="7"/>
      <c r="J43123" s="7"/>
      <c r="K43123" s="7"/>
      <c r="N43123" s="7"/>
    </row>
    <row r="43124" spans="4:14" s="1" customFormat="1">
      <c r="D43124" s="32"/>
      <c r="G43124" s="32"/>
      <c r="I43124" s="7"/>
      <c r="J43124" s="7"/>
      <c r="K43124" s="7"/>
      <c r="N43124" s="7"/>
    </row>
    <row r="43125" spans="4:14" s="1" customFormat="1">
      <c r="D43125" s="32"/>
      <c r="G43125" s="32"/>
      <c r="I43125" s="7"/>
      <c r="J43125" s="7"/>
      <c r="K43125" s="7"/>
      <c r="N43125" s="7"/>
    </row>
    <row r="43126" spans="4:14" s="1" customFormat="1">
      <c r="D43126" s="32"/>
      <c r="G43126" s="32"/>
      <c r="I43126" s="7"/>
      <c r="J43126" s="7"/>
      <c r="K43126" s="7"/>
      <c r="N43126" s="7"/>
    </row>
    <row r="43127" spans="4:14" s="1" customFormat="1">
      <c r="D43127" s="32"/>
      <c r="G43127" s="32"/>
      <c r="I43127" s="7"/>
      <c r="J43127" s="7"/>
      <c r="K43127" s="7"/>
      <c r="N43127" s="7"/>
    </row>
    <row r="43128" spans="4:14" s="1" customFormat="1">
      <c r="D43128" s="32"/>
      <c r="G43128" s="32"/>
      <c r="I43128" s="7"/>
      <c r="J43128" s="7"/>
      <c r="K43128" s="7"/>
      <c r="N43128" s="7"/>
    </row>
    <row r="43129" spans="4:14" s="1" customFormat="1">
      <c r="D43129" s="32"/>
      <c r="G43129" s="32"/>
      <c r="I43129" s="7"/>
      <c r="J43129" s="7"/>
      <c r="K43129" s="7"/>
      <c r="N43129" s="7"/>
    </row>
    <row r="43130" spans="4:14" s="1" customFormat="1">
      <c r="D43130" s="32"/>
      <c r="G43130" s="32"/>
      <c r="I43130" s="7"/>
      <c r="J43130" s="7"/>
      <c r="K43130" s="7"/>
      <c r="N43130" s="7"/>
    </row>
    <row r="43131" spans="4:14" s="1" customFormat="1">
      <c r="D43131" s="32"/>
      <c r="G43131" s="32"/>
      <c r="I43131" s="7"/>
      <c r="J43131" s="7"/>
      <c r="K43131" s="7"/>
      <c r="N43131" s="7"/>
    </row>
    <row r="43132" spans="4:14" s="1" customFormat="1">
      <c r="D43132" s="32"/>
      <c r="G43132" s="32"/>
      <c r="I43132" s="7"/>
      <c r="J43132" s="7"/>
      <c r="K43132" s="7"/>
      <c r="N43132" s="7"/>
    </row>
    <row r="43133" spans="4:14" s="1" customFormat="1">
      <c r="D43133" s="32"/>
      <c r="G43133" s="32"/>
      <c r="I43133" s="7"/>
      <c r="J43133" s="7"/>
      <c r="K43133" s="7"/>
      <c r="N43133" s="7"/>
    </row>
    <row r="43134" spans="4:14" s="1" customFormat="1">
      <c r="D43134" s="32"/>
      <c r="G43134" s="32"/>
      <c r="I43134" s="7"/>
      <c r="J43134" s="7"/>
      <c r="K43134" s="7"/>
      <c r="N43134" s="7"/>
    </row>
    <row r="43135" spans="4:14" s="1" customFormat="1">
      <c r="D43135" s="32"/>
      <c r="G43135" s="32"/>
      <c r="I43135" s="7"/>
      <c r="J43135" s="7"/>
      <c r="K43135" s="7"/>
      <c r="N43135" s="7"/>
    </row>
    <row r="43136" spans="4:14" s="1" customFormat="1">
      <c r="D43136" s="32"/>
      <c r="G43136" s="32"/>
      <c r="I43136" s="7"/>
      <c r="J43136" s="7"/>
      <c r="K43136" s="7"/>
      <c r="N43136" s="7"/>
    </row>
    <row r="43137" spans="4:14" s="1" customFormat="1">
      <c r="D43137" s="32"/>
      <c r="G43137" s="32"/>
      <c r="I43137" s="7"/>
      <c r="J43137" s="7"/>
      <c r="K43137" s="7"/>
      <c r="N43137" s="7"/>
    </row>
    <row r="43138" spans="4:14" s="1" customFormat="1">
      <c r="D43138" s="32"/>
      <c r="G43138" s="32"/>
      <c r="I43138" s="7"/>
      <c r="J43138" s="7"/>
      <c r="K43138" s="7"/>
      <c r="N43138" s="7"/>
    </row>
    <row r="43139" spans="4:14" s="1" customFormat="1">
      <c r="D43139" s="32"/>
      <c r="G43139" s="32"/>
      <c r="I43139" s="7"/>
      <c r="J43139" s="7"/>
      <c r="K43139" s="7"/>
      <c r="N43139" s="7"/>
    </row>
    <row r="43140" spans="4:14" s="1" customFormat="1">
      <c r="D43140" s="32"/>
      <c r="G43140" s="32"/>
      <c r="I43140" s="7"/>
      <c r="J43140" s="7"/>
      <c r="K43140" s="7"/>
      <c r="N43140" s="7"/>
    </row>
    <row r="43141" spans="4:14" s="1" customFormat="1">
      <c r="D43141" s="32"/>
      <c r="G43141" s="32"/>
      <c r="I43141" s="7"/>
      <c r="J43141" s="7"/>
      <c r="K43141" s="7"/>
      <c r="N43141" s="7"/>
    </row>
    <row r="43142" spans="4:14" s="1" customFormat="1">
      <c r="D43142" s="32"/>
      <c r="G43142" s="32"/>
      <c r="I43142" s="7"/>
      <c r="J43142" s="7"/>
      <c r="K43142" s="7"/>
      <c r="N43142" s="7"/>
    </row>
    <row r="43143" spans="4:14" s="1" customFormat="1">
      <c r="D43143" s="32"/>
      <c r="G43143" s="32"/>
      <c r="I43143" s="7"/>
      <c r="J43143" s="7"/>
      <c r="K43143" s="7"/>
      <c r="N43143" s="7"/>
    </row>
    <row r="43144" spans="4:14" s="1" customFormat="1">
      <c r="D43144" s="32"/>
      <c r="G43144" s="32"/>
      <c r="I43144" s="7"/>
      <c r="J43144" s="7"/>
      <c r="K43144" s="7"/>
      <c r="N43144" s="7"/>
    </row>
    <row r="43145" spans="4:14" s="1" customFormat="1">
      <c r="D43145" s="32"/>
      <c r="G43145" s="32"/>
      <c r="I43145" s="7"/>
      <c r="J43145" s="7"/>
      <c r="K43145" s="7"/>
      <c r="N43145" s="7"/>
    </row>
    <row r="43146" spans="4:14" s="1" customFormat="1">
      <c r="D43146" s="32"/>
      <c r="G43146" s="32"/>
      <c r="I43146" s="7"/>
      <c r="J43146" s="7"/>
      <c r="K43146" s="7"/>
      <c r="N43146" s="7"/>
    </row>
    <row r="43147" spans="4:14" s="1" customFormat="1">
      <c r="D43147" s="32"/>
      <c r="G43147" s="32"/>
      <c r="I43147" s="7"/>
      <c r="J43147" s="7"/>
      <c r="K43147" s="7"/>
      <c r="N43147" s="7"/>
    </row>
    <row r="43148" spans="4:14" s="1" customFormat="1">
      <c r="D43148" s="32"/>
      <c r="G43148" s="32"/>
      <c r="I43148" s="7"/>
      <c r="J43148" s="7"/>
      <c r="K43148" s="7"/>
      <c r="N43148" s="7"/>
    </row>
    <row r="43149" spans="4:14" s="1" customFormat="1">
      <c r="D43149" s="32"/>
      <c r="G43149" s="32"/>
      <c r="I43149" s="7"/>
      <c r="J43149" s="7"/>
      <c r="K43149" s="7"/>
      <c r="N43149" s="7"/>
    </row>
    <row r="43150" spans="4:14" s="1" customFormat="1">
      <c r="D43150" s="32"/>
      <c r="G43150" s="32"/>
      <c r="I43150" s="7"/>
      <c r="J43150" s="7"/>
      <c r="K43150" s="7"/>
      <c r="N43150" s="7"/>
    </row>
    <row r="43151" spans="4:14" s="1" customFormat="1">
      <c r="D43151" s="32"/>
      <c r="G43151" s="32"/>
      <c r="I43151" s="7"/>
      <c r="J43151" s="7"/>
      <c r="K43151" s="7"/>
      <c r="N43151" s="7"/>
    </row>
    <row r="43152" spans="4:14" s="1" customFormat="1">
      <c r="D43152" s="32"/>
      <c r="G43152" s="32"/>
      <c r="I43152" s="7"/>
      <c r="J43152" s="7"/>
      <c r="K43152" s="7"/>
      <c r="N43152" s="7"/>
    </row>
    <row r="43153" spans="4:14" s="1" customFormat="1">
      <c r="D43153" s="32"/>
      <c r="G43153" s="32"/>
      <c r="I43153" s="7"/>
      <c r="J43153" s="7"/>
      <c r="K43153" s="7"/>
      <c r="N43153" s="7"/>
    </row>
    <row r="43154" spans="4:14" s="1" customFormat="1">
      <c r="D43154" s="32"/>
      <c r="G43154" s="32"/>
      <c r="I43154" s="7"/>
      <c r="J43154" s="7"/>
      <c r="K43154" s="7"/>
      <c r="N43154" s="7"/>
    </row>
    <row r="43155" spans="4:14" s="1" customFormat="1">
      <c r="D43155" s="32"/>
      <c r="G43155" s="32"/>
      <c r="I43155" s="7"/>
      <c r="J43155" s="7"/>
      <c r="K43155" s="7"/>
      <c r="N43155" s="7"/>
    </row>
    <row r="43156" spans="4:14" s="1" customFormat="1">
      <c r="D43156" s="32"/>
      <c r="G43156" s="32"/>
      <c r="I43156" s="7"/>
      <c r="J43156" s="7"/>
      <c r="K43156" s="7"/>
      <c r="N43156" s="7"/>
    </row>
    <row r="43157" spans="4:14" s="1" customFormat="1">
      <c r="D43157" s="32"/>
      <c r="G43157" s="32"/>
      <c r="I43157" s="7"/>
      <c r="J43157" s="7"/>
      <c r="K43157" s="7"/>
      <c r="N43157" s="7"/>
    </row>
    <row r="43158" spans="4:14" s="1" customFormat="1">
      <c r="D43158" s="32"/>
      <c r="G43158" s="32"/>
      <c r="I43158" s="7"/>
      <c r="J43158" s="7"/>
      <c r="K43158" s="7"/>
      <c r="N43158" s="7"/>
    </row>
    <row r="43159" spans="4:14" s="1" customFormat="1">
      <c r="D43159" s="32"/>
      <c r="G43159" s="32"/>
      <c r="I43159" s="7"/>
      <c r="J43159" s="7"/>
      <c r="K43159" s="7"/>
      <c r="N43159" s="7"/>
    </row>
    <row r="43160" spans="4:14" s="1" customFormat="1">
      <c r="D43160" s="32"/>
      <c r="G43160" s="32"/>
      <c r="I43160" s="7"/>
      <c r="J43160" s="7"/>
      <c r="K43160" s="7"/>
      <c r="N43160" s="7"/>
    </row>
    <row r="43161" spans="4:14" s="1" customFormat="1">
      <c r="D43161" s="32"/>
      <c r="G43161" s="32"/>
      <c r="I43161" s="7"/>
      <c r="J43161" s="7"/>
      <c r="K43161" s="7"/>
      <c r="N43161" s="7"/>
    </row>
    <row r="43162" spans="4:14" s="1" customFormat="1">
      <c r="D43162" s="32"/>
      <c r="G43162" s="32"/>
      <c r="I43162" s="7"/>
      <c r="J43162" s="7"/>
      <c r="K43162" s="7"/>
      <c r="N43162" s="7"/>
    </row>
    <row r="43163" spans="4:14" s="1" customFormat="1">
      <c r="D43163" s="32"/>
      <c r="G43163" s="32"/>
      <c r="I43163" s="7"/>
      <c r="J43163" s="7"/>
      <c r="K43163" s="7"/>
      <c r="N43163" s="7"/>
    </row>
    <row r="43164" spans="4:14" s="1" customFormat="1">
      <c r="D43164" s="32"/>
      <c r="G43164" s="32"/>
      <c r="I43164" s="7"/>
      <c r="J43164" s="7"/>
      <c r="K43164" s="7"/>
      <c r="N43164" s="7"/>
    </row>
    <row r="43165" spans="4:14" s="1" customFormat="1">
      <c r="D43165" s="32"/>
      <c r="G43165" s="32"/>
      <c r="I43165" s="7"/>
      <c r="J43165" s="7"/>
      <c r="K43165" s="7"/>
      <c r="N43165" s="7"/>
    </row>
    <row r="43166" spans="4:14" s="1" customFormat="1">
      <c r="D43166" s="32"/>
      <c r="G43166" s="32"/>
      <c r="I43166" s="7"/>
      <c r="J43166" s="7"/>
      <c r="K43166" s="7"/>
      <c r="N43166" s="7"/>
    </row>
    <row r="43167" spans="4:14" s="1" customFormat="1">
      <c r="D43167" s="32"/>
      <c r="G43167" s="32"/>
      <c r="I43167" s="7"/>
      <c r="J43167" s="7"/>
      <c r="K43167" s="7"/>
      <c r="N43167" s="7"/>
    </row>
    <row r="43168" spans="4:14" s="1" customFormat="1">
      <c r="D43168" s="32"/>
      <c r="G43168" s="32"/>
      <c r="I43168" s="7"/>
      <c r="J43168" s="7"/>
      <c r="K43168" s="7"/>
      <c r="N43168" s="7"/>
    </row>
    <row r="43169" spans="4:14" s="1" customFormat="1">
      <c r="D43169" s="32"/>
      <c r="G43169" s="32"/>
      <c r="I43169" s="7"/>
      <c r="J43169" s="7"/>
      <c r="K43169" s="7"/>
      <c r="N43169" s="7"/>
    </row>
    <row r="43170" spans="4:14" s="1" customFormat="1">
      <c r="D43170" s="32"/>
      <c r="G43170" s="32"/>
      <c r="I43170" s="7"/>
      <c r="J43170" s="7"/>
      <c r="K43170" s="7"/>
      <c r="N43170" s="7"/>
    </row>
    <row r="43171" spans="4:14" s="1" customFormat="1">
      <c r="D43171" s="32"/>
      <c r="G43171" s="32"/>
      <c r="I43171" s="7"/>
      <c r="J43171" s="7"/>
      <c r="K43171" s="7"/>
      <c r="N43171" s="7"/>
    </row>
    <row r="43172" spans="4:14" s="1" customFormat="1">
      <c r="D43172" s="32"/>
      <c r="G43172" s="32"/>
      <c r="I43172" s="7"/>
      <c r="J43172" s="7"/>
      <c r="K43172" s="7"/>
      <c r="N43172" s="7"/>
    </row>
    <row r="43173" spans="4:14" s="1" customFormat="1">
      <c r="D43173" s="32"/>
      <c r="G43173" s="32"/>
      <c r="I43173" s="7"/>
      <c r="J43173" s="7"/>
      <c r="K43173" s="7"/>
      <c r="N43173" s="7"/>
    </row>
    <row r="43174" spans="4:14" s="1" customFormat="1">
      <c r="D43174" s="32"/>
      <c r="G43174" s="32"/>
      <c r="I43174" s="7"/>
      <c r="J43174" s="7"/>
      <c r="K43174" s="7"/>
      <c r="N43174" s="7"/>
    </row>
    <row r="43175" spans="4:14" s="1" customFormat="1">
      <c r="D43175" s="32"/>
      <c r="G43175" s="32"/>
      <c r="I43175" s="7"/>
      <c r="J43175" s="7"/>
      <c r="K43175" s="7"/>
      <c r="N43175" s="7"/>
    </row>
    <row r="43176" spans="4:14" s="1" customFormat="1">
      <c r="D43176" s="32"/>
      <c r="G43176" s="32"/>
      <c r="I43176" s="7"/>
      <c r="J43176" s="7"/>
      <c r="K43176" s="7"/>
      <c r="N43176" s="7"/>
    </row>
    <row r="43177" spans="4:14" s="1" customFormat="1">
      <c r="D43177" s="32"/>
      <c r="G43177" s="32"/>
      <c r="I43177" s="7"/>
      <c r="J43177" s="7"/>
      <c r="K43177" s="7"/>
      <c r="N43177" s="7"/>
    </row>
    <row r="43178" spans="4:14" s="1" customFormat="1">
      <c r="D43178" s="32"/>
      <c r="G43178" s="32"/>
      <c r="I43178" s="7"/>
      <c r="J43178" s="7"/>
      <c r="K43178" s="7"/>
      <c r="N43178" s="7"/>
    </row>
    <row r="43179" spans="4:14" s="1" customFormat="1">
      <c r="D43179" s="32"/>
      <c r="G43179" s="32"/>
      <c r="I43179" s="7"/>
      <c r="J43179" s="7"/>
      <c r="K43179" s="7"/>
      <c r="N43179" s="7"/>
    </row>
    <row r="43180" spans="4:14" s="1" customFormat="1">
      <c r="D43180" s="32"/>
      <c r="G43180" s="32"/>
      <c r="I43180" s="7"/>
      <c r="J43180" s="7"/>
      <c r="K43180" s="7"/>
      <c r="N43180" s="7"/>
    </row>
    <row r="43181" spans="4:14" s="1" customFormat="1">
      <c r="D43181" s="32"/>
      <c r="G43181" s="32"/>
      <c r="I43181" s="7"/>
      <c r="J43181" s="7"/>
      <c r="K43181" s="7"/>
      <c r="N43181" s="7"/>
    </row>
    <row r="43182" spans="4:14" s="1" customFormat="1">
      <c r="D43182" s="32"/>
      <c r="G43182" s="32"/>
      <c r="I43182" s="7"/>
      <c r="J43182" s="7"/>
      <c r="K43182" s="7"/>
      <c r="N43182" s="7"/>
    </row>
    <row r="43183" spans="4:14" s="1" customFormat="1">
      <c r="D43183" s="32"/>
      <c r="G43183" s="32"/>
      <c r="I43183" s="7"/>
      <c r="J43183" s="7"/>
      <c r="K43183" s="7"/>
      <c r="N43183" s="7"/>
    </row>
    <row r="43184" spans="4:14" s="1" customFormat="1">
      <c r="D43184" s="32"/>
      <c r="G43184" s="32"/>
      <c r="I43184" s="7"/>
      <c r="J43184" s="7"/>
      <c r="K43184" s="7"/>
      <c r="N43184" s="7"/>
    </row>
    <row r="43185" spans="4:14" s="1" customFormat="1">
      <c r="D43185" s="32"/>
      <c r="G43185" s="32"/>
      <c r="I43185" s="7"/>
      <c r="J43185" s="7"/>
      <c r="K43185" s="7"/>
      <c r="N43185" s="7"/>
    </row>
    <row r="43186" spans="4:14" s="1" customFormat="1">
      <c r="D43186" s="32"/>
      <c r="G43186" s="32"/>
      <c r="I43186" s="7"/>
      <c r="J43186" s="7"/>
      <c r="K43186" s="7"/>
      <c r="N43186" s="7"/>
    </row>
    <row r="43187" spans="4:14" s="1" customFormat="1">
      <c r="D43187" s="32"/>
      <c r="G43187" s="32"/>
      <c r="I43187" s="7"/>
      <c r="J43187" s="7"/>
      <c r="K43187" s="7"/>
      <c r="N43187" s="7"/>
    </row>
    <row r="43188" spans="4:14" s="1" customFormat="1">
      <c r="D43188" s="32"/>
      <c r="G43188" s="32"/>
      <c r="I43188" s="7"/>
      <c r="J43188" s="7"/>
      <c r="K43188" s="7"/>
      <c r="N43188" s="7"/>
    </row>
    <row r="43189" spans="4:14" s="1" customFormat="1">
      <c r="D43189" s="32"/>
      <c r="G43189" s="32"/>
      <c r="I43189" s="7"/>
      <c r="J43189" s="7"/>
      <c r="K43189" s="7"/>
      <c r="N43189" s="7"/>
    </row>
    <row r="43190" spans="4:14" s="1" customFormat="1">
      <c r="D43190" s="32"/>
      <c r="G43190" s="32"/>
      <c r="I43190" s="7"/>
      <c r="J43190" s="7"/>
      <c r="K43190" s="7"/>
      <c r="N43190" s="7"/>
    </row>
    <row r="43191" spans="4:14" s="1" customFormat="1">
      <c r="D43191" s="32"/>
      <c r="G43191" s="32"/>
      <c r="I43191" s="7"/>
      <c r="J43191" s="7"/>
      <c r="K43191" s="7"/>
      <c r="N43191" s="7"/>
    </row>
    <row r="43192" spans="4:14" s="1" customFormat="1">
      <c r="D43192" s="32"/>
      <c r="G43192" s="32"/>
      <c r="I43192" s="7"/>
      <c r="J43192" s="7"/>
      <c r="K43192" s="7"/>
      <c r="N43192" s="7"/>
    </row>
    <row r="43193" spans="4:14" s="1" customFormat="1">
      <c r="D43193" s="32"/>
      <c r="G43193" s="32"/>
      <c r="I43193" s="7"/>
      <c r="J43193" s="7"/>
      <c r="K43193" s="7"/>
      <c r="N43193" s="7"/>
    </row>
    <row r="43194" spans="4:14" s="1" customFormat="1">
      <c r="D43194" s="32"/>
      <c r="G43194" s="32"/>
      <c r="I43194" s="7"/>
      <c r="J43194" s="7"/>
      <c r="K43194" s="7"/>
      <c r="N43194" s="7"/>
    </row>
    <row r="43195" spans="4:14" s="1" customFormat="1">
      <c r="D43195" s="32"/>
      <c r="G43195" s="32"/>
      <c r="I43195" s="7"/>
      <c r="J43195" s="7"/>
      <c r="K43195" s="7"/>
      <c r="N43195" s="7"/>
    </row>
    <row r="43196" spans="4:14" s="1" customFormat="1">
      <c r="D43196" s="32"/>
      <c r="G43196" s="32"/>
      <c r="I43196" s="7"/>
      <c r="J43196" s="7"/>
      <c r="K43196" s="7"/>
      <c r="N43196" s="7"/>
    </row>
    <row r="43197" spans="4:14" s="1" customFormat="1">
      <c r="D43197" s="32"/>
      <c r="G43197" s="32"/>
      <c r="I43197" s="7"/>
      <c r="J43197" s="7"/>
      <c r="K43197" s="7"/>
      <c r="N43197" s="7"/>
    </row>
    <row r="43198" spans="4:14" s="1" customFormat="1">
      <c r="D43198" s="32"/>
      <c r="G43198" s="32"/>
      <c r="I43198" s="7"/>
      <c r="J43198" s="7"/>
      <c r="K43198" s="7"/>
      <c r="N43198" s="7"/>
    </row>
    <row r="43199" spans="4:14" s="1" customFormat="1">
      <c r="D43199" s="32"/>
      <c r="G43199" s="32"/>
      <c r="I43199" s="7"/>
      <c r="J43199" s="7"/>
      <c r="K43199" s="7"/>
      <c r="N43199" s="7"/>
    </row>
    <row r="43200" spans="4:14" s="1" customFormat="1">
      <c r="D43200" s="32"/>
      <c r="G43200" s="32"/>
      <c r="I43200" s="7"/>
      <c r="J43200" s="7"/>
      <c r="K43200" s="7"/>
      <c r="N43200" s="7"/>
    </row>
    <row r="43201" spans="4:14" s="1" customFormat="1">
      <c r="D43201" s="32"/>
      <c r="G43201" s="32"/>
      <c r="I43201" s="7"/>
      <c r="J43201" s="7"/>
      <c r="K43201" s="7"/>
      <c r="N43201" s="7"/>
    </row>
    <row r="43202" spans="4:14" s="1" customFormat="1">
      <c r="D43202" s="32"/>
      <c r="G43202" s="32"/>
      <c r="I43202" s="7"/>
      <c r="J43202" s="7"/>
      <c r="K43202" s="7"/>
      <c r="N43202" s="7"/>
    </row>
    <row r="43203" spans="4:14" s="1" customFormat="1">
      <c r="D43203" s="32"/>
      <c r="G43203" s="32"/>
      <c r="I43203" s="7"/>
      <c r="J43203" s="7"/>
      <c r="K43203" s="7"/>
      <c r="N43203" s="7"/>
    </row>
    <row r="43204" spans="4:14" s="1" customFormat="1">
      <c r="D43204" s="32"/>
      <c r="G43204" s="32"/>
      <c r="I43204" s="7"/>
      <c r="J43204" s="7"/>
      <c r="K43204" s="7"/>
      <c r="N43204" s="7"/>
    </row>
    <row r="43205" spans="4:14" s="1" customFormat="1">
      <c r="D43205" s="32"/>
      <c r="G43205" s="32"/>
      <c r="I43205" s="7"/>
      <c r="J43205" s="7"/>
      <c r="K43205" s="7"/>
      <c r="N43205" s="7"/>
    </row>
    <row r="43206" spans="4:14" s="1" customFormat="1">
      <c r="D43206" s="32"/>
      <c r="G43206" s="32"/>
      <c r="I43206" s="7"/>
      <c r="J43206" s="7"/>
      <c r="K43206" s="7"/>
      <c r="N43206" s="7"/>
    </row>
    <row r="43207" spans="4:14" s="1" customFormat="1">
      <c r="D43207" s="32"/>
      <c r="G43207" s="32"/>
      <c r="I43207" s="7"/>
      <c r="J43207" s="7"/>
      <c r="K43207" s="7"/>
      <c r="N43207" s="7"/>
    </row>
    <row r="43208" spans="4:14" s="1" customFormat="1">
      <c r="D43208" s="32"/>
      <c r="G43208" s="32"/>
      <c r="I43208" s="7"/>
      <c r="J43208" s="7"/>
      <c r="K43208" s="7"/>
      <c r="N43208" s="7"/>
    </row>
    <row r="43209" spans="4:14" s="1" customFormat="1">
      <c r="D43209" s="32"/>
      <c r="G43209" s="32"/>
      <c r="I43209" s="7"/>
      <c r="J43209" s="7"/>
      <c r="K43209" s="7"/>
      <c r="N43209" s="7"/>
    </row>
    <row r="43210" spans="4:14" s="1" customFormat="1">
      <c r="D43210" s="32"/>
      <c r="G43210" s="32"/>
      <c r="I43210" s="7"/>
      <c r="J43210" s="7"/>
      <c r="K43210" s="7"/>
      <c r="N43210" s="7"/>
    </row>
    <row r="43211" spans="4:14" s="1" customFormat="1">
      <c r="D43211" s="32"/>
      <c r="G43211" s="32"/>
      <c r="I43211" s="7"/>
      <c r="J43211" s="7"/>
      <c r="K43211" s="7"/>
      <c r="N43211" s="7"/>
    </row>
    <row r="43212" spans="4:14" s="1" customFormat="1">
      <c r="D43212" s="32"/>
      <c r="G43212" s="32"/>
      <c r="I43212" s="7"/>
      <c r="J43212" s="7"/>
      <c r="K43212" s="7"/>
      <c r="N43212" s="7"/>
    </row>
    <row r="43213" spans="4:14" s="1" customFormat="1">
      <c r="D43213" s="32"/>
      <c r="G43213" s="32"/>
      <c r="I43213" s="7"/>
      <c r="J43213" s="7"/>
      <c r="K43213" s="7"/>
      <c r="N43213" s="7"/>
    </row>
    <row r="43214" spans="4:14" s="1" customFormat="1">
      <c r="D43214" s="32"/>
      <c r="G43214" s="32"/>
      <c r="I43214" s="7"/>
      <c r="J43214" s="7"/>
      <c r="K43214" s="7"/>
      <c r="N43214" s="7"/>
    </row>
    <row r="43215" spans="4:14" s="1" customFormat="1">
      <c r="D43215" s="32"/>
      <c r="G43215" s="32"/>
      <c r="I43215" s="7"/>
      <c r="J43215" s="7"/>
      <c r="K43215" s="7"/>
      <c r="N43215" s="7"/>
    </row>
    <row r="43216" spans="4:14" s="1" customFormat="1">
      <c r="D43216" s="32"/>
      <c r="G43216" s="32"/>
      <c r="I43216" s="7"/>
      <c r="J43216" s="7"/>
      <c r="K43216" s="7"/>
      <c r="N43216" s="7"/>
    </row>
    <row r="43217" spans="4:14" s="1" customFormat="1">
      <c r="D43217" s="32"/>
      <c r="G43217" s="32"/>
      <c r="I43217" s="7"/>
      <c r="J43217" s="7"/>
      <c r="K43217" s="7"/>
      <c r="N43217" s="7"/>
    </row>
    <row r="43218" spans="4:14" s="1" customFormat="1">
      <c r="D43218" s="32"/>
      <c r="G43218" s="32"/>
      <c r="I43218" s="7"/>
      <c r="J43218" s="7"/>
      <c r="K43218" s="7"/>
      <c r="N43218" s="7"/>
    </row>
    <row r="43219" spans="4:14" s="1" customFormat="1">
      <c r="D43219" s="32"/>
      <c r="G43219" s="32"/>
      <c r="I43219" s="7"/>
      <c r="J43219" s="7"/>
      <c r="K43219" s="7"/>
      <c r="N43219" s="7"/>
    </row>
    <row r="43220" spans="4:14" s="1" customFormat="1">
      <c r="D43220" s="32"/>
      <c r="G43220" s="32"/>
      <c r="I43220" s="7"/>
      <c r="J43220" s="7"/>
      <c r="K43220" s="7"/>
      <c r="N43220" s="7"/>
    </row>
    <row r="43221" spans="4:14" s="1" customFormat="1">
      <c r="D43221" s="32"/>
      <c r="G43221" s="32"/>
      <c r="I43221" s="7"/>
      <c r="J43221" s="7"/>
      <c r="K43221" s="7"/>
      <c r="N43221" s="7"/>
    </row>
    <row r="43222" spans="4:14" s="1" customFormat="1">
      <c r="D43222" s="32"/>
      <c r="G43222" s="32"/>
      <c r="I43222" s="7"/>
      <c r="J43222" s="7"/>
      <c r="K43222" s="7"/>
      <c r="N43222" s="7"/>
    </row>
    <row r="43223" spans="4:14" s="1" customFormat="1">
      <c r="D43223" s="32"/>
      <c r="G43223" s="32"/>
      <c r="I43223" s="7"/>
      <c r="J43223" s="7"/>
      <c r="K43223" s="7"/>
      <c r="N43223" s="7"/>
    </row>
    <row r="43224" spans="4:14" s="1" customFormat="1">
      <c r="D43224" s="32"/>
      <c r="G43224" s="32"/>
      <c r="I43224" s="7"/>
      <c r="J43224" s="7"/>
      <c r="K43224" s="7"/>
      <c r="N43224" s="7"/>
    </row>
    <row r="43225" spans="4:14" s="1" customFormat="1">
      <c r="D43225" s="32"/>
      <c r="G43225" s="32"/>
      <c r="I43225" s="7"/>
      <c r="J43225" s="7"/>
      <c r="K43225" s="7"/>
      <c r="N43225" s="7"/>
    </row>
    <row r="43226" spans="4:14" s="1" customFormat="1">
      <c r="D43226" s="32"/>
      <c r="G43226" s="32"/>
      <c r="I43226" s="7"/>
      <c r="J43226" s="7"/>
      <c r="K43226" s="7"/>
      <c r="N43226" s="7"/>
    </row>
    <row r="43227" spans="4:14" s="1" customFormat="1">
      <c r="D43227" s="32"/>
      <c r="G43227" s="32"/>
      <c r="I43227" s="7"/>
      <c r="J43227" s="7"/>
      <c r="K43227" s="7"/>
      <c r="N43227" s="7"/>
    </row>
    <row r="43228" spans="4:14" s="1" customFormat="1">
      <c r="D43228" s="32"/>
      <c r="G43228" s="32"/>
      <c r="I43228" s="7"/>
      <c r="J43228" s="7"/>
      <c r="K43228" s="7"/>
      <c r="N43228" s="7"/>
    </row>
    <row r="43229" spans="4:14" s="1" customFormat="1">
      <c r="D43229" s="32"/>
      <c r="G43229" s="32"/>
      <c r="I43229" s="7"/>
      <c r="J43229" s="7"/>
      <c r="K43229" s="7"/>
      <c r="N43229" s="7"/>
    </row>
    <row r="43230" spans="4:14" s="1" customFormat="1">
      <c r="D43230" s="32"/>
      <c r="G43230" s="32"/>
      <c r="I43230" s="7"/>
      <c r="J43230" s="7"/>
      <c r="K43230" s="7"/>
      <c r="N43230" s="7"/>
    </row>
    <row r="43231" spans="4:14" s="1" customFormat="1">
      <c r="D43231" s="32"/>
      <c r="G43231" s="32"/>
      <c r="I43231" s="7"/>
      <c r="J43231" s="7"/>
      <c r="K43231" s="7"/>
      <c r="N43231" s="7"/>
    </row>
    <row r="43232" spans="4:14" s="1" customFormat="1">
      <c r="D43232" s="32"/>
      <c r="G43232" s="32"/>
      <c r="I43232" s="7"/>
      <c r="J43232" s="7"/>
      <c r="K43232" s="7"/>
      <c r="N43232" s="7"/>
    </row>
    <row r="43233" spans="4:14" s="1" customFormat="1">
      <c r="D43233" s="32"/>
      <c r="G43233" s="32"/>
      <c r="I43233" s="7"/>
      <c r="J43233" s="7"/>
      <c r="K43233" s="7"/>
      <c r="N43233" s="7"/>
    </row>
    <row r="43234" spans="4:14" s="1" customFormat="1">
      <c r="D43234" s="32"/>
      <c r="G43234" s="32"/>
      <c r="I43234" s="7"/>
      <c r="J43234" s="7"/>
      <c r="K43234" s="7"/>
      <c r="N43234" s="7"/>
    </row>
    <row r="43235" spans="4:14" s="1" customFormat="1">
      <c r="D43235" s="32"/>
      <c r="G43235" s="32"/>
      <c r="I43235" s="7"/>
      <c r="J43235" s="7"/>
      <c r="K43235" s="7"/>
      <c r="N43235" s="7"/>
    </row>
    <row r="43236" spans="4:14" s="1" customFormat="1">
      <c r="D43236" s="32"/>
      <c r="G43236" s="32"/>
      <c r="I43236" s="7"/>
      <c r="J43236" s="7"/>
      <c r="K43236" s="7"/>
      <c r="N43236" s="7"/>
    </row>
    <row r="43237" spans="4:14" s="1" customFormat="1">
      <c r="D43237" s="32"/>
      <c r="G43237" s="32"/>
      <c r="I43237" s="7"/>
      <c r="J43237" s="7"/>
      <c r="K43237" s="7"/>
      <c r="N43237" s="7"/>
    </row>
    <row r="43238" spans="4:14" s="1" customFormat="1">
      <c r="D43238" s="32"/>
      <c r="G43238" s="32"/>
      <c r="I43238" s="7"/>
      <c r="J43238" s="7"/>
      <c r="K43238" s="7"/>
      <c r="N43238" s="7"/>
    </row>
    <row r="43239" spans="4:14" s="1" customFormat="1">
      <c r="D43239" s="32"/>
      <c r="G43239" s="32"/>
      <c r="I43239" s="7"/>
      <c r="J43239" s="7"/>
      <c r="K43239" s="7"/>
      <c r="N43239" s="7"/>
    </row>
    <row r="43240" spans="4:14" s="1" customFormat="1">
      <c r="D43240" s="32"/>
      <c r="G43240" s="32"/>
      <c r="I43240" s="7"/>
      <c r="J43240" s="7"/>
      <c r="K43240" s="7"/>
      <c r="N43240" s="7"/>
    </row>
    <row r="43241" spans="4:14" s="1" customFormat="1">
      <c r="D43241" s="32"/>
      <c r="G43241" s="32"/>
      <c r="I43241" s="7"/>
      <c r="J43241" s="7"/>
      <c r="K43241" s="7"/>
      <c r="N43241" s="7"/>
    </row>
    <row r="43242" spans="4:14" s="1" customFormat="1">
      <c r="D43242" s="32"/>
      <c r="G43242" s="32"/>
      <c r="I43242" s="7"/>
      <c r="J43242" s="7"/>
      <c r="K43242" s="7"/>
      <c r="N43242" s="7"/>
    </row>
    <row r="43243" spans="4:14" s="1" customFormat="1">
      <c r="D43243" s="32"/>
      <c r="G43243" s="32"/>
      <c r="I43243" s="7"/>
      <c r="J43243" s="7"/>
      <c r="K43243" s="7"/>
      <c r="N43243" s="7"/>
    </row>
    <row r="43244" spans="4:14" s="1" customFormat="1">
      <c r="D43244" s="32"/>
      <c r="G43244" s="32"/>
      <c r="I43244" s="7"/>
      <c r="J43244" s="7"/>
      <c r="K43244" s="7"/>
      <c r="N43244" s="7"/>
    </row>
    <row r="43245" spans="4:14" s="1" customFormat="1">
      <c r="D43245" s="32"/>
      <c r="G43245" s="32"/>
      <c r="I43245" s="7"/>
      <c r="J43245" s="7"/>
      <c r="K43245" s="7"/>
      <c r="N43245" s="7"/>
    </row>
    <row r="43246" spans="4:14" s="1" customFormat="1">
      <c r="D43246" s="32"/>
      <c r="G43246" s="32"/>
      <c r="I43246" s="7"/>
      <c r="J43246" s="7"/>
      <c r="K43246" s="7"/>
      <c r="N43246" s="7"/>
    </row>
    <row r="43247" spans="4:14" s="1" customFormat="1">
      <c r="D43247" s="32"/>
      <c r="G43247" s="32"/>
      <c r="I43247" s="7"/>
      <c r="J43247" s="7"/>
      <c r="K43247" s="7"/>
      <c r="N43247" s="7"/>
    </row>
    <row r="43248" spans="4:14" s="1" customFormat="1">
      <c r="D43248" s="32"/>
      <c r="G43248" s="32"/>
      <c r="I43248" s="7"/>
      <c r="J43248" s="7"/>
      <c r="K43248" s="7"/>
      <c r="N43248" s="7"/>
    </row>
    <row r="43249" spans="4:14" s="1" customFormat="1">
      <c r="D43249" s="32"/>
      <c r="G43249" s="32"/>
      <c r="I43249" s="7"/>
      <c r="J43249" s="7"/>
      <c r="K43249" s="7"/>
      <c r="N43249" s="7"/>
    </row>
    <row r="43250" spans="4:14" s="1" customFormat="1">
      <c r="D43250" s="32"/>
      <c r="G43250" s="32"/>
      <c r="I43250" s="7"/>
      <c r="J43250" s="7"/>
      <c r="K43250" s="7"/>
      <c r="N43250" s="7"/>
    </row>
    <row r="43251" spans="4:14" s="1" customFormat="1">
      <c r="D43251" s="32"/>
      <c r="G43251" s="32"/>
      <c r="I43251" s="7"/>
      <c r="J43251" s="7"/>
      <c r="K43251" s="7"/>
      <c r="N43251" s="7"/>
    </row>
    <row r="43252" spans="4:14" s="1" customFormat="1">
      <c r="D43252" s="32"/>
      <c r="G43252" s="32"/>
      <c r="I43252" s="7"/>
      <c r="J43252" s="7"/>
      <c r="K43252" s="7"/>
      <c r="N43252" s="7"/>
    </row>
    <row r="43253" spans="4:14" s="1" customFormat="1">
      <c r="D43253" s="32"/>
      <c r="G43253" s="32"/>
      <c r="I43253" s="7"/>
      <c r="J43253" s="7"/>
      <c r="K43253" s="7"/>
      <c r="N43253" s="7"/>
    </row>
    <row r="43254" spans="4:14" s="1" customFormat="1">
      <c r="D43254" s="32"/>
      <c r="G43254" s="32"/>
      <c r="I43254" s="7"/>
      <c r="J43254" s="7"/>
      <c r="K43254" s="7"/>
      <c r="N43254" s="7"/>
    </row>
    <row r="43255" spans="4:14" s="1" customFormat="1">
      <c r="D43255" s="32"/>
      <c r="G43255" s="32"/>
      <c r="I43255" s="7"/>
      <c r="J43255" s="7"/>
      <c r="K43255" s="7"/>
      <c r="N43255" s="7"/>
    </row>
    <row r="43256" spans="4:14" s="1" customFormat="1">
      <c r="D43256" s="32"/>
      <c r="G43256" s="32"/>
      <c r="I43256" s="7"/>
      <c r="J43256" s="7"/>
      <c r="K43256" s="7"/>
      <c r="N43256" s="7"/>
    </row>
    <row r="43257" spans="4:14" s="1" customFormat="1">
      <c r="D43257" s="32"/>
      <c r="G43257" s="32"/>
      <c r="I43257" s="7"/>
      <c r="J43257" s="7"/>
      <c r="K43257" s="7"/>
      <c r="N43257" s="7"/>
    </row>
    <row r="43258" spans="4:14" s="1" customFormat="1">
      <c r="D43258" s="32"/>
      <c r="G43258" s="32"/>
      <c r="I43258" s="7"/>
      <c r="J43258" s="7"/>
      <c r="K43258" s="7"/>
      <c r="N43258" s="7"/>
    </row>
    <row r="43259" spans="4:14" s="1" customFormat="1">
      <c r="D43259" s="32"/>
      <c r="G43259" s="32"/>
      <c r="I43259" s="7"/>
      <c r="J43259" s="7"/>
      <c r="K43259" s="7"/>
      <c r="N43259" s="7"/>
    </row>
    <row r="43260" spans="4:14" s="1" customFormat="1">
      <c r="D43260" s="32"/>
      <c r="G43260" s="32"/>
      <c r="I43260" s="7"/>
      <c r="J43260" s="7"/>
      <c r="K43260" s="7"/>
      <c r="N43260" s="7"/>
    </row>
    <row r="43261" spans="4:14" s="1" customFormat="1">
      <c r="D43261" s="32"/>
      <c r="G43261" s="32"/>
      <c r="I43261" s="7"/>
      <c r="J43261" s="7"/>
      <c r="K43261" s="7"/>
      <c r="N43261" s="7"/>
    </row>
    <row r="43262" spans="4:14" s="1" customFormat="1">
      <c r="D43262" s="32"/>
      <c r="G43262" s="32"/>
      <c r="I43262" s="7"/>
      <c r="J43262" s="7"/>
      <c r="K43262" s="7"/>
      <c r="N43262" s="7"/>
    </row>
    <row r="43263" spans="4:14" s="1" customFormat="1">
      <c r="D43263" s="32"/>
      <c r="G43263" s="32"/>
      <c r="I43263" s="7"/>
      <c r="J43263" s="7"/>
      <c r="K43263" s="7"/>
      <c r="N43263" s="7"/>
    </row>
    <row r="43264" spans="4:14" s="1" customFormat="1">
      <c r="D43264" s="32"/>
      <c r="G43264" s="32"/>
      <c r="I43264" s="7"/>
      <c r="J43264" s="7"/>
      <c r="K43264" s="7"/>
      <c r="N43264" s="7"/>
    </row>
    <row r="43265" spans="4:14" s="1" customFormat="1">
      <c r="D43265" s="32"/>
      <c r="G43265" s="32"/>
      <c r="I43265" s="7"/>
      <c r="J43265" s="7"/>
      <c r="K43265" s="7"/>
      <c r="N43265" s="7"/>
    </row>
    <row r="43266" spans="4:14" s="1" customFormat="1">
      <c r="D43266" s="32"/>
      <c r="G43266" s="32"/>
      <c r="I43266" s="7"/>
      <c r="J43266" s="7"/>
      <c r="K43266" s="7"/>
      <c r="N43266" s="7"/>
    </row>
    <row r="43267" spans="4:14" s="1" customFormat="1">
      <c r="D43267" s="32"/>
      <c r="G43267" s="32"/>
      <c r="I43267" s="7"/>
      <c r="J43267" s="7"/>
      <c r="K43267" s="7"/>
      <c r="N43267" s="7"/>
    </row>
    <row r="43268" spans="4:14" s="1" customFormat="1">
      <c r="D43268" s="32"/>
      <c r="G43268" s="32"/>
      <c r="I43268" s="7"/>
      <c r="J43268" s="7"/>
      <c r="K43268" s="7"/>
      <c r="N43268" s="7"/>
    </row>
    <row r="43269" spans="4:14" s="1" customFormat="1">
      <c r="D43269" s="32"/>
      <c r="G43269" s="32"/>
      <c r="I43269" s="7"/>
      <c r="J43269" s="7"/>
      <c r="K43269" s="7"/>
      <c r="N43269" s="7"/>
    </row>
    <row r="43270" spans="4:14" s="1" customFormat="1">
      <c r="D43270" s="32"/>
      <c r="G43270" s="32"/>
      <c r="I43270" s="7"/>
      <c r="J43270" s="7"/>
      <c r="K43270" s="7"/>
      <c r="N43270" s="7"/>
    </row>
    <row r="43271" spans="4:14" s="1" customFormat="1">
      <c r="D43271" s="32"/>
      <c r="G43271" s="32"/>
      <c r="I43271" s="7"/>
      <c r="J43271" s="7"/>
      <c r="K43271" s="7"/>
      <c r="N43271" s="7"/>
    </row>
    <row r="43272" spans="4:14" s="1" customFormat="1">
      <c r="D43272" s="32"/>
      <c r="G43272" s="32"/>
      <c r="I43272" s="7"/>
      <c r="J43272" s="7"/>
      <c r="K43272" s="7"/>
      <c r="N43272" s="7"/>
    </row>
    <row r="43273" spans="4:14" s="1" customFormat="1">
      <c r="D43273" s="32"/>
      <c r="G43273" s="32"/>
      <c r="I43273" s="7"/>
      <c r="J43273" s="7"/>
      <c r="K43273" s="7"/>
      <c r="N43273" s="7"/>
    </row>
    <row r="43274" spans="4:14" s="1" customFormat="1">
      <c r="D43274" s="32"/>
      <c r="G43274" s="32"/>
      <c r="I43274" s="7"/>
      <c r="J43274" s="7"/>
      <c r="K43274" s="7"/>
      <c r="N43274" s="7"/>
    </row>
    <row r="43275" spans="4:14" s="1" customFormat="1">
      <c r="D43275" s="32"/>
      <c r="G43275" s="32"/>
      <c r="I43275" s="7"/>
      <c r="J43275" s="7"/>
      <c r="K43275" s="7"/>
      <c r="N43275" s="7"/>
    </row>
    <row r="43276" spans="4:14" s="1" customFormat="1">
      <c r="D43276" s="32"/>
      <c r="G43276" s="32"/>
      <c r="I43276" s="7"/>
      <c r="J43276" s="7"/>
      <c r="K43276" s="7"/>
      <c r="N43276" s="7"/>
    </row>
    <row r="43277" spans="4:14" s="1" customFormat="1">
      <c r="D43277" s="32"/>
      <c r="G43277" s="32"/>
      <c r="I43277" s="7"/>
      <c r="J43277" s="7"/>
      <c r="K43277" s="7"/>
      <c r="N43277" s="7"/>
    </row>
    <row r="43278" spans="4:14" s="1" customFormat="1">
      <c r="D43278" s="32"/>
      <c r="G43278" s="32"/>
      <c r="I43278" s="7"/>
      <c r="J43278" s="7"/>
      <c r="K43278" s="7"/>
      <c r="N43278" s="7"/>
    </row>
    <row r="43279" spans="4:14" s="1" customFormat="1">
      <c r="D43279" s="32"/>
      <c r="G43279" s="32"/>
      <c r="I43279" s="7"/>
      <c r="J43279" s="7"/>
      <c r="K43279" s="7"/>
      <c r="N43279" s="7"/>
    </row>
    <row r="43280" spans="4:14" s="1" customFormat="1">
      <c r="D43280" s="32"/>
      <c r="G43280" s="32"/>
      <c r="I43280" s="7"/>
      <c r="J43280" s="7"/>
      <c r="K43280" s="7"/>
      <c r="N43280" s="7"/>
    </row>
    <row r="43281" spans="4:14" s="1" customFormat="1">
      <c r="D43281" s="32"/>
      <c r="G43281" s="32"/>
      <c r="I43281" s="7"/>
      <c r="J43281" s="7"/>
      <c r="K43281" s="7"/>
      <c r="N43281" s="7"/>
    </row>
    <row r="43282" spans="4:14" s="1" customFormat="1">
      <c r="D43282" s="32"/>
      <c r="G43282" s="32"/>
      <c r="I43282" s="7"/>
      <c r="J43282" s="7"/>
      <c r="K43282" s="7"/>
      <c r="N43282" s="7"/>
    </row>
    <row r="43283" spans="4:14" s="1" customFormat="1">
      <c r="D43283" s="32"/>
      <c r="G43283" s="32"/>
      <c r="I43283" s="7"/>
      <c r="J43283" s="7"/>
      <c r="K43283" s="7"/>
      <c r="N43283" s="7"/>
    </row>
    <row r="43284" spans="4:14" s="1" customFormat="1">
      <c r="D43284" s="32"/>
      <c r="G43284" s="32"/>
      <c r="I43284" s="7"/>
      <c r="J43284" s="7"/>
      <c r="K43284" s="7"/>
      <c r="N43284" s="7"/>
    </row>
    <row r="43285" spans="4:14" s="1" customFormat="1">
      <c r="D43285" s="32"/>
      <c r="G43285" s="32"/>
      <c r="I43285" s="7"/>
      <c r="J43285" s="7"/>
      <c r="K43285" s="7"/>
      <c r="N43285" s="7"/>
    </row>
    <row r="43286" spans="4:14" s="1" customFormat="1">
      <c r="D43286" s="32"/>
      <c r="G43286" s="32"/>
      <c r="I43286" s="7"/>
      <c r="J43286" s="7"/>
      <c r="K43286" s="7"/>
      <c r="N43286" s="7"/>
    </row>
    <row r="43287" spans="4:14" s="1" customFormat="1">
      <c r="D43287" s="32"/>
      <c r="G43287" s="32"/>
      <c r="I43287" s="7"/>
      <c r="J43287" s="7"/>
      <c r="K43287" s="7"/>
      <c r="N43287" s="7"/>
    </row>
    <row r="43288" spans="4:14" s="1" customFormat="1">
      <c r="D43288" s="32"/>
      <c r="G43288" s="32"/>
      <c r="I43288" s="7"/>
      <c r="J43288" s="7"/>
      <c r="K43288" s="7"/>
      <c r="N43288" s="7"/>
    </row>
    <row r="43289" spans="4:14" s="1" customFormat="1">
      <c r="D43289" s="32"/>
      <c r="G43289" s="32"/>
      <c r="I43289" s="7"/>
      <c r="J43289" s="7"/>
      <c r="K43289" s="7"/>
      <c r="N43289" s="7"/>
    </row>
    <row r="43290" spans="4:14" s="1" customFormat="1">
      <c r="D43290" s="32"/>
      <c r="G43290" s="32"/>
      <c r="I43290" s="7"/>
      <c r="J43290" s="7"/>
      <c r="K43290" s="7"/>
      <c r="N43290" s="7"/>
    </row>
    <row r="43291" spans="4:14" s="1" customFormat="1">
      <c r="D43291" s="32"/>
      <c r="G43291" s="32"/>
      <c r="I43291" s="7"/>
      <c r="J43291" s="7"/>
      <c r="K43291" s="7"/>
      <c r="N43291" s="7"/>
    </row>
    <row r="43292" spans="4:14" s="1" customFormat="1">
      <c r="D43292" s="32"/>
      <c r="G43292" s="32"/>
      <c r="I43292" s="7"/>
      <c r="J43292" s="7"/>
      <c r="K43292" s="7"/>
      <c r="N43292" s="7"/>
    </row>
    <row r="43293" spans="4:14" s="1" customFormat="1">
      <c r="D43293" s="32"/>
      <c r="G43293" s="32"/>
      <c r="I43293" s="7"/>
      <c r="J43293" s="7"/>
      <c r="K43293" s="7"/>
      <c r="N43293" s="7"/>
    </row>
    <row r="43294" spans="4:14" s="1" customFormat="1">
      <c r="D43294" s="32"/>
      <c r="G43294" s="32"/>
      <c r="I43294" s="7"/>
      <c r="J43294" s="7"/>
      <c r="K43294" s="7"/>
      <c r="N43294" s="7"/>
    </row>
    <row r="43295" spans="4:14" s="1" customFormat="1">
      <c r="D43295" s="32"/>
      <c r="G43295" s="32"/>
      <c r="I43295" s="7"/>
      <c r="J43295" s="7"/>
      <c r="K43295" s="7"/>
      <c r="N43295" s="7"/>
    </row>
    <row r="43296" spans="4:14" s="1" customFormat="1">
      <c r="D43296" s="32"/>
      <c r="G43296" s="32"/>
      <c r="I43296" s="7"/>
      <c r="J43296" s="7"/>
      <c r="K43296" s="7"/>
      <c r="N43296" s="7"/>
    </row>
    <row r="43297" spans="4:14" s="1" customFormat="1">
      <c r="D43297" s="32"/>
      <c r="G43297" s="32"/>
      <c r="I43297" s="7"/>
      <c r="J43297" s="7"/>
      <c r="K43297" s="7"/>
      <c r="N43297" s="7"/>
    </row>
    <row r="43298" spans="4:14" s="1" customFormat="1">
      <c r="D43298" s="32"/>
      <c r="G43298" s="32"/>
      <c r="I43298" s="7"/>
      <c r="J43298" s="7"/>
      <c r="K43298" s="7"/>
      <c r="N43298" s="7"/>
    </row>
    <row r="43299" spans="4:14" s="1" customFormat="1">
      <c r="D43299" s="32"/>
      <c r="G43299" s="32"/>
      <c r="I43299" s="7"/>
      <c r="J43299" s="7"/>
      <c r="K43299" s="7"/>
      <c r="N43299" s="7"/>
    </row>
    <row r="43300" spans="4:14" s="1" customFormat="1">
      <c r="D43300" s="32"/>
      <c r="G43300" s="32"/>
      <c r="I43300" s="7"/>
      <c r="J43300" s="7"/>
      <c r="K43300" s="7"/>
      <c r="N43300" s="7"/>
    </row>
    <row r="43301" spans="4:14" s="1" customFormat="1">
      <c r="D43301" s="32"/>
      <c r="G43301" s="32"/>
      <c r="I43301" s="7"/>
      <c r="J43301" s="7"/>
      <c r="K43301" s="7"/>
      <c r="N43301" s="7"/>
    </row>
    <row r="43302" spans="4:14" s="1" customFormat="1">
      <c r="D43302" s="32"/>
      <c r="G43302" s="32"/>
      <c r="I43302" s="7"/>
      <c r="J43302" s="7"/>
      <c r="K43302" s="7"/>
      <c r="N43302" s="7"/>
    </row>
    <row r="43303" spans="4:14" s="1" customFormat="1">
      <c r="D43303" s="32"/>
      <c r="G43303" s="32"/>
      <c r="I43303" s="7"/>
      <c r="J43303" s="7"/>
      <c r="K43303" s="7"/>
      <c r="N43303" s="7"/>
    </row>
    <row r="43304" spans="4:14" s="1" customFormat="1">
      <c r="D43304" s="32"/>
      <c r="G43304" s="32"/>
      <c r="I43304" s="7"/>
      <c r="J43304" s="7"/>
      <c r="K43304" s="7"/>
      <c r="N43304" s="7"/>
    </row>
    <row r="43305" spans="4:14" s="1" customFormat="1">
      <c r="D43305" s="32"/>
      <c r="G43305" s="32"/>
      <c r="I43305" s="7"/>
      <c r="J43305" s="7"/>
      <c r="K43305" s="7"/>
      <c r="N43305" s="7"/>
    </row>
    <row r="43306" spans="4:14" s="1" customFormat="1">
      <c r="D43306" s="32"/>
      <c r="G43306" s="32"/>
      <c r="I43306" s="7"/>
      <c r="J43306" s="7"/>
      <c r="K43306" s="7"/>
      <c r="N43306" s="7"/>
    </row>
    <row r="43307" spans="4:14" s="1" customFormat="1">
      <c r="D43307" s="32"/>
      <c r="G43307" s="32"/>
      <c r="I43307" s="7"/>
      <c r="J43307" s="7"/>
      <c r="K43307" s="7"/>
      <c r="N43307" s="7"/>
    </row>
    <row r="43308" spans="4:14" s="1" customFormat="1">
      <c r="D43308" s="32"/>
      <c r="G43308" s="32"/>
      <c r="I43308" s="7"/>
      <c r="J43308" s="7"/>
      <c r="K43308" s="7"/>
      <c r="N43308" s="7"/>
    </row>
    <row r="43309" spans="4:14" s="1" customFormat="1">
      <c r="D43309" s="32"/>
      <c r="G43309" s="32"/>
      <c r="I43309" s="7"/>
      <c r="J43309" s="7"/>
      <c r="K43309" s="7"/>
      <c r="N43309" s="7"/>
    </row>
    <row r="43310" spans="4:14" s="1" customFormat="1">
      <c r="D43310" s="32"/>
      <c r="G43310" s="32"/>
      <c r="I43310" s="7"/>
      <c r="J43310" s="7"/>
      <c r="K43310" s="7"/>
      <c r="N43310" s="7"/>
    </row>
    <row r="43311" spans="4:14" s="1" customFormat="1">
      <c r="D43311" s="32"/>
      <c r="G43311" s="32"/>
      <c r="I43311" s="7"/>
      <c r="J43311" s="7"/>
      <c r="K43311" s="7"/>
      <c r="N43311" s="7"/>
    </row>
    <row r="43312" spans="4:14" s="1" customFormat="1">
      <c r="D43312" s="32"/>
      <c r="G43312" s="32"/>
      <c r="I43312" s="7"/>
      <c r="J43312" s="7"/>
      <c r="K43312" s="7"/>
      <c r="N43312" s="7"/>
    </row>
    <row r="43313" spans="4:14" s="1" customFormat="1">
      <c r="D43313" s="32"/>
      <c r="G43313" s="32"/>
      <c r="I43313" s="7"/>
      <c r="J43313" s="7"/>
      <c r="K43313" s="7"/>
      <c r="N43313" s="7"/>
    </row>
    <row r="43314" spans="4:14" s="1" customFormat="1">
      <c r="D43314" s="32"/>
      <c r="G43314" s="32"/>
      <c r="I43314" s="7"/>
      <c r="J43314" s="7"/>
      <c r="K43314" s="7"/>
      <c r="N43314" s="7"/>
    </row>
    <row r="43315" spans="4:14" s="1" customFormat="1">
      <c r="D43315" s="32"/>
      <c r="G43315" s="32"/>
      <c r="I43315" s="7"/>
      <c r="J43315" s="7"/>
      <c r="K43315" s="7"/>
      <c r="N43315" s="7"/>
    </row>
    <row r="43316" spans="4:14" s="1" customFormat="1">
      <c r="D43316" s="32"/>
      <c r="G43316" s="32"/>
      <c r="I43316" s="7"/>
      <c r="J43316" s="7"/>
      <c r="K43316" s="7"/>
      <c r="N43316" s="7"/>
    </row>
    <row r="43317" spans="4:14" s="1" customFormat="1">
      <c r="D43317" s="32"/>
      <c r="G43317" s="32"/>
      <c r="I43317" s="7"/>
      <c r="J43317" s="7"/>
      <c r="K43317" s="7"/>
      <c r="N43317" s="7"/>
    </row>
    <row r="43318" spans="4:14" s="1" customFormat="1">
      <c r="D43318" s="32"/>
      <c r="G43318" s="32"/>
      <c r="I43318" s="7"/>
      <c r="J43318" s="7"/>
      <c r="K43318" s="7"/>
      <c r="N43318" s="7"/>
    </row>
    <row r="43319" spans="4:14" s="1" customFormat="1">
      <c r="D43319" s="32"/>
      <c r="G43319" s="32"/>
      <c r="I43319" s="7"/>
      <c r="J43319" s="7"/>
      <c r="K43319" s="7"/>
      <c r="N43319" s="7"/>
    </row>
    <row r="43320" spans="4:14" s="1" customFormat="1">
      <c r="D43320" s="32"/>
      <c r="G43320" s="32"/>
      <c r="I43320" s="7"/>
      <c r="J43320" s="7"/>
      <c r="K43320" s="7"/>
      <c r="N43320" s="7"/>
    </row>
    <row r="43321" spans="4:14" s="1" customFormat="1">
      <c r="D43321" s="32"/>
      <c r="G43321" s="32"/>
      <c r="I43321" s="7"/>
      <c r="J43321" s="7"/>
      <c r="K43321" s="7"/>
      <c r="N43321" s="7"/>
    </row>
    <row r="43322" spans="4:14" s="1" customFormat="1">
      <c r="D43322" s="32"/>
      <c r="G43322" s="32"/>
      <c r="I43322" s="7"/>
      <c r="J43322" s="7"/>
      <c r="K43322" s="7"/>
      <c r="N43322" s="7"/>
    </row>
    <row r="43323" spans="4:14" s="1" customFormat="1">
      <c r="D43323" s="32"/>
      <c r="G43323" s="32"/>
      <c r="I43323" s="7"/>
      <c r="J43323" s="7"/>
      <c r="K43323" s="7"/>
      <c r="N43323" s="7"/>
    </row>
    <row r="43324" spans="4:14" s="1" customFormat="1">
      <c r="D43324" s="32"/>
      <c r="G43324" s="32"/>
      <c r="I43324" s="7"/>
      <c r="J43324" s="7"/>
      <c r="K43324" s="7"/>
      <c r="N43324" s="7"/>
    </row>
    <row r="43325" spans="4:14" s="1" customFormat="1">
      <c r="D43325" s="32"/>
      <c r="G43325" s="32"/>
      <c r="I43325" s="7"/>
      <c r="J43325" s="7"/>
      <c r="K43325" s="7"/>
      <c r="N43325" s="7"/>
    </row>
    <row r="43326" spans="4:14" s="1" customFormat="1">
      <c r="D43326" s="32"/>
      <c r="G43326" s="32"/>
      <c r="I43326" s="7"/>
      <c r="J43326" s="7"/>
      <c r="K43326" s="7"/>
      <c r="N43326" s="7"/>
    </row>
    <row r="43327" spans="4:14" s="1" customFormat="1">
      <c r="D43327" s="32"/>
      <c r="G43327" s="32"/>
      <c r="I43327" s="7"/>
      <c r="J43327" s="7"/>
      <c r="K43327" s="7"/>
      <c r="N43327" s="7"/>
    </row>
    <row r="43328" spans="4:14" s="1" customFormat="1">
      <c r="D43328" s="32"/>
      <c r="G43328" s="32"/>
      <c r="I43328" s="7"/>
      <c r="J43328" s="7"/>
      <c r="K43328" s="7"/>
      <c r="N43328" s="7"/>
    </row>
    <row r="43329" spans="4:14" s="1" customFormat="1">
      <c r="D43329" s="32"/>
      <c r="G43329" s="32"/>
      <c r="I43329" s="7"/>
      <c r="J43329" s="7"/>
      <c r="K43329" s="7"/>
      <c r="N43329" s="7"/>
    </row>
    <row r="43330" spans="4:14" s="1" customFormat="1">
      <c r="D43330" s="32"/>
      <c r="G43330" s="32"/>
      <c r="I43330" s="7"/>
      <c r="J43330" s="7"/>
      <c r="K43330" s="7"/>
      <c r="N43330" s="7"/>
    </row>
    <row r="43331" spans="4:14" s="1" customFormat="1">
      <c r="D43331" s="32"/>
      <c r="G43331" s="32"/>
      <c r="I43331" s="7"/>
      <c r="J43331" s="7"/>
      <c r="K43331" s="7"/>
      <c r="N43331" s="7"/>
    </row>
    <row r="43332" spans="4:14" s="1" customFormat="1">
      <c r="D43332" s="32"/>
      <c r="G43332" s="32"/>
      <c r="I43332" s="7"/>
      <c r="J43332" s="7"/>
      <c r="K43332" s="7"/>
      <c r="N43332" s="7"/>
    </row>
    <row r="43333" spans="4:14" s="1" customFormat="1">
      <c r="D43333" s="32"/>
      <c r="G43333" s="32"/>
      <c r="I43333" s="7"/>
      <c r="J43333" s="7"/>
      <c r="K43333" s="7"/>
      <c r="N43333" s="7"/>
    </row>
    <row r="43334" spans="4:14" s="1" customFormat="1">
      <c r="D43334" s="32"/>
      <c r="G43334" s="32"/>
      <c r="I43334" s="7"/>
      <c r="J43334" s="7"/>
      <c r="K43334" s="7"/>
      <c r="N43334" s="7"/>
    </row>
    <row r="43335" spans="4:14" s="1" customFormat="1">
      <c r="D43335" s="32"/>
      <c r="G43335" s="32"/>
      <c r="I43335" s="7"/>
      <c r="J43335" s="7"/>
      <c r="K43335" s="7"/>
      <c r="N43335" s="7"/>
    </row>
    <row r="43336" spans="4:14" s="1" customFormat="1">
      <c r="D43336" s="32"/>
      <c r="G43336" s="32"/>
      <c r="I43336" s="7"/>
      <c r="J43336" s="7"/>
      <c r="K43336" s="7"/>
      <c r="N43336" s="7"/>
    </row>
    <row r="43337" spans="4:14" s="1" customFormat="1">
      <c r="D43337" s="32"/>
      <c r="G43337" s="32"/>
      <c r="I43337" s="7"/>
      <c r="J43337" s="7"/>
      <c r="K43337" s="7"/>
      <c r="N43337" s="7"/>
    </row>
    <row r="43338" spans="4:14" s="1" customFormat="1">
      <c r="D43338" s="32"/>
      <c r="G43338" s="32"/>
      <c r="I43338" s="7"/>
      <c r="J43338" s="7"/>
      <c r="K43338" s="7"/>
      <c r="N43338" s="7"/>
    </row>
    <row r="43339" spans="4:14" s="1" customFormat="1">
      <c r="D43339" s="32"/>
      <c r="G43339" s="32"/>
      <c r="I43339" s="7"/>
      <c r="J43339" s="7"/>
      <c r="K43339" s="7"/>
      <c r="N43339" s="7"/>
    </row>
    <row r="43340" spans="4:14" s="1" customFormat="1">
      <c r="D43340" s="32"/>
      <c r="G43340" s="32"/>
      <c r="I43340" s="7"/>
      <c r="J43340" s="7"/>
      <c r="K43340" s="7"/>
      <c r="N43340" s="7"/>
    </row>
    <row r="43341" spans="4:14" s="1" customFormat="1">
      <c r="D43341" s="32"/>
      <c r="G43341" s="32"/>
      <c r="I43341" s="7"/>
      <c r="J43341" s="7"/>
      <c r="K43341" s="7"/>
      <c r="N43341" s="7"/>
    </row>
    <row r="43342" spans="4:14" s="1" customFormat="1">
      <c r="D43342" s="32"/>
      <c r="G43342" s="32"/>
      <c r="I43342" s="7"/>
      <c r="J43342" s="7"/>
      <c r="K43342" s="7"/>
      <c r="N43342" s="7"/>
    </row>
    <row r="43343" spans="4:14" s="1" customFormat="1">
      <c r="D43343" s="32"/>
      <c r="G43343" s="32"/>
      <c r="I43343" s="7"/>
      <c r="J43343" s="7"/>
      <c r="K43343" s="7"/>
      <c r="N43343" s="7"/>
    </row>
    <row r="43344" spans="4:14" s="1" customFormat="1">
      <c r="D43344" s="32"/>
      <c r="G43344" s="32"/>
      <c r="I43344" s="7"/>
      <c r="J43344" s="7"/>
      <c r="K43344" s="7"/>
      <c r="N43344" s="7"/>
    </row>
    <row r="43345" spans="4:14" s="1" customFormat="1">
      <c r="D43345" s="32"/>
      <c r="G43345" s="32"/>
      <c r="I43345" s="7"/>
      <c r="J43345" s="7"/>
      <c r="K43345" s="7"/>
      <c r="N43345" s="7"/>
    </row>
    <row r="43346" spans="4:14" s="1" customFormat="1">
      <c r="D43346" s="32"/>
      <c r="G43346" s="32"/>
      <c r="I43346" s="7"/>
      <c r="J43346" s="7"/>
      <c r="K43346" s="7"/>
      <c r="N43346" s="7"/>
    </row>
    <row r="43347" spans="4:14" s="1" customFormat="1">
      <c r="D43347" s="32"/>
      <c r="G43347" s="32"/>
      <c r="I43347" s="7"/>
      <c r="J43347" s="7"/>
      <c r="K43347" s="7"/>
      <c r="N43347" s="7"/>
    </row>
    <row r="43348" spans="4:14" s="1" customFormat="1">
      <c r="D43348" s="32"/>
      <c r="G43348" s="32"/>
      <c r="I43348" s="7"/>
      <c r="J43348" s="7"/>
      <c r="K43348" s="7"/>
      <c r="N43348" s="7"/>
    </row>
    <row r="43349" spans="4:14" s="1" customFormat="1">
      <c r="D43349" s="32"/>
      <c r="G43349" s="32"/>
      <c r="I43349" s="7"/>
      <c r="J43349" s="7"/>
      <c r="K43349" s="7"/>
      <c r="N43349" s="7"/>
    </row>
    <row r="43350" spans="4:14" s="1" customFormat="1">
      <c r="D43350" s="32"/>
      <c r="G43350" s="32"/>
      <c r="I43350" s="7"/>
      <c r="J43350" s="7"/>
      <c r="K43350" s="7"/>
      <c r="N43350" s="7"/>
    </row>
    <row r="43351" spans="4:14" s="1" customFormat="1">
      <c r="D43351" s="32"/>
      <c r="G43351" s="32"/>
      <c r="I43351" s="7"/>
      <c r="J43351" s="7"/>
      <c r="K43351" s="7"/>
      <c r="N43351" s="7"/>
    </row>
    <row r="43352" spans="4:14" s="1" customFormat="1">
      <c r="D43352" s="32"/>
      <c r="G43352" s="32"/>
      <c r="I43352" s="7"/>
      <c r="J43352" s="7"/>
      <c r="K43352" s="7"/>
      <c r="N43352" s="7"/>
    </row>
    <row r="43353" spans="4:14" s="1" customFormat="1">
      <c r="D43353" s="32"/>
      <c r="G43353" s="32"/>
      <c r="I43353" s="7"/>
      <c r="J43353" s="7"/>
      <c r="K43353" s="7"/>
      <c r="N43353" s="7"/>
    </row>
    <row r="43354" spans="4:14" s="1" customFormat="1">
      <c r="D43354" s="32"/>
      <c r="G43354" s="32"/>
      <c r="I43354" s="7"/>
      <c r="J43354" s="7"/>
      <c r="K43354" s="7"/>
      <c r="N43354" s="7"/>
    </row>
    <row r="43355" spans="4:14" s="1" customFormat="1">
      <c r="D43355" s="32"/>
      <c r="G43355" s="32"/>
      <c r="I43355" s="7"/>
      <c r="J43355" s="7"/>
      <c r="K43355" s="7"/>
      <c r="N43355" s="7"/>
    </row>
    <row r="43356" spans="4:14" s="1" customFormat="1">
      <c r="D43356" s="32"/>
      <c r="G43356" s="32"/>
      <c r="I43356" s="7"/>
      <c r="J43356" s="7"/>
      <c r="K43356" s="7"/>
      <c r="N43356" s="7"/>
    </row>
    <row r="43357" spans="4:14" s="1" customFormat="1">
      <c r="D43357" s="32"/>
      <c r="G43357" s="32"/>
      <c r="I43357" s="7"/>
      <c r="J43357" s="7"/>
      <c r="K43357" s="7"/>
      <c r="N43357" s="7"/>
    </row>
    <row r="43358" spans="4:14" s="1" customFormat="1">
      <c r="D43358" s="32"/>
      <c r="G43358" s="32"/>
      <c r="I43358" s="7"/>
      <c r="J43358" s="7"/>
      <c r="K43358" s="7"/>
      <c r="N43358" s="7"/>
    </row>
    <row r="43359" spans="4:14" s="1" customFormat="1">
      <c r="D43359" s="32"/>
      <c r="G43359" s="32"/>
      <c r="I43359" s="7"/>
      <c r="J43359" s="7"/>
      <c r="K43359" s="7"/>
      <c r="N43359" s="7"/>
    </row>
    <row r="43360" spans="4:14" s="1" customFormat="1">
      <c r="D43360" s="32"/>
      <c r="G43360" s="32"/>
      <c r="I43360" s="7"/>
      <c r="J43360" s="7"/>
      <c r="K43360" s="7"/>
      <c r="N43360" s="7"/>
    </row>
    <row r="43361" spans="4:14" s="1" customFormat="1">
      <c r="D43361" s="32"/>
      <c r="G43361" s="32"/>
      <c r="I43361" s="7"/>
      <c r="J43361" s="7"/>
      <c r="K43361" s="7"/>
      <c r="N43361" s="7"/>
    </row>
    <row r="43362" spans="4:14" s="1" customFormat="1">
      <c r="D43362" s="32"/>
      <c r="G43362" s="32"/>
      <c r="I43362" s="7"/>
      <c r="J43362" s="7"/>
      <c r="K43362" s="7"/>
      <c r="N43362" s="7"/>
    </row>
    <row r="43363" spans="4:14" s="1" customFormat="1">
      <c r="D43363" s="32"/>
      <c r="G43363" s="32"/>
      <c r="I43363" s="7"/>
      <c r="J43363" s="7"/>
      <c r="K43363" s="7"/>
      <c r="N43363" s="7"/>
    </row>
    <row r="43364" spans="4:14" s="1" customFormat="1">
      <c r="D43364" s="32"/>
      <c r="G43364" s="32"/>
      <c r="I43364" s="7"/>
      <c r="J43364" s="7"/>
      <c r="K43364" s="7"/>
      <c r="N43364" s="7"/>
    </row>
    <row r="43365" spans="4:14" s="1" customFormat="1">
      <c r="D43365" s="32"/>
      <c r="G43365" s="32"/>
      <c r="I43365" s="7"/>
      <c r="J43365" s="7"/>
      <c r="K43365" s="7"/>
      <c r="N43365" s="7"/>
    </row>
    <row r="43366" spans="4:14" s="1" customFormat="1">
      <c r="D43366" s="32"/>
      <c r="G43366" s="32"/>
      <c r="I43366" s="7"/>
      <c r="J43366" s="7"/>
      <c r="K43366" s="7"/>
      <c r="N43366" s="7"/>
    </row>
    <row r="43367" spans="4:14" s="1" customFormat="1">
      <c r="D43367" s="32"/>
      <c r="G43367" s="32"/>
      <c r="I43367" s="7"/>
      <c r="J43367" s="7"/>
      <c r="K43367" s="7"/>
      <c r="N43367" s="7"/>
    </row>
    <row r="43368" spans="4:14" s="1" customFormat="1">
      <c r="D43368" s="32"/>
      <c r="G43368" s="32"/>
      <c r="I43368" s="7"/>
      <c r="J43368" s="7"/>
      <c r="K43368" s="7"/>
      <c r="N43368" s="7"/>
    </row>
    <row r="43369" spans="4:14" s="1" customFormat="1">
      <c r="D43369" s="32"/>
      <c r="G43369" s="32"/>
      <c r="I43369" s="7"/>
      <c r="J43369" s="7"/>
      <c r="K43369" s="7"/>
      <c r="N43369" s="7"/>
    </row>
    <row r="43370" spans="4:14" s="1" customFormat="1">
      <c r="D43370" s="32"/>
      <c r="G43370" s="32"/>
      <c r="I43370" s="7"/>
      <c r="J43370" s="7"/>
      <c r="K43370" s="7"/>
      <c r="N43370" s="7"/>
    </row>
    <row r="43371" spans="4:14" s="1" customFormat="1">
      <c r="D43371" s="32"/>
      <c r="G43371" s="32"/>
      <c r="I43371" s="7"/>
      <c r="J43371" s="7"/>
      <c r="K43371" s="7"/>
      <c r="N43371" s="7"/>
    </row>
    <row r="43372" spans="4:14" s="1" customFormat="1">
      <c r="D43372" s="32"/>
      <c r="G43372" s="32"/>
      <c r="I43372" s="7"/>
      <c r="J43372" s="7"/>
      <c r="K43372" s="7"/>
      <c r="N43372" s="7"/>
    </row>
    <row r="43373" spans="4:14" s="1" customFormat="1">
      <c r="D43373" s="32"/>
      <c r="G43373" s="32"/>
      <c r="I43373" s="7"/>
      <c r="J43373" s="7"/>
      <c r="K43373" s="7"/>
      <c r="N43373" s="7"/>
    </row>
    <row r="43374" spans="4:14" s="1" customFormat="1">
      <c r="D43374" s="32"/>
      <c r="G43374" s="32"/>
      <c r="I43374" s="7"/>
      <c r="J43374" s="7"/>
      <c r="K43374" s="7"/>
      <c r="N43374" s="7"/>
    </row>
    <row r="43375" spans="4:14" s="1" customFormat="1">
      <c r="D43375" s="32"/>
      <c r="G43375" s="32"/>
      <c r="I43375" s="7"/>
      <c r="J43375" s="7"/>
      <c r="K43375" s="7"/>
      <c r="N43375" s="7"/>
    </row>
    <row r="43376" spans="4:14" s="1" customFormat="1">
      <c r="D43376" s="32"/>
      <c r="G43376" s="32"/>
      <c r="I43376" s="7"/>
      <c r="J43376" s="7"/>
      <c r="K43376" s="7"/>
      <c r="N43376" s="7"/>
    </row>
    <row r="43377" spans="4:14" s="1" customFormat="1">
      <c r="D43377" s="32"/>
      <c r="G43377" s="32"/>
      <c r="I43377" s="7"/>
      <c r="J43377" s="7"/>
      <c r="K43377" s="7"/>
      <c r="N43377" s="7"/>
    </row>
    <row r="43378" spans="4:14" s="1" customFormat="1">
      <c r="D43378" s="32"/>
      <c r="G43378" s="32"/>
      <c r="I43378" s="7"/>
      <c r="J43378" s="7"/>
      <c r="K43378" s="7"/>
      <c r="N43378" s="7"/>
    </row>
    <row r="43379" spans="4:14" s="1" customFormat="1">
      <c r="D43379" s="32"/>
      <c r="G43379" s="32"/>
      <c r="I43379" s="7"/>
      <c r="J43379" s="7"/>
      <c r="K43379" s="7"/>
      <c r="N43379" s="7"/>
    </row>
    <row r="43380" spans="4:14" s="1" customFormat="1">
      <c r="D43380" s="32"/>
      <c r="G43380" s="32"/>
      <c r="I43380" s="7"/>
      <c r="J43380" s="7"/>
      <c r="K43380" s="7"/>
      <c r="N43380" s="7"/>
    </row>
    <row r="43381" spans="4:14" s="1" customFormat="1">
      <c r="D43381" s="32"/>
      <c r="G43381" s="32"/>
      <c r="I43381" s="7"/>
      <c r="J43381" s="7"/>
      <c r="K43381" s="7"/>
      <c r="N43381" s="7"/>
    </row>
    <row r="43382" spans="4:14" s="1" customFormat="1">
      <c r="D43382" s="32"/>
      <c r="G43382" s="32"/>
      <c r="I43382" s="7"/>
      <c r="J43382" s="7"/>
      <c r="K43382" s="7"/>
      <c r="N43382" s="7"/>
    </row>
    <row r="43383" spans="4:14" s="1" customFormat="1">
      <c r="D43383" s="32"/>
      <c r="G43383" s="32"/>
      <c r="I43383" s="7"/>
      <c r="J43383" s="7"/>
      <c r="K43383" s="7"/>
      <c r="N43383" s="7"/>
    </row>
    <row r="43384" spans="4:14" s="1" customFormat="1">
      <c r="D43384" s="32"/>
      <c r="G43384" s="32"/>
      <c r="I43384" s="7"/>
      <c r="J43384" s="7"/>
      <c r="K43384" s="7"/>
      <c r="N43384" s="7"/>
    </row>
    <row r="43385" spans="4:14" s="1" customFormat="1">
      <c r="D43385" s="32"/>
      <c r="G43385" s="32"/>
      <c r="I43385" s="7"/>
      <c r="J43385" s="7"/>
      <c r="K43385" s="7"/>
      <c r="N43385" s="7"/>
    </row>
    <row r="43386" spans="4:14" s="1" customFormat="1">
      <c r="D43386" s="32"/>
      <c r="G43386" s="32"/>
      <c r="I43386" s="7"/>
      <c r="J43386" s="7"/>
      <c r="K43386" s="7"/>
      <c r="N43386" s="7"/>
    </row>
    <row r="43387" spans="4:14" s="1" customFormat="1">
      <c r="D43387" s="32"/>
      <c r="G43387" s="32"/>
      <c r="I43387" s="7"/>
      <c r="J43387" s="7"/>
      <c r="K43387" s="7"/>
      <c r="N43387" s="7"/>
    </row>
    <row r="43388" spans="4:14" s="1" customFormat="1">
      <c r="D43388" s="32"/>
      <c r="G43388" s="32"/>
      <c r="I43388" s="7"/>
      <c r="J43388" s="7"/>
      <c r="K43388" s="7"/>
      <c r="N43388" s="7"/>
    </row>
    <row r="43389" spans="4:14" s="1" customFormat="1">
      <c r="D43389" s="32"/>
      <c r="G43389" s="32"/>
      <c r="I43389" s="7"/>
      <c r="J43389" s="7"/>
      <c r="K43389" s="7"/>
      <c r="N43389" s="7"/>
    </row>
    <row r="43390" spans="4:14" s="1" customFormat="1">
      <c r="D43390" s="32"/>
      <c r="G43390" s="32"/>
      <c r="I43390" s="7"/>
      <c r="J43390" s="7"/>
      <c r="K43390" s="7"/>
      <c r="N43390" s="7"/>
    </row>
    <row r="43391" spans="4:14" s="1" customFormat="1">
      <c r="D43391" s="32"/>
      <c r="G43391" s="32"/>
      <c r="I43391" s="7"/>
      <c r="J43391" s="7"/>
      <c r="K43391" s="7"/>
      <c r="N43391" s="7"/>
    </row>
    <row r="43392" spans="4:14" s="1" customFormat="1">
      <c r="D43392" s="32"/>
      <c r="G43392" s="32"/>
      <c r="I43392" s="7"/>
      <c r="J43392" s="7"/>
      <c r="K43392" s="7"/>
      <c r="N43392" s="7"/>
    </row>
    <row r="43393" spans="4:14" s="1" customFormat="1">
      <c r="D43393" s="32"/>
      <c r="G43393" s="32"/>
      <c r="I43393" s="7"/>
      <c r="J43393" s="7"/>
      <c r="K43393" s="7"/>
      <c r="N43393" s="7"/>
    </row>
    <row r="43394" spans="4:14" s="1" customFormat="1">
      <c r="D43394" s="32"/>
      <c r="G43394" s="32"/>
      <c r="I43394" s="7"/>
      <c r="J43394" s="7"/>
      <c r="K43394" s="7"/>
      <c r="N43394" s="7"/>
    </row>
    <row r="43395" spans="4:14" s="1" customFormat="1">
      <c r="D43395" s="32"/>
      <c r="G43395" s="32"/>
      <c r="I43395" s="7"/>
      <c r="J43395" s="7"/>
      <c r="K43395" s="7"/>
      <c r="N43395" s="7"/>
    </row>
    <row r="43396" spans="4:14" s="1" customFormat="1">
      <c r="D43396" s="32"/>
      <c r="G43396" s="32"/>
      <c r="I43396" s="7"/>
      <c r="J43396" s="7"/>
      <c r="K43396" s="7"/>
      <c r="N43396" s="7"/>
    </row>
    <row r="43397" spans="4:14" s="1" customFormat="1">
      <c r="D43397" s="32"/>
      <c r="G43397" s="32"/>
      <c r="I43397" s="7"/>
      <c r="J43397" s="7"/>
      <c r="K43397" s="7"/>
      <c r="N43397" s="7"/>
    </row>
    <row r="43398" spans="4:14" s="1" customFormat="1">
      <c r="D43398" s="32"/>
      <c r="G43398" s="32"/>
      <c r="I43398" s="7"/>
      <c r="J43398" s="7"/>
      <c r="K43398" s="7"/>
      <c r="N43398" s="7"/>
    </row>
    <row r="43399" spans="4:14" s="1" customFormat="1">
      <c r="D43399" s="32"/>
      <c r="G43399" s="32"/>
      <c r="I43399" s="7"/>
      <c r="J43399" s="7"/>
      <c r="K43399" s="7"/>
      <c r="N43399" s="7"/>
    </row>
    <row r="43400" spans="4:14" s="1" customFormat="1">
      <c r="D43400" s="32"/>
      <c r="G43400" s="32"/>
      <c r="I43400" s="7"/>
      <c r="J43400" s="7"/>
      <c r="K43400" s="7"/>
      <c r="N43400" s="7"/>
    </row>
    <row r="43401" spans="4:14" s="1" customFormat="1">
      <c r="D43401" s="32"/>
      <c r="G43401" s="32"/>
      <c r="I43401" s="7"/>
      <c r="J43401" s="7"/>
      <c r="K43401" s="7"/>
      <c r="N43401" s="7"/>
    </row>
    <row r="43402" spans="4:14" s="1" customFormat="1">
      <c r="D43402" s="32"/>
      <c r="G43402" s="32"/>
      <c r="I43402" s="7"/>
      <c r="J43402" s="7"/>
      <c r="K43402" s="7"/>
      <c r="N43402" s="7"/>
    </row>
    <row r="43403" spans="4:14" s="1" customFormat="1">
      <c r="D43403" s="32"/>
      <c r="G43403" s="32"/>
      <c r="I43403" s="7"/>
      <c r="J43403" s="7"/>
      <c r="K43403" s="7"/>
      <c r="N43403" s="7"/>
    </row>
    <row r="43404" spans="4:14" s="1" customFormat="1">
      <c r="D43404" s="32"/>
      <c r="G43404" s="32"/>
      <c r="I43404" s="7"/>
      <c r="J43404" s="7"/>
      <c r="K43404" s="7"/>
      <c r="N43404" s="7"/>
    </row>
    <row r="43405" spans="4:14" s="1" customFormat="1">
      <c r="D43405" s="32"/>
      <c r="G43405" s="32"/>
      <c r="I43405" s="7"/>
      <c r="J43405" s="7"/>
      <c r="K43405" s="7"/>
      <c r="N43405" s="7"/>
    </row>
    <row r="43406" spans="4:14" s="1" customFormat="1">
      <c r="D43406" s="32"/>
      <c r="G43406" s="32"/>
      <c r="I43406" s="7"/>
      <c r="J43406" s="7"/>
      <c r="K43406" s="7"/>
      <c r="N43406" s="7"/>
    </row>
    <row r="43407" spans="4:14" s="1" customFormat="1">
      <c r="D43407" s="32"/>
      <c r="G43407" s="32"/>
      <c r="I43407" s="7"/>
      <c r="J43407" s="7"/>
      <c r="K43407" s="7"/>
      <c r="N43407" s="7"/>
    </row>
    <row r="43408" spans="4:14" s="1" customFormat="1">
      <c r="D43408" s="32"/>
      <c r="G43408" s="32"/>
      <c r="I43408" s="7"/>
      <c r="J43408" s="7"/>
      <c r="K43408" s="7"/>
      <c r="N43408" s="7"/>
    </row>
    <row r="43409" spans="4:14" s="1" customFormat="1">
      <c r="D43409" s="32"/>
      <c r="G43409" s="32"/>
      <c r="I43409" s="7"/>
      <c r="J43409" s="7"/>
      <c r="K43409" s="7"/>
      <c r="N43409" s="7"/>
    </row>
    <row r="43410" spans="4:14" s="1" customFormat="1">
      <c r="D43410" s="32"/>
      <c r="G43410" s="32"/>
      <c r="I43410" s="7"/>
      <c r="J43410" s="7"/>
      <c r="K43410" s="7"/>
      <c r="N43410" s="7"/>
    </row>
    <row r="43411" spans="4:14" s="1" customFormat="1">
      <c r="D43411" s="32"/>
      <c r="G43411" s="32"/>
      <c r="I43411" s="7"/>
      <c r="J43411" s="7"/>
      <c r="K43411" s="7"/>
      <c r="N43411" s="7"/>
    </row>
    <row r="43412" spans="4:14" s="1" customFormat="1">
      <c r="D43412" s="32"/>
      <c r="G43412" s="32"/>
      <c r="I43412" s="7"/>
      <c r="J43412" s="7"/>
      <c r="K43412" s="7"/>
      <c r="N43412" s="7"/>
    </row>
    <row r="43413" spans="4:14" s="1" customFormat="1">
      <c r="D43413" s="32"/>
      <c r="G43413" s="32"/>
      <c r="I43413" s="7"/>
      <c r="J43413" s="7"/>
      <c r="K43413" s="7"/>
      <c r="N43413" s="7"/>
    </row>
    <row r="43414" spans="4:14" s="1" customFormat="1">
      <c r="D43414" s="32"/>
      <c r="G43414" s="32"/>
      <c r="I43414" s="7"/>
      <c r="J43414" s="7"/>
      <c r="K43414" s="7"/>
      <c r="N43414" s="7"/>
    </row>
    <row r="43415" spans="4:14" s="1" customFormat="1">
      <c r="D43415" s="32"/>
      <c r="G43415" s="32"/>
      <c r="I43415" s="7"/>
      <c r="J43415" s="7"/>
      <c r="K43415" s="7"/>
      <c r="N43415" s="7"/>
    </row>
    <row r="43416" spans="4:14" s="1" customFormat="1">
      <c r="D43416" s="32"/>
      <c r="G43416" s="32"/>
      <c r="I43416" s="7"/>
      <c r="J43416" s="7"/>
      <c r="K43416" s="7"/>
      <c r="N43416" s="7"/>
    </row>
    <row r="43417" spans="4:14" s="1" customFormat="1">
      <c r="D43417" s="32"/>
      <c r="G43417" s="32"/>
      <c r="I43417" s="7"/>
      <c r="J43417" s="7"/>
      <c r="K43417" s="7"/>
      <c r="N43417" s="7"/>
    </row>
    <row r="43418" spans="4:14" s="1" customFormat="1">
      <c r="D43418" s="32"/>
      <c r="G43418" s="32"/>
      <c r="I43418" s="7"/>
      <c r="J43418" s="7"/>
      <c r="K43418" s="7"/>
      <c r="N43418" s="7"/>
    </row>
    <row r="43419" spans="4:14" s="1" customFormat="1">
      <c r="D43419" s="32"/>
      <c r="G43419" s="32"/>
      <c r="I43419" s="7"/>
      <c r="J43419" s="7"/>
      <c r="K43419" s="7"/>
      <c r="N43419" s="7"/>
    </row>
    <row r="43420" spans="4:14" s="1" customFormat="1">
      <c r="D43420" s="32"/>
      <c r="G43420" s="32"/>
      <c r="I43420" s="7"/>
      <c r="J43420" s="7"/>
      <c r="K43420" s="7"/>
      <c r="N43420" s="7"/>
    </row>
    <row r="43421" spans="4:14" s="1" customFormat="1">
      <c r="D43421" s="32"/>
      <c r="G43421" s="32"/>
      <c r="I43421" s="7"/>
      <c r="J43421" s="7"/>
      <c r="K43421" s="7"/>
      <c r="N43421" s="7"/>
    </row>
    <row r="43422" spans="4:14" s="1" customFormat="1">
      <c r="D43422" s="32"/>
      <c r="G43422" s="32"/>
      <c r="I43422" s="7"/>
      <c r="J43422" s="7"/>
      <c r="K43422" s="7"/>
      <c r="N43422" s="7"/>
    </row>
    <row r="43423" spans="4:14" s="1" customFormat="1">
      <c r="D43423" s="32"/>
      <c r="G43423" s="32"/>
      <c r="I43423" s="7"/>
      <c r="J43423" s="7"/>
      <c r="K43423" s="7"/>
      <c r="N43423" s="7"/>
    </row>
    <row r="43424" spans="4:14" s="1" customFormat="1">
      <c r="D43424" s="32"/>
      <c r="G43424" s="32"/>
      <c r="I43424" s="7"/>
      <c r="J43424" s="7"/>
      <c r="K43424" s="7"/>
      <c r="N43424" s="7"/>
    </row>
    <row r="43425" spans="4:14" s="1" customFormat="1">
      <c r="D43425" s="32"/>
      <c r="G43425" s="32"/>
      <c r="I43425" s="7"/>
      <c r="J43425" s="7"/>
      <c r="K43425" s="7"/>
      <c r="N43425" s="7"/>
    </row>
    <row r="43426" spans="4:14" s="1" customFormat="1">
      <c r="D43426" s="32"/>
      <c r="G43426" s="32"/>
      <c r="I43426" s="7"/>
      <c r="J43426" s="7"/>
      <c r="K43426" s="7"/>
      <c r="N43426" s="7"/>
    </row>
    <row r="43427" spans="4:14" s="1" customFormat="1">
      <c r="D43427" s="32"/>
      <c r="G43427" s="32"/>
      <c r="I43427" s="7"/>
      <c r="J43427" s="7"/>
      <c r="K43427" s="7"/>
      <c r="N43427" s="7"/>
    </row>
    <row r="43428" spans="4:14" s="1" customFormat="1">
      <c r="D43428" s="32"/>
      <c r="G43428" s="32"/>
      <c r="I43428" s="7"/>
      <c r="J43428" s="7"/>
      <c r="K43428" s="7"/>
      <c r="N43428" s="7"/>
    </row>
    <row r="43429" spans="4:14" s="1" customFormat="1">
      <c r="D43429" s="32"/>
      <c r="G43429" s="32"/>
      <c r="I43429" s="7"/>
      <c r="J43429" s="7"/>
      <c r="K43429" s="7"/>
      <c r="N43429" s="7"/>
    </row>
    <row r="43430" spans="4:14" s="1" customFormat="1">
      <c r="D43430" s="32"/>
      <c r="G43430" s="32"/>
      <c r="I43430" s="7"/>
      <c r="J43430" s="7"/>
      <c r="K43430" s="7"/>
      <c r="N43430" s="7"/>
    </row>
    <row r="43431" spans="4:14" s="1" customFormat="1">
      <c r="D43431" s="32"/>
      <c r="G43431" s="32"/>
      <c r="I43431" s="7"/>
      <c r="J43431" s="7"/>
      <c r="K43431" s="7"/>
      <c r="N43431" s="7"/>
    </row>
    <row r="43432" spans="4:14" s="1" customFormat="1">
      <c r="D43432" s="32"/>
      <c r="G43432" s="32"/>
      <c r="I43432" s="7"/>
      <c r="J43432" s="7"/>
      <c r="K43432" s="7"/>
      <c r="N43432" s="7"/>
    </row>
    <row r="43433" spans="4:14" s="1" customFormat="1">
      <c r="D43433" s="32"/>
      <c r="G43433" s="32"/>
      <c r="I43433" s="7"/>
      <c r="J43433" s="7"/>
      <c r="K43433" s="7"/>
      <c r="N43433" s="7"/>
    </row>
    <row r="43434" spans="4:14" s="1" customFormat="1">
      <c r="D43434" s="32"/>
      <c r="G43434" s="32"/>
      <c r="I43434" s="7"/>
      <c r="J43434" s="7"/>
      <c r="K43434" s="7"/>
      <c r="N43434" s="7"/>
    </row>
    <row r="43435" spans="4:14" s="1" customFormat="1">
      <c r="D43435" s="32"/>
      <c r="G43435" s="32"/>
      <c r="I43435" s="7"/>
      <c r="J43435" s="7"/>
      <c r="K43435" s="7"/>
      <c r="N43435" s="7"/>
    </row>
    <row r="43436" spans="4:14" s="1" customFormat="1">
      <c r="D43436" s="32"/>
      <c r="G43436" s="32"/>
      <c r="I43436" s="7"/>
      <c r="J43436" s="7"/>
      <c r="K43436" s="7"/>
      <c r="N43436" s="7"/>
    </row>
    <row r="43437" spans="4:14" s="1" customFormat="1">
      <c r="D43437" s="32"/>
      <c r="G43437" s="32"/>
      <c r="I43437" s="7"/>
      <c r="J43437" s="7"/>
      <c r="K43437" s="7"/>
      <c r="N43437" s="7"/>
    </row>
    <row r="43438" spans="4:14" s="1" customFormat="1">
      <c r="D43438" s="32"/>
      <c r="G43438" s="32"/>
      <c r="I43438" s="7"/>
      <c r="J43438" s="7"/>
      <c r="K43438" s="7"/>
      <c r="N43438" s="7"/>
    </row>
    <row r="43439" spans="4:14" s="1" customFormat="1">
      <c r="D43439" s="32"/>
      <c r="G43439" s="32"/>
      <c r="I43439" s="7"/>
      <c r="J43439" s="7"/>
      <c r="K43439" s="7"/>
      <c r="N43439" s="7"/>
    </row>
    <row r="43440" spans="4:14" s="1" customFormat="1">
      <c r="D43440" s="32"/>
      <c r="G43440" s="32"/>
      <c r="I43440" s="7"/>
      <c r="J43440" s="7"/>
      <c r="K43440" s="7"/>
      <c r="N43440" s="7"/>
    </row>
    <row r="43441" spans="4:14" s="1" customFormat="1">
      <c r="D43441" s="32"/>
      <c r="G43441" s="32"/>
      <c r="I43441" s="7"/>
      <c r="J43441" s="7"/>
      <c r="K43441" s="7"/>
      <c r="N43441" s="7"/>
    </row>
    <row r="43442" spans="4:14" s="1" customFormat="1">
      <c r="D43442" s="32"/>
      <c r="G43442" s="32"/>
      <c r="I43442" s="7"/>
      <c r="J43442" s="7"/>
      <c r="K43442" s="7"/>
      <c r="N43442" s="7"/>
    </row>
    <row r="43443" spans="4:14" s="1" customFormat="1">
      <c r="D43443" s="32"/>
      <c r="G43443" s="32"/>
      <c r="I43443" s="7"/>
      <c r="J43443" s="7"/>
      <c r="K43443" s="7"/>
      <c r="N43443" s="7"/>
    </row>
    <row r="43444" spans="4:14" s="1" customFormat="1">
      <c r="D43444" s="32"/>
      <c r="G43444" s="32"/>
      <c r="I43444" s="7"/>
      <c r="J43444" s="7"/>
      <c r="K43444" s="7"/>
      <c r="N43444" s="7"/>
    </row>
    <row r="43445" spans="4:14" s="1" customFormat="1">
      <c r="D43445" s="32"/>
      <c r="G43445" s="32"/>
      <c r="I43445" s="7"/>
      <c r="J43445" s="7"/>
      <c r="K43445" s="7"/>
      <c r="N43445" s="7"/>
    </row>
    <row r="43446" spans="4:14" s="1" customFormat="1">
      <c r="D43446" s="32"/>
      <c r="G43446" s="32"/>
      <c r="I43446" s="7"/>
      <c r="J43446" s="7"/>
      <c r="K43446" s="7"/>
      <c r="N43446" s="7"/>
    </row>
    <row r="43447" spans="4:14" s="1" customFormat="1">
      <c r="D43447" s="32"/>
      <c r="G43447" s="32"/>
      <c r="I43447" s="7"/>
      <c r="J43447" s="7"/>
      <c r="K43447" s="7"/>
      <c r="N43447" s="7"/>
    </row>
    <row r="43448" spans="4:14" s="1" customFormat="1">
      <c r="D43448" s="32"/>
      <c r="G43448" s="32"/>
      <c r="I43448" s="7"/>
      <c r="J43448" s="7"/>
      <c r="K43448" s="7"/>
      <c r="N43448" s="7"/>
    </row>
    <row r="43449" spans="4:14" s="1" customFormat="1">
      <c r="D43449" s="32"/>
      <c r="G43449" s="32"/>
      <c r="I43449" s="7"/>
      <c r="J43449" s="7"/>
      <c r="K43449" s="7"/>
      <c r="N43449" s="7"/>
    </row>
    <row r="43450" spans="4:14" s="1" customFormat="1">
      <c r="D43450" s="32"/>
      <c r="G43450" s="32"/>
      <c r="I43450" s="7"/>
      <c r="J43450" s="7"/>
      <c r="K43450" s="7"/>
      <c r="N43450" s="7"/>
    </row>
    <row r="43451" spans="4:14" s="1" customFormat="1">
      <c r="D43451" s="32"/>
      <c r="G43451" s="32"/>
      <c r="I43451" s="7"/>
      <c r="J43451" s="7"/>
      <c r="K43451" s="7"/>
      <c r="N43451" s="7"/>
    </row>
    <row r="43452" spans="4:14" s="1" customFormat="1">
      <c r="D43452" s="32"/>
      <c r="G43452" s="32"/>
      <c r="I43452" s="7"/>
      <c r="J43452" s="7"/>
      <c r="K43452" s="7"/>
      <c r="N43452" s="7"/>
    </row>
    <row r="43453" spans="4:14" s="1" customFormat="1">
      <c r="D43453" s="32"/>
      <c r="G43453" s="32"/>
      <c r="I43453" s="7"/>
      <c r="J43453" s="7"/>
      <c r="K43453" s="7"/>
      <c r="N43453" s="7"/>
    </row>
    <row r="43454" spans="4:14" s="1" customFormat="1">
      <c r="D43454" s="32"/>
      <c r="G43454" s="32"/>
      <c r="I43454" s="7"/>
      <c r="J43454" s="7"/>
      <c r="K43454" s="7"/>
      <c r="N43454" s="7"/>
    </row>
    <row r="43455" spans="4:14" s="1" customFormat="1">
      <c r="D43455" s="32"/>
      <c r="G43455" s="32"/>
      <c r="I43455" s="7"/>
      <c r="J43455" s="7"/>
      <c r="K43455" s="7"/>
      <c r="N43455" s="7"/>
    </row>
    <row r="43456" spans="4:14" s="1" customFormat="1">
      <c r="D43456" s="32"/>
      <c r="G43456" s="32"/>
      <c r="I43456" s="7"/>
      <c r="J43456" s="7"/>
      <c r="K43456" s="7"/>
      <c r="N43456" s="7"/>
    </row>
    <row r="43457" spans="4:14" s="1" customFormat="1">
      <c r="D43457" s="32"/>
      <c r="G43457" s="32"/>
      <c r="I43457" s="7"/>
      <c r="J43457" s="7"/>
      <c r="K43457" s="7"/>
      <c r="N43457" s="7"/>
    </row>
    <row r="43458" spans="4:14" s="1" customFormat="1">
      <c r="D43458" s="32"/>
      <c r="G43458" s="32"/>
      <c r="I43458" s="7"/>
      <c r="J43458" s="7"/>
      <c r="K43458" s="7"/>
      <c r="N43458" s="7"/>
    </row>
    <row r="43459" spans="4:14" s="1" customFormat="1">
      <c r="D43459" s="32"/>
      <c r="G43459" s="32"/>
      <c r="I43459" s="7"/>
      <c r="J43459" s="7"/>
      <c r="K43459" s="7"/>
      <c r="N43459" s="7"/>
    </row>
    <row r="43460" spans="4:14" s="1" customFormat="1">
      <c r="D43460" s="32"/>
      <c r="G43460" s="32"/>
      <c r="I43460" s="7"/>
      <c r="J43460" s="7"/>
      <c r="K43460" s="7"/>
      <c r="N43460" s="7"/>
    </row>
    <row r="43461" spans="4:14" s="1" customFormat="1">
      <c r="D43461" s="32"/>
      <c r="G43461" s="32"/>
      <c r="I43461" s="7"/>
      <c r="J43461" s="7"/>
      <c r="K43461" s="7"/>
      <c r="N43461" s="7"/>
    </row>
    <row r="43462" spans="4:14" s="1" customFormat="1">
      <c r="D43462" s="32"/>
      <c r="G43462" s="32"/>
      <c r="I43462" s="7"/>
      <c r="J43462" s="7"/>
      <c r="K43462" s="7"/>
      <c r="N43462" s="7"/>
    </row>
    <row r="43463" spans="4:14" s="1" customFormat="1">
      <c r="D43463" s="32"/>
      <c r="G43463" s="32"/>
      <c r="I43463" s="7"/>
      <c r="J43463" s="7"/>
      <c r="K43463" s="7"/>
      <c r="N43463" s="7"/>
    </row>
    <row r="43464" spans="4:14" s="1" customFormat="1">
      <c r="D43464" s="32"/>
      <c r="G43464" s="32"/>
      <c r="I43464" s="7"/>
      <c r="J43464" s="7"/>
      <c r="K43464" s="7"/>
      <c r="N43464" s="7"/>
    </row>
    <row r="43465" spans="4:14" s="1" customFormat="1">
      <c r="D43465" s="32"/>
      <c r="G43465" s="32"/>
      <c r="I43465" s="7"/>
      <c r="J43465" s="7"/>
      <c r="K43465" s="7"/>
      <c r="N43465" s="7"/>
    </row>
    <row r="43466" spans="4:14" s="1" customFormat="1">
      <c r="D43466" s="32"/>
      <c r="G43466" s="32"/>
      <c r="I43466" s="7"/>
      <c r="J43466" s="7"/>
      <c r="K43466" s="7"/>
      <c r="N43466" s="7"/>
    </row>
    <row r="43467" spans="4:14" s="1" customFormat="1">
      <c r="D43467" s="32"/>
      <c r="G43467" s="32"/>
      <c r="I43467" s="7"/>
      <c r="J43467" s="7"/>
      <c r="K43467" s="7"/>
      <c r="N43467" s="7"/>
    </row>
    <row r="43468" spans="4:14" s="1" customFormat="1">
      <c r="D43468" s="32"/>
      <c r="G43468" s="32"/>
      <c r="I43468" s="7"/>
      <c r="J43468" s="7"/>
      <c r="K43468" s="7"/>
      <c r="N43468" s="7"/>
    </row>
    <row r="43469" spans="4:14" s="1" customFormat="1">
      <c r="D43469" s="32"/>
      <c r="G43469" s="32"/>
      <c r="I43469" s="7"/>
      <c r="J43469" s="7"/>
      <c r="K43469" s="7"/>
      <c r="N43469" s="7"/>
    </row>
    <row r="43470" spans="4:14" s="1" customFormat="1">
      <c r="D43470" s="32"/>
      <c r="G43470" s="32"/>
      <c r="I43470" s="7"/>
      <c r="J43470" s="7"/>
      <c r="K43470" s="7"/>
      <c r="N43470" s="7"/>
    </row>
    <row r="43471" spans="4:14" s="1" customFormat="1">
      <c r="D43471" s="32"/>
      <c r="G43471" s="32"/>
      <c r="I43471" s="7"/>
      <c r="J43471" s="7"/>
      <c r="K43471" s="7"/>
      <c r="N43471" s="7"/>
    </row>
    <row r="43472" spans="4:14" s="1" customFormat="1">
      <c r="D43472" s="32"/>
      <c r="G43472" s="32"/>
      <c r="I43472" s="7"/>
      <c r="J43472" s="7"/>
      <c r="K43472" s="7"/>
      <c r="N43472" s="7"/>
    </row>
    <row r="43473" spans="4:14" s="1" customFormat="1">
      <c r="D43473" s="32"/>
      <c r="G43473" s="32"/>
      <c r="I43473" s="7"/>
      <c r="J43473" s="7"/>
      <c r="K43473" s="7"/>
      <c r="N43473" s="7"/>
    </row>
    <row r="43474" spans="4:14" s="1" customFormat="1">
      <c r="D43474" s="32"/>
      <c r="G43474" s="32"/>
      <c r="I43474" s="7"/>
      <c r="J43474" s="7"/>
      <c r="K43474" s="7"/>
      <c r="N43474" s="7"/>
    </row>
    <row r="43475" spans="4:14" s="1" customFormat="1">
      <c r="D43475" s="32"/>
      <c r="G43475" s="32"/>
      <c r="I43475" s="7"/>
      <c r="J43475" s="7"/>
      <c r="K43475" s="7"/>
      <c r="N43475" s="7"/>
    </row>
    <row r="43476" spans="4:14" s="1" customFormat="1">
      <c r="D43476" s="32"/>
      <c r="G43476" s="32"/>
      <c r="I43476" s="7"/>
      <c r="J43476" s="7"/>
      <c r="K43476" s="7"/>
      <c r="N43476" s="7"/>
    </row>
    <row r="43477" spans="4:14" s="1" customFormat="1">
      <c r="D43477" s="32"/>
      <c r="G43477" s="32"/>
      <c r="I43477" s="7"/>
      <c r="J43477" s="7"/>
      <c r="K43477" s="7"/>
      <c r="N43477" s="7"/>
    </row>
    <row r="43478" spans="4:14" s="1" customFormat="1">
      <c r="D43478" s="32"/>
      <c r="G43478" s="32"/>
      <c r="I43478" s="7"/>
      <c r="J43478" s="7"/>
      <c r="K43478" s="7"/>
      <c r="N43478" s="7"/>
    </row>
    <row r="43479" spans="4:14" s="1" customFormat="1">
      <c r="D43479" s="32"/>
      <c r="G43479" s="32"/>
      <c r="I43479" s="7"/>
      <c r="J43479" s="7"/>
      <c r="K43479" s="7"/>
      <c r="N43479" s="7"/>
    </row>
    <row r="43480" spans="4:14" s="1" customFormat="1">
      <c r="D43480" s="32"/>
      <c r="G43480" s="32"/>
      <c r="I43480" s="7"/>
      <c r="J43480" s="7"/>
      <c r="K43480" s="7"/>
      <c r="N43480" s="7"/>
    </row>
    <row r="43481" spans="4:14" s="1" customFormat="1">
      <c r="D43481" s="32"/>
      <c r="G43481" s="32"/>
      <c r="I43481" s="7"/>
      <c r="J43481" s="7"/>
      <c r="K43481" s="7"/>
      <c r="N43481" s="7"/>
    </row>
    <row r="43482" spans="4:14" s="1" customFormat="1">
      <c r="D43482" s="32"/>
      <c r="G43482" s="32"/>
      <c r="I43482" s="7"/>
      <c r="J43482" s="7"/>
      <c r="K43482" s="7"/>
      <c r="N43482" s="7"/>
    </row>
    <row r="43483" spans="4:14" s="1" customFormat="1">
      <c r="D43483" s="32"/>
      <c r="G43483" s="32"/>
      <c r="I43483" s="7"/>
      <c r="J43483" s="7"/>
      <c r="K43483" s="7"/>
      <c r="N43483" s="7"/>
    </row>
    <row r="43484" spans="4:14" s="1" customFormat="1">
      <c r="D43484" s="32"/>
      <c r="G43484" s="32"/>
      <c r="I43484" s="7"/>
      <c r="J43484" s="7"/>
      <c r="K43484" s="7"/>
      <c r="N43484" s="7"/>
    </row>
    <row r="43485" spans="4:14" s="1" customFormat="1">
      <c r="D43485" s="32"/>
      <c r="G43485" s="32"/>
      <c r="I43485" s="7"/>
      <c r="J43485" s="7"/>
      <c r="K43485" s="7"/>
      <c r="N43485" s="7"/>
    </row>
    <row r="43486" spans="4:14" s="1" customFormat="1">
      <c r="D43486" s="32"/>
      <c r="G43486" s="32"/>
      <c r="I43486" s="7"/>
      <c r="J43486" s="7"/>
      <c r="K43486" s="7"/>
      <c r="N43486" s="7"/>
    </row>
    <row r="43487" spans="4:14" s="1" customFormat="1">
      <c r="D43487" s="32"/>
      <c r="G43487" s="32"/>
      <c r="I43487" s="7"/>
      <c r="J43487" s="7"/>
      <c r="K43487" s="7"/>
      <c r="N43487" s="7"/>
    </row>
    <row r="43488" spans="4:14" s="1" customFormat="1">
      <c r="D43488" s="32"/>
      <c r="G43488" s="32"/>
      <c r="I43488" s="7"/>
      <c r="J43488" s="7"/>
      <c r="K43488" s="7"/>
      <c r="N43488" s="7"/>
    </row>
    <row r="43489" spans="4:14" s="1" customFormat="1">
      <c r="D43489" s="32"/>
      <c r="G43489" s="32"/>
      <c r="I43489" s="7"/>
      <c r="J43489" s="7"/>
      <c r="K43489" s="7"/>
      <c r="N43489" s="7"/>
    </row>
    <row r="43490" spans="4:14" s="1" customFormat="1">
      <c r="D43490" s="32"/>
      <c r="G43490" s="32"/>
      <c r="I43490" s="7"/>
      <c r="J43490" s="7"/>
      <c r="K43490" s="7"/>
      <c r="N43490" s="7"/>
    </row>
    <row r="43491" spans="4:14" s="1" customFormat="1">
      <c r="D43491" s="32"/>
      <c r="G43491" s="32"/>
      <c r="I43491" s="7"/>
      <c r="J43491" s="7"/>
      <c r="K43491" s="7"/>
      <c r="N43491" s="7"/>
    </row>
    <row r="43492" spans="4:14" s="1" customFormat="1">
      <c r="D43492" s="32"/>
      <c r="G43492" s="32"/>
      <c r="I43492" s="7"/>
      <c r="J43492" s="7"/>
      <c r="K43492" s="7"/>
      <c r="N43492" s="7"/>
    </row>
    <row r="43493" spans="4:14" s="1" customFormat="1">
      <c r="D43493" s="32"/>
      <c r="G43493" s="32"/>
      <c r="I43493" s="7"/>
      <c r="J43493" s="7"/>
      <c r="K43493" s="7"/>
      <c r="N43493" s="7"/>
    </row>
    <row r="43494" spans="4:14" s="1" customFormat="1">
      <c r="D43494" s="32"/>
      <c r="G43494" s="32"/>
      <c r="I43494" s="7"/>
      <c r="J43494" s="7"/>
      <c r="K43494" s="7"/>
      <c r="N43494" s="7"/>
    </row>
    <row r="43495" spans="4:14" s="1" customFormat="1">
      <c r="D43495" s="32"/>
      <c r="G43495" s="32"/>
      <c r="I43495" s="7"/>
      <c r="J43495" s="7"/>
      <c r="K43495" s="7"/>
      <c r="N43495" s="7"/>
    </row>
    <row r="43496" spans="4:14" s="1" customFormat="1">
      <c r="D43496" s="32"/>
      <c r="G43496" s="32"/>
      <c r="I43496" s="7"/>
      <c r="J43496" s="7"/>
      <c r="K43496" s="7"/>
      <c r="N43496" s="7"/>
    </row>
    <row r="43497" spans="4:14" s="1" customFormat="1">
      <c r="D43497" s="32"/>
      <c r="G43497" s="32"/>
      <c r="I43497" s="7"/>
      <c r="J43497" s="7"/>
      <c r="K43497" s="7"/>
      <c r="N43497" s="7"/>
    </row>
    <row r="43498" spans="4:14" s="1" customFormat="1">
      <c r="D43498" s="32"/>
      <c r="G43498" s="32"/>
      <c r="I43498" s="7"/>
      <c r="J43498" s="7"/>
      <c r="K43498" s="7"/>
      <c r="N43498" s="7"/>
    </row>
    <row r="43499" spans="4:14" s="1" customFormat="1">
      <c r="D43499" s="32"/>
      <c r="G43499" s="32"/>
      <c r="I43499" s="7"/>
      <c r="J43499" s="7"/>
      <c r="K43499" s="7"/>
      <c r="N43499" s="7"/>
    </row>
    <row r="43500" spans="4:14" s="1" customFormat="1">
      <c r="D43500" s="32"/>
      <c r="G43500" s="32"/>
      <c r="I43500" s="7"/>
      <c r="J43500" s="7"/>
      <c r="K43500" s="7"/>
      <c r="N43500" s="7"/>
    </row>
    <row r="43501" spans="4:14" s="1" customFormat="1">
      <c r="D43501" s="32"/>
      <c r="G43501" s="32"/>
      <c r="I43501" s="7"/>
      <c r="J43501" s="7"/>
      <c r="K43501" s="7"/>
      <c r="N43501" s="7"/>
    </row>
    <row r="43502" spans="4:14" s="1" customFormat="1">
      <c r="D43502" s="32"/>
      <c r="G43502" s="32"/>
      <c r="I43502" s="7"/>
      <c r="J43502" s="7"/>
      <c r="K43502" s="7"/>
      <c r="N43502" s="7"/>
    </row>
    <row r="43503" spans="4:14" s="1" customFormat="1">
      <c r="D43503" s="32"/>
      <c r="G43503" s="32"/>
      <c r="I43503" s="7"/>
      <c r="J43503" s="7"/>
      <c r="K43503" s="7"/>
      <c r="N43503" s="7"/>
    </row>
    <row r="43504" spans="4:14" s="1" customFormat="1">
      <c r="D43504" s="32"/>
      <c r="G43504" s="32"/>
      <c r="I43504" s="7"/>
      <c r="J43504" s="7"/>
      <c r="K43504" s="7"/>
      <c r="N43504" s="7"/>
    </row>
    <row r="43505" spans="4:14" s="1" customFormat="1">
      <c r="D43505" s="32"/>
      <c r="G43505" s="32"/>
      <c r="I43505" s="7"/>
      <c r="J43505" s="7"/>
      <c r="K43505" s="7"/>
      <c r="N43505" s="7"/>
    </row>
    <row r="43506" spans="4:14" s="1" customFormat="1">
      <c r="D43506" s="32"/>
      <c r="G43506" s="32"/>
      <c r="I43506" s="7"/>
      <c r="J43506" s="7"/>
      <c r="K43506" s="7"/>
      <c r="N43506" s="7"/>
    </row>
    <row r="43507" spans="4:14" s="1" customFormat="1">
      <c r="D43507" s="32"/>
      <c r="G43507" s="32"/>
      <c r="I43507" s="7"/>
      <c r="J43507" s="7"/>
      <c r="K43507" s="7"/>
      <c r="N43507" s="7"/>
    </row>
    <row r="43508" spans="4:14" s="1" customFormat="1">
      <c r="D43508" s="32"/>
      <c r="G43508" s="32"/>
      <c r="I43508" s="7"/>
      <c r="J43508" s="7"/>
      <c r="K43508" s="7"/>
      <c r="N43508" s="7"/>
    </row>
    <row r="43509" spans="4:14" s="1" customFormat="1">
      <c r="D43509" s="32"/>
      <c r="G43509" s="32"/>
      <c r="I43509" s="7"/>
      <c r="J43509" s="7"/>
      <c r="K43509" s="7"/>
      <c r="N43509" s="7"/>
    </row>
    <row r="43510" spans="4:14" s="1" customFormat="1">
      <c r="D43510" s="32"/>
      <c r="G43510" s="32"/>
      <c r="I43510" s="7"/>
      <c r="J43510" s="7"/>
      <c r="K43510" s="7"/>
      <c r="N43510" s="7"/>
    </row>
    <row r="43511" spans="4:14" s="1" customFormat="1">
      <c r="D43511" s="32"/>
      <c r="G43511" s="32"/>
      <c r="I43511" s="7"/>
      <c r="J43511" s="7"/>
      <c r="K43511" s="7"/>
      <c r="N43511" s="7"/>
    </row>
    <row r="43512" spans="4:14" s="1" customFormat="1">
      <c r="D43512" s="32"/>
      <c r="G43512" s="32"/>
      <c r="I43512" s="7"/>
      <c r="J43512" s="7"/>
      <c r="K43512" s="7"/>
      <c r="N43512" s="7"/>
    </row>
    <row r="43513" spans="4:14" s="1" customFormat="1">
      <c r="D43513" s="32"/>
      <c r="G43513" s="32"/>
      <c r="I43513" s="7"/>
      <c r="J43513" s="7"/>
      <c r="K43513" s="7"/>
      <c r="N43513" s="7"/>
    </row>
    <row r="43514" spans="4:14" s="1" customFormat="1">
      <c r="D43514" s="32"/>
      <c r="G43514" s="32"/>
      <c r="I43514" s="7"/>
      <c r="J43514" s="7"/>
      <c r="K43514" s="7"/>
      <c r="N43514" s="7"/>
    </row>
    <row r="43515" spans="4:14" s="1" customFormat="1">
      <c r="D43515" s="32"/>
      <c r="G43515" s="32"/>
      <c r="I43515" s="7"/>
      <c r="J43515" s="7"/>
      <c r="K43515" s="7"/>
      <c r="N43515" s="7"/>
    </row>
    <row r="43516" spans="4:14" s="1" customFormat="1">
      <c r="D43516" s="32"/>
      <c r="G43516" s="32"/>
      <c r="I43516" s="7"/>
      <c r="J43516" s="7"/>
      <c r="K43516" s="7"/>
      <c r="N43516" s="7"/>
    </row>
    <row r="43517" spans="4:14" s="1" customFormat="1">
      <c r="D43517" s="32"/>
      <c r="G43517" s="32"/>
      <c r="I43517" s="7"/>
      <c r="J43517" s="7"/>
      <c r="K43517" s="7"/>
      <c r="N43517" s="7"/>
    </row>
    <row r="43518" spans="4:14" s="1" customFormat="1">
      <c r="D43518" s="32"/>
      <c r="G43518" s="32"/>
      <c r="I43518" s="7"/>
      <c r="J43518" s="7"/>
      <c r="K43518" s="7"/>
      <c r="N43518" s="7"/>
    </row>
    <row r="43519" spans="4:14" s="1" customFormat="1">
      <c r="D43519" s="32"/>
      <c r="G43519" s="32"/>
      <c r="I43519" s="7"/>
      <c r="J43519" s="7"/>
      <c r="K43519" s="7"/>
      <c r="N43519" s="7"/>
    </row>
    <row r="43520" spans="4:14" s="1" customFormat="1">
      <c r="D43520" s="32"/>
      <c r="G43520" s="32"/>
      <c r="I43520" s="7"/>
      <c r="J43520" s="7"/>
      <c r="K43520" s="7"/>
      <c r="N43520" s="7"/>
    </row>
    <row r="43521" spans="4:14" s="1" customFormat="1">
      <c r="D43521" s="32"/>
      <c r="G43521" s="32"/>
      <c r="I43521" s="7"/>
      <c r="J43521" s="7"/>
      <c r="K43521" s="7"/>
      <c r="N43521" s="7"/>
    </row>
    <row r="43522" spans="4:14" s="1" customFormat="1">
      <c r="D43522" s="32"/>
      <c r="G43522" s="32"/>
      <c r="I43522" s="7"/>
      <c r="J43522" s="7"/>
      <c r="K43522" s="7"/>
      <c r="N43522" s="7"/>
    </row>
    <row r="43523" spans="4:14" s="1" customFormat="1">
      <c r="D43523" s="32"/>
      <c r="G43523" s="32"/>
      <c r="I43523" s="7"/>
      <c r="J43523" s="7"/>
      <c r="K43523" s="7"/>
      <c r="N43523" s="7"/>
    </row>
    <row r="43524" spans="4:14" s="1" customFormat="1">
      <c r="D43524" s="32"/>
      <c r="G43524" s="32"/>
      <c r="I43524" s="7"/>
      <c r="J43524" s="7"/>
      <c r="K43524" s="7"/>
      <c r="N43524" s="7"/>
    </row>
    <row r="43525" spans="4:14" s="1" customFormat="1">
      <c r="D43525" s="32"/>
      <c r="G43525" s="32"/>
      <c r="I43525" s="7"/>
      <c r="J43525" s="7"/>
      <c r="K43525" s="7"/>
      <c r="N43525" s="7"/>
    </row>
    <row r="43526" spans="4:14" s="1" customFormat="1">
      <c r="D43526" s="32"/>
      <c r="G43526" s="32"/>
      <c r="I43526" s="7"/>
      <c r="J43526" s="7"/>
      <c r="K43526" s="7"/>
      <c r="N43526" s="7"/>
    </row>
    <row r="43527" spans="4:14" s="1" customFormat="1">
      <c r="D43527" s="32"/>
      <c r="G43527" s="32"/>
      <c r="I43527" s="7"/>
      <c r="J43527" s="7"/>
      <c r="K43527" s="7"/>
      <c r="N43527" s="7"/>
    </row>
    <row r="43528" spans="4:14" s="1" customFormat="1">
      <c r="D43528" s="32"/>
      <c r="G43528" s="32"/>
      <c r="I43528" s="7"/>
      <c r="J43528" s="7"/>
      <c r="K43528" s="7"/>
      <c r="N43528" s="7"/>
    </row>
    <row r="43529" spans="4:14" s="1" customFormat="1">
      <c r="D43529" s="32"/>
      <c r="G43529" s="32"/>
      <c r="I43529" s="7"/>
      <c r="J43529" s="7"/>
      <c r="K43529" s="7"/>
      <c r="N43529" s="7"/>
    </row>
    <row r="43530" spans="4:14" s="1" customFormat="1">
      <c r="D43530" s="32"/>
      <c r="G43530" s="32"/>
      <c r="I43530" s="7"/>
      <c r="J43530" s="7"/>
      <c r="K43530" s="7"/>
      <c r="N43530" s="7"/>
    </row>
    <row r="43531" spans="4:14" s="1" customFormat="1">
      <c r="D43531" s="32"/>
      <c r="G43531" s="32"/>
      <c r="I43531" s="7"/>
      <c r="J43531" s="7"/>
      <c r="K43531" s="7"/>
      <c r="N43531" s="7"/>
    </row>
    <row r="43532" spans="4:14" s="1" customFormat="1">
      <c r="D43532" s="32"/>
      <c r="G43532" s="32"/>
      <c r="I43532" s="7"/>
      <c r="J43532" s="7"/>
      <c r="K43532" s="7"/>
      <c r="N43532" s="7"/>
    </row>
    <row r="43533" spans="4:14" s="1" customFormat="1">
      <c r="D43533" s="32"/>
      <c r="G43533" s="32"/>
      <c r="I43533" s="7"/>
      <c r="J43533" s="7"/>
      <c r="K43533" s="7"/>
      <c r="N43533" s="7"/>
    </row>
    <row r="43534" spans="4:14" s="1" customFormat="1">
      <c r="D43534" s="32"/>
      <c r="G43534" s="32"/>
      <c r="I43534" s="7"/>
      <c r="J43534" s="7"/>
      <c r="K43534" s="7"/>
      <c r="N43534" s="7"/>
    </row>
    <row r="43535" spans="4:14" s="1" customFormat="1">
      <c r="D43535" s="32"/>
      <c r="G43535" s="32"/>
      <c r="I43535" s="7"/>
      <c r="J43535" s="7"/>
      <c r="K43535" s="7"/>
      <c r="N43535" s="7"/>
    </row>
    <row r="43536" spans="4:14" s="1" customFormat="1">
      <c r="D43536" s="32"/>
      <c r="G43536" s="32"/>
      <c r="I43536" s="7"/>
      <c r="J43536" s="7"/>
      <c r="K43536" s="7"/>
      <c r="N43536" s="7"/>
    </row>
    <row r="43537" spans="4:14" s="1" customFormat="1">
      <c r="D43537" s="32"/>
      <c r="G43537" s="32"/>
      <c r="I43537" s="7"/>
      <c r="J43537" s="7"/>
      <c r="K43537" s="7"/>
      <c r="N43537" s="7"/>
    </row>
    <row r="43538" spans="4:14" s="1" customFormat="1">
      <c r="D43538" s="32"/>
      <c r="G43538" s="32"/>
      <c r="I43538" s="7"/>
      <c r="J43538" s="7"/>
      <c r="K43538" s="7"/>
      <c r="N43538" s="7"/>
    </row>
    <row r="43539" spans="4:14" s="1" customFormat="1">
      <c r="D43539" s="32"/>
      <c r="G43539" s="32"/>
      <c r="I43539" s="7"/>
      <c r="J43539" s="7"/>
      <c r="K43539" s="7"/>
      <c r="N43539" s="7"/>
    </row>
    <row r="43540" spans="4:14" s="1" customFormat="1">
      <c r="D43540" s="32"/>
      <c r="G43540" s="32"/>
      <c r="I43540" s="7"/>
      <c r="J43540" s="7"/>
      <c r="K43540" s="7"/>
      <c r="N43540" s="7"/>
    </row>
    <row r="43541" spans="4:14" s="1" customFormat="1">
      <c r="D43541" s="32"/>
      <c r="G43541" s="32"/>
      <c r="I43541" s="7"/>
      <c r="J43541" s="7"/>
      <c r="K43541" s="7"/>
      <c r="N43541" s="7"/>
    </row>
    <row r="43542" spans="4:14" s="1" customFormat="1">
      <c r="D43542" s="32"/>
      <c r="G43542" s="32"/>
      <c r="I43542" s="7"/>
      <c r="J43542" s="7"/>
      <c r="K43542" s="7"/>
      <c r="N43542" s="7"/>
    </row>
    <row r="43543" spans="4:14" s="1" customFormat="1">
      <c r="D43543" s="32"/>
      <c r="G43543" s="32"/>
      <c r="I43543" s="7"/>
      <c r="J43543" s="7"/>
      <c r="K43543" s="7"/>
      <c r="N43543" s="7"/>
    </row>
    <row r="43544" spans="4:14" s="1" customFormat="1">
      <c r="D43544" s="32"/>
      <c r="G43544" s="32"/>
      <c r="I43544" s="7"/>
      <c r="J43544" s="7"/>
      <c r="K43544" s="7"/>
      <c r="N43544" s="7"/>
    </row>
    <row r="43545" spans="4:14" s="1" customFormat="1">
      <c r="D43545" s="32"/>
      <c r="G43545" s="32"/>
      <c r="I43545" s="7"/>
      <c r="J43545" s="7"/>
      <c r="K43545" s="7"/>
      <c r="N43545" s="7"/>
    </row>
    <row r="43546" spans="4:14" s="1" customFormat="1">
      <c r="D43546" s="32"/>
      <c r="G43546" s="32"/>
      <c r="I43546" s="7"/>
      <c r="J43546" s="7"/>
      <c r="K43546" s="7"/>
      <c r="N43546" s="7"/>
    </row>
    <row r="43547" spans="4:14" s="1" customFormat="1">
      <c r="D43547" s="32"/>
      <c r="G43547" s="32"/>
      <c r="I43547" s="7"/>
      <c r="J43547" s="7"/>
      <c r="K43547" s="7"/>
      <c r="N43547" s="7"/>
    </row>
    <row r="43548" spans="4:14" s="1" customFormat="1">
      <c r="D43548" s="32"/>
      <c r="G43548" s="32"/>
      <c r="I43548" s="7"/>
      <c r="J43548" s="7"/>
      <c r="K43548" s="7"/>
      <c r="N43548" s="7"/>
    </row>
    <row r="43549" spans="4:14" s="1" customFormat="1">
      <c r="D43549" s="32"/>
      <c r="G43549" s="32"/>
      <c r="I43549" s="7"/>
      <c r="J43549" s="7"/>
      <c r="K43549" s="7"/>
      <c r="N43549" s="7"/>
    </row>
    <row r="43550" spans="4:14" s="1" customFormat="1">
      <c r="D43550" s="32"/>
      <c r="G43550" s="32"/>
      <c r="I43550" s="7"/>
      <c r="J43550" s="7"/>
      <c r="K43550" s="7"/>
      <c r="N43550" s="7"/>
    </row>
    <row r="43551" spans="4:14" s="1" customFormat="1">
      <c r="D43551" s="32"/>
      <c r="G43551" s="32"/>
      <c r="I43551" s="7"/>
      <c r="J43551" s="7"/>
      <c r="K43551" s="7"/>
      <c r="N43551" s="7"/>
    </row>
    <row r="43552" spans="4:14" s="1" customFormat="1">
      <c r="D43552" s="32"/>
      <c r="G43552" s="32"/>
      <c r="I43552" s="7"/>
      <c r="J43552" s="7"/>
      <c r="K43552" s="7"/>
      <c r="N43552" s="7"/>
    </row>
    <row r="43553" spans="4:14" s="1" customFormat="1">
      <c r="D43553" s="32"/>
      <c r="G43553" s="32"/>
      <c r="I43553" s="7"/>
      <c r="J43553" s="7"/>
      <c r="K43553" s="7"/>
      <c r="N43553" s="7"/>
    </row>
    <row r="43554" spans="4:14" s="1" customFormat="1">
      <c r="D43554" s="32"/>
      <c r="G43554" s="32"/>
      <c r="I43554" s="7"/>
      <c r="J43554" s="7"/>
      <c r="K43554" s="7"/>
      <c r="N43554" s="7"/>
    </row>
    <row r="43555" spans="4:14" s="1" customFormat="1">
      <c r="D43555" s="32"/>
      <c r="G43555" s="32"/>
      <c r="I43555" s="7"/>
      <c r="J43555" s="7"/>
      <c r="K43555" s="7"/>
      <c r="N43555" s="7"/>
    </row>
    <row r="43556" spans="4:14" s="1" customFormat="1">
      <c r="D43556" s="32"/>
      <c r="G43556" s="32"/>
      <c r="I43556" s="7"/>
      <c r="J43556" s="7"/>
      <c r="K43556" s="7"/>
      <c r="N43556" s="7"/>
    </row>
    <row r="43557" spans="4:14" s="1" customFormat="1">
      <c r="D43557" s="32"/>
      <c r="G43557" s="32"/>
      <c r="I43557" s="7"/>
      <c r="J43557" s="7"/>
      <c r="K43557" s="7"/>
      <c r="N43557" s="7"/>
    </row>
    <row r="43558" spans="4:14" s="1" customFormat="1">
      <c r="D43558" s="32"/>
      <c r="G43558" s="32"/>
      <c r="I43558" s="7"/>
      <c r="J43558" s="7"/>
      <c r="K43558" s="7"/>
      <c r="N43558" s="7"/>
    </row>
    <row r="43559" spans="4:14" s="1" customFormat="1">
      <c r="D43559" s="32"/>
      <c r="G43559" s="32"/>
      <c r="I43559" s="7"/>
      <c r="J43559" s="7"/>
      <c r="K43559" s="7"/>
      <c r="N43559" s="7"/>
    </row>
    <row r="43560" spans="4:14" s="1" customFormat="1">
      <c r="D43560" s="32"/>
      <c r="G43560" s="32"/>
      <c r="I43560" s="7"/>
      <c r="J43560" s="7"/>
      <c r="K43560" s="7"/>
      <c r="N43560" s="7"/>
    </row>
    <row r="43561" spans="4:14" s="1" customFormat="1">
      <c r="D43561" s="32"/>
      <c r="G43561" s="32"/>
      <c r="I43561" s="7"/>
      <c r="J43561" s="7"/>
      <c r="K43561" s="7"/>
      <c r="N43561" s="7"/>
    </row>
    <row r="43562" spans="4:14" s="1" customFormat="1">
      <c r="D43562" s="32"/>
      <c r="G43562" s="32"/>
      <c r="I43562" s="7"/>
      <c r="J43562" s="7"/>
      <c r="K43562" s="7"/>
      <c r="N43562" s="7"/>
    </row>
    <row r="43563" spans="4:14" s="1" customFormat="1">
      <c r="D43563" s="32"/>
      <c r="G43563" s="32"/>
      <c r="I43563" s="7"/>
      <c r="J43563" s="7"/>
      <c r="K43563" s="7"/>
      <c r="N43563" s="7"/>
    </row>
    <row r="43564" spans="4:14" s="1" customFormat="1">
      <c r="D43564" s="32"/>
      <c r="G43564" s="32"/>
      <c r="I43564" s="7"/>
      <c r="J43564" s="7"/>
      <c r="K43564" s="7"/>
      <c r="N43564" s="7"/>
    </row>
    <row r="43565" spans="4:14" s="1" customFormat="1">
      <c r="D43565" s="32"/>
      <c r="G43565" s="32"/>
      <c r="I43565" s="7"/>
      <c r="J43565" s="7"/>
      <c r="K43565" s="7"/>
      <c r="N43565" s="7"/>
    </row>
    <row r="43566" spans="4:14" s="1" customFormat="1">
      <c r="D43566" s="32"/>
      <c r="G43566" s="32"/>
      <c r="I43566" s="7"/>
      <c r="J43566" s="7"/>
      <c r="K43566" s="7"/>
      <c r="N43566" s="7"/>
    </row>
    <row r="43567" spans="4:14" s="1" customFormat="1">
      <c r="D43567" s="32"/>
      <c r="G43567" s="32"/>
      <c r="I43567" s="7"/>
      <c r="J43567" s="7"/>
      <c r="K43567" s="7"/>
      <c r="N43567" s="7"/>
    </row>
    <row r="43568" spans="4:14" s="1" customFormat="1">
      <c r="D43568" s="32"/>
      <c r="G43568" s="32"/>
      <c r="I43568" s="7"/>
      <c r="J43568" s="7"/>
      <c r="K43568" s="7"/>
      <c r="N43568" s="7"/>
    </row>
    <row r="43569" spans="4:14" s="1" customFormat="1">
      <c r="D43569" s="32"/>
      <c r="G43569" s="32"/>
      <c r="I43569" s="7"/>
      <c r="J43569" s="7"/>
      <c r="K43569" s="7"/>
      <c r="N43569" s="7"/>
    </row>
    <row r="43570" spans="4:14" s="1" customFormat="1">
      <c r="D43570" s="32"/>
      <c r="G43570" s="32"/>
      <c r="I43570" s="7"/>
      <c r="J43570" s="7"/>
      <c r="K43570" s="7"/>
      <c r="N43570" s="7"/>
    </row>
    <row r="43571" spans="4:14" s="1" customFormat="1">
      <c r="D43571" s="32"/>
      <c r="G43571" s="32"/>
      <c r="I43571" s="7"/>
      <c r="J43571" s="7"/>
      <c r="K43571" s="7"/>
      <c r="N43571" s="7"/>
    </row>
    <row r="43572" spans="4:14" s="1" customFormat="1">
      <c r="D43572" s="32"/>
      <c r="G43572" s="32"/>
      <c r="I43572" s="7"/>
      <c r="J43572" s="7"/>
      <c r="K43572" s="7"/>
      <c r="N43572" s="7"/>
    </row>
    <row r="43573" spans="4:14" s="1" customFormat="1">
      <c r="D43573" s="32"/>
      <c r="G43573" s="32"/>
      <c r="I43573" s="7"/>
      <c r="J43573" s="7"/>
      <c r="K43573" s="7"/>
      <c r="N43573" s="7"/>
    </row>
    <row r="43574" spans="4:14" s="1" customFormat="1">
      <c r="D43574" s="32"/>
      <c r="G43574" s="32"/>
      <c r="I43574" s="7"/>
      <c r="J43574" s="7"/>
      <c r="K43574" s="7"/>
      <c r="N43574" s="7"/>
    </row>
    <row r="43575" spans="4:14" s="1" customFormat="1">
      <c r="D43575" s="32"/>
      <c r="G43575" s="32"/>
      <c r="I43575" s="7"/>
      <c r="J43575" s="7"/>
      <c r="K43575" s="7"/>
      <c r="N43575" s="7"/>
    </row>
    <row r="43576" spans="4:14" s="1" customFormat="1">
      <c r="D43576" s="32"/>
      <c r="G43576" s="32"/>
      <c r="I43576" s="7"/>
      <c r="J43576" s="7"/>
      <c r="K43576" s="7"/>
      <c r="N43576" s="7"/>
    </row>
    <row r="43577" spans="4:14" s="1" customFormat="1">
      <c r="D43577" s="32"/>
      <c r="G43577" s="32"/>
      <c r="I43577" s="7"/>
      <c r="J43577" s="7"/>
      <c r="K43577" s="7"/>
      <c r="N43577" s="7"/>
    </row>
    <row r="43578" spans="4:14" s="1" customFormat="1">
      <c r="D43578" s="32"/>
      <c r="G43578" s="32"/>
      <c r="I43578" s="7"/>
      <c r="J43578" s="7"/>
      <c r="K43578" s="7"/>
      <c r="N43578" s="7"/>
    </row>
    <row r="43579" spans="4:14" s="1" customFormat="1">
      <c r="D43579" s="32"/>
      <c r="G43579" s="32"/>
      <c r="I43579" s="7"/>
      <c r="J43579" s="7"/>
      <c r="K43579" s="7"/>
      <c r="N43579" s="7"/>
    </row>
    <row r="43580" spans="4:14" s="1" customFormat="1">
      <c r="D43580" s="32"/>
      <c r="G43580" s="32"/>
      <c r="I43580" s="7"/>
      <c r="J43580" s="7"/>
      <c r="K43580" s="7"/>
      <c r="N43580" s="7"/>
    </row>
    <row r="43581" spans="4:14" s="1" customFormat="1">
      <c r="D43581" s="32"/>
      <c r="G43581" s="32"/>
      <c r="I43581" s="7"/>
      <c r="J43581" s="7"/>
      <c r="K43581" s="7"/>
      <c r="N43581" s="7"/>
    </row>
    <row r="43582" spans="4:14" s="1" customFormat="1">
      <c r="D43582" s="32"/>
      <c r="G43582" s="32"/>
      <c r="I43582" s="7"/>
      <c r="J43582" s="7"/>
      <c r="K43582" s="7"/>
      <c r="N43582" s="7"/>
    </row>
    <row r="43583" spans="4:14" s="1" customFormat="1">
      <c r="D43583" s="32"/>
      <c r="G43583" s="32"/>
      <c r="I43583" s="7"/>
      <c r="J43583" s="7"/>
      <c r="K43583" s="7"/>
      <c r="N43583" s="7"/>
    </row>
    <row r="43584" spans="4:14" s="1" customFormat="1">
      <c r="D43584" s="32"/>
      <c r="G43584" s="32"/>
      <c r="I43584" s="7"/>
      <c r="J43584" s="7"/>
      <c r="K43584" s="7"/>
      <c r="N43584" s="7"/>
    </row>
    <row r="43585" spans="4:14" s="1" customFormat="1">
      <c r="D43585" s="32"/>
      <c r="G43585" s="32"/>
      <c r="I43585" s="7"/>
      <c r="J43585" s="7"/>
      <c r="K43585" s="7"/>
      <c r="N43585" s="7"/>
    </row>
    <row r="43586" spans="4:14" s="1" customFormat="1">
      <c r="D43586" s="32"/>
      <c r="G43586" s="32"/>
      <c r="I43586" s="7"/>
      <c r="J43586" s="7"/>
      <c r="K43586" s="7"/>
      <c r="N43586" s="7"/>
    </row>
    <row r="43587" spans="4:14" s="1" customFormat="1">
      <c r="D43587" s="32"/>
      <c r="G43587" s="32"/>
      <c r="I43587" s="7"/>
      <c r="J43587" s="7"/>
      <c r="K43587" s="7"/>
      <c r="N43587" s="7"/>
    </row>
    <row r="43588" spans="4:14" s="1" customFormat="1">
      <c r="D43588" s="32"/>
      <c r="G43588" s="32"/>
      <c r="I43588" s="7"/>
      <c r="J43588" s="7"/>
      <c r="K43588" s="7"/>
      <c r="N43588" s="7"/>
    </row>
    <row r="43589" spans="4:14" s="1" customFormat="1">
      <c r="D43589" s="32"/>
      <c r="G43589" s="32"/>
      <c r="I43589" s="7"/>
      <c r="J43589" s="7"/>
      <c r="K43589" s="7"/>
      <c r="N43589" s="7"/>
    </row>
    <row r="43590" spans="4:14" s="1" customFormat="1">
      <c r="D43590" s="32"/>
      <c r="G43590" s="32"/>
      <c r="I43590" s="7"/>
      <c r="J43590" s="7"/>
      <c r="K43590" s="7"/>
      <c r="N43590" s="7"/>
    </row>
    <row r="43591" spans="4:14" s="1" customFormat="1">
      <c r="D43591" s="32"/>
      <c r="G43591" s="32"/>
      <c r="I43591" s="7"/>
      <c r="J43591" s="7"/>
      <c r="K43591" s="7"/>
      <c r="N43591" s="7"/>
    </row>
    <row r="43592" spans="4:14" s="1" customFormat="1">
      <c r="D43592" s="32"/>
      <c r="G43592" s="32"/>
      <c r="I43592" s="7"/>
      <c r="J43592" s="7"/>
      <c r="K43592" s="7"/>
      <c r="N43592" s="7"/>
    </row>
    <row r="43593" spans="4:14" s="1" customFormat="1">
      <c r="D43593" s="32"/>
      <c r="G43593" s="32"/>
      <c r="I43593" s="7"/>
      <c r="J43593" s="7"/>
      <c r="K43593" s="7"/>
      <c r="N43593" s="7"/>
    </row>
    <row r="43594" spans="4:14" s="1" customFormat="1">
      <c r="D43594" s="32"/>
      <c r="G43594" s="32"/>
      <c r="I43594" s="7"/>
      <c r="J43594" s="7"/>
      <c r="K43594" s="7"/>
      <c r="N43594" s="7"/>
    </row>
    <row r="43595" spans="4:14" s="1" customFormat="1">
      <c r="D43595" s="32"/>
      <c r="G43595" s="32"/>
      <c r="I43595" s="7"/>
      <c r="J43595" s="7"/>
      <c r="K43595" s="7"/>
      <c r="N43595" s="7"/>
    </row>
    <row r="43596" spans="4:14" s="1" customFormat="1">
      <c r="D43596" s="32"/>
      <c r="G43596" s="32"/>
      <c r="I43596" s="7"/>
      <c r="J43596" s="7"/>
      <c r="K43596" s="7"/>
      <c r="N43596" s="7"/>
    </row>
    <row r="43597" spans="4:14" s="1" customFormat="1">
      <c r="D43597" s="32"/>
      <c r="G43597" s="32"/>
      <c r="I43597" s="7"/>
      <c r="J43597" s="7"/>
      <c r="K43597" s="7"/>
      <c r="N43597" s="7"/>
    </row>
    <row r="43598" spans="4:14" s="1" customFormat="1">
      <c r="D43598" s="32"/>
      <c r="G43598" s="32"/>
      <c r="I43598" s="7"/>
      <c r="J43598" s="7"/>
      <c r="K43598" s="7"/>
      <c r="N43598" s="7"/>
    </row>
    <row r="43599" spans="4:14" s="1" customFormat="1">
      <c r="D43599" s="32"/>
      <c r="G43599" s="32"/>
      <c r="I43599" s="7"/>
      <c r="J43599" s="7"/>
      <c r="K43599" s="7"/>
      <c r="N43599" s="7"/>
    </row>
    <row r="43600" spans="4:14" s="1" customFormat="1">
      <c r="D43600" s="32"/>
      <c r="G43600" s="32"/>
      <c r="I43600" s="7"/>
      <c r="J43600" s="7"/>
      <c r="K43600" s="7"/>
      <c r="N43600" s="7"/>
    </row>
    <row r="43601" spans="4:14" s="1" customFormat="1">
      <c r="D43601" s="32"/>
      <c r="G43601" s="32"/>
      <c r="I43601" s="7"/>
      <c r="J43601" s="7"/>
      <c r="K43601" s="7"/>
      <c r="N43601" s="7"/>
    </row>
    <row r="43602" spans="4:14" s="1" customFormat="1">
      <c r="D43602" s="32"/>
      <c r="G43602" s="32"/>
      <c r="I43602" s="7"/>
      <c r="J43602" s="7"/>
      <c r="K43602" s="7"/>
      <c r="N43602" s="7"/>
    </row>
    <row r="43603" spans="4:14" s="1" customFormat="1">
      <c r="D43603" s="32"/>
      <c r="G43603" s="32"/>
      <c r="I43603" s="7"/>
      <c r="J43603" s="7"/>
      <c r="K43603" s="7"/>
      <c r="N43603" s="7"/>
    </row>
    <row r="43604" spans="4:14" s="1" customFormat="1">
      <c r="D43604" s="32"/>
      <c r="G43604" s="32"/>
      <c r="I43604" s="7"/>
      <c r="J43604" s="7"/>
      <c r="K43604" s="7"/>
      <c r="N43604" s="7"/>
    </row>
    <row r="43605" spans="4:14" s="1" customFormat="1">
      <c r="D43605" s="32"/>
      <c r="G43605" s="32"/>
      <c r="I43605" s="7"/>
      <c r="J43605" s="7"/>
      <c r="K43605" s="7"/>
      <c r="N43605" s="7"/>
    </row>
    <row r="43606" spans="4:14" s="1" customFormat="1">
      <c r="D43606" s="32"/>
      <c r="G43606" s="32"/>
      <c r="I43606" s="7"/>
      <c r="J43606" s="7"/>
      <c r="K43606" s="7"/>
      <c r="N43606" s="7"/>
    </row>
    <row r="43607" spans="4:14" s="1" customFormat="1">
      <c r="D43607" s="32"/>
      <c r="G43607" s="32"/>
      <c r="I43607" s="7"/>
      <c r="J43607" s="7"/>
      <c r="K43607" s="7"/>
      <c r="N43607" s="7"/>
    </row>
    <row r="43608" spans="4:14" s="1" customFormat="1">
      <c r="D43608" s="32"/>
      <c r="G43608" s="32"/>
      <c r="I43608" s="7"/>
      <c r="J43608" s="7"/>
      <c r="K43608" s="7"/>
      <c r="N43608" s="7"/>
    </row>
    <row r="43609" spans="4:14" s="1" customFormat="1">
      <c r="D43609" s="32"/>
      <c r="G43609" s="32"/>
      <c r="I43609" s="7"/>
      <c r="J43609" s="7"/>
      <c r="K43609" s="7"/>
      <c r="N43609" s="7"/>
    </row>
    <row r="43610" spans="4:14" s="1" customFormat="1">
      <c r="D43610" s="32"/>
      <c r="G43610" s="32"/>
      <c r="I43610" s="7"/>
      <c r="J43610" s="7"/>
      <c r="K43610" s="7"/>
      <c r="N43610" s="7"/>
    </row>
    <row r="43611" spans="4:14" s="1" customFormat="1">
      <c r="D43611" s="32"/>
      <c r="G43611" s="32"/>
      <c r="I43611" s="7"/>
      <c r="J43611" s="7"/>
      <c r="K43611" s="7"/>
      <c r="N43611" s="7"/>
    </row>
    <row r="43612" spans="4:14" s="1" customFormat="1">
      <c r="D43612" s="32"/>
      <c r="G43612" s="32"/>
      <c r="I43612" s="7"/>
      <c r="J43612" s="7"/>
      <c r="K43612" s="7"/>
      <c r="N43612" s="7"/>
    </row>
    <row r="43613" spans="4:14" s="1" customFormat="1">
      <c r="D43613" s="32"/>
      <c r="G43613" s="32"/>
      <c r="I43613" s="7"/>
      <c r="J43613" s="7"/>
      <c r="K43613" s="7"/>
      <c r="N43613" s="7"/>
    </row>
    <row r="43614" spans="4:14" s="1" customFormat="1">
      <c r="D43614" s="32"/>
      <c r="G43614" s="32"/>
      <c r="I43614" s="7"/>
      <c r="J43614" s="7"/>
      <c r="K43614" s="7"/>
      <c r="N43614" s="7"/>
    </row>
    <row r="43615" spans="4:14" s="1" customFormat="1">
      <c r="D43615" s="32"/>
      <c r="G43615" s="32"/>
      <c r="I43615" s="7"/>
      <c r="J43615" s="7"/>
      <c r="K43615" s="7"/>
      <c r="N43615" s="7"/>
    </row>
    <row r="43616" spans="4:14" s="1" customFormat="1">
      <c r="D43616" s="32"/>
      <c r="G43616" s="32"/>
      <c r="I43616" s="7"/>
      <c r="J43616" s="7"/>
      <c r="K43616" s="7"/>
      <c r="N43616" s="7"/>
    </row>
    <row r="43617" spans="4:14" s="1" customFormat="1">
      <c r="D43617" s="32"/>
      <c r="G43617" s="32"/>
      <c r="I43617" s="7"/>
      <c r="J43617" s="7"/>
      <c r="K43617" s="7"/>
      <c r="N43617" s="7"/>
    </row>
    <row r="43618" spans="4:14" s="1" customFormat="1">
      <c r="D43618" s="32"/>
      <c r="G43618" s="32"/>
      <c r="I43618" s="7"/>
      <c r="J43618" s="7"/>
      <c r="K43618" s="7"/>
      <c r="N43618" s="7"/>
    </row>
    <row r="43619" spans="4:14" s="1" customFormat="1">
      <c r="D43619" s="32"/>
      <c r="G43619" s="32"/>
      <c r="I43619" s="7"/>
      <c r="J43619" s="7"/>
      <c r="K43619" s="7"/>
      <c r="N43619" s="7"/>
    </row>
    <row r="43620" spans="4:14" s="1" customFormat="1">
      <c r="D43620" s="32"/>
      <c r="G43620" s="32"/>
      <c r="I43620" s="7"/>
      <c r="J43620" s="7"/>
      <c r="K43620" s="7"/>
      <c r="N43620" s="7"/>
    </row>
    <row r="43621" spans="4:14" s="1" customFormat="1">
      <c r="D43621" s="32"/>
      <c r="G43621" s="32"/>
      <c r="I43621" s="7"/>
      <c r="J43621" s="7"/>
      <c r="K43621" s="7"/>
      <c r="N43621" s="7"/>
    </row>
    <row r="43622" spans="4:14" s="1" customFormat="1">
      <c r="D43622" s="32"/>
      <c r="G43622" s="32"/>
      <c r="I43622" s="7"/>
      <c r="J43622" s="7"/>
      <c r="K43622" s="7"/>
      <c r="N43622" s="7"/>
    </row>
    <row r="43623" spans="4:14" s="1" customFormat="1">
      <c r="D43623" s="32"/>
      <c r="G43623" s="32"/>
      <c r="I43623" s="7"/>
      <c r="J43623" s="7"/>
      <c r="K43623" s="7"/>
      <c r="N43623" s="7"/>
    </row>
    <row r="43624" spans="4:14" s="1" customFormat="1">
      <c r="D43624" s="32"/>
      <c r="G43624" s="32"/>
      <c r="I43624" s="7"/>
      <c r="J43624" s="7"/>
      <c r="K43624" s="7"/>
      <c r="N43624" s="7"/>
    </row>
    <row r="43625" spans="4:14" s="1" customFormat="1">
      <c r="D43625" s="32"/>
      <c r="G43625" s="32"/>
      <c r="I43625" s="7"/>
      <c r="J43625" s="7"/>
      <c r="K43625" s="7"/>
      <c r="N43625" s="7"/>
    </row>
    <row r="43626" spans="4:14" s="1" customFormat="1">
      <c r="D43626" s="32"/>
      <c r="G43626" s="32"/>
      <c r="I43626" s="7"/>
      <c r="J43626" s="7"/>
      <c r="K43626" s="7"/>
      <c r="N43626" s="7"/>
    </row>
    <row r="43627" spans="4:14" s="1" customFormat="1">
      <c r="D43627" s="32"/>
      <c r="G43627" s="32"/>
      <c r="I43627" s="7"/>
      <c r="J43627" s="7"/>
      <c r="K43627" s="7"/>
      <c r="N43627" s="7"/>
    </row>
    <row r="43628" spans="4:14" s="1" customFormat="1">
      <c r="D43628" s="32"/>
      <c r="G43628" s="32"/>
      <c r="I43628" s="7"/>
      <c r="J43628" s="7"/>
      <c r="K43628" s="7"/>
      <c r="N43628" s="7"/>
    </row>
    <row r="43629" spans="4:14" s="1" customFormat="1">
      <c r="D43629" s="32"/>
      <c r="G43629" s="32"/>
      <c r="I43629" s="7"/>
      <c r="J43629" s="7"/>
      <c r="K43629" s="7"/>
      <c r="N43629" s="7"/>
    </row>
    <row r="43630" spans="4:14" s="1" customFormat="1">
      <c r="D43630" s="32"/>
      <c r="G43630" s="32"/>
      <c r="I43630" s="7"/>
      <c r="J43630" s="7"/>
      <c r="K43630" s="7"/>
      <c r="N43630" s="7"/>
    </row>
    <row r="43631" spans="4:14" s="1" customFormat="1">
      <c r="D43631" s="32"/>
      <c r="G43631" s="32"/>
      <c r="I43631" s="7"/>
      <c r="J43631" s="7"/>
      <c r="K43631" s="7"/>
      <c r="N43631" s="7"/>
    </row>
    <row r="43632" spans="4:14" s="1" customFormat="1">
      <c r="D43632" s="32"/>
      <c r="G43632" s="32"/>
      <c r="I43632" s="7"/>
      <c r="J43632" s="7"/>
      <c r="K43632" s="7"/>
      <c r="N43632" s="7"/>
    </row>
    <row r="43633" spans="4:14" s="1" customFormat="1">
      <c r="D43633" s="32"/>
      <c r="G43633" s="32"/>
      <c r="I43633" s="7"/>
      <c r="J43633" s="7"/>
      <c r="K43633" s="7"/>
      <c r="N43633" s="7"/>
    </row>
    <row r="43634" spans="4:14" s="1" customFormat="1">
      <c r="D43634" s="32"/>
      <c r="G43634" s="32"/>
      <c r="I43634" s="7"/>
      <c r="J43634" s="7"/>
      <c r="K43634" s="7"/>
      <c r="N43634" s="7"/>
    </row>
    <row r="43635" spans="4:14" s="1" customFormat="1">
      <c r="D43635" s="32"/>
      <c r="G43635" s="32"/>
      <c r="I43635" s="7"/>
      <c r="J43635" s="7"/>
      <c r="K43635" s="7"/>
      <c r="N43635" s="7"/>
    </row>
    <row r="43636" spans="4:14" s="1" customFormat="1">
      <c r="D43636" s="32"/>
      <c r="G43636" s="32"/>
      <c r="I43636" s="7"/>
      <c r="J43636" s="7"/>
      <c r="K43636" s="7"/>
      <c r="N43636" s="7"/>
    </row>
    <row r="43637" spans="4:14" s="1" customFormat="1">
      <c r="D43637" s="32"/>
      <c r="G43637" s="32"/>
      <c r="I43637" s="7"/>
      <c r="J43637" s="7"/>
      <c r="K43637" s="7"/>
      <c r="N43637" s="7"/>
    </row>
    <row r="43638" spans="4:14" s="1" customFormat="1">
      <c r="D43638" s="32"/>
      <c r="G43638" s="32"/>
      <c r="I43638" s="7"/>
      <c r="J43638" s="7"/>
      <c r="K43638" s="7"/>
      <c r="N43638" s="7"/>
    </row>
    <row r="43639" spans="4:14" s="1" customFormat="1">
      <c r="D43639" s="32"/>
      <c r="G43639" s="32"/>
      <c r="I43639" s="7"/>
      <c r="J43639" s="7"/>
      <c r="K43639" s="7"/>
      <c r="N43639" s="7"/>
    </row>
    <row r="43640" spans="4:14" s="1" customFormat="1">
      <c r="D43640" s="32"/>
      <c r="G43640" s="32"/>
      <c r="I43640" s="7"/>
      <c r="J43640" s="7"/>
      <c r="K43640" s="7"/>
      <c r="N43640" s="7"/>
    </row>
    <row r="43641" spans="4:14" s="1" customFormat="1">
      <c r="D43641" s="32"/>
      <c r="G43641" s="32"/>
      <c r="I43641" s="7"/>
      <c r="J43641" s="7"/>
      <c r="K43641" s="7"/>
      <c r="N43641" s="7"/>
    </row>
    <row r="43642" spans="4:14" s="1" customFormat="1">
      <c r="D43642" s="32"/>
      <c r="G43642" s="32"/>
      <c r="I43642" s="7"/>
      <c r="J43642" s="7"/>
      <c r="K43642" s="7"/>
      <c r="N43642" s="7"/>
    </row>
    <row r="43643" spans="4:14" s="1" customFormat="1">
      <c r="D43643" s="32"/>
      <c r="G43643" s="32"/>
      <c r="I43643" s="7"/>
      <c r="J43643" s="7"/>
      <c r="K43643" s="7"/>
      <c r="N43643" s="7"/>
    </row>
    <row r="43644" spans="4:14" s="1" customFormat="1">
      <c r="D43644" s="32"/>
      <c r="G43644" s="32"/>
      <c r="I43644" s="7"/>
      <c r="J43644" s="7"/>
      <c r="K43644" s="7"/>
      <c r="N43644" s="7"/>
    </row>
    <row r="43645" spans="4:14" s="1" customFormat="1">
      <c r="D43645" s="32"/>
      <c r="G43645" s="32"/>
      <c r="I43645" s="7"/>
      <c r="J43645" s="7"/>
      <c r="K43645" s="7"/>
      <c r="N43645" s="7"/>
    </row>
    <row r="43646" spans="4:14" s="1" customFormat="1">
      <c r="D43646" s="32"/>
      <c r="G43646" s="32"/>
      <c r="I43646" s="7"/>
      <c r="J43646" s="7"/>
      <c r="K43646" s="7"/>
      <c r="N43646" s="7"/>
    </row>
    <row r="43647" spans="4:14" s="1" customFormat="1">
      <c r="D43647" s="32"/>
      <c r="G43647" s="32"/>
      <c r="I43647" s="7"/>
      <c r="J43647" s="7"/>
      <c r="K43647" s="7"/>
      <c r="N43647" s="7"/>
    </row>
    <row r="43648" spans="4:14" s="1" customFormat="1">
      <c r="D43648" s="32"/>
      <c r="G43648" s="32"/>
      <c r="I43648" s="7"/>
      <c r="J43648" s="7"/>
      <c r="K43648" s="7"/>
      <c r="N43648" s="7"/>
    </row>
    <row r="43649" spans="4:14" s="1" customFormat="1">
      <c r="D43649" s="32"/>
      <c r="G43649" s="32"/>
      <c r="I43649" s="7"/>
      <c r="J43649" s="7"/>
      <c r="K43649" s="7"/>
      <c r="N43649" s="7"/>
    </row>
    <row r="43650" spans="4:14" s="1" customFormat="1">
      <c r="D43650" s="32"/>
      <c r="G43650" s="32"/>
      <c r="I43650" s="7"/>
      <c r="J43650" s="7"/>
      <c r="K43650" s="7"/>
      <c r="N43650" s="7"/>
    </row>
    <row r="43651" spans="4:14" s="1" customFormat="1">
      <c r="D43651" s="32"/>
      <c r="G43651" s="32"/>
      <c r="I43651" s="7"/>
      <c r="J43651" s="7"/>
      <c r="K43651" s="7"/>
      <c r="N43651" s="7"/>
    </row>
    <row r="43652" spans="4:14" s="1" customFormat="1">
      <c r="D43652" s="32"/>
      <c r="G43652" s="32"/>
      <c r="I43652" s="7"/>
      <c r="J43652" s="7"/>
      <c r="K43652" s="7"/>
      <c r="N43652" s="7"/>
    </row>
    <row r="43653" spans="4:14" s="1" customFormat="1">
      <c r="D43653" s="32"/>
      <c r="G43653" s="32"/>
      <c r="I43653" s="7"/>
      <c r="J43653" s="7"/>
      <c r="K43653" s="7"/>
      <c r="N43653" s="7"/>
    </row>
    <row r="43654" spans="4:14" s="1" customFormat="1">
      <c r="D43654" s="32"/>
      <c r="G43654" s="32"/>
      <c r="I43654" s="7"/>
      <c r="J43654" s="7"/>
      <c r="K43654" s="7"/>
      <c r="N43654" s="7"/>
    </row>
    <row r="43655" spans="4:14" s="1" customFormat="1">
      <c r="D43655" s="32"/>
      <c r="G43655" s="32"/>
      <c r="I43655" s="7"/>
      <c r="J43655" s="7"/>
      <c r="K43655" s="7"/>
      <c r="N43655" s="7"/>
    </row>
    <row r="43656" spans="4:14" s="1" customFormat="1">
      <c r="D43656" s="32"/>
      <c r="G43656" s="32"/>
      <c r="I43656" s="7"/>
      <c r="J43656" s="7"/>
      <c r="K43656" s="7"/>
      <c r="N43656" s="7"/>
    </row>
    <row r="43657" spans="4:14" s="1" customFormat="1">
      <c r="D43657" s="32"/>
      <c r="G43657" s="32"/>
      <c r="I43657" s="7"/>
      <c r="J43657" s="7"/>
      <c r="K43657" s="7"/>
      <c r="N43657" s="7"/>
    </row>
    <row r="43658" spans="4:14" s="1" customFormat="1">
      <c r="D43658" s="32"/>
      <c r="G43658" s="32"/>
      <c r="I43658" s="7"/>
      <c r="J43658" s="7"/>
      <c r="K43658" s="7"/>
      <c r="N43658" s="7"/>
    </row>
    <row r="43659" spans="4:14" s="1" customFormat="1">
      <c r="D43659" s="32"/>
      <c r="G43659" s="32"/>
      <c r="I43659" s="7"/>
      <c r="J43659" s="7"/>
      <c r="K43659" s="7"/>
      <c r="N43659" s="7"/>
    </row>
    <row r="43660" spans="4:14" s="1" customFormat="1">
      <c r="D43660" s="32"/>
      <c r="G43660" s="32"/>
      <c r="I43660" s="7"/>
      <c r="J43660" s="7"/>
      <c r="K43660" s="7"/>
      <c r="N43660" s="7"/>
    </row>
    <row r="43661" spans="4:14" s="1" customFormat="1">
      <c r="D43661" s="32"/>
      <c r="G43661" s="32"/>
      <c r="I43661" s="7"/>
      <c r="J43661" s="7"/>
      <c r="K43661" s="7"/>
      <c r="N43661" s="7"/>
    </row>
    <row r="43662" spans="4:14" s="1" customFormat="1">
      <c r="D43662" s="32"/>
      <c r="G43662" s="32"/>
      <c r="I43662" s="7"/>
      <c r="J43662" s="7"/>
      <c r="K43662" s="7"/>
      <c r="N43662" s="7"/>
    </row>
    <row r="43663" spans="4:14" s="1" customFormat="1">
      <c r="D43663" s="32"/>
      <c r="G43663" s="32"/>
      <c r="I43663" s="7"/>
      <c r="J43663" s="7"/>
      <c r="K43663" s="7"/>
      <c r="N43663" s="7"/>
    </row>
    <row r="43664" spans="4:14" s="1" customFormat="1">
      <c r="D43664" s="32"/>
      <c r="G43664" s="32"/>
      <c r="I43664" s="7"/>
      <c r="J43664" s="7"/>
      <c r="K43664" s="7"/>
      <c r="N43664" s="7"/>
    </row>
    <row r="43665" spans="4:14" s="1" customFormat="1">
      <c r="D43665" s="32"/>
      <c r="G43665" s="32"/>
      <c r="I43665" s="7"/>
      <c r="J43665" s="7"/>
      <c r="K43665" s="7"/>
      <c r="N43665" s="7"/>
    </row>
    <row r="43666" spans="4:14" s="1" customFormat="1">
      <c r="D43666" s="32"/>
      <c r="G43666" s="32"/>
      <c r="I43666" s="7"/>
      <c r="J43666" s="7"/>
      <c r="K43666" s="7"/>
      <c r="N43666" s="7"/>
    </row>
    <row r="43667" spans="4:14" s="1" customFormat="1">
      <c r="D43667" s="32"/>
      <c r="G43667" s="32"/>
      <c r="I43667" s="7"/>
      <c r="J43667" s="7"/>
      <c r="K43667" s="7"/>
      <c r="N43667" s="7"/>
    </row>
    <row r="43668" spans="4:14" s="1" customFormat="1">
      <c r="D43668" s="32"/>
      <c r="G43668" s="32"/>
      <c r="I43668" s="7"/>
      <c r="J43668" s="7"/>
      <c r="K43668" s="7"/>
      <c r="N43668" s="7"/>
    </row>
    <row r="43669" spans="4:14" s="1" customFormat="1">
      <c r="D43669" s="32"/>
      <c r="G43669" s="32"/>
      <c r="I43669" s="7"/>
      <c r="J43669" s="7"/>
      <c r="K43669" s="7"/>
      <c r="N43669" s="7"/>
    </row>
    <row r="43670" spans="4:14" s="1" customFormat="1">
      <c r="D43670" s="32"/>
      <c r="G43670" s="32"/>
      <c r="I43670" s="7"/>
      <c r="J43670" s="7"/>
      <c r="K43670" s="7"/>
      <c r="N43670" s="7"/>
    </row>
    <row r="43671" spans="4:14" s="1" customFormat="1">
      <c r="D43671" s="32"/>
      <c r="G43671" s="32"/>
      <c r="I43671" s="7"/>
      <c r="J43671" s="7"/>
      <c r="K43671" s="7"/>
      <c r="N43671" s="7"/>
    </row>
    <row r="43672" spans="4:14" s="1" customFormat="1">
      <c r="D43672" s="32"/>
      <c r="G43672" s="32"/>
      <c r="I43672" s="7"/>
      <c r="J43672" s="7"/>
      <c r="K43672" s="7"/>
      <c r="N43672" s="7"/>
    </row>
    <row r="43673" spans="4:14" s="1" customFormat="1">
      <c r="D43673" s="32"/>
      <c r="G43673" s="32"/>
      <c r="I43673" s="7"/>
      <c r="J43673" s="7"/>
      <c r="K43673" s="7"/>
      <c r="N43673" s="7"/>
    </row>
    <row r="43674" spans="4:14" s="1" customFormat="1">
      <c r="D43674" s="32"/>
      <c r="G43674" s="32"/>
      <c r="I43674" s="7"/>
      <c r="J43674" s="7"/>
      <c r="K43674" s="7"/>
      <c r="N43674" s="7"/>
    </row>
    <row r="43675" spans="4:14" s="1" customFormat="1">
      <c r="D43675" s="32"/>
      <c r="G43675" s="32"/>
      <c r="I43675" s="7"/>
      <c r="J43675" s="7"/>
      <c r="K43675" s="7"/>
      <c r="N43675" s="7"/>
    </row>
    <row r="43676" spans="4:14" s="1" customFormat="1">
      <c r="D43676" s="32"/>
      <c r="G43676" s="32"/>
      <c r="I43676" s="7"/>
      <c r="J43676" s="7"/>
      <c r="K43676" s="7"/>
      <c r="N43676" s="7"/>
    </row>
    <row r="43677" spans="4:14" s="1" customFormat="1">
      <c r="D43677" s="32"/>
      <c r="G43677" s="32"/>
      <c r="I43677" s="7"/>
      <c r="J43677" s="7"/>
      <c r="K43677" s="7"/>
      <c r="N43677" s="7"/>
    </row>
    <row r="43678" spans="4:14" s="1" customFormat="1">
      <c r="D43678" s="32"/>
      <c r="G43678" s="32"/>
      <c r="I43678" s="7"/>
      <c r="J43678" s="7"/>
      <c r="K43678" s="7"/>
      <c r="N43678" s="7"/>
    </row>
    <row r="43679" spans="4:14" s="1" customFormat="1">
      <c r="D43679" s="32"/>
      <c r="G43679" s="32"/>
      <c r="I43679" s="7"/>
      <c r="J43679" s="7"/>
      <c r="K43679" s="7"/>
      <c r="N43679" s="7"/>
    </row>
    <row r="43680" spans="4:14" s="1" customFormat="1">
      <c r="D43680" s="32"/>
      <c r="G43680" s="32"/>
      <c r="I43680" s="7"/>
      <c r="J43680" s="7"/>
      <c r="K43680" s="7"/>
      <c r="N43680" s="7"/>
    </row>
    <row r="43681" spans="4:14" s="1" customFormat="1">
      <c r="D43681" s="32"/>
      <c r="G43681" s="32"/>
      <c r="I43681" s="7"/>
      <c r="J43681" s="7"/>
      <c r="K43681" s="7"/>
      <c r="N43681" s="7"/>
    </row>
    <row r="43682" spans="4:14" s="1" customFormat="1">
      <c r="D43682" s="32"/>
      <c r="G43682" s="32"/>
      <c r="I43682" s="7"/>
      <c r="J43682" s="7"/>
      <c r="K43682" s="7"/>
      <c r="N43682" s="7"/>
    </row>
    <row r="43683" spans="4:14" s="1" customFormat="1">
      <c r="D43683" s="32"/>
      <c r="G43683" s="32"/>
      <c r="I43683" s="7"/>
      <c r="J43683" s="7"/>
      <c r="K43683" s="7"/>
      <c r="N43683" s="7"/>
    </row>
    <row r="43684" spans="4:14" s="1" customFormat="1">
      <c r="D43684" s="32"/>
      <c r="G43684" s="32"/>
      <c r="I43684" s="7"/>
      <c r="J43684" s="7"/>
      <c r="K43684" s="7"/>
      <c r="N43684" s="7"/>
    </row>
    <row r="43685" spans="4:14" s="1" customFormat="1">
      <c r="D43685" s="32"/>
      <c r="G43685" s="32"/>
      <c r="I43685" s="7"/>
      <c r="J43685" s="7"/>
      <c r="K43685" s="7"/>
      <c r="N43685" s="7"/>
    </row>
    <row r="43686" spans="4:14" s="1" customFormat="1">
      <c r="D43686" s="32"/>
      <c r="G43686" s="32"/>
      <c r="I43686" s="7"/>
      <c r="J43686" s="7"/>
      <c r="K43686" s="7"/>
      <c r="N43686" s="7"/>
    </row>
    <row r="43687" spans="4:14" s="1" customFormat="1">
      <c r="D43687" s="32"/>
      <c r="G43687" s="32"/>
      <c r="I43687" s="7"/>
      <c r="J43687" s="7"/>
      <c r="K43687" s="7"/>
      <c r="N43687" s="7"/>
    </row>
    <row r="43688" spans="4:14" s="1" customFormat="1">
      <c r="D43688" s="32"/>
      <c r="G43688" s="32"/>
      <c r="I43688" s="7"/>
      <c r="J43688" s="7"/>
      <c r="K43688" s="7"/>
      <c r="N43688" s="7"/>
    </row>
    <row r="43689" spans="4:14" s="1" customFormat="1">
      <c r="D43689" s="32"/>
      <c r="G43689" s="32"/>
      <c r="I43689" s="7"/>
      <c r="J43689" s="7"/>
      <c r="K43689" s="7"/>
      <c r="N43689" s="7"/>
    </row>
    <row r="43690" spans="4:14" s="1" customFormat="1">
      <c r="D43690" s="32"/>
      <c r="G43690" s="32"/>
      <c r="I43690" s="7"/>
      <c r="J43690" s="7"/>
      <c r="K43690" s="7"/>
      <c r="N43690" s="7"/>
    </row>
    <row r="43691" spans="4:14" s="1" customFormat="1">
      <c r="D43691" s="32"/>
      <c r="G43691" s="32"/>
      <c r="I43691" s="7"/>
      <c r="J43691" s="7"/>
      <c r="K43691" s="7"/>
      <c r="N43691" s="7"/>
    </row>
    <row r="43692" spans="4:14" s="1" customFormat="1">
      <c r="D43692" s="32"/>
      <c r="G43692" s="32"/>
      <c r="I43692" s="7"/>
      <c r="J43692" s="7"/>
      <c r="K43692" s="7"/>
      <c r="N43692" s="7"/>
    </row>
    <row r="43693" spans="4:14" s="1" customFormat="1">
      <c r="D43693" s="32"/>
      <c r="G43693" s="32"/>
      <c r="I43693" s="7"/>
      <c r="J43693" s="7"/>
      <c r="K43693" s="7"/>
      <c r="N43693" s="7"/>
    </row>
    <row r="43694" spans="4:14" s="1" customFormat="1">
      <c r="D43694" s="32"/>
      <c r="G43694" s="32"/>
      <c r="I43694" s="7"/>
      <c r="J43694" s="7"/>
      <c r="K43694" s="7"/>
      <c r="N43694" s="7"/>
    </row>
    <row r="43695" spans="4:14" s="1" customFormat="1">
      <c r="D43695" s="32"/>
      <c r="G43695" s="32"/>
      <c r="I43695" s="7"/>
      <c r="J43695" s="7"/>
      <c r="K43695" s="7"/>
      <c r="N43695" s="7"/>
    </row>
    <row r="43696" spans="4:14" s="1" customFormat="1">
      <c r="D43696" s="32"/>
      <c r="G43696" s="32"/>
      <c r="I43696" s="7"/>
      <c r="J43696" s="7"/>
      <c r="K43696" s="7"/>
      <c r="N43696" s="7"/>
    </row>
    <row r="43697" spans="4:14" s="1" customFormat="1">
      <c r="D43697" s="32"/>
      <c r="G43697" s="32"/>
      <c r="I43697" s="7"/>
      <c r="J43697" s="7"/>
      <c r="K43697" s="7"/>
      <c r="N43697" s="7"/>
    </row>
    <row r="43698" spans="4:14" s="1" customFormat="1">
      <c r="D43698" s="32"/>
      <c r="G43698" s="32"/>
      <c r="I43698" s="7"/>
      <c r="J43698" s="7"/>
      <c r="K43698" s="7"/>
      <c r="N43698" s="7"/>
    </row>
    <row r="43699" spans="4:14" s="1" customFormat="1">
      <c r="D43699" s="32"/>
      <c r="G43699" s="32"/>
      <c r="I43699" s="7"/>
      <c r="J43699" s="7"/>
      <c r="K43699" s="7"/>
      <c r="N43699" s="7"/>
    </row>
    <row r="43700" spans="4:14" s="1" customFormat="1">
      <c r="D43700" s="32"/>
      <c r="G43700" s="32"/>
      <c r="I43700" s="7"/>
      <c r="J43700" s="7"/>
      <c r="K43700" s="7"/>
      <c r="N43700" s="7"/>
    </row>
    <row r="43701" spans="4:14" s="1" customFormat="1">
      <c r="D43701" s="32"/>
      <c r="G43701" s="32"/>
      <c r="I43701" s="7"/>
      <c r="J43701" s="7"/>
      <c r="K43701" s="7"/>
      <c r="N43701" s="7"/>
    </row>
    <row r="43702" spans="4:14" s="1" customFormat="1">
      <c r="D43702" s="32"/>
      <c r="G43702" s="32"/>
      <c r="I43702" s="7"/>
      <c r="J43702" s="7"/>
      <c r="K43702" s="7"/>
      <c r="N43702" s="7"/>
    </row>
    <row r="43703" spans="4:14" s="1" customFormat="1">
      <c r="D43703" s="32"/>
      <c r="G43703" s="32"/>
      <c r="I43703" s="7"/>
      <c r="J43703" s="7"/>
      <c r="K43703" s="7"/>
      <c r="N43703" s="7"/>
    </row>
    <row r="43704" spans="4:14" s="1" customFormat="1">
      <c r="D43704" s="32"/>
      <c r="G43704" s="32"/>
      <c r="I43704" s="7"/>
      <c r="J43704" s="7"/>
      <c r="K43704" s="7"/>
      <c r="N43704" s="7"/>
    </row>
    <row r="43705" spans="4:14" s="1" customFormat="1">
      <c r="D43705" s="32"/>
      <c r="G43705" s="32"/>
      <c r="I43705" s="7"/>
      <c r="J43705" s="7"/>
      <c r="K43705" s="7"/>
      <c r="N43705" s="7"/>
    </row>
    <row r="43706" spans="4:14" s="1" customFormat="1">
      <c r="D43706" s="32"/>
      <c r="G43706" s="32"/>
      <c r="I43706" s="7"/>
      <c r="J43706" s="7"/>
      <c r="K43706" s="7"/>
      <c r="N43706" s="7"/>
    </row>
    <row r="43707" spans="4:14" s="1" customFormat="1">
      <c r="D43707" s="32"/>
      <c r="G43707" s="32"/>
      <c r="I43707" s="7"/>
      <c r="J43707" s="7"/>
      <c r="K43707" s="7"/>
      <c r="N43707" s="7"/>
    </row>
    <row r="43708" spans="4:14" s="1" customFormat="1">
      <c r="D43708" s="32"/>
      <c r="G43708" s="32"/>
      <c r="I43708" s="7"/>
      <c r="J43708" s="7"/>
      <c r="K43708" s="7"/>
      <c r="N43708" s="7"/>
    </row>
    <row r="43709" spans="4:14" s="1" customFormat="1">
      <c r="D43709" s="32"/>
      <c r="G43709" s="32"/>
      <c r="I43709" s="7"/>
      <c r="J43709" s="7"/>
      <c r="K43709" s="7"/>
      <c r="N43709" s="7"/>
    </row>
    <row r="43710" spans="4:14" s="1" customFormat="1">
      <c r="D43710" s="32"/>
      <c r="G43710" s="32"/>
      <c r="I43710" s="7"/>
      <c r="J43710" s="7"/>
      <c r="K43710" s="7"/>
      <c r="N43710" s="7"/>
    </row>
    <row r="43711" spans="4:14" s="1" customFormat="1">
      <c r="D43711" s="32"/>
      <c r="G43711" s="32"/>
      <c r="I43711" s="7"/>
      <c r="J43711" s="7"/>
      <c r="K43711" s="7"/>
      <c r="N43711" s="7"/>
    </row>
    <row r="43712" spans="4:14" s="1" customFormat="1">
      <c r="D43712" s="32"/>
      <c r="G43712" s="32"/>
      <c r="I43712" s="7"/>
      <c r="J43712" s="7"/>
      <c r="K43712" s="7"/>
      <c r="N43712" s="7"/>
    </row>
    <row r="43713" spans="4:14" s="1" customFormat="1">
      <c r="D43713" s="32"/>
      <c r="G43713" s="32"/>
      <c r="I43713" s="7"/>
      <c r="J43713" s="7"/>
      <c r="K43713" s="7"/>
      <c r="N43713" s="7"/>
    </row>
    <row r="43714" spans="4:14" s="1" customFormat="1">
      <c r="D43714" s="32"/>
      <c r="G43714" s="32"/>
      <c r="I43714" s="7"/>
      <c r="J43714" s="7"/>
      <c r="K43714" s="7"/>
      <c r="N43714" s="7"/>
    </row>
    <row r="43715" spans="4:14" s="1" customFormat="1">
      <c r="D43715" s="32"/>
      <c r="G43715" s="32"/>
      <c r="I43715" s="7"/>
      <c r="J43715" s="7"/>
      <c r="K43715" s="7"/>
      <c r="N43715" s="7"/>
    </row>
    <row r="43716" spans="4:14" s="1" customFormat="1">
      <c r="D43716" s="32"/>
      <c r="G43716" s="32"/>
      <c r="I43716" s="7"/>
      <c r="J43716" s="7"/>
      <c r="K43716" s="7"/>
      <c r="N43716" s="7"/>
    </row>
    <row r="43717" spans="4:14" s="1" customFormat="1">
      <c r="D43717" s="32"/>
      <c r="G43717" s="32"/>
      <c r="I43717" s="7"/>
      <c r="J43717" s="7"/>
      <c r="K43717" s="7"/>
      <c r="N43717" s="7"/>
    </row>
    <row r="43718" spans="4:14" s="1" customFormat="1">
      <c r="D43718" s="32"/>
      <c r="G43718" s="32"/>
      <c r="I43718" s="7"/>
      <c r="J43718" s="7"/>
      <c r="K43718" s="7"/>
      <c r="N43718" s="7"/>
    </row>
    <row r="43719" spans="4:14" s="1" customFormat="1">
      <c r="D43719" s="32"/>
      <c r="G43719" s="32"/>
      <c r="I43719" s="7"/>
      <c r="J43719" s="7"/>
      <c r="K43719" s="7"/>
      <c r="N43719" s="7"/>
    </row>
    <row r="43720" spans="4:14" s="1" customFormat="1">
      <c r="D43720" s="32"/>
      <c r="G43720" s="32"/>
      <c r="I43720" s="7"/>
      <c r="J43720" s="7"/>
      <c r="K43720" s="7"/>
      <c r="N43720" s="7"/>
    </row>
    <row r="43721" spans="4:14" s="1" customFormat="1">
      <c r="D43721" s="32"/>
      <c r="G43721" s="32"/>
      <c r="I43721" s="7"/>
      <c r="J43721" s="7"/>
      <c r="K43721" s="7"/>
      <c r="N43721" s="7"/>
    </row>
    <row r="43722" spans="4:14" s="1" customFormat="1">
      <c r="D43722" s="32"/>
      <c r="G43722" s="32"/>
      <c r="I43722" s="7"/>
      <c r="J43722" s="7"/>
      <c r="K43722" s="7"/>
      <c r="N43722" s="7"/>
    </row>
    <row r="43723" spans="4:14" s="1" customFormat="1">
      <c r="D43723" s="32"/>
      <c r="G43723" s="32"/>
      <c r="I43723" s="7"/>
      <c r="J43723" s="7"/>
      <c r="K43723" s="7"/>
      <c r="N43723" s="7"/>
    </row>
    <row r="43724" spans="4:14" s="1" customFormat="1">
      <c r="D43724" s="32"/>
      <c r="G43724" s="32"/>
      <c r="I43724" s="7"/>
      <c r="J43724" s="7"/>
      <c r="K43724" s="7"/>
      <c r="N43724" s="7"/>
    </row>
    <row r="43725" spans="4:14" s="1" customFormat="1">
      <c r="D43725" s="32"/>
      <c r="G43725" s="32"/>
      <c r="I43725" s="7"/>
      <c r="J43725" s="7"/>
      <c r="K43725" s="7"/>
      <c r="N43725" s="7"/>
    </row>
    <row r="43726" spans="4:14" s="1" customFormat="1">
      <c r="D43726" s="32"/>
      <c r="G43726" s="32"/>
      <c r="I43726" s="7"/>
      <c r="J43726" s="7"/>
      <c r="K43726" s="7"/>
      <c r="N43726" s="7"/>
    </row>
    <row r="43727" spans="4:14" s="1" customFormat="1">
      <c r="D43727" s="32"/>
      <c r="G43727" s="32"/>
      <c r="I43727" s="7"/>
      <c r="J43727" s="7"/>
      <c r="K43727" s="7"/>
      <c r="N43727" s="7"/>
    </row>
    <row r="43728" spans="4:14" s="1" customFormat="1">
      <c r="D43728" s="32"/>
      <c r="G43728" s="32"/>
      <c r="I43728" s="7"/>
      <c r="J43728" s="7"/>
      <c r="K43728" s="7"/>
      <c r="N43728" s="7"/>
    </row>
    <row r="43729" spans="4:14" s="1" customFormat="1">
      <c r="D43729" s="32"/>
      <c r="G43729" s="32"/>
      <c r="I43729" s="7"/>
      <c r="J43729" s="7"/>
      <c r="K43729" s="7"/>
      <c r="N43729" s="7"/>
    </row>
    <row r="43730" spans="4:14" s="1" customFormat="1">
      <c r="D43730" s="32"/>
      <c r="G43730" s="32"/>
      <c r="I43730" s="7"/>
      <c r="J43730" s="7"/>
      <c r="K43730" s="7"/>
      <c r="N43730" s="7"/>
    </row>
    <row r="43731" spans="4:14" s="1" customFormat="1">
      <c r="D43731" s="32"/>
      <c r="G43731" s="32"/>
      <c r="I43731" s="7"/>
      <c r="J43731" s="7"/>
      <c r="K43731" s="7"/>
      <c r="N43731" s="7"/>
    </row>
    <row r="43732" spans="4:14" s="1" customFormat="1">
      <c r="D43732" s="32"/>
      <c r="G43732" s="32"/>
      <c r="I43732" s="7"/>
      <c r="J43732" s="7"/>
      <c r="K43732" s="7"/>
      <c r="N43732" s="7"/>
    </row>
    <row r="43733" spans="4:14" s="1" customFormat="1">
      <c r="D43733" s="32"/>
      <c r="G43733" s="32"/>
      <c r="I43733" s="7"/>
      <c r="J43733" s="7"/>
      <c r="K43733" s="7"/>
      <c r="N43733" s="7"/>
    </row>
    <row r="43734" spans="4:14" s="1" customFormat="1">
      <c r="D43734" s="32"/>
      <c r="G43734" s="32"/>
      <c r="I43734" s="7"/>
      <c r="J43734" s="7"/>
      <c r="K43734" s="7"/>
      <c r="N43734" s="7"/>
    </row>
    <row r="43735" spans="4:14" s="1" customFormat="1">
      <c r="D43735" s="32"/>
      <c r="G43735" s="32"/>
      <c r="I43735" s="7"/>
      <c r="J43735" s="7"/>
      <c r="K43735" s="7"/>
      <c r="N43735" s="7"/>
    </row>
    <row r="43736" spans="4:14" s="1" customFormat="1">
      <c r="D43736" s="32"/>
      <c r="G43736" s="32"/>
      <c r="I43736" s="7"/>
      <c r="J43736" s="7"/>
      <c r="K43736" s="7"/>
      <c r="N43736" s="7"/>
    </row>
    <row r="43737" spans="4:14" s="1" customFormat="1">
      <c r="D43737" s="32"/>
      <c r="G43737" s="32"/>
      <c r="I43737" s="7"/>
      <c r="J43737" s="7"/>
      <c r="K43737" s="7"/>
      <c r="N43737" s="7"/>
    </row>
    <row r="43738" spans="4:14" s="1" customFormat="1">
      <c r="D43738" s="32"/>
      <c r="G43738" s="32"/>
      <c r="I43738" s="7"/>
      <c r="J43738" s="7"/>
      <c r="K43738" s="7"/>
      <c r="N43738" s="7"/>
    </row>
    <row r="43739" spans="4:14" s="1" customFormat="1">
      <c r="D43739" s="32"/>
      <c r="G43739" s="32"/>
      <c r="I43739" s="7"/>
      <c r="J43739" s="7"/>
      <c r="K43739" s="7"/>
      <c r="N43739" s="7"/>
    </row>
    <row r="43740" spans="4:14" s="1" customFormat="1">
      <c r="D43740" s="32"/>
      <c r="G43740" s="32"/>
      <c r="I43740" s="7"/>
      <c r="J43740" s="7"/>
      <c r="K43740" s="7"/>
      <c r="N43740" s="7"/>
    </row>
    <row r="43741" spans="4:14" s="1" customFormat="1">
      <c r="D43741" s="32"/>
      <c r="G43741" s="32"/>
      <c r="I43741" s="7"/>
      <c r="J43741" s="7"/>
      <c r="K43741" s="7"/>
      <c r="N43741" s="7"/>
    </row>
    <row r="43742" spans="4:14" s="1" customFormat="1">
      <c r="D43742" s="32"/>
      <c r="G43742" s="32"/>
      <c r="I43742" s="7"/>
      <c r="J43742" s="7"/>
      <c r="K43742" s="7"/>
      <c r="N43742" s="7"/>
    </row>
    <row r="43743" spans="4:14" s="1" customFormat="1">
      <c r="D43743" s="32"/>
      <c r="G43743" s="32"/>
      <c r="I43743" s="7"/>
      <c r="J43743" s="7"/>
      <c r="K43743" s="7"/>
      <c r="N43743" s="7"/>
    </row>
    <row r="43744" spans="4:14" s="1" customFormat="1">
      <c r="D43744" s="32"/>
      <c r="G43744" s="32"/>
      <c r="I43744" s="7"/>
      <c r="J43744" s="7"/>
      <c r="K43744" s="7"/>
      <c r="N43744" s="7"/>
    </row>
    <row r="43745" spans="4:14" s="1" customFormat="1">
      <c r="D43745" s="32"/>
      <c r="G43745" s="32"/>
      <c r="I43745" s="7"/>
      <c r="J43745" s="7"/>
      <c r="K43745" s="7"/>
      <c r="N43745" s="7"/>
    </row>
    <row r="43746" spans="4:14" s="1" customFormat="1">
      <c r="D43746" s="32"/>
      <c r="G43746" s="32"/>
      <c r="I43746" s="7"/>
      <c r="J43746" s="7"/>
      <c r="K43746" s="7"/>
      <c r="N43746" s="7"/>
    </row>
    <row r="43747" spans="4:14" s="1" customFormat="1">
      <c r="D43747" s="32"/>
      <c r="G43747" s="32"/>
      <c r="I43747" s="7"/>
      <c r="J43747" s="7"/>
      <c r="K43747" s="7"/>
      <c r="N43747" s="7"/>
    </row>
    <row r="43748" spans="4:14" s="1" customFormat="1">
      <c r="D43748" s="32"/>
      <c r="G43748" s="32"/>
      <c r="I43748" s="7"/>
      <c r="J43748" s="7"/>
      <c r="K43748" s="7"/>
      <c r="N43748" s="7"/>
    </row>
    <row r="43749" spans="4:14" s="1" customFormat="1">
      <c r="D43749" s="32"/>
      <c r="G43749" s="32"/>
      <c r="I43749" s="7"/>
      <c r="J43749" s="7"/>
      <c r="K43749" s="7"/>
      <c r="N43749" s="7"/>
    </row>
    <row r="43750" spans="4:14" s="1" customFormat="1">
      <c r="D43750" s="32"/>
      <c r="G43750" s="32"/>
      <c r="I43750" s="7"/>
      <c r="J43750" s="7"/>
      <c r="K43750" s="7"/>
      <c r="N43750" s="7"/>
    </row>
    <row r="43751" spans="4:14" s="1" customFormat="1">
      <c r="D43751" s="32"/>
      <c r="G43751" s="32"/>
      <c r="I43751" s="7"/>
      <c r="J43751" s="7"/>
      <c r="K43751" s="7"/>
      <c r="N43751" s="7"/>
    </row>
    <row r="43752" spans="4:14" s="1" customFormat="1">
      <c r="D43752" s="32"/>
      <c r="G43752" s="32"/>
      <c r="I43752" s="7"/>
      <c r="J43752" s="7"/>
      <c r="K43752" s="7"/>
      <c r="N43752" s="7"/>
    </row>
    <row r="43753" spans="4:14" s="1" customFormat="1">
      <c r="D43753" s="32"/>
      <c r="G43753" s="32"/>
      <c r="I43753" s="7"/>
      <c r="J43753" s="7"/>
      <c r="K43753" s="7"/>
      <c r="N43753" s="7"/>
    </row>
    <row r="43754" spans="4:14" s="1" customFormat="1">
      <c r="D43754" s="32"/>
      <c r="G43754" s="32"/>
      <c r="I43754" s="7"/>
      <c r="J43754" s="7"/>
      <c r="K43754" s="7"/>
      <c r="N43754" s="7"/>
    </row>
    <row r="43755" spans="4:14" s="1" customFormat="1">
      <c r="D43755" s="32"/>
      <c r="G43755" s="32"/>
      <c r="I43755" s="7"/>
      <c r="J43755" s="7"/>
      <c r="K43755" s="7"/>
      <c r="N43755" s="7"/>
    </row>
    <row r="43756" spans="4:14" s="1" customFormat="1">
      <c r="D43756" s="32"/>
      <c r="G43756" s="32"/>
      <c r="I43756" s="7"/>
      <c r="J43756" s="7"/>
      <c r="K43756" s="7"/>
      <c r="N43756" s="7"/>
    </row>
    <row r="43757" spans="4:14" s="1" customFormat="1">
      <c r="D43757" s="32"/>
      <c r="G43757" s="32"/>
      <c r="I43757" s="7"/>
      <c r="J43757" s="7"/>
      <c r="K43757" s="7"/>
      <c r="N43757" s="7"/>
    </row>
    <row r="43758" spans="4:14" s="1" customFormat="1">
      <c r="D43758" s="32"/>
      <c r="G43758" s="32"/>
      <c r="I43758" s="7"/>
      <c r="J43758" s="7"/>
      <c r="K43758" s="7"/>
      <c r="N43758" s="7"/>
    </row>
    <row r="43759" spans="4:14" s="1" customFormat="1">
      <c r="D43759" s="32"/>
      <c r="G43759" s="32"/>
      <c r="I43759" s="7"/>
      <c r="J43759" s="7"/>
      <c r="K43759" s="7"/>
      <c r="N43759" s="7"/>
    </row>
    <row r="43760" spans="4:14" s="1" customFormat="1">
      <c r="D43760" s="32"/>
      <c r="G43760" s="32"/>
      <c r="I43760" s="7"/>
      <c r="J43760" s="7"/>
      <c r="K43760" s="7"/>
      <c r="N43760" s="7"/>
    </row>
    <row r="43761" spans="4:14" s="1" customFormat="1">
      <c r="D43761" s="32"/>
      <c r="G43761" s="32"/>
      <c r="I43761" s="7"/>
      <c r="J43761" s="7"/>
      <c r="K43761" s="7"/>
      <c r="N43761" s="7"/>
    </row>
    <row r="43762" spans="4:14" s="1" customFormat="1">
      <c r="D43762" s="32"/>
      <c r="G43762" s="32"/>
      <c r="I43762" s="7"/>
      <c r="J43762" s="7"/>
      <c r="K43762" s="7"/>
      <c r="N43762" s="7"/>
    </row>
    <row r="43763" spans="4:14" s="1" customFormat="1">
      <c r="D43763" s="32"/>
      <c r="G43763" s="32"/>
      <c r="I43763" s="7"/>
      <c r="J43763" s="7"/>
      <c r="K43763" s="7"/>
      <c r="N43763" s="7"/>
    </row>
    <row r="43764" spans="4:14" s="1" customFormat="1">
      <c r="D43764" s="32"/>
      <c r="G43764" s="32"/>
      <c r="I43764" s="7"/>
      <c r="J43764" s="7"/>
      <c r="K43764" s="7"/>
      <c r="N43764" s="7"/>
    </row>
    <row r="43765" spans="4:14" s="1" customFormat="1">
      <c r="D43765" s="32"/>
      <c r="G43765" s="32"/>
      <c r="I43765" s="7"/>
      <c r="J43765" s="7"/>
      <c r="K43765" s="7"/>
      <c r="N43765" s="7"/>
    </row>
    <row r="43766" spans="4:14" s="1" customFormat="1">
      <c r="D43766" s="32"/>
      <c r="G43766" s="32"/>
      <c r="I43766" s="7"/>
      <c r="J43766" s="7"/>
      <c r="K43766" s="7"/>
      <c r="N43766" s="7"/>
    </row>
    <row r="43767" spans="4:14" s="1" customFormat="1">
      <c r="D43767" s="32"/>
      <c r="G43767" s="32"/>
      <c r="I43767" s="7"/>
      <c r="J43767" s="7"/>
      <c r="K43767" s="7"/>
      <c r="N43767" s="7"/>
    </row>
    <row r="43768" spans="4:14" s="1" customFormat="1">
      <c r="D43768" s="32"/>
      <c r="G43768" s="32"/>
      <c r="I43768" s="7"/>
      <c r="J43768" s="7"/>
      <c r="K43768" s="7"/>
      <c r="N43768" s="7"/>
    </row>
    <row r="43769" spans="4:14" s="1" customFormat="1">
      <c r="D43769" s="32"/>
      <c r="G43769" s="32"/>
      <c r="I43769" s="7"/>
      <c r="J43769" s="7"/>
      <c r="K43769" s="7"/>
      <c r="N43769" s="7"/>
    </row>
    <row r="43770" spans="4:14" s="1" customFormat="1">
      <c r="D43770" s="32"/>
      <c r="G43770" s="32"/>
      <c r="I43770" s="7"/>
      <c r="J43770" s="7"/>
      <c r="K43770" s="7"/>
      <c r="N43770" s="7"/>
    </row>
    <row r="43771" spans="4:14" s="1" customFormat="1">
      <c r="D43771" s="32"/>
      <c r="G43771" s="32"/>
      <c r="I43771" s="7"/>
      <c r="J43771" s="7"/>
      <c r="K43771" s="7"/>
      <c r="N43771" s="7"/>
    </row>
    <row r="43772" spans="4:14" s="1" customFormat="1">
      <c r="D43772" s="32"/>
      <c r="G43772" s="32"/>
      <c r="I43772" s="7"/>
      <c r="J43772" s="7"/>
      <c r="K43772" s="7"/>
      <c r="N43772" s="7"/>
    </row>
    <row r="43773" spans="4:14" s="1" customFormat="1">
      <c r="D43773" s="32"/>
      <c r="G43773" s="32"/>
      <c r="I43773" s="7"/>
      <c r="J43773" s="7"/>
      <c r="K43773" s="7"/>
      <c r="N43773" s="7"/>
    </row>
    <row r="43774" spans="4:14" s="1" customFormat="1">
      <c r="D43774" s="32"/>
      <c r="G43774" s="32"/>
      <c r="I43774" s="7"/>
      <c r="J43774" s="7"/>
      <c r="K43774" s="7"/>
      <c r="N43774" s="7"/>
    </row>
    <row r="43775" spans="4:14" s="1" customFormat="1">
      <c r="D43775" s="32"/>
      <c r="G43775" s="32"/>
      <c r="I43775" s="7"/>
      <c r="J43775" s="7"/>
      <c r="K43775" s="7"/>
      <c r="N43775" s="7"/>
    </row>
    <row r="43776" spans="4:14" s="1" customFormat="1">
      <c r="D43776" s="32"/>
      <c r="G43776" s="32"/>
      <c r="I43776" s="7"/>
      <c r="J43776" s="7"/>
      <c r="K43776" s="7"/>
      <c r="N43776" s="7"/>
    </row>
    <row r="43777" spans="4:14" s="1" customFormat="1">
      <c r="D43777" s="32"/>
      <c r="G43777" s="32"/>
      <c r="I43777" s="7"/>
      <c r="J43777" s="7"/>
      <c r="K43777" s="7"/>
      <c r="N43777" s="7"/>
    </row>
    <row r="43778" spans="4:14" s="1" customFormat="1">
      <c r="D43778" s="32"/>
      <c r="G43778" s="32"/>
      <c r="I43778" s="7"/>
      <c r="J43778" s="7"/>
      <c r="K43778" s="7"/>
      <c r="N43778" s="7"/>
    </row>
    <row r="43779" spans="4:14" s="1" customFormat="1">
      <c r="D43779" s="32"/>
      <c r="G43779" s="32"/>
      <c r="I43779" s="7"/>
      <c r="J43779" s="7"/>
      <c r="K43779" s="7"/>
      <c r="N43779" s="7"/>
    </row>
    <row r="43780" spans="4:14" s="1" customFormat="1">
      <c r="D43780" s="32"/>
      <c r="G43780" s="32"/>
      <c r="I43780" s="7"/>
      <c r="J43780" s="7"/>
      <c r="K43780" s="7"/>
      <c r="N43780" s="7"/>
    </row>
    <row r="43781" spans="4:14" s="1" customFormat="1">
      <c r="D43781" s="32"/>
      <c r="G43781" s="32"/>
      <c r="I43781" s="7"/>
      <c r="J43781" s="7"/>
      <c r="K43781" s="7"/>
      <c r="N43781" s="7"/>
    </row>
    <row r="43782" spans="4:14" s="1" customFormat="1">
      <c r="D43782" s="32"/>
      <c r="G43782" s="32"/>
      <c r="I43782" s="7"/>
      <c r="J43782" s="7"/>
      <c r="K43782" s="7"/>
      <c r="N43782" s="7"/>
    </row>
    <row r="43783" spans="4:14" s="1" customFormat="1">
      <c r="D43783" s="32"/>
      <c r="G43783" s="32"/>
      <c r="I43783" s="7"/>
      <c r="J43783" s="7"/>
      <c r="K43783" s="7"/>
      <c r="N43783" s="7"/>
    </row>
    <row r="43784" spans="4:14" s="1" customFormat="1">
      <c r="D43784" s="32"/>
      <c r="G43784" s="32"/>
      <c r="I43784" s="7"/>
      <c r="J43784" s="7"/>
      <c r="K43784" s="7"/>
      <c r="N43784" s="7"/>
    </row>
    <row r="43785" spans="4:14" s="1" customFormat="1">
      <c r="D43785" s="32"/>
      <c r="G43785" s="32"/>
      <c r="I43785" s="7"/>
      <c r="J43785" s="7"/>
      <c r="K43785" s="7"/>
      <c r="N43785" s="7"/>
    </row>
    <row r="43786" spans="4:14" s="1" customFormat="1">
      <c r="D43786" s="32"/>
      <c r="G43786" s="32"/>
      <c r="I43786" s="7"/>
      <c r="J43786" s="7"/>
      <c r="K43786" s="7"/>
      <c r="N43786" s="7"/>
    </row>
    <row r="43787" spans="4:14" s="1" customFormat="1">
      <c r="D43787" s="32"/>
      <c r="G43787" s="32"/>
      <c r="I43787" s="7"/>
      <c r="J43787" s="7"/>
      <c r="K43787" s="7"/>
      <c r="N43787" s="7"/>
    </row>
    <row r="43788" spans="4:14" s="1" customFormat="1">
      <c r="D43788" s="32"/>
      <c r="G43788" s="32"/>
      <c r="I43788" s="7"/>
      <c r="J43788" s="7"/>
      <c r="K43788" s="7"/>
      <c r="N43788" s="7"/>
    </row>
    <row r="43789" spans="4:14" s="1" customFormat="1">
      <c r="D43789" s="32"/>
      <c r="G43789" s="32"/>
      <c r="I43789" s="7"/>
      <c r="J43789" s="7"/>
      <c r="K43789" s="7"/>
      <c r="N43789" s="7"/>
    </row>
    <row r="43790" spans="4:14" s="1" customFormat="1">
      <c r="D43790" s="32"/>
      <c r="G43790" s="32"/>
      <c r="I43790" s="7"/>
      <c r="J43790" s="7"/>
      <c r="K43790" s="7"/>
      <c r="N43790" s="7"/>
    </row>
    <row r="43791" spans="4:14" s="1" customFormat="1">
      <c r="D43791" s="32"/>
      <c r="G43791" s="32"/>
      <c r="I43791" s="7"/>
      <c r="J43791" s="7"/>
      <c r="K43791" s="7"/>
      <c r="N43791" s="7"/>
    </row>
    <row r="43792" spans="4:14" s="1" customFormat="1">
      <c r="D43792" s="32"/>
      <c r="G43792" s="32"/>
      <c r="I43792" s="7"/>
      <c r="J43792" s="7"/>
      <c r="K43792" s="7"/>
      <c r="N43792" s="7"/>
    </row>
    <row r="43793" spans="4:14" s="1" customFormat="1">
      <c r="D43793" s="32"/>
      <c r="G43793" s="32"/>
      <c r="I43793" s="7"/>
      <c r="J43793" s="7"/>
      <c r="K43793" s="7"/>
      <c r="N43793" s="7"/>
    </row>
    <row r="43794" spans="4:14" s="1" customFormat="1">
      <c r="D43794" s="32"/>
      <c r="G43794" s="32"/>
      <c r="I43794" s="7"/>
      <c r="J43794" s="7"/>
      <c r="K43794" s="7"/>
      <c r="N43794" s="7"/>
    </row>
    <row r="43795" spans="4:14" s="1" customFormat="1">
      <c r="D43795" s="32"/>
      <c r="G43795" s="32"/>
      <c r="I43795" s="7"/>
      <c r="J43795" s="7"/>
      <c r="K43795" s="7"/>
      <c r="N43795" s="7"/>
    </row>
    <row r="43796" spans="4:14" s="1" customFormat="1">
      <c r="D43796" s="32"/>
      <c r="G43796" s="32"/>
      <c r="I43796" s="7"/>
      <c r="J43796" s="7"/>
      <c r="K43796" s="7"/>
      <c r="N43796" s="7"/>
    </row>
    <row r="43797" spans="4:14" s="1" customFormat="1">
      <c r="D43797" s="32"/>
      <c r="G43797" s="32"/>
      <c r="I43797" s="7"/>
      <c r="J43797" s="7"/>
      <c r="K43797" s="7"/>
      <c r="N43797" s="7"/>
    </row>
    <row r="43798" spans="4:14" s="1" customFormat="1">
      <c r="D43798" s="32"/>
      <c r="G43798" s="32"/>
      <c r="I43798" s="7"/>
      <c r="J43798" s="7"/>
      <c r="K43798" s="7"/>
      <c r="N43798" s="7"/>
    </row>
    <row r="43799" spans="4:14" s="1" customFormat="1">
      <c r="D43799" s="32"/>
      <c r="G43799" s="32"/>
      <c r="I43799" s="7"/>
      <c r="J43799" s="7"/>
      <c r="K43799" s="7"/>
      <c r="N43799" s="7"/>
    </row>
    <row r="43800" spans="4:14" s="1" customFormat="1">
      <c r="D43800" s="32"/>
      <c r="G43800" s="32"/>
      <c r="I43800" s="7"/>
      <c r="J43800" s="7"/>
      <c r="K43800" s="7"/>
      <c r="N43800" s="7"/>
    </row>
    <row r="43801" spans="4:14" s="1" customFormat="1">
      <c r="D43801" s="32"/>
      <c r="G43801" s="32"/>
      <c r="I43801" s="7"/>
      <c r="J43801" s="7"/>
      <c r="K43801" s="7"/>
      <c r="N43801" s="7"/>
    </row>
    <row r="43802" spans="4:14" s="1" customFormat="1">
      <c r="D43802" s="32"/>
      <c r="G43802" s="32"/>
      <c r="I43802" s="7"/>
      <c r="J43802" s="7"/>
      <c r="K43802" s="7"/>
      <c r="N43802" s="7"/>
    </row>
    <row r="43803" spans="4:14" s="1" customFormat="1">
      <c r="D43803" s="32"/>
      <c r="G43803" s="32"/>
      <c r="I43803" s="7"/>
      <c r="J43803" s="7"/>
      <c r="K43803" s="7"/>
      <c r="N43803" s="7"/>
    </row>
    <row r="43804" spans="4:14" s="1" customFormat="1">
      <c r="D43804" s="32"/>
      <c r="G43804" s="32"/>
      <c r="I43804" s="7"/>
      <c r="J43804" s="7"/>
      <c r="K43804" s="7"/>
      <c r="N43804" s="7"/>
    </row>
    <row r="43805" spans="4:14" s="1" customFormat="1">
      <c r="D43805" s="32"/>
      <c r="G43805" s="32"/>
      <c r="I43805" s="7"/>
      <c r="J43805" s="7"/>
      <c r="K43805" s="7"/>
      <c r="N43805" s="7"/>
    </row>
    <row r="43806" spans="4:14" s="1" customFormat="1">
      <c r="D43806" s="32"/>
      <c r="G43806" s="32"/>
      <c r="I43806" s="7"/>
      <c r="J43806" s="7"/>
      <c r="K43806" s="7"/>
      <c r="N43806" s="7"/>
    </row>
    <row r="43807" spans="4:14" s="1" customFormat="1">
      <c r="D43807" s="32"/>
      <c r="G43807" s="32"/>
      <c r="I43807" s="7"/>
      <c r="J43807" s="7"/>
      <c r="K43807" s="7"/>
      <c r="N43807" s="7"/>
    </row>
    <row r="43808" spans="4:14" s="1" customFormat="1">
      <c r="D43808" s="32"/>
      <c r="G43808" s="32"/>
      <c r="I43808" s="7"/>
      <c r="J43808" s="7"/>
      <c r="K43808" s="7"/>
      <c r="N43808" s="7"/>
    </row>
    <row r="43809" spans="4:14" s="1" customFormat="1">
      <c r="D43809" s="32"/>
      <c r="G43809" s="32"/>
      <c r="I43809" s="7"/>
      <c r="J43809" s="7"/>
      <c r="K43809" s="7"/>
      <c r="N43809" s="7"/>
    </row>
    <row r="43810" spans="4:14" s="1" customFormat="1">
      <c r="D43810" s="32"/>
      <c r="G43810" s="32"/>
      <c r="I43810" s="7"/>
      <c r="J43810" s="7"/>
      <c r="K43810" s="7"/>
      <c r="N43810" s="7"/>
    </row>
    <row r="43811" spans="4:14" s="1" customFormat="1">
      <c r="D43811" s="32"/>
      <c r="G43811" s="32"/>
      <c r="I43811" s="7"/>
      <c r="J43811" s="7"/>
      <c r="K43811" s="7"/>
      <c r="N43811" s="7"/>
    </row>
    <row r="43812" spans="4:14" s="1" customFormat="1">
      <c r="D43812" s="32"/>
      <c r="G43812" s="32"/>
      <c r="I43812" s="7"/>
      <c r="J43812" s="7"/>
      <c r="K43812" s="7"/>
      <c r="N43812" s="7"/>
    </row>
    <row r="43813" spans="4:14" s="1" customFormat="1">
      <c r="D43813" s="32"/>
      <c r="G43813" s="32"/>
      <c r="I43813" s="7"/>
      <c r="J43813" s="7"/>
      <c r="K43813" s="7"/>
      <c r="N43813" s="7"/>
    </row>
    <row r="43814" spans="4:14" s="1" customFormat="1">
      <c r="D43814" s="32"/>
      <c r="G43814" s="32"/>
      <c r="I43814" s="7"/>
      <c r="J43814" s="7"/>
      <c r="K43814" s="7"/>
      <c r="N43814" s="7"/>
    </row>
    <row r="43815" spans="4:14" s="1" customFormat="1">
      <c r="D43815" s="32"/>
      <c r="G43815" s="32"/>
      <c r="I43815" s="7"/>
      <c r="J43815" s="7"/>
      <c r="K43815" s="7"/>
      <c r="N43815" s="7"/>
    </row>
    <row r="43816" spans="4:14" s="1" customFormat="1">
      <c r="D43816" s="32"/>
      <c r="G43816" s="32"/>
      <c r="I43816" s="7"/>
      <c r="J43816" s="7"/>
      <c r="K43816" s="7"/>
      <c r="N43816" s="7"/>
    </row>
    <row r="43817" spans="4:14" s="1" customFormat="1">
      <c r="D43817" s="32"/>
      <c r="G43817" s="32"/>
      <c r="I43817" s="7"/>
      <c r="J43817" s="7"/>
      <c r="K43817" s="7"/>
      <c r="N43817" s="7"/>
    </row>
    <row r="43818" spans="4:14" s="1" customFormat="1">
      <c r="D43818" s="32"/>
      <c r="G43818" s="32"/>
      <c r="I43818" s="7"/>
      <c r="J43818" s="7"/>
      <c r="K43818" s="7"/>
      <c r="N43818" s="7"/>
    </row>
    <row r="43819" spans="4:14" s="1" customFormat="1">
      <c r="D43819" s="32"/>
      <c r="G43819" s="32"/>
      <c r="I43819" s="7"/>
      <c r="J43819" s="7"/>
      <c r="K43819" s="7"/>
      <c r="N43819" s="7"/>
    </row>
    <row r="43820" spans="4:14" s="1" customFormat="1">
      <c r="D43820" s="32"/>
      <c r="G43820" s="32"/>
      <c r="I43820" s="7"/>
      <c r="J43820" s="7"/>
      <c r="K43820" s="7"/>
      <c r="N43820" s="7"/>
    </row>
    <row r="43821" spans="4:14" s="1" customFormat="1">
      <c r="D43821" s="32"/>
      <c r="G43821" s="32"/>
      <c r="I43821" s="7"/>
      <c r="J43821" s="7"/>
      <c r="K43821" s="7"/>
      <c r="N43821" s="7"/>
    </row>
    <row r="43822" spans="4:14" s="1" customFormat="1">
      <c r="D43822" s="32"/>
      <c r="G43822" s="32"/>
      <c r="I43822" s="7"/>
      <c r="J43822" s="7"/>
      <c r="K43822" s="7"/>
      <c r="N43822" s="7"/>
    </row>
    <row r="43823" spans="4:14" s="1" customFormat="1">
      <c r="D43823" s="32"/>
      <c r="G43823" s="32"/>
      <c r="I43823" s="7"/>
      <c r="J43823" s="7"/>
      <c r="K43823" s="7"/>
      <c r="N43823" s="7"/>
    </row>
    <row r="43824" spans="4:14" s="1" customFormat="1">
      <c r="D43824" s="32"/>
      <c r="G43824" s="32"/>
      <c r="I43824" s="7"/>
      <c r="J43824" s="7"/>
      <c r="K43824" s="7"/>
      <c r="N43824" s="7"/>
    </row>
    <row r="43825" spans="4:14" s="1" customFormat="1">
      <c r="D43825" s="32"/>
      <c r="G43825" s="32"/>
      <c r="I43825" s="7"/>
      <c r="J43825" s="7"/>
      <c r="K43825" s="7"/>
      <c r="N43825" s="7"/>
    </row>
    <row r="43826" spans="4:14" s="1" customFormat="1">
      <c r="D43826" s="32"/>
      <c r="G43826" s="32"/>
      <c r="I43826" s="7"/>
      <c r="J43826" s="7"/>
      <c r="K43826" s="7"/>
      <c r="N43826" s="7"/>
    </row>
    <row r="43827" spans="4:14" s="1" customFormat="1">
      <c r="D43827" s="32"/>
      <c r="G43827" s="32"/>
      <c r="I43827" s="7"/>
      <c r="J43827" s="7"/>
      <c r="K43827" s="7"/>
      <c r="N43827" s="7"/>
    </row>
    <row r="43828" spans="4:14" s="1" customFormat="1">
      <c r="D43828" s="32"/>
      <c r="G43828" s="32"/>
      <c r="I43828" s="7"/>
      <c r="J43828" s="7"/>
      <c r="K43828" s="7"/>
      <c r="N43828" s="7"/>
    </row>
    <row r="43829" spans="4:14" s="1" customFormat="1">
      <c r="D43829" s="32"/>
      <c r="G43829" s="32"/>
      <c r="I43829" s="7"/>
      <c r="J43829" s="7"/>
      <c r="K43829" s="7"/>
      <c r="N43829" s="7"/>
    </row>
    <row r="43830" spans="4:14" s="1" customFormat="1">
      <c r="D43830" s="32"/>
      <c r="G43830" s="32"/>
      <c r="I43830" s="7"/>
      <c r="J43830" s="7"/>
      <c r="K43830" s="7"/>
      <c r="N43830" s="7"/>
    </row>
    <row r="43831" spans="4:14" s="1" customFormat="1">
      <c r="D43831" s="32"/>
      <c r="G43831" s="32"/>
      <c r="I43831" s="7"/>
      <c r="J43831" s="7"/>
      <c r="K43831" s="7"/>
      <c r="N43831" s="7"/>
    </row>
    <row r="43832" spans="4:14" s="1" customFormat="1">
      <c r="D43832" s="32"/>
      <c r="G43832" s="32"/>
      <c r="I43832" s="7"/>
      <c r="J43832" s="7"/>
      <c r="K43832" s="7"/>
      <c r="N43832" s="7"/>
    </row>
    <row r="43833" spans="4:14" s="1" customFormat="1">
      <c r="D43833" s="32"/>
      <c r="G43833" s="32"/>
      <c r="I43833" s="7"/>
      <c r="J43833" s="7"/>
      <c r="K43833" s="7"/>
      <c r="N43833" s="7"/>
    </row>
    <row r="43834" spans="4:14" s="1" customFormat="1">
      <c r="D43834" s="32"/>
      <c r="G43834" s="32"/>
      <c r="I43834" s="7"/>
      <c r="J43834" s="7"/>
      <c r="K43834" s="7"/>
      <c r="N43834" s="7"/>
    </row>
    <row r="43835" spans="4:14" s="1" customFormat="1">
      <c r="D43835" s="32"/>
      <c r="G43835" s="32"/>
      <c r="I43835" s="7"/>
      <c r="J43835" s="7"/>
      <c r="K43835" s="7"/>
      <c r="N43835" s="7"/>
    </row>
    <row r="43836" spans="4:14" s="1" customFormat="1">
      <c r="D43836" s="32"/>
      <c r="G43836" s="32"/>
      <c r="I43836" s="7"/>
      <c r="J43836" s="7"/>
      <c r="K43836" s="7"/>
      <c r="N43836" s="7"/>
    </row>
    <row r="43837" spans="4:14" s="1" customFormat="1">
      <c r="D43837" s="32"/>
      <c r="G43837" s="32"/>
      <c r="I43837" s="7"/>
      <c r="J43837" s="7"/>
      <c r="K43837" s="7"/>
      <c r="N43837" s="7"/>
    </row>
    <row r="43838" spans="4:14" s="1" customFormat="1">
      <c r="D43838" s="32"/>
      <c r="G43838" s="32"/>
      <c r="I43838" s="7"/>
      <c r="J43838" s="7"/>
      <c r="K43838" s="7"/>
      <c r="N43838" s="7"/>
    </row>
    <row r="43839" spans="4:14" s="1" customFormat="1">
      <c r="D43839" s="32"/>
      <c r="G43839" s="32"/>
      <c r="I43839" s="7"/>
      <c r="J43839" s="7"/>
      <c r="K43839" s="7"/>
      <c r="N43839" s="7"/>
    </row>
    <row r="43840" spans="4:14" s="1" customFormat="1">
      <c r="D43840" s="32"/>
      <c r="G43840" s="32"/>
      <c r="I43840" s="7"/>
      <c r="J43840" s="7"/>
      <c r="K43840" s="7"/>
      <c r="N43840" s="7"/>
    </row>
    <row r="43841" spans="4:14" s="1" customFormat="1">
      <c r="D43841" s="32"/>
      <c r="G43841" s="32"/>
      <c r="I43841" s="7"/>
      <c r="J43841" s="7"/>
      <c r="K43841" s="7"/>
      <c r="N43841" s="7"/>
    </row>
    <row r="43842" spans="4:14" s="1" customFormat="1">
      <c r="D43842" s="32"/>
      <c r="G43842" s="32"/>
      <c r="I43842" s="7"/>
      <c r="J43842" s="7"/>
      <c r="K43842" s="7"/>
      <c r="N43842" s="7"/>
    </row>
    <row r="43843" spans="4:14" s="1" customFormat="1">
      <c r="D43843" s="32"/>
      <c r="G43843" s="32"/>
      <c r="I43843" s="7"/>
      <c r="J43843" s="7"/>
      <c r="K43843" s="7"/>
      <c r="N43843" s="7"/>
    </row>
    <row r="43844" spans="4:14" s="1" customFormat="1">
      <c r="D43844" s="32"/>
      <c r="G43844" s="32"/>
      <c r="I43844" s="7"/>
      <c r="J43844" s="7"/>
      <c r="K43844" s="7"/>
      <c r="N43844" s="7"/>
    </row>
    <row r="43845" spans="4:14" s="1" customFormat="1">
      <c r="D43845" s="32"/>
      <c r="G43845" s="32"/>
      <c r="I43845" s="7"/>
      <c r="J43845" s="7"/>
      <c r="K43845" s="7"/>
      <c r="N43845" s="7"/>
    </row>
    <row r="43846" spans="4:14" s="1" customFormat="1">
      <c r="D43846" s="32"/>
      <c r="G43846" s="32"/>
      <c r="I43846" s="7"/>
      <c r="J43846" s="7"/>
      <c r="K43846" s="7"/>
      <c r="N43846" s="7"/>
    </row>
    <row r="43847" spans="4:14" s="1" customFormat="1">
      <c r="D43847" s="32"/>
      <c r="G43847" s="32"/>
      <c r="I43847" s="7"/>
      <c r="J43847" s="7"/>
      <c r="K43847" s="7"/>
      <c r="N43847" s="7"/>
    </row>
    <row r="43848" spans="4:14" s="1" customFormat="1">
      <c r="D43848" s="32"/>
      <c r="G43848" s="32"/>
      <c r="I43848" s="7"/>
      <c r="J43848" s="7"/>
      <c r="K43848" s="7"/>
      <c r="N43848" s="7"/>
    </row>
    <row r="43849" spans="4:14" s="1" customFormat="1">
      <c r="D43849" s="32"/>
      <c r="G43849" s="32"/>
      <c r="I43849" s="7"/>
      <c r="J43849" s="7"/>
      <c r="K43849" s="7"/>
      <c r="N43849" s="7"/>
    </row>
    <row r="43850" spans="4:14" s="1" customFormat="1">
      <c r="D43850" s="32"/>
      <c r="G43850" s="32"/>
      <c r="I43850" s="7"/>
      <c r="J43850" s="7"/>
      <c r="K43850" s="7"/>
      <c r="N43850" s="7"/>
    </row>
    <row r="43851" spans="4:14" s="1" customFormat="1">
      <c r="D43851" s="32"/>
      <c r="G43851" s="32"/>
      <c r="I43851" s="7"/>
      <c r="J43851" s="7"/>
      <c r="K43851" s="7"/>
      <c r="N43851" s="7"/>
    </row>
    <row r="43852" spans="4:14" s="1" customFormat="1">
      <c r="D43852" s="32"/>
      <c r="G43852" s="32"/>
      <c r="I43852" s="7"/>
      <c r="J43852" s="7"/>
      <c r="K43852" s="7"/>
      <c r="N43852" s="7"/>
    </row>
    <row r="43853" spans="4:14" s="1" customFormat="1">
      <c r="D43853" s="32"/>
      <c r="G43853" s="32"/>
      <c r="I43853" s="7"/>
      <c r="J43853" s="7"/>
      <c r="K43853" s="7"/>
      <c r="N43853" s="7"/>
    </row>
    <row r="43854" spans="4:14" s="1" customFormat="1">
      <c r="D43854" s="32"/>
      <c r="G43854" s="32"/>
      <c r="I43854" s="7"/>
      <c r="J43854" s="7"/>
      <c r="K43854" s="7"/>
      <c r="N43854" s="7"/>
    </row>
    <row r="43855" spans="4:14" s="1" customFormat="1">
      <c r="D43855" s="32"/>
      <c r="G43855" s="32"/>
      <c r="I43855" s="7"/>
      <c r="J43855" s="7"/>
      <c r="K43855" s="7"/>
      <c r="N43855" s="7"/>
    </row>
    <row r="43856" spans="4:14" s="1" customFormat="1">
      <c r="D43856" s="32"/>
      <c r="G43856" s="32"/>
      <c r="I43856" s="7"/>
      <c r="J43856" s="7"/>
      <c r="K43856" s="7"/>
      <c r="N43856" s="7"/>
    </row>
    <row r="43857" spans="4:14" s="1" customFormat="1">
      <c r="D43857" s="32"/>
      <c r="G43857" s="32"/>
      <c r="I43857" s="7"/>
      <c r="J43857" s="7"/>
      <c r="K43857" s="7"/>
      <c r="N43857" s="7"/>
    </row>
    <row r="43858" spans="4:14" s="1" customFormat="1">
      <c r="D43858" s="32"/>
      <c r="G43858" s="32"/>
      <c r="I43858" s="7"/>
      <c r="J43858" s="7"/>
      <c r="K43858" s="7"/>
      <c r="N43858" s="7"/>
    </row>
    <row r="43859" spans="4:14" s="1" customFormat="1">
      <c r="D43859" s="32"/>
      <c r="G43859" s="32"/>
      <c r="I43859" s="7"/>
      <c r="J43859" s="7"/>
      <c r="K43859" s="7"/>
      <c r="N43859" s="7"/>
    </row>
    <row r="43860" spans="4:14" s="1" customFormat="1">
      <c r="D43860" s="32"/>
      <c r="G43860" s="32"/>
      <c r="I43860" s="7"/>
      <c r="J43860" s="7"/>
      <c r="K43860" s="7"/>
      <c r="N43860" s="7"/>
    </row>
    <row r="43861" spans="4:14" s="1" customFormat="1">
      <c r="D43861" s="32"/>
      <c r="G43861" s="32"/>
      <c r="I43861" s="7"/>
      <c r="J43861" s="7"/>
      <c r="K43861" s="7"/>
      <c r="N43861" s="7"/>
    </row>
    <row r="43862" spans="4:14" s="1" customFormat="1">
      <c r="D43862" s="32"/>
      <c r="G43862" s="32"/>
      <c r="I43862" s="7"/>
      <c r="J43862" s="7"/>
      <c r="K43862" s="7"/>
      <c r="N43862" s="7"/>
    </row>
    <row r="43863" spans="4:14" s="1" customFormat="1">
      <c r="D43863" s="32"/>
      <c r="G43863" s="32"/>
      <c r="I43863" s="7"/>
      <c r="J43863" s="7"/>
      <c r="K43863" s="7"/>
      <c r="N43863" s="7"/>
    </row>
    <row r="43864" spans="4:14" s="1" customFormat="1">
      <c r="D43864" s="32"/>
      <c r="G43864" s="32"/>
      <c r="I43864" s="7"/>
      <c r="J43864" s="7"/>
      <c r="K43864" s="7"/>
      <c r="N43864" s="7"/>
    </row>
    <row r="43865" spans="4:14" s="1" customFormat="1">
      <c r="D43865" s="32"/>
      <c r="G43865" s="32"/>
      <c r="I43865" s="7"/>
      <c r="J43865" s="7"/>
      <c r="K43865" s="7"/>
      <c r="N43865" s="7"/>
    </row>
    <row r="43866" spans="4:14" s="1" customFormat="1">
      <c r="D43866" s="32"/>
      <c r="G43866" s="32"/>
      <c r="I43866" s="7"/>
      <c r="J43866" s="7"/>
      <c r="K43866" s="7"/>
      <c r="N43866" s="7"/>
    </row>
    <row r="43867" spans="4:14" s="1" customFormat="1">
      <c r="D43867" s="32"/>
      <c r="G43867" s="32"/>
      <c r="I43867" s="7"/>
      <c r="J43867" s="7"/>
      <c r="K43867" s="7"/>
      <c r="N43867" s="7"/>
    </row>
    <row r="43868" spans="4:14" s="1" customFormat="1">
      <c r="D43868" s="32"/>
      <c r="G43868" s="32"/>
      <c r="I43868" s="7"/>
      <c r="J43868" s="7"/>
      <c r="K43868" s="7"/>
      <c r="N43868" s="7"/>
    </row>
    <row r="43869" spans="4:14" s="1" customFormat="1">
      <c r="D43869" s="32"/>
      <c r="G43869" s="32"/>
      <c r="I43869" s="7"/>
      <c r="J43869" s="7"/>
      <c r="K43869" s="7"/>
      <c r="N43869" s="7"/>
    </row>
    <row r="43870" spans="4:14" s="1" customFormat="1">
      <c r="D43870" s="32"/>
      <c r="G43870" s="32"/>
      <c r="I43870" s="7"/>
      <c r="J43870" s="7"/>
      <c r="K43870" s="7"/>
      <c r="N43870" s="7"/>
    </row>
    <row r="43871" spans="4:14" s="1" customFormat="1">
      <c r="D43871" s="32"/>
      <c r="G43871" s="32"/>
      <c r="I43871" s="7"/>
      <c r="J43871" s="7"/>
      <c r="K43871" s="7"/>
      <c r="N43871" s="7"/>
    </row>
    <row r="43872" spans="4:14" s="1" customFormat="1">
      <c r="D43872" s="32"/>
      <c r="G43872" s="32"/>
      <c r="I43872" s="7"/>
      <c r="J43872" s="7"/>
      <c r="K43872" s="7"/>
      <c r="N43872" s="7"/>
    </row>
    <row r="43873" spans="4:14" s="1" customFormat="1">
      <c r="D43873" s="32"/>
      <c r="G43873" s="32"/>
      <c r="I43873" s="7"/>
      <c r="J43873" s="7"/>
      <c r="K43873" s="7"/>
      <c r="N43873" s="7"/>
    </row>
    <row r="43874" spans="4:14" s="1" customFormat="1">
      <c r="D43874" s="32"/>
      <c r="G43874" s="32"/>
      <c r="I43874" s="7"/>
      <c r="J43874" s="7"/>
      <c r="K43874" s="7"/>
      <c r="N43874" s="7"/>
    </row>
    <row r="43875" spans="4:14" s="1" customFormat="1">
      <c r="D43875" s="32"/>
      <c r="G43875" s="32"/>
      <c r="I43875" s="7"/>
      <c r="J43875" s="7"/>
      <c r="K43875" s="7"/>
      <c r="N43875" s="7"/>
    </row>
    <row r="43876" spans="4:14" s="1" customFormat="1">
      <c r="D43876" s="32"/>
      <c r="G43876" s="32"/>
      <c r="I43876" s="7"/>
      <c r="J43876" s="7"/>
      <c r="K43876" s="7"/>
      <c r="N43876" s="7"/>
    </row>
    <row r="43877" spans="4:14" s="1" customFormat="1">
      <c r="D43877" s="32"/>
      <c r="G43877" s="32"/>
      <c r="I43877" s="7"/>
      <c r="J43877" s="7"/>
      <c r="K43877" s="7"/>
      <c r="N43877" s="7"/>
    </row>
    <row r="43878" spans="4:14" s="1" customFormat="1">
      <c r="D43878" s="32"/>
      <c r="G43878" s="32"/>
      <c r="I43878" s="7"/>
      <c r="J43878" s="7"/>
      <c r="K43878" s="7"/>
      <c r="N43878" s="7"/>
    </row>
    <row r="43879" spans="4:14" s="1" customFormat="1">
      <c r="D43879" s="32"/>
      <c r="G43879" s="32"/>
      <c r="I43879" s="7"/>
      <c r="J43879" s="7"/>
      <c r="K43879" s="7"/>
      <c r="N43879" s="7"/>
    </row>
    <row r="43880" spans="4:14" s="1" customFormat="1">
      <c r="D43880" s="32"/>
      <c r="G43880" s="32"/>
      <c r="I43880" s="7"/>
      <c r="J43880" s="7"/>
      <c r="K43880" s="7"/>
      <c r="N43880" s="7"/>
    </row>
    <row r="43881" spans="4:14" s="1" customFormat="1">
      <c r="D43881" s="32"/>
      <c r="G43881" s="32"/>
      <c r="I43881" s="7"/>
      <c r="J43881" s="7"/>
      <c r="K43881" s="7"/>
      <c r="N43881" s="7"/>
    </row>
    <row r="43882" spans="4:14" s="1" customFormat="1">
      <c r="D43882" s="32"/>
      <c r="G43882" s="32"/>
      <c r="I43882" s="7"/>
      <c r="J43882" s="7"/>
      <c r="K43882" s="7"/>
      <c r="N43882" s="7"/>
    </row>
    <row r="43883" spans="4:14" s="1" customFormat="1">
      <c r="D43883" s="32"/>
      <c r="G43883" s="32"/>
      <c r="I43883" s="7"/>
      <c r="J43883" s="7"/>
      <c r="K43883" s="7"/>
      <c r="N43883" s="7"/>
    </row>
    <row r="43884" spans="4:14" s="1" customFormat="1">
      <c r="D43884" s="32"/>
      <c r="G43884" s="32"/>
      <c r="I43884" s="7"/>
      <c r="J43884" s="7"/>
      <c r="K43884" s="7"/>
      <c r="N43884" s="7"/>
    </row>
    <row r="43885" spans="4:14" s="1" customFormat="1">
      <c r="D43885" s="32"/>
      <c r="G43885" s="32"/>
      <c r="I43885" s="7"/>
      <c r="J43885" s="7"/>
      <c r="K43885" s="7"/>
      <c r="N43885" s="7"/>
    </row>
    <row r="43886" spans="4:14" s="1" customFormat="1">
      <c r="D43886" s="32"/>
      <c r="G43886" s="32"/>
      <c r="I43886" s="7"/>
      <c r="J43886" s="7"/>
      <c r="K43886" s="7"/>
      <c r="N43886" s="7"/>
    </row>
    <row r="43887" spans="4:14" s="1" customFormat="1">
      <c r="D43887" s="32"/>
      <c r="G43887" s="32"/>
      <c r="I43887" s="7"/>
      <c r="J43887" s="7"/>
      <c r="K43887" s="7"/>
      <c r="N43887" s="7"/>
    </row>
    <row r="43888" spans="4:14" s="1" customFormat="1">
      <c r="D43888" s="32"/>
      <c r="G43888" s="32"/>
      <c r="I43888" s="7"/>
      <c r="J43888" s="7"/>
      <c r="K43888" s="7"/>
      <c r="N43888" s="7"/>
    </row>
    <row r="43889" spans="4:14" s="1" customFormat="1">
      <c r="D43889" s="32"/>
      <c r="G43889" s="32"/>
      <c r="I43889" s="7"/>
      <c r="J43889" s="7"/>
      <c r="K43889" s="7"/>
      <c r="N43889" s="7"/>
    </row>
    <row r="43890" spans="4:14" s="1" customFormat="1">
      <c r="D43890" s="32"/>
      <c r="G43890" s="32"/>
      <c r="I43890" s="7"/>
      <c r="J43890" s="7"/>
      <c r="K43890" s="7"/>
      <c r="N43890" s="7"/>
    </row>
    <row r="43891" spans="4:14" s="1" customFormat="1">
      <c r="D43891" s="32"/>
      <c r="G43891" s="32"/>
      <c r="I43891" s="7"/>
      <c r="J43891" s="7"/>
      <c r="K43891" s="7"/>
      <c r="N43891" s="7"/>
    </row>
    <row r="43892" spans="4:14" s="1" customFormat="1">
      <c r="D43892" s="32"/>
      <c r="G43892" s="32"/>
      <c r="I43892" s="7"/>
      <c r="J43892" s="7"/>
      <c r="K43892" s="7"/>
      <c r="N43892" s="7"/>
    </row>
    <row r="43893" spans="4:14" s="1" customFormat="1">
      <c r="D43893" s="32"/>
      <c r="G43893" s="32"/>
      <c r="I43893" s="7"/>
      <c r="J43893" s="7"/>
      <c r="K43893" s="7"/>
      <c r="N43893" s="7"/>
    </row>
    <row r="43894" spans="4:14" s="1" customFormat="1">
      <c r="D43894" s="32"/>
      <c r="G43894" s="32"/>
      <c r="I43894" s="7"/>
      <c r="J43894" s="7"/>
      <c r="K43894" s="7"/>
      <c r="N43894" s="7"/>
    </row>
    <row r="43895" spans="4:14" s="1" customFormat="1">
      <c r="D43895" s="32"/>
      <c r="G43895" s="32"/>
      <c r="I43895" s="7"/>
      <c r="J43895" s="7"/>
      <c r="K43895" s="7"/>
      <c r="N43895" s="7"/>
    </row>
    <row r="43896" spans="4:14" s="1" customFormat="1">
      <c r="D43896" s="32"/>
      <c r="G43896" s="32"/>
      <c r="I43896" s="7"/>
      <c r="J43896" s="7"/>
      <c r="K43896" s="7"/>
      <c r="N43896" s="7"/>
    </row>
    <row r="43897" spans="4:14" s="1" customFormat="1">
      <c r="D43897" s="32"/>
      <c r="G43897" s="32"/>
      <c r="I43897" s="7"/>
      <c r="J43897" s="7"/>
      <c r="K43897" s="7"/>
      <c r="N43897" s="7"/>
    </row>
    <row r="43898" spans="4:14" s="1" customFormat="1">
      <c r="D43898" s="32"/>
      <c r="G43898" s="32"/>
      <c r="I43898" s="7"/>
      <c r="J43898" s="7"/>
      <c r="K43898" s="7"/>
      <c r="N43898" s="7"/>
    </row>
    <row r="43899" spans="4:14" s="1" customFormat="1">
      <c r="D43899" s="32"/>
      <c r="G43899" s="32"/>
      <c r="I43899" s="7"/>
      <c r="J43899" s="7"/>
      <c r="K43899" s="7"/>
      <c r="N43899" s="7"/>
    </row>
    <row r="43900" spans="4:14" s="1" customFormat="1">
      <c r="D43900" s="32"/>
      <c r="G43900" s="32"/>
      <c r="I43900" s="7"/>
      <c r="J43900" s="7"/>
      <c r="K43900" s="7"/>
      <c r="N43900" s="7"/>
    </row>
    <row r="43901" spans="4:14" s="1" customFormat="1">
      <c r="D43901" s="32"/>
      <c r="G43901" s="32"/>
      <c r="I43901" s="7"/>
      <c r="J43901" s="7"/>
      <c r="K43901" s="7"/>
      <c r="N43901" s="7"/>
    </row>
    <row r="43902" spans="4:14" s="1" customFormat="1">
      <c r="D43902" s="32"/>
      <c r="G43902" s="32"/>
      <c r="I43902" s="7"/>
      <c r="J43902" s="7"/>
      <c r="K43902" s="7"/>
      <c r="N43902" s="7"/>
    </row>
    <row r="43903" spans="4:14" s="1" customFormat="1">
      <c r="D43903" s="32"/>
      <c r="G43903" s="32"/>
      <c r="I43903" s="7"/>
      <c r="J43903" s="7"/>
      <c r="K43903" s="7"/>
      <c r="N43903" s="7"/>
    </row>
    <row r="43904" spans="4:14" s="1" customFormat="1">
      <c r="D43904" s="32"/>
      <c r="G43904" s="32"/>
      <c r="I43904" s="7"/>
      <c r="J43904" s="7"/>
      <c r="K43904" s="7"/>
      <c r="N43904" s="7"/>
    </row>
    <row r="43905" spans="4:14" s="1" customFormat="1">
      <c r="D43905" s="32"/>
      <c r="G43905" s="32"/>
      <c r="I43905" s="7"/>
      <c r="J43905" s="7"/>
      <c r="K43905" s="7"/>
      <c r="N43905" s="7"/>
    </row>
    <row r="43906" spans="4:14" s="1" customFormat="1">
      <c r="D43906" s="32"/>
      <c r="G43906" s="32"/>
      <c r="I43906" s="7"/>
      <c r="J43906" s="7"/>
      <c r="K43906" s="7"/>
      <c r="N43906" s="7"/>
    </row>
    <row r="43907" spans="4:14" s="1" customFormat="1">
      <c r="D43907" s="32"/>
      <c r="G43907" s="32"/>
      <c r="I43907" s="7"/>
      <c r="J43907" s="7"/>
      <c r="K43907" s="7"/>
      <c r="N43907" s="7"/>
    </row>
    <row r="43908" spans="4:14" s="1" customFormat="1">
      <c r="D43908" s="32"/>
      <c r="G43908" s="32"/>
      <c r="I43908" s="7"/>
      <c r="J43908" s="7"/>
      <c r="K43908" s="7"/>
      <c r="N43908" s="7"/>
    </row>
    <row r="43909" spans="4:14" s="1" customFormat="1">
      <c r="D43909" s="32"/>
      <c r="G43909" s="32"/>
      <c r="I43909" s="7"/>
      <c r="J43909" s="7"/>
      <c r="K43909" s="7"/>
      <c r="N43909" s="7"/>
    </row>
    <row r="43910" spans="4:14" s="1" customFormat="1">
      <c r="D43910" s="32"/>
      <c r="G43910" s="32"/>
      <c r="I43910" s="7"/>
      <c r="J43910" s="7"/>
      <c r="K43910" s="7"/>
      <c r="N43910" s="7"/>
    </row>
    <row r="43911" spans="4:14" s="1" customFormat="1">
      <c r="D43911" s="32"/>
      <c r="G43911" s="32"/>
      <c r="I43911" s="7"/>
      <c r="J43911" s="7"/>
      <c r="K43911" s="7"/>
      <c r="N43911" s="7"/>
    </row>
    <row r="43912" spans="4:14" s="1" customFormat="1">
      <c r="D43912" s="32"/>
      <c r="G43912" s="32"/>
      <c r="I43912" s="7"/>
      <c r="J43912" s="7"/>
      <c r="K43912" s="7"/>
      <c r="N43912" s="7"/>
    </row>
    <row r="43913" spans="4:14" s="1" customFormat="1">
      <c r="D43913" s="32"/>
      <c r="G43913" s="32"/>
      <c r="I43913" s="7"/>
      <c r="J43913" s="7"/>
      <c r="K43913" s="7"/>
      <c r="N43913" s="7"/>
    </row>
    <row r="43914" spans="4:14" s="1" customFormat="1">
      <c r="D43914" s="32"/>
      <c r="G43914" s="32"/>
      <c r="I43914" s="7"/>
      <c r="J43914" s="7"/>
      <c r="K43914" s="7"/>
      <c r="N43914" s="7"/>
    </row>
    <row r="43915" spans="4:14" s="1" customFormat="1">
      <c r="D43915" s="32"/>
      <c r="G43915" s="32"/>
      <c r="I43915" s="7"/>
      <c r="J43915" s="7"/>
      <c r="K43915" s="7"/>
      <c r="N43915" s="7"/>
    </row>
    <row r="43916" spans="4:14" s="1" customFormat="1">
      <c r="D43916" s="32"/>
      <c r="G43916" s="32"/>
      <c r="I43916" s="7"/>
      <c r="J43916" s="7"/>
      <c r="K43916" s="7"/>
      <c r="N43916" s="7"/>
    </row>
    <row r="43917" spans="4:14" s="1" customFormat="1">
      <c r="D43917" s="32"/>
      <c r="G43917" s="32"/>
      <c r="I43917" s="7"/>
      <c r="J43917" s="7"/>
      <c r="K43917" s="7"/>
      <c r="N43917" s="7"/>
    </row>
    <row r="43918" spans="4:14" s="1" customFormat="1">
      <c r="D43918" s="32"/>
      <c r="G43918" s="32"/>
      <c r="I43918" s="7"/>
      <c r="J43918" s="7"/>
      <c r="K43918" s="7"/>
      <c r="N43918" s="7"/>
    </row>
    <row r="43919" spans="4:14" s="1" customFormat="1">
      <c r="D43919" s="32"/>
      <c r="G43919" s="32"/>
      <c r="I43919" s="7"/>
      <c r="J43919" s="7"/>
      <c r="K43919" s="7"/>
      <c r="N43919" s="7"/>
    </row>
    <row r="43920" spans="4:14" s="1" customFormat="1">
      <c r="D43920" s="32"/>
      <c r="G43920" s="32"/>
      <c r="I43920" s="7"/>
      <c r="J43920" s="7"/>
      <c r="K43920" s="7"/>
      <c r="N43920" s="7"/>
    </row>
    <row r="43921" spans="4:14" s="1" customFormat="1">
      <c r="D43921" s="32"/>
      <c r="G43921" s="32"/>
      <c r="I43921" s="7"/>
      <c r="J43921" s="7"/>
      <c r="K43921" s="7"/>
      <c r="N43921" s="7"/>
    </row>
    <row r="43922" spans="4:14" s="1" customFormat="1">
      <c r="D43922" s="32"/>
      <c r="G43922" s="32"/>
      <c r="I43922" s="7"/>
      <c r="J43922" s="7"/>
      <c r="K43922" s="7"/>
      <c r="N43922" s="7"/>
    </row>
    <row r="43923" spans="4:14" s="1" customFormat="1">
      <c r="D43923" s="32"/>
      <c r="G43923" s="32"/>
      <c r="I43923" s="7"/>
      <c r="J43923" s="7"/>
      <c r="K43923" s="7"/>
      <c r="N43923" s="7"/>
    </row>
    <row r="43924" spans="4:14" s="1" customFormat="1">
      <c r="D43924" s="32"/>
      <c r="G43924" s="32"/>
      <c r="I43924" s="7"/>
      <c r="J43924" s="7"/>
      <c r="K43924" s="7"/>
      <c r="N43924" s="7"/>
    </row>
    <row r="43925" spans="4:14" s="1" customFormat="1">
      <c r="D43925" s="32"/>
      <c r="G43925" s="32"/>
      <c r="I43925" s="7"/>
      <c r="J43925" s="7"/>
      <c r="K43925" s="7"/>
      <c r="N43925" s="7"/>
    </row>
    <row r="43926" spans="4:14" s="1" customFormat="1">
      <c r="D43926" s="32"/>
      <c r="G43926" s="32"/>
      <c r="I43926" s="7"/>
      <c r="J43926" s="7"/>
      <c r="K43926" s="7"/>
      <c r="N43926" s="7"/>
    </row>
    <row r="43927" spans="4:14" s="1" customFormat="1">
      <c r="D43927" s="32"/>
      <c r="G43927" s="32"/>
      <c r="I43927" s="7"/>
      <c r="J43927" s="7"/>
      <c r="K43927" s="7"/>
      <c r="N43927" s="7"/>
    </row>
    <row r="43928" spans="4:14" s="1" customFormat="1">
      <c r="D43928" s="32"/>
      <c r="G43928" s="32"/>
      <c r="I43928" s="7"/>
      <c r="J43928" s="7"/>
      <c r="K43928" s="7"/>
      <c r="N43928" s="7"/>
    </row>
    <row r="43929" spans="4:14" s="1" customFormat="1">
      <c r="D43929" s="32"/>
      <c r="G43929" s="32"/>
      <c r="I43929" s="7"/>
      <c r="J43929" s="7"/>
      <c r="K43929" s="7"/>
      <c r="N43929" s="7"/>
    </row>
    <row r="43930" spans="4:14" s="1" customFormat="1">
      <c r="D43930" s="32"/>
      <c r="G43930" s="32"/>
      <c r="I43930" s="7"/>
      <c r="J43930" s="7"/>
      <c r="K43930" s="7"/>
      <c r="N43930" s="7"/>
    </row>
    <row r="43931" spans="4:14" s="1" customFormat="1">
      <c r="D43931" s="32"/>
      <c r="G43931" s="32"/>
      <c r="I43931" s="7"/>
      <c r="J43931" s="7"/>
      <c r="K43931" s="7"/>
      <c r="N43931" s="7"/>
    </row>
    <row r="43932" spans="4:14" s="1" customFormat="1">
      <c r="D43932" s="32"/>
      <c r="G43932" s="32"/>
      <c r="I43932" s="7"/>
      <c r="J43932" s="7"/>
      <c r="K43932" s="7"/>
      <c r="N43932" s="7"/>
    </row>
    <row r="43933" spans="4:14" s="1" customFormat="1">
      <c r="D43933" s="32"/>
      <c r="G43933" s="32"/>
      <c r="I43933" s="7"/>
      <c r="J43933" s="7"/>
      <c r="K43933" s="7"/>
      <c r="N43933" s="7"/>
    </row>
    <row r="43934" spans="4:14" s="1" customFormat="1">
      <c r="D43934" s="32"/>
      <c r="G43934" s="32"/>
      <c r="I43934" s="7"/>
      <c r="J43934" s="7"/>
      <c r="K43934" s="7"/>
      <c r="N43934" s="7"/>
    </row>
    <row r="43935" spans="4:14" s="1" customFormat="1">
      <c r="D43935" s="32"/>
      <c r="G43935" s="32"/>
      <c r="I43935" s="7"/>
      <c r="J43935" s="7"/>
      <c r="K43935" s="7"/>
      <c r="N43935" s="7"/>
    </row>
    <row r="43936" spans="4:14" s="1" customFormat="1">
      <c r="D43936" s="32"/>
      <c r="G43936" s="32"/>
      <c r="I43936" s="7"/>
      <c r="J43936" s="7"/>
      <c r="K43936" s="7"/>
      <c r="N43936" s="7"/>
    </row>
    <row r="43937" spans="4:14" s="1" customFormat="1">
      <c r="D43937" s="32"/>
      <c r="G43937" s="32"/>
      <c r="I43937" s="7"/>
      <c r="J43937" s="7"/>
      <c r="K43937" s="7"/>
      <c r="N43937" s="7"/>
    </row>
    <row r="43938" spans="4:14" s="1" customFormat="1">
      <c r="D43938" s="32"/>
      <c r="G43938" s="32"/>
      <c r="I43938" s="7"/>
      <c r="J43938" s="7"/>
      <c r="K43938" s="7"/>
      <c r="N43938" s="7"/>
    </row>
    <row r="43939" spans="4:14" s="1" customFormat="1">
      <c r="D43939" s="32"/>
      <c r="G43939" s="32"/>
      <c r="I43939" s="7"/>
      <c r="J43939" s="7"/>
      <c r="K43939" s="7"/>
      <c r="N43939" s="7"/>
    </row>
    <row r="43940" spans="4:14" s="1" customFormat="1">
      <c r="D43940" s="32"/>
      <c r="G43940" s="32"/>
      <c r="I43940" s="7"/>
      <c r="J43940" s="7"/>
      <c r="K43940" s="7"/>
      <c r="N43940" s="7"/>
    </row>
    <row r="43941" spans="4:14" s="1" customFormat="1">
      <c r="D43941" s="32"/>
      <c r="G43941" s="32"/>
      <c r="I43941" s="7"/>
      <c r="J43941" s="7"/>
      <c r="K43941" s="7"/>
      <c r="N43941" s="7"/>
    </row>
    <row r="43942" spans="4:14" s="1" customFormat="1">
      <c r="D43942" s="32"/>
      <c r="G43942" s="32"/>
      <c r="I43942" s="7"/>
      <c r="J43942" s="7"/>
      <c r="K43942" s="7"/>
      <c r="N43942" s="7"/>
    </row>
    <row r="43943" spans="4:14" s="1" customFormat="1">
      <c r="D43943" s="32"/>
      <c r="G43943" s="32"/>
      <c r="I43943" s="7"/>
      <c r="J43943" s="7"/>
      <c r="K43943" s="7"/>
      <c r="N43943" s="7"/>
    </row>
    <row r="43944" spans="4:14" s="1" customFormat="1">
      <c r="D43944" s="32"/>
      <c r="G43944" s="32"/>
      <c r="I43944" s="7"/>
      <c r="J43944" s="7"/>
      <c r="K43944" s="7"/>
      <c r="N43944" s="7"/>
    </row>
    <row r="43945" spans="4:14" s="1" customFormat="1">
      <c r="D43945" s="32"/>
      <c r="G43945" s="32"/>
      <c r="I43945" s="7"/>
      <c r="J43945" s="7"/>
      <c r="K43945" s="7"/>
      <c r="N43945" s="7"/>
    </row>
    <row r="43946" spans="4:14" s="1" customFormat="1">
      <c r="D43946" s="32"/>
      <c r="G43946" s="32"/>
      <c r="I43946" s="7"/>
      <c r="J43946" s="7"/>
      <c r="K43946" s="7"/>
      <c r="N43946" s="7"/>
    </row>
    <row r="43947" spans="4:14" s="1" customFormat="1">
      <c r="D43947" s="32"/>
      <c r="G43947" s="32"/>
      <c r="I43947" s="7"/>
      <c r="J43947" s="7"/>
      <c r="K43947" s="7"/>
      <c r="N43947" s="7"/>
    </row>
    <row r="43948" spans="4:14" s="1" customFormat="1">
      <c r="D43948" s="32"/>
      <c r="G43948" s="32"/>
      <c r="I43948" s="7"/>
      <c r="J43948" s="7"/>
      <c r="K43948" s="7"/>
      <c r="N43948" s="7"/>
    </row>
    <row r="43949" spans="4:14" s="1" customFormat="1">
      <c r="D43949" s="32"/>
      <c r="G43949" s="32"/>
      <c r="I43949" s="7"/>
      <c r="J43949" s="7"/>
      <c r="K43949" s="7"/>
      <c r="N43949" s="7"/>
    </row>
    <row r="43950" spans="4:14" s="1" customFormat="1">
      <c r="D43950" s="32"/>
      <c r="G43950" s="32"/>
      <c r="I43950" s="7"/>
      <c r="J43950" s="7"/>
      <c r="K43950" s="7"/>
      <c r="N43950" s="7"/>
    </row>
    <row r="43951" spans="4:14" s="1" customFormat="1">
      <c r="D43951" s="32"/>
      <c r="G43951" s="32"/>
      <c r="I43951" s="7"/>
      <c r="J43951" s="7"/>
      <c r="K43951" s="7"/>
      <c r="N43951" s="7"/>
    </row>
    <row r="43952" spans="4:14" s="1" customFormat="1">
      <c r="D43952" s="32"/>
      <c r="G43952" s="32"/>
      <c r="I43952" s="7"/>
      <c r="J43952" s="7"/>
      <c r="K43952" s="7"/>
      <c r="N43952" s="7"/>
    </row>
    <row r="43953" spans="4:14" s="1" customFormat="1">
      <c r="D43953" s="32"/>
      <c r="G43953" s="32"/>
      <c r="I43953" s="7"/>
      <c r="J43953" s="7"/>
      <c r="K43953" s="7"/>
      <c r="N43953" s="7"/>
    </row>
    <row r="43954" spans="4:14" s="1" customFormat="1">
      <c r="D43954" s="32"/>
      <c r="G43954" s="32"/>
      <c r="I43954" s="7"/>
      <c r="J43954" s="7"/>
      <c r="K43954" s="7"/>
      <c r="N43954" s="7"/>
    </row>
    <row r="43955" spans="4:14" s="1" customFormat="1">
      <c r="D43955" s="32"/>
      <c r="G43955" s="32"/>
      <c r="I43955" s="7"/>
      <c r="J43955" s="7"/>
      <c r="K43955" s="7"/>
      <c r="N43955" s="7"/>
    </row>
    <row r="43956" spans="4:14" s="1" customFormat="1">
      <c r="D43956" s="32"/>
      <c r="G43956" s="32"/>
      <c r="I43956" s="7"/>
      <c r="J43956" s="7"/>
      <c r="K43956" s="7"/>
      <c r="N43956" s="7"/>
    </row>
    <row r="43957" spans="4:14" s="1" customFormat="1">
      <c r="D43957" s="32"/>
      <c r="G43957" s="32"/>
      <c r="I43957" s="7"/>
      <c r="J43957" s="7"/>
      <c r="K43957" s="7"/>
      <c r="N43957" s="7"/>
    </row>
    <row r="43958" spans="4:14" s="1" customFormat="1">
      <c r="D43958" s="32"/>
      <c r="G43958" s="32"/>
      <c r="I43958" s="7"/>
      <c r="J43958" s="7"/>
      <c r="K43958" s="7"/>
      <c r="N43958" s="7"/>
    </row>
    <row r="43959" spans="4:14" s="1" customFormat="1">
      <c r="D43959" s="32"/>
      <c r="G43959" s="32"/>
      <c r="I43959" s="7"/>
      <c r="J43959" s="7"/>
      <c r="K43959" s="7"/>
      <c r="N43959" s="7"/>
    </row>
    <row r="43960" spans="4:14" s="1" customFormat="1">
      <c r="D43960" s="32"/>
      <c r="G43960" s="32"/>
      <c r="I43960" s="7"/>
      <c r="J43960" s="7"/>
      <c r="K43960" s="7"/>
      <c r="N43960" s="7"/>
    </row>
    <row r="43961" spans="4:14" s="1" customFormat="1">
      <c r="D43961" s="32"/>
      <c r="G43961" s="32"/>
      <c r="I43961" s="7"/>
      <c r="J43961" s="7"/>
      <c r="K43961" s="7"/>
      <c r="N43961" s="7"/>
    </row>
    <row r="43962" spans="4:14" s="1" customFormat="1">
      <c r="D43962" s="32"/>
      <c r="G43962" s="32"/>
      <c r="I43962" s="7"/>
      <c r="J43962" s="7"/>
      <c r="K43962" s="7"/>
      <c r="N43962" s="7"/>
    </row>
    <row r="43963" spans="4:14" s="1" customFormat="1">
      <c r="D43963" s="32"/>
      <c r="G43963" s="32"/>
      <c r="I43963" s="7"/>
      <c r="J43963" s="7"/>
      <c r="K43963" s="7"/>
      <c r="N43963" s="7"/>
    </row>
    <row r="43964" spans="4:14" s="1" customFormat="1">
      <c r="D43964" s="32"/>
      <c r="G43964" s="32"/>
      <c r="I43964" s="7"/>
      <c r="J43964" s="7"/>
      <c r="K43964" s="7"/>
      <c r="N43964" s="7"/>
    </row>
    <row r="43965" spans="4:14" s="1" customFormat="1">
      <c r="D43965" s="32"/>
      <c r="G43965" s="32"/>
      <c r="I43965" s="7"/>
      <c r="J43965" s="7"/>
      <c r="K43965" s="7"/>
      <c r="N43965" s="7"/>
    </row>
    <row r="43966" spans="4:14" s="1" customFormat="1">
      <c r="D43966" s="32"/>
      <c r="G43966" s="32"/>
      <c r="I43966" s="7"/>
      <c r="J43966" s="7"/>
      <c r="K43966" s="7"/>
      <c r="N43966" s="7"/>
    </row>
    <row r="43967" spans="4:14" s="1" customFormat="1">
      <c r="D43967" s="32"/>
      <c r="G43967" s="32"/>
      <c r="I43967" s="7"/>
      <c r="J43967" s="7"/>
      <c r="K43967" s="7"/>
      <c r="N43967" s="7"/>
    </row>
    <row r="43968" spans="4:14" s="1" customFormat="1">
      <c r="D43968" s="32"/>
      <c r="G43968" s="32"/>
      <c r="I43968" s="7"/>
      <c r="J43968" s="7"/>
      <c r="K43968" s="7"/>
      <c r="N43968" s="7"/>
    </row>
    <row r="43969" spans="4:14" s="1" customFormat="1">
      <c r="D43969" s="32"/>
      <c r="G43969" s="32"/>
      <c r="I43969" s="7"/>
      <c r="J43969" s="7"/>
      <c r="K43969" s="7"/>
      <c r="N43969" s="7"/>
    </row>
    <row r="43970" spans="4:14" s="1" customFormat="1">
      <c r="D43970" s="32"/>
      <c r="G43970" s="32"/>
      <c r="I43970" s="7"/>
      <c r="J43970" s="7"/>
      <c r="K43970" s="7"/>
      <c r="N43970" s="7"/>
    </row>
    <row r="43971" spans="4:14" s="1" customFormat="1">
      <c r="D43971" s="32"/>
      <c r="G43971" s="32"/>
      <c r="I43971" s="7"/>
      <c r="J43971" s="7"/>
      <c r="K43971" s="7"/>
      <c r="N43971" s="7"/>
    </row>
    <row r="43972" spans="4:14" s="1" customFormat="1">
      <c r="D43972" s="32"/>
      <c r="G43972" s="32"/>
      <c r="I43972" s="7"/>
      <c r="J43972" s="7"/>
      <c r="K43972" s="7"/>
      <c r="N43972" s="7"/>
    </row>
    <row r="43973" spans="4:14" s="1" customFormat="1">
      <c r="D43973" s="32"/>
      <c r="G43973" s="32"/>
      <c r="I43973" s="7"/>
      <c r="J43973" s="7"/>
      <c r="K43973" s="7"/>
      <c r="N43973" s="7"/>
    </row>
    <row r="43974" spans="4:14" s="1" customFormat="1">
      <c r="D43974" s="32"/>
      <c r="G43974" s="32"/>
      <c r="I43974" s="7"/>
      <c r="J43974" s="7"/>
      <c r="K43974" s="7"/>
      <c r="N43974" s="7"/>
    </row>
    <row r="43975" spans="4:14" s="1" customFormat="1">
      <c r="D43975" s="32"/>
      <c r="G43975" s="32"/>
      <c r="I43975" s="7"/>
      <c r="J43975" s="7"/>
      <c r="K43975" s="7"/>
      <c r="N43975" s="7"/>
    </row>
    <row r="43976" spans="4:14" s="1" customFormat="1">
      <c r="D43976" s="32"/>
      <c r="G43976" s="32"/>
      <c r="I43976" s="7"/>
      <c r="J43976" s="7"/>
      <c r="K43976" s="7"/>
      <c r="N43976" s="7"/>
    </row>
    <row r="43977" spans="4:14" s="1" customFormat="1">
      <c r="D43977" s="32"/>
      <c r="G43977" s="32"/>
      <c r="I43977" s="7"/>
      <c r="J43977" s="7"/>
      <c r="K43977" s="7"/>
      <c r="N43977" s="7"/>
    </row>
    <row r="43978" spans="4:14" s="1" customFormat="1">
      <c r="D43978" s="32"/>
      <c r="G43978" s="32"/>
      <c r="I43978" s="7"/>
      <c r="J43978" s="7"/>
      <c r="K43978" s="7"/>
      <c r="N43978" s="7"/>
    </row>
    <row r="43979" spans="4:14" s="1" customFormat="1">
      <c r="D43979" s="32"/>
      <c r="G43979" s="32"/>
      <c r="I43979" s="7"/>
      <c r="J43979" s="7"/>
      <c r="K43979" s="7"/>
      <c r="N43979" s="7"/>
    </row>
    <row r="43980" spans="4:14" s="1" customFormat="1">
      <c r="D43980" s="32"/>
      <c r="G43980" s="32"/>
      <c r="I43980" s="7"/>
      <c r="J43980" s="7"/>
      <c r="K43980" s="7"/>
      <c r="N43980" s="7"/>
    </row>
    <row r="43981" spans="4:14" s="1" customFormat="1">
      <c r="D43981" s="32"/>
      <c r="G43981" s="32"/>
      <c r="I43981" s="7"/>
      <c r="J43981" s="7"/>
      <c r="K43981" s="7"/>
      <c r="N43981" s="7"/>
    </row>
    <row r="43982" spans="4:14" s="1" customFormat="1">
      <c r="D43982" s="32"/>
      <c r="G43982" s="32"/>
      <c r="I43982" s="7"/>
      <c r="J43982" s="7"/>
      <c r="K43982" s="7"/>
      <c r="N43982" s="7"/>
    </row>
    <row r="43983" spans="4:14" s="1" customFormat="1">
      <c r="D43983" s="32"/>
      <c r="G43983" s="32"/>
      <c r="I43983" s="7"/>
      <c r="J43983" s="7"/>
      <c r="K43983" s="7"/>
      <c r="N43983" s="7"/>
    </row>
    <row r="43984" spans="4:14" s="1" customFormat="1">
      <c r="D43984" s="32"/>
      <c r="G43984" s="32"/>
      <c r="I43984" s="7"/>
      <c r="J43984" s="7"/>
      <c r="K43984" s="7"/>
      <c r="N43984" s="7"/>
    </row>
    <row r="43985" spans="4:14" s="1" customFormat="1">
      <c r="D43985" s="32"/>
      <c r="G43985" s="32"/>
      <c r="I43985" s="7"/>
      <c r="J43985" s="7"/>
      <c r="K43985" s="7"/>
      <c r="N43985" s="7"/>
    </row>
    <row r="43986" spans="4:14" s="1" customFormat="1">
      <c r="D43986" s="32"/>
      <c r="G43986" s="32"/>
      <c r="I43986" s="7"/>
      <c r="J43986" s="7"/>
      <c r="K43986" s="7"/>
      <c r="N43986" s="7"/>
    </row>
    <row r="43987" spans="4:14" s="1" customFormat="1">
      <c r="D43987" s="32"/>
      <c r="G43987" s="32"/>
      <c r="I43987" s="7"/>
      <c r="J43987" s="7"/>
      <c r="K43987" s="7"/>
      <c r="N43987" s="7"/>
    </row>
    <row r="43988" spans="4:14" s="1" customFormat="1">
      <c r="D43988" s="32"/>
      <c r="G43988" s="32"/>
      <c r="I43988" s="7"/>
      <c r="J43988" s="7"/>
      <c r="K43988" s="7"/>
      <c r="N43988" s="7"/>
    </row>
    <row r="43989" spans="4:14" s="1" customFormat="1">
      <c r="D43989" s="32"/>
      <c r="G43989" s="32"/>
      <c r="I43989" s="7"/>
      <c r="J43989" s="7"/>
      <c r="K43989" s="7"/>
      <c r="N43989" s="7"/>
    </row>
    <row r="43990" spans="4:14" s="1" customFormat="1">
      <c r="D43990" s="32"/>
      <c r="G43990" s="32"/>
      <c r="I43990" s="7"/>
      <c r="J43990" s="7"/>
      <c r="K43990" s="7"/>
      <c r="N43990" s="7"/>
    </row>
    <row r="43991" spans="4:14" s="1" customFormat="1">
      <c r="D43991" s="32"/>
      <c r="G43991" s="32"/>
      <c r="I43991" s="7"/>
      <c r="J43991" s="7"/>
      <c r="K43991" s="7"/>
      <c r="N43991" s="7"/>
    </row>
    <row r="43992" spans="4:14" s="1" customFormat="1">
      <c r="D43992" s="32"/>
      <c r="G43992" s="32"/>
      <c r="I43992" s="7"/>
      <c r="J43992" s="7"/>
      <c r="K43992" s="7"/>
      <c r="N43992" s="7"/>
    </row>
    <row r="43993" spans="4:14" s="1" customFormat="1">
      <c r="D43993" s="32"/>
      <c r="G43993" s="32"/>
      <c r="I43993" s="7"/>
      <c r="J43993" s="7"/>
      <c r="K43993" s="7"/>
      <c r="N43993" s="7"/>
    </row>
    <row r="43994" spans="4:14" s="1" customFormat="1">
      <c r="D43994" s="32"/>
      <c r="G43994" s="32"/>
      <c r="I43994" s="7"/>
      <c r="J43994" s="7"/>
      <c r="K43994" s="7"/>
      <c r="N43994" s="7"/>
    </row>
    <row r="43995" spans="4:14" s="1" customFormat="1">
      <c r="D43995" s="32"/>
      <c r="G43995" s="32"/>
      <c r="I43995" s="7"/>
      <c r="J43995" s="7"/>
      <c r="K43995" s="7"/>
      <c r="N43995" s="7"/>
    </row>
    <row r="43996" spans="4:14" s="1" customFormat="1">
      <c r="D43996" s="32"/>
      <c r="G43996" s="32"/>
      <c r="I43996" s="7"/>
      <c r="J43996" s="7"/>
      <c r="K43996" s="7"/>
      <c r="N43996" s="7"/>
    </row>
    <row r="43997" spans="4:14" s="1" customFormat="1">
      <c r="D43997" s="32"/>
      <c r="G43997" s="32"/>
      <c r="I43997" s="7"/>
      <c r="J43997" s="7"/>
      <c r="K43997" s="7"/>
      <c r="N43997" s="7"/>
    </row>
    <row r="43998" spans="4:14" s="1" customFormat="1">
      <c r="D43998" s="32"/>
      <c r="G43998" s="32"/>
      <c r="I43998" s="7"/>
      <c r="J43998" s="7"/>
      <c r="K43998" s="7"/>
      <c r="N43998" s="7"/>
    </row>
    <row r="43999" spans="4:14" s="1" customFormat="1">
      <c r="D43999" s="32"/>
      <c r="G43999" s="32"/>
      <c r="I43999" s="7"/>
      <c r="J43999" s="7"/>
      <c r="K43999" s="7"/>
      <c r="N43999" s="7"/>
    </row>
    <row r="44000" spans="4:14" s="1" customFormat="1">
      <c r="D44000" s="32"/>
      <c r="G44000" s="32"/>
      <c r="I44000" s="7"/>
      <c r="J44000" s="7"/>
      <c r="K44000" s="7"/>
      <c r="N44000" s="7"/>
    </row>
    <row r="44001" spans="4:14" s="1" customFormat="1">
      <c r="D44001" s="32"/>
      <c r="G44001" s="32"/>
      <c r="I44001" s="7"/>
      <c r="J44001" s="7"/>
      <c r="K44001" s="7"/>
      <c r="N44001" s="7"/>
    </row>
    <row r="44002" spans="4:14" s="1" customFormat="1">
      <c r="D44002" s="32"/>
      <c r="G44002" s="32"/>
      <c r="I44002" s="7"/>
      <c r="J44002" s="7"/>
      <c r="K44002" s="7"/>
      <c r="N44002" s="7"/>
    </row>
    <row r="44003" spans="4:14" s="1" customFormat="1">
      <c r="D44003" s="32"/>
      <c r="G44003" s="32"/>
      <c r="I44003" s="7"/>
      <c r="J44003" s="7"/>
      <c r="K44003" s="7"/>
      <c r="N44003" s="7"/>
    </row>
    <row r="44004" spans="4:14" s="1" customFormat="1">
      <c r="D44004" s="32"/>
      <c r="G44004" s="32"/>
      <c r="I44004" s="7"/>
      <c r="J44004" s="7"/>
      <c r="K44004" s="7"/>
      <c r="N44004" s="7"/>
    </row>
    <row r="44005" spans="4:14" s="1" customFormat="1">
      <c r="D44005" s="32"/>
      <c r="G44005" s="32"/>
      <c r="I44005" s="7"/>
      <c r="J44005" s="7"/>
      <c r="K44005" s="7"/>
      <c r="N44005" s="7"/>
    </row>
    <row r="44006" spans="4:14" s="1" customFormat="1">
      <c r="D44006" s="32"/>
      <c r="G44006" s="32"/>
      <c r="I44006" s="7"/>
      <c r="J44006" s="7"/>
      <c r="K44006" s="7"/>
      <c r="N44006" s="7"/>
    </row>
    <row r="44007" spans="4:14" s="1" customFormat="1">
      <c r="D44007" s="32"/>
      <c r="G44007" s="32"/>
      <c r="I44007" s="7"/>
      <c r="J44007" s="7"/>
      <c r="K44007" s="7"/>
      <c r="N44007" s="7"/>
    </row>
    <row r="44008" spans="4:14" s="1" customFormat="1">
      <c r="D44008" s="32"/>
      <c r="G44008" s="32"/>
      <c r="I44008" s="7"/>
      <c r="J44008" s="7"/>
      <c r="K44008" s="7"/>
      <c r="N44008" s="7"/>
    </row>
    <row r="44009" spans="4:14" s="1" customFormat="1">
      <c r="D44009" s="32"/>
      <c r="G44009" s="32"/>
      <c r="I44009" s="7"/>
      <c r="J44009" s="7"/>
      <c r="K44009" s="7"/>
      <c r="N44009" s="7"/>
    </row>
    <row r="44010" spans="4:14" s="1" customFormat="1">
      <c r="D44010" s="32"/>
      <c r="G44010" s="32"/>
      <c r="I44010" s="7"/>
      <c r="J44010" s="7"/>
      <c r="K44010" s="7"/>
      <c r="N44010" s="7"/>
    </row>
    <row r="44011" spans="4:14" s="1" customFormat="1">
      <c r="D44011" s="32"/>
      <c r="G44011" s="32"/>
      <c r="I44011" s="7"/>
      <c r="J44011" s="7"/>
      <c r="K44011" s="7"/>
      <c r="N44011" s="7"/>
    </row>
    <row r="44012" spans="4:14" s="1" customFormat="1">
      <c r="D44012" s="32"/>
      <c r="G44012" s="32"/>
      <c r="I44012" s="7"/>
      <c r="J44012" s="7"/>
      <c r="K44012" s="7"/>
      <c r="N44012" s="7"/>
    </row>
    <row r="44013" spans="4:14" s="1" customFormat="1">
      <c r="D44013" s="32"/>
      <c r="G44013" s="32"/>
      <c r="I44013" s="7"/>
      <c r="J44013" s="7"/>
      <c r="K44013" s="7"/>
      <c r="N44013" s="7"/>
    </row>
    <row r="44014" spans="4:14" s="1" customFormat="1">
      <c r="D44014" s="32"/>
      <c r="G44014" s="32"/>
      <c r="I44014" s="7"/>
      <c r="J44014" s="7"/>
      <c r="K44014" s="7"/>
      <c r="N44014" s="7"/>
    </row>
    <row r="44015" spans="4:14" s="1" customFormat="1">
      <c r="D44015" s="32"/>
      <c r="G44015" s="32"/>
      <c r="I44015" s="7"/>
      <c r="J44015" s="7"/>
      <c r="K44015" s="7"/>
      <c r="N44015" s="7"/>
    </row>
    <row r="44016" spans="4:14" s="1" customFormat="1">
      <c r="D44016" s="32"/>
      <c r="G44016" s="32"/>
      <c r="I44016" s="7"/>
      <c r="J44016" s="7"/>
      <c r="K44016" s="7"/>
      <c r="N44016" s="7"/>
    </row>
    <row r="44017" spans="4:14" s="1" customFormat="1">
      <c r="D44017" s="32"/>
      <c r="G44017" s="32"/>
      <c r="I44017" s="7"/>
      <c r="J44017" s="7"/>
      <c r="K44017" s="7"/>
      <c r="N44017" s="7"/>
    </row>
    <row r="44018" spans="4:14" s="1" customFormat="1">
      <c r="D44018" s="32"/>
      <c r="G44018" s="32"/>
      <c r="I44018" s="7"/>
      <c r="J44018" s="7"/>
      <c r="K44018" s="7"/>
      <c r="N44018" s="7"/>
    </row>
    <row r="44019" spans="4:14" s="1" customFormat="1">
      <c r="D44019" s="32"/>
      <c r="G44019" s="32"/>
      <c r="I44019" s="7"/>
      <c r="J44019" s="7"/>
      <c r="K44019" s="7"/>
      <c r="N44019" s="7"/>
    </row>
    <row r="44020" spans="4:14" s="1" customFormat="1">
      <c r="D44020" s="32"/>
      <c r="G44020" s="32"/>
      <c r="I44020" s="7"/>
      <c r="J44020" s="7"/>
      <c r="K44020" s="7"/>
      <c r="N44020" s="7"/>
    </row>
    <row r="44021" spans="4:14" s="1" customFormat="1">
      <c r="D44021" s="32"/>
      <c r="G44021" s="32"/>
      <c r="I44021" s="7"/>
      <c r="J44021" s="7"/>
      <c r="K44021" s="7"/>
      <c r="N44021" s="7"/>
    </row>
    <row r="44022" spans="4:14" s="1" customFormat="1">
      <c r="D44022" s="32"/>
      <c r="G44022" s="32"/>
      <c r="I44022" s="7"/>
      <c r="J44022" s="7"/>
      <c r="K44022" s="7"/>
      <c r="N44022" s="7"/>
    </row>
    <row r="44023" spans="4:14" s="1" customFormat="1">
      <c r="D44023" s="32"/>
      <c r="G44023" s="32"/>
      <c r="I44023" s="7"/>
      <c r="J44023" s="7"/>
      <c r="K44023" s="7"/>
      <c r="N44023" s="7"/>
    </row>
    <row r="44024" spans="4:14" s="1" customFormat="1">
      <c r="D44024" s="32"/>
      <c r="G44024" s="32"/>
      <c r="I44024" s="7"/>
      <c r="J44024" s="7"/>
      <c r="K44024" s="7"/>
      <c r="N44024" s="7"/>
    </row>
    <row r="44025" spans="4:14" s="1" customFormat="1">
      <c r="D44025" s="32"/>
      <c r="G44025" s="32"/>
      <c r="I44025" s="7"/>
      <c r="J44025" s="7"/>
      <c r="K44025" s="7"/>
      <c r="N44025" s="7"/>
    </row>
    <row r="44026" spans="4:14" s="1" customFormat="1">
      <c r="D44026" s="32"/>
      <c r="G44026" s="32"/>
      <c r="I44026" s="7"/>
      <c r="J44026" s="7"/>
      <c r="K44026" s="7"/>
      <c r="N44026" s="7"/>
    </row>
    <row r="44027" spans="4:14" s="1" customFormat="1">
      <c r="D44027" s="32"/>
      <c r="G44027" s="32"/>
      <c r="I44027" s="7"/>
      <c r="J44027" s="7"/>
      <c r="K44027" s="7"/>
      <c r="N44027" s="7"/>
    </row>
    <row r="44028" spans="4:14" s="1" customFormat="1">
      <c r="D44028" s="32"/>
      <c r="G44028" s="32"/>
      <c r="I44028" s="7"/>
      <c r="J44028" s="7"/>
      <c r="K44028" s="7"/>
      <c r="N44028" s="7"/>
    </row>
    <row r="44029" spans="4:14" s="1" customFormat="1">
      <c r="D44029" s="32"/>
      <c r="G44029" s="32"/>
      <c r="I44029" s="7"/>
      <c r="J44029" s="7"/>
      <c r="K44029" s="7"/>
      <c r="N44029" s="7"/>
    </row>
    <row r="44030" spans="4:14" s="1" customFormat="1">
      <c r="D44030" s="32"/>
      <c r="G44030" s="32"/>
      <c r="I44030" s="7"/>
      <c r="J44030" s="7"/>
      <c r="K44030" s="7"/>
      <c r="N44030" s="7"/>
    </row>
    <row r="44031" spans="4:14" s="1" customFormat="1">
      <c r="D44031" s="32"/>
      <c r="G44031" s="32"/>
      <c r="I44031" s="7"/>
      <c r="J44031" s="7"/>
      <c r="K44031" s="7"/>
      <c r="N44031" s="7"/>
    </row>
    <row r="44032" spans="4:14" s="1" customFormat="1">
      <c r="D44032" s="32"/>
      <c r="G44032" s="32"/>
      <c r="I44032" s="7"/>
      <c r="J44032" s="7"/>
      <c r="K44032" s="7"/>
      <c r="N44032" s="7"/>
    </row>
    <row r="44033" spans="4:14" s="1" customFormat="1">
      <c r="D44033" s="32"/>
      <c r="G44033" s="32"/>
      <c r="I44033" s="7"/>
      <c r="J44033" s="7"/>
      <c r="K44033" s="7"/>
      <c r="N44033" s="7"/>
    </row>
    <row r="44034" spans="4:14" s="1" customFormat="1">
      <c r="D44034" s="32"/>
      <c r="G44034" s="32"/>
      <c r="I44034" s="7"/>
      <c r="J44034" s="7"/>
      <c r="K44034" s="7"/>
      <c r="N44034" s="7"/>
    </row>
    <row r="44035" spans="4:14" s="1" customFormat="1">
      <c r="D44035" s="32"/>
      <c r="G44035" s="32"/>
      <c r="I44035" s="7"/>
      <c r="J44035" s="7"/>
      <c r="K44035" s="7"/>
      <c r="N44035" s="7"/>
    </row>
    <row r="44036" spans="4:14" s="1" customFormat="1">
      <c r="D44036" s="32"/>
      <c r="G44036" s="32"/>
      <c r="I44036" s="7"/>
      <c r="J44036" s="7"/>
      <c r="K44036" s="7"/>
      <c r="N44036" s="7"/>
    </row>
    <row r="44037" spans="4:14" s="1" customFormat="1">
      <c r="D44037" s="32"/>
      <c r="G44037" s="32"/>
      <c r="I44037" s="7"/>
      <c r="J44037" s="7"/>
      <c r="K44037" s="7"/>
      <c r="N44037" s="7"/>
    </row>
    <row r="44038" spans="4:14" s="1" customFormat="1">
      <c r="D44038" s="32"/>
      <c r="G44038" s="32"/>
      <c r="I44038" s="7"/>
      <c r="J44038" s="7"/>
      <c r="K44038" s="7"/>
      <c r="N44038" s="7"/>
    </row>
    <row r="44039" spans="4:14" s="1" customFormat="1">
      <c r="D44039" s="32"/>
      <c r="G44039" s="32"/>
      <c r="I44039" s="7"/>
      <c r="J44039" s="7"/>
      <c r="K44039" s="7"/>
      <c r="N44039" s="7"/>
    </row>
    <row r="44040" spans="4:14" s="1" customFormat="1">
      <c r="D44040" s="32"/>
      <c r="G44040" s="32"/>
      <c r="I44040" s="7"/>
      <c r="J44040" s="7"/>
      <c r="K44040" s="7"/>
      <c r="N44040" s="7"/>
    </row>
    <row r="44041" spans="4:14" s="1" customFormat="1">
      <c r="D44041" s="32"/>
      <c r="G44041" s="32"/>
      <c r="I44041" s="7"/>
      <c r="J44041" s="7"/>
      <c r="K44041" s="7"/>
      <c r="N44041" s="7"/>
    </row>
    <row r="44042" spans="4:14" s="1" customFormat="1">
      <c r="D44042" s="32"/>
      <c r="G44042" s="32"/>
      <c r="I44042" s="7"/>
      <c r="J44042" s="7"/>
      <c r="K44042" s="7"/>
      <c r="N44042" s="7"/>
    </row>
    <row r="44043" spans="4:14" s="1" customFormat="1">
      <c r="D44043" s="32"/>
      <c r="G44043" s="32"/>
      <c r="I44043" s="7"/>
      <c r="J44043" s="7"/>
      <c r="K44043" s="7"/>
      <c r="N44043" s="7"/>
    </row>
    <row r="44044" spans="4:14" s="1" customFormat="1">
      <c r="D44044" s="32"/>
      <c r="G44044" s="32"/>
      <c r="I44044" s="7"/>
      <c r="J44044" s="7"/>
      <c r="K44044" s="7"/>
      <c r="N44044" s="7"/>
    </row>
    <row r="44045" spans="4:14" s="1" customFormat="1">
      <c r="D44045" s="32"/>
      <c r="G44045" s="32"/>
      <c r="I44045" s="7"/>
      <c r="J44045" s="7"/>
      <c r="K44045" s="7"/>
      <c r="N44045" s="7"/>
    </row>
    <row r="44046" spans="4:14" s="1" customFormat="1">
      <c r="D44046" s="32"/>
      <c r="G44046" s="32"/>
      <c r="I44046" s="7"/>
      <c r="J44046" s="7"/>
      <c r="K44046" s="7"/>
      <c r="N44046" s="7"/>
    </row>
    <row r="44047" spans="4:14" s="1" customFormat="1">
      <c r="D44047" s="32"/>
      <c r="G44047" s="32"/>
      <c r="I44047" s="7"/>
      <c r="J44047" s="7"/>
      <c r="K44047" s="7"/>
      <c r="N44047" s="7"/>
    </row>
    <row r="44048" spans="4:14" s="1" customFormat="1">
      <c r="D44048" s="32"/>
      <c r="G44048" s="32"/>
      <c r="I44048" s="7"/>
      <c r="J44048" s="7"/>
      <c r="K44048" s="7"/>
      <c r="N44048" s="7"/>
    </row>
    <row r="44049" spans="4:14" s="1" customFormat="1">
      <c r="D44049" s="32"/>
      <c r="G44049" s="32"/>
      <c r="I44049" s="7"/>
      <c r="J44049" s="7"/>
      <c r="K44049" s="7"/>
      <c r="N44049" s="7"/>
    </row>
    <row r="44050" spans="4:14" s="1" customFormat="1">
      <c r="D44050" s="32"/>
      <c r="G44050" s="32"/>
      <c r="I44050" s="7"/>
      <c r="J44050" s="7"/>
      <c r="K44050" s="7"/>
      <c r="N44050" s="7"/>
    </row>
    <row r="44051" spans="4:14" s="1" customFormat="1">
      <c r="D44051" s="32"/>
      <c r="G44051" s="32"/>
      <c r="I44051" s="7"/>
      <c r="J44051" s="7"/>
      <c r="K44051" s="7"/>
      <c r="N44051" s="7"/>
    </row>
    <row r="44052" spans="4:14" s="1" customFormat="1">
      <c r="D44052" s="32"/>
      <c r="G44052" s="32"/>
      <c r="I44052" s="7"/>
      <c r="J44052" s="7"/>
      <c r="K44052" s="7"/>
      <c r="N44052" s="7"/>
    </row>
    <row r="44053" spans="4:14" s="1" customFormat="1">
      <c r="D44053" s="32"/>
      <c r="G44053" s="32"/>
      <c r="I44053" s="7"/>
      <c r="J44053" s="7"/>
      <c r="K44053" s="7"/>
      <c r="N44053" s="7"/>
    </row>
    <row r="44054" spans="4:14" s="1" customFormat="1">
      <c r="D44054" s="32"/>
      <c r="G44054" s="32"/>
      <c r="I44054" s="7"/>
      <c r="J44054" s="7"/>
      <c r="K44054" s="7"/>
      <c r="N44054" s="7"/>
    </row>
    <row r="44055" spans="4:14" s="1" customFormat="1">
      <c r="D44055" s="32"/>
      <c r="G44055" s="32"/>
      <c r="I44055" s="7"/>
      <c r="J44055" s="7"/>
      <c r="K44055" s="7"/>
      <c r="N44055" s="7"/>
    </row>
    <row r="44056" spans="4:14" s="1" customFormat="1">
      <c r="D44056" s="32"/>
      <c r="G44056" s="32"/>
      <c r="I44056" s="7"/>
      <c r="J44056" s="7"/>
      <c r="K44056" s="7"/>
      <c r="N44056" s="7"/>
    </row>
    <row r="44057" spans="4:14" s="1" customFormat="1">
      <c r="D44057" s="32"/>
      <c r="G44057" s="32"/>
      <c r="I44057" s="7"/>
      <c r="J44057" s="7"/>
      <c r="K44057" s="7"/>
      <c r="N44057" s="7"/>
    </row>
    <row r="44058" spans="4:14" s="1" customFormat="1">
      <c r="D44058" s="32"/>
      <c r="G44058" s="32"/>
      <c r="I44058" s="7"/>
      <c r="J44058" s="7"/>
      <c r="K44058" s="7"/>
      <c r="N44058" s="7"/>
    </row>
    <row r="44059" spans="4:14" s="1" customFormat="1">
      <c r="D44059" s="32"/>
      <c r="G44059" s="32"/>
      <c r="I44059" s="7"/>
      <c r="J44059" s="7"/>
      <c r="K44059" s="7"/>
      <c r="N44059" s="7"/>
    </row>
    <row r="44060" spans="4:14" s="1" customFormat="1">
      <c r="D44060" s="32"/>
      <c r="G44060" s="32"/>
      <c r="I44060" s="7"/>
      <c r="J44060" s="7"/>
      <c r="K44060" s="7"/>
      <c r="N44060" s="7"/>
    </row>
    <row r="44061" spans="4:14" s="1" customFormat="1">
      <c r="D44061" s="32"/>
      <c r="G44061" s="32"/>
      <c r="I44061" s="7"/>
      <c r="J44061" s="7"/>
      <c r="K44061" s="7"/>
      <c r="N44061" s="7"/>
    </row>
    <row r="44062" spans="4:14" s="1" customFormat="1">
      <c r="D44062" s="32"/>
      <c r="G44062" s="32"/>
      <c r="I44062" s="7"/>
      <c r="J44062" s="7"/>
      <c r="K44062" s="7"/>
      <c r="N44062" s="7"/>
    </row>
    <row r="44063" spans="4:14" s="1" customFormat="1">
      <c r="D44063" s="32"/>
      <c r="G44063" s="32"/>
      <c r="I44063" s="7"/>
      <c r="J44063" s="7"/>
      <c r="K44063" s="7"/>
      <c r="N44063" s="7"/>
    </row>
    <row r="44064" spans="4:14" s="1" customFormat="1">
      <c r="D44064" s="32"/>
      <c r="G44064" s="32"/>
      <c r="I44064" s="7"/>
      <c r="J44064" s="7"/>
      <c r="K44064" s="7"/>
      <c r="N44064" s="7"/>
    </row>
    <row r="44065" spans="4:14" s="1" customFormat="1">
      <c r="D44065" s="32"/>
      <c r="G44065" s="32"/>
      <c r="I44065" s="7"/>
      <c r="J44065" s="7"/>
      <c r="K44065" s="7"/>
      <c r="N44065" s="7"/>
    </row>
    <row r="44066" spans="4:14" s="1" customFormat="1">
      <c r="D44066" s="32"/>
      <c r="G44066" s="32"/>
      <c r="I44066" s="7"/>
      <c r="J44066" s="7"/>
      <c r="K44066" s="7"/>
      <c r="N44066" s="7"/>
    </row>
    <row r="44067" spans="4:14" s="1" customFormat="1">
      <c r="D44067" s="32"/>
      <c r="G44067" s="32"/>
      <c r="I44067" s="7"/>
      <c r="J44067" s="7"/>
      <c r="K44067" s="7"/>
      <c r="N44067" s="7"/>
    </row>
    <row r="44068" spans="4:14" s="1" customFormat="1">
      <c r="D44068" s="32"/>
      <c r="G44068" s="32"/>
      <c r="I44068" s="7"/>
      <c r="J44068" s="7"/>
      <c r="K44068" s="7"/>
      <c r="N44068" s="7"/>
    </row>
    <row r="44069" spans="4:14" s="1" customFormat="1">
      <c r="D44069" s="32"/>
      <c r="G44069" s="32"/>
      <c r="I44069" s="7"/>
      <c r="J44069" s="7"/>
      <c r="K44069" s="7"/>
      <c r="N44069" s="7"/>
    </row>
    <row r="44070" spans="4:14" s="1" customFormat="1">
      <c r="D44070" s="32"/>
      <c r="G44070" s="32"/>
      <c r="I44070" s="7"/>
      <c r="J44070" s="7"/>
      <c r="K44070" s="7"/>
      <c r="N44070" s="7"/>
    </row>
    <row r="44071" spans="4:14" s="1" customFormat="1">
      <c r="D44071" s="32"/>
      <c r="G44071" s="32"/>
      <c r="I44071" s="7"/>
      <c r="J44071" s="7"/>
      <c r="K44071" s="7"/>
      <c r="N44071" s="7"/>
    </row>
    <row r="44072" spans="4:14" s="1" customFormat="1">
      <c r="D44072" s="32"/>
      <c r="G44072" s="32"/>
      <c r="I44072" s="7"/>
      <c r="J44072" s="7"/>
      <c r="K44072" s="7"/>
      <c r="N44072" s="7"/>
    </row>
    <row r="44073" spans="4:14" s="1" customFormat="1">
      <c r="D44073" s="32"/>
      <c r="G44073" s="32"/>
      <c r="I44073" s="7"/>
      <c r="J44073" s="7"/>
      <c r="K44073" s="7"/>
      <c r="N44073" s="7"/>
    </row>
    <row r="44074" spans="4:14" s="1" customFormat="1">
      <c r="D44074" s="32"/>
      <c r="G44074" s="32"/>
      <c r="I44074" s="7"/>
      <c r="J44074" s="7"/>
      <c r="K44074" s="7"/>
      <c r="N44074" s="7"/>
    </row>
    <row r="44075" spans="4:14" s="1" customFormat="1">
      <c r="D44075" s="32"/>
      <c r="G44075" s="32"/>
      <c r="I44075" s="7"/>
      <c r="J44075" s="7"/>
      <c r="K44075" s="7"/>
      <c r="N44075" s="7"/>
    </row>
    <row r="44076" spans="4:14" s="1" customFormat="1">
      <c r="D44076" s="32"/>
      <c r="G44076" s="32"/>
      <c r="I44076" s="7"/>
      <c r="J44076" s="7"/>
      <c r="K44076" s="7"/>
      <c r="N44076" s="7"/>
    </row>
    <row r="44077" spans="4:14" s="1" customFormat="1">
      <c r="D44077" s="32"/>
      <c r="G44077" s="32"/>
      <c r="I44077" s="7"/>
      <c r="J44077" s="7"/>
      <c r="K44077" s="7"/>
      <c r="N44077" s="7"/>
    </row>
    <row r="44078" spans="4:14" s="1" customFormat="1">
      <c r="D44078" s="32"/>
      <c r="G44078" s="32"/>
      <c r="I44078" s="7"/>
      <c r="J44078" s="7"/>
      <c r="K44078" s="7"/>
      <c r="N44078" s="7"/>
    </row>
    <row r="44079" spans="4:14" s="1" customFormat="1">
      <c r="D44079" s="32"/>
      <c r="G44079" s="32"/>
      <c r="I44079" s="7"/>
      <c r="J44079" s="7"/>
      <c r="K44079" s="7"/>
      <c r="N44079" s="7"/>
    </row>
    <row r="44080" spans="4:14" s="1" customFormat="1">
      <c r="D44080" s="32"/>
      <c r="G44080" s="32"/>
      <c r="I44080" s="7"/>
      <c r="J44080" s="7"/>
      <c r="K44080" s="7"/>
      <c r="N44080" s="7"/>
    </row>
    <row r="44081" spans="4:14" s="1" customFormat="1">
      <c r="D44081" s="32"/>
      <c r="G44081" s="32"/>
      <c r="I44081" s="7"/>
      <c r="J44081" s="7"/>
      <c r="K44081" s="7"/>
      <c r="N44081" s="7"/>
    </row>
    <row r="44082" spans="4:14" s="1" customFormat="1">
      <c r="D44082" s="32"/>
      <c r="G44082" s="32"/>
      <c r="I44082" s="7"/>
      <c r="J44082" s="7"/>
      <c r="K44082" s="7"/>
      <c r="N44082" s="7"/>
    </row>
    <row r="44083" spans="4:14" s="1" customFormat="1">
      <c r="D44083" s="32"/>
      <c r="G44083" s="32"/>
      <c r="I44083" s="7"/>
      <c r="J44083" s="7"/>
      <c r="K44083" s="7"/>
      <c r="N44083" s="7"/>
    </row>
    <row r="44084" spans="4:14" s="1" customFormat="1">
      <c r="D44084" s="32"/>
      <c r="G44084" s="32"/>
      <c r="I44084" s="7"/>
      <c r="J44084" s="7"/>
      <c r="K44084" s="7"/>
      <c r="N44084" s="7"/>
    </row>
    <row r="44085" spans="4:14" s="1" customFormat="1">
      <c r="D44085" s="32"/>
      <c r="G44085" s="32"/>
      <c r="I44085" s="7"/>
      <c r="J44085" s="7"/>
      <c r="K44085" s="7"/>
      <c r="N44085" s="7"/>
    </row>
    <row r="44086" spans="4:14" s="1" customFormat="1">
      <c r="D44086" s="32"/>
      <c r="G44086" s="32"/>
      <c r="I44086" s="7"/>
      <c r="J44086" s="7"/>
      <c r="K44086" s="7"/>
      <c r="N44086" s="7"/>
    </row>
    <row r="44087" spans="4:14" s="1" customFormat="1">
      <c r="D44087" s="32"/>
      <c r="G44087" s="32"/>
      <c r="I44087" s="7"/>
      <c r="J44087" s="7"/>
      <c r="K44087" s="7"/>
      <c r="N44087" s="7"/>
    </row>
    <row r="44088" spans="4:14" s="1" customFormat="1">
      <c r="D44088" s="32"/>
      <c r="G44088" s="32"/>
      <c r="I44088" s="7"/>
      <c r="J44088" s="7"/>
      <c r="K44088" s="7"/>
      <c r="N44088" s="7"/>
    </row>
    <row r="44089" spans="4:14" s="1" customFormat="1">
      <c r="D44089" s="32"/>
      <c r="G44089" s="32"/>
      <c r="I44089" s="7"/>
      <c r="J44089" s="7"/>
      <c r="K44089" s="7"/>
      <c r="N44089" s="7"/>
    </row>
    <row r="44090" spans="4:14" s="1" customFormat="1">
      <c r="D44090" s="32"/>
      <c r="G44090" s="32"/>
      <c r="I44090" s="7"/>
      <c r="J44090" s="7"/>
      <c r="K44090" s="7"/>
      <c r="N44090" s="7"/>
    </row>
    <row r="44091" spans="4:14" s="1" customFormat="1">
      <c r="D44091" s="32"/>
      <c r="G44091" s="32"/>
      <c r="I44091" s="7"/>
      <c r="J44091" s="7"/>
      <c r="K44091" s="7"/>
      <c r="N44091" s="7"/>
    </row>
    <row r="44092" spans="4:14" s="1" customFormat="1">
      <c r="D44092" s="32"/>
      <c r="G44092" s="32"/>
      <c r="I44092" s="7"/>
      <c r="J44092" s="7"/>
      <c r="K44092" s="7"/>
      <c r="N44092" s="7"/>
    </row>
    <row r="44093" spans="4:14" s="1" customFormat="1">
      <c r="D44093" s="32"/>
      <c r="G44093" s="32"/>
      <c r="I44093" s="7"/>
      <c r="J44093" s="7"/>
      <c r="K44093" s="7"/>
      <c r="N44093" s="7"/>
    </row>
    <row r="44094" spans="4:14" s="1" customFormat="1">
      <c r="D44094" s="32"/>
      <c r="G44094" s="32"/>
      <c r="I44094" s="7"/>
      <c r="J44094" s="7"/>
      <c r="K44094" s="7"/>
      <c r="N44094" s="7"/>
    </row>
    <row r="44095" spans="4:14" s="1" customFormat="1">
      <c r="D44095" s="32"/>
      <c r="G44095" s="32"/>
      <c r="I44095" s="7"/>
      <c r="J44095" s="7"/>
      <c r="K44095" s="7"/>
      <c r="N44095" s="7"/>
    </row>
    <row r="44096" spans="4:14" s="1" customFormat="1">
      <c r="D44096" s="32"/>
      <c r="G44096" s="32"/>
      <c r="I44096" s="7"/>
      <c r="J44096" s="7"/>
      <c r="K44096" s="7"/>
      <c r="N44096" s="7"/>
    </row>
    <row r="44097" spans="4:14" s="1" customFormat="1">
      <c r="D44097" s="32"/>
      <c r="G44097" s="32"/>
      <c r="I44097" s="7"/>
      <c r="J44097" s="7"/>
      <c r="K44097" s="7"/>
      <c r="N44097" s="7"/>
    </row>
    <row r="44098" spans="4:14" s="1" customFormat="1">
      <c r="D44098" s="32"/>
      <c r="G44098" s="32"/>
      <c r="I44098" s="7"/>
      <c r="J44098" s="7"/>
      <c r="K44098" s="7"/>
      <c r="N44098" s="7"/>
    </row>
    <row r="44099" spans="4:14" s="1" customFormat="1">
      <c r="D44099" s="32"/>
      <c r="G44099" s="32"/>
      <c r="I44099" s="7"/>
      <c r="J44099" s="7"/>
      <c r="K44099" s="7"/>
      <c r="N44099" s="7"/>
    </row>
    <row r="44100" spans="4:14" s="1" customFormat="1">
      <c r="D44100" s="32"/>
      <c r="G44100" s="32"/>
      <c r="I44100" s="7"/>
      <c r="J44100" s="7"/>
      <c r="K44100" s="7"/>
      <c r="N44100" s="7"/>
    </row>
    <row r="44101" spans="4:14" s="1" customFormat="1">
      <c r="D44101" s="32"/>
      <c r="G44101" s="32"/>
      <c r="I44101" s="7"/>
      <c r="J44101" s="7"/>
      <c r="K44101" s="7"/>
      <c r="N44101" s="7"/>
    </row>
    <row r="44102" spans="4:14" s="1" customFormat="1">
      <c r="D44102" s="32"/>
      <c r="G44102" s="32"/>
      <c r="I44102" s="7"/>
      <c r="J44102" s="7"/>
      <c r="K44102" s="7"/>
      <c r="N44102" s="7"/>
    </row>
    <row r="44103" spans="4:14" s="1" customFormat="1">
      <c r="D44103" s="32"/>
      <c r="G44103" s="32"/>
      <c r="I44103" s="7"/>
      <c r="J44103" s="7"/>
      <c r="K44103" s="7"/>
      <c r="N44103" s="7"/>
    </row>
    <row r="44104" spans="4:14" s="1" customFormat="1">
      <c r="D44104" s="32"/>
      <c r="G44104" s="32"/>
      <c r="I44104" s="7"/>
      <c r="J44104" s="7"/>
      <c r="K44104" s="7"/>
      <c r="N44104" s="7"/>
    </row>
    <row r="44105" spans="4:14" s="1" customFormat="1">
      <c r="D44105" s="32"/>
      <c r="G44105" s="32"/>
      <c r="I44105" s="7"/>
      <c r="J44105" s="7"/>
      <c r="K44105" s="7"/>
      <c r="N44105" s="7"/>
    </row>
    <row r="44106" spans="4:14" s="1" customFormat="1">
      <c r="D44106" s="32"/>
      <c r="G44106" s="32"/>
      <c r="I44106" s="7"/>
      <c r="J44106" s="7"/>
      <c r="K44106" s="7"/>
      <c r="N44106" s="7"/>
    </row>
    <row r="44107" spans="4:14" s="1" customFormat="1">
      <c r="D44107" s="32"/>
      <c r="G44107" s="32"/>
      <c r="I44107" s="7"/>
      <c r="J44107" s="7"/>
      <c r="K44107" s="7"/>
      <c r="N44107" s="7"/>
    </row>
    <row r="44108" spans="4:14" s="1" customFormat="1">
      <c r="D44108" s="32"/>
      <c r="G44108" s="32"/>
      <c r="I44108" s="7"/>
      <c r="J44108" s="7"/>
      <c r="K44108" s="7"/>
      <c r="N44108" s="7"/>
    </row>
    <row r="44109" spans="4:14" s="1" customFormat="1">
      <c r="D44109" s="32"/>
      <c r="G44109" s="32"/>
      <c r="I44109" s="7"/>
      <c r="J44109" s="7"/>
      <c r="K44109" s="7"/>
      <c r="N44109" s="7"/>
    </row>
    <row r="44110" spans="4:14" s="1" customFormat="1">
      <c r="D44110" s="32"/>
      <c r="G44110" s="32"/>
      <c r="I44110" s="7"/>
      <c r="J44110" s="7"/>
      <c r="K44110" s="7"/>
      <c r="N44110" s="7"/>
    </row>
    <row r="44111" spans="4:14" s="1" customFormat="1">
      <c r="D44111" s="32"/>
      <c r="G44111" s="32"/>
      <c r="I44111" s="7"/>
      <c r="J44111" s="7"/>
      <c r="K44111" s="7"/>
      <c r="N44111" s="7"/>
    </row>
    <row r="44112" spans="4:14" s="1" customFormat="1">
      <c r="D44112" s="32"/>
      <c r="G44112" s="32"/>
      <c r="I44112" s="7"/>
      <c r="J44112" s="7"/>
      <c r="K44112" s="7"/>
      <c r="N44112" s="7"/>
    </row>
    <row r="44113" spans="4:14" s="1" customFormat="1">
      <c r="D44113" s="32"/>
      <c r="G44113" s="32"/>
      <c r="I44113" s="7"/>
      <c r="J44113" s="7"/>
      <c r="K44113" s="7"/>
      <c r="N44113" s="7"/>
    </row>
    <row r="44114" spans="4:14" s="1" customFormat="1">
      <c r="D44114" s="32"/>
      <c r="G44114" s="32"/>
      <c r="I44114" s="7"/>
      <c r="J44114" s="7"/>
      <c r="K44114" s="7"/>
      <c r="N44114" s="7"/>
    </row>
    <row r="44115" spans="4:14" s="1" customFormat="1">
      <c r="D44115" s="32"/>
      <c r="G44115" s="32"/>
      <c r="I44115" s="7"/>
      <c r="J44115" s="7"/>
      <c r="K44115" s="7"/>
      <c r="N44115" s="7"/>
    </row>
    <row r="44116" spans="4:14" s="1" customFormat="1">
      <c r="D44116" s="32"/>
      <c r="G44116" s="32"/>
      <c r="I44116" s="7"/>
      <c r="J44116" s="7"/>
      <c r="K44116" s="7"/>
      <c r="N44116" s="7"/>
    </row>
    <row r="44117" spans="4:14" s="1" customFormat="1">
      <c r="D44117" s="32"/>
      <c r="G44117" s="32"/>
      <c r="I44117" s="7"/>
      <c r="J44117" s="7"/>
      <c r="K44117" s="7"/>
      <c r="N44117" s="7"/>
    </row>
    <row r="44118" spans="4:14" s="1" customFormat="1">
      <c r="D44118" s="32"/>
      <c r="G44118" s="32"/>
      <c r="I44118" s="7"/>
      <c r="J44118" s="7"/>
      <c r="K44118" s="7"/>
      <c r="N44118" s="7"/>
    </row>
    <row r="44119" spans="4:14" s="1" customFormat="1">
      <c r="D44119" s="32"/>
      <c r="G44119" s="32"/>
      <c r="I44119" s="7"/>
      <c r="J44119" s="7"/>
      <c r="K44119" s="7"/>
      <c r="N44119" s="7"/>
    </row>
    <row r="44120" spans="4:14" s="1" customFormat="1">
      <c r="D44120" s="32"/>
      <c r="G44120" s="32"/>
      <c r="I44120" s="7"/>
      <c r="J44120" s="7"/>
      <c r="K44120" s="7"/>
      <c r="N44120" s="7"/>
    </row>
    <row r="44121" spans="4:14" s="1" customFormat="1">
      <c r="D44121" s="32"/>
      <c r="G44121" s="32"/>
      <c r="I44121" s="7"/>
      <c r="J44121" s="7"/>
      <c r="K44121" s="7"/>
      <c r="N44121" s="7"/>
    </row>
    <row r="44122" spans="4:14" s="1" customFormat="1">
      <c r="D44122" s="32"/>
      <c r="G44122" s="32"/>
      <c r="I44122" s="7"/>
      <c r="J44122" s="7"/>
      <c r="K44122" s="7"/>
      <c r="N44122" s="7"/>
    </row>
    <row r="44123" spans="4:14" s="1" customFormat="1">
      <c r="D44123" s="32"/>
      <c r="G44123" s="32"/>
      <c r="I44123" s="7"/>
      <c r="J44123" s="7"/>
      <c r="K44123" s="7"/>
      <c r="N44123" s="7"/>
    </row>
    <row r="44124" spans="4:14" s="1" customFormat="1">
      <c r="D44124" s="32"/>
      <c r="G44124" s="32"/>
      <c r="I44124" s="7"/>
      <c r="J44124" s="7"/>
      <c r="K44124" s="7"/>
      <c r="N44124" s="7"/>
    </row>
    <row r="44125" spans="4:14" s="1" customFormat="1">
      <c r="D44125" s="32"/>
      <c r="G44125" s="32"/>
      <c r="I44125" s="7"/>
      <c r="J44125" s="7"/>
      <c r="K44125" s="7"/>
      <c r="N44125" s="7"/>
    </row>
    <row r="44126" spans="4:14" s="1" customFormat="1">
      <c r="D44126" s="32"/>
      <c r="G44126" s="32"/>
      <c r="I44126" s="7"/>
      <c r="J44126" s="7"/>
      <c r="K44126" s="7"/>
      <c r="N44126" s="7"/>
    </row>
    <row r="44127" spans="4:14" s="1" customFormat="1">
      <c r="D44127" s="32"/>
      <c r="G44127" s="32"/>
      <c r="I44127" s="7"/>
      <c r="J44127" s="7"/>
      <c r="K44127" s="7"/>
      <c r="N44127" s="7"/>
    </row>
    <row r="44128" spans="4:14" s="1" customFormat="1">
      <c r="D44128" s="32"/>
      <c r="G44128" s="32"/>
      <c r="I44128" s="7"/>
      <c r="J44128" s="7"/>
      <c r="K44128" s="7"/>
      <c r="N44128" s="7"/>
    </row>
    <row r="44129" spans="4:14" s="1" customFormat="1">
      <c r="D44129" s="32"/>
      <c r="G44129" s="32"/>
      <c r="I44129" s="7"/>
      <c r="J44129" s="7"/>
      <c r="K44129" s="7"/>
      <c r="N44129" s="7"/>
    </row>
    <row r="44130" spans="4:14" s="1" customFormat="1">
      <c r="D44130" s="32"/>
      <c r="G44130" s="32"/>
      <c r="I44130" s="7"/>
      <c r="J44130" s="7"/>
      <c r="K44130" s="7"/>
      <c r="N44130" s="7"/>
    </row>
    <row r="44131" spans="4:14" s="1" customFormat="1">
      <c r="D44131" s="32"/>
      <c r="G44131" s="32"/>
      <c r="I44131" s="7"/>
      <c r="J44131" s="7"/>
      <c r="K44131" s="7"/>
      <c r="N44131" s="7"/>
    </row>
    <row r="44132" spans="4:14" s="1" customFormat="1">
      <c r="D44132" s="32"/>
      <c r="G44132" s="32"/>
      <c r="I44132" s="7"/>
      <c r="J44132" s="7"/>
      <c r="K44132" s="7"/>
      <c r="N44132" s="7"/>
    </row>
    <row r="44133" spans="4:14" s="1" customFormat="1">
      <c r="D44133" s="32"/>
      <c r="G44133" s="32"/>
      <c r="I44133" s="7"/>
      <c r="J44133" s="7"/>
      <c r="K44133" s="7"/>
      <c r="N44133" s="7"/>
    </row>
    <row r="44134" spans="4:14" s="1" customFormat="1">
      <c r="D44134" s="32"/>
      <c r="G44134" s="32"/>
      <c r="I44134" s="7"/>
      <c r="J44134" s="7"/>
      <c r="K44134" s="7"/>
      <c r="N44134" s="7"/>
    </row>
    <row r="44135" spans="4:14" s="1" customFormat="1">
      <c r="D44135" s="32"/>
      <c r="G44135" s="32"/>
      <c r="I44135" s="7"/>
      <c r="J44135" s="7"/>
      <c r="K44135" s="7"/>
      <c r="N44135" s="7"/>
    </row>
    <row r="44136" spans="4:14" s="1" customFormat="1">
      <c r="D44136" s="32"/>
      <c r="G44136" s="32"/>
      <c r="I44136" s="7"/>
      <c r="J44136" s="7"/>
      <c r="K44136" s="7"/>
      <c r="N44136" s="7"/>
    </row>
    <row r="44137" spans="4:14" s="1" customFormat="1">
      <c r="D44137" s="32"/>
      <c r="G44137" s="32"/>
      <c r="I44137" s="7"/>
      <c r="J44137" s="7"/>
      <c r="K44137" s="7"/>
      <c r="N44137" s="7"/>
    </row>
    <row r="44138" spans="4:14" s="1" customFormat="1">
      <c r="D44138" s="32"/>
      <c r="G44138" s="32"/>
      <c r="I44138" s="7"/>
      <c r="J44138" s="7"/>
      <c r="K44138" s="7"/>
      <c r="N44138" s="7"/>
    </row>
    <row r="44139" spans="4:14" s="1" customFormat="1">
      <c r="D44139" s="32"/>
      <c r="G44139" s="32"/>
      <c r="I44139" s="7"/>
      <c r="J44139" s="7"/>
      <c r="K44139" s="7"/>
      <c r="N44139" s="7"/>
    </row>
    <row r="44140" spans="4:14" s="1" customFormat="1">
      <c r="D44140" s="32"/>
      <c r="G44140" s="32"/>
      <c r="I44140" s="7"/>
      <c r="J44140" s="7"/>
      <c r="K44140" s="7"/>
      <c r="N44140" s="7"/>
    </row>
    <row r="44141" spans="4:14" s="1" customFormat="1">
      <c r="D44141" s="32"/>
      <c r="G44141" s="32"/>
      <c r="I44141" s="7"/>
      <c r="J44141" s="7"/>
      <c r="K44141" s="7"/>
      <c r="N44141" s="7"/>
    </row>
    <row r="44142" spans="4:14" s="1" customFormat="1">
      <c r="D44142" s="32"/>
      <c r="G44142" s="32"/>
      <c r="I44142" s="7"/>
      <c r="J44142" s="7"/>
      <c r="K44142" s="7"/>
      <c r="N44142" s="7"/>
    </row>
    <row r="44143" spans="4:14" s="1" customFormat="1">
      <c r="D44143" s="32"/>
      <c r="G44143" s="32"/>
      <c r="I44143" s="7"/>
      <c r="J44143" s="7"/>
      <c r="K44143" s="7"/>
      <c r="N44143" s="7"/>
    </row>
    <row r="44144" spans="4:14" s="1" customFormat="1">
      <c r="D44144" s="32"/>
      <c r="G44144" s="32"/>
      <c r="I44144" s="7"/>
      <c r="J44144" s="7"/>
      <c r="K44144" s="7"/>
      <c r="N44144" s="7"/>
    </row>
    <row r="44145" spans="4:14" s="1" customFormat="1">
      <c r="D44145" s="32"/>
      <c r="G44145" s="32"/>
      <c r="I44145" s="7"/>
      <c r="J44145" s="7"/>
      <c r="K44145" s="7"/>
      <c r="N44145" s="7"/>
    </row>
    <row r="44146" spans="4:14" s="1" customFormat="1">
      <c r="D44146" s="32"/>
      <c r="G44146" s="32"/>
      <c r="I44146" s="7"/>
      <c r="J44146" s="7"/>
      <c r="K44146" s="7"/>
      <c r="N44146" s="7"/>
    </row>
    <row r="44147" spans="4:14" s="1" customFormat="1">
      <c r="D44147" s="32"/>
      <c r="G44147" s="32"/>
      <c r="I44147" s="7"/>
      <c r="J44147" s="7"/>
      <c r="K44147" s="7"/>
      <c r="N44147" s="7"/>
    </row>
    <row r="44148" spans="4:14" s="1" customFormat="1">
      <c r="D44148" s="32"/>
      <c r="G44148" s="32"/>
      <c r="I44148" s="7"/>
      <c r="J44148" s="7"/>
      <c r="K44148" s="7"/>
      <c r="N44148" s="7"/>
    </row>
    <row r="44149" spans="4:14" s="1" customFormat="1">
      <c r="D44149" s="32"/>
      <c r="G44149" s="32"/>
      <c r="I44149" s="7"/>
      <c r="J44149" s="7"/>
      <c r="K44149" s="7"/>
      <c r="N44149" s="7"/>
    </row>
    <row r="44150" spans="4:14" s="1" customFormat="1">
      <c r="D44150" s="32"/>
      <c r="G44150" s="32"/>
      <c r="I44150" s="7"/>
      <c r="J44150" s="7"/>
      <c r="K44150" s="7"/>
      <c r="N44150" s="7"/>
    </row>
    <row r="44151" spans="4:14" s="1" customFormat="1">
      <c r="D44151" s="32"/>
      <c r="G44151" s="32"/>
      <c r="I44151" s="7"/>
      <c r="J44151" s="7"/>
      <c r="K44151" s="7"/>
      <c r="N44151" s="7"/>
    </row>
    <row r="44152" spans="4:14" s="1" customFormat="1">
      <c r="D44152" s="32"/>
      <c r="G44152" s="32"/>
      <c r="I44152" s="7"/>
      <c r="J44152" s="7"/>
      <c r="K44152" s="7"/>
      <c r="N44152" s="7"/>
    </row>
    <row r="44153" spans="4:14" s="1" customFormat="1">
      <c r="D44153" s="32"/>
      <c r="G44153" s="32"/>
      <c r="I44153" s="7"/>
      <c r="J44153" s="7"/>
      <c r="K44153" s="7"/>
      <c r="N44153" s="7"/>
    </row>
    <row r="44154" spans="4:14" s="1" customFormat="1">
      <c r="D44154" s="32"/>
      <c r="G44154" s="32"/>
      <c r="I44154" s="7"/>
      <c r="J44154" s="7"/>
      <c r="K44154" s="7"/>
      <c r="N44154" s="7"/>
    </row>
    <row r="44155" spans="4:14" s="1" customFormat="1">
      <c r="D44155" s="32"/>
      <c r="G44155" s="32"/>
      <c r="I44155" s="7"/>
      <c r="J44155" s="7"/>
      <c r="K44155" s="7"/>
      <c r="N44155" s="7"/>
    </row>
    <row r="44156" spans="4:14" s="1" customFormat="1">
      <c r="D44156" s="32"/>
      <c r="G44156" s="32"/>
      <c r="I44156" s="7"/>
      <c r="J44156" s="7"/>
      <c r="K44156" s="7"/>
      <c r="N44156" s="7"/>
    </row>
    <row r="44157" spans="4:14" s="1" customFormat="1">
      <c r="D44157" s="32"/>
      <c r="G44157" s="32"/>
      <c r="I44157" s="7"/>
      <c r="J44157" s="7"/>
      <c r="K44157" s="7"/>
      <c r="N44157" s="7"/>
    </row>
    <row r="44158" spans="4:14" s="1" customFormat="1">
      <c r="D44158" s="32"/>
      <c r="G44158" s="32"/>
      <c r="I44158" s="7"/>
      <c r="J44158" s="7"/>
      <c r="K44158" s="7"/>
      <c r="N44158" s="7"/>
    </row>
    <row r="44159" spans="4:14" s="1" customFormat="1">
      <c r="D44159" s="32"/>
      <c r="G44159" s="32"/>
      <c r="I44159" s="7"/>
      <c r="J44159" s="7"/>
      <c r="K44159" s="7"/>
      <c r="N44159" s="7"/>
    </row>
    <row r="44160" spans="4:14" s="1" customFormat="1">
      <c r="D44160" s="32"/>
      <c r="G44160" s="32"/>
      <c r="I44160" s="7"/>
      <c r="J44160" s="7"/>
      <c r="K44160" s="7"/>
      <c r="N44160" s="7"/>
    </row>
    <row r="44161" spans="4:14" s="1" customFormat="1">
      <c r="D44161" s="32"/>
      <c r="G44161" s="32"/>
      <c r="I44161" s="7"/>
      <c r="J44161" s="7"/>
      <c r="K44161" s="7"/>
      <c r="N44161" s="7"/>
    </row>
    <row r="44162" spans="4:14" s="1" customFormat="1">
      <c r="D44162" s="32"/>
      <c r="G44162" s="32"/>
      <c r="I44162" s="7"/>
      <c r="J44162" s="7"/>
      <c r="K44162" s="7"/>
      <c r="N44162" s="7"/>
    </row>
    <row r="44163" spans="4:14" s="1" customFormat="1">
      <c r="D44163" s="32"/>
      <c r="G44163" s="32"/>
      <c r="I44163" s="7"/>
      <c r="J44163" s="7"/>
      <c r="K44163" s="7"/>
      <c r="N44163" s="7"/>
    </row>
    <row r="44164" spans="4:14" s="1" customFormat="1">
      <c r="D44164" s="32"/>
      <c r="G44164" s="32"/>
      <c r="I44164" s="7"/>
      <c r="J44164" s="7"/>
      <c r="K44164" s="7"/>
      <c r="N44164" s="7"/>
    </row>
    <row r="44165" spans="4:14" s="1" customFormat="1">
      <c r="D44165" s="32"/>
      <c r="G44165" s="32"/>
      <c r="I44165" s="7"/>
      <c r="J44165" s="7"/>
      <c r="K44165" s="7"/>
      <c r="N44165" s="7"/>
    </row>
    <row r="44166" spans="4:14" s="1" customFormat="1">
      <c r="D44166" s="32"/>
      <c r="G44166" s="32"/>
      <c r="I44166" s="7"/>
      <c r="J44166" s="7"/>
      <c r="K44166" s="7"/>
      <c r="N44166" s="7"/>
    </row>
    <row r="44167" spans="4:14" s="1" customFormat="1">
      <c r="D44167" s="32"/>
      <c r="G44167" s="32"/>
      <c r="I44167" s="7"/>
      <c r="J44167" s="7"/>
      <c r="K44167" s="7"/>
      <c r="N44167" s="7"/>
    </row>
    <row r="44168" spans="4:14" s="1" customFormat="1">
      <c r="D44168" s="32"/>
      <c r="G44168" s="32"/>
      <c r="I44168" s="7"/>
      <c r="J44168" s="7"/>
      <c r="K44168" s="7"/>
      <c r="N44168" s="7"/>
    </row>
    <row r="44169" spans="4:14" s="1" customFormat="1">
      <c r="D44169" s="32"/>
      <c r="G44169" s="32"/>
      <c r="I44169" s="7"/>
      <c r="J44169" s="7"/>
      <c r="K44169" s="7"/>
      <c r="N44169" s="7"/>
    </row>
    <row r="44170" spans="4:14" s="1" customFormat="1">
      <c r="D44170" s="32"/>
      <c r="G44170" s="32"/>
      <c r="I44170" s="7"/>
      <c r="J44170" s="7"/>
      <c r="K44170" s="7"/>
      <c r="N44170" s="7"/>
    </row>
    <row r="44171" spans="4:14" s="1" customFormat="1">
      <c r="D44171" s="32"/>
      <c r="G44171" s="32"/>
      <c r="I44171" s="7"/>
      <c r="J44171" s="7"/>
      <c r="K44171" s="7"/>
      <c r="N44171" s="7"/>
    </row>
    <row r="44172" spans="4:14" s="1" customFormat="1">
      <c r="D44172" s="32"/>
      <c r="G44172" s="32"/>
      <c r="I44172" s="7"/>
      <c r="J44172" s="7"/>
      <c r="K44172" s="7"/>
      <c r="N44172" s="7"/>
    </row>
    <row r="44173" spans="4:14" s="1" customFormat="1">
      <c r="D44173" s="32"/>
      <c r="G44173" s="32"/>
      <c r="I44173" s="7"/>
      <c r="J44173" s="7"/>
      <c r="K44173" s="7"/>
      <c r="N44173" s="7"/>
    </row>
    <row r="44174" spans="4:14" s="1" customFormat="1">
      <c r="D44174" s="32"/>
      <c r="G44174" s="32"/>
      <c r="I44174" s="7"/>
      <c r="J44174" s="7"/>
      <c r="K44174" s="7"/>
      <c r="N44174" s="7"/>
    </row>
    <row r="44175" spans="4:14" s="1" customFormat="1">
      <c r="D44175" s="32"/>
      <c r="G44175" s="32"/>
      <c r="I44175" s="7"/>
      <c r="J44175" s="7"/>
      <c r="K44175" s="7"/>
      <c r="N44175" s="7"/>
    </row>
    <row r="44176" spans="4:14" s="1" customFormat="1">
      <c r="D44176" s="32"/>
      <c r="G44176" s="32"/>
      <c r="I44176" s="7"/>
      <c r="J44176" s="7"/>
      <c r="K44176" s="7"/>
      <c r="N44176" s="7"/>
    </row>
    <row r="44177" spans="4:14" s="1" customFormat="1">
      <c r="D44177" s="32"/>
      <c r="G44177" s="32"/>
      <c r="I44177" s="7"/>
      <c r="J44177" s="7"/>
      <c r="K44177" s="7"/>
      <c r="N44177" s="7"/>
    </row>
    <row r="44178" spans="4:14" s="1" customFormat="1">
      <c r="D44178" s="32"/>
      <c r="G44178" s="32"/>
      <c r="I44178" s="7"/>
      <c r="J44178" s="7"/>
      <c r="K44178" s="7"/>
      <c r="N44178" s="7"/>
    </row>
    <row r="44179" spans="4:14" s="1" customFormat="1">
      <c r="D44179" s="32"/>
      <c r="G44179" s="32"/>
      <c r="I44179" s="7"/>
      <c r="J44179" s="7"/>
      <c r="K44179" s="7"/>
      <c r="N44179" s="7"/>
    </row>
    <row r="44180" spans="4:14" s="1" customFormat="1">
      <c r="D44180" s="32"/>
      <c r="G44180" s="32"/>
      <c r="I44180" s="7"/>
      <c r="J44180" s="7"/>
      <c r="K44180" s="7"/>
      <c r="N44180" s="7"/>
    </row>
    <row r="44181" spans="4:14" s="1" customFormat="1">
      <c r="D44181" s="32"/>
      <c r="G44181" s="32"/>
      <c r="I44181" s="7"/>
      <c r="J44181" s="7"/>
      <c r="K44181" s="7"/>
      <c r="N44181" s="7"/>
    </row>
    <row r="44182" spans="4:14" s="1" customFormat="1">
      <c r="D44182" s="32"/>
      <c r="G44182" s="32"/>
      <c r="I44182" s="7"/>
      <c r="J44182" s="7"/>
      <c r="K44182" s="7"/>
      <c r="N44182" s="7"/>
    </row>
    <row r="44183" spans="4:14" s="1" customFormat="1">
      <c r="D44183" s="32"/>
      <c r="G44183" s="32"/>
      <c r="I44183" s="7"/>
      <c r="J44183" s="7"/>
      <c r="K44183" s="7"/>
      <c r="N44183" s="7"/>
    </row>
    <row r="44184" spans="4:14" s="1" customFormat="1">
      <c r="D44184" s="32"/>
      <c r="G44184" s="32"/>
      <c r="I44184" s="7"/>
      <c r="J44184" s="7"/>
      <c r="K44184" s="7"/>
      <c r="N44184" s="7"/>
    </row>
    <row r="44185" spans="4:14" s="1" customFormat="1">
      <c r="D44185" s="32"/>
      <c r="G44185" s="32"/>
      <c r="I44185" s="7"/>
      <c r="J44185" s="7"/>
      <c r="K44185" s="7"/>
      <c r="N44185" s="7"/>
    </row>
    <row r="44186" spans="4:14" s="1" customFormat="1">
      <c r="D44186" s="32"/>
      <c r="G44186" s="32"/>
      <c r="I44186" s="7"/>
      <c r="J44186" s="7"/>
      <c r="K44186" s="7"/>
      <c r="N44186" s="7"/>
    </row>
    <row r="44187" spans="4:14" s="1" customFormat="1">
      <c r="D44187" s="32"/>
      <c r="G44187" s="32"/>
      <c r="I44187" s="7"/>
      <c r="J44187" s="7"/>
      <c r="K44187" s="7"/>
      <c r="N44187" s="7"/>
    </row>
    <row r="44188" spans="4:14" s="1" customFormat="1">
      <c r="D44188" s="32"/>
      <c r="G44188" s="32"/>
      <c r="I44188" s="7"/>
      <c r="J44188" s="7"/>
      <c r="K44188" s="7"/>
      <c r="N44188" s="7"/>
    </row>
    <row r="44189" spans="4:14" s="1" customFormat="1">
      <c r="D44189" s="32"/>
      <c r="G44189" s="32"/>
      <c r="I44189" s="7"/>
      <c r="J44189" s="7"/>
      <c r="K44189" s="7"/>
      <c r="N44189" s="7"/>
    </row>
    <row r="44190" spans="4:14" s="1" customFormat="1">
      <c r="D44190" s="32"/>
      <c r="G44190" s="32"/>
      <c r="I44190" s="7"/>
      <c r="J44190" s="7"/>
      <c r="K44190" s="7"/>
      <c r="N44190" s="7"/>
    </row>
    <row r="44191" spans="4:14" s="1" customFormat="1">
      <c r="D44191" s="32"/>
      <c r="G44191" s="32"/>
      <c r="I44191" s="7"/>
      <c r="J44191" s="7"/>
      <c r="K44191" s="7"/>
      <c r="N44191" s="7"/>
    </row>
    <row r="44192" spans="4:14" s="1" customFormat="1">
      <c r="D44192" s="32"/>
      <c r="G44192" s="32"/>
      <c r="I44192" s="7"/>
      <c r="J44192" s="7"/>
      <c r="K44192" s="7"/>
      <c r="N44192" s="7"/>
    </row>
    <row r="44193" spans="4:14" s="1" customFormat="1">
      <c r="D44193" s="32"/>
      <c r="G44193" s="32"/>
      <c r="I44193" s="7"/>
      <c r="J44193" s="7"/>
      <c r="K44193" s="7"/>
      <c r="N44193" s="7"/>
    </row>
    <row r="44194" spans="4:14" s="1" customFormat="1">
      <c r="D44194" s="32"/>
      <c r="G44194" s="32"/>
      <c r="I44194" s="7"/>
      <c r="J44194" s="7"/>
      <c r="K44194" s="7"/>
      <c r="N44194" s="7"/>
    </row>
    <row r="44195" spans="4:14" s="1" customFormat="1">
      <c r="D44195" s="32"/>
      <c r="G44195" s="32"/>
      <c r="I44195" s="7"/>
      <c r="J44195" s="7"/>
      <c r="K44195" s="7"/>
      <c r="N44195" s="7"/>
    </row>
    <row r="44196" spans="4:14" s="1" customFormat="1">
      <c r="D44196" s="32"/>
      <c r="G44196" s="32"/>
      <c r="I44196" s="7"/>
      <c r="J44196" s="7"/>
      <c r="K44196" s="7"/>
      <c r="N44196" s="7"/>
    </row>
    <row r="44197" spans="4:14" s="1" customFormat="1">
      <c r="D44197" s="32"/>
      <c r="G44197" s="32"/>
      <c r="I44197" s="7"/>
      <c r="J44197" s="7"/>
      <c r="K44197" s="7"/>
      <c r="N44197" s="7"/>
    </row>
    <row r="44198" spans="4:14" s="1" customFormat="1">
      <c r="D44198" s="32"/>
      <c r="G44198" s="32"/>
      <c r="I44198" s="7"/>
      <c r="J44198" s="7"/>
      <c r="K44198" s="7"/>
      <c r="N44198" s="7"/>
    </row>
    <row r="44199" spans="4:14" s="1" customFormat="1">
      <c r="D44199" s="32"/>
      <c r="G44199" s="32"/>
      <c r="I44199" s="7"/>
      <c r="J44199" s="7"/>
      <c r="K44199" s="7"/>
      <c r="N44199" s="7"/>
    </row>
    <row r="44200" spans="4:14" s="1" customFormat="1">
      <c r="D44200" s="32"/>
      <c r="G44200" s="32"/>
      <c r="I44200" s="7"/>
      <c r="J44200" s="7"/>
      <c r="K44200" s="7"/>
      <c r="N44200" s="7"/>
    </row>
    <row r="44201" spans="4:14" s="1" customFormat="1">
      <c r="D44201" s="32"/>
      <c r="G44201" s="32"/>
      <c r="I44201" s="7"/>
      <c r="J44201" s="7"/>
      <c r="K44201" s="7"/>
      <c r="N44201" s="7"/>
    </row>
    <row r="44202" spans="4:14" s="1" customFormat="1">
      <c r="D44202" s="32"/>
      <c r="G44202" s="32"/>
      <c r="I44202" s="7"/>
      <c r="J44202" s="7"/>
      <c r="K44202" s="7"/>
      <c r="N44202" s="7"/>
    </row>
    <row r="44203" spans="4:14" s="1" customFormat="1">
      <c r="D44203" s="32"/>
      <c r="G44203" s="32"/>
      <c r="I44203" s="7"/>
      <c r="J44203" s="7"/>
      <c r="K44203" s="7"/>
      <c r="N44203" s="7"/>
    </row>
    <row r="44204" spans="4:14" s="1" customFormat="1">
      <c r="D44204" s="32"/>
      <c r="G44204" s="32"/>
      <c r="I44204" s="7"/>
      <c r="J44204" s="7"/>
      <c r="K44204" s="7"/>
      <c r="N44204" s="7"/>
    </row>
    <row r="44205" spans="4:14" s="1" customFormat="1">
      <c r="D44205" s="32"/>
      <c r="G44205" s="32"/>
      <c r="I44205" s="7"/>
      <c r="J44205" s="7"/>
      <c r="K44205" s="7"/>
      <c r="N44205" s="7"/>
    </row>
    <row r="44206" spans="4:14" s="1" customFormat="1">
      <c r="D44206" s="32"/>
      <c r="G44206" s="32"/>
      <c r="I44206" s="7"/>
      <c r="J44206" s="7"/>
      <c r="K44206" s="7"/>
      <c r="N44206" s="7"/>
    </row>
    <row r="44207" spans="4:14" s="1" customFormat="1">
      <c r="D44207" s="32"/>
      <c r="G44207" s="32"/>
      <c r="I44207" s="7"/>
      <c r="J44207" s="7"/>
      <c r="K44207" s="7"/>
      <c r="N44207" s="7"/>
    </row>
    <row r="44208" spans="4:14" s="1" customFormat="1">
      <c r="D44208" s="32"/>
      <c r="G44208" s="32"/>
      <c r="I44208" s="7"/>
      <c r="J44208" s="7"/>
      <c r="K44208" s="7"/>
      <c r="N44208" s="7"/>
    </row>
    <row r="44209" spans="4:14" s="1" customFormat="1">
      <c r="D44209" s="32"/>
      <c r="G44209" s="32"/>
      <c r="I44209" s="7"/>
      <c r="J44209" s="7"/>
      <c r="K44209" s="7"/>
      <c r="N44209" s="7"/>
    </row>
    <row r="44210" spans="4:14" s="1" customFormat="1">
      <c r="D44210" s="32"/>
      <c r="G44210" s="32"/>
      <c r="I44210" s="7"/>
      <c r="J44210" s="7"/>
      <c r="K44210" s="7"/>
      <c r="N44210" s="7"/>
    </row>
    <row r="44211" spans="4:14" s="1" customFormat="1">
      <c r="D44211" s="32"/>
      <c r="G44211" s="32"/>
      <c r="I44211" s="7"/>
      <c r="J44211" s="7"/>
      <c r="K44211" s="7"/>
      <c r="N44211" s="7"/>
    </row>
    <row r="44212" spans="4:14" s="1" customFormat="1">
      <c r="D44212" s="32"/>
      <c r="G44212" s="32"/>
      <c r="I44212" s="7"/>
      <c r="J44212" s="7"/>
      <c r="K44212" s="7"/>
      <c r="N44212" s="7"/>
    </row>
    <row r="44213" spans="4:14" s="1" customFormat="1">
      <c r="D44213" s="32"/>
      <c r="G44213" s="32"/>
      <c r="I44213" s="7"/>
      <c r="J44213" s="7"/>
      <c r="K44213" s="7"/>
      <c r="N44213" s="7"/>
    </row>
    <row r="44214" spans="4:14" s="1" customFormat="1">
      <c r="D44214" s="32"/>
      <c r="G44214" s="32"/>
      <c r="I44214" s="7"/>
      <c r="J44214" s="7"/>
      <c r="K44214" s="7"/>
      <c r="N44214" s="7"/>
    </row>
    <row r="44215" spans="4:14" s="1" customFormat="1">
      <c r="D44215" s="32"/>
      <c r="G44215" s="32"/>
      <c r="I44215" s="7"/>
      <c r="J44215" s="7"/>
      <c r="K44215" s="7"/>
      <c r="N44215" s="7"/>
    </row>
    <row r="44216" spans="4:14" s="1" customFormat="1">
      <c r="D44216" s="32"/>
      <c r="G44216" s="32"/>
      <c r="I44216" s="7"/>
      <c r="J44216" s="7"/>
      <c r="K44216" s="7"/>
      <c r="N44216" s="7"/>
    </row>
    <row r="44217" spans="4:14" s="1" customFormat="1">
      <c r="D44217" s="32"/>
      <c r="G44217" s="32"/>
      <c r="I44217" s="7"/>
      <c r="J44217" s="7"/>
      <c r="K44217" s="7"/>
      <c r="N44217" s="7"/>
    </row>
    <row r="44218" spans="4:14" s="1" customFormat="1">
      <c r="D44218" s="32"/>
      <c r="G44218" s="32"/>
      <c r="I44218" s="7"/>
      <c r="J44218" s="7"/>
      <c r="K44218" s="7"/>
      <c r="N44218" s="7"/>
    </row>
    <row r="44219" spans="4:14" s="1" customFormat="1">
      <c r="D44219" s="32"/>
      <c r="G44219" s="32"/>
      <c r="I44219" s="7"/>
      <c r="J44219" s="7"/>
      <c r="K44219" s="7"/>
      <c r="N44219" s="7"/>
    </row>
    <row r="44220" spans="4:14" s="1" customFormat="1">
      <c r="D44220" s="32"/>
      <c r="G44220" s="32"/>
      <c r="I44220" s="7"/>
      <c r="J44220" s="7"/>
      <c r="K44220" s="7"/>
      <c r="N44220" s="7"/>
    </row>
    <row r="44221" spans="4:14" s="1" customFormat="1">
      <c r="D44221" s="32"/>
      <c r="G44221" s="32"/>
      <c r="I44221" s="7"/>
      <c r="J44221" s="7"/>
      <c r="K44221" s="7"/>
      <c r="N44221" s="7"/>
    </row>
    <row r="44222" spans="4:14" s="1" customFormat="1">
      <c r="D44222" s="32"/>
      <c r="G44222" s="32"/>
      <c r="I44222" s="7"/>
      <c r="J44222" s="7"/>
      <c r="K44222" s="7"/>
      <c r="N44222" s="7"/>
    </row>
    <row r="44223" spans="4:14" s="1" customFormat="1">
      <c r="D44223" s="32"/>
      <c r="G44223" s="32"/>
      <c r="I44223" s="7"/>
      <c r="J44223" s="7"/>
      <c r="K44223" s="7"/>
      <c r="N44223" s="7"/>
    </row>
    <row r="44224" spans="4:14" s="1" customFormat="1">
      <c r="D44224" s="32"/>
      <c r="G44224" s="32"/>
      <c r="I44224" s="7"/>
      <c r="J44224" s="7"/>
      <c r="K44224" s="7"/>
      <c r="N44224" s="7"/>
    </row>
    <row r="44225" spans="4:14" s="1" customFormat="1">
      <c r="D44225" s="32"/>
      <c r="G44225" s="32"/>
      <c r="I44225" s="7"/>
      <c r="J44225" s="7"/>
      <c r="K44225" s="7"/>
      <c r="N44225" s="7"/>
    </row>
    <row r="44226" spans="4:14" s="1" customFormat="1">
      <c r="D44226" s="32"/>
      <c r="G44226" s="32"/>
      <c r="I44226" s="7"/>
      <c r="J44226" s="7"/>
      <c r="K44226" s="7"/>
      <c r="N44226" s="7"/>
    </row>
    <row r="44227" spans="4:14" s="1" customFormat="1">
      <c r="D44227" s="32"/>
      <c r="G44227" s="32"/>
      <c r="I44227" s="7"/>
      <c r="J44227" s="7"/>
      <c r="K44227" s="7"/>
      <c r="N44227" s="7"/>
    </row>
    <row r="44228" spans="4:14" s="1" customFormat="1">
      <c r="D44228" s="32"/>
      <c r="G44228" s="32"/>
      <c r="I44228" s="7"/>
      <c r="J44228" s="7"/>
      <c r="K44228" s="7"/>
      <c r="N44228" s="7"/>
    </row>
    <row r="44229" spans="4:14" s="1" customFormat="1">
      <c r="D44229" s="32"/>
      <c r="G44229" s="32"/>
      <c r="I44229" s="7"/>
      <c r="J44229" s="7"/>
      <c r="K44229" s="7"/>
      <c r="N44229" s="7"/>
    </row>
    <row r="44230" spans="4:14" s="1" customFormat="1">
      <c r="D44230" s="32"/>
      <c r="G44230" s="32"/>
      <c r="I44230" s="7"/>
      <c r="J44230" s="7"/>
      <c r="K44230" s="7"/>
      <c r="N44230" s="7"/>
    </row>
    <row r="44231" spans="4:14" s="1" customFormat="1">
      <c r="D44231" s="32"/>
      <c r="G44231" s="32"/>
      <c r="I44231" s="7"/>
      <c r="J44231" s="7"/>
      <c r="K44231" s="7"/>
      <c r="N44231" s="7"/>
    </row>
    <row r="44232" spans="4:14" s="1" customFormat="1">
      <c r="D44232" s="32"/>
      <c r="G44232" s="32"/>
      <c r="I44232" s="7"/>
      <c r="J44232" s="7"/>
      <c r="K44232" s="7"/>
      <c r="N44232" s="7"/>
    </row>
    <row r="44233" spans="4:14" s="1" customFormat="1">
      <c r="D44233" s="32"/>
      <c r="G44233" s="32"/>
      <c r="I44233" s="7"/>
      <c r="J44233" s="7"/>
      <c r="K44233" s="7"/>
      <c r="N44233" s="7"/>
    </row>
    <row r="44234" spans="4:14" s="1" customFormat="1">
      <c r="D44234" s="32"/>
      <c r="G44234" s="32"/>
      <c r="I44234" s="7"/>
      <c r="J44234" s="7"/>
      <c r="K44234" s="7"/>
      <c r="N44234" s="7"/>
    </row>
    <row r="44235" spans="4:14" s="1" customFormat="1">
      <c r="D44235" s="32"/>
      <c r="G44235" s="32"/>
      <c r="I44235" s="7"/>
      <c r="J44235" s="7"/>
      <c r="K44235" s="7"/>
      <c r="N44235" s="7"/>
    </row>
    <row r="44236" spans="4:14" s="1" customFormat="1">
      <c r="D44236" s="32"/>
      <c r="G44236" s="32"/>
      <c r="I44236" s="7"/>
      <c r="J44236" s="7"/>
      <c r="K44236" s="7"/>
      <c r="N44236" s="7"/>
    </row>
    <row r="44237" spans="4:14" s="1" customFormat="1">
      <c r="D44237" s="32"/>
      <c r="G44237" s="32"/>
      <c r="I44237" s="7"/>
      <c r="J44237" s="7"/>
      <c r="K44237" s="7"/>
      <c r="N44237" s="7"/>
    </row>
    <row r="44238" spans="4:14" s="1" customFormat="1">
      <c r="D44238" s="32"/>
      <c r="G44238" s="32"/>
      <c r="I44238" s="7"/>
      <c r="J44238" s="7"/>
      <c r="K44238" s="7"/>
      <c r="N44238" s="7"/>
    </row>
    <row r="44239" spans="4:14" s="1" customFormat="1">
      <c r="D44239" s="32"/>
      <c r="G44239" s="32"/>
      <c r="I44239" s="7"/>
      <c r="J44239" s="7"/>
      <c r="K44239" s="7"/>
      <c r="N44239" s="7"/>
    </row>
    <row r="44240" spans="4:14" s="1" customFormat="1">
      <c r="D44240" s="32"/>
      <c r="G44240" s="32"/>
      <c r="I44240" s="7"/>
      <c r="J44240" s="7"/>
      <c r="K44240" s="7"/>
      <c r="N44240" s="7"/>
    </row>
    <row r="44241" spans="4:14" s="1" customFormat="1">
      <c r="D44241" s="32"/>
      <c r="G44241" s="32"/>
      <c r="I44241" s="7"/>
      <c r="J44241" s="7"/>
      <c r="K44241" s="7"/>
      <c r="N44241" s="7"/>
    </row>
    <row r="44242" spans="4:14" s="1" customFormat="1">
      <c r="D44242" s="32"/>
      <c r="G44242" s="32"/>
      <c r="I44242" s="7"/>
      <c r="J44242" s="7"/>
      <c r="K44242" s="7"/>
      <c r="N44242" s="7"/>
    </row>
    <row r="44243" spans="4:14" s="1" customFormat="1">
      <c r="D44243" s="32"/>
      <c r="G44243" s="32"/>
      <c r="I44243" s="7"/>
      <c r="J44243" s="7"/>
      <c r="K44243" s="7"/>
      <c r="N44243" s="7"/>
    </row>
    <row r="44244" spans="4:14" s="1" customFormat="1">
      <c r="D44244" s="32"/>
      <c r="G44244" s="32"/>
      <c r="I44244" s="7"/>
      <c r="J44244" s="7"/>
      <c r="K44244" s="7"/>
      <c r="N44244" s="7"/>
    </row>
    <row r="44245" spans="4:14" s="1" customFormat="1">
      <c r="D44245" s="32"/>
      <c r="G44245" s="32"/>
      <c r="I44245" s="7"/>
      <c r="J44245" s="7"/>
      <c r="K44245" s="7"/>
      <c r="N44245" s="7"/>
    </row>
    <row r="44246" spans="4:14" s="1" customFormat="1">
      <c r="D44246" s="32"/>
      <c r="G44246" s="32"/>
      <c r="I44246" s="7"/>
      <c r="J44246" s="7"/>
      <c r="K44246" s="7"/>
      <c r="N44246" s="7"/>
    </row>
    <row r="44247" spans="4:14" s="1" customFormat="1">
      <c r="D44247" s="32"/>
      <c r="G44247" s="32"/>
      <c r="I44247" s="7"/>
      <c r="J44247" s="7"/>
      <c r="K44247" s="7"/>
      <c r="N44247" s="7"/>
    </row>
    <row r="44248" spans="4:14" s="1" customFormat="1">
      <c r="D44248" s="32"/>
      <c r="G44248" s="32"/>
      <c r="I44248" s="7"/>
      <c r="J44248" s="7"/>
      <c r="K44248" s="7"/>
      <c r="N44248" s="7"/>
    </row>
    <row r="44249" spans="4:14" s="1" customFormat="1">
      <c r="D44249" s="32"/>
      <c r="G44249" s="32"/>
      <c r="I44249" s="7"/>
      <c r="J44249" s="7"/>
      <c r="K44249" s="7"/>
      <c r="N44249" s="7"/>
    </row>
    <row r="44250" spans="4:14" s="1" customFormat="1">
      <c r="D44250" s="32"/>
      <c r="G44250" s="32"/>
      <c r="I44250" s="7"/>
      <c r="J44250" s="7"/>
      <c r="K44250" s="7"/>
      <c r="N44250" s="7"/>
    </row>
    <row r="44251" spans="4:14" s="1" customFormat="1">
      <c r="D44251" s="32"/>
      <c r="G44251" s="32"/>
      <c r="I44251" s="7"/>
      <c r="J44251" s="7"/>
      <c r="K44251" s="7"/>
      <c r="N44251" s="7"/>
    </row>
    <row r="44252" spans="4:14" s="1" customFormat="1">
      <c r="D44252" s="32"/>
      <c r="G44252" s="32"/>
      <c r="I44252" s="7"/>
      <c r="J44252" s="7"/>
      <c r="K44252" s="7"/>
      <c r="N44252" s="7"/>
    </row>
    <row r="44253" spans="4:14" s="1" customFormat="1">
      <c r="D44253" s="32"/>
      <c r="G44253" s="32"/>
      <c r="I44253" s="7"/>
      <c r="J44253" s="7"/>
      <c r="K44253" s="7"/>
      <c r="N44253" s="7"/>
    </row>
    <row r="44254" spans="4:14" s="1" customFormat="1">
      <c r="D44254" s="32"/>
      <c r="G44254" s="32"/>
      <c r="I44254" s="7"/>
      <c r="J44254" s="7"/>
      <c r="K44254" s="7"/>
      <c r="N44254" s="7"/>
    </row>
    <row r="44255" spans="4:14" s="1" customFormat="1">
      <c r="D44255" s="32"/>
      <c r="G44255" s="32"/>
      <c r="I44255" s="7"/>
      <c r="J44255" s="7"/>
      <c r="K44255" s="7"/>
      <c r="N44255" s="7"/>
    </row>
    <row r="44256" spans="4:14" s="1" customFormat="1">
      <c r="D44256" s="32"/>
      <c r="G44256" s="32"/>
      <c r="I44256" s="7"/>
      <c r="J44256" s="7"/>
      <c r="K44256" s="7"/>
      <c r="N44256" s="7"/>
    </row>
    <row r="44257" spans="4:14" s="1" customFormat="1">
      <c r="D44257" s="32"/>
      <c r="G44257" s="32"/>
      <c r="I44257" s="7"/>
      <c r="J44257" s="7"/>
      <c r="K44257" s="7"/>
      <c r="N44257" s="7"/>
    </row>
    <row r="44258" spans="4:14" s="1" customFormat="1">
      <c r="D44258" s="32"/>
      <c r="G44258" s="32"/>
      <c r="I44258" s="7"/>
      <c r="J44258" s="7"/>
      <c r="K44258" s="7"/>
      <c r="N44258" s="7"/>
    </row>
    <row r="44259" spans="4:14" s="1" customFormat="1">
      <c r="D44259" s="32"/>
      <c r="G44259" s="32"/>
      <c r="I44259" s="7"/>
      <c r="J44259" s="7"/>
      <c r="K44259" s="7"/>
      <c r="N44259" s="7"/>
    </row>
    <row r="44260" spans="4:14" s="1" customFormat="1">
      <c r="D44260" s="32"/>
      <c r="G44260" s="32"/>
      <c r="I44260" s="7"/>
      <c r="J44260" s="7"/>
      <c r="K44260" s="7"/>
      <c r="N44260" s="7"/>
    </row>
    <row r="44261" spans="4:14" s="1" customFormat="1">
      <c r="D44261" s="32"/>
      <c r="G44261" s="32"/>
      <c r="I44261" s="7"/>
      <c r="J44261" s="7"/>
      <c r="K44261" s="7"/>
      <c r="N44261" s="7"/>
    </row>
    <row r="44262" spans="4:14" s="1" customFormat="1">
      <c r="D44262" s="32"/>
      <c r="G44262" s="32"/>
      <c r="I44262" s="7"/>
      <c r="J44262" s="7"/>
      <c r="K44262" s="7"/>
      <c r="N44262" s="7"/>
    </row>
    <row r="44263" spans="4:14" s="1" customFormat="1">
      <c r="D44263" s="32"/>
      <c r="G44263" s="32"/>
      <c r="I44263" s="7"/>
      <c r="J44263" s="7"/>
      <c r="K44263" s="7"/>
      <c r="N44263" s="7"/>
    </row>
    <row r="44264" spans="4:14" s="1" customFormat="1">
      <c r="D44264" s="32"/>
      <c r="G44264" s="32"/>
      <c r="I44264" s="7"/>
      <c r="J44264" s="7"/>
      <c r="K44264" s="7"/>
      <c r="N44264" s="7"/>
    </row>
    <row r="44265" spans="4:14" s="1" customFormat="1">
      <c r="D44265" s="32"/>
      <c r="G44265" s="32"/>
      <c r="I44265" s="7"/>
      <c r="J44265" s="7"/>
      <c r="K44265" s="7"/>
      <c r="N44265" s="7"/>
    </row>
    <row r="44266" spans="4:14" s="1" customFormat="1">
      <c r="D44266" s="32"/>
      <c r="G44266" s="32"/>
      <c r="I44266" s="7"/>
      <c r="J44266" s="7"/>
      <c r="K44266" s="7"/>
      <c r="N44266" s="7"/>
    </row>
    <row r="44267" spans="4:14" s="1" customFormat="1">
      <c r="D44267" s="32"/>
      <c r="G44267" s="32"/>
      <c r="I44267" s="7"/>
      <c r="J44267" s="7"/>
      <c r="K44267" s="7"/>
      <c r="N44267" s="7"/>
    </row>
    <row r="44268" spans="4:14" s="1" customFormat="1">
      <c r="D44268" s="32"/>
      <c r="G44268" s="32"/>
      <c r="I44268" s="7"/>
      <c r="J44268" s="7"/>
      <c r="K44268" s="7"/>
      <c r="N44268" s="7"/>
    </row>
    <row r="44269" spans="4:14" s="1" customFormat="1">
      <c r="D44269" s="32"/>
      <c r="G44269" s="32"/>
      <c r="I44269" s="7"/>
      <c r="J44269" s="7"/>
      <c r="K44269" s="7"/>
      <c r="N44269" s="7"/>
    </row>
    <row r="44270" spans="4:14" s="1" customFormat="1">
      <c r="D44270" s="32"/>
      <c r="G44270" s="32"/>
      <c r="I44270" s="7"/>
      <c r="J44270" s="7"/>
      <c r="K44270" s="7"/>
      <c r="N44270" s="7"/>
    </row>
    <row r="44271" spans="4:14" s="1" customFormat="1">
      <c r="D44271" s="32"/>
      <c r="G44271" s="32"/>
      <c r="I44271" s="7"/>
      <c r="J44271" s="7"/>
      <c r="K44271" s="7"/>
      <c r="N44271" s="7"/>
    </row>
    <row r="44272" spans="4:14" s="1" customFormat="1">
      <c r="D44272" s="32"/>
      <c r="G44272" s="32"/>
      <c r="I44272" s="7"/>
      <c r="J44272" s="7"/>
      <c r="K44272" s="7"/>
      <c r="N44272" s="7"/>
    </row>
    <row r="44273" spans="4:14" s="1" customFormat="1">
      <c r="D44273" s="32"/>
      <c r="G44273" s="32"/>
      <c r="I44273" s="7"/>
      <c r="J44273" s="7"/>
      <c r="K44273" s="7"/>
      <c r="N44273" s="7"/>
    </row>
    <row r="44274" spans="4:14" s="1" customFormat="1">
      <c r="D44274" s="32"/>
      <c r="G44274" s="32"/>
      <c r="I44274" s="7"/>
      <c r="J44274" s="7"/>
      <c r="K44274" s="7"/>
      <c r="N44274" s="7"/>
    </row>
    <row r="44275" spans="4:14" s="1" customFormat="1">
      <c r="D44275" s="32"/>
      <c r="G44275" s="32"/>
      <c r="I44275" s="7"/>
      <c r="J44275" s="7"/>
      <c r="K44275" s="7"/>
      <c r="N44275" s="7"/>
    </row>
    <row r="44276" spans="4:14" s="1" customFormat="1">
      <c r="D44276" s="32"/>
      <c r="G44276" s="32"/>
      <c r="I44276" s="7"/>
      <c r="J44276" s="7"/>
      <c r="K44276" s="7"/>
      <c r="N44276" s="7"/>
    </row>
    <row r="44277" spans="4:14" s="1" customFormat="1">
      <c r="D44277" s="32"/>
      <c r="G44277" s="32"/>
      <c r="I44277" s="7"/>
      <c r="J44277" s="7"/>
      <c r="K44277" s="7"/>
      <c r="N44277" s="7"/>
    </row>
    <row r="44278" spans="4:14" s="1" customFormat="1">
      <c r="D44278" s="32"/>
      <c r="G44278" s="32"/>
      <c r="I44278" s="7"/>
      <c r="J44278" s="7"/>
      <c r="K44278" s="7"/>
      <c r="N44278" s="7"/>
    </row>
    <row r="44279" spans="4:14" s="1" customFormat="1">
      <c r="D44279" s="32"/>
      <c r="G44279" s="32"/>
      <c r="I44279" s="7"/>
      <c r="J44279" s="7"/>
      <c r="K44279" s="7"/>
      <c r="N44279" s="7"/>
    </row>
    <row r="44280" spans="4:14" s="1" customFormat="1">
      <c r="D44280" s="32"/>
      <c r="G44280" s="32"/>
      <c r="I44280" s="7"/>
      <c r="J44280" s="7"/>
      <c r="K44280" s="7"/>
      <c r="N44280" s="7"/>
    </row>
    <row r="44281" spans="4:14" s="1" customFormat="1">
      <c r="D44281" s="32"/>
      <c r="G44281" s="32"/>
      <c r="I44281" s="7"/>
      <c r="J44281" s="7"/>
      <c r="K44281" s="7"/>
      <c r="N44281" s="7"/>
    </row>
    <row r="44282" spans="4:14" s="1" customFormat="1">
      <c r="D44282" s="32"/>
      <c r="G44282" s="32"/>
      <c r="I44282" s="7"/>
      <c r="J44282" s="7"/>
      <c r="K44282" s="7"/>
      <c r="N44282" s="7"/>
    </row>
    <row r="44283" spans="4:14" s="1" customFormat="1">
      <c r="D44283" s="32"/>
      <c r="G44283" s="32"/>
      <c r="I44283" s="7"/>
      <c r="J44283" s="7"/>
      <c r="K44283" s="7"/>
      <c r="N44283" s="7"/>
    </row>
    <row r="44284" spans="4:14" s="1" customFormat="1">
      <c r="D44284" s="32"/>
      <c r="G44284" s="32"/>
      <c r="I44284" s="7"/>
      <c r="J44284" s="7"/>
      <c r="K44284" s="7"/>
      <c r="N44284" s="7"/>
    </row>
    <row r="44285" spans="4:14" s="1" customFormat="1">
      <c r="D44285" s="32"/>
      <c r="G44285" s="32"/>
      <c r="I44285" s="7"/>
      <c r="J44285" s="7"/>
      <c r="K44285" s="7"/>
      <c r="N44285" s="7"/>
    </row>
    <row r="44286" spans="4:14" s="1" customFormat="1">
      <c r="D44286" s="32"/>
      <c r="G44286" s="32"/>
      <c r="I44286" s="7"/>
      <c r="J44286" s="7"/>
      <c r="K44286" s="7"/>
      <c r="N44286" s="7"/>
    </row>
    <row r="44287" spans="4:14" s="1" customFormat="1">
      <c r="D44287" s="32"/>
      <c r="G44287" s="32"/>
      <c r="I44287" s="7"/>
      <c r="J44287" s="7"/>
      <c r="K44287" s="7"/>
      <c r="N44287" s="7"/>
    </row>
    <row r="44288" spans="4:14" s="1" customFormat="1">
      <c r="D44288" s="32"/>
      <c r="G44288" s="32"/>
      <c r="I44288" s="7"/>
      <c r="J44288" s="7"/>
      <c r="K44288" s="7"/>
      <c r="N44288" s="7"/>
    </row>
    <row r="44289" spans="4:14" s="1" customFormat="1">
      <c r="D44289" s="32"/>
      <c r="G44289" s="32"/>
      <c r="I44289" s="7"/>
      <c r="J44289" s="7"/>
      <c r="K44289" s="7"/>
      <c r="N44289" s="7"/>
    </row>
    <row r="44290" spans="4:14" s="1" customFormat="1">
      <c r="D44290" s="32"/>
      <c r="G44290" s="32"/>
      <c r="I44290" s="7"/>
      <c r="J44290" s="7"/>
      <c r="K44290" s="7"/>
      <c r="N44290" s="7"/>
    </row>
    <row r="44291" spans="4:14" s="1" customFormat="1">
      <c r="D44291" s="32"/>
      <c r="G44291" s="32"/>
      <c r="I44291" s="7"/>
      <c r="J44291" s="7"/>
      <c r="K44291" s="7"/>
      <c r="N44291" s="7"/>
    </row>
    <row r="44292" spans="4:14" s="1" customFormat="1">
      <c r="D44292" s="32"/>
      <c r="G44292" s="32"/>
      <c r="I44292" s="7"/>
      <c r="J44292" s="7"/>
      <c r="K44292" s="7"/>
      <c r="N44292" s="7"/>
    </row>
    <row r="44293" spans="4:14" s="1" customFormat="1">
      <c r="D44293" s="32"/>
      <c r="G44293" s="32"/>
      <c r="I44293" s="7"/>
      <c r="J44293" s="7"/>
      <c r="K44293" s="7"/>
      <c r="N44293" s="7"/>
    </row>
    <row r="44294" spans="4:14" s="1" customFormat="1">
      <c r="D44294" s="32"/>
      <c r="G44294" s="32"/>
      <c r="I44294" s="7"/>
      <c r="J44294" s="7"/>
      <c r="K44294" s="7"/>
      <c r="N44294" s="7"/>
    </row>
    <row r="44295" spans="4:14" s="1" customFormat="1">
      <c r="D44295" s="32"/>
      <c r="G44295" s="32"/>
      <c r="I44295" s="7"/>
      <c r="J44295" s="7"/>
      <c r="K44295" s="7"/>
      <c r="N44295" s="7"/>
    </row>
    <row r="44296" spans="4:14" s="1" customFormat="1">
      <c r="D44296" s="32"/>
      <c r="G44296" s="32"/>
      <c r="I44296" s="7"/>
      <c r="J44296" s="7"/>
      <c r="K44296" s="7"/>
      <c r="N44296" s="7"/>
    </row>
    <row r="44297" spans="4:14" s="1" customFormat="1">
      <c r="D44297" s="32"/>
      <c r="G44297" s="32"/>
      <c r="I44297" s="7"/>
      <c r="J44297" s="7"/>
      <c r="K44297" s="7"/>
      <c r="N44297" s="7"/>
    </row>
    <row r="44298" spans="4:14" s="1" customFormat="1">
      <c r="D44298" s="32"/>
      <c r="G44298" s="32"/>
      <c r="I44298" s="7"/>
      <c r="J44298" s="7"/>
      <c r="K44298" s="7"/>
      <c r="N44298" s="7"/>
    </row>
    <row r="44299" spans="4:14" s="1" customFormat="1">
      <c r="D44299" s="32"/>
      <c r="G44299" s="32"/>
      <c r="I44299" s="7"/>
      <c r="J44299" s="7"/>
      <c r="K44299" s="7"/>
      <c r="N44299" s="7"/>
    </row>
    <row r="44300" spans="4:14" s="1" customFormat="1">
      <c r="D44300" s="32"/>
      <c r="G44300" s="32"/>
      <c r="I44300" s="7"/>
      <c r="J44300" s="7"/>
      <c r="K44300" s="7"/>
      <c r="N44300" s="7"/>
    </row>
    <row r="44301" spans="4:14" s="1" customFormat="1">
      <c r="D44301" s="32"/>
      <c r="G44301" s="32"/>
      <c r="I44301" s="7"/>
      <c r="J44301" s="7"/>
      <c r="K44301" s="7"/>
      <c r="N44301" s="7"/>
    </row>
    <row r="44302" spans="4:14" s="1" customFormat="1">
      <c r="D44302" s="32"/>
      <c r="G44302" s="32"/>
      <c r="I44302" s="7"/>
      <c r="J44302" s="7"/>
      <c r="K44302" s="7"/>
      <c r="N44302" s="7"/>
    </row>
    <row r="44303" spans="4:14" s="1" customFormat="1">
      <c r="D44303" s="32"/>
      <c r="G44303" s="32"/>
      <c r="I44303" s="7"/>
      <c r="J44303" s="7"/>
      <c r="K44303" s="7"/>
      <c r="N44303" s="7"/>
    </row>
    <row r="44304" spans="4:14" s="1" customFormat="1">
      <c r="D44304" s="32"/>
      <c r="G44304" s="32"/>
      <c r="I44304" s="7"/>
      <c r="J44304" s="7"/>
      <c r="K44304" s="7"/>
      <c r="N44304" s="7"/>
    </row>
    <row r="44305" spans="4:14" s="1" customFormat="1">
      <c r="D44305" s="32"/>
      <c r="G44305" s="32"/>
      <c r="I44305" s="7"/>
      <c r="J44305" s="7"/>
      <c r="K44305" s="7"/>
      <c r="N44305" s="7"/>
    </row>
    <row r="44306" spans="4:14" s="1" customFormat="1">
      <c r="D44306" s="32"/>
      <c r="G44306" s="32"/>
      <c r="I44306" s="7"/>
      <c r="J44306" s="7"/>
      <c r="K44306" s="7"/>
      <c r="N44306" s="7"/>
    </row>
    <row r="44307" spans="4:14" s="1" customFormat="1">
      <c r="D44307" s="32"/>
      <c r="G44307" s="32"/>
      <c r="I44307" s="7"/>
      <c r="J44307" s="7"/>
      <c r="K44307" s="7"/>
      <c r="N44307" s="7"/>
    </row>
    <row r="44308" spans="4:14" s="1" customFormat="1">
      <c r="D44308" s="32"/>
      <c r="G44308" s="32"/>
      <c r="I44308" s="7"/>
      <c r="J44308" s="7"/>
      <c r="K44308" s="7"/>
      <c r="N44308" s="7"/>
    </row>
    <row r="44309" spans="4:14" s="1" customFormat="1">
      <c r="D44309" s="32"/>
      <c r="G44309" s="32"/>
      <c r="I44309" s="7"/>
      <c r="J44309" s="7"/>
      <c r="K44309" s="7"/>
      <c r="N44309" s="7"/>
    </row>
    <row r="44310" spans="4:14" s="1" customFormat="1">
      <c r="D44310" s="32"/>
      <c r="G44310" s="32"/>
      <c r="I44310" s="7"/>
      <c r="J44310" s="7"/>
      <c r="K44310" s="7"/>
      <c r="N44310" s="7"/>
    </row>
    <row r="44311" spans="4:14" s="1" customFormat="1">
      <c r="D44311" s="32"/>
      <c r="G44311" s="32"/>
      <c r="I44311" s="7"/>
      <c r="J44311" s="7"/>
      <c r="K44311" s="7"/>
      <c r="N44311" s="7"/>
    </row>
    <row r="44312" spans="4:14" s="1" customFormat="1">
      <c r="D44312" s="32"/>
      <c r="G44312" s="32"/>
      <c r="I44312" s="7"/>
      <c r="J44312" s="7"/>
      <c r="K44312" s="7"/>
      <c r="N44312" s="7"/>
    </row>
    <row r="44313" spans="4:14" s="1" customFormat="1">
      <c r="D44313" s="32"/>
      <c r="G44313" s="32"/>
      <c r="I44313" s="7"/>
      <c r="J44313" s="7"/>
      <c r="K44313" s="7"/>
      <c r="N44313" s="7"/>
    </row>
    <row r="44314" spans="4:14" s="1" customFormat="1">
      <c r="D44314" s="32"/>
      <c r="G44314" s="32"/>
      <c r="I44314" s="7"/>
      <c r="J44314" s="7"/>
      <c r="K44314" s="7"/>
      <c r="N44314" s="7"/>
    </row>
    <row r="44315" spans="4:14" s="1" customFormat="1">
      <c r="D44315" s="32"/>
      <c r="G44315" s="32"/>
      <c r="I44315" s="7"/>
      <c r="J44315" s="7"/>
      <c r="K44315" s="7"/>
      <c r="N44315" s="7"/>
    </row>
    <row r="44316" spans="4:14" s="1" customFormat="1">
      <c r="D44316" s="32"/>
      <c r="G44316" s="32"/>
      <c r="I44316" s="7"/>
      <c r="J44316" s="7"/>
      <c r="K44316" s="7"/>
      <c r="N44316" s="7"/>
    </row>
    <row r="44317" spans="4:14" s="1" customFormat="1">
      <c r="D44317" s="32"/>
      <c r="G44317" s="32"/>
      <c r="I44317" s="7"/>
      <c r="J44317" s="7"/>
      <c r="K44317" s="7"/>
      <c r="N44317" s="7"/>
    </row>
    <row r="44318" spans="4:14" s="1" customFormat="1">
      <c r="D44318" s="32"/>
      <c r="G44318" s="32"/>
      <c r="I44318" s="7"/>
      <c r="J44318" s="7"/>
      <c r="K44318" s="7"/>
      <c r="N44318" s="7"/>
    </row>
    <row r="44319" spans="4:14" s="1" customFormat="1">
      <c r="D44319" s="32"/>
      <c r="G44319" s="32"/>
      <c r="I44319" s="7"/>
      <c r="J44319" s="7"/>
      <c r="K44319" s="7"/>
      <c r="N44319" s="7"/>
    </row>
    <row r="44320" spans="4:14" s="1" customFormat="1">
      <c r="D44320" s="32"/>
      <c r="G44320" s="32"/>
      <c r="I44320" s="7"/>
      <c r="J44320" s="7"/>
      <c r="K44320" s="7"/>
      <c r="N44320" s="7"/>
    </row>
    <row r="44321" spans="4:14" s="1" customFormat="1">
      <c r="D44321" s="32"/>
      <c r="G44321" s="32"/>
      <c r="I44321" s="7"/>
      <c r="J44321" s="7"/>
      <c r="K44321" s="7"/>
      <c r="N44321" s="7"/>
    </row>
    <row r="44322" spans="4:14" s="1" customFormat="1">
      <c r="D44322" s="32"/>
      <c r="G44322" s="32"/>
      <c r="I44322" s="7"/>
      <c r="J44322" s="7"/>
      <c r="K44322" s="7"/>
      <c r="N44322" s="7"/>
    </row>
    <row r="44323" spans="4:14" s="1" customFormat="1">
      <c r="D44323" s="32"/>
      <c r="G44323" s="32"/>
      <c r="I44323" s="7"/>
      <c r="J44323" s="7"/>
      <c r="K44323" s="7"/>
      <c r="N44323" s="7"/>
    </row>
    <row r="44324" spans="4:14" s="1" customFormat="1">
      <c r="D44324" s="32"/>
      <c r="G44324" s="32"/>
      <c r="I44324" s="7"/>
      <c r="J44324" s="7"/>
      <c r="K44324" s="7"/>
      <c r="N44324" s="7"/>
    </row>
    <row r="44325" spans="4:14" s="1" customFormat="1">
      <c r="D44325" s="32"/>
      <c r="G44325" s="32"/>
      <c r="I44325" s="7"/>
      <c r="J44325" s="7"/>
      <c r="K44325" s="7"/>
      <c r="N44325" s="7"/>
    </row>
    <row r="44326" spans="4:14" s="1" customFormat="1">
      <c r="D44326" s="32"/>
      <c r="G44326" s="32"/>
      <c r="I44326" s="7"/>
      <c r="J44326" s="7"/>
      <c r="K44326" s="7"/>
      <c r="N44326" s="7"/>
    </row>
    <row r="44327" spans="4:14" s="1" customFormat="1">
      <c r="D44327" s="32"/>
      <c r="G44327" s="32"/>
      <c r="I44327" s="7"/>
      <c r="J44327" s="7"/>
      <c r="K44327" s="7"/>
      <c r="N44327" s="7"/>
    </row>
    <row r="44328" spans="4:14" s="1" customFormat="1">
      <c r="D44328" s="32"/>
      <c r="G44328" s="32"/>
      <c r="I44328" s="7"/>
      <c r="J44328" s="7"/>
      <c r="K44328" s="7"/>
      <c r="N44328" s="7"/>
    </row>
    <row r="44329" spans="4:14" s="1" customFormat="1">
      <c r="D44329" s="32"/>
      <c r="G44329" s="32"/>
      <c r="I44329" s="7"/>
      <c r="J44329" s="7"/>
      <c r="K44329" s="7"/>
      <c r="N44329" s="7"/>
    </row>
    <row r="44330" spans="4:14" s="1" customFormat="1">
      <c r="D44330" s="32"/>
      <c r="G44330" s="32"/>
      <c r="I44330" s="7"/>
      <c r="J44330" s="7"/>
      <c r="K44330" s="7"/>
      <c r="N44330" s="7"/>
    </row>
    <row r="44331" spans="4:14" s="1" customFormat="1">
      <c r="D44331" s="32"/>
      <c r="G44331" s="32"/>
      <c r="I44331" s="7"/>
      <c r="J44331" s="7"/>
      <c r="K44331" s="7"/>
      <c r="N44331" s="7"/>
    </row>
    <row r="44332" spans="4:14" s="1" customFormat="1">
      <c r="D44332" s="32"/>
      <c r="G44332" s="32"/>
      <c r="I44332" s="7"/>
      <c r="J44332" s="7"/>
      <c r="K44332" s="7"/>
      <c r="N44332" s="7"/>
    </row>
    <row r="44333" spans="4:14" s="1" customFormat="1">
      <c r="D44333" s="32"/>
      <c r="G44333" s="32"/>
      <c r="I44333" s="7"/>
      <c r="J44333" s="7"/>
      <c r="K44333" s="7"/>
      <c r="N44333" s="7"/>
    </row>
    <row r="44334" spans="4:14" s="1" customFormat="1">
      <c r="D44334" s="32"/>
      <c r="G44334" s="32"/>
      <c r="I44334" s="7"/>
      <c r="J44334" s="7"/>
      <c r="K44334" s="7"/>
      <c r="N44334" s="7"/>
    </row>
    <row r="44335" spans="4:14" s="1" customFormat="1">
      <c r="D44335" s="32"/>
      <c r="G44335" s="32"/>
      <c r="I44335" s="7"/>
      <c r="J44335" s="7"/>
      <c r="K44335" s="7"/>
      <c r="N44335" s="7"/>
    </row>
    <row r="44336" spans="4:14" s="1" customFormat="1">
      <c r="D44336" s="32"/>
      <c r="G44336" s="32"/>
      <c r="I44336" s="7"/>
      <c r="J44336" s="7"/>
      <c r="K44336" s="7"/>
      <c r="N44336" s="7"/>
    </row>
    <row r="44337" spans="4:14" s="1" customFormat="1">
      <c r="D44337" s="32"/>
      <c r="G44337" s="32"/>
      <c r="I44337" s="7"/>
      <c r="J44337" s="7"/>
      <c r="K44337" s="7"/>
      <c r="N44337" s="7"/>
    </row>
    <row r="44338" spans="4:14" s="1" customFormat="1">
      <c r="D44338" s="32"/>
      <c r="G44338" s="32"/>
      <c r="I44338" s="7"/>
      <c r="J44338" s="7"/>
      <c r="K44338" s="7"/>
      <c r="N44338" s="7"/>
    </row>
    <row r="44339" spans="4:14" s="1" customFormat="1">
      <c r="D44339" s="32"/>
      <c r="G44339" s="32"/>
      <c r="I44339" s="7"/>
      <c r="J44339" s="7"/>
      <c r="K44339" s="7"/>
      <c r="N44339" s="7"/>
    </row>
    <row r="44340" spans="4:14" s="1" customFormat="1">
      <c r="D44340" s="32"/>
      <c r="G44340" s="32"/>
      <c r="I44340" s="7"/>
      <c r="J44340" s="7"/>
      <c r="K44340" s="7"/>
      <c r="N44340" s="7"/>
    </row>
    <row r="44341" spans="4:14" s="1" customFormat="1">
      <c r="D44341" s="32"/>
      <c r="G44341" s="32"/>
      <c r="I44341" s="7"/>
      <c r="J44341" s="7"/>
      <c r="K44341" s="7"/>
      <c r="N44341" s="7"/>
    </row>
    <row r="44342" spans="4:14" s="1" customFormat="1">
      <c r="D44342" s="32"/>
      <c r="G44342" s="32"/>
      <c r="I44342" s="7"/>
      <c r="J44342" s="7"/>
      <c r="K44342" s="7"/>
      <c r="N44342" s="7"/>
    </row>
    <row r="44343" spans="4:14" s="1" customFormat="1">
      <c r="D44343" s="32"/>
      <c r="G44343" s="32"/>
      <c r="I44343" s="7"/>
      <c r="J44343" s="7"/>
      <c r="K44343" s="7"/>
      <c r="N44343" s="7"/>
    </row>
    <row r="44344" spans="4:14" s="1" customFormat="1">
      <c r="D44344" s="32"/>
      <c r="G44344" s="32"/>
      <c r="I44344" s="7"/>
      <c r="J44344" s="7"/>
      <c r="K44344" s="7"/>
      <c r="N44344" s="7"/>
    </row>
    <row r="44345" spans="4:14" s="1" customFormat="1">
      <c r="D44345" s="32"/>
      <c r="G44345" s="32"/>
      <c r="I44345" s="7"/>
      <c r="J44345" s="7"/>
      <c r="K44345" s="7"/>
      <c r="N44345" s="7"/>
    </row>
    <row r="44346" spans="4:14" s="1" customFormat="1">
      <c r="D44346" s="32"/>
      <c r="G44346" s="32"/>
      <c r="I44346" s="7"/>
      <c r="J44346" s="7"/>
      <c r="K44346" s="7"/>
      <c r="N44346" s="7"/>
    </row>
    <row r="44347" spans="4:14" s="1" customFormat="1">
      <c r="D44347" s="32"/>
      <c r="G44347" s="32"/>
      <c r="I44347" s="7"/>
      <c r="J44347" s="7"/>
      <c r="K44347" s="7"/>
      <c r="N44347" s="7"/>
    </row>
    <row r="44348" spans="4:14" s="1" customFormat="1">
      <c r="D44348" s="32"/>
      <c r="G44348" s="32"/>
      <c r="I44348" s="7"/>
      <c r="J44348" s="7"/>
      <c r="K44348" s="7"/>
      <c r="N44348" s="7"/>
    </row>
    <row r="44349" spans="4:14" s="1" customFormat="1">
      <c r="D44349" s="32"/>
      <c r="G44349" s="32"/>
      <c r="I44349" s="7"/>
      <c r="J44349" s="7"/>
      <c r="K44349" s="7"/>
      <c r="N44349" s="7"/>
    </row>
    <row r="44350" spans="4:14" s="1" customFormat="1">
      <c r="D44350" s="32"/>
      <c r="G44350" s="32"/>
      <c r="I44350" s="7"/>
      <c r="J44350" s="7"/>
      <c r="K44350" s="7"/>
      <c r="N44350" s="7"/>
    </row>
    <row r="44351" spans="4:14" s="1" customFormat="1">
      <c r="D44351" s="32"/>
      <c r="G44351" s="32"/>
      <c r="I44351" s="7"/>
      <c r="J44351" s="7"/>
      <c r="K44351" s="7"/>
      <c r="N44351" s="7"/>
    </row>
    <row r="44352" spans="4:14" s="1" customFormat="1">
      <c r="D44352" s="32"/>
      <c r="G44352" s="32"/>
      <c r="I44352" s="7"/>
      <c r="J44352" s="7"/>
      <c r="K44352" s="7"/>
      <c r="N44352" s="7"/>
    </row>
    <row r="44353" spans="4:14" s="1" customFormat="1">
      <c r="D44353" s="32"/>
      <c r="G44353" s="32"/>
      <c r="I44353" s="7"/>
      <c r="J44353" s="7"/>
      <c r="K44353" s="7"/>
      <c r="N44353" s="7"/>
    </row>
    <row r="44354" spans="4:14" s="1" customFormat="1">
      <c r="D44354" s="32"/>
      <c r="G44354" s="32"/>
      <c r="I44354" s="7"/>
      <c r="J44354" s="7"/>
      <c r="K44354" s="7"/>
      <c r="N44354" s="7"/>
    </row>
    <row r="44355" spans="4:14" s="1" customFormat="1">
      <c r="D44355" s="32"/>
      <c r="G44355" s="32"/>
      <c r="I44355" s="7"/>
      <c r="J44355" s="7"/>
      <c r="K44355" s="7"/>
      <c r="N44355" s="7"/>
    </row>
    <row r="44356" spans="4:14" s="1" customFormat="1">
      <c r="D44356" s="32"/>
      <c r="G44356" s="32"/>
      <c r="I44356" s="7"/>
      <c r="J44356" s="7"/>
      <c r="K44356" s="7"/>
      <c r="N44356" s="7"/>
    </row>
    <row r="44357" spans="4:14" s="1" customFormat="1">
      <c r="D44357" s="32"/>
      <c r="G44357" s="32"/>
      <c r="I44357" s="7"/>
      <c r="J44357" s="7"/>
      <c r="K44357" s="7"/>
      <c r="N44357" s="7"/>
    </row>
    <row r="44358" spans="4:14" s="1" customFormat="1">
      <c r="D44358" s="32"/>
      <c r="G44358" s="32"/>
      <c r="I44358" s="7"/>
      <c r="J44358" s="7"/>
      <c r="K44358" s="7"/>
      <c r="N44358" s="7"/>
    </row>
    <row r="44359" spans="4:14" s="1" customFormat="1">
      <c r="D44359" s="32"/>
      <c r="G44359" s="32"/>
      <c r="I44359" s="7"/>
      <c r="J44359" s="7"/>
      <c r="K44359" s="7"/>
      <c r="N44359" s="7"/>
    </row>
    <row r="44360" spans="4:14" s="1" customFormat="1">
      <c r="D44360" s="32"/>
      <c r="G44360" s="32"/>
      <c r="I44360" s="7"/>
      <c r="J44360" s="7"/>
      <c r="K44360" s="7"/>
      <c r="N44360" s="7"/>
    </row>
    <row r="44361" spans="4:14" s="1" customFormat="1">
      <c r="D44361" s="32"/>
      <c r="G44361" s="32"/>
      <c r="I44361" s="7"/>
      <c r="J44361" s="7"/>
      <c r="K44361" s="7"/>
      <c r="N44361" s="7"/>
    </row>
    <row r="44362" spans="4:14" s="1" customFormat="1">
      <c r="D44362" s="32"/>
      <c r="G44362" s="32"/>
      <c r="I44362" s="7"/>
      <c r="J44362" s="7"/>
      <c r="K44362" s="7"/>
      <c r="N44362" s="7"/>
    </row>
    <row r="44363" spans="4:14" s="1" customFormat="1">
      <c r="D44363" s="32"/>
      <c r="G44363" s="32"/>
      <c r="I44363" s="7"/>
      <c r="J44363" s="7"/>
      <c r="K44363" s="7"/>
      <c r="N44363" s="7"/>
    </row>
    <row r="44364" spans="4:14" s="1" customFormat="1">
      <c r="D44364" s="32"/>
      <c r="G44364" s="32"/>
      <c r="I44364" s="7"/>
      <c r="J44364" s="7"/>
      <c r="K44364" s="7"/>
      <c r="N44364" s="7"/>
    </row>
    <row r="44365" spans="4:14" s="1" customFormat="1">
      <c r="D44365" s="32"/>
      <c r="G44365" s="32"/>
      <c r="I44365" s="7"/>
      <c r="J44365" s="7"/>
      <c r="K44365" s="7"/>
      <c r="N44365" s="7"/>
    </row>
    <row r="44366" spans="4:14" s="1" customFormat="1">
      <c r="D44366" s="32"/>
      <c r="G44366" s="32"/>
      <c r="I44366" s="7"/>
      <c r="J44366" s="7"/>
      <c r="K44366" s="7"/>
      <c r="N44366" s="7"/>
    </row>
    <row r="44367" spans="4:14" s="1" customFormat="1">
      <c r="D44367" s="32"/>
      <c r="G44367" s="32"/>
      <c r="I44367" s="7"/>
      <c r="J44367" s="7"/>
      <c r="K44367" s="7"/>
      <c r="N44367" s="7"/>
    </row>
    <row r="44368" spans="4:14" s="1" customFormat="1">
      <c r="D44368" s="32"/>
      <c r="G44368" s="32"/>
      <c r="I44368" s="7"/>
      <c r="J44368" s="7"/>
      <c r="K44368" s="7"/>
      <c r="N44368" s="7"/>
    </row>
    <row r="44369" spans="4:14" s="1" customFormat="1">
      <c r="D44369" s="32"/>
      <c r="G44369" s="32"/>
      <c r="I44369" s="7"/>
      <c r="J44369" s="7"/>
      <c r="K44369" s="7"/>
      <c r="N44369" s="7"/>
    </row>
    <row r="44370" spans="4:14" s="1" customFormat="1">
      <c r="D44370" s="32"/>
      <c r="G44370" s="32"/>
      <c r="I44370" s="7"/>
      <c r="J44370" s="7"/>
      <c r="K44370" s="7"/>
      <c r="N44370" s="7"/>
    </row>
    <row r="44371" spans="4:14" s="1" customFormat="1">
      <c r="D44371" s="32"/>
      <c r="G44371" s="32"/>
      <c r="I44371" s="7"/>
      <c r="J44371" s="7"/>
      <c r="K44371" s="7"/>
      <c r="N44371" s="7"/>
    </row>
    <row r="44372" spans="4:14" s="1" customFormat="1">
      <c r="D44372" s="32"/>
      <c r="G44372" s="32"/>
      <c r="I44372" s="7"/>
      <c r="J44372" s="7"/>
      <c r="K44372" s="7"/>
      <c r="N44372" s="7"/>
    </row>
    <row r="44373" spans="4:14" s="1" customFormat="1">
      <c r="D44373" s="32"/>
      <c r="G44373" s="32"/>
      <c r="I44373" s="7"/>
      <c r="J44373" s="7"/>
      <c r="K44373" s="7"/>
      <c r="N44373" s="7"/>
    </row>
    <row r="44374" spans="4:14" s="1" customFormat="1">
      <c r="D44374" s="32"/>
      <c r="G44374" s="32"/>
      <c r="I44374" s="7"/>
      <c r="J44374" s="7"/>
      <c r="K44374" s="7"/>
      <c r="N44374" s="7"/>
    </row>
    <row r="44375" spans="4:14" s="1" customFormat="1">
      <c r="D44375" s="32"/>
      <c r="G44375" s="32"/>
      <c r="I44375" s="7"/>
      <c r="J44375" s="7"/>
      <c r="K44375" s="7"/>
      <c r="N44375" s="7"/>
    </row>
    <row r="44376" spans="4:14" s="1" customFormat="1">
      <c r="D44376" s="32"/>
      <c r="G44376" s="32"/>
      <c r="I44376" s="7"/>
      <c r="J44376" s="7"/>
      <c r="K44376" s="7"/>
      <c r="N44376" s="7"/>
    </row>
    <row r="44377" spans="4:14" s="1" customFormat="1">
      <c r="D44377" s="32"/>
      <c r="G44377" s="32"/>
      <c r="I44377" s="7"/>
      <c r="J44377" s="7"/>
      <c r="K44377" s="7"/>
      <c r="N44377" s="7"/>
    </row>
    <row r="44378" spans="4:14" s="1" customFormat="1">
      <c r="D44378" s="32"/>
      <c r="G44378" s="32"/>
      <c r="I44378" s="7"/>
      <c r="J44378" s="7"/>
      <c r="K44378" s="7"/>
      <c r="N44378" s="7"/>
    </row>
    <row r="44379" spans="4:14" s="1" customFormat="1">
      <c r="D44379" s="32"/>
      <c r="G44379" s="32"/>
      <c r="I44379" s="7"/>
      <c r="J44379" s="7"/>
      <c r="K44379" s="7"/>
      <c r="N44379" s="7"/>
    </row>
    <row r="44380" spans="4:14" s="1" customFormat="1">
      <c r="D44380" s="32"/>
      <c r="G44380" s="32"/>
      <c r="I44380" s="7"/>
      <c r="J44380" s="7"/>
      <c r="K44380" s="7"/>
      <c r="N44380" s="7"/>
    </row>
    <row r="44381" spans="4:14" s="1" customFormat="1">
      <c r="D44381" s="32"/>
      <c r="G44381" s="32"/>
      <c r="I44381" s="7"/>
      <c r="J44381" s="7"/>
      <c r="K44381" s="7"/>
      <c r="N44381" s="7"/>
    </row>
    <row r="44382" spans="4:14" s="1" customFormat="1">
      <c r="D44382" s="32"/>
      <c r="G44382" s="32"/>
      <c r="I44382" s="7"/>
      <c r="J44382" s="7"/>
      <c r="K44382" s="7"/>
      <c r="N44382" s="7"/>
    </row>
    <row r="44383" spans="4:14" s="1" customFormat="1">
      <c r="D44383" s="32"/>
      <c r="G44383" s="32"/>
      <c r="I44383" s="7"/>
      <c r="J44383" s="7"/>
      <c r="K44383" s="7"/>
      <c r="N44383" s="7"/>
    </row>
    <row r="44384" spans="4:14" s="1" customFormat="1">
      <c r="D44384" s="32"/>
      <c r="G44384" s="32"/>
      <c r="I44384" s="7"/>
      <c r="J44384" s="7"/>
      <c r="K44384" s="7"/>
      <c r="N44384" s="7"/>
    </row>
    <row r="44385" spans="4:14" s="1" customFormat="1">
      <c r="D44385" s="32"/>
      <c r="G44385" s="32"/>
      <c r="I44385" s="7"/>
      <c r="J44385" s="7"/>
      <c r="K44385" s="7"/>
      <c r="N44385" s="7"/>
    </row>
    <row r="44386" spans="4:14" s="1" customFormat="1">
      <c r="D44386" s="32"/>
      <c r="G44386" s="32"/>
      <c r="I44386" s="7"/>
      <c r="J44386" s="7"/>
      <c r="K44386" s="7"/>
      <c r="N44386" s="7"/>
    </row>
    <row r="44387" spans="4:14" s="1" customFormat="1">
      <c r="D44387" s="32"/>
      <c r="G44387" s="32"/>
      <c r="I44387" s="7"/>
      <c r="J44387" s="7"/>
      <c r="K44387" s="7"/>
      <c r="N44387" s="7"/>
    </row>
    <row r="44388" spans="4:14" s="1" customFormat="1">
      <c r="D44388" s="32"/>
      <c r="G44388" s="32"/>
      <c r="I44388" s="7"/>
      <c r="J44388" s="7"/>
      <c r="K44388" s="7"/>
      <c r="N44388" s="7"/>
    </row>
    <row r="44389" spans="4:14" s="1" customFormat="1">
      <c r="D44389" s="32"/>
      <c r="G44389" s="32"/>
      <c r="I44389" s="7"/>
      <c r="J44389" s="7"/>
      <c r="K44389" s="7"/>
      <c r="N44389" s="7"/>
    </row>
    <row r="44390" spans="4:14" s="1" customFormat="1">
      <c r="D44390" s="32"/>
      <c r="G44390" s="32"/>
      <c r="I44390" s="7"/>
      <c r="J44390" s="7"/>
      <c r="K44390" s="7"/>
      <c r="N44390" s="7"/>
    </row>
    <row r="44391" spans="4:14" s="1" customFormat="1">
      <c r="D44391" s="32"/>
      <c r="G44391" s="32"/>
      <c r="I44391" s="7"/>
      <c r="J44391" s="7"/>
      <c r="K44391" s="7"/>
      <c r="N44391" s="7"/>
    </row>
    <row r="44392" spans="4:14" s="1" customFormat="1">
      <c r="D44392" s="32"/>
      <c r="G44392" s="32"/>
      <c r="I44392" s="7"/>
      <c r="J44392" s="7"/>
      <c r="K44392" s="7"/>
      <c r="N44392" s="7"/>
    </row>
    <row r="44393" spans="4:14" s="1" customFormat="1">
      <c r="D44393" s="32"/>
      <c r="G44393" s="32"/>
      <c r="I44393" s="7"/>
      <c r="J44393" s="7"/>
      <c r="K44393" s="7"/>
      <c r="N44393" s="7"/>
    </row>
    <row r="44394" spans="4:14" s="1" customFormat="1">
      <c r="D44394" s="32"/>
      <c r="G44394" s="32"/>
      <c r="I44394" s="7"/>
      <c r="J44394" s="7"/>
      <c r="K44394" s="7"/>
      <c r="N44394" s="7"/>
    </row>
    <row r="44395" spans="4:14" s="1" customFormat="1">
      <c r="D44395" s="32"/>
      <c r="G44395" s="32"/>
      <c r="I44395" s="7"/>
      <c r="J44395" s="7"/>
      <c r="K44395" s="7"/>
      <c r="N44395" s="7"/>
    </row>
    <row r="44396" spans="4:14" s="1" customFormat="1">
      <c r="D44396" s="32"/>
      <c r="G44396" s="32"/>
      <c r="I44396" s="7"/>
      <c r="J44396" s="7"/>
      <c r="K44396" s="7"/>
      <c r="N44396" s="7"/>
    </row>
    <row r="44397" spans="4:14" s="1" customFormat="1">
      <c r="D44397" s="32"/>
      <c r="G44397" s="32"/>
      <c r="I44397" s="7"/>
      <c r="J44397" s="7"/>
      <c r="K44397" s="7"/>
      <c r="N44397" s="7"/>
    </row>
    <row r="44398" spans="4:14" s="1" customFormat="1">
      <c r="D44398" s="32"/>
      <c r="G44398" s="32"/>
      <c r="I44398" s="7"/>
      <c r="J44398" s="7"/>
      <c r="K44398" s="7"/>
      <c r="N44398" s="7"/>
    </row>
    <row r="44399" spans="4:14" s="1" customFormat="1">
      <c r="D44399" s="32"/>
      <c r="G44399" s="32"/>
      <c r="I44399" s="7"/>
      <c r="J44399" s="7"/>
      <c r="K44399" s="7"/>
      <c r="N44399" s="7"/>
    </row>
    <row r="44400" spans="4:14" s="1" customFormat="1">
      <c r="D44400" s="32"/>
      <c r="G44400" s="32"/>
      <c r="I44400" s="7"/>
      <c r="J44400" s="7"/>
      <c r="K44400" s="7"/>
      <c r="N44400" s="7"/>
    </row>
    <row r="44401" spans="4:14" s="1" customFormat="1">
      <c r="D44401" s="32"/>
      <c r="G44401" s="32"/>
      <c r="I44401" s="7"/>
      <c r="J44401" s="7"/>
      <c r="K44401" s="7"/>
      <c r="N44401" s="7"/>
    </row>
    <row r="44402" spans="4:14" s="1" customFormat="1">
      <c r="D44402" s="32"/>
      <c r="G44402" s="32"/>
      <c r="I44402" s="7"/>
      <c r="J44402" s="7"/>
      <c r="K44402" s="7"/>
      <c r="N44402" s="7"/>
    </row>
    <row r="44403" spans="4:14" s="1" customFormat="1">
      <c r="D44403" s="32"/>
      <c r="G44403" s="32"/>
      <c r="I44403" s="7"/>
      <c r="J44403" s="7"/>
      <c r="K44403" s="7"/>
      <c r="N44403" s="7"/>
    </row>
    <row r="44404" spans="4:14" s="1" customFormat="1">
      <c r="D44404" s="32"/>
      <c r="G44404" s="32"/>
      <c r="I44404" s="7"/>
      <c r="J44404" s="7"/>
      <c r="K44404" s="7"/>
      <c r="N44404" s="7"/>
    </row>
    <row r="44405" spans="4:14" s="1" customFormat="1">
      <c r="D44405" s="32"/>
      <c r="G44405" s="32"/>
      <c r="I44405" s="7"/>
      <c r="J44405" s="7"/>
      <c r="K44405" s="7"/>
      <c r="N44405" s="7"/>
    </row>
    <row r="44406" spans="4:14" s="1" customFormat="1">
      <c r="D44406" s="32"/>
      <c r="G44406" s="32"/>
      <c r="I44406" s="7"/>
      <c r="J44406" s="7"/>
      <c r="K44406" s="7"/>
      <c r="N44406" s="7"/>
    </row>
    <row r="44407" spans="4:14" s="1" customFormat="1">
      <c r="D44407" s="32"/>
      <c r="G44407" s="32"/>
      <c r="I44407" s="7"/>
      <c r="J44407" s="7"/>
      <c r="K44407" s="7"/>
      <c r="N44407" s="7"/>
    </row>
    <row r="44408" spans="4:14" s="1" customFormat="1">
      <c r="D44408" s="32"/>
      <c r="G44408" s="32"/>
      <c r="I44408" s="7"/>
      <c r="J44408" s="7"/>
      <c r="K44408" s="7"/>
      <c r="N44408" s="7"/>
    </row>
    <row r="44409" spans="4:14" s="1" customFormat="1">
      <c r="D44409" s="32"/>
      <c r="G44409" s="32"/>
      <c r="I44409" s="7"/>
      <c r="J44409" s="7"/>
      <c r="K44409" s="7"/>
      <c r="N44409" s="7"/>
    </row>
    <row r="44410" spans="4:14" s="1" customFormat="1">
      <c r="D44410" s="32"/>
      <c r="G44410" s="32"/>
      <c r="I44410" s="7"/>
      <c r="J44410" s="7"/>
      <c r="K44410" s="7"/>
      <c r="N44410" s="7"/>
    </row>
    <row r="44411" spans="4:14" s="1" customFormat="1">
      <c r="D44411" s="32"/>
      <c r="G44411" s="32"/>
      <c r="I44411" s="7"/>
      <c r="J44411" s="7"/>
      <c r="K44411" s="7"/>
      <c r="N44411" s="7"/>
    </row>
    <row r="44412" spans="4:14" s="1" customFormat="1">
      <c r="D44412" s="32"/>
      <c r="G44412" s="32"/>
      <c r="I44412" s="7"/>
      <c r="J44412" s="7"/>
      <c r="K44412" s="7"/>
      <c r="N44412" s="7"/>
    </row>
    <row r="44413" spans="4:14" s="1" customFormat="1">
      <c r="D44413" s="32"/>
      <c r="G44413" s="32"/>
      <c r="I44413" s="7"/>
      <c r="J44413" s="7"/>
      <c r="K44413" s="7"/>
      <c r="N44413" s="7"/>
    </row>
    <row r="44414" spans="4:14" s="1" customFormat="1">
      <c r="D44414" s="32"/>
      <c r="G44414" s="32"/>
      <c r="I44414" s="7"/>
      <c r="J44414" s="7"/>
      <c r="K44414" s="7"/>
      <c r="N44414" s="7"/>
    </row>
    <row r="44415" spans="4:14" s="1" customFormat="1">
      <c r="D44415" s="32"/>
      <c r="G44415" s="32"/>
      <c r="I44415" s="7"/>
      <c r="J44415" s="7"/>
      <c r="K44415" s="7"/>
      <c r="N44415" s="7"/>
    </row>
    <row r="44416" spans="4:14" s="1" customFormat="1">
      <c r="D44416" s="32"/>
      <c r="G44416" s="32"/>
      <c r="I44416" s="7"/>
      <c r="J44416" s="7"/>
      <c r="K44416" s="7"/>
      <c r="N44416" s="7"/>
    </row>
    <row r="44417" spans="4:14" s="1" customFormat="1">
      <c r="D44417" s="32"/>
      <c r="G44417" s="32"/>
      <c r="I44417" s="7"/>
      <c r="J44417" s="7"/>
      <c r="K44417" s="7"/>
      <c r="N44417" s="7"/>
    </row>
    <row r="44418" spans="4:14" s="1" customFormat="1">
      <c r="D44418" s="32"/>
      <c r="G44418" s="32"/>
      <c r="I44418" s="7"/>
      <c r="J44418" s="7"/>
      <c r="K44418" s="7"/>
      <c r="N44418" s="7"/>
    </row>
    <row r="44419" spans="4:14" s="1" customFormat="1">
      <c r="D44419" s="32"/>
      <c r="G44419" s="32"/>
      <c r="I44419" s="7"/>
      <c r="J44419" s="7"/>
      <c r="K44419" s="7"/>
      <c r="N44419" s="7"/>
    </row>
    <row r="44420" spans="4:14" s="1" customFormat="1">
      <c r="D44420" s="32"/>
      <c r="G44420" s="32"/>
      <c r="I44420" s="7"/>
      <c r="J44420" s="7"/>
      <c r="K44420" s="7"/>
      <c r="N44420" s="7"/>
    </row>
    <row r="44421" spans="4:14" s="1" customFormat="1">
      <c r="D44421" s="32"/>
      <c r="G44421" s="32"/>
      <c r="I44421" s="7"/>
      <c r="J44421" s="7"/>
      <c r="K44421" s="7"/>
      <c r="N44421" s="7"/>
    </row>
    <row r="44422" spans="4:14" s="1" customFormat="1">
      <c r="D44422" s="32"/>
      <c r="G44422" s="32"/>
      <c r="I44422" s="7"/>
      <c r="J44422" s="7"/>
      <c r="K44422" s="7"/>
      <c r="N44422" s="7"/>
    </row>
    <row r="44423" spans="4:14" s="1" customFormat="1">
      <c r="D44423" s="32"/>
      <c r="G44423" s="32"/>
      <c r="I44423" s="7"/>
      <c r="J44423" s="7"/>
      <c r="K44423" s="7"/>
      <c r="N44423" s="7"/>
    </row>
    <row r="44424" spans="4:14" s="1" customFormat="1">
      <c r="D44424" s="32"/>
      <c r="G44424" s="32"/>
      <c r="I44424" s="7"/>
      <c r="J44424" s="7"/>
      <c r="K44424" s="7"/>
      <c r="N44424" s="7"/>
    </row>
    <row r="44425" spans="4:14" s="1" customFormat="1">
      <c r="D44425" s="32"/>
      <c r="G44425" s="32"/>
      <c r="I44425" s="7"/>
      <c r="J44425" s="7"/>
      <c r="K44425" s="7"/>
      <c r="N44425" s="7"/>
    </row>
    <row r="44426" spans="4:14" s="1" customFormat="1">
      <c r="D44426" s="32"/>
      <c r="G44426" s="32"/>
      <c r="I44426" s="7"/>
      <c r="J44426" s="7"/>
      <c r="K44426" s="7"/>
      <c r="N44426" s="7"/>
    </row>
    <row r="44427" spans="4:14" s="1" customFormat="1">
      <c r="D44427" s="32"/>
      <c r="G44427" s="32"/>
      <c r="I44427" s="7"/>
      <c r="J44427" s="7"/>
      <c r="K44427" s="7"/>
      <c r="N44427" s="7"/>
    </row>
    <row r="44428" spans="4:14" s="1" customFormat="1">
      <c r="D44428" s="32"/>
      <c r="G44428" s="32"/>
      <c r="I44428" s="7"/>
      <c r="J44428" s="7"/>
      <c r="K44428" s="7"/>
      <c r="N44428" s="7"/>
    </row>
    <row r="44429" spans="4:14" s="1" customFormat="1">
      <c r="D44429" s="32"/>
      <c r="G44429" s="32"/>
      <c r="I44429" s="7"/>
      <c r="J44429" s="7"/>
      <c r="K44429" s="7"/>
      <c r="N44429" s="7"/>
    </row>
    <row r="44430" spans="4:14" s="1" customFormat="1">
      <c r="D44430" s="32"/>
      <c r="G44430" s="32"/>
      <c r="I44430" s="7"/>
      <c r="J44430" s="7"/>
      <c r="K44430" s="7"/>
      <c r="N44430" s="7"/>
    </row>
    <row r="44431" spans="4:14" s="1" customFormat="1">
      <c r="D44431" s="32"/>
      <c r="G44431" s="32"/>
      <c r="I44431" s="7"/>
      <c r="J44431" s="7"/>
      <c r="K44431" s="7"/>
      <c r="N44431" s="7"/>
    </row>
    <row r="44432" spans="4:14" s="1" customFormat="1">
      <c r="D44432" s="32"/>
      <c r="G44432" s="32"/>
      <c r="I44432" s="7"/>
      <c r="J44432" s="7"/>
      <c r="K44432" s="7"/>
      <c r="N44432" s="7"/>
    </row>
    <row r="44433" spans="4:14" s="1" customFormat="1">
      <c r="D44433" s="32"/>
      <c r="G44433" s="32"/>
      <c r="I44433" s="7"/>
      <c r="J44433" s="7"/>
      <c r="K44433" s="7"/>
      <c r="N44433" s="7"/>
    </row>
    <row r="44434" spans="4:14" s="1" customFormat="1">
      <c r="D44434" s="32"/>
      <c r="G44434" s="32"/>
      <c r="I44434" s="7"/>
      <c r="J44434" s="7"/>
      <c r="K44434" s="7"/>
      <c r="N44434" s="7"/>
    </row>
    <row r="44435" spans="4:14" s="1" customFormat="1">
      <c r="D44435" s="32"/>
      <c r="G44435" s="32"/>
      <c r="I44435" s="7"/>
      <c r="J44435" s="7"/>
      <c r="K44435" s="7"/>
      <c r="N44435" s="7"/>
    </row>
    <row r="44436" spans="4:14" s="1" customFormat="1">
      <c r="D44436" s="32"/>
      <c r="G44436" s="32"/>
      <c r="I44436" s="7"/>
      <c r="J44436" s="7"/>
      <c r="K44436" s="7"/>
      <c r="N44436" s="7"/>
    </row>
    <row r="44437" spans="4:14" s="1" customFormat="1">
      <c r="D44437" s="32"/>
      <c r="G44437" s="32"/>
      <c r="I44437" s="7"/>
      <c r="J44437" s="7"/>
      <c r="K44437" s="7"/>
      <c r="N44437" s="7"/>
    </row>
    <row r="44438" spans="4:14" s="1" customFormat="1">
      <c r="D44438" s="32"/>
      <c r="G44438" s="32"/>
      <c r="I44438" s="7"/>
      <c r="J44438" s="7"/>
      <c r="K44438" s="7"/>
      <c r="N44438" s="7"/>
    </row>
    <row r="44439" spans="4:14" s="1" customFormat="1">
      <c r="D44439" s="32"/>
      <c r="G44439" s="32"/>
      <c r="I44439" s="7"/>
      <c r="J44439" s="7"/>
      <c r="K44439" s="7"/>
      <c r="N44439" s="7"/>
    </row>
    <row r="44440" spans="4:14" s="1" customFormat="1">
      <c r="D44440" s="32"/>
      <c r="G44440" s="32"/>
      <c r="I44440" s="7"/>
      <c r="J44440" s="7"/>
      <c r="K44440" s="7"/>
      <c r="N44440" s="7"/>
    </row>
    <row r="44441" spans="4:14" s="1" customFormat="1">
      <c r="D44441" s="32"/>
      <c r="G44441" s="32"/>
      <c r="I44441" s="7"/>
      <c r="J44441" s="7"/>
      <c r="K44441" s="7"/>
      <c r="N44441" s="7"/>
    </row>
    <row r="44442" spans="4:14" s="1" customFormat="1">
      <c r="D44442" s="32"/>
      <c r="G44442" s="32"/>
      <c r="I44442" s="7"/>
      <c r="J44442" s="7"/>
      <c r="K44442" s="7"/>
      <c r="N44442" s="7"/>
    </row>
    <row r="44443" spans="4:14" s="1" customFormat="1">
      <c r="D44443" s="32"/>
      <c r="G44443" s="32"/>
      <c r="I44443" s="7"/>
      <c r="J44443" s="7"/>
      <c r="K44443" s="7"/>
      <c r="N44443" s="7"/>
    </row>
    <row r="44444" spans="4:14" s="1" customFormat="1">
      <c r="D44444" s="32"/>
      <c r="G44444" s="32"/>
      <c r="I44444" s="7"/>
      <c r="J44444" s="7"/>
      <c r="K44444" s="7"/>
      <c r="N44444" s="7"/>
    </row>
    <row r="44445" spans="4:14" s="1" customFormat="1">
      <c r="D44445" s="32"/>
      <c r="G44445" s="32"/>
      <c r="I44445" s="7"/>
      <c r="J44445" s="7"/>
      <c r="K44445" s="7"/>
      <c r="N44445" s="7"/>
    </row>
    <row r="44446" spans="4:14" s="1" customFormat="1">
      <c r="D44446" s="32"/>
      <c r="G44446" s="32"/>
      <c r="I44446" s="7"/>
      <c r="J44446" s="7"/>
      <c r="K44446" s="7"/>
      <c r="N44446" s="7"/>
    </row>
    <row r="44447" spans="4:14" s="1" customFormat="1">
      <c r="D44447" s="32"/>
      <c r="G44447" s="32"/>
      <c r="I44447" s="7"/>
      <c r="J44447" s="7"/>
      <c r="K44447" s="7"/>
      <c r="N44447" s="7"/>
    </row>
    <row r="44448" spans="4:14" s="1" customFormat="1">
      <c r="D44448" s="32"/>
      <c r="G44448" s="32"/>
      <c r="I44448" s="7"/>
      <c r="J44448" s="7"/>
      <c r="K44448" s="7"/>
      <c r="N44448" s="7"/>
    </row>
    <row r="44449" spans="4:14" s="1" customFormat="1">
      <c r="D44449" s="32"/>
      <c r="G44449" s="32"/>
      <c r="I44449" s="7"/>
      <c r="J44449" s="7"/>
      <c r="K44449" s="7"/>
      <c r="N44449" s="7"/>
    </row>
    <row r="44450" spans="4:14" s="1" customFormat="1">
      <c r="D44450" s="32"/>
      <c r="G44450" s="32"/>
      <c r="I44450" s="7"/>
      <c r="J44450" s="7"/>
      <c r="K44450" s="7"/>
      <c r="N44450" s="7"/>
    </row>
    <row r="44451" spans="4:14" s="1" customFormat="1">
      <c r="D44451" s="32"/>
      <c r="G44451" s="32"/>
      <c r="I44451" s="7"/>
      <c r="J44451" s="7"/>
      <c r="K44451" s="7"/>
      <c r="N44451" s="7"/>
    </row>
    <row r="44452" spans="4:14" s="1" customFormat="1">
      <c r="D44452" s="32"/>
      <c r="G44452" s="32"/>
      <c r="I44452" s="7"/>
      <c r="J44452" s="7"/>
      <c r="K44452" s="7"/>
      <c r="N44452" s="7"/>
    </row>
    <row r="44453" spans="4:14" s="1" customFormat="1">
      <c r="D44453" s="32"/>
      <c r="G44453" s="32"/>
      <c r="I44453" s="7"/>
      <c r="J44453" s="7"/>
      <c r="K44453" s="7"/>
      <c r="N44453" s="7"/>
    </row>
    <row r="44454" spans="4:14" s="1" customFormat="1">
      <c r="D44454" s="32"/>
      <c r="G44454" s="32"/>
      <c r="I44454" s="7"/>
      <c r="J44454" s="7"/>
      <c r="K44454" s="7"/>
      <c r="N44454" s="7"/>
    </row>
    <row r="44455" spans="4:14" s="1" customFormat="1">
      <c r="D44455" s="32"/>
      <c r="G44455" s="32"/>
      <c r="I44455" s="7"/>
      <c r="J44455" s="7"/>
      <c r="K44455" s="7"/>
      <c r="N44455" s="7"/>
    </row>
    <row r="44456" spans="4:14" s="1" customFormat="1">
      <c r="D44456" s="32"/>
      <c r="G44456" s="32"/>
      <c r="I44456" s="7"/>
      <c r="J44456" s="7"/>
      <c r="K44456" s="7"/>
      <c r="N44456" s="7"/>
    </row>
    <row r="44457" spans="4:14" s="1" customFormat="1">
      <c r="D44457" s="32"/>
      <c r="G44457" s="32"/>
      <c r="I44457" s="7"/>
      <c r="J44457" s="7"/>
      <c r="K44457" s="7"/>
      <c r="N44457" s="7"/>
    </row>
    <row r="44458" spans="4:14" s="1" customFormat="1">
      <c r="D44458" s="32"/>
      <c r="G44458" s="32"/>
      <c r="I44458" s="7"/>
      <c r="J44458" s="7"/>
      <c r="K44458" s="7"/>
      <c r="N44458" s="7"/>
    </row>
    <row r="44459" spans="4:14" s="1" customFormat="1">
      <c r="D44459" s="32"/>
      <c r="G44459" s="32"/>
      <c r="I44459" s="7"/>
      <c r="J44459" s="7"/>
      <c r="K44459" s="7"/>
      <c r="N44459" s="7"/>
    </row>
    <row r="44460" spans="4:14" s="1" customFormat="1">
      <c r="D44460" s="32"/>
      <c r="G44460" s="32"/>
      <c r="I44460" s="7"/>
      <c r="J44460" s="7"/>
      <c r="K44460" s="7"/>
      <c r="N44460" s="7"/>
    </row>
    <row r="44461" spans="4:14" s="1" customFormat="1">
      <c r="D44461" s="32"/>
      <c r="G44461" s="32"/>
      <c r="I44461" s="7"/>
      <c r="J44461" s="7"/>
      <c r="K44461" s="7"/>
      <c r="N44461" s="7"/>
    </row>
    <row r="44462" spans="4:14" s="1" customFormat="1">
      <c r="D44462" s="32"/>
      <c r="G44462" s="32"/>
      <c r="I44462" s="7"/>
      <c r="J44462" s="7"/>
      <c r="K44462" s="7"/>
      <c r="N44462" s="7"/>
    </row>
    <row r="44463" spans="4:14" s="1" customFormat="1">
      <c r="D44463" s="32"/>
      <c r="G44463" s="32"/>
      <c r="I44463" s="7"/>
      <c r="J44463" s="7"/>
      <c r="K44463" s="7"/>
      <c r="N44463" s="7"/>
    </row>
    <row r="44464" spans="4:14" s="1" customFormat="1">
      <c r="D44464" s="32"/>
      <c r="G44464" s="32"/>
      <c r="I44464" s="7"/>
      <c r="J44464" s="7"/>
      <c r="K44464" s="7"/>
      <c r="N44464" s="7"/>
    </row>
    <row r="44465" spans="4:14" s="1" customFormat="1">
      <c r="D44465" s="32"/>
      <c r="G44465" s="32"/>
      <c r="I44465" s="7"/>
      <c r="J44465" s="7"/>
      <c r="K44465" s="7"/>
      <c r="N44465" s="7"/>
    </row>
    <row r="44466" spans="4:14" s="1" customFormat="1">
      <c r="D44466" s="32"/>
      <c r="G44466" s="32"/>
      <c r="I44466" s="7"/>
      <c r="J44466" s="7"/>
      <c r="K44466" s="7"/>
      <c r="N44466" s="7"/>
    </row>
    <row r="44467" spans="4:14" s="1" customFormat="1">
      <c r="D44467" s="32"/>
      <c r="G44467" s="32"/>
      <c r="I44467" s="7"/>
      <c r="J44467" s="7"/>
      <c r="K44467" s="7"/>
      <c r="N44467" s="7"/>
    </row>
    <row r="44468" spans="4:14" s="1" customFormat="1">
      <c r="D44468" s="32"/>
      <c r="G44468" s="32"/>
      <c r="I44468" s="7"/>
      <c r="J44468" s="7"/>
      <c r="K44468" s="7"/>
      <c r="N44468" s="7"/>
    </row>
    <row r="44469" spans="4:14" s="1" customFormat="1">
      <c r="D44469" s="32"/>
      <c r="G44469" s="32"/>
      <c r="I44469" s="7"/>
      <c r="J44469" s="7"/>
      <c r="K44469" s="7"/>
      <c r="N44469" s="7"/>
    </row>
    <row r="44470" spans="4:14" s="1" customFormat="1">
      <c r="D44470" s="32"/>
      <c r="G44470" s="32"/>
      <c r="I44470" s="7"/>
      <c r="J44470" s="7"/>
      <c r="K44470" s="7"/>
      <c r="N44470" s="7"/>
    </row>
    <row r="44471" spans="4:14" s="1" customFormat="1">
      <c r="D44471" s="32"/>
      <c r="G44471" s="32"/>
      <c r="I44471" s="7"/>
      <c r="J44471" s="7"/>
      <c r="K44471" s="7"/>
      <c r="N44471" s="7"/>
    </row>
    <row r="44472" spans="4:14" s="1" customFormat="1">
      <c r="D44472" s="32"/>
      <c r="G44472" s="32"/>
      <c r="I44472" s="7"/>
      <c r="J44472" s="7"/>
      <c r="K44472" s="7"/>
      <c r="N44472" s="7"/>
    </row>
    <row r="44473" spans="4:14" s="1" customFormat="1">
      <c r="D44473" s="32"/>
      <c r="G44473" s="32"/>
      <c r="I44473" s="7"/>
      <c r="J44473" s="7"/>
      <c r="K44473" s="7"/>
      <c r="N44473" s="7"/>
    </row>
    <row r="44474" spans="4:14" s="1" customFormat="1">
      <c r="D44474" s="32"/>
      <c r="G44474" s="32"/>
      <c r="I44474" s="7"/>
      <c r="J44474" s="7"/>
      <c r="K44474" s="7"/>
      <c r="N44474" s="7"/>
    </row>
    <row r="44475" spans="4:14" s="1" customFormat="1">
      <c r="D44475" s="32"/>
      <c r="G44475" s="32"/>
      <c r="I44475" s="7"/>
      <c r="J44475" s="7"/>
      <c r="K44475" s="7"/>
      <c r="N44475" s="7"/>
    </row>
    <row r="44476" spans="4:14" s="1" customFormat="1">
      <c r="D44476" s="32"/>
      <c r="G44476" s="32"/>
      <c r="I44476" s="7"/>
      <c r="J44476" s="7"/>
      <c r="K44476" s="7"/>
      <c r="N44476" s="7"/>
    </row>
    <row r="44477" spans="4:14" s="1" customFormat="1">
      <c r="D44477" s="32"/>
      <c r="G44477" s="32"/>
      <c r="I44477" s="7"/>
      <c r="J44477" s="7"/>
      <c r="K44477" s="7"/>
      <c r="N44477" s="7"/>
    </row>
    <row r="44478" spans="4:14" s="1" customFormat="1">
      <c r="D44478" s="32"/>
      <c r="G44478" s="32"/>
      <c r="I44478" s="7"/>
      <c r="J44478" s="7"/>
      <c r="K44478" s="7"/>
      <c r="N44478" s="7"/>
    </row>
    <row r="44479" spans="4:14" s="1" customFormat="1">
      <c r="D44479" s="32"/>
      <c r="G44479" s="32"/>
      <c r="I44479" s="7"/>
      <c r="J44479" s="7"/>
      <c r="K44479" s="7"/>
      <c r="N44479" s="7"/>
    </row>
    <row r="44480" spans="4:14" s="1" customFormat="1">
      <c r="D44480" s="32"/>
      <c r="G44480" s="32"/>
      <c r="I44480" s="7"/>
      <c r="J44480" s="7"/>
      <c r="K44480" s="7"/>
      <c r="N44480" s="7"/>
    </row>
    <row r="44481" spans="4:14" s="1" customFormat="1">
      <c r="D44481" s="32"/>
      <c r="G44481" s="32"/>
      <c r="I44481" s="7"/>
      <c r="J44481" s="7"/>
      <c r="K44481" s="7"/>
      <c r="N44481" s="7"/>
    </row>
    <row r="44482" spans="4:14" s="1" customFormat="1">
      <c r="D44482" s="32"/>
      <c r="G44482" s="32"/>
      <c r="I44482" s="7"/>
      <c r="J44482" s="7"/>
      <c r="K44482" s="7"/>
      <c r="N44482" s="7"/>
    </row>
    <row r="44483" spans="4:14" s="1" customFormat="1">
      <c r="D44483" s="32"/>
      <c r="G44483" s="32"/>
      <c r="I44483" s="7"/>
      <c r="J44483" s="7"/>
      <c r="K44483" s="7"/>
      <c r="N44483" s="7"/>
    </row>
    <row r="44484" spans="4:14" s="1" customFormat="1">
      <c r="D44484" s="32"/>
      <c r="G44484" s="32"/>
      <c r="I44484" s="7"/>
      <c r="J44484" s="7"/>
      <c r="K44484" s="7"/>
      <c r="N44484" s="7"/>
    </row>
    <row r="44485" spans="4:14" s="1" customFormat="1">
      <c r="D44485" s="32"/>
      <c r="G44485" s="32"/>
      <c r="I44485" s="7"/>
      <c r="J44485" s="7"/>
      <c r="K44485" s="7"/>
      <c r="N44485" s="7"/>
    </row>
    <row r="44486" spans="4:14" s="1" customFormat="1">
      <c r="D44486" s="32"/>
      <c r="G44486" s="32"/>
      <c r="I44486" s="7"/>
      <c r="J44486" s="7"/>
      <c r="K44486" s="7"/>
      <c r="N44486" s="7"/>
    </row>
    <row r="44487" spans="4:14" s="1" customFormat="1">
      <c r="D44487" s="32"/>
      <c r="G44487" s="32"/>
      <c r="I44487" s="7"/>
      <c r="J44487" s="7"/>
      <c r="K44487" s="7"/>
      <c r="N44487" s="7"/>
    </row>
    <row r="44488" spans="4:14" s="1" customFormat="1">
      <c r="D44488" s="32"/>
      <c r="G44488" s="32"/>
      <c r="I44488" s="7"/>
      <c r="J44488" s="7"/>
      <c r="K44488" s="7"/>
      <c r="N44488" s="7"/>
    </row>
    <row r="44489" spans="4:14" s="1" customFormat="1">
      <c r="D44489" s="32"/>
      <c r="G44489" s="32"/>
      <c r="I44489" s="7"/>
      <c r="J44489" s="7"/>
      <c r="K44489" s="7"/>
      <c r="N44489" s="7"/>
    </row>
    <row r="44490" spans="4:14" s="1" customFormat="1">
      <c r="D44490" s="32"/>
      <c r="G44490" s="32"/>
      <c r="I44490" s="7"/>
      <c r="J44490" s="7"/>
      <c r="K44490" s="7"/>
      <c r="N44490" s="7"/>
    </row>
    <row r="44491" spans="4:14" s="1" customFormat="1">
      <c r="D44491" s="32"/>
      <c r="G44491" s="32"/>
      <c r="I44491" s="7"/>
      <c r="J44491" s="7"/>
      <c r="K44491" s="7"/>
      <c r="N44491" s="7"/>
    </row>
    <row r="44492" spans="4:14" s="1" customFormat="1">
      <c r="D44492" s="32"/>
      <c r="G44492" s="32"/>
      <c r="I44492" s="7"/>
      <c r="J44492" s="7"/>
      <c r="K44492" s="7"/>
      <c r="N44492" s="7"/>
    </row>
    <row r="44493" spans="4:14" s="1" customFormat="1">
      <c r="D44493" s="32"/>
      <c r="G44493" s="32"/>
      <c r="I44493" s="7"/>
      <c r="J44493" s="7"/>
      <c r="K44493" s="7"/>
      <c r="N44493" s="7"/>
    </row>
    <row r="44494" spans="4:14" s="1" customFormat="1">
      <c r="D44494" s="32"/>
      <c r="G44494" s="32"/>
      <c r="I44494" s="7"/>
      <c r="J44494" s="7"/>
      <c r="K44494" s="7"/>
      <c r="N44494" s="7"/>
    </row>
    <row r="44495" spans="4:14" s="1" customFormat="1">
      <c r="D44495" s="32"/>
      <c r="G44495" s="32"/>
      <c r="I44495" s="7"/>
      <c r="J44495" s="7"/>
      <c r="K44495" s="7"/>
      <c r="N44495" s="7"/>
    </row>
    <row r="44496" spans="4:14" s="1" customFormat="1">
      <c r="D44496" s="32"/>
      <c r="G44496" s="32"/>
      <c r="I44496" s="7"/>
      <c r="J44496" s="7"/>
      <c r="K44496" s="7"/>
      <c r="N44496" s="7"/>
    </row>
    <row r="44497" spans="4:14" s="1" customFormat="1">
      <c r="D44497" s="32"/>
      <c r="G44497" s="32"/>
      <c r="I44497" s="7"/>
      <c r="J44497" s="7"/>
      <c r="K44497" s="7"/>
      <c r="N44497" s="7"/>
    </row>
    <row r="44498" spans="4:14" s="1" customFormat="1">
      <c r="D44498" s="32"/>
      <c r="G44498" s="32"/>
      <c r="I44498" s="7"/>
      <c r="J44498" s="7"/>
      <c r="K44498" s="7"/>
      <c r="N44498" s="7"/>
    </row>
    <row r="44499" spans="4:14" s="1" customFormat="1">
      <c r="D44499" s="32"/>
      <c r="G44499" s="32"/>
      <c r="I44499" s="7"/>
      <c r="J44499" s="7"/>
      <c r="K44499" s="7"/>
      <c r="N44499" s="7"/>
    </row>
    <row r="44500" spans="4:14" s="1" customFormat="1">
      <c r="D44500" s="32"/>
      <c r="G44500" s="32"/>
      <c r="I44500" s="7"/>
      <c r="J44500" s="7"/>
      <c r="K44500" s="7"/>
      <c r="N44500" s="7"/>
    </row>
    <row r="44501" spans="4:14" s="1" customFormat="1">
      <c r="D44501" s="32"/>
      <c r="G44501" s="32"/>
      <c r="I44501" s="7"/>
      <c r="J44501" s="7"/>
      <c r="K44501" s="7"/>
      <c r="N44501" s="7"/>
    </row>
    <row r="44502" spans="4:14" s="1" customFormat="1">
      <c r="D44502" s="32"/>
      <c r="G44502" s="32"/>
      <c r="I44502" s="7"/>
      <c r="J44502" s="7"/>
      <c r="K44502" s="7"/>
      <c r="N44502" s="7"/>
    </row>
    <row r="44503" spans="4:14" s="1" customFormat="1">
      <c r="D44503" s="32"/>
      <c r="G44503" s="32"/>
      <c r="I44503" s="7"/>
      <c r="J44503" s="7"/>
      <c r="K44503" s="7"/>
      <c r="N44503" s="7"/>
    </row>
    <row r="44504" spans="4:14" s="1" customFormat="1">
      <c r="D44504" s="32"/>
      <c r="G44504" s="32"/>
      <c r="I44504" s="7"/>
      <c r="J44504" s="7"/>
      <c r="K44504" s="7"/>
      <c r="N44504" s="7"/>
    </row>
    <row r="44505" spans="4:14" s="1" customFormat="1">
      <c r="D44505" s="32"/>
      <c r="G44505" s="32"/>
      <c r="I44505" s="7"/>
      <c r="J44505" s="7"/>
      <c r="K44505" s="7"/>
      <c r="N44505" s="7"/>
    </row>
    <row r="44506" spans="4:14" s="1" customFormat="1">
      <c r="D44506" s="32"/>
      <c r="G44506" s="32"/>
      <c r="I44506" s="7"/>
      <c r="J44506" s="7"/>
      <c r="K44506" s="7"/>
      <c r="N44506" s="7"/>
    </row>
    <row r="44507" spans="4:14" s="1" customFormat="1">
      <c r="D44507" s="32"/>
      <c r="G44507" s="32"/>
      <c r="I44507" s="7"/>
      <c r="J44507" s="7"/>
      <c r="K44507" s="7"/>
      <c r="N44507" s="7"/>
    </row>
    <row r="44508" spans="4:14" s="1" customFormat="1">
      <c r="D44508" s="32"/>
      <c r="G44508" s="32"/>
      <c r="I44508" s="7"/>
      <c r="J44508" s="7"/>
      <c r="K44508" s="7"/>
      <c r="N44508" s="7"/>
    </row>
    <row r="44509" spans="4:14" s="1" customFormat="1">
      <c r="D44509" s="32"/>
      <c r="G44509" s="32"/>
      <c r="I44509" s="7"/>
      <c r="J44509" s="7"/>
      <c r="K44509" s="7"/>
      <c r="N44509" s="7"/>
    </row>
    <row r="44510" spans="4:14" s="1" customFormat="1">
      <c r="D44510" s="32"/>
      <c r="G44510" s="32"/>
      <c r="I44510" s="7"/>
      <c r="J44510" s="7"/>
      <c r="K44510" s="7"/>
      <c r="N44510" s="7"/>
    </row>
    <row r="44511" spans="4:14" s="1" customFormat="1">
      <c r="D44511" s="32"/>
      <c r="G44511" s="32"/>
      <c r="I44511" s="7"/>
      <c r="J44511" s="7"/>
      <c r="K44511" s="7"/>
      <c r="N44511" s="7"/>
    </row>
    <row r="44512" spans="4:14" s="1" customFormat="1">
      <c r="D44512" s="32"/>
      <c r="G44512" s="32"/>
      <c r="I44512" s="7"/>
      <c r="J44512" s="7"/>
      <c r="K44512" s="7"/>
      <c r="N44512" s="7"/>
    </row>
    <row r="44513" spans="4:14" s="1" customFormat="1">
      <c r="D44513" s="32"/>
      <c r="G44513" s="32"/>
      <c r="I44513" s="7"/>
      <c r="J44513" s="7"/>
      <c r="K44513" s="7"/>
      <c r="N44513" s="7"/>
    </row>
    <row r="44514" spans="4:14" s="1" customFormat="1">
      <c r="D44514" s="32"/>
      <c r="G44514" s="32"/>
      <c r="I44514" s="7"/>
      <c r="J44514" s="7"/>
      <c r="K44514" s="7"/>
      <c r="N44514" s="7"/>
    </row>
    <row r="44515" spans="4:14" s="1" customFormat="1">
      <c r="D44515" s="32"/>
      <c r="G44515" s="32"/>
      <c r="I44515" s="7"/>
      <c r="J44515" s="7"/>
      <c r="K44515" s="7"/>
      <c r="N44515" s="7"/>
    </row>
    <row r="44516" spans="4:14" s="1" customFormat="1">
      <c r="D44516" s="32"/>
      <c r="G44516" s="32"/>
      <c r="I44516" s="7"/>
      <c r="J44516" s="7"/>
      <c r="K44516" s="7"/>
      <c r="N44516" s="7"/>
    </row>
    <row r="44517" spans="4:14" s="1" customFormat="1">
      <c r="D44517" s="32"/>
      <c r="G44517" s="32"/>
      <c r="I44517" s="7"/>
      <c r="J44517" s="7"/>
      <c r="K44517" s="7"/>
      <c r="N44517" s="7"/>
    </row>
    <row r="44518" spans="4:14" s="1" customFormat="1">
      <c r="D44518" s="32"/>
      <c r="G44518" s="32"/>
      <c r="I44518" s="7"/>
      <c r="J44518" s="7"/>
      <c r="K44518" s="7"/>
      <c r="N44518" s="7"/>
    </row>
    <row r="44519" spans="4:14" s="1" customFormat="1">
      <c r="D44519" s="32"/>
      <c r="G44519" s="32"/>
      <c r="I44519" s="7"/>
      <c r="J44519" s="7"/>
      <c r="K44519" s="7"/>
      <c r="N44519" s="7"/>
    </row>
    <row r="44520" spans="4:14" s="1" customFormat="1">
      <c r="D44520" s="32"/>
      <c r="G44520" s="32"/>
      <c r="I44520" s="7"/>
      <c r="J44520" s="7"/>
      <c r="K44520" s="7"/>
      <c r="N44520" s="7"/>
    </row>
    <row r="44521" spans="4:14" s="1" customFormat="1">
      <c r="D44521" s="32"/>
      <c r="G44521" s="32"/>
      <c r="I44521" s="7"/>
      <c r="J44521" s="7"/>
      <c r="K44521" s="7"/>
      <c r="N44521" s="7"/>
    </row>
    <row r="44522" spans="4:14" s="1" customFormat="1">
      <c r="D44522" s="32"/>
      <c r="G44522" s="32"/>
      <c r="I44522" s="7"/>
      <c r="J44522" s="7"/>
      <c r="K44522" s="7"/>
      <c r="N44522" s="7"/>
    </row>
    <row r="44523" spans="4:14" s="1" customFormat="1">
      <c r="D44523" s="32"/>
      <c r="G44523" s="32"/>
      <c r="I44523" s="7"/>
      <c r="J44523" s="7"/>
      <c r="K44523" s="7"/>
      <c r="N44523" s="7"/>
    </row>
    <row r="44524" spans="4:14" s="1" customFormat="1">
      <c r="D44524" s="32"/>
      <c r="G44524" s="32"/>
      <c r="I44524" s="7"/>
      <c r="J44524" s="7"/>
      <c r="K44524" s="7"/>
      <c r="N44524" s="7"/>
    </row>
    <row r="44525" spans="4:14" s="1" customFormat="1">
      <c r="D44525" s="32"/>
      <c r="G44525" s="32"/>
      <c r="I44525" s="7"/>
      <c r="J44525" s="7"/>
      <c r="K44525" s="7"/>
      <c r="N44525" s="7"/>
    </row>
    <row r="44526" spans="4:14" s="1" customFormat="1">
      <c r="D44526" s="32"/>
      <c r="G44526" s="32"/>
      <c r="I44526" s="7"/>
      <c r="J44526" s="7"/>
      <c r="K44526" s="7"/>
      <c r="N44526" s="7"/>
    </row>
    <row r="44527" spans="4:14" s="1" customFormat="1">
      <c r="D44527" s="32"/>
      <c r="G44527" s="32"/>
      <c r="I44527" s="7"/>
      <c r="J44527" s="7"/>
      <c r="K44527" s="7"/>
      <c r="N44527" s="7"/>
    </row>
    <row r="44528" spans="4:14" s="1" customFormat="1">
      <c r="D44528" s="32"/>
      <c r="G44528" s="32"/>
      <c r="I44528" s="7"/>
      <c r="J44528" s="7"/>
      <c r="K44528" s="7"/>
      <c r="N44528" s="7"/>
    </row>
    <row r="44529" spans="4:14" s="1" customFormat="1">
      <c r="D44529" s="32"/>
      <c r="G44529" s="32"/>
      <c r="I44529" s="7"/>
      <c r="J44529" s="7"/>
      <c r="K44529" s="7"/>
      <c r="N44529" s="7"/>
    </row>
    <row r="44530" spans="4:14" s="1" customFormat="1">
      <c r="D44530" s="32"/>
      <c r="G44530" s="32"/>
      <c r="I44530" s="7"/>
      <c r="J44530" s="7"/>
      <c r="K44530" s="7"/>
      <c r="N44530" s="7"/>
    </row>
    <row r="44531" spans="4:14" s="1" customFormat="1">
      <c r="D44531" s="32"/>
      <c r="G44531" s="32"/>
      <c r="I44531" s="7"/>
      <c r="J44531" s="7"/>
      <c r="K44531" s="7"/>
      <c r="N44531" s="7"/>
    </row>
    <row r="44532" spans="4:14" s="1" customFormat="1">
      <c r="D44532" s="32"/>
      <c r="G44532" s="32"/>
      <c r="I44532" s="7"/>
      <c r="J44532" s="7"/>
      <c r="K44532" s="7"/>
      <c r="N44532" s="7"/>
    </row>
    <row r="44533" spans="4:14" s="1" customFormat="1">
      <c r="D44533" s="32"/>
      <c r="G44533" s="32"/>
      <c r="I44533" s="7"/>
      <c r="J44533" s="7"/>
      <c r="K44533" s="7"/>
      <c r="N44533" s="7"/>
    </row>
    <row r="44534" spans="4:14" s="1" customFormat="1">
      <c r="D44534" s="32"/>
      <c r="G44534" s="32"/>
      <c r="I44534" s="7"/>
      <c r="J44534" s="7"/>
      <c r="K44534" s="7"/>
      <c r="N44534" s="7"/>
    </row>
    <row r="44535" spans="4:14" s="1" customFormat="1">
      <c r="D44535" s="32"/>
      <c r="G44535" s="32"/>
      <c r="I44535" s="7"/>
      <c r="J44535" s="7"/>
      <c r="K44535" s="7"/>
      <c r="N44535" s="7"/>
    </row>
    <row r="44536" spans="4:14" s="1" customFormat="1">
      <c r="D44536" s="32"/>
      <c r="G44536" s="32"/>
      <c r="I44536" s="7"/>
      <c r="J44536" s="7"/>
      <c r="K44536" s="7"/>
      <c r="N44536" s="7"/>
    </row>
    <row r="44537" spans="4:14" s="1" customFormat="1">
      <c r="D44537" s="32"/>
      <c r="G44537" s="32"/>
      <c r="I44537" s="7"/>
      <c r="J44537" s="7"/>
      <c r="K44537" s="7"/>
      <c r="N44537" s="7"/>
    </row>
    <row r="44538" spans="4:14" s="1" customFormat="1">
      <c r="D44538" s="32"/>
      <c r="G44538" s="32"/>
      <c r="I44538" s="7"/>
      <c r="J44538" s="7"/>
      <c r="K44538" s="7"/>
      <c r="N44538" s="7"/>
    </row>
    <row r="44539" spans="4:14" s="1" customFormat="1">
      <c r="D44539" s="32"/>
      <c r="G44539" s="32"/>
      <c r="I44539" s="7"/>
      <c r="J44539" s="7"/>
      <c r="K44539" s="7"/>
      <c r="N44539" s="7"/>
    </row>
    <row r="44540" spans="4:14" s="1" customFormat="1">
      <c r="D44540" s="32"/>
      <c r="G44540" s="32"/>
      <c r="I44540" s="7"/>
      <c r="J44540" s="7"/>
      <c r="K44540" s="7"/>
      <c r="N44540" s="7"/>
    </row>
    <row r="44541" spans="4:14" s="1" customFormat="1">
      <c r="D44541" s="32"/>
      <c r="G44541" s="32"/>
      <c r="I44541" s="7"/>
      <c r="J44541" s="7"/>
      <c r="K44541" s="7"/>
      <c r="N44541" s="7"/>
    </row>
    <row r="44542" spans="4:14" s="1" customFormat="1">
      <c r="D44542" s="32"/>
      <c r="G44542" s="32"/>
      <c r="I44542" s="7"/>
      <c r="J44542" s="7"/>
      <c r="K44542" s="7"/>
      <c r="N44542" s="7"/>
    </row>
    <row r="44543" spans="4:14" s="1" customFormat="1">
      <c r="D44543" s="32"/>
      <c r="G44543" s="32"/>
      <c r="I44543" s="7"/>
      <c r="J44543" s="7"/>
      <c r="K44543" s="7"/>
      <c r="N44543" s="7"/>
    </row>
    <row r="44544" spans="4:14" s="1" customFormat="1">
      <c r="D44544" s="32"/>
      <c r="G44544" s="32"/>
      <c r="I44544" s="7"/>
      <c r="J44544" s="7"/>
      <c r="K44544" s="7"/>
      <c r="N44544" s="7"/>
    </row>
    <row r="44545" spans="4:14" s="1" customFormat="1">
      <c r="D44545" s="32"/>
      <c r="G44545" s="32"/>
      <c r="I44545" s="7"/>
      <c r="J44545" s="7"/>
      <c r="K44545" s="7"/>
      <c r="N44545" s="7"/>
    </row>
    <row r="44546" spans="4:14" s="1" customFormat="1">
      <c r="D44546" s="32"/>
      <c r="G44546" s="32"/>
      <c r="I44546" s="7"/>
      <c r="J44546" s="7"/>
      <c r="K44546" s="7"/>
      <c r="N44546" s="7"/>
    </row>
    <row r="44547" spans="4:14" s="1" customFormat="1">
      <c r="D44547" s="32"/>
      <c r="G44547" s="32"/>
      <c r="I44547" s="7"/>
      <c r="J44547" s="7"/>
      <c r="K44547" s="7"/>
      <c r="N44547" s="7"/>
    </row>
    <row r="44548" spans="4:14" s="1" customFormat="1">
      <c r="D44548" s="32"/>
      <c r="G44548" s="32"/>
      <c r="I44548" s="7"/>
      <c r="J44548" s="7"/>
      <c r="K44548" s="7"/>
      <c r="N44548" s="7"/>
    </row>
    <row r="44549" spans="4:14" s="1" customFormat="1">
      <c r="D44549" s="32"/>
      <c r="G44549" s="32"/>
      <c r="I44549" s="7"/>
      <c r="J44549" s="7"/>
      <c r="K44549" s="7"/>
      <c r="N44549" s="7"/>
    </row>
    <row r="44550" spans="4:14" s="1" customFormat="1">
      <c r="D44550" s="32"/>
      <c r="G44550" s="32"/>
      <c r="I44550" s="7"/>
      <c r="J44550" s="7"/>
      <c r="K44550" s="7"/>
      <c r="N44550" s="7"/>
    </row>
    <row r="44551" spans="4:14" s="1" customFormat="1">
      <c r="D44551" s="32"/>
      <c r="G44551" s="32"/>
      <c r="I44551" s="7"/>
      <c r="J44551" s="7"/>
      <c r="K44551" s="7"/>
      <c r="N44551" s="7"/>
    </row>
    <row r="44552" spans="4:14" s="1" customFormat="1">
      <c r="D44552" s="32"/>
      <c r="G44552" s="32"/>
      <c r="I44552" s="7"/>
      <c r="J44552" s="7"/>
      <c r="K44552" s="7"/>
      <c r="N44552" s="7"/>
    </row>
    <row r="44553" spans="4:14" s="1" customFormat="1">
      <c r="D44553" s="32"/>
      <c r="G44553" s="32"/>
      <c r="I44553" s="7"/>
      <c r="J44553" s="7"/>
      <c r="K44553" s="7"/>
      <c r="N44553" s="7"/>
    </row>
    <row r="44554" spans="4:14" s="1" customFormat="1">
      <c r="D44554" s="32"/>
      <c r="G44554" s="32"/>
      <c r="I44554" s="7"/>
      <c r="J44554" s="7"/>
      <c r="K44554" s="7"/>
      <c r="N44554" s="7"/>
    </row>
    <row r="44555" spans="4:14" s="1" customFormat="1">
      <c r="D44555" s="32"/>
      <c r="G44555" s="32"/>
      <c r="I44555" s="7"/>
      <c r="J44555" s="7"/>
      <c r="K44555" s="7"/>
      <c r="N44555" s="7"/>
    </row>
    <row r="44556" spans="4:14" s="1" customFormat="1">
      <c r="D44556" s="32"/>
      <c r="G44556" s="32"/>
      <c r="I44556" s="7"/>
      <c r="J44556" s="7"/>
      <c r="K44556" s="7"/>
      <c r="N44556" s="7"/>
    </row>
    <row r="44557" spans="4:14" s="1" customFormat="1">
      <c r="D44557" s="32"/>
      <c r="G44557" s="32"/>
      <c r="I44557" s="7"/>
      <c r="J44557" s="7"/>
      <c r="K44557" s="7"/>
      <c r="N44557" s="7"/>
    </row>
    <row r="44558" spans="4:14" s="1" customFormat="1">
      <c r="D44558" s="32"/>
      <c r="G44558" s="32"/>
      <c r="I44558" s="7"/>
      <c r="J44558" s="7"/>
      <c r="K44558" s="7"/>
      <c r="N44558" s="7"/>
    </row>
    <row r="44559" spans="4:14" s="1" customFormat="1">
      <c r="D44559" s="32"/>
      <c r="G44559" s="32"/>
      <c r="I44559" s="7"/>
      <c r="J44559" s="7"/>
      <c r="K44559" s="7"/>
      <c r="N44559" s="7"/>
    </row>
    <row r="44560" spans="4:14" s="1" customFormat="1">
      <c r="D44560" s="32"/>
      <c r="G44560" s="32"/>
      <c r="I44560" s="7"/>
      <c r="J44560" s="7"/>
      <c r="K44560" s="7"/>
      <c r="N44560" s="7"/>
    </row>
    <row r="44561" spans="4:14" s="1" customFormat="1">
      <c r="D44561" s="32"/>
      <c r="G44561" s="32"/>
      <c r="I44561" s="7"/>
      <c r="J44561" s="7"/>
      <c r="K44561" s="7"/>
      <c r="N44561" s="7"/>
    </row>
    <row r="44562" spans="4:14" s="1" customFormat="1">
      <c r="D44562" s="32"/>
      <c r="G44562" s="32"/>
      <c r="I44562" s="7"/>
      <c r="J44562" s="7"/>
      <c r="K44562" s="7"/>
      <c r="N44562" s="7"/>
    </row>
    <row r="44563" spans="4:14" s="1" customFormat="1">
      <c r="D44563" s="32"/>
      <c r="G44563" s="32"/>
      <c r="I44563" s="7"/>
      <c r="J44563" s="7"/>
      <c r="K44563" s="7"/>
      <c r="N44563" s="7"/>
    </row>
    <row r="44564" spans="4:14" s="1" customFormat="1">
      <c r="D44564" s="32"/>
      <c r="G44564" s="32"/>
      <c r="I44564" s="7"/>
      <c r="J44564" s="7"/>
      <c r="K44564" s="7"/>
      <c r="N44564" s="7"/>
    </row>
    <row r="44565" spans="4:14" s="1" customFormat="1">
      <c r="D44565" s="32"/>
      <c r="G44565" s="32"/>
      <c r="I44565" s="7"/>
      <c r="J44565" s="7"/>
      <c r="K44565" s="7"/>
      <c r="N44565" s="7"/>
    </row>
    <row r="44566" spans="4:14" s="1" customFormat="1">
      <c r="D44566" s="32"/>
      <c r="G44566" s="32"/>
      <c r="I44566" s="7"/>
      <c r="J44566" s="7"/>
      <c r="K44566" s="7"/>
      <c r="N44566" s="7"/>
    </row>
    <row r="44567" spans="4:14" s="1" customFormat="1">
      <c r="D44567" s="32"/>
      <c r="G44567" s="32"/>
      <c r="I44567" s="7"/>
      <c r="J44567" s="7"/>
      <c r="K44567" s="7"/>
      <c r="N44567" s="7"/>
    </row>
    <row r="44568" spans="4:14" s="1" customFormat="1">
      <c r="D44568" s="32"/>
      <c r="G44568" s="32"/>
      <c r="I44568" s="7"/>
      <c r="J44568" s="7"/>
      <c r="K44568" s="7"/>
      <c r="N44568" s="7"/>
    </row>
    <row r="44569" spans="4:14" s="1" customFormat="1">
      <c r="D44569" s="32"/>
      <c r="G44569" s="32"/>
      <c r="I44569" s="7"/>
      <c r="J44569" s="7"/>
      <c r="K44569" s="7"/>
      <c r="N44569" s="7"/>
    </row>
    <row r="44570" spans="4:14" s="1" customFormat="1">
      <c r="D44570" s="32"/>
      <c r="G44570" s="32"/>
      <c r="I44570" s="7"/>
      <c r="J44570" s="7"/>
      <c r="K44570" s="7"/>
      <c r="N44570" s="7"/>
    </row>
    <row r="44571" spans="4:14" s="1" customFormat="1">
      <c r="D44571" s="32"/>
      <c r="G44571" s="32"/>
      <c r="I44571" s="7"/>
      <c r="J44571" s="7"/>
      <c r="K44571" s="7"/>
      <c r="N44571" s="7"/>
    </row>
    <row r="44572" spans="4:14" s="1" customFormat="1">
      <c r="D44572" s="32"/>
      <c r="G44572" s="32"/>
      <c r="I44572" s="7"/>
      <c r="J44572" s="7"/>
      <c r="K44572" s="7"/>
      <c r="N44572" s="7"/>
    </row>
    <row r="44573" spans="4:14" s="1" customFormat="1">
      <c r="D44573" s="32"/>
      <c r="G44573" s="32"/>
      <c r="I44573" s="7"/>
      <c r="J44573" s="7"/>
      <c r="K44573" s="7"/>
      <c r="N44573" s="7"/>
    </row>
    <row r="44574" spans="4:14" s="1" customFormat="1">
      <c r="D44574" s="32"/>
      <c r="G44574" s="32"/>
      <c r="I44574" s="7"/>
      <c r="J44574" s="7"/>
      <c r="K44574" s="7"/>
      <c r="N44574" s="7"/>
    </row>
    <row r="44575" spans="4:14" s="1" customFormat="1">
      <c r="D44575" s="32"/>
      <c r="G44575" s="32"/>
      <c r="I44575" s="7"/>
      <c r="J44575" s="7"/>
      <c r="K44575" s="7"/>
      <c r="N44575" s="7"/>
    </row>
    <row r="44576" spans="4:14" s="1" customFormat="1">
      <c r="D44576" s="32"/>
      <c r="G44576" s="32"/>
      <c r="I44576" s="7"/>
      <c r="J44576" s="7"/>
      <c r="K44576" s="7"/>
      <c r="N44576" s="7"/>
    </row>
    <row r="44577" spans="4:14" s="1" customFormat="1">
      <c r="D44577" s="32"/>
      <c r="G44577" s="32"/>
      <c r="I44577" s="7"/>
      <c r="J44577" s="7"/>
      <c r="K44577" s="7"/>
      <c r="N44577" s="7"/>
    </row>
    <row r="44578" spans="4:14" s="1" customFormat="1">
      <c r="D44578" s="32"/>
      <c r="G44578" s="32"/>
      <c r="I44578" s="7"/>
      <c r="J44578" s="7"/>
      <c r="K44578" s="7"/>
      <c r="N44578" s="7"/>
    </row>
    <row r="44579" spans="4:14" s="1" customFormat="1">
      <c r="D44579" s="32"/>
      <c r="G44579" s="32"/>
      <c r="I44579" s="7"/>
      <c r="J44579" s="7"/>
      <c r="K44579" s="7"/>
      <c r="N44579" s="7"/>
    </row>
    <row r="44580" spans="4:14" s="1" customFormat="1">
      <c r="D44580" s="32"/>
      <c r="G44580" s="32"/>
      <c r="I44580" s="7"/>
      <c r="J44580" s="7"/>
      <c r="K44580" s="7"/>
      <c r="N44580" s="7"/>
    </row>
    <row r="44581" spans="4:14" s="1" customFormat="1">
      <c r="D44581" s="32"/>
      <c r="G44581" s="32"/>
      <c r="I44581" s="7"/>
      <c r="J44581" s="7"/>
      <c r="K44581" s="7"/>
      <c r="N44581" s="7"/>
    </row>
    <row r="44582" spans="4:14" s="1" customFormat="1">
      <c r="D44582" s="32"/>
      <c r="G44582" s="32"/>
      <c r="I44582" s="7"/>
      <c r="J44582" s="7"/>
      <c r="K44582" s="7"/>
      <c r="N44582" s="7"/>
    </row>
    <row r="44583" spans="4:14" s="1" customFormat="1">
      <c r="D44583" s="32"/>
      <c r="G44583" s="32"/>
      <c r="I44583" s="7"/>
      <c r="J44583" s="7"/>
      <c r="K44583" s="7"/>
      <c r="N44583" s="7"/>
    </row>
    <row r="44584" spans="4:14" s="1" customFormat="1">
      <c r="D44584" s="32"/>
      <c r="G44584" s="32"/>
      <c r="I44584" s="7"/>
      <c r="J44584" s="7"/>
      <c r="K44584" s="7"/>
      <c r="N44584" s="7"/>
    </row>
    <row r="44585" spans="4:14" s="1" customFormat="1">
      <c r="D44585" s="32"/>
      <c r="G44585" s="32"/>
      <c r="I44585" s="7"/>
      <c r="J44585" s="7"/>
      <c r="K44585" s="7"/>
      <c r="N44585" s="7"/>
    </row>
    <row r="44586" spans="4:14" s="1" customFormat="1">
      <c r="D44586" s="32"/>
      <c r="G44586" s="32"/>
      <c r="I44586" s="7"/>
      <c r="J44586" s="7"/>
      <c r="K44586" s="7"/>
      <c r="N44586" s="7"/>
    </row>
    <row r="44587" spans="4:14" s="1" customFormat="1">
      <c r="D44587" s="32"/>
      <c r="G44587" s="32"/>
      <c r="I44587" s="7"/>
      <c r="J44587" s="7"/>
      <c r="K44587" s="7"/>
      <c r="N44587" s="7"/>
    </row>
    <row r="44588" spans="4:14" s="1" customFormat="1">
      <c r="D44588" s="32"/>
      <c r="G44588" s="32"/>
      <c r="I44588" s="7"/>
      <c r="J44588" s="7"/>
      <c r="K44588" s="7"/>
      <c r="N44588" s="7"/>
    </row>
    <row r="44589" spans="4:14" s="1" customFormat="1">
      <c r="D44589" s="32"/>
      <c r="G44589" s="32"/>
      <c r="I44589" s="7"/>
      <c r="J44589" s="7"/>
      <c r="K44589" s="7"/>
      <c r="N44589" s="7"/>
    </row>
    <row r="44590" spans="4:14" s="1" customFormat="1">
      <c r="D44590" s="32"/>
      <c r="G44590" s="32"/>
      <c r="I44590" s="7"/>
      <c r="J44590" s="7"/>
      <c r="K44590" s="7"/>
      <c r="N44590" s="7"/>
    </row>
    <row r="44591" spans="4:14" s="1" customFormat="1">
      <c r="D44591" s="32"/>
      <c r="G44591" s="32"/>
      <c r="I44591" s="7"/>
      <c r="J44591" s="7"/>
      <c r="K44591" s="7"/>
      <c r="N44591" s="7"/>
    </row>
    <row r="44592" spans="4:14" s="1" customFormat="1">
      <c r="D44592" s="32"/>
      <c r="G44592" s="32"/>
      <c r="I44592" s="7"/>
      <c r="J44592" s="7"/>
      <c r="K44592" s="7"/>
      <c r="N44592" s="7"/>
    </row>
    <row r="44593" spans="4:14" s="1" customFormat="1">
      <c r="D44593" s="32"/>
      <c r="G44593" s="32"/>
      <c r="I44593" s="7"/>
      <c r="J44593" s="7"/>
      <c r="K44593" s="7"/>
      <c r="N44593" s="7"/>
    </row>
    <row r="44594" spans="4:14" s="1" customFormat="1">
      <c r="D44594" s="32"/>
      <c r="G44594" s="32"/>
      <c r="I44594" s="7"/>
      <c r="J44594" s="7"/>
      <c r="K44594" s="7"/>
      <c r="N44594" s="7"/>
    </row>
    <row r="44595" spans="4:14" s="1" customFormat="1">
      <c r="D44595" s="32"/>
      <c r="G44595" s="32"/>
      <c r="I44595" s="7"/>
      <c r="J44595" s="7"/>
      <c r="K44595" s="7"/>
      <c r="N44595" s="7"/>
    </row>
    <row r="44596" spans="4:14" s="1" customFormat="1">
      <c r="D44596" s="32"/>
      <c r="G44596" s="32"/>
      <c r="I44596" s="7"/>
      <c r="J44596" s="7"/>
      <c r="K44596" s="7"/>
      <c r="N44596" s="7"/>
    </row>
    <row r="44597" spans="4:14" s="1" customFormat="1">
      <c r="D44597" s="32"/>
      <c r="G44597" s="32"/>
      <c r="I44597" s="7"/>
      <c r="J44597" s="7"/>
      <c r="K44597" s="7"/>
      <c r="N44597" s="7"/>
    </row>
    <row r="44598" spans="4:14" s="1" customFormat="1">
      <c r="D44598" s="32"/>
      <c r="G44598" s="32"/>
      <c r="I44598" s="7"/>
      <c r="J44598" s="7"/>
      <c r="K44598" s="7"/>
      <c r="N44598" s="7"/>
    </row>
    <row r="44599" spans="4:14" s="1" customFormat="1">
      <c r="D44599" s="32"/>
      <c r="G44599" s="32"/>
      <c r="I44599" s="7"/>
      <c r="J44599" s="7"/>
      <c r="K44599" s="7"/>
      <c r="N44599" s="7"/>
    </row>
    <row r="44600" spans="4:14" s="1" customFormat="1">
      <c r="D44600" s="32"/>
      <c r="G44600" s="32"/>
      <c r="I44600" s="7"/>
      <c r="J44600" s="7"/>
      <c r="K44600" s="7"/>
      <c r="N44600" s="7"/>
    </row>
    <row r="44601" spans="4:14" s="1" customFormat="1">
      <c r="D44601" s="32"/>
      <c r="G44601" s="32"/>
      <c r="I44601" s="7"/>
      <c r="J44601" s="7"/>
      <c r="K44601" s="7"/>
      <c r="N44601" s="7"/>
    </row>
    <row r="44602" spans="4:14" s="1" customFormat="1">
      <c r="D44602" s="32"/>
      <c r="G44602" s="32"/>
      <c r="I44602" s="7"/>
      <c r="J44602" s="7"/>
      <c r="K44602" s="7"/>
      <c r="N44602" s="7"/>
    </row>
    <row r="44603" spans="4:14" s="1" customFormat="1">
      <c r="D44603" s="32"/>
      <c r="G44603" s="32"/>
      <c r="I44603" s="7"/>
      <c r="J44603" s="7"/>
      <c r="K44603" s="7"/>
      <c r="N44603" s="7"/>
    </row>
    <row r="44604" spans="4:14" s="1" customFormat="1">
      <c r="D44604" s="32"/>
      <c r="G44604" s="32"/>
      <c r="I44604" s="7"/>
      <c r="J44604" s="7"/>
      <c r="K44604" s="7"/>
      <c r="N44604" s="7"/>
    </row>
    <row r="44605" spans="4:14" s="1" customFormat="1">
      <c r="D44605" s="32"/>
      <c r="G44605" s="32"/>
      <c r="I44605" s="7"/>
      <c r="J44605" s="7"/>
      <c r="K44605" s="7"/>
      <c r="N44605" s="7"/>
    </row>
    <row r="44606" spans="4:14" s="1" customFormat="1">
      <c r="D44606" s="32"/>
      <c r="G44606" s="32"/>
      <c r="I44606" s="7"/>
      <c r="J44606" s="7"/>
      <c r="K44606" s="7"/>
      <c r="N44606" s="7"/>
    </row>
    <row r="44607" spans="4:14" s="1" customFormat="1">
      <c r="D44607" s="32"/>
      <c r="G44607" s="32"/>
      <c r="I44607" s="7"/>
      <c r="J44607" s="7"/>
      <c r="K44607" s="7"/>
      <c r="N44607" s="7"/>
    </row>
    <row r="44608" spans="4:14" s="1" customFormat="1">
      <c r="D44608" s="32"/>
      <c r="G44608" s="32"/>
      <c r="I44608" s="7"/>
      <c r="J44608" s="7"/>
      <c r="K44608" s="7"/>
      <c r="N44608" s="7"/>
    </row>
    <row r="44609" spans="4:14" s="1" customFormat="1">
      <c r="D44609" s="32"/>
      <c r="G44609" s="32"/>
      <c r="I44609" s="7"/>
      <c r="J44609" s="7"/>
      <c r="K44609" s="7"/>
      <c r="N44609" s="7"/>
    </row>
    <row r="44610" spans="4:14" s="1" customFormat="1">
      <c r="D44610" s="32"/>
      <c r="G44610" s="32"/>
      <c r="I44610" s="7"/>
      <c r="J44610" s="7"/>
      <c r="K44610" s="7"/>
      <c r="N44610" s="7"/>
    </row>
    <row r="44611" spans="4:14" s="1" customFormat="1">
      <c r="D44611" s="32"/>
      <c r="G44611" s="32"/>
      <c r="I44611" s="7"/>
      <c r="J44611" s="7"/>
      <c r="K44611" s="7"/>
      <c r="N44611" s="7"/>
    </row>
    <row r="44612" spans="4:14" s="1" customFormat="1">
      <c r="D44612" s="32"/>
      <c r="G44612" s="32"/>
      <c r="I44612" s="7"/>
      <c r="J44612" s="7"/>
      <c r="K44612" s="7"/>
      <c r="N44612" s="7"/>
    </row>
    <row r="44613" spans="4:14" s="1" customFormat="1">
      <c r="D44613" s="32"/>
      <c r="G44613" s="32"/>
      <c r="I44613" s="7"/>
      <c r="J44613" s="7"/>
      <c r="K44613" s="7"/>
      <c r="N44613" s="7"/>
    </row>
    <row r="44614" spans="4:14" s="1" customFormat="1">
      <c r="D44614" s="32"/>
      <c r="G44614" s="32"/>
      <c r="I44614" s="7"/>
      <c r="J44614" s="7"/>
      <c r="K44614" s="7"/>
      <c r="N44614" s="7"/>
    </row>
    <row r="44615" spans="4:14" s="1" customFormat="1">
      <c r="D44615" s="32"/>
      <c r="G44615" s="32"/>
      <c r="I44615" s="7"/>
      <c r="J44615" s="7"/>
      <c r="K44615" s="7"/>
      <c r="N44615" s="7"/>
    </row>
    <row r="44616" spans="4:14" s="1" customFormat="1">
      <c r="D44616" s="32"/>
      <c r="G44616" s="32"/>
      <c r="I44616" s="7"/>
      <c r="J44616" s="7"/>
      <c r="K44616" s="7"/>
      <c r="N44616" s="7"/>
    </row>
    <row r="44617" spans="4:14" s="1" customFormat="1">
      <c r="D44617" s="32"/>
      <c r="G44617" s="32"/>
      <c r="I44617" s="7"/>
      <c r="J44617" s="7"/>
      <c r="K44617" s="7"/>
      <c r="N44617" s="7"/>
    </row>
    <row r="44618" spans="4:14" s="1" customFormat="1">
      <c r="D44618" s="32"/>
      <c r="G44618" s="32"/>
      <c r="I44618" s="7"/>
      <c r="J44618" s="7"/>
      <c r="K44618" s="7"/>
      <c r="N44618" s="7"/>
    </row>
    <row r="44619" spans="4:14" s="1" customFormat="1">
      <c r="D44619" s="32"/>
      <c r="G44619" s="32"/>
      <c r="I44619" s="7"/>
      <c r="J44619" s="7"/>
      <c r="K44619" s="7"/>
      <c r="N44619" s="7"/>
    </row>
    <row r="44620" spans="4:14" s="1" customFormat="1">
      <c r="D44620" s="32"/>
      <c r="G44620" s="32"/>
      <c r="I44620" s="7"/>
      <c r="J44620" s="7"/>
      <c r="K44620" s="7"/>
      <c r="N44620" s="7"/>
    </row>
    <row r="44621" spans="4:14" s="1" customFormat="1">
      <c r="D44621" s="32"/>
      <c r="G44621" s="32"/>
      <c r="I44621" s="7"/>
      <c r="J44621" s="7"/>
      <c r="K44621" s="7"/>
      <c r="N44621" s="7"/>
    </row>
    <row r="44622" spans="4:14" s="1" customFormat="1">
      <c r="D44622" s="32"/>
      <c r="G44622" s="32"/>
      <c r="I44622" s="7"/>
      <c r="J44622" s="7"/>
      <c r="K44622" s="7"/>
      <c r="N44622" s="7"/>
    </row>
    <row r="44623" spans="4:14" s="1" customFormat="1">
      <c r="D44623" s="32"/>
      <c r="G44623" s="32"/>
      <c r="I44623" s="7"/>
      <c r="J44623" s="7"/>
      <c r="K44623" s="7"/>
      <c r="N44623" s="7"/>
    </row>
    <row r="44624" spans="4:14" s="1" customFormat="1">
      <c r="D44624" s="32"/>
      <c r="G44624" s="32"/>
      <c r="I44624" s="7"/>
      <c r="J44624" s="7"/>
      <c r="K44624" s="7"/>
      <c r="N44624" s="7"/>
    </row>
    <row r="44625" spans="4:14" s="1" customFormat="1">
      <c r="D44625" s="32"/>
      <c r="G44625" s="32"/>
      <c r="I44625" s="7"/>
      <c r="J44625" s="7"/>
      <c r="K44625" s="7"/>
      <c r="N44625" s="7"/>
    </row>
    <row r="44626" spans="4:14" s="1" customFormat="1">
      <c r="D44626" s="32"/>
      <c r="G44626" s="32"/>
      <c r="I44626" s="7"/>
      <c r="J44626" s="7"/>
      <c r="K44626" s="7"/>
      <c r="N44626" s="7"/>
    </row>
    <row r="44627" spans="4:14" s="1" customFormat="1">
      <c r="D44627" s="32"/>
      <c r="G44627" s="32"/>
      <c r="I44627" s="7"/>
      <c r="J44627" s="7"/>
      <c r="K44627" s="7"/>
      <c r="N44627" s="7"/>
    </row>
    <row r="44628" spans="4:14" s="1" customFormat="1">
      <c r="D44628" s="32"/>
      <c r="G44628" s="32"/>
      <c r="I44628" s="7"/>
      <c r="J44628" s="7"/>
      <c r="K44628" s="7"/>
      <c r="N44628" s="7"/>
    </row>
    <row r="44629" spans="4:14" s="1" customFormat="1">
      <c r="D44629" s="32"/>
      <c r="G44629" s="32"/>
      <c r="I44629" s="7"/>
      <c r="J44629" s="7"/>
      <c r="K44629" s="7"/>
      <c r="N44629" s="7"/>
    </row>
    <row r="44630" spans="4:14" s="1" customFormat="1">
      <c r="D44630" s="32"/>
      <c r="G44630" s="32"/>
      <c r="I44630" s="7"/>
      <c r="J44630" s="7"/>
      <c r="K44630" s="7"/>
      <c r="N44630" s="7"/>
    </row>
    <row r="44631" spans="4:14" s="1" customFormat="1">
      <c r="D44631" s="32"/>
      <c r="G44631" s="32"/>
      <c r="I44631" s="7"/>
      <c r="J44631" s="7"/>
      <c r="K44631" s="7"/>
      <c r="N44631" s="7"/>
    </row>
    <row r="44632" spans="4:14" s="1" customFormat="1">
      <c r="D44632" s="32"/>
      <c r="G44632" s="32"/>
      <c r="I44632" s="7"/>
      <c r="J44632" s="7"/>
      <c r="K44632" s="7"/>
      <c r="N44632" s="7"/>
    </row>
    <row r="44633" spans="4:14" s="1" customFormat="1">
      <c r="D44633" s="32"/>
      <c r="G44633" s="32"/>
      <c r="I44633" s="7"/>
      <c r="J44633" s="7"/>
      <c r="K44633" s="7"/>
      <c r="N44633" s="7"/>
    </row>
    <row r="44634" spans="4:14" s="1" customFormat="1">
      <c r="D44634" s="32"/>
      <c r="G44634" s="32"/>
      <c r="I44634" s="7"/>
      <c r="J44634" s="7"/>
      <c r="K44634" s="7"/>
      <c r="N44634" s="7"/>
    </row>
    <row r="44635" spans="4:14" s="1" customFormat="1">
      <c r="D44635" s="32"/>
      <c r="G44635" s="32"/>
      <c r="I44635" s="7"/>
      <c r="J44635" s="7"/>
      <c r="K44635" s="7"/>
      <c r="N44635" s="7"/>
    </row>
    <row r="44636" spans="4:14" s="1" customFormat="1">
      <c r="D44636" s="32"/>
      <c r="G44636" s="32"/>
      <c r="I44636" s="7"/>
      <c r="J44636" s="7"/>
      <c r="K44636" s="7"/>
      <c r="N44636" s="7"/>
    </row>
    <row r="44637" spans="4:14" s="1" customFormat="1">
      <c r="D44637" s="32"/>
      <c r="G44637" s="32"/>
      <c r="I44637" s="7"/>
      <c r="J44637" s="7"/>
      <c r="K44637" s="7"/>
      <c r="N44637" s="7"/>
    </row>
    <row r="44638" spans="4:14" s="1" customFormat="1">
      <c r="D44638" s="32"/>
      <c r="G44638" s="32"/>
      <c r="I44638" s="7"/>
      <c r="J44638" s="7"/>
      <c r="K44638" s="7"/>
      <c r="N44638" s="7"/>
    </row>
    <row r="44639" spans="4:14" s="1" customFormat="1">
      <c r="D44639" s="32"/>
      <c r="G44639" s="32"/>
      <c r="I44639" s="7"/>
      <c r="J44639" s="7"/>
      <c r="K44639" s="7"/>
      <c r="N44639" s="7"/>
    </row>
    <row r="44640" spans="4:14" s="1" customFormat="1">
      <c r="D44640" s="32"/>
      <c r="G44640" s="32"/>
      <c r="I44640" s="7"/>
      <c r="J44640" s="7"/>
      <c r="K44640" s="7"/>
      <c r="N44640" s="7"/>
    </row>
    <row r="44641" spans="4:14" s="1" customFormat="1">
      <c r="D44641" s="32"/>
      <c r="G44641" s="32"/>
      <c r="I44641" s="7"/>
      <c r="J44641" s="7"/>
      <c r="K44641" s="7"/>
      <c r="N44641" s="7"/>
    </row>
    <row r="44642" spans="4:14" s="1" customFormat="1">
      <c r="D44642" s="32"/>
      <c r="G44642" s="32"/>
      <c r="I44642" s="7"/>
      <c r="J44642" s="7"/>
      <c r="K44642" s="7"/>
      <c r="N44642" s="7"/>
    </row>
    <row r="44643" spans="4:14" s="1" customFormat="1">
      <c r="D44643" s="32"/>
      <c r="G44643" s="32"/>
      <c r="I44643" s="7"/>
      <c r="J44643" s="7"/>
      <c r="K44643" s="7"/>
      <c r="N44643" s="7"/>
    </row>
    <row r="44644" spans="4:14" s="1" customFormat="1">
      <c r="D44644" s="32"/>
      <c r="G44644" s="32"/>
      <c r="I44644" s="7"/>
      <c r="J44644" s="7"/>
      <c r="K44644" s="7"/>
      <c r="N44644" s="7"/>
    </row>
    <row r="44645" spans="4:14" s="1" customFormat="1">
      <c r="D44645" s="32"/>
      <c r="G44645" s="32"/>
      <c r="I44645" s="7"/>
      <c r="J44645" s="7"/>
      <c r="K44645" s="7"/>
      <c r="N44645" s="7"/>
    </row>
    <row r="44646" spans="4:14" s="1" customFormat="1">
      <c r="D44646" s="32"/>
      <c r="G44646" s="32"/>
      <c r="I44646" s="7"/>
      <c r="J44646" s="7"/>
      <c r="K44646" s="7"/>
      <c r="N44646" s="7"/>
    </row>
    <row r="44647" spans="4:14" s="1" customFormat="1">
      <c r="D44647" s="32"/>
      <c r="G44647" s="32"/>
      <c r="I44647" s="7"/>
      <c r="J44647" s="7"/>
      <c r="K44647" s="7"/>
      <c r="N44647" s="7"/>
    </row>
    <row r="44648" spans="4:14" s="1" customFormat="1">
      <c r="D44648" s="32"/>
      <c r="G44648" s="32"/>
      <c r="I44648" s="7"/>
      <c r="J44648" s="7"/>
      <c r="K44648" s="7"/>
      <c r="N44648" s="7"/>
    </row>
    <row r="44649" spans="4:14" s="1" customFormat="1">
      <c r="D44649" s="32"/>
      <c r="G44649" s="32"/>
      <c r="I44649" s="7"/>
      <c r="J44649" s="7"/>
      <c r="K44649" s="7"/>
      <c r="N44649" s="7"/>
    </row>
    <row r="44650" spans="4:14" s="1" customFormat="1">
      <c r="D44650" s="32"/>
      <c r="G44650" s="32"/>
      <c r="I44650" s="7"/>
      <c r="J44650" s="7"/>
      <c r="K44650" s="7"/>
      <c r="N44650" s="7"/>
    </row>
    <row r="44651" spans="4:14" s="1" customFormat="1">
      <c r="D44651" s="32"/>
      <c r="G44651" s="32"/>
      <c r="I44651" s="7"/>
      <c r="J44651" s="7"/>
      <c r="K44651" s="7"/>
      <c r="N44651" s="7"/>
    </row>
    <row r="44652" spans="4:14" s="1" customFormat="1">
      <c r="D44652" s="32"/>
      <c r="G44652" s="32"/>
      <c r="I44652" s="7"/>
      <c r="J44652" s="7"/>
      <c r="K44652" s="7"/>
      <c r="N44652" s="7"/>
    </row>
    <row r="44653" spans="4:14" s="1" customFormat="1">
      <c r="D44653" s="32"/>
      <c r="G44653" s="32"/>
      <c r="I44653" s="7"/>
      <c r="J44653" s="7"/>
      <c r="K44653" s="7"/>
      <c r="N44653" s="7"/>
    </row>
    <row r="44654" spans="4:14" s="1" customFormat="1">
      <c r="D44654" s="32"/>
      <c r="G44654" s="32"/>
      <c r="I44654" s="7"/>
      <c r="J44654" s="7"/>
      <c r="K44654" s="7"/>
      <c r="N44654" s="7"/>
    </row>
    <row r="44655" spans="4:14" s="1" customFormat="1">
      <c r="D44655" s="32"/>
      <c r="G44655" s="32"/>
      <c r="I44655" s="7"/>
      <c r="J44655" s="7"/>
      <c r="K44655" s="7"/>
      <c r="N44655" s="7"/>
    </row>
    <row r="44656" spans="4:14" s="1" customFormat="1">
      <c r="D44656" s="32"/>
      <c r="G44656" s="32"/>
      <c r="I44656" s="7"/>
      <c r="J44656" s="7"/>
      <c r="K44656" s="7"/>
      <c r="N44656" s="7"/>
    </row>
    <row r="44657" spans="4:14" s="1" customFormat="1">
      <c r="D44657" s="32"/>
      <c r="G44657" s="32"/>
      <c r="I44657" s="7"/>
      <c r="J44657" s="7"/>
      <c r="K44657" s="7"/>
      <c r="N44657" s="7"/>
    </row>
    <row r="44658" spans="4:14" s="1" customFormat="1">
      <c r="D44658" s="32"/>
      <c r="G44658" s="32"/>
      <c r="I44658" s="7"/>
      <c r="J44658" s="7"/>
      <c r="K44658" s="7"/>
      <c r="N44658" s="7"/>
    </row>
    <row r="44659" spans="4:14" s="1" customFormat="1">
      <c r="D44659" s="32"/>
      <c r="G44659" s="32"/>
      <c r="I44659" s="7"/>
      <c r="J44659" s="7"/>
      <c r="K44659" s="7"/>
      <c r="N44659" s="7"/>
    </row>
    <row r="44660" spans="4:14" s="1" customFormat="1">
      <c r="D44660" s="32"/>
      <c r="G44660" s="32"/>
      <c r="I44660" s="7"/>
      <c r="J44660" s="7"/>
      <c r="K44660" s="7"/>
      <c r="N44660" s="7"/>
    </row>
    <row r="44661" spans="4:14" s="1" customFormat="1">
      <c r="D44661" s="32"/>
      <c r="G44661" s="32"/>
      <c r="I44661" s="7"/>
      <c r="J44661" s="7"/>
      <c r="K44661" s="7"/>
      <c r="N44661" s="7"/>
    </row>
    <row r="44662" spans="4:14" s="1" customFormat="1">
      <c r="D44662" s="32"/>
      <c r="G44662" s="32"/>
      <c r="I44662" s="7"/>
      <c r="J44662" s="7"/>
      <c r="K44662" s="7"/>
      <c r="N44662" s="7"/>
    </row>
    <row r="44663" spans="4:14" s="1" customFormat="1">
      <c r="D44663" s="32"/>
      <c r="G44663" s="32"/>
      <c r="I44663" s="7"/>
      <c r="J44663" s="7"/>
      <c r="K44663" s="7"/>
      <c r="N44663" s="7"/>
    </row>
    <row r="44664" spans="4:14" s="1" customFormat="1">
      <c r="D44664" s="32"/>
      <c r="G44664" s="32"/>
      <c r="I44664" s="7"/>
      <c r="J44664" s="7"/>
      <c r="K44664" s="7"/>
      <c r="N44664" s="7"/>
    </row>
    <row r="44665" spans="4:14" s="1" customFormat="1">
      <c r="D44665" s="32"/>
      <c r="G44665" s="32"/>
      <c r="I44665" s="7"/>
      <c r="J44665" s="7"/>
      <c r="K44665" s="7"/>
      <c r="N44665" s="7"/>
    </row>
    <row r="44666" spans="4:14" s="1" customFormat="1">
      <c r="D44666" s="32"/>
      <c r="G44666" s="32"/>
      <c r="I44666" s="7"/>
      <c r="J44666" s="7"/>
      <c r="K44666" s="7"/>
      <c r="N44666" s="7"/>
    </row>
    <row r="44667" spans="4:14" s="1" customFormat="1">
      <c r="D44667" s="32"/>
      <c r="G44667" s="32"/>
      <c r="I44667" s="7"/>
      <c r="J44667" s="7"/>
      <c r="K44667" s="7"/>
      <c r="N44667" s="7"/>
    </row>
    <row r="44668" spans="4:14" s="1" customFormat="1">
      <c r="D44668" s="32"/>
      <c r="G44668" s="32"/>
      <c r="I44668" s="7"/>
      <c r="J44668" s="7"/>
      <c r="K44668" s="7"/>
      <c r="N44668" s="7"/>
    </row>
    <row r="44669" spans="4:14" s="1" customFormat="1">
      <c r="D44669" s="32"/>
      <c r="G44669" s="32"/>
      <c r="I44669" s="7"/>
      <c r="J44669" s="7"/>
      <c r="K44669" s="7"/>
      <c r="N44669" s="7"/>
    </row>
    <row r="44670" spans="4:14" s="1" customFormat="1">
      <c r="D44670" s="32"/>
      <c r="G44670" s="32"/>
      <c r="I44670" s="7"/>
      <c r="J44670" s="7"/>
      <c r="K44670" s="7"/>
      <c r="N44670" s="7"/>
    </row>
    <row r="44671" spans="4:14" s="1" customFormat="1">
      <c r="D44671" s="32"/>
      <c r="G44671" s="32"/>
      <c r="I44671" s="7"/>
      <c r="J44671" s="7"/>
      <c r="K44671" s="7"/>
      <c r="N44671" s="7"/>
    </row>
    <row r="44672" spans="4:14" s="1" customFormat="1">
      <c r="D44672" s="32"/>
      <c r="G44672" s="32"/>
      <c r="I44672" s="7"/>
      <c r="J44672" s="7"/>
      <c r="K44672" s="7"/>
      <c r="N44672" s="7"/>
    </row>
    <row r="44673" spans="4:14" s="1" customFormat="1">
      <c r="D44673" s="32"/>
      <c r="G44673" s="32"/>
      <c r="I44673" s="7"/>
      <c r="J44673" s="7"/>
      <c r="K44673" s="7"/>
      <c r="N44673" s="7"/>
    </row>
    <row r="44674" spans="4:14" s="1" customFormat="1">
      <c r="D44674" s="32"/>
      <c r="G44674" s="32"/>
      <c r="I44674" s="7"/>
      <c r="J44674" s="7"/>
      <c r="K44674" s="7"/>
      <c r="N44674" s="7"/>
    </row>
    <row r="44675" spans="4:14" s="1" customFormat="1">
      <c r="D44675" s="32"/>
      <c r="G44675" s="32"/>
      <c r="I44675" s="7"/>
      <c r="J44675" s="7"/>
      <c r="K44675" s="7"/>
      <c r="N44675" s="7"/>
    </row>
    <row r="44676" spans="4:14" s="1" customFormat="1">
      <c r="D44676" s="32"/>
      <c r="G44676" s="32"/>
      <c r="I44676" s="7"/>
      <c r="J44676" s="7"/>
      <c r="K44676" s="7"/>
      <c r="N44676" s="7"/>
    </row>
    <row r="44677" spans="4:14" s="1" customFormat="1">
      <c r="D44677" s="32"/>
      <c r="G44677" s="32"/>
      <c r="I44677" s="7"/>
      <c r="J44677" s="7"/>
      <c r="K44677" s="7"/>
      <c r="N44677" s="7"/>
    </row>
    <row r="44678" spans="4:14" s="1" customFormat="1">
      <c r="D44678" s="32"/>
      <c r="G44678" s="32"/>
      <c r="I44678" s="7"/>
      <c r="J44678" s="7"/>
      <c r="K44678" s="7"/>
      <c r="N44678" s="7"/>
    </row>
    <row r="44679" spans="4:14" s="1" customFormat="1">
      <c r="D44679" s="32"/>
      <c r="G44679" s="32"/>
      <c r="I44679" s="7"/>
      <c r="J44679" s="7"/>
      <c r="K44679" s="7"/>
      <c r="N44679" s="7"/>
    </row>
    <row r="44680" spans="4:14" s="1" customFormat="1">
      <c r="D44680" s="32"/>
      <c r="G44680" s="32"/>
      <c r="I44680" s="7"/>
      <c r="J44680" s="7"/>
      <c r="K44680" s="7"/>
      <c r="N44680" s="7"/>
    </row>
    <row r="44681" spans="4:14" s="1" customFormat="1">
      <c r="D44681" s="32"/>
      <c r="G44681" s="32"/>
      <c r="I44681" s="7"/>
      <c r="J44681" s="7"/>
      <c r="K44681" s="7"/>
      <c r="N44681" s="7"/>
    </row>
    <row r="44682" spans="4:14" s="1" customFormat="1">
      <c r="D44682" s="32"/>
      <c r="G44682" s="32"/>
      <c r="I44682" s="7"/>
      <c r="J44682" s="7"/>
      <c r="K44682" s="7"/>
      <c r="N44682" s="7"/>
    </row>
    <row r="44683" spans="4:14" s="1" customFormat="1">
      <c r="D44683" s="32"/>
      <c r="G44683" s="32"/>
      <c r="I44683" s="7"/>
      <c r="J44683" s="7"/>
      <c r="K44683" s="7"/>
      <c r="N44683" s="7"/>
    </row>
    <row r="44684" spans="4:14" s="1" customFormat="1">
      <c r="D44684" s="32"/>
      <c r="G44684" s="32"/>
      <c r="I44684" s="7"/>
      <c r="J44684" s="7"/>
      <c r="K44684" s="7"/>
      <c r="N44684" s="7"/>
    </row>
    <row r="44685" spans="4:14" s="1" customFormat="1">
      <c r="D44685" s="32"/>
      <c r="G44685" s="32"/>
      <c r="I44685" s="7"/>
      <c r="J44685" s="7"/>
      <c r="K44685" s="7"/>
      <c r="N44685" s="7"/>
    </row>
    <row r="44686" spans="4:14" s="1" customFormat="1">
      <c r="D44686" s="32"/>
      <c r="G44686" s="32"/>
      <c r="I44686" s="7"/>
      <c r="J44686" s="7"/>
      <c r="K44686" s="7"/>
      <c r="N44686" s="7"/>
    </row>
    <row r="44687" spans="4:14" s="1" customFormat="1">
      <c r="D44687" s="32"/>
      <c r="G44687" s="32"/>
      <c r="I44687" s="7"/>
      <c r="J44687" s="7"/>
      <c r="K44687" s="7"/>
      <c r="N44687" s="7"/>
    </row>
    <row r="44688" spans="4:14" s="1" customFormat="1">
      <c r="D44688" s="32"/>
      <c r="G44688" s="32"/>
      <c r="I44688" s="7"/>
      <c r="J44688" s="7"/>
      <c r="K44688" s="7"/>
      <c r="N44688" s="7"/>
    </row>
    <row r="44689" spans="4:14" s="1" customFormat="1">
      <c r="D44689" s="32"/>
      <c r="G44689" s="32"/>
      <c r="I44689" s="7"/>
      <c r="J44689" s="7"/>
      <c r="K44689" s="7"/>
      <c r="N44689" s="7"/>
    </row>
    <row r="44690" spans="4:14" s="1" customFormat="1">
      <c r="D44690" s="32"/>
      <c r="G44690" s="32"/>
      <c r="I44690" s="7"/>
      <c r="J44690" s="7"/>
      <c r="K44690" s="7"/>
      <c r="N44690" s="7"/>
    </row>
    <row r="44691" spans="4:14" s="1" customFormat="1">
      <c r="D44691" s="32"/>
      <c r="G44691" s="32"/>
      <c r="I44691" s="7"/>
      <c r="J44691" s="7"/>
      <c r="K44691" s="7"/>
      <c r="N44691" s="7"/>
    </row>
    <row r="44692" spans="4:14" s="1" customFormat="1">
      <c r="D44692" s="32"/>
      <c r="G44692" s="32"/>
      <c r="I44692" s="7"/>
      <c r="J44692" s="7"/>
      <c r="K44692" s="7"/>
      <c r="N44692" s="7"/>
    </row>
    <row r="44693" spans="4:14" s="1" customFormat="1">
      <c r="D44693" s="32"/>
      <c r="G44693" s="32"/>
      <c r="I44693" s="7"/>
      <c r="J44693" s="7"/>
      <c r="K44693" s="7"/>
      <c r="N44693" s="7"/>
    </row>
    <row r="44694" spans="4:14" s="1" customFormat="1">
      <c r="D44694" s="32"/>
      <c r="G44694" s="32"/>
      <c r="I44694" s="7"/>
      <c r="J44694" s="7"/>
      <c r="K44694" s="7"/>
      <c r="N44694" s="7"/>
    </row>
    <row r="44695" spans="4:14" s="1" customFormat="1">
      <c r="D44695" s="32"/>
      <c r="G44695" s="32"/>
      <c r="I44695" s="7"/>
      <c r="J44695" s="7"/>
      <c r="K44695" s="7"/>
      <c r="N44695" s="7"/>
    </row>
    <row r="44696" spans="4:14" s="1" customFormat="1">
      <c r="D44696" s="32"/>
      <c r="G44696" s="32"/>
      <c r="I44696" s="7"/>
      <c r="J44696" s="7"/>
      <c r="K44696" s="7"/>
      <c r="N44696" s="7"/>
    </row>
    <row r="44697" spans="4:14" s="1" customFormat="1">
      <c r="D44697" s="32"/>
      <c r="G44697" s="32"/>
      <c r="I44697" s="7"/>
      <c r="J44697" s="7"/>
      <c r="K44697" s="7"/>
      <c r="N44697" s="7"/>
    </row>
    <row r="44698" spans="4:14" s="1" customFormat="1">
      <c r="D44698" s="32"/>
      <c r="G44698" s="32"/>
      <c r="I44698" s="7"/>
      <c r="J44698" s="7"/>
      <c r="K44698" s="7"/>
      <c r="N44698" s="7"/>
    </row>
    <row r="44699" spans="4:14" s="1" customFormat="1">
      <c r="D44699" s="32"/>
      <c r="G44699" s="32"/>
      <c r="I44699" s="7"/>
      <c r="J44699" s="7"/>
      <c r="K44699" s="7"/>
      <c r="N44699" s="7"/>
    </row>
    <row r="44700" spans="4:14" s="1" customFormat="1">
      <c r="D44700" s="32"/>
      <c r="G44700" s="32"/>
      <c r="I44700" s="7"/>
      <c r="J44700" s="7"/>
      <c r="K44700" s="7"/>
      <c r="N44700" s="7"/>
    </row>
    <row r="44701" spans="4:14" s="1" customFormat="1">
      <c r="D44701" s="32"/>
      <c r="G44701" s="32"/>
      <c r="I44701" s="7"/>
      <c r="J44701" s="7"/>
      <c r="K44701" s="7"/>
      <c r="N44701" s="7"/>
    </row>
    <row r="44702" spans="4:14" s="1" customFormat="1">
      <c r="D44702" s="32"/>
      <c r="G44702" s="32"/>
      <c r="I44702" s="7"/>
      <c r="J44702" s="7"/>
      <c r="K44702" s="7"/>
      <c r="N44702" s="7"/>
    </row>
    <row r="44703" spans="4:14" s="1" customFormat="1">
      <c r="D44703" s="32"/>
      <c r="G44703" s="32"/>
      <c r="I44703" s="7"/>
      <c r="J44703" s="7"/>
      <c r="K44703" s="7"/>
      <c r="N44703" s="7"/>
    </row>
    <row r="44704" spans="4:14" s="1" customFormat="1">
      <c r="D44704" s="32"/>
      <c r="G44704" s="32"/>
      <c r="I44704" s="7"/>
      <c r="J44704" s="7"/>
      <c r="K44704" s="7"/>
      <c r="N44704" s="7"/>
    </row>
    <row r="44705" spans="4:14" s="1" customFormat="1">
      <c r="D44705" s="32"/>
      <c r="G44705" s="32"/>
      <c r="I44705" s="7"/>
      <c r="J44705" s="7"/>
      <c r="K44705" s="7"/>
      <c r="N44705" s="7"/>
    </row>
    <row r="44706" spans="4:14" s="1" customFormat="1">
      <c r="D44706" s="32"/>
      <c r="G44706" s="32"/>
      <c r="I44706" s="7"/>
      <c r="J44706" s="7"/>
      <c r="K44706" s="7"/>
      <c r="N44706" s="7"/>
    </row>
    <row r="44707" spans="4:14" s="1" customFormat="1">
      <c r="D44707" s="32"/>
      <c r="G44707" s="32"/>
      <c r="I44707" s="7"/>
      <c r="J44707" s="7"/>
      <c r="K44707" s="7"/>
      <c r="N44707" s="7"/>
    </row>
    <row r="44708" spans="4:14" s="1" customFormat="1">
      <c r="D44708" s="32"/>
      <c r="G44708" s="32"/>
      <c r="I44708" s="7"/>
      <c r="J44708" s="7"/>
      <c r="K44708" s="7"/>
      <c r="N44708" s="7"/>
    </row>
    <row r="44709" spans="4:14" s="1" customFormat="1">
      <c r="D44709" s="32"/>
      <c r="G44709" s="32"/>
      <c r="I44709" s="7"/>
      <c r="J44709" s="7"/>
      <c r="K44709" s="7"/>
      <c r="N44709" s="7"/>
    </row>
    <row r="44710" spans="4:14" s="1" customFormat="1">
      <c r="D44710" s="32"/>
      <c r="G44710" s="32"/>
      <c r="I44710" s="7"/>
      <c r="J44710" s="7"/>
      <c r="K44710" s="7"/>
      <c r="N44710" s="7"/>
    </row>
    <row r="44711" spans="4:14" s="1" customFormat="1">
      <c r="D44711" s="32"/>
      <c r="G44711" s="32"/>
      <c r="I44711" s="7"/>
      <c r="J44711" s="7"/>
      <c r="K44711" s="7"/>
      <c r="N44711" s="7"/>
    </row>
    <row r="44712" spans="4:14" s="1" customFormat="1">
      <c r="D44712" s="32"/>
      <c r="G44712" s="32"/>
      <c r="I44712" s="7"/>
      <c r="J44712" s="7"/>
      <c r="K44712" s="7"/>
      <c r="N44712" s="7"/>
    </row>
    <row r="44713" spans="4:14" s="1" customFormat="1">
      <c r="D44713" s="32"/>
      <c r="G44713" s="32"/>
      <c r="I44713" s="7"/>
      <c r="J44713" s="7"/>
      <c r="K44713" s="7"/>
      <c r="N44713" s="7"/>
    </row>
    <row r="44714" spans="4:14" s="1" customFormat="1">
      <c r="D44714" s="32"/>
      <c r="G44714" s="32"/>
      <c r="I44714" s="7"/>
      <c r="J44714" s="7"/>
      <c r="K44714" s="7"/>
      <c r="N44714" s="7"/>
    </row>
    <row r="44715" spans="4:14" s="1" customFormat="1">
      <c r="D44715" s="32"/>
      <c r="G44715" s="32"/>
      <c r="I44715" s="7"/>
      <c r="J44715" s="7"/>
      <c r="K44715" s="7"/>
      <c r="N44715" s="7"/>
    </row>
    <row r="44716" spans="4:14" s="1" customFormat="1">
      <c r="D44716" s="32"/>
      <c r="G44716" s="32"/>
      <c r="I44716" s="7"/>
      <c r="J44716" s="7"/>
      <c r="K44716" s="7"/>
      <c r="N44716" s="7"/>
    </row>
    <row r="44717" spans="4:14" s="1" customFormat="1">
      <c r="D44717" s="32"/>
      <c r="G44717" s="32"/>
      <c r="I44717" s="7"/>
      <c r="J44717" s="7"/>
      <c r="K44717" s="7"/>
      <c r="N44717" s="7"/>
    </row>
    <row r="44718" spans="4:14" s="1" customFormat="1">
      <c r="D44718" s="32"/>
      <c r="G44718" s="32"/>
      <c r="I44718" s="7"/>
      <c r="J44718" s="7"/>
      <c r="K44718" s="7"/>
      <c r="N44718" s="7"/>
    </row>
    <row r="44719" spans="4:14" s="1" customFormat="1">
      <c r="D44719" s="32"/>
      <c r="G44719" s="32"/>
      <c r="I44719" s="7"/>
      <c r="J44719" s="7"/>
      <c r="K44719" s="7"/>
      <c r="N44719" s="7"/>
    </row>
    <row r="44720" spans="4:14" s="1" customFormat="1">
      <c r="D44720" s="32"/>
      <c r="G44720" s="32"/>
      <c r="I44720" s="7"/>
      <c r="J44720" s="7"/>
      <c r="K44720" s="7"/>
      <c r="N44720" s="7"/>
    </row>
    <row r="44721" spans="4:14" s="1" customFormat="1">
      <c r="D44721" s="32"/>
      <c r="G44721" s="32"/>
      <c r="I44721" s="7"/>
      <c r="J44721" s="7"/>
      <c r="K44721" s="7"/>
      <c r="N44721" s="7"/>
    </row>
    <row r="44722" spans="4:14" s="1" customFormat="1">
      <c r="D44722" s="32"/>
      <c r="G44722" s="32"/>
      <c r="I44722" s="7"/>
      <c r="J44722" s="7"/>
      <c r="K44722" s="7"/>
      <c r="N44722" s="7"/>
    </row>
    <row r="44723" spans="4:14" s="1" customFormat="1">
      <c r="D44723" s="32"/>
      <c r="G44723" s="32"/>
      <c r="I44723" s="7"/>
      <c r="J44723" s="7"/>
      <c r="K44723" s="7"/>
      <c r="N44723" s="7"/>
    </row>
    <row r="44724" spans="4:14" s="1" customFormat="1">
      <c r="D44724" s="32"/>
      <c r="G44724" s="32"/>
      <c r="I44724" s="7"/>
      <c r="J44724" s="7"/>
      <c r="K44724" s="7"/>
      <c r="N44724" s="7"/>
    </row>
    <row r="44725" spans="4:14" s="1" customFormat="1">
      <c r="D44725" s="32"/>
      <c r="G44725" s="32"/>
      <c r="I44725" s="7"/>
      <c r="J44725" s="7"/>
      <c r="K44725" s="7"/>
      <c r="N44725" s="7"/>
    </row>
    <row r="44726" spans="4:14" s="1" customFormat="1">
      <c r="D44726" s="32"/>
      <c r="G44726" s="32"/>
      <c r="I44726" s="7"/>
      <c r="J44726" s="7"/>
      <c r="K44726" s="7"/>
      <c r="N44726" s="7"/>
    </row>
    <row r="44727" spans="4:14" s="1" customFormat="1">
      <c r="D44727" s="32"/>
      <c r="G44727" s="32"/>
      <c r="I44727" s="7"/>
      <c r="J44727" s="7"/>
      <c r="K44727" s="7"/>
      <c r="N44727" s="7"/>
    </row>
    <row r="44728" spans="4:14" s="1" customFormat="1">
      <c r="D44728" s="32"/>
      <c r="G44728" s="32"/>
      <c r="I44728" s="7"/>
      <c r="J44728" s="7"/>
      <c r="K44728" s="7"/>
      <c r="N44728" s="7"/>
    </row>
    <row r="44729" spans="4:14" s="1" customFormat="1">
      <c r="D44729" s="32"/>
      <c r="G44729" s="32"/>
      <c r="I44729" s="7"/>
      <c r="J44729" s="7"/>
      <c r="K44729" s="7"/>
      <c r="N44729" s="7"/>
    </row>
    <row r="44730" spans="4:14" s="1" customFormat="1">
      <c r="D44730" s="32"/>
      <c r="G44730" s="32"/>
      <c r="I44730" s="7"/>
      <c r="J44730" s="7"/>
      <c r="K44730" s="7"/>
      <c r="N44730" s="7"/>
    </row>
    <row r="44731" spans="4:14" s="1" customFormat="1">
      <c r="D44731" s="32"/>
      <c r="G44731" s="32"/>
      <c r="I44731" s="7"/>
      <c r="J44731" s="7"/>
      <c r="K44731" s="7"/>
      <c r="N44731" s="7"/>
    </row>
    <row r="44732" spans="4:14" s="1" customFormat="1">
      <c r="D44732" s="32"/>
      <c r="G44732" s="32"/>
      <c r="I44732" s="7"/>
      <c r="J44732" s="7"/>
      <c r="K44732" s="7"/>
      <c r="N44732" s="7"/>
    </row>
    <row r="44733" spans="4:14" s="1" customFormat="1">
      <c r="D44733" s="32"/>
      <c r="G44733" s="32"/>
      <c r="I44733" s="7"/>
      <c r="J44733" s="7"/>
      <c r="K44733" s="7"/>
      <c r="N44733" s="7"/>
    </row>
    <row r="44734" spans="4:14" s="1" customFormat="1">
      <c r="D44734" s="32"/>
      <c r="G44734" s="32"/>
      <c r="I44734" s="7"/>
      <c r="J44734" s="7"/>
      <c r="K44734" s="7"/>
      <c r="N44734" s="7"/>
    </row>
    <row r="44735" spans="4:14" s="1" customFormat="1">
      <c r="D44735" s="32"/>
      <c r="G44735" s="32"/>
      <c r="I44735" s="7"/>
      <c r="J44735" s="7"/>
      <c r="K44735" s="7"/>
      <c r="N44735" s="7"/>
    </row>
    <row r="44736" spans="4:14" s="1" customFormat="1">
      <c r="D44736" s="32"/>
      <c r="G44736" s="32"/>
      <c r="I44736" s="7"/>
      <c r="J44736" s="7"/>
      <c r="K44736" s="7"/>
      <c r="N44736" s="7"/>
    </row>
    <row r="44737" spans="4:14" s="1" customFormat="1">
      <c r="D44737" s="32"/>
      <c r="G44737" s="32"/>
      <c r="I44737" s="7"/>
      <c r="J44737" s="7"/>
      <c r="K44737" s="7"/>
      <c r="N44737" s="7"/>
    </row>
    <row r="44738" spans="4:14" s="1" customFormat="1">
      <c r="D44738" s="32"/>
      <c r="G44738" s="32"/>
      <c r="I44738" s="7"/>
      <c r="J44738" s="7"/>
      <c r="K44738" s="7"/>
      <c r="N44738" s="7"/>
    </row>
    <row r="44739" spans="4:14" s="1" customFormat="1">
      <c r="D44739" s="32"/>
      <c r="G44739" s="32"/>
      <c r="I44739" s="7"/>
      <c r="J44739" s="7"/>
      <c r="K44739" s="7"/>
      <c r="N44739" s="7"/>
    </row>
    <row r="44740" spans="4:14" s="1" customFormat="1">
      <c r="D44740" s="32"/>
      <c r="G44740" s="32"/>
      <c r="I44740" s="7"/>
      <c r="J44740" s="7"/>
      <c r="K44740" s="7"/>
      <c r="N44740" s="7"/>
    </row>
    <row r="44741" spans="4:14" s="1" customFormat="1">
      <c r="D44741" s="32"/>
      <c r="G44741" s="32"/>
      <c r="I44741" s="7"/>
      <c r="J44741" s="7"/>
      <c r="K44741" s="7"/>
      <c r="N44741" s="7"/>
    </row>
    <row r="44742" spans="4:14" s="1" customFormat="1">
      <c r="D44742" s="32"/>
      <c r="G44742" s="32"/>
      <c r="I44742" s="7"/>
      <c r="J44742" s="7"/>
      <c r="K44742" s="7"/>
      <c r="N44742" s="7"/>
    </row>
    <row r="44743" spans="4:14" s="1" customFormat="1">
      <c r="D44743" s="32"/>
      <c r="G44743" s="32"/>
      <c r="I44743" s="7"/>
      <c r="J44743" s="7"/>
      <c r="K44743" s="7"/>
      <c r="N44743" s="7"/>
    </row>
    <row r="44744" spans="4:14" s="1" customFormat="1">
      <c r="D44744" s="32"/>
      <c r="G44744" s="32"/>
      <c r="I44744" s="7"/>
      <c r="J44744" s="7"/>
      <c r="K44744" s="7"/>
      <c r="N44744" s="7"/>
    </row>
    <row r="44745" spans="4:14" s="1" customFormat="1">
      <c r="D44745" s="32"/>
      <c r="G44745" s="32"/>
      <c r="I44745" s="7"/>
      <c r="J44745" s="7"/>
      <c r="K44745" s="7"/>
      <c r="N44745" s="7"/>
    </row>
    <row r="44746" spans="4:14" s="1" customFormat="1">
      <c r="D44746" s="32"/>
      <c r="G44746" s="32"/>
      <c r="I44746" s="7"/>
      <c r="J44746" s="7"/>
      <c r="K44746" s="7"/>
      <c r="N44746" s="7"/>
    </row>
    <row r="44747" spans="4:14" s="1" customFormat="1">
      <c r="D44747" s="32"/>
      <c r="G44747" s="32"/>
      <c r="I44747" s="7"/>
      <c r="J44747" s="7"/>
      <c r="K44747" s="7"/>
      <c r="N44747" s="7"/>
    </row>
    <row r="44748" spans="4:14" s="1" customFormat="1">
      <c r="D44748" s="32"/>
      <c r="G44748" s="32"/>
      <c r="I44748" s="7"/>
      <c r="J44748" s="7"/>
      <c r="K44748" s="7"/>
      <c r="N44748" s="7"/>
    </row>
    <row r="44749" spans="4:14" s="1" customFormat="1">
      <c r="D44749" s="32"/>
      <c r="G44749" s="32"/>
      <c r="I44749" s="7"/>
      <c r="J44749" s="7"/>
      <c r="K44749" s="7"/>
      <c r="N44749" s="7"/>
    </row>
    <row r="44750" spans="4:14" s="1" customFormat="1">
      <c r="D44750" s="32"/>
      <c r="G44750" s="32"/>
      <c r="I44750" s="7"/>
      <c r="J44750" s="7"/>
      <c r="K44750" s="7"/>
      <c r="N44750" s="7"/>
    </row>
    <row r="44751" spans="4:14" s="1" customFormat="1">
      <c r="D44751" s="32"/>
      <c r="G44751" s="32"/>
      <c r="I44751" s="7"/>
      <c r="J44751" s="7"/>
      <c r="K44751" s="7"/>
      <c r="N44751" s="7"/>
    </row>
    <row r="44752" spans="4:14" s="1" customFormat="1">
      <c r="D44752" s="32"/>
      <c r="G44752" s="32"/>
      <c r="I44752" s="7"/>
      <c r="J44752" s="7"/>
      <c r="K44752" s="7"/>
      <c r="N44752" s="7"/>
    </row>
    <row r="44753" spans="4:14" s="1" customFormat="1">
      <c r="D44753" s="32"/>
      <c r="G44753" s="32"/>
      <c r="I44753" s="7"/>
      <c r="J44753" s="7"/>
      <c r="K44753" s="7"/>
      <c r="N44753" s="7"/>
    </row>
    <row r="44754" spans="4:14" s="1" customFormat="1">
      <c r="D44754" s="32"/>
      <c r="G44754" s="32"/>
      <c r="I44754" s="7"/>
      <c r="J44754" s="7"/>
      <c r="K44754" s="7"/>
      <c r="N44754" s="7"/>
    </row>
    <row r="44755" spans="4:14" s="1" customFormat="1">
      <c r="D44755" s="32"/>
      <c r="G44755" s="32"/>
      <c r="I44755" s="7"/>
      <c r="J44755" s="7"/>
      <c r="K44755" s="7"/>
      <c r="N44755" s="7"/>
    </row>
    <row r="44756" spans="4:14" s="1" customFormat="1">
      <c r="D44756" s="32"/>
      <c r="G44756" s="32"/>
      <c r="I44756" s="7"/>
      <c r="J44756" s="7"/>
      <c r="K44756" s="7"/>
      <c r="N44756" s="7"/>
    </row>
    <row r="44757" spans="4:14" s="1" customFormat="1">
      <c r="D44757" s="32"/>
      <c r="G44757" s="32"/>
      <c r="I44757" s="7"/>
      <c r="J44757" s="7"/>
      <c r="K44757" s="7"/>
      <c r="N44757" s="7"/>
    </row>
    <row r="44758" spans="4:14" s="1" customFormat="1">
      <c r="D44758" s="32"/>
      <c r="G44758" s="32"/>
      <c r="I44758" s="7"/>
      <c r="J44758" s="7"/>
      <c r="K44758" s="7"/>
      <c r="N44758" s="7"/>
    </row>
    <row r="44759" spans="4:14" s="1" customFormat="1">
      <c r="D44759" s="32"/>
      <c r="G44759" s="32"/>
      <c r="I44759" s="7"/>
      <c r="J44759" s="7"/>
      <c r="K44759" s="7"/>
      <c r="N44759" s="7"/>
    </row>
    <row r="44760" spans="4:14" s="1" customFormat="1">
      <c r="D44760" s="32"/>
      <c r="G44760" s="32"/>
      <c r="I44760" s="7"/>
      <c r="J44760" s="7"/>
      <c r="K44760" s="7"/>
      <c r="N44760" s="7"/>
    </row>
    <row r="44761" spans="4:14" s="1" customFormat="1">
      <c r="D44761" s="32"/>
      <c r="G44761" s="32"/>
      <c r="I44761" s="7"/>
      <c r="J44761" s="7"/>
      <c r="K44761" s="7"/>
      <c r="N44761" s="7"/>
    </row>
    <row r="44762" spans="4:14" s="1" customFormat="1">
      <c r="D44762" s="32"/>
      <c r="G44762" s="32"/>
      <c r="I44762" s="7"/>
      <c r="J44762" s="7"/>
      <c r="K44762" s="7"/>
      <c r="N44762" s="7"/>
    </row>
    <row r="44763" spans="4:14" s="1" customFormat="1">
      <c r="D44763" s="32"/>
      <c r="G44763" s="32"/>
      <c r="I44763" s="7"/>
      <c r="J44763" s="7"/>
      <c r="K44763" s="7"/>
      <c r="N44763" s="7"/>
    </row>
    <row r="44764" spans="4:14" s="1" customFormat="1">
      <c r="D44764" s="32"/>
      <c r="G44764" s="32"/>
      <c r="I44764" s="7"/>
      <c r="J44764" s="7"/>
      <c r="K44764" s="7"/>
      <c r="N44764" s="7"/>
    </row>
    <row r="44765" spans="4:14" s="1" customFormat="1">
      <c r="D44765" s="32"/>
      <c r="G44765" s="32"/>
      <c r="I44765" s="7"/>
      <c r="J44765" s="7"/>
      <c r="K44765" s="7"/>
      <c r="N44765" s="7"/>
    </row>
    <row r="44766" spans="4:14" s="1" customFormat="1">
      <c r="D44766" s="32"/>
      <c r="G44766" s="32"/>
      <c r="I44766" s="7"/>
      <c r="J44766" s="7"/>
      <c r="K44766" s="7"/>
      <c r="N44766" s="7"/>
    </row>
    <row r="44767" spans="4:14" s="1" customFormat="1">
      <c r="D44767" s="32"/>
      <c r="G44767" s="32"/>
      <c r="I44767" s="7"/>
      <c r="J44767" s="7"/>
      <c r="K44767" s="7"/>
      <c r="N44767" s="7"/>
    </row>
    <row r="44768" spans="4:14" s="1" customFormat="1">
      <c r="D44768" s="32"/>
      <c r="G44768" s="32"/>
      <c r="I44768" s="7"/>
      <c r="J44768" s="7"/>
      <c r="K44768" s="7"/>
      <c r="N44768" s="7"/>
    </row>
    <row r="44769" spans="4:14" s="1" customFormat="1">
      <c r="D44769" s="32"/>
      <c r="G44769" s="32"/>
      <c r="I44769" s="7"/>
      <c r="J44769" s="7"/>
      <c r="K44769" s="7"/>
      <c r="N44769" s="7"/>
    </row>
    <row r="44770" spans="4:14" s="1" customFormat="1">
      <c r="D44770" s="32"/>
      <c r="G44770" s="32"/>
      <c r="I44770" s="7"/>
      <c r="J44770" s="7"/>
      <c r="K44770" s="7"/>
      <c r="N44770" s="7"/>
    </row>
    <row r="44771" spans="4:14" s="1" customFormat="1">
      <c r="D44771" s="32"/>
      <c r="G44771" s="32"/>
      <c r="I44771" s="7"/>
      <c r="J44771" s="7"/>
      <c r="K44771" s="7"/>
      <c r="N44771" s="7"/>
    </row>
    <row r="44772" spans="4:14" s="1" customFormat="1">
      <c r="D44772" s="32"/>
      <c r="G44772" s="32"/>
      <c r="I44772" s="7"/>
      <c r="J44772" s="7"/>
      <c r="K44772" s="7"/>
      <c r="N44772" s="7"/>
    </row>
    <row r="44773" spans="4:14" s="1" customFormat="1">
      <c r="D44773" s="32"/>
      <c r="G44773" s="32"/>
      <c r="I44773" s="7"/>
      <c r="J44773" s="7"/>
      <c r="K44773" s="7"/>
      <c r="N44773" s="7"/>
    </row>
    <row r="44774" spans="4:14" s="1" customFormat="1">
      <c r="D44774" s="32"/>
      <c r="G44774" s="32"/>
      <c r="I44774" s="7"/>
      <c r="J44774" s="7"/>
      <c r="K44774" s="7"/>
      <c r="N44774" s="7"/>
    </row>
    <row r="44775" spans="4:14" s="1" customFormat="1">
      <c r="D44775" s="32"/>
      <c r="G44775" s="32"/>
      <c r="I44775" s="7"/>
      <c r="J44775" s="7"/>
      <c r="K44775" s="7"/>
      <c r="N44775" s="7"/>
    </row>
    <row r="44776" spans="4:14" s="1" customFormat="1">
      <c r="D44776" s="32"/>
      <c r="G44776" s="32"/>
      <c r="I44776" s="7"/>
      <c r="J44776" s="7"/>
      <c r="K44776" s="7"/>
      <c r="N44776" s="7"/>
    </row>
    <row r="44777" spans="4:14" s="1" customFormat="1">
      <c r="D44777" s="32"/>
      <c r="G44777" s="32"/>
      <c r="I44777" s="7"/>
      <c r="J44777" s="7"/>
      <c r="K44777" s="7"/>
      <c r="N44777" s="7"/>
    </row>
    <row r="44778" spans="4:14" s="1" customFormat="1">
      <c r="D44778" s="32"/>
      <c r="G44778" s="32"/>
      <c r="I44778" s="7"/>
      <c r="J44778" s="7"/>
      <c r="K44778" s="7"/>
      <c r="N44778" s="7"/>
    </row>
    <row r="44779" spans="4:14" s="1" customFormat="1">
      <c r="D44779" s="32"/>
      <c r="G44779" s="32"/>
      <c r="I44779" s="7"/>
      <c r="J44779" s="7"/>
      <c r="K44779" s="7"/>
      <c r="N44779" s="7"/>
    </row>
    <row r="44780" spans="4:14" s="1" customFormat="1">
      <c r="D44780" s="32"/>
      <c r="G44780" s="32"/>
      <c r="I44780" s="7"/>
      <c r="J44780" s="7"/>
      <c r="K44780" s="7"/>
      <c r="N44780" s="7"/>
    </row>
    <row r="44781" spans="4:14" s="1" customFormat="1">
      <c r="D44781" s="32"/>
      <c r="G44781" s="32"/>
      <c r="I44781" s="7"/>
      <c r="J44781" s="7"/>
      <c r="K44781" s="7"/>
      <c r="N44781" s="7"/>
    </row>
    <row r="44782" spans="4:14" s="1" customFormat="1">
      <c r="D44782" s="32"/>
      <c r="G44782" s="32"/>
      <c r="I44782" s="7"/>
      <c r="J44782" s="7"/>
      <c r="K44782" s="7"/>
      <c r="N44782" s="7"/>
    </row>
    <row r="44783" spans="4:14" s="1" customFormat="1">
      <c r="D44783" s="32"/>
      <c r="G44783" s="32"/>
      <c r="I44783" s="7"/>
      <c r="J44783" s="7"/>
      <c r="K44783" s="7"/>
      <c r="N44783" s="7"/>
    </row>
    <row r="44784" spans="4:14" s="1" customFormat="1">
      <c r="D44784" s="32"/>
      <c r="G44784" s="32"/>
      <c r="I44784" s="7"/>
      <c r="J44784" s="7"/>
      <c r="K44784" s="7"/>
      <c r="N44784" s="7"/>
    </row>
    <row r="44785" spans="4:14" s="1" customFormat="1">
      <c r="D44785" s="32"/>
      <c r="G44785" s="32"/>
      <c r="I44785" s="7"/>
      <c r="J44785" s="7"/>
      <c r="K44785" s="7"/>
      <c r="N44785" s="7"/>
    </row>
    <row r="44786" spans="4:14" s="1" customFormat="1">
      <c r="D44786" s="32"/>
      <c r="G44786" s="32"/>
      <c r="I44786" s="7"/>
      <c r="J44786" s="7"/>
      <c r="K44786" s="7"/>
      <c r="N44786" s="7"/>
    </row>
    <row r="44787" spans="4:14" s="1" customFormat="1">
      <c r="D44787" s="32"/>
      <c r="G44787" s="32"/>
      <c r="I44787" s="7"/>
      <c r="J44787" s="7"/>
      <c r="K44787" s="7"/>
      <c r="N44787" s="7"/>
    </row>
    <row r="44788" spans="4:14" s="1" customFormat="1">
      <c r="D44788" s="32"/>
      <c r="G44788" s="32"/>
      <c r="I44788" s="7"/>
      <c r="J44788" s="7"/>
      <c r="K44788" s="7"/>
      <c r="N44788" s="7"/>
    </row>
    <row r="44789" spans="4:14" s="1" customFormat="1">
      <c r="D44789" s="32"/>
      <c r="G44789" s="32"/>
      <c r="I44789" s="7"/>
      <c r="J44789" s="7"/>
      <c r="K44789" s="7"/>
      <c r="N44789" s="7"/>
    </row>
    <row r="44790" spans="4:14" s="1" customFormat="1">
      <c r="D44790" s="32"/>
      <c r="G44790" s="32"/>
      <c r="I44790" s="7"/>
      <c r="J44790" s="7"/>
      <c r="K44790" s="7"/>
      <c r="N44790" s="7"/>
    </row>
    <row r="44791" spans="4:14" s="1" customFormat="1">
      <c r="D44791" s="32"/>
      <c r="G44791" s="32"/>
      <c r="I44791" s="7"/>
      <c r="J44791" s="7"/>
      <c r="K44791" s="7"/>
      <c r="N44791" s="7"/>
    </row>
    <row r="44792" spans="4:14" s="1" customFormat="1">
      <c r="D44792" s="32"/>
      <c r="G44792" s="32"/>
      <c r="I44792" s="7"/>
      <c r="J44792" s="7"/>
      <c r="K44792" s="7"/>
      <c r="N44792" s="7"/>
    </row>
    <row r="44793" spans="4:14" s="1" customFormat="1">
      <c r="D44793" s="32"/>
      <c r="G44793" s="32"/>
      <c r="I44793" s="7"/>
      <c r="J44793" s="7"/>
      <c r="K44793" s="7"/>
      <c r="N44793" s="7"/>
    </row>
    <row r="44794" spans="4:14" s="1" customFormat="1">
      <c r="D44794" s="32"/>
      <c r="G44794" s="32"/>
      <c r="I44794" s="7"/>
      <c r="J44794" s="7"/>
      <c r="K44794" s="7"/>
      <c r="N44794" s="7"/>
    </row>
    <row r="44795" spans="4:14" s="1" customFormat="1">
      <c r="D44795" s="32"/>
      <c r="G44795" s="32"/>
      <c r="I44795" s="7"/>
      <c r="J44795" s="7"/>
      <c r="K44795" s="7"/>
      <c r="N44795" s="7"/>
    </row>
    <row r="44796" spans="4:14" s="1" customFormat="1">
      <c r="D44796" s="32"/>
      <c r="G44796" s="32"/>
      <c r="I44796" s="7"/>
      <c r="J44796" s="7"/>
      <c r="K44796" s="7"/>
      <c r="N44796" s="7"/>
    </row>
    <row r="44797" spans="4:14" s="1" customFormat="1">
      <c r="D44797" s="32"/>
      <c r="G44797" s="32"/>
      <c r="I44797" s="7"/>
      <c r="J44797" s="7"/>
      <c r="K44797" s="7"/>
      <c r="N44797" s="7"/>
    </row>
    <row r="44798" spans="4:14" s="1" customFormat="1">
      <c r="D44798" s="32"/>
      <c r="G44798" s="32"/>
      <c r="I44798" s="7"/>
      <c r="J44798" s="7"/>
      <c r="K44798" s="7"/>
      <c r="N44798" s="7"/>
    </row>
    <row r="44799" spans="4:14" s="1" customFormat="1">
      <c r="D44799" s="32"/>
      <c r="G44799" s="32"/>
      <c r="I44799" s="7"/>
      <c r="J44799" s="7"/>
      <c r="K44799" s="7"/>
      <c r="N44799" s="7"/>
    </row>
    <row r="44800" spans="4:14" s="1" customFormat="1">
      <c r="D44800" s="32"/>
      <c r="G44800" s="32"/>
      <c r="I44800" s="7"/>
      <c r="J44800" s="7"/>
      <c r="K44800" s="7"/>
      <c r="N44800" s="7"/>
    </row>
    <row r="44801" spans="4:14" s="1" customFormat="1">
      <c r="D44801" s="32"/>
      <c r="G44801" s="32"/>
      <c r="I44801" s="7"/>
      <c r="J44801" s="7"/>
      <c r="K44801" s="7"/>
      <c r="N44801" s="7"/>
    </row>
    <row r="44802" spans="4:14" s="1" customFormat="1">
      <c r="D44802" s="32"/>
      <c r="G44802" s="32"/>
      <c r="I44802" s="7"/>
      <c r="J44802" s="7"/>
      <c r="K44802" s="7"/>
      <c r="N44802" s="7"/>
    </row>
    <row r="44803" spans="4:14" s="1" customFormat="1">
      <c r="D44803" s="32"/>
      <c r="G44803" s="32"/>
      <c r="I44803" s="7"/>
      <c r="J44803" s="7"/>
      <c r="K44803" s="7"/>
      <c r="N44803" s="7"/>
    </row>
    <row r="44804" spans="4:14" s="1" customFormat="1">
      <c r="D44804" s="32"/>
      <c r="G44804" s="32"/>
      <c r="I44804" s="7"/>
      <c r="J44804" s="7"/>
      <c r="K44804" s="7"/>
      <c r="N44804" s="7"/>
    </row>
    <row r="44805" spans="4:14" s="1" customFormat="1">
      <c r="D44805" s="32"/>
      <c r="G44805" s="32"/>
      <c r="I44805" s="7"/>
      <c r="J44805" s="7"/>
      <c r="K44805" s="7"/>
      <c r="N44805" s="7"/>
    </row>
    <row r="44806" spans="4:14" s="1" customFormat="1">
      <c r="D44806" s="32"/>
      <c r="G44806" s="32"/>
      <c r="I44806" s="7"/>
      <c r="J44806" s="7"/>
      <c r="K44806" s="7"/>
      <c r="N44806" s="7"/>
    </row>
    <row r="44807" spans="4:14" s="1" customFormat="1">
      <c r="D44807" s="32"/>
      <c r="G44807" s="32"/>
      <c r="I44807" s="7"/>
      <c r="J44807" s="7"/>
      <c r="K44807" s="7"/>
      <c r="N44807" s="7"/>
    </row>
    <row r="44808" spans="4:14" s="1" customFormat="1">
      <c r="D44808" s="32"/>
      <c r="G44808" s="32"/>
      <c r="I44808" s="7"/>
      <c r="J44808" s="7"/>
      <c r="K44808" s="7"/>
      <c r="N44808" s="7"/>
    </row>
    <row r="44809" spans="4:14" s="1" customFormat="1">
      <c r="D44809" s="32"/>
      <c r="G44809" s="32"/>
      <c r="I44809" s="7"/>
      <c r="J44809" s="7"/>
      <c r="K44809" s="7"/>
      <c r="N44809" s="7"/>
    </row>
    <row r="44810" spans="4:14" s="1" customFormat="1">
      <c r="D44810" s="32"/>
      <c r="G44810" s="32"/>
      <c r="I44810" s="7"/>
      <c r="J44810" s="7"/>
      <c r="K44810" s="7"/>
      <c r="N44810" s="7"/>
    </row>
    <row r="44811" spans="4:14" s="1" customFormat="1">
      <c r="D44811" s="32"/>
      <c r="G44811" s="32"/>
      <c r="I44811" s="7"/>
      <c r="J44811" s="7"/>
      <c r="K44811" s="7"/>
      <c r="N44811" s="7"/>
    </row>
    <row r="44812" spans="4:14" s="1" customFormat="1">
      <c r="D44812" s="32"/>
      <c r="G44812" s="32"/>
      <c r="I44812" s="7"/>
      <c r="J44812" s="7"/>
      <c r="K44812" s="7"/>
      <c r="N44812" s="7"/>
    </row>
    <row r="44813" spans="4:14" s="1" customFormat="1">
      <c r="D44813" s="32"/>
      <c r="G44813" s="32"/>
      <c r="I44813" s="7"/>
      <c r="J44813" s="7"/>
      <c r="K44813" s="7"/>
      <c r="N44813" s="7"/>
    </row>
    <row r="44814" spans="4:14" s="1" customFormat="1">
      <c r="D44814" s="32"/>
      <c r="G44814" s="32"/>
      <c r="I44814" s="7"/>
      <c r="J44814" s="7"/>
      <c r="K44814" s="7"/>
      <c r="N44814" s="7"/>
    </row>
    <row r="44815" spans="4:14" s="1" customFormat="1">
      <c r="D44815" s="32"/>
      <c r="G44815" s="32"/>
      <c r="I44815" s="7"/>
      <c r="J44815" s="7"/>
      <c r="K44815" s="7"/>
      <c r="N44815" s="7"/>
    </row>
    <row r="44816" spans="4:14" s="1" customFormat="1">
      <c r="D44816" s="32"/>
      <c r="G44816" s="32"/>
      <c r="I44816" s="7"/>
      <c r="J44816" s="7"/>
      <c r="K44816" s="7"/>
      <c r="N44816" s="7"/>
    </row>
    <row r="44817" spans="4:14" s="1" customFormat="1">
      <c r="D44817" s="32"/>
      <c r="G44817" s="32"/>
      <c r="I44817" s="7"/>
      <c r="J44817" s="7"/>
      <c r="K44817" s="7"/>
      <c r="N44817" s="7"/>
    </row>
    <row r="44818" spans="4:14" s="1" customFormat="1">
      <c r="D44818" s="32"/>
      <c r="G44818" s="32"/>
      <c r="I44818" s="7"/>
      <c r="J44818" s="7"/>
      <c r="K44818" s="7"/>
      <c r="N44818" s="7"/>
    </row>
    <row r="44819" spans="4:14" s="1" customFormat="1">
      <c r="D44819" s="32"/>
      <c r="G44819" s="32"/>
      <c r="I44819" s="7"/>
      <c r="J44819" s="7"/>
      <c r="K44819" s="7"/>
      <c r="N44819" s="7"/>
    </row>
    <row r="44820" spans="4:14" s="1" customFormat="1">
      <c r="D44820" s="32"/>
      <c r="G44820" s="32"/>
      <c r="I44820" s="7"/>
      <c r="J44820" s="7"/>
      <c r="K44820" s="7"/>
      <c r="N44820" s="7"/>
    </row>
    <row r="44821" spans="4:14" s="1" customFormat="1">
      <c r="D44821" s="32"/>
      <c r="G44821" s="32"/>
      <c r="I44821" s="7"/>
      <c r="J44821" s="7"/>
      <c r="K44821" s="7"/>
      <c r="N44821" s="7"/>
    </row>
    <row r="44822" spans="4:14" s="1" customFormat="1">
      <c r="D44822" s="32"/>
      <c r="G44822" s="32"/>
      <c r="I44822" s="7"/>
      <c r="J44822" s="7"/>
      <c r="K44822" s="7"/>
      <c r="N44822" s="7"/>
    </row>
    <row r="44823" spans="4:14" s="1" customFormat="1">
      <c r="D44823" s="32"/>
      <c r="G44823" s="32"/>
      <c r="I44823" s="7"/>
      <c r="J44823" s="7"/>
      <c r="K44823" s="7"/>
      <c r="N44823" s="7"/>
    </row>
    <row r="44824" spans="4:14" s="1" customFormat="1">
      <c r="D44824" s="32"/>
      <c r="G44824" s="32"/>
      <c r="I44824" s="7"/>
      <c r="J44824" s="7"/>
      <c r="K44824" s="7"/>
      <c r="N44824" s="7"/>
    </row>
    <row r="44825" spans="4:14" s="1" customFormat="1">
      <c r="D44825" s="32"/>
      <c r="G44825" s="32"/>
      <c r="I44825" s="7"/>
      <c r="J44825" s="7"/>
      <c r="K44825" s="7"/>
      <c r="N44825" s="7"/>
    </row>
    <row r="44826" spans="4:14" s="1" customFormat="1">
      <c r="D44826" s="32"/>
      <c r="G44826" s="32"/>
      <c r="I44826" s="7"/>
      <c r="J44826" s="7"/>
      <c r="K44826" s="7"/>
      <c r="N44826" s="7"/>
    </row>
    <row r="44827" spans="4:14" s="1" customFormat="1">
      <c r="D44827" s="32"/>
      <c r="G44827" s="32"/>
      <c r="I44827" s="7"/>
      <c r="J44827" s="7"/>
      <c r="K44827" s="7"/>
      <c r="N44827" s="7"/>
    </row>
    <row r="44828" spans="4:14" s="1" customFormat="1">
      <c r="D44828" s="32"/>
      <c r="G44828" s="32"/>
      <c r="I44828" s="7"/>
      <c r="J44828" s="7"/>
      <c r="K44828" s="7"/>
      <c r="N44828" s="7"/>
    </row>
    <row r="44829" spans="4:14" s="1" customFormat="1">
      <c r="D44829" s="32"/>
      <c r="G44829" s="32"/>
      <c r="I44829" s="7"/>
      <c r="J44829" s="7"/>
      <c r="K44829" s="7"/>
      <c r="N44829" s="7"/>
    </row>
    <row r="44830" spans="4:14" s="1" customFormat="1">
      <c r="D44830" s="32"/>
      <c r="G44830" s="32"/>
      <c r="I44830" s="7"/>
      <c r="J44830" s="7"/>
      <c r="K44830" s="7"/>
      <c r="N44830" s="7"/>
    </row>
    <row r="44831" spans="4:14" s="1" customFormat="1">
      <c r="D44831" s="32"/>
      <c r="G44831" s="32"/>
      <c r="I44831" s="7"/>
      <c r="J44831" s="7"/>
      <c r="K44831" s="7"/>
      <c r="N44831" s="7"/>
    </row>
    <row r="44832" spans="4:14" s="1" customFormat="1">
      <c r="D44832" s="32"/>
      <c r="G44832" s="32"/>
      <c r="I44832" s="7"/>
      <c r="J44832" s="7"/>
      <c r="K44832" s="7"/>
      <c r="N44832" s="7"/>
    </row>
    <row r="44833" spans="4:14" s="1" customFormat="1">
      <c r="D44833" s="32"/>
      <c r="G44833" s="32"/>
      <c r="I44833" s="7"/>
      <c r="J44833" s="7"/>
      <c r="K44833" s="7"/>
      <c r="N44833" s="7"/>
    </row>
    <row r="44834" spans="4:14" s="1" customFormat="1">
      <c r="D44834" s="32"/>
      <c r="G44834" s="32"/>
      <c r="I44834" s="7"/>
      <c r="J44834" s="7"/>
      <c r="K44834" s="7"/>
      <c r="N44834" s="7"/>
    </row>
    <row r="44835" spans="4:14" s="1" customFormat="1">
      <c r="D44835" s="32"/>
      <c r="G44835" s="32"/>
      <c r="I44835" s="7"/>
      <c r="J44835" s="7"/>
      <c r="K44835" s="7"/>
      <c r="N44835" s="7"/>
    </row>
    <row r="44836" spans="4:14" s="1" customFormat="1">
      <c r="D44836" s="32"/>
      <c r="G44836" s="32"/>
      <c r="I44836" s="7"/>
      <c r="J44836" s="7"/>
      <c r="K44836" s="7"/>
      <c r="N44836" s="7"/>
    </row>
    <row r="44837" spans="4:14" s="1" customFormat="1">
      <c r="D44837" s="32"/>
      <c r="G44837" s="32"/>
      <c r="I44837" s="7"/>
      <c r="J44837" s="7"/>
      <c r="K44837" s="7"/>
      <c r="N44837" s="7"/>
    </row>
    <row r="44838" spans="4:14" s="1" customFormat="1">
      <c r="D44838" s="32"/>
      <c r="G44838" s="32"/>
      <c r="I44838" s="7"/>
      <c r="J44838" s="7"/>
      <c r="K44838" s="7"/>
      <c r="N44838" s="7"/>
    </row>
    <row r="44839" spans="4:14" s="1" customFormat="1">
      <c r="D44839" s="32"/>
      <c r="G44839" s="32"/>
      <c r="I44839" s="7"/>
      <c r="J44839" s="7"/>
      <c r="K44839" s="7"/>
      <c r="N44839" s="7"/>
    </row>
    <row r="44840" spans="4:14" s="1" customFormat="1">
      <c r="D44840" s="32"/>
      <c r="G44840" s="32"/>
      <c r="I44840" s="7"/>
      <c r="J44840" s="7"/>
      <c r="K44840" s="7"/>
      <c r="N44840" s="7"/>
    </row>
    <row r="44841" spans="4:14" s="1" customFormat="1">
      <c r="D44841" s="32"/>
      <c r="G44841" s="32"/>
      <c r="I44841" s="7"/>
      <c r="J44841" s="7"/>
      <c r="K44841" s="7"/>
      <c r="N44841" s="7"/>
    </row>
    <row r="44842" spans="4:14" s="1" customFormat="1">
      <c r="D44842" s="32"/>
      <c r="G44842" s="32"/>
      <c r="I44842" s="7"/>
      <c r="J44842" s="7"/>
      <c r="K44842" s="7"/>
      <c r="N44842" s="7"/>
    </row>
    <row r="44843" spans="4:14" s="1" customFormat="1">
      <c r="D44843" s="32"/>
      <c r="G44843" s="32"/>
      <c r="I44843" s="7"/>
      <c r="J44843" s="7"/>
      <c r="K44843" s="7"/>
      <c r="N44843" s="7"/>
    </row>
    <row r="44844" spans="4:14" s="1" customFormat="1">
      <c r="D44844" s="32"/>
      <c r="G44844" s="32"/>
      <c r="I44844" s="7"/>
      <c r="J44844" s="7"/>
      <c r="K44844" s="7"/>
      <c r="N44844" s="7"/>
    </row>
    <row r="44845" spans="4:14" s="1" customFormat="1">
      <c r="D44845" s="32"/>
      <c r="G44845" s="32"/>
      <c r="I44845" s="7"/>
      <c r="J44845" s="7"/>
      <c r="K44845" s="7"/>
      <c r="N44845" s="7"/>
    </row>
    <row r="44846" spans="4:14" s="1" customFormat="1">
      <c r="D44846" s="32"/>
      <c r="G44846" s="32"/>
      <c r="I44846" s="7"/>
      <c r="J44846" s="7"/>
      <c r="K44846" s="7"/>
      <c r="N44846" s="7"/>
    </row>
    <row r="44847" spans="4:14" s="1" customFormat="1">
      <c r="D44847" s="32"/>
      <c r="G44847" s="32"/>
      <c r="I44847" s="7"/>
      <c r="J44847" s="7"/>
      <c r="K44847" s="7"/>
      <c r="N44847" s="7"/>
    </row>
    <row r="44848" spans="4:14" s="1" customFormat="1">
      <c r="D44848" s="32"/>
      <c r="G44848" s="32"/>
      <c r="I44848" s="7"/>
      <c r="J44848" s="7"/>
      <c r="K44848" s="7"/>
      <c r="N44848" s="7"/>
    </row>
    <row r="44849" spans="4:14" s="1" customFormat="1">
      <c r="D44849" s="32"/>
      <c r="G44849" s="32"/>
      <c r="I44849" s="7"/>
      <c r="J44849" s="7"/>
      <c r="K44849" s="7"/>
      <c r="N44849" s="7"/>
    </row>
    <row r="44850" spans="4:14" s="1" customFormat="1">
      <c r="D44850" s="32"/>
      <c r="G44850" s="32"/>
      <c r="I44850" s="7"/>
      <c r="J44850" s="7"/>
      <c r="K44850" s="7"/>
      <c r="N44850" s="7"/>
    </row>
    <row r="44851" spans="4:14" s="1" customFormat="1">
      <c r="D44851" s="32"/>
      <c r="G44851" s="32"/>
      <c r="I44851" s="7"/>
      <c r="J44851" s="7"/>
      <c r="K44851" s="7"/>
      <c r="N44851" s="7"/>
    </row>
    <row r="44852" spans="4:14" s="1" customFormat="1">
      <c r="D44852" s="32"/>
      <c r="G44852" s="32"/>
      <c r="I44852" s="7"/>
      <c r="J44852" s="7"/>
      <c r="K44852" s="7"/>
      <c r="N44852" s="7"/>
    </row>
    <row r="44853" spans="4:14" s="1" customFormat="1">
      <c r="D44853" s="32"/>
      <c r="G44853" s="32"/>
      <c r="I44853" s="7"/>
      <c r="J44853" s="7"/>
      <c r="K44853" s="7"/>
      <c r="N44853" s="7"/>
    </row>
    <row r="44854" spans="4:14" s="1" customFormat="1">
      <c r="D44854" s="32"/>
      <c r="G44854" s="32"/>
      <c r="I44854" s="7"/>
      <c r="J44854" s="7"/>
      <c r="K44854" s="7"/>
      <c r="N44854" s="7"/>
    </row>
    <row r="44855" spans="4:14" s="1" customFormat="1">
      <c r="D44855" s="32"/>
      <c r="G44855" s="32"/>
      <c r="I44855" s="7"/>
      <c r="J44855" s="7"/>
      <c r="K44855" s="7"/>
      <c r="N44855" s="7"/>
    </row>
    <row r="44856" spans="4:14" s="1" customFormat="1">
      <c r="D44856" s="32"/>
      <c r="G44856" s="32"/>
      <c r="I44856" s="7"/>
      <c r="J44856" s="7"/>
      <c r="K44856" s="7"/>
      <c r="N44856" s="7"/>
    </row>
    <row r="44857" spans="4:14" s="1" customFormat="1">
      <c r="D44857" s="32"/>
      <c r="G44857" s="32"/>
      <c r="I44857" s="7"/>
      <c r="J44857" s="7"/>
      <c r="K44857" s="7"/>
      <c r="N44857" s="7"/>
    </row>
    <row r="44858" spans="4:14" s="1" customFormat="1">
      <c r="D44858" s="32"/>
      <c r="G44858" s="32"/>
      <c r="I44858" s="7"/>
      <c r="J44858" s="7"/>
      <c r="K44858" s="7"/>
      <c r="N44858" s="7"/>
    </row>
    <row r="44859" spans="4:14" s="1" customFormat="1">
      <c r="D44859" s="32"/>
      <c r="G44859" s="32"/>
      <c r="I44859" s="7"/>
      <c r="J44859" s="7"/>
      <c r="K44859" s="7"/>
      <c r="N44859" s="7"/>
    </row>
    <row r="44860" spans="4:14" s="1" customFormat="1">
      <c r="D44860" s="32"/>
      <c r="G44860" s="32"/>
      <c r="I44860" s="7"/>
      <c r="J44860" s="7"/>
      <c r="K44860" s="7"/>
      <c r="N44860" s="7"/>
    </row>
    <row r="44861" spans="4:14" s="1" customFormat="1">
      <c r="D44861" s="32"/>
      <c r="G44861" s="32"/>
      <c r="I44861" s="7"/>
      <c r="J44861" s="7"/>
      <c r="K44861" s="7"/>
      <c r="N44861" s="7"/>
    </row>
    <row r="44862" spans="4:14" s="1" customFormat="1">
      <c r="D44862" s="32"/>
      <c r="G44862" s="32"/>
      <c r="I44862" s="7"/>
      <c r="J44862" s="7"/>
      <c r="K44862" s="7"/>
      <c r="N44862" s="7"/>
    </row>
    <row r="44863" spans="4:14" s="1" customFormat="1">
      <c r="D44863" s="32"/>
      <c r="G44863" s="32"/>
      <c r="I44863" s="7"/>
      <c r="J44863" s="7"/>
      <c r="K44863" s="7"/>
      <c r="N44863" s="7"/>
    </row>
    <row r="44864" spans="4:14" s="1" customFormat="1">
      <c r="D44864" s="32"/>
      <c r="G44864" s="32"/>
      <c r="I44864" s="7"/>
      <c r="J44864" s="7"/>
      <c r="K44864" s="7"/>
      <c r="N44864" s="7"/>
    </row>
    <row r="44865" spans="4:14" s="1" customFormat="1">
      <c r="D44865" s="32"/>
      <c r="G44865" s="32"/>
      <c r="I44865" s="7"/>
      <c r="J44865" s="7"/>
      <c r="K44865" s="7"/>
      <c r="N44865" s="7"/>
    </row>
    <row r="44866" spans="4:14" s="1" customFormat="1">
      <c r="D44866" s="32"/>
      <c r="G44866" s="32"/>
      <c r="I44866" s="7"/>
      <c r="J44866" s="7"/>
      <c r="K44866" s="7"/>
      <c r="N44866" s="7"/>
    </row>
    <row r="44867" spans="4:14" s="1" customFormat="1">
      <c r="D44867" s="32"/>
      <c r="G44867" s="32"/>
      <c r="I44867" s="7"/>
      <c r="J44867" s="7"/>
      <c r="K44867" s="7"/>
      <c r="N44867" s="7"/>
    </row>
    <row r="44868" spans="4:14" s="1" customFormat="1">
      <c r="D44868" s="32"/>
      <c r="G44868" s="32"/>
      <c r="I44868" s="7"/>
      <c r="J44868" s="7"/>
      <c r="K44868" s="7"/>
      <c r="N44868" s="7"/>
    </row>
    <row r="44869" spans="4:14" s="1" customFormat="1">
      <c r="D44869" s="32"/>
      <c r="G44869" s="32"/>
      <c r="I44869" s="7"/>
      <c r="J44869" s="7"/>
      <c r="K44869" s="7"/>
      <c r="N44869" s="7"/>
    </row>
    <row r="44870" spans="4:14" s="1" customFormat="1">
      <c r="D44870" s="32"/>
      <c r="G44870" s="32"/>
      <c r="I44870" s="7"/>
      <c r="J44870" s="7"/>
      <c r="K44870" s="7"/>
      <c r="N44870" s="7"/>
    </row>
    <row r="44871" spans="4:14" s="1" customFormat="1">
      <c r="D44871" s="32"/>
      <c r="G44871" s="32"/>
      <c r="I44871" s="7"/>
      <c r="J44871" s="7"/>
      <c r="K44871" s="7"/>
      <c r="N44871" s="7"/>
    </row>
    <row r="44872" spans="4:14" s="1" customFormat="1">
      <c r="D44872" s="32"/>
      <c r="G44872" s="32"/>
      <c r="I44872" s="7"/>
      <c r="J44872" s="7"/>
      <c r="K44872" s="7"/>
      <c r="N44872" s="7"/>
    </row>
    <row r="44873" spans="4:14" s="1" customFormat="1">
      <c r="D44873" s="32"/>
      <c r="G44873" s="32"/>
      <c r="I44873" s="7"/>
      <c r="J44873" s="7"/>
      <c r="K44873" s="7"/>
      <c r="N44873" s="7"/>
    </row>
    <row r="44874" spans="4:14" s="1" customFormat="1">
      <c r="D44874" s="32"/>
      <c r="G44874" s="32"/>
      <c r="I44874" s="7"/>
      <c r="J44874" s="7"/>
      <c r="K44874" s="7"/>
      <c r="N44874" s="7"/>
    </row>
    <row r="44875" spans="4:14" s="1" customFormat="1">
      <c r="D44875" s="32"/>
      <c r="G44875" s="32"/>
      <c r="I44875" s="7"/>
      <c r="J44875" s="7"/>
      <c r="K44875" s="7"/>
      <c r="N44875" s="7"/>
    </row>
    <row r="44876" spans="4:14" s="1" customFormat="1">
      <c r="D44876" s="32"/>
      <c r="G44876" s="32"/>
      <c r="I44876" s="7"/>
      <c r="J44876" s="7"/>
      <c r="K44876" s="7"/>
      <c r="N44876" s="7"/>
    </row>
    <row r="44877" spans="4:14" s="1" customFormat="1">
      <c r="D44877" s="32"/>
      <c r="G44877" s="32"/>
      <c r="I44877" s="7"/>
      <c r="J44877" s="7"/>
      <c r="K44877" s="7"/>
      <c r="N44877" s="7"/>
    </row>
    <row r="44878" spans="4:14" s="1" customFormat="1">
      <c r="D44878" s="32"/>
      <c r="G44878" s="32"/>
      <c r="I44878" s="7"/>
      <c r="J44878" s="7"/>
      <c r="K44878" s="7"/>
      <c r="N44878" s="7"/>
    </row>
    <row r="44879" spans="4:14" s="1" customFormat="1">
      <c r="D44879" s="32"/>
      <c r="G44879" s="32"/>
      <c r="I44879" s="7"/>
      <c r="J44879" s="7"/>
      <c r="K44879" s="7"/>
      <c r="N44879" s="7"/>
    </row>
    <row r="44880" spans="4:14" s="1" customFormat="1">
      <c r="D44880" s="32"/>
      <c r="G44880" s="32"/>
      <c r="I44880" s="7"/>
      <c r="J44880" s="7"/>
      <c r="K44880" s="7"/>
      <c r="N44880" s="7"/>
    </row>
    <row r="44881" spans="4:14" s="1" customFormat="1">
      <c r="D44881" s="32"/>
      <c r="G44881" s="32"/>
      <c r="I44881" s="7"/>
      <c r="J44881" s="7"/>
      <c r="K44881" s="7"/>
      <c r="N44881" s="7"/>
    </row>
    <row r="44882" spans="4:14" s="1" customFormat="1">
      <c r="D44882" s="32"/>
      <c r="G44882" s="32"/>
      <c r="I44882" s="7"/>
      <c r="J44882" s="7"/>
      <c r="K44882" s="7"/>
      <c r="N44882" s="7"/>
    </row>
    <row r="44883" spans="4:14" s="1" customFormat="1">
      <c r="D44883" s="32"/>
      <c r="G44883" s="32"/>
      <c r="I44883" s="7"/>
      <c r="J44883" s="7"/>
      <c r="K44883" s="7"/>
      <c r="N44883" s="7"/>
    </row>
    <row r="44884" spans="4:14" s="1" customFormat="1">
      <c r="D44884" s="32"/>
      <c r="G44884" s="32"/>
      <c r="I44884" s="7"/>
      <c r="J44884" s="7"/>
      <c r="K44884" s="7"/>
      <c r="N44884" s="7"/>
    </row>
    <row r="44885" spans="4:14" s="1" customFormat="1">
      <c r="D44885" s="32"/>
      <c r="G44885" s="32"/>
      <c r="I44885" s="7"/>
      <c r="J44885" s="7"/>
      <c r="K44885" s="7"/>
      <c r="N44885" s="7"/>
    </row>
    <row r="44886" spans="4:14" s="1" customFormat="1">
      <c r="D44886" s="32"/>
      <c r="G44886" s="32"/>
      <c r="I44886" s="7"/>
      <c r="J44886" s="7"/>
      <c r="K44886" s="7"/>
      <c r="N44886" s="7"/>
    </row>
    <row r="44887" spans="4:14" s="1" customFormat="1">
      <c r="D44887" s="32"/>
      <c r="G44887" s="32"/>
      <c r="I44887" s="7"/>
      <c r="J44887" s="7"/>
      <c r="K44887" s="7"/>
      <c r="N44887" s="7"/>
    </row>
    <row r="44888" spans="4:14" s="1" customFormat="1">
      <c r="D44888" s="32"/>
      <c r="G44888" s="32"/>
      <c r="I44888" s="7"/>
      <c r="J44888" s="7"/>
      <c r="K44888" s="7"/>
      <c r="N44888" s="7"/>
    </row>
    <row r="44889" spans="4:14" s="1" customFormat="1">
      <c r="D44889" s="32"/>
      <c r="G44889" s="32"/>
      <c r="I44889" s="7"/>
      <c r="J44889" s="7"/>
      <c r="K44889" s="7"/>
      <c r="N44889" s="7"/>
    </row>
    <row r="44890" spans="4:14" s="1" customFormat="1">
      <c r="D44890" s="32"/>
      <c r="G44890" s="32"/>
      <c r="I44890" s="7"/>
      <c r="J44890" s="7"/>
      <c r="K44890" s="7"/>
      <c r="N44890" s="7"/>
    </row>
    <row r="44891" spans="4:14" s="1" customFormat="1">
      <c r="D44891" s="32"/>
      <c r="G44891" s="32"/>
      <c r="I44891" s="7"/>
      <c r="J44891" s="7"/>
      <c r="K44891" s="7"/>
      <c r="N44891" s="7"/>
    </row>
    <row r="44892" spans="4:14" s="1" customFormat="1">
      <c r="D44892" s="32"/>
      <c r="G44892" s="32"/>
      <c r="I44892" s="7"/>
      <c r="J44892" s="7"/>
      <c r="K44892" s="7"/>
      <c r="N44892" s="7"/>
    </row>
    <row r="44893" spans="4:14" s="1" customFormat="1">
      <c r="D44893" s="32"/>
      <c r="G44893" s="32"/>
      <c r="I44893" s="7"/>
      <c r="J44893" s="7"/>
      <c r="K44893" s="7"/>
      <c r="N44893" s="7"/>
    </row>
    <row r="44894" spans="4:14" s="1" customFormat="1">
      <c r="D44894" s="32"/>
      <c r="G44894" s="32"/>
      <c r="I44894" s="7"/>
      <c r="J44894" s="7"/>
      <c r="K44894" s="7"/>
      <c r="N44894" s="7"/>
    </row>
    <row r="44895" spans="4:14" s="1" customFormat="1">
      <c r="D44895" s="32"/>
      <c r="G44895" s="32"/>
      <c r="I44895" s="7"/>
      <c r="J44895" s="7"/>
      <c r="K44895" s="7"/>
      <c r="N44895" s="7"/>
    </row>
    <row r="44896" spans="4:14" s="1" customFormat="1">
      <c r="D44896" s="32"/>
      <c r="G44896" s="32"/>
      <c r="I44896" s="7"/>
      <c r="J44896" s="7"/>
      <c r="K44896" s="7"/>
      <c r="N44896" s="7"/>
    </row>
    <row r="44897" spans="4:14" s="1" customFormat="1">
      <c r="D44897" s="32"/>
      <c r="G44897" s="32"/>
      <c r="I44897" s="7"/>
      <c r="J44897" s="7"/>
      <c r="K44897" s="7"/>
      <c r="N44897" s="7"/>
    </row>
    <row r="44898" spans="4:14" s="1" customFormat="1">
      <c r="D44898" s="32"/>
      <c r="G44898" s="32"/>
      <c r="I44898" s="7"/>
      <c r="J44898" s="7"/>
      <c r="K44898" s="7"/>
      <c r="N44898" s="7"/>
    </row>
    <row r="44899" spans="4:14" s="1" customFormat="1">
      <c r="D44899" s="32"/>
      <c r="G44899" s="32"/>
      <c r="I44899" s="7"/>
      <c r="J44899" s="7"/>
      <c r="K44899" s="7"/>
      <c r="N44899" s="7"/>
    </row>
    <row r="44900" spans="4:14" s="1" customFormat="1">
      <c r="D44900" s="32"/>
      <c r="G44900" s="32"/>
      <c r="I44900" s="7"/>
      <c r="J44900" s="7"/>
      <c r="K44900" s="7"/>
      <c r="N44900" s="7"/>
    </row>
    <row r="44901" spans="4:14" s="1" customFormat="1">
      <c r="D44901" s="32"/>
      <c r="G44901" s="32"/>
      <c r="I44901" s="7"/>
      <c r="J44901" s="7"/>
      <c r="K44901" s="7"/>
      <c r="N44901" s="7"/>
    </row>
    <row r="44902" spans="4:14" s="1" customFormat="1">
      <c r="D44902" s="32"/>
      <c r="G44902" s="32"/>
      <c r="I44902" s="7"/>
      <c r="J44902" s="7"/>
      <c r="K44902" s="7"/>
      <c r="N44902" s="7"/>
    </row>
    <row r="44903" spans="4:14" s="1" customFormat="1">
      <c r="D44903" s="32"/>
      <c r="G44903" s="32"/>
      <c r="I44903" s="7"/>
      <c r="J44903" s="7"/>
      <c r="K44903" s="7"/>
      <c r="N44903" s="7"/>
    </row>
    <row r="44904" spans="4:14" s="1" customFormat="1">
      <c r="D44904" s="32"/>
      <c r="G44904" s="32"/>
      <c r="I44904" s="7"/>
      <c r="J44904" s="7"/>
      <c r="K44904" s="7"/>
      <c r="N44904" s="7"/>
    </row>
    <row r="44905" spans="4:14" s="1" customFormat="1">
      <c r="D44905" s="32"/>
      <c r="G44905" s="32"/>
      <c r="I44905" s="7"/>
      <c r="J44905" s="7"/>
      <c r="K44905" s="7"/>
      <c r="N44905" s="7"/>
    </row>
    <row r="44906" spans="4:14" s="1" customFormat="1">
      <c r="D44906" s="32"/>
      <c r="G44906" s="32"/>
      <c r="I44906" s="7"/>
      <c r="J44906" s="7"/>
      <c r="K44906" s="7"/>
      <c r="N44906" s="7"/>
    </row>
    <row r="44907" spans="4:14" s="1" customFormat="1">
      <c r="D44907" s="32"/>
      <c r="G44907" s="32"/>
      <c r="I44907" s="7"/>
      <c r="J44907" s="7"/>
      <c r="K44907" s="7"/>
      <c r="N44907" s="7"/>
    </row>
    <row r="44908" spans="4:14" s="1" customFormat="1">
      <c r="D44908" s="32"/>
      <c r="G44908" s="32"/>
      <c r="I44908" s="7"/>
      <c r="J44908" s="7"/>
      <c r="K44908" s="7"/>
      <c r="N44908" s="7"/>
    </row>
    <row r="44909" spans="4:14" s="1" customFormat="1">
      <c r="D44909" s="32"/>
      <c r="G44909" s="32"/>
      <c r="I44909" s="7"/>
      <c r="J44909" s="7"/>
      <c r="K44909" s="7"/>
      <c r="N44909" s="7"/>
    </row>
    <row r="44910" spans="4:14" s="1" customFormat="1">
      <c r="D44910" s="32"/>
      <c r="G44910" s="32"/>
      <c r="I44910" s="7"/>
      <c r="J44910" s="7"/>
      <c r="K44910" s="7"/>
      <c r="N44910" s="7"/>
    </row>
    <row r="44911" spans="4:14" s="1" customFormat="1">
      <c r="D44911" s="32"/>
      <c r="G44911" s="32"/>
      <c r="I44911" s="7"/>
      <c r="J44911" s="7"/>
      <c r="K44911" s="7"/>
      <c r="N44911" s="7"/>
    </row>
    <row r="44912" spans="4:14" s="1" customFormat="1">
      <c r="D44912" s="32"/>
      <c r="G44912" s="32"/>
      <c r="I44912" s="7"/>
      <c r="J44912" s="7"/>
      <c r="K44912" s="7"/>
      <c r="N44912" s="7"/>
    </row>
    <row r="44913" spans="4:14" s="1" customFormat="1">
      <c r="D44913" s="32"/>
      <c r="G44913" s="32"/>
      <c r="I44913" s="7"/>
      <c r="J44913" s="7"/>
      <c r="K44913" s="7"/>
      <c r="N44913" s="7"/>
    </row>
    <row r="44914" spans="4:14" s="1" customFormat="1">
      <c r="D44914" s="32"/>
      <c r="G44914" s="32"/>
      <c r="I44914" s="7"/>
      <c r="J44914" s="7"/>
      <c r="K44914" s="7"/>
      <c r="N44914" s="7"/>
    </row>
    <row r="44915" spans="4:14" s="1" customFormat="1">
      <c r="D44915" s="32"/>
      <c r="G44915" s="32"/>
      <c r="I44915" s="7"/>
      <c r="J44915" s="7"/>
      <c r="K44915" s="7"/>
      <c r="N44915" s="7"/>
    </row>
    <row r="44916" spans="4:14" s="1" customFormat="1">
      <c r="D44916" s="32"/>
      <c r="G44916" s="32"/>
      <c r="I44916" s="7"/>
      <c r="J44916" s="7"/>
      <c r="K44916" s="7"/>
      <c r="N44916" s="7"/>
    </row>
    <row r="44917" spans="4:14" s="1" customFormat="1">
      <c r="D44917" s="32"/>
      <c r="G44917" s="32"/>
      <c r="I44917" s="7"/>
      <c r="J44917" s="7"/>
      <c r="K44917" s="7"/>
      <c r="N44917" s="7"/>
    </row>
    <row r="44918" spans="4:14" s="1" customFormat="1">
      <c r="D44918" s="32"/>
      <c r="G44918" s="32"/>
      <c r="I44918" s="7"/>
      <c r="J44918" s="7"/>
      <c r="K44918" s="7"/>
      <c r="N44918" s="7"/>
    </row>
    <row r="44919" spans="4:14" s="1" customFormat="1">
      <c r="D44919" s="32"/>
      <c r="G44919" s="32"/>
      <c r="I44919" s="7"/>
      <c r="J44919" s="7"/>
      <c r="K44919" s="7"/>
      <c r="N44919" s="7"/>
    </row>
    <row r="44920" spans="4:14" s="1" customFormat="1">
      <c r="D44920" s="32"/>
      <c r="G44920" s="32"/>
      <c r="I44920" s="7"/>
      <c r="J44920" s="7"/>
      <c r="K44920" s="7"/>
      <c r="N44920" s="7"/>
    </row>
    <row r="44921" spans="4:14" s="1" customFormat="1">
      <c r="D44921" s="32"/>
      <c r="G44921" s="32"/>
      <c r="I44921" s="7"/>
      <c r="J44921" s="7"/>
      <c r="K44921" s="7"/>
      <c r="N44921" s="7"/>
    </row>
    <row r="44922" spans="4:14" s="1" customFormat="1">
      <c r="D44922" s="32"/>
      <c r="G44922" s="32"/>
      <c r="I44922" s="7"/>
      <c r="J44922" s="7"/>
      <c r="K44922" s="7"/>
      <c r="N44922" s="7"/>
    </row>
    <row r="44923" spans="4:14" s="1" customFormat="1">
      <c r="D44923" s="32"/>
      <c r="G44923" s="32"/>
      <c r="I44923" s="7"/>
      <c r="J44923" s="7"/>
      <c r="K44923" s="7"/>
      <c r="N44923" s="7"/>
    </row>
    <row r="44924" spans="4:14" s="1" customFormat="1">
      <c r="D44924" s="32"/>
      <c r="G44924" s="32"/>
      <c r="I44924" s="7"/>
      <c r="J44924" s="7"/>
      <c r="K44924" s="7"/>
      <c r="N44924" s="7"/>
    </row>
    <row r="44925" spans="4:14" s="1" customFormat="1">
      <c r="D44925" s="32"/>
      <c r="G44925" s="32"/>
      <c r="I44925" s="7"/>
      <c r="J44925" s="7"/>
      <c r="K44925" s="7"/>
      <c r="N44925" s="7"/>
    </row>
    <row r="44926" spans="4:14" s="1" customFormat="1">
      <c r="D44926" s="32"/>
      <c r="G44926" s="32"/>
      <c r="I44926" s="7"/>
      <c r="J44926" s="7"/>
      <c r="K44926" s="7"/>
      <c r="N44926" s="7"/>
    </row>
    <row r="44927" spans="4:14" s="1" customFormat="1">
      <c r="D44927" s="32"/>
      <c r="G44927" s="32"/>
      <c r="I44927" s="7"/>
      <c r="J44927" s="7"/>
      <c r="K44927" s="7"/>
      <c r="N44927" s="7"/>
    </row>
    <row r="44928" spans="4:14" s="1" customFormat="1">
      <c r="D44928" s="32"/>
      <c r="G44928" s="32"/>
      <c r="I44928" s="7"/>
      <c r="J44928" s="7"/>
      <c r="K44928" s="7"/>
      <c r="N44928" s="7"/>
    </row>
    <row r="44929" spans="4:14" s="1" customFormat="1">
      <c r="D44929" s="32"/>
      <c r="G44929" s="32"/>
      <c r="I44929" s="7"/>
      <c r="J44929" s="7"/>
      <c r="K44929" s="7"/>
      <c r="N44929" s="7"/>
    </row>
    <row r="44930" spans="4:14" s="1" customFormat="1">
      <c r="D44930" s="32"/>
      <c r="G44930" s="32"/>
      <c r="I44930" s="7"/>
      <c r="J44930" s="7"/>
      <c r="K44930" s="7"/>
      <c r="N44930" s="7"/>
    </row>
    <row r="44931" spans="4:14" s="1" customFormat="1">
      <c r="D44931" s="32"/>
      <c r="G44931" s="32"/>
      <c r="I44931" s="7"/>
      <c r="J44931" s="7"/>
      <c r="K44931" s="7"/>
      <c r="N44931" s="7"/>
    </row>
    <row r="44932" spans="4:14" s="1" customFormat="1">
      <c r="D44932" s="32"/>
      <c r="G44932" s="32"/>
      <c r="I44932" s="7"/>
      <c r="J44932" s="7"/>
      <c r="K44932" s="7"/>
      <c r="N44932" s="7"/>
    </row>
    <row r="44933" spans="4:14" s="1" customFormat="1">
      <c r="D44933" s="32"/>
      <c r="G44933" s="32"/>
      <c r="I44933" s="7"/>
      <c r="J44933" s="7"/>
      <c r="K44933" s="7"/>
      <c r="N44933" s="7"/>
    </row>
    <row r="44934" spans="4:14" s="1" customFormat="1">
      <c r="D44934" s="32"/>
      <c r="G44934" s="32"/>
      <c r="I44934" s="7"/>
      <c r="J44934" s="7"/>
      <c r="K44934" s="7"/>
      <c r="N44934" s="7"/>
    </row>
    <row r="44935" spans="4:14" s="1" customFormat="1">
      <c r="D44935" s="32"/>
      <c r="G44935" s="32"/>
      <c r="I44935" s="7"/>
      <c r="J44935" s="7"/>
      <c r="K44935" s="7"/>
      <c r="N44935" s="7"/>
    </row>
    <row r="44936" spans="4:14" s="1" customFormat="1">
      <c r="D44936" s="32"/>
      <c r="G44936" s="32"/>
      <c r="I44936" s="7"/>
      <c r="J44936" s="7"/>
      <c r="K44936" s="7"/>
      <c r="N44936" s="7"/>
    </row>
    <row r="44937" spans="4:14" s="1" customFormat="1">
      <c r="D44937" s="32"/>
      <c r="G44937" s="32"/>
      <c r="I44937" s="7"/>
      <c r="J44937" s="7"/>
      <c r="K44937" s="7"/>
      <c r="N44937" s="7"/>
    </row>
    <row r="44938" spans="4:14" s="1" customFormat="1">
      <c r="D44938" s="32"/>
      <c r="G44938" s="32"/>
      <c r="I44938" s="7"/>
      <c r="J44938" s="7"/>
      <c r="K44938" s="7"/>
      <c r="N44938" s="7"/>
    </row>
    <row r="44939" spans="4:14" s="1" customFormat="1">
      <c r="D44939" s="32"/>
      <c r="G44939" s="32"/>
      <c r="I44939" s="7"/>
      <c r="J44939" s="7"/>
      <c r="K44939" s="7"/>
      <c r="N44939" s="7"/>
    </row>
    <row r="44940" spans="4:14" s="1" customFormat="1">
      <c r="D44940" s="32"/>
      <c r="G44940" s="32"/>
      <c r="I44940" s="7"/>
      <c r="J44940" s="7"/>
      <c r="K44940" s="7"/>
      <c r="N44940" s="7"/>
    </row>
    <row r="44941" spans="4:14" s="1" customFormat="1">
      <c r="D44941" s="32"/>
      <c r="G44941" s="32"/>
      <c r="I44941" s="7"/>
      <c r="J44941" s="7"/>
      <c r="K44941" s="7"/>
      <c r="N44941" s="7"/>
    </row>
    <row r="44942" spans="4:14" s="1" customFormat="1">
      <c r="D44942" s="32"/>
      <c r="G44942" s="32"/>
      <c r="I44942" s="7"/>
      <c r="J44942" s="7"/>
      <c r="K44942" s="7"/>
      <c r="N44942" s="7"/>
    </row>
    <row r="44943" spans="4:14" s="1" customFormat="1">
      <c r="D44943" s="32"/>
      <c r="G44943" s="32"/>
      <c r="I44943" s="7"/>
      <c r="J44943" s="7"/>
      <c r="K44943" s="7"/>
      <c r="N44943" s="7"/>
    </row>
    <row r="44944" spans="4:14" s="1" customFormat="1">
      <c r="D44944" s="32"/>
      <c r="G44944" s="32"/>
      <c r="I44944" s="7"/>
      <c r="J44944" s="7"/>
      <c r="K44944" s="7"/>
      <c r="N44944" s="7"/>
    </row>
    <row r="44945" spans="4:14" s="1" customFormat="1">
      <c r="D44945" s="32"/>
      <c r="G44945" s="32"/>
      <c r="I44945" s="7"/>
      <c r="J44945" s="7"/>
      <c r="K44945" s="7"/>
      <c r="N44945" s="7"/>
    </row>
    <row r="44946" spans="4:14" s="1" customFormat="1">
      <c r="D44946" s="32"/>
      <c r="G44946" s="32"/>
      <c r="I44946" s="7"/>
      <c r="J44946" s="7"/>
      <c r="K44946" s="7"/>
      <c r="N44946" s="7"/>
    </row>
    <row r="44947" spans="4:14" s="1" customFormat="1">
      <c r="D44947" s="32"/>
      <c r="G44947" s="32"/>
      <c r="I44947" s="7"/>
      <c r="J44947" s="7"/>
      <c r="K44947" s="7"/>
      <c r="N44947" s="7"/>
    </row>
    <row r="44948" spans="4:14" s="1" customFormat="1">
      <c r="D44948" s="32"/>
      <c r="G44948" s="32"/>
      <c r="I44948" s="7"/>
      <c r="J44948" s="7"/>
      <c r="K44948" s="7"/>
      <c r="N44948" s="7"/>
    </row>
    <row r="44949" spans="4:14" s="1" customFormat="1">
      <c r="D44949" s="32"/>
      <c r="G44949" s="32"/>
      <c r="I44949" s="7"/>
      <c r="J44949" s="7"/>
      <c r="K44949" s="7"/>
      <c r="N44949" s="7"/>
    </row>
    <row r="44950" spans="4:14" s="1" customFormat="1">
      <c r="D44950" s="32"/>
      <c r="G44950" s="32"/>
      <c r="I44950" s="7"/>
      <c r="J44950" s="7"/>
      <c r="K44950" s="7"/>
      <c r="N44950" s="7"/>
    </row>
    <row r="44951" spans="4:14" s="1" customFormat="1">
      <c r="D44951" s="32"/>
      <c r="G44951" s="32"/>
      <c r="I44951" s="7"/>
      <c r="J44951" s="7"/>
      <c r="K44951" s="7"/>
      <c r="N44951" s="7"/>
    </row>
    <row r="44952" spans="4:14" s="1" customFormat="1">
      <c r="D44952" s="32"/>
      <c r="G44952" s="32"/>
      <c r="I44952" s="7"/>
      <c r="J44952" s="7"/>
      <c r="K44952" s="7"/>
      <c r="N44952" s="7"/>
    </row>
    <row r="44953" spans="4:14" s="1" customFormat="1">
      <c r="D44953" s="32"/>
      <c r="G44953" s="32"/>
      <c r="I44953" s="7"/>
      <c r="J44953" s="7"/>
      <c r="K44953" s="7"/>
      <c r="N44953" s="7"/>
    </row>
    <row r="44954" spans="4:14" s="1" customFormat="1">
      <c r="D44954" s="32"/>
      <c r="G44954" s="32"/>
      <c r="I44954" s="7"/>
      <c r="J44954" s="7"/>
      <c r="K44954" s="7"/>
      <c r="N44954" s="7"/>
    </row>
    <row r="44955" spans="4:14" s="1" customFormat="1">
      <c r="D44955" s="32"/>
      <c r="G44955" s="32"/>
      <c r="I44955" s="7"/>
      <c r="J44955" s="7"/>
      <c r="K44955" s="7"/>
      <c r="N44955" s="7"/>
    </row>
    <row r="44956" spans="4:14" s="1" customFormat="1">
      <c r="D44956" s="32"/>
      <c r="G44956" s="32"/>
      <c r="I44956" s="7"/>
      <c r="J44956" s="7"/>
      <c r="K44956" s="7"/>
      <c r="N44956" s="7"/>
    </row>
    <row r="44957" spans="4:14" s="1" customFormat="1">
      <c r="D44957" s="32"/>
      <c r="G44957" s="32"/>
      <c r="I44957" s="7"/>
      <c r="J44957" s="7"/>
      <c r="K44957" s="7"/>
      <c r="N44957" s="7"/>
    </row>
    <row r="44958" spans="4:14" s="1" customFormat="1">
      <c r="D44958" s="32"/>
      <c r="G44958" s="32"/>
      <c r="I44958" s="7"/>
      <c r="J44958" s="7"/>
      <c r="K44958" s="7"/>
      <c r="N44958" s="7"/>
    </row>
    <row r="44959" spans="4:14" s="1" customFormat="1">
      <c r="D44959" s="32"/>
      <c r="G44959" s="32"/>
      <c r="I44959" s="7"/>
      <c r="J44959" s="7"/>
      <c r="K44959" s="7"/>
      <c r="N44959" s="7"/>
    </row>
    <row r="44960" spans="4:14" s="1" customFormat="1">
      <c r="D44960" s="32"/>
      <c r="G44960" s="32"/>
      <c r="I44960" s="7"/>
      <c r="J44960" s="7"/>
      <c r="K44960" s="7"/>
      <c r="N44960" s="7"/>
    </row>
    <row r="44961" spans="4:14" s="1" customFormat="1">
      <c r="D44961" s="32"/>
      <c r="G44961" s="32"/>
      <c r="I44961" s="7"/>
      <c r="J44961" s="7"/>
      <c r="K44961" s="7"/>
      <c r="N44961" s="7"/>
    </row>
    <row r="44962" spans="4:14" s="1" customFormat="1">
      <c r="D44962" s="32"/>
      <c r="G44962" s="32"/>
      <c r="I44962" s="7"/>
      <c r="J44962" s="7"/>
      <c r="K44962" s="7"/>
      <c r="N44962" s="7"/>
    </row>
    <row r="44963" spans="4:14" s="1" customFormat="1">
      <c r="D44963" s="32"/>
      <c r="G44963" s="32"/>
      <c r="I44963" s="7"/>
      <c r="J44963" s="7"/>
      <c r="K44963" s="7"/>
      <c r="N44963" s="7"/>
    </row>
    <row r="44964" spans="4:14" s="1" customFormat="1">
      <c r="D44964" s="32"/>
      <c r="G44964" s="32"/>
      <c r="I44964" s="7"/>
      <c r="J44964" s="7"/>
      <c r="K44964" s="7"/>
      <c r="N44964" s="7"/>
    </row>
    <row r="44965" spans="4:14" s="1" customFormat="1">
      <c r="D44965" s="32"/>
      <c r="G44965" s="32"/>
      <c r="I44965" s="7"/>
      <c r="J44965" s="7"/>
      <c r="K44965" s="7"/>
      <c r="N44965" s="7"/>
    </row>
    <row r="44966" spans="4:14" s="1" customFormat="1">
      <c r="D44966" s="32"/>
      <c r="G44966" s="32"/>
      <c r="I44966" s="7"/>
      <c r="J44966" s="7"/>
      <c r="K44966" s="7"/>
      <c r="N44966" s="7"/>
    </row>
    <row r="44967" spans="4:14" s="1" customFormat="1">
      <c r="D44967" s="32"/>
      <c r="G44967" s="32"/>
      <c r="I44967" s="7"/>
      <c r="J44967" s="7"/>
      <c r="K44967" s="7"/>
      <c r="N44967" s="7"/>
    </row>
    <row r="44968" spans="4:14" s="1" customFormat="1">
      <c r="D44968" s="32"/>
      <c r="G44968" s="32"/>
      <c r="I44968" s="7"/>
      <c r="J44968" s="7"/>
      <c r="K44968" s="7"/>
      <c r="N44968" s="7"/>
    </row>
    <row r="44969" spans="4:14" s="1" customFormat="1">
      <c r="D44969" s="32"/>
      <c r="G44969" s="32"/>
      <c r="I44969" s="7"/>
      <c r="J44969" s="7"/>
      <c r="K44969" s="7"/>
      <c r="N44969" s="7"/>
    </row>
    <row r="44970" spans="4:14" s="1" customFormat="1">
      <c r="D44970" s="32"/>
      <c r="G44970" s="32"/>
      <c r="I44970" s="7"/>
      <c r="J44970" s="7"/>
      <c r="K44970" s="7"/>
      <c r="N44970" s="7"/>
    </row>
    <row r="44971" spans="4:14" s="1" customFormat="1">
      <c r="D44971" s="32"/>
      <c r="G44971" s="32"/>
      <c r="I44971" s="7"/>
      <c r="J44971" s="7"/>
      <c r="K44971" s="7"/>
      <c r="N44971" s="7"/>
    </row>
    <row r="44972" spans="4:14" s="1" customFormat="1">
      <c r="D44972" s="32"/>
      <c r="G44972" s="32"/>
      <c r="I44972" s="7"/>
      <c r="J44972" s="7"/>
      <c r="K44972" s="7"/>
      <c r="N44972" s="7"/>
    </row>
    <row r="44973" spans="4:14" s="1" customFormat="1">
      <c r="D44973" s="32"/>
      <c r="G44973" s="32"/>
      <c r="I44973" s="7"/>
      <c r="J44973" s="7"/>
      <c r="K44973" s="7"/>
      <c r="N44973" s="7"/>
    </row>
    <row r="44974" spans="4:14" s="1" customFormat="1">
      <c r="D44974" s="32"/>
      <c r="G44974" s="32"/>
      <c r="I44974" s="7"/>
      <c r="J44974" s="7"/>
      <c r="K44974" s="7"/>
      <c r="N44974" s="7"/>
    </row>
    <row r="44975" spans="4:14" s="1" customFormat="1">
      <c r="D44975" s="32"/>
      <c r="G44975" s="32"/>
      <c r="I44975" s="7"/>
      <c r="J44975" s="7"/>
      <c r="K44975" s="7"/>
      <c r="N44975" s="7"/>
    </row>
    <row r="44976" spans="4:14" s="1" customFormat="1">
      <c r="D44976" s="32"/>
      <c r="G44976" s="32"/>
      <c r="I44976" s="7"/>
      <c r="J44976" s="7"/>
      <c r="K44976" s="7"/>
      <c r="N44976" s="7"/>
    </row>
    <row r="44977" spans="4:14" s="1" customFormat="1">
      <c r="D44977" s="32"/>
      <c r="G44977" s="32"/>
      <c r="I44977" s="7"/>
      <c r="J44977" s="7"/>
      <c r="K44977" s="7"/>
      <c r="N44977" s="7"/>
    </row>
    <row r="44978" spans="4:14" s="1" customFormat="1">
      <c r="D44978" s="32"/>
      <c r="G44978" s="32"/>
      <c r="I44978" s="7"/>
      <c r="J44978" s="7"/>
      <c r="K44978" s="7"/>
      <c r="N44978" s="7"/>
    </row>
    <row r="44979" spans="4:14" s="1" customFormat="1">
      <c r="D44979" s="32"/>
      <c r="G44979" s="32"/>
      <c r="I44979" s="7"/>
      <c r="J44979" s="7"/>
      <c r="K44979" s="7"/>
      <c r="N44979" s="7"/>
    </row>
    <row r="44980" spans="4:14" s="1" customFormat="1">
      <c r="D44980" s="32"/>
      <c r="G44980" s="32"/>
      <c r="I44980" s="7"/>
      <c r="J44980" s="7"/>
      <c r="K44980" s="7"/>
      <c r="N44980" s="7"/>
    </row>
    <row r="44981" spans="4:14" s="1" customFormat="1">
      <c r="D44981" s="32"/>
      <c r="G44981" s="32"/>
      <c r="I44981" s="7"/>
      <c r="J44981" s="7"/>
      <c r="K44981" s="7"/>
      <c r="N44981" s="7"/>
    </row>
    <row r="44982" spans="4:14" s="1" customFormat="1">
      <c r="D44982" s="32"/>
      <c r="G44982" s="32"/>
      <c r="I44982" s="7"/>
      <c r="J44982" s="7"/>
      <c r="K44982" s="7"/>
      <c r="N44982" s="7"/>
    </row>
    <row r="44983" spans="4:14" s="1" customFormat="1">
      <c r="D44983" s="32"/>
      <c r="G44983" s="32"/>
      <c r="I44983" s="7"/>
      <c r="J44983" s="7"/>
      <c r="K44983" s="7"/>
      <c r="N44983" s="7"/>
    </row>
    <row r="44984" spans="4:14" s="1" customFormat="1">
      <c r="D44984" s="32"/>
      <c r="G44984" s="32"/>
      <c r="I44984" s="7"/>
      <c r="J44984" s="7"/>
      <c r="K44984" s="7"/>
      <c r="N44984" s="7"/>
    </row>
    <row r="44985" spans="4:14" s="1" customFormat="1">
      <c r="D44985" s="32"/>
      <c r="G44985" s="32"/>
      <c r="I44985" s="7"/>
      <c r="J44985" s="7"/>
      <c r="K44985" s="7"/>
      <c r="N44985" s="7"/>
    </row>
    <row r="44986" spans="4:14" s="1" customFormat="1">
      <c r="D44986" s="32"/>
      <c r="G44986" s="32"/>
      <c r="I44986" s="7"/>
      <c r="J44986" s="7"/>
      <c r="K44986" s="7"/>
      <c r="N44986" s="7"/>
    </row>
    <row r="44987" spans="4:14" s="1" customFormat="1">
      <c r="D44987" s="32"/>
      <c r="G44987" s="32"/>
      <c r="I44987" s="7"/>
      <c r="J44987" s="7"/>
      <c r="K44987" s="7"/>
      <c r="N44987" s="7"/>
    </row>
    <row r="44988" spans="4:14" s="1" customFormat="1">
      <c r="D44988" s="32"/>
      <c r="G44988" s="32"/>
      <c r="I44988" s="7"/>
      <c r="J44988" s="7"/>
      <c r="K44988" s="7"/>
      <c r="N44988" s="7"/>
    </row>
    <row r="44989" spans="4:14" s="1" customFormat="1">
      <c r="D44989" s="32"/>
      <c r="G44989" s="32"/>
      <c r="I44989" s="7"/>
      <c r="J44989" s="7"/>
      <c r="K44989" s="7"/>
      <c r="N44989" s="7"/>
    </row>
    <row r="44990" spans="4:14" s="1" customFormat="1">
      <c r="D44990" s="32"/>
      <c r="G44990" s="32"/>
      <c r="I44990" s="7"/>
      <c r="J44990" s="7"/>
      <c r="K44990" s="7"/>
      <c r="N44990" s="7"/>
    </row>
    <row r="44991" spans="4:14" s="1" customFormat="1">
      <c r="D44991" s="32"/>
      <c r="G44991" s="32"/>
      <c r="I44991" s="7"/>
      <c r="J44991" s="7"/>
      <c r="K44991" s="7"/>
      <c r="N44991" s="7"/>
    </row>
    <row r="44992" spans="4:14" s="1" customFormat="1">
      <c r="D44992" s="32"/>
      <c r="G44992" s="32"/>
      <c r="I44992" s="7"/>
      <c r="J44992" s="7"/>
      <c r="K44992" s="7"/>
      <c r="N44992" s="7"/>
    </row>
    <row r="44993" spans="4:14" s="1" customFormat="1">
      <c r="D44993" s="32"/>
      <c r="G44993" s="32"/>
      <c r="I44993" s="7"/>
      <c r="J44993" s="7"/>
      <c r="K44993" s="7"/>
      <c r="N44993" s="7"/>
    </row>
    <row r="44994" spans="4:14" s="1" customFormat="1">
      <c r="D44994" s="32"/>
      <c r="G44994" s="32"/>
      <c r="I44994" s="7"/>
      <c r="J44994" s="7"/>
      <c r="K44994" s="7"/>
      <c r="N44994" s="7"/>
    </row>
    <row r="44995" spans="4:14" s="1" customFormat="1">
      <c r="D44995" s="32"/>
      <c r="G44995" s="32"/>
      <c r="I44995" s="7"/>
      <c r="J44995" s="7"/>
      <c r="K44995" s="7"/>
      <c r="N44995" s="7"/>
    </row>
    <row r="44996" spans="4:14" s="1" customFormat="1">
      <c r="D44996" s="32"/>
      <c r="G44996" s="32"/>
      <c r="I44996" s="7"/>
      <c r="J44996" s="7"/>
      <c r="K44996" s="7"/>
      <c r="N44996" s="7"/>
    </row>
    <row r="44997" spans="4:14" s="1" customFormat="1">
      <c r="D44997" s="32"/>
      <c r="G44997" s="32"/>
      <c r="I44997" s="7"/>
      <c r="J44997" s="7"/>
      <c r="K44997" s="7"/>
      <c r="N44997" s="7"/>
    </row>
    <row r="44998" spans="4:14" s="1" customFormat="1">
      <c r="D44998" s="32"/>
      <c r="G44998" s="32"/>
      <c r="I44998" s="7"/>
      <c r="J44998" s="7"/>
      <c r="K44998" s="7"/>
      <c r="N44998" s="7"/>
    </row>
    <row r="44999" spans="4:14" s="1" customFormat="1">
      <c r="D44999" s="32"/>
      <c r="G44999" s="32"/>
      <c r="I44999" s="7"/>
      <c r="J44999" s="7"/>
      <c r="K44999" s="7"/>
      <c r="N44999" s="7"/>
    </row>
    <row r="45000" spans="4:14" s="1" customFormat="1">
      <c r="D45000" s="32"/>
      <c r="G45000" s="32"/>
      <c r="I45000" s="7"/>
      <c r="J45000" s="7"/>
      <c r="K45000" s="7"/>
      <c r="N45000" s="7"/>
    </row>
    <row r="45001" spans="4:14" s="1" customFormat="1">
      <c r="D45001" s="32"/>
      <c r="G45001" s="32"/>
      <c r="I45001" s="7"/>
      <c r="J45001" s="7"/>
      <c r="K45001" s="7"/>
      <c r="N45001" s="7"/>
    </row>
    <row r="45002" spans="4:14" s="1" customFormat="1">
      <c r="D45002" s="32"/>
      <c r="G45002" s="32"/>
      <c r="I45002" s="7"/>
      <c r="J45002" s="7"/>
      <c r="K45002" s="7"/>
      <c r="N45002" s="7"/>
    </row>
    <row r="45003" spans="4:14" s="1" customFormat="1">
      <c r="D45003" s="32"/>
      <c r="G45003" s="32"/>
      <c r="I45003" s="7"/>
      <c r="J45003" s="7"/>
      <c r="K45003" s="7"/>
      <c r="N45003" s="7"/>
    </row>
    <row r="45004" spans="4:14" s="1" customFormat="1">
      <c r="D45004" s="32"/>
      <c r="G45004" s="32"/>
      <c r="I45004" s="7"/>
      <c r="J45004" s="7"/>
      <c r="K45004" s="7"/>
      <c r="N45004" s="7"/>
    </row>
    <row r="45005" spans="4:14" s="1" customFormat="1">
      <c r="D45005" s="32"/>
      <c r="G45005" s="32"/>
      <c r="I45005" s="7"/>
      <c r="J45005" s="7"/>
      <c r="K45005" s="7"/>
      <c r="N45005" s="7"/>
    </row>
    <row r="45006" spans="4:14" s="1" customFormat="1">
      <c r="D45006" s="32"/>
      <c r="G45006" s="32"/>
      <c r="I45006" s="7"/>
      <c r="J45006" s="7"/>
      <c r="K45006" s="7"/>
      <c r="N45006" s="7"/>
    </row>
    <row r="45007" spans="4:14" s="1" customFormat="1">
      <c r="D45007" s="32"/>
      <c r="G45007" s="32"/>
      <c r="I45007" s="7"/>
      <c r="J45007" s="7"/>
      <c r="K45007" s="7"/>
      <c r="N45007" s="7"/>
    </row>
    <row r="45008" spans="4:14" s="1" customFormat="1">
      <c r="D45008" s="32"/>
      <c r="G45008" s="32"/>
      <c r="I45008" s="7"/>
      <c r="J45008" s="7"/>
      <c r="K45008" s="7"/>
      <c r="N45008" s="7"/>
    </row>
    <row r="45009" spans="4:14" s="1" customFormat="1">
      <c r="D45009" s="32"/>
      <c r="G45009" s="32"/>
      <c r="I45009" s="7"/>
      <c r="J45009" s="7"/>
      <c r="K45009" s="7"/>
      <c r="N45009" s="7"/>
    </row>
    <row r="45010" spans="4:14" s="1" customFormat="1">
      <c r="D45010" s="32"/>
      <c r="G45010" s="32"/>
      <c r="I45010" s="7"/>
      <c r="J45010" s="7"/>
      <c r="K45010" s="7"/>
      <c r="N45010" s="7"/>
    </row>
    <row r="45011" spans="4:14" s="1" customFormat="1">
      <c r="D45011" s="32"/>
      <c r="G45011" s="32"/>
      <c r="I45011" s="7"/>
      <c r="J45011" s="7"/>
      <c r="K45011" s="7"/>
      <c r="N45011" s="7"/>
    </row>
    <row r="45012" spans="4:14" s="1" customFormat="1">
      <c r="D45012" s="32"/>
      <c r="G45012" s="32"/>
      <c r="I45012" s="7"/>
      <c r="J45012" s="7"/>
      <c r="K45012" s="7"/>
      <c r="N45012" s="7"/>
    </row>
    <row r="45013" spans="4:14" s="1" customFormat="1">
      <c r="D45013" s="32"/>
      <c r="G45013" s="32"/>
      <c r="I45013" s="7"/>
      <c r="J45013" s="7"/>
      <c r="K45013" s="7"/>
      <c r="N45013" s="7"/>
    </row>
    <row r="45014" spans="4:14" s="1" customFormat="1">
      <c r="D45014" s="32"/>
      <c r="G45014" s="32"/>
      <c r="I45014" s="7"/>
      <c r="J45014" s="7"/>
      <c r="K45014" s="7"/>
      <c r="N45014" s="7"/>
    </row>
    <row r="45015" spans="4:14" s="1" customFormat="1">
      <c r="D45015" s="32"/>
      <c r="G45015" s="32"/>
      <c r="I45015" s="7"/>
      <c r="J45015" s="7"/>
      <c r="K45015" s="7"/>
      <c r="N45015" s="7"/>
    </row>
    <row r="45016" spans="4:14" s="1" customFormat="1">
      <c r="D45016" s="32"/>
      <c r="G45016" s="32"/>
      <c r="I45016" s="7"/>
      <c r="J45016" s="7"/>
      <c r="K45016" s="7"/>
      <c r="N45016" s="7"/>
    </row>
    <row r="45017" spans="4:14" s="1" customFormat="1">
      <c r="D45017" s="32"/>
      <c r="G45017" s="32"/>
      <c r="I45017" s="7"/>
      <c r="J45017" s="7"/>
      <c r="K45017" s="7"/>
      <c r="N45017" s="7"/>
    </row>
    <row r="45018" spans="4:14" s="1" customFormat="1">
      <c r="D45018" s="32"/>
      <c r="G45018" s="32"/>
      <c r="I45018" s="7"/>
      <c r="J45018" s="7"/>
      <c r="K45018" s="7"/>
      <c r="N45018" s="7"/>
    </row>
    <row r="45019" spans="4:14" s="1" customFormat="1">
      <c r="D45019" s="32"/>
      <c r="G45019" s="32"/>
      <c r="I45019" s="7"/>
      <c r="J45019" s="7"/>
      <c r="K45019" s="7"/>
      <c r="N45019" s="7"/>
    </row>
    <row r="45020" spans="4:14" s="1" customFormat="1">
      <c r="D45020" s="32"/>
      <c r="G45020" s="32"/>
      <c r="I45020" s="7"/>
      <c r="J45020" s="7"/>
      <c r="K45020" s="7"/>
      <c r="N45020" s="7"/>
    </row>
    <row r="45021" spans="4:14" s="1" customFormat="1">
      <c r="D45021" s="32"/>
      <c r="G45021" s="32"/>
      <c r="I45021" s="7"/>
      <c r="J45021" s="7"/>
      <c r="K45021" s="7"/>
      <c r="N45021" s="7"/>
    </row>
    <row r="45022" spans="4:14" s="1" customFormat="1">
      <c r="D45022" s="32"/>
      <c r="G45022" s="32"/>
      <c r="I45022" s="7"/>
      <c r="J45022" s="7"/>
      <c r="K45022" s="7"/>
      <c r="N45022" s="7"/>
    </row>
    <row r="45023" spans="4:14" s="1" customFormat="1">
      <c r="D45023" s="32"/>
      <c r="G45023" s="32"/>
      <c r="I45023" s="7"/>
      <c r="J45023" s="7"/>
      <c r="K45023" s="7"/>
      <c r="N45023" s="7"/>
    </row>
    <row r="45024" spans="4:14" s="1" customFormat="1">
      <c r="D45024" s="32"/>
      <c r="G45024" s="32"/>
      <c r="I45024" s="7"/>
      <c r="J45024" s="7"/>
      <c r="K45024" s="7"/>
      <c r="N45024" s="7"/>
    </row>
    <row r="45025" spans="4:14" s="1" customFormat="1">
      <c r="D45025" s="32"/>
      <c r="G45025" s="32"/>
      <c r="I45025" s="7"/>
      <c r="J45025" s="7"/>
      <c r="K45025" s="7"/>
      <c r="N45025" s="7"/>
    </row>
    <row r="45026" spans="4:14" s="1" customFormat="1">
      <c r="D45026" s="32"/>
      <c r="G45026" s="32"/>
      <c r="I45026" s="7"/>
      <c r="J45026" s="7"/>
      <c r="K45026" s="7"/>
      <c r="N45026" s="7"/>
    </row>
    <row r="45027" spans="4:14" s="1" customFormat="1">
      <c r="D45027" s="32"/>
      <c r="G45027" s="32"/>
      <c r="I45027" s="7"/>
      <c r="J45027" s="7"/>
      <c r="K45027" s="7"/>
      <c r="N45027" s="7"/>
    </row>
    <row r="45028" spans="4:14" s="1" customFormat="1">
      <c r="D45028" s="32"/>
      <c r="G45028" s="32"/>
      <c r="I45028" s="7"/>
      <c r="J45028" s="7"/>
      <c r="K45028" s="7"/>
      <c r="N45028" s="7"/>
    </row>
    <row r="45029" spans="4:14" s="1" customFormat="1">
      <c r="D45029" s="32"/>
      <c r="G45029" s="32"/>
      <c r="I45029" s="7"/>
      <c r="J45029" s="7"/>
      <c r="K45029" s="7"/>
      <c r="N45029" s="7"/>
    </row>
    <row r="45030" spans="4:14" s="1" customFormat="1">
      <c r="D45030" s="32"/>
      <c r="G45030" s="32"/>
      <c r="I45030" s="7"/>
      <c r="J45030" s="7"/>
      <c r="K45030" s="7"/>
      <c r="N45030" s="7"/>
    </row>
    <row r="45031" spans="4:14" s="1" customFormat="1">
      <c r="D45031" s="32"/>
      <c r="G45031" s="32"/>
      <c r="I45031" s="7"/>
      <c r="J45031" s="7"/>
      <c r="K45031" s="7"/>
      <c r="N45031" s="7"/>
    </row>
    <row r="45032" spans="4:14" s="1" customFormat="1">
      <c r="D45032" s="32"/>
      <c r="G45032" s="32"/>
      <c r="I45032" s="7"/>
      <c r="J45032" s="7"/>
      <c r="K45032" s="7"/>
      <c r="N45032" s="7"/>
    </row>
    <row r="45033" spans="4:14" s="1" customFormat="1">
      <c r="D45033" s="32"/>
      <c r="G45033" s="32"/>
      <c r="I45033" s="7"/>
      <c r="J45033" s="7"/>
      <c r="K45033" s="7"/>
      <c r="N45033" s="7"/>
    </row>
    <row r="45034" spans="4:14" s="1" customFormat="1">
      <c r="D45034" s="32"/>
      <c r="G45034" s="32"/>
      <c r="I45034" s="7"/>
      <c r="J45034" s="7"/>
      <c r="K45034" s="7"/>
      <c r="N45034" s="7"/>
    </row>
    <row r="45035" spans="4:14" s="1" customFormat="1">
      <c r="D45035" s="32"/>
      <c r="G45035" s="32"/>
      <c r="I45035" s="7"/>
      <c r="J45035" s="7"/>
      <c r="K45035" s="7"/>
      <c r="N45035" s="7"/>
    </row>
    <row r="45036" spans="4:14" s="1" customFormat="1">
      <c r="D45036" s="32"/>
      <c r="G45036" s="32"/>
      <c r="I45036" s="7"/>
      <c r="J45036" s="7"/>
      <c r="K45036" s="7"/>
      <c r="N45036" s="7"/>
    </row>
    <row r="45037" spans="4:14" s="1" customFormat="1">
      <c r="D45037" s="32"/>
      <c r="G45037" s="32"/>
      <c r="I45037" s="7"/>
      <c r="J45037" s="7"/>
      <c r="K45037" s="7"/>
      <c r="N45037" s="7"/>
    </row>
    <row r="45038" spans="4:14" s="1" customFormat="1">
      <c r="D45038" s="32"/>
      <c r="G45038" s="32"/>
      <c r="I45038" s="7"/>
      <c r="J45038" s="7"/>
      <c r="K45038" s="7"/>
      <c r="N45038" s="7"/>
    </row>
    <row r="45039" spans="4:14" s="1" customFormat="1">
      <c r="D45039" s="32"/>
      <c r="G45039" s="32"/>
      <c r="I45039" s="7"/>
      <c r="J45039" s="7"/>
      <c r="K45039" s="7"/>
      <c r="N45039" s="7"/>
    </row>
    <row r="45040" spans="4:14" s="1" customFormat="1">
      <c r="D45040" s="32"/>
      <c r="G45040" s="32"/>
      <c r="I45040" s="7"/>
      <c r="J45040" s="7"/>
      <c r="K45040" s="7"/>
      <c r="N45040" s="7"/>
    </row>
    <row r="45041" spans="4:14" s="1" customFormat="1">
      <c r="D45041" s="32"/>
      <c r="G45041" s="32"/>
      <c r="I45041" s="7"/>
      <c r="J45041" s="7"/>
      <c r="K45041" s="7"/>
      <c r="N45041" s="7"/>
    </row>
    <row r="45042" spans="4:14" s="1" customFormat="1">
      <c r="D45042" s="32"/>
      <c r="G45042" s="32"/>
      <c r="I45042" s="7"/>
      <c r="J45042" s="7"/>
      <c r="K45042" s="7"/>
      <c r="N45042" s="7"/>
    </row>
    <row r="45043" spans="4:14" s="1" customFormat="1">
      <c r="D45043" s="32"/>
      <c r="G45043" s="32"/>
      <c r="I45043" s="7"/>
      <c r="J45043" s="7"/>
      <c r="K45043" s="7"/>
      <c r="N45043" s="7"/>
    </row>
    <row r="45044" spans="4:14" s="1" customFormat="1">
      <c r="D45044" s="32"/>
      <c r="G45044" s="32"/>
      <c r="I45044" s="7"/>
      <c r="J45044" s="7"/>
      <c r="K45044" s="7"/>
      <c r="N45044" s="7"/>
    </row>
    <row r="45045" spans="4:14" s="1" customFormat="1">
      <c r="D45045" s="32"/>
      <c r="G45045" s="32"/>
      <c r="I45045" s="7"/>
      <c r="J45045" s="7"/>
      <c r="K45045" s="7"/>
      <c r="N45045" s="7"/>
    </row>
    <row r="45046" spans="4:14" s="1" customFormat="1">
      <c r="D45046" s="32"/>
      <c r="G45046" s="32"/>
      <c r="I45046" s="7"/>
      <c r="J45046" s="7"/>
      <c r="K45046" s="7"/>
      <c r="N45046" s="7"/>
    </row>
    <row r="45047" spans="4:14" s="1" customFormat="1">
      <c r="D45047" s="32"/>
      <c r="G45047" s="32"/>
      <c r="I45047" s="7"/>
      <c r="J45047" s="7"/>
      <c r="K45047" s="7"/>
      <c r="N45047" s="7"/>
    </row>
    <row r="45048" spans="4:14" s="1" customFormat="1">
      <c r="D45048" s="32"/>
      <c r="G45048" s="32"/>
      <c r="I45048" s="7"/>
      <c r="J45048" s="7"/>
      <c r="K45048" s="7"/>
      <c r="N45048" s="7"/>
    </row>
    <row r="45049" spans="4:14" s="1" customFormat="1">
      <c r="D45049" s="32"/>
      <c r="G45049" s="32"/>
      <c r="I45049" s="7"/>
      <c r="J45049" s="7"/>
      <c r="K45049" s="7"/>
      <c r="N45049" s="7"/>
    </row>
    <row r="45050" spans="4:14" s="1" customFormat="1">
      <c r="D45050" s="32"/>
      <c r="G45050" s="32"/>
      <c r="I45050" s="7"/>
      <c r="J45050" s="7"/>
      <c r="K45050" s="7"/>
      <c r="N45050" s="7"/>
    </row>
    <row r="45051" spans="4:14" s="1" customFormat="1">
      <c r="D45051" s="32"/>
      <c r="G45051" s="32"/>
      <c r="I45051" s="7"/>
      <c r="J45051" s="7"/>
      <c r="K45051" s="7"/>
      <c r="N45051" s="7"/>
    </row>
    <row r="45052" spans="4:14" s="1" customFormat="1">
      <c r="D45052" s="32"/>
      <c r="G45052" s="32"/>
      <c r="I45052" s="7"/>
      <c r="J45052" s="7"/>
      <c r="K45052" s="7"/>
      <c r="N45052" s="7"/>
    </row>
    <row r="45053" spans="4:14" s="1" customFormat="1">
      <c r="D45053" s="32"/>
      <c r="G45053" s="32"/>
      <c r="I45053" s="7"/>
      <c r="J45053" s="7"/>
      <c r="K45053" s="7"/>
      <c r="N45053" s="7"/>
    </row>
    <row r="45054" spans="4:14" s="1" customFormat="1">
      <c r="D45054" s="32"/>
      <c r="G45054" s="32"/>
      <c r="I45054" s="7"/>
      <c r="J45054" s="7"/>
      <c r="K45054" s="7"/>
      <c r="N45054" s="7"/>
    </row>
    <row r="45055" spans="4:14" s="1" customFormat="1">
      <c r="D45055" s="32"/>
      <c r="G45055" s="32"/>
      <c r="I45055" s="7"/>
      <c r="J45055" s="7"/>
      <c r="K45055" s="7"/>
      <c r="N45055" s="7"/>
    </row>
    <row r="45056" spans="4:14" s="1" customFormat="1">
      <c r="D45056" s="32"/>
      <c r="G45056" s="32"/>
      <c r="I45056" s="7"/>
      <c r="J45056" s="7"/>
      <c r="K45056" s="7"/>
      <c r="N45056" s="7"/>
    </row>
    <row r="45057" spans="4:14" s="1" customFormat="1">
      <c r="D45057" s="32"/>
      <c r="G45057" s="32"/>
      <c r="I45057" s="7"/>
      <c r="J45057" s="7"/>
      <c r="K45057" s="7"/>
      <c r="N45057" s="7"/>
    </row>
    <row r="45058" spans="4:14" s="1" customFormat="1">
      <c r="D45058" s="32"/>
      <c r="G45058" s="32"/>
      <c r="I45058" s="7"/>
      <c r="J45058" s="7"/>
      <c r="K45058" s="7"/>
      <c r="N45058" s="7"/>
    </row>
    <row r="45059" spans="4:14" s="1" customFormat="1">
      <c r="D45059" s="32"/>
      <c r="G45059" s="32"/>
      <c r="I45059" s="7"/>
      <c r="J45059" s="7"/>
      <c r="K45059" s="7"/>
      <c r="N45059" s="7"/>
    </row>
    <row r="45060" spans="4:14" s="1" customFormat="1">
      <c r="D45060" s="32"/>
      <c r="G45060" s="32"/>
      <c r="I45060" s="7"/>
      <c r="J45060" s="7"/>
      <c r="K45060" s="7"/>
      <c r="N45060" s="7"/>
    </row>
    <row r="45061" spans="4:14" s="1" customFormat="1">
      <c r="D45061" s="32"/>
      <c r="G45061" s="32"/>
      <c r="I45061" s="7"/>
      <c r="J45061" s="7"/>
      <c r="K45061" s="7"/>
      <c r="N45061" s="7"/>
    </row>
    <row r="45062" spans="4:14" s="1" customFormat="1">
      <c r="D45062" s="32"/>
      <c r="G45062" s="32"/>
      <c r="I45062" s="7"/>
      <c r="J45062" s="7"/>
      <c r="K45062" s="7"/>
      <c r="N45062" s="7"/>
    </row>
    <row r="45063" spans="4:14" s="1" customFormat="1">
      <c r="D45063" s="32"/>
      <c r="G45063" s="32"/>
      <c r="I45063" s="7"/>
      <c r="J45063" s="7"/>
      <c r="K45063" s="7"/>
      <c r="N45063" s="7"/>
    </row>
    <row r="45064" spans="4:14" s="1" customFormat="1">
      <c r="D45064" s="32"/>
      <c r="G45064" s="32"/>
      <c r="I45064" s="7"/>
      <c r="J45064" s="7"/>
      <c r="K45064" s="7"/>
      <c r="N45064" s="7"/>
    </row>
    <row r="45065" spans="4:14" s="1" customFormat="1">
      <c r="D45065" s="32"/>
      <c r="G45065" s="32"/>
      <c r="I45065" s="7"/>
      <c r="J45065" s="7"/>
      <c r="K45065" s="7"/>
      <c r="N45065" s="7"/>
    </row>
    <row r="45066" spans="4:14" s="1" customFormat="1">
      <c r="D45066" s="32"/>
      <c r="G45066" s="32"/>
      <c r="I45066" s="7"/>
      <c r="J45066" s="7"/>
      <c r="K45066" s="7"/>
      <c r="N45066" s="7"/>
    </row>
    <row r="45067" spans="4:14" s="1" customFormat="1">
      <c r="D45067" s="32"/>
      <c r="G45067" s="32"/>
      <c r="I45067" s="7"/>
      <c r="J45067" s="7"/>
      <c r="K45067" s="7"/>
      <c r="N45067" s="7"/>
    </row>
    <row r="45068" spans="4:14" s="1" customFormat="1">
      <c r="D45068" s="32"/>
      <c r="G45068" s="32"/>
      <c r="I45068" s="7"/>
      <c r="J45068" s="7"/>
      <c r="K45068" s="7"/>
      <c r="N45068" s="7"/>
    </row>
    <row r="45069" spans="4:14" s="1" customFormat="1">
      <c r="D45069" s="32"/>
      <c r="G45069" s="32"/>
      <c r="I45069" s="7"/>
      <c r="J45069" s="7"/>
      <c r="K45069" s="7"/>
      <c r="N45069" s="7"/>
    </row>
    <row r="45070" spans="4:14" s="1" customFormat="1">
      <c r="D45070" s="32"/>
      <c r="G45070" s="32"/>
      <c r="I45070" s="7"/>
      <c r="J45070" s="7"/>
      <c r="K45070" s="7"/>
      <c r="N45070" s="7"/>
    </row>
    <row r="45071" spans="4:14" s="1" customFormat="1">
      <c r="D45071" s="32"/>
      <c r="G45071" s="32"/>
      <c r="I45071" s="7"/>
      <c r="J45071" s="7"/>
      <c r="K45071" s="7"/>
      <c r="N45071" s="7"/>
    </row>
    <row r="45072" spans="4:14" s="1" customFormat="1">
      <c r="D45072" s="32"/>
      <c r="G45072" s="32"/>
      <c r="I45072" s="7"/>
      <c r="J45072" s="7"/>
      <c r="K45072" s="7"/>
      <c r="N45072" s="7"/>
    </row>
    <row r="45073" spans="4:14" s="1" customFormat="1">
      <c r="D45073" s="32"/>
      <c r="G45073" s="32"/>
      <c r="I45073" s="7"/>
      <c r="J45073" s="7"/>
      <c r="K45073" s="7"/>
      <c r="N45073" s="7"/>
    </row>
    <row r="45074" spans="4:14" s="1" customFormat="1">
      <c r="D45074" s="32"/>
      <c r="G45074" s="32"/>
      <c r="I45074" s="7"/>
      <c r="J45074" s="7"/>
      <c r="K45074" s="7"/>
      <c r="N45074" s="7"/>
    </row>
    <row r="45075" spans="4:14" s="1" customFormat="1">
      <c r="D45075" s="32"/>
      <c r="G45075" s="32"/>
      <c r="I45075" s="7"/>
      <c r="J45075" s="7"/>
      <c r="K45075" s="7"/>
      <c r="N45075" s="7"/>
    </row>
    <row r="45076" spans="4:14" s="1" customFormat="1">
      <c r="D45076" s="32"/>
      <c r="G45076" s="32"/>
      <c r="I45076" s="7"/>
      <c r="J45076" s="7"/>
      <c r="K45076" s="7"/>
      <c r="N45076" s="7"/>
    </row>
    <row r="45077" spans="4:14" s="1" customFormat="1">
      <c r="D45077" s="32"/>
      <c r="G45077" s="32"/>
      <c r="I45077" s="7"/>
      <c r="J45077" s="7"/>
      <c r="K45077" s="7"/>
      <c r="N45077" s="7"/>
    </row>
    <row r="45078" spans="4:14" s="1" customFormat="1">
      <c r="D45078" s="32"/>
      <c r="G45078" s="32"/>
      <c r="I45078" s="7"/>
      <c r="J45078" s="7"/>
      <c r="K45078" s="7"/>
      <c r="N45078" s="7"/>
    </row>
    <row r="45079" spans="4:14" s="1" customFormat="1">
      <c r="D45079" s="32"/>
      <c r="G45079" s="32"/>
      <c r="I45079" s="7"/>
      <c r="J45079" s="7"/>
      <c r="K45079" s="7"/>
      <c r="N45079" s="7"/>
    </row>
    <row r="45080" spans="4:14" s="1" customFormat="1">
      <c r="D45080" s="32"/>
      <c r="G45080" s="32"/>
      <c r="I45080" s="7"/>
      <c r="J45080" s="7"/>
      <c r="K45080" s="7"/>
      <c r="N45080" s="7"/>
    </row>
    <row r="45081" spans="4:14" s="1" customFormat="1">
      <c r="D45081" s="32"/>
      <c r="G45081" s="32"/>
      <c r="I45081" s="7"/>
      <c r="J45081" s="7"/>
      <c r="K45081" s="7"/>
      <c r="N45081" s="7"/>
    </row>
    <row r="45082" spans="4:14" s="1" customFormat="1">
      <c r="D45082" s="32"/>
      <c r="G45082" s="32"/>
      <c r="I45082" s="7"/>
      <c r="J45082" s="7"/>
      <c r="K45082" s="7"/>
      <c r="N45082" s="7"/>
    </row>
    <row r="45083" spans="4:14" s="1" customFormat="1">
      <c r="D45083" s="32"/>
      <c r="G45083" s="32"/>
      <c r="I45083" s="7"/>
      <c r="J45083" s="7"/>
      <c r="K45083" s="7"/>
      <c r="N45083" s="7"/>
    </row>
    <row r="45084" spans="4:14" s="1" customFormat="1">
      <c r="D45084" s="32"/>
      <c r="G45084" s="32"/>
      <c r="I45084" s="7"/>
      <c r="J45084" s="7"/>
      <c r="K45084" s="7"/>
      <c r="N45084" s="7"/>
    </row>
    <row r="45085" spans="4:14" s="1" customFormat="1">
      <c r="D45085" s="32"/>
      <c r="G45085" s="32"/>
      <c r="I45085" s="7"/>
      <c r="J45085" s="7"/>
      <c r="K45085" s="7"/>
      <c r="N45085" s="7"/>
    </row>
    <row r="45086" spans="4:14" s="1" customFormat="1">
      <c r="D45086" s="32"/>
      <c r="G45086" s="32"/>
      <c r="I45086" s="7"/>
      <c r="J45086" s="7"/>
      <c r="K45086" s="7"/>
      <c r="N45086" s="7"/>
    </row>
    <row r="45087" spans="4:14" s="1" customFormat="1">
      <c r="D45087" s="32"/>
      <c r="G45087" s="32"/>
      <c r="I45087" s="7"/>
      <c r="J45087" s="7"/>
      <c r="K45087" s="7"/>
      <c r="N45087" s="7"/>
    </row>
    <row r="45088" spans="4:14" s="1" customFormat="1">
      <c r="D45088" s="32"/>
      <c r="G45088" s="32"/>
      <c r="I45088" s="7"/>
      <c r="J45088" s="7"/>
      <c r="K45088" s="7"/>
      <c r="N45088" s="7"/>
    </row>
    <row r="45089" spans="4:14" s="1" customFormat="1">
      <c r="D45089" s="32"/>
      <c r="G45089" s="32"/>
      <c r="I45089" s="7"/>
      <c r="J45089" s="7"/>
      <c r="K45089" s="7"/>
      <c r="N45089" s="7"/>
    </row>
    <row r="45090" spans="4:14" s="1" customFormat="1">
      <c r="D45090" s="32"/>
      <c r="G45090" s="32"/>
      <c r="I45090" s="7"/>
      <c r="J45090" s="7"/>
      <c r="K45090" s="7"/>
      <c r="N45090" s="7"/>
    </row>
    <row r="45091" spans="4:14" s="1" customFormat="1">
      <c r="D45091" s="32"/>
      <c r="G45091" s="32"/>
      <c r="I45091" s="7"/>
      <c r="J45091" s="7"/>
      <c r="K45091" s="7"/>
      <c r="N45091" s="7"/>
    </row>
    <row r="45092" spans="4:14" s="1" customFormat="1">
      <c r="D45092" s="32"/>
      <c r="G45092" s="32"/>
      <c r="I45092" s="7"/>
      <c r="J45092" s="7"/>
      <c r="K45092" s="7"/>
      <c r="N45092" s="7"/>
    </row>
    <row r="45093" spans="4:14" s="1" customFormat="1">
      <c r="D45093" s="32"/>
      <c r="G45093" s="32"/>
      <c r="I45093" s="7"/>
      <c r="J45093" s="7"/>
      <c r="K45093" s="7"/>
      <c r="N45093" s="7"/>
    </row>
    <row r="45094" spans="4:14" s="1" customFormat="1">
      <c r="D45094" s="32"/>
      <c r="G45094" s="32"/>
      <c r="I45094" s="7"/>
      <c r="J45094" s="7"/>
      <c r="K45094" s="7"/>
      <c r="N45094" s="7"/>
    </row>
    <row r="45095" spans="4:14" s="1" customFormat="1">
      <c r="D45095" s="32"/>
      <c r="G45095" s="32"/>
      <c r="I45095" s="7"/>
      <c r="J45095" s="7"/>
      <c r="K45095" s="7"/>
      <c r="N45095" s="7"/>
    </row>
    <row r="45096" spans="4:14" s="1" customFormat="1">
      <c r="D45096" s="32"/>
      <c r="G45096" s="32"/>
      <c r="I45096" s="7"/>
      <c r="J45096" s="7"/>
      <c r="K45096" s="7"/>
      <c r="N45096" s="7"/>
    </row>
    <row r="45097" spans="4:14" s="1" customFormat="1">
      <c r="D45097" s="32"/>
      <c r="G45097" s="32"/>
      <c r="I45097" s="7"/>
      <c r="J45097" s="7"/>
      <c r="K45097" s="7"/>
      <c r="N45097" s="7"/>
    </row>
    <row r="45098" spans="4:14" s="1" customFormat="1">
      <c r="D45098" s="32"/>
      <c r="G45098" s="32"/>
      <c r="I45098" s="7"/>
      <c r="J45098" s="7"/>
      <c r="K45098" s="7"/>
      <c r="N45098" s="7"/>
    </row>
    <row r="45099" spans="4:14" s="1" customFormat="1">
      <c r="D45099" s="32"/>
      <c r="G45099" s="32"/>
      <c r="I45099" s="7"/>
      <c r="J45099" s="7"/>
      <c r="K45099" s="7"/>
      <c r="N45099" s="7"/>
    </row>
    <row r="45100" spans="4:14" s="1" customFormat="1">
      <c r="D45100" s="32"/>
      <c r="G45100" s="32"/>
      <c r="I45100" s="7"/>
      <c r="J45100" s="7"/>
      <c r="K45100" s="7"/>
      <c r="N45100" s="7"/>
    </row>
    <row r="45101" spans="4:14" s="1" customFormat="1">
      <c r="D45101" s="32"/>
      <c r="G45101" s="32"/>
      <c r="I45101" s="7"/>
      <c r="J45101" s="7"/>
      <c r="K45101" s="7"/>
      <c r="N45101" s="7"/>
    </row>
    <row r="45102" spans="4:14" s="1" customFormat="1">
      <c r="D45102" s="32"/>
      <c r="G45102" s="32"/>
      <c r="I45102" s="7"/>
      <c r="J45102" s="7"/>
      <c r="K45102" s="7"/>
      <c r="N45102" s="7"/>
    </row>
    <row r="45103" spans="4:14" s="1" customFormat="1">
      <c r="D45103" s="32"/>
      <c r="G45103" s="32"/>
      <c r="I45103" s="7"/>
      <c r="J45103" s="7"/>
      <c r="K45103" s="7"/>
      <c r="N45103" s="7"/>
    </row>
    <row r="45104" spans="4:14" s="1" customFormat="1">
      <c r="D45104" s="32"/>
      <c r="G45104" s="32"/>
      <c r="I45104" s="7"/>
      <c r="J45104" s="7"/>
      <c r="K45104" s="7"/>
      <c r="N45104" s="7"/>
    </row>
    <row r="45105" spans="4:14" s="1" customFormat="1">
      <c r="D45105" s="32"/>
      <c r="G45105" s="32"/>
      <c r="I45105" s="7"/>
      <c r="J45105" s="7"/>
      <c r="K45105" s="7"/>
      <c r="N45105" s="7"/>
    </row>
    <row r="45106" spans="4:14" s="1" customFormat="1">
      <c r="D45106" s="32"/>
      <c r="G45106" s="32"/>
      <c r="I45106" s="7"/>
      <c r="J45106" s="7"/>
      <c r="K45106" s="7"/>
      <c r="N45106" s="7"/>
    </row>
    <row r="45107" spans="4:14" s="1" customFormat="1">
      <c r="D45107" s="32"/>
      <c r="G45107" s="32"/>
      <c r="I45107" s="7"/>
      <c r="J45107" s="7"/>
      <c r="K45107" s="7"/>
      <c r="N45107" s="7"/>
    </row>
    <row r="45108" spans="4:14" s="1" customFormat="1">
      <c r="D45108" s="32"/>
      <c r="G45108" s="32"/>
      <c r="I45108" s="7"/>
      <c r="J45108" s="7"/>
      <c r="K45108" s="7"/>
      <c r="N45108" s="7"/>
    </row>
    <row r="45109" spans="4:14" s="1" customFormat="1">
      <c r="D45109" s="32"/>
      <c r="G45109" s="32"/>
      <c r="I45109" s="7"/>
      <c r="J45109" s="7"/>
      <c r="K45109" s="7"/>
      <c r="N45109" s="7"/>
    </row>
    <row r="45110" spans="4:14" s="1" customFormat="1">
      <c r="D45110" s="32"/>
      <c r="G45110" s="32"/>
      <c r="I45110" s="7"/>
      <c r="J45110" s="7"/>
      <c r="K45110" s="7"/>
      <c r="N45110" s="7"/>
    </row>
    <row r="45111" spans="4:14" s="1" customFormat="1">
      <c r="D45111" s="32"/>
      <c r="G45111" s="32"/>
      <c r="I45111" s="7"/>
      <c r="J45111" s="7"/>
      <c r="K45111" s="7"/>
      <c r="N45111" s="7"/>
    </row>
    <row r="45112" spans="4:14" s="1" customFormat="1">
      <c r="D45112" s="32"/>
      <c r="G45112" s="32"/>
      <c r="I45112" s="7"/>
      <c r="J45112" s="7"/>
      <c r="K45112" s="7"/>
      <c r="N45112" s="7"/>
    </row>
    <row r="45113" spans="4:14" s="1" customFormat="1">
      <c r="D45113" s="32"/>
      <c r="G45113" s="32"/>
      <c r="I45113" s="7"/>
      <c r="J45113" s="7"/>
      <c r="K45113" s="7"/>
      <c r="N45113" s="7"/>
    </row>
    <row r="45114" spans="4:14" s="1" customFormat="1">
      <c r="D45114" s="32"/>
      <c r="G45114" s="32"/>
      <c r="I45114" s="7"/>
      <c r="J45114" s="7"/>
      <c r="K45114" s="7"/>
      <c r="N45114" s="7"/>
    </row>
    <row r="45115" spans="4:14" s="1" customFormat="1">
      <c r="D45115" s="32"/>
      <c r="G45115" s="32"/>
      <c r="I45115" s="7"/>
      <c r="J45115" s="7"/>
      <c r="K45115" s="7"/>
      <c r="N45115" s="7"/>
    </row>
    <row r="45116" spans="4:14" s="1" customFormat="1">
      <c r="D45116" s="32"/>
      <c r="G45116" s="32"/>
      <c r="I45116" s="7"/>
      <c r="J45116" s="7"/>
      <c r="K45116" s="7"/>
      <c r="N45116" s="7"/>
    </row>
    <row r="45117" spans="4:14" s="1" customFormat="1">
      <c r="D45117" s="32"/>
      <c r="G45117" s="32"/>
      <c r="I45117" s="7"/>
      <c r="J45117" s="7"/>
      <c r="K45117" s="7"/>
      <c r="N45117" s="7"/>
    </row>
    <row r="45118" spans="4:14" s="1" customFormat="1">
      <c r="D45118" s="32"/>
      <c r="G45118" s="32"/>
      <c r="I45118" s="7"/>
      <c r="J45118" s="7"/>
      <c r="K45118" s="7"/>
      <c r="N45118" s="7"/>
    </row>
    <row r="45119" spans="4:14" s="1" customFormat="1">
      <c r="D45119" s="32"/>
      <c r="G45119" s="32"/>
      <c r="I45119" s="7"/>
      <c r="J45119" s="7"/>
      <c r="K45119" s="7"/>
      <c r="N45119" s="7"/>
    </row>
    <row r="45120" spans="4:14" s="1" customFormat="1">
      <c r="D45120" s="32"/>
      <c r="G45120" s="32"/>
      <c r="I45120" s="7"/>
      <c r="J45120" s="7"/>
      <c r="K45120" s="7"/>
      <c r="N45120" s="7"/>
    </row>
    <row r="45121" spans="4:14" s="1" customFormat="1">
      <c r="D45121" s="32"/>
      <c r="G45121" s="32"/>
      <c r="I45121" s="7"/>
      <c r="J45121" s="7"/>
      <c r="K45121" s="7"/>
      <c r="N45121" s="7"/>
    </row>
    <row r="45122" spans="4:14" s="1" customFormat="1">
      <c r="D45122" s="32"/>
      <c r="G45122" s="32"/>
      <c r="I45122" s="7"/>
      <c r="J45122" s="7"/>
      <c r="K45122" s="7"/>
      <c r="N45122" s="7"/>
    </row>
    <row r="45123" spans="4:14" s="1" customFormat="1">
      <c r="D45123" s="32"/>
      <c r="G45123" s="32"/>
      <c r="I45123" s="7"/>
      <c r="J45123" s="7"/>
      <c r="K45123" s="7"/>
      <c r="N45123" s="7"/>
    </row>
    <row r="45124" spans="4:14" s="1" customFormat="1">
      <c r="D45124" s="32"/>
      <c r="G45124" s="32"/>
      <c r="I45124" s="7"/>
      <c r="J45124" s="7"/>
      <c r="K45124" s="7"/>
      <c r="N45124" s="7"/>
    </row>
    <row r="45125" spans="4:14" s="1" customFormat="1">
      <c r="D45125" s="32"/>
      <c r="G45125" s="32"/>
      <c r="I45125" s="7"/>
      <c r="J45125" s="7"/>
      <c r="K45125" s="7"/>
      <c r="N45125" s="7"/>
    </row>
    <row r="45126" spans="4:14" s="1" customFormat="1">
      <c r="D45126" s="32"/>
      <c r="G45126" s="32"/>
      <c r="I45126" s="7"/>
      <c r="J45126" s="7"/>
      <c r="K45126" s="7"/>
      <c r="N45126" s="7"/>
    </row>
    <row r="45127" spans="4:14" s="1" customFormat="1">
      <c r="D45127" s="32"/>
      <c r="G45127" s="32"/>
      <c r="I45127" s="7"/>
      <c r="J45127" s="7"/>
      <c r="K45127" s="7"/>
      <c r="N45127" s="7"/>
    </row>
    <row r="45128" spans="4:14" s="1" customFormat="1">
      <c r="D45128" s="32"/>
      <c r="G45128" s="32"/>
      <c r="I45128" s="7"/>
      <c r="J45128" s="7"/>
      <c r="K45128" s="7"/>
      <c r="N45128" s="7"/>
    </row>
    <row r="45129" spans="4:14" s="1" customFormat="1">
      <c r="D45129" s="32"/>
      <c r="G45129" s="32"/>
      <c r="I45129" s="7"/>
      <c r="J45129" s="7"/>
      <c r="K45129" s="7"/>
      <c r="N45129" s="7"/>
    </row>
    <row r="45130" spans="4:14" s="1" customFormat="1">
      <c r="D45130" s="32"/>
      <c r="G45130" s="32"/>
      <c r="I45130" s="7"/>
      <c r="J45130" s="7"/>
      <c r="K45130" s="7"/>
      <c r="N45130" s="7"/>
    </row>
    <row r="45131" spans="4:14" s="1" customFormat="1">
      <c r="D45131" s="32"/>
      <c r="G45131" s="32"/>
      <c r="I45131" s="7"/>
      <c r="J45131" s="7"/>
      <c r="K45131" s="7"/>
      <c r="N45131" s="7"/>
    </row>
    <row r="45132" spans="4:14" s="1" customFormat="1">
      <c r="D45132" s="32"/>
      <c r="G45132" s="32"/>
      <c r="I45132" s="7"/>
      <c r="J45132" s="7"/>
      <c r="K45132" s="7"/>
      <c r="N45132" s="7"/>
    </row>
    <row r="45133" spans="4:14" s="1" customFormat="1">
      <c r="D45133" s="32"/>
      <c r="G45133" s="32"/>
      <c r="I45133" s="7"/>
      <c r="J45133" s="7"/>
      <c r="K45133" s="7"/>
      <c r="N45133" s="7"/>
    </row>
    <row r="45134" spans="4:14" s="1" customFormat="1">
      <c r="D45134" s="32"/>
      <c r="G45134" s="32"/>
      <c r="I45134" s="7"/>
      <c r="J45134" s="7"/>
      <c r="K45134" s="7"/>
      <c r="N45134" s="7"/>
    </row>
    <row r="45135" spans="4:14" s="1" customFormat="1">
      <c r="D45135" s="32"/>
      <c r="G45135" s="32"/>
      <c r="I45135" s="7"/>
      <c r="J45135" s="7"/>
      <c r="K45135" s="7"/>
      <c r="N45135" s="7"/>
    </row>
    <row r="45136" spans="4:14" s="1" customFormat="1">
      <c r="D45136" s="32"/>
      <c r="G45136" s="32"/>
      <c r="I45136" s="7"/>
      <c r="J45136" s="7"/>
      <c r="K45136" s="7"/>
      <c r="N45136" s="7"/>
    </row>
    <row r="45137" spans="4:14" s="1" customFormat="1">
      <c r="D45137" s="32"/>
      <c r="G45137" s="32"/>
      <c r="I45137" s="7"/>
      <c r="J45137" s="7"/>
      <c r="K45137" s="7"/>
      <c r="N45137" s="7"/>
    </row>
    <row r="45138" spans="4:14" s="1" customFormat="1">
      <c r="D45138" s="32"/>
      <c r="G45138" s="32"/>
      <c r="I45138" s="7"/>
      <c r="J45138" s="7"/>
      <c r="K45138" s="7"/>
      <c r="N45138" s="7"/>
    </row>
    <row r="45139" spans="4:14" s="1" customFormat="1">
      <c r="D45139" s="32"/>
      <c r="G45139" s="32"/>
      <c r="I45139" s="7"/>
      <c r="J45139" s="7"/>
      <c r="K45139" s="7"/>
      <c r="N45139" s="7"/>
    </row>
    <row r="45140" spans="4:14" s="1" customFormat="1">
      <c r="D45140" s="32"/>
      <c r="G45140" s="32"/>
      <c r="I45140" s="7"/>
      <c r="J45140" s="7"/>
      <c r="K45140" s="7"/>
      <c r="N45140" s="7"/>
    </row>
    <row r="45141" spans="4:14" s="1" customFormat="1">
      <c r="D45141" s="32"/>
      <c r="G45141" s="32"/>
      <c r="I45141" s="7"/>
      <c r="J45141" s="7"/>
      <c r="K45141" s="7"/>
      <c r="N45141" s="7"/>
    </row>
    <row r="45142" spans="4:14" s="1" customFormat="1">
      <c r="D45142" s="32"/>
      <c r="G45142" s="32"/>
      <c r="I45142" s="7"/>
      <c r="J45142" s="7"/>
      <c r="K45142" s="7"/>
      <c r="N45142" s="7"/>
    </row>
    <row r="45143" spans="4:14" s="1" customFormat="1">
      <c r="D45143" s="32"/>
      <c r="G45143" s="32"/>
      <c r="I45143" s="7"/>
      <c r="J45143" s="7"/>
      <c r="K45143" s="7"/>
      <c r="N45143" s="7"/>
    </row>
    <row r="45144" spans="4:14" s="1" customFormat="1">
      <c r="D45144" s="32"/>
      <c r="G45144" s="32"/>
      <c r="I45144" s="7"/>
      <c r="J45144" s="7"/>
      <c r="K45144" s="7"/>
      <c r="N45144" s="7"/>
    </row>
    <row r="45145" spans="4:14" s="1" customFormat="1">
      <c r="D45145" s="32"/>
      <c r="G45145" s="32"/>
      <c r="I45145" s="7"/>
      <c r="J45145" s="7"/>
      <c r="K45145" s="7"/>
      <c r="N45145" s="7"/>
    </row>
    <row r="45146" spans="4:14" s="1" customFormat="1">
      <c r="D45146" s="32"/>
      <c r="G45146" s="32"/>
      <c r="I45146" s="7"/>
      <c r="J45146" s="7"/>
      <c r="K45146" s="7"/>
      <c r="N45146" s="7"/>
    </row>
    <row r="45147" spans="4:14" s="1" customFormat="1">
      <c r="D45147" s="32"/>
      <c r="G45147" s="32"/>
      <c r="I45147" s="7"/>
      <c r="J45147" s="7"/>
      <c r="K45147" s="7"/>
      <c r="N45147" s="7"/>
    </row>
    <row r="45148" spans="4:14" s="1" customFormat="1">
      <c r="D45148" s="32"/>
      <c r="G45148" s="32"/>
      <c r="I45148" s="7"/>
      <c r="J45148" s="7"/>
      <c r="K45148" s="7"/>
      <c r="N45148" s="7"/>
    </row>
    <row r="45149" spans="4:14" s="1" customFormat="1">
      <c r="D45149" s="32"/>
      <c r="G45149" s="32"/>
      <c r="I45149" s="7"/>
      <c r="J45149" s="7"/>
      <c r="K45149" s="7"/>
      <c r="N45149" s="7"/>
    </row>
    <row r="45150" spans="4:14" s="1" customFormat="1">
      <c r="D45150" s="32"/>
      <c r="G45150" s="32"/>
      <c r="I45150" s="7"/>
      <c r="J45150" s="7"/>
      <c r="K45150" s="7"/>
      <c r="N45150" s="7"/>
    </row>
    <row r="45151" spans="4:14" s="1" customFormat="1">
      <c r="D45151" s="32"/>
      <c r="G45151" s="32"/>
      <c r="I45151" s="7"/>
      <c r="J45151" s="7"/>
      <c r="K45151" s="7"/>
      <c r="N45151" s="7"/>
    </row>
    <row r="45152" spans="4:14" s="1" customFormat="1">
      <c r="D45152" s="32"/>
      <c r="G45152" s="32"/>
      <c r="I45152" s="7"/>
      <c r="J45152" s="7"/>
      <c r="K45152" s="7"/>
      <c r="N45152" s="7"/>
    </row>
    <row r="45153" spans="4:14" s="1" customFormat="1">
      <c r="D45153" s="32"/>
      <c r="G45153" s="32"/>
      <c r="I45153" s="7"/>
      <c r="J45153" s="7"/>
      <c r="K45153" s="7"/>
      <c r="N45153" s="7"/>
    </row>
    <row r="45154" spans="4:14" s="1" customFormat="1">
      <c r="D45154" s="32"/>
      <c r="G45154" s="32"/>
      <c r="I45154" s="7"/>
      <c r="J45154" s="7"/>
      <c r="K45154" s="7"/>
      <c r="N45154" s="7"/>
    </row>
    <row r="45155" spans="4:14" s="1" customFormat="1">
      <c r="D45155" s="32"/>
      <c r="G45155" s="32"/>
      <c r="I45155" s="7"/>
      <c r="J45155" s="7"/>
      <c r="K45155" s="7"/>
      <c r="N45155" s="7"/>
    </row>
    <row r="45156" spans="4:14" s="1" customFormat="1">
      <c r="D45156" s="32"/>
      <c r="G45156" s="32"/>
      <c r="I45156" s="7"/>
      <c r="J45156" s="7"/>
      <c r="K45156" s="7"/>
      <c r="N45156" s="7"/>
    </row>
    <row r="45157" spans="4:14" s="1" customFormat="1">
      <c r="D45157" s="32"/>
      <c r="G45157" s="32"/>
      <c r="I45157" s="7"/>
      <c r="J45157" s="7"/>
      <c r="K45157" s="7"/>
      <c r="N45157" s="7"/>
    </row>
    <row r="45158" spans="4:14" s="1" customFormat="1">
      <c r="D45158" s="32"/>
      <c r="G45158" s="32"/>
      <c r="I45158" s="7"/>
      <c r="J45158" s="7"/>
      <c r="K45158" s="7"/>
      <c r="N45158" s="7"/>
    </row>
    <row r="45159" spans="4:14" s="1" customFormat="1">
      <c r="D45159" s="32"/>
      <c r="G45159" s="32"/>
      <c r="I45159" s="7"/>
      <c r="J45159" s="7"/>
      <c r="K45159" s="7"/>
      <c r="N45159" s="7"/>
    </row>
    <row r="45160" spans="4:14" s="1" customFormat="1">
      <c r="D45160" s="32"/>
      <c r="G45160" s="32"/>
      <c r="I45160" s="7"/>
      <c r="J45160" s="7"/>
      <c r="K45160" s="7"/>
      <c r="N45160" s="7"/>
    </row>
    <row r="45161" spans="4:14" s="1" customFormat="1">
      <c r="D45161" s="32"/>
      <c r="G45161" s="32"/>
      <c r="I45161" s="7"/>
      <c r="J45161" s="7"/>
      <c r="K45161" s="7"/>
      <c r="N45161" s="7"/>
    </row>
    <row r="45162" spans="4:14" s="1" customFormat="1">
      <c r="D45162" s="32"/>
      <c r="G45162" s="32"/>
      <c r="I45162" s="7"/>
      <c r="J45162" s="7"/>
      <c r="K45162" s="7"/>
      <c r="N45162" s="7"/>
    </row>
    <row r="45163" spans="4:14" s="1" customFormat="1">
      <c r="D45163" s="32"/>
      <c r="G45163" s="32"/>
      <c r="I45163" s="7"/>
      <c r="J45163" s="7"/>
      <c r="K45163" s="7"/>
      <c r="N45163" s="7"/>
    </row>
    <row r="45164" spans="4:14" s="1" customFormat="1">
      <c r="D45164" s="32"/>
      <c r="G45164" s="32"/>
      <c r="I45164" s="7"/>
      <c r="J45164" s="7"/>
      <c r="K45164" s="7"/>
      <c r="N45164" s="7"/>
    </row>
    <row r="45165" spans="4:14" s="1" customFormat="1">
      <c r="D45165" s="32"/>
      <c r="G45165" s="32"/>
      <c r="I45165" s="7"/>
      <c r="J45165" s="7"/>
      <c r="K45165" s="7"/>
      <c r="N45165" s="7"/>
    </row>
    <row r="45166" spans="4:14" s="1" customFormat="1">
      <c r="D45166" s="32"/>
      <c r="G45166" s="32"/>
      <c r="I45166" s="7"/>
      <c r="J45166" s="7"/>
      <c r="K45166" s="7"/>
      <c r="N45166" s="7"/>
    </row>
    <row r="45167" spans="4:14" s="1" customFormat="1">
      <c r="D45167" s="32"/>
      <c r="G45167" s="32"/>
      <c r="I45167" s="7"/>
      <c r="J45167" s="7"/>
      <c r="K45167" s="7"/>
      <c r="N45167" s="7"/>
    </row>
    <row r="45168" spans="4:14" s="1" customFormat="1">
      <c r="D45168" s="32"/>
      <c r="G45168" s="32"/>
      <c r="I45168" s="7"/>
      <c r="J45168" s="7"/>
      <c r="K45168" s="7"/>
      <c r="N45168" s="7"/>
    </row>
    <row r="45169" spans="4:14" s="1" customFormat="1">
      <c r="D45169" s="32"/>
      <c r="G45169" s="32"/>
      <c r="I45169" s="7"/>
      <c r="J45169" s="7"/>
      <c r="K45169" s="7"/>
      <c r="N45169" s="7"/>
    </row>
    <row r="45170" spans="4:14" s="1" customFormat="1">
      <c r="D45170" s="32"/>
      <c r="G45170" s="32"/>
      <c r="I45170" s="7"/>
      <c r="J45170" s="7"/>
      <c r="K45170" s="7"/>
      <c r="N45170" s="7"/>
    </row>
    <row r="45171" spans="4:14" s="1" customFormat="1">
      <c r="D45171" s="32"/>
      <c r="G45171" s="32"/>
      <c r="I45171" s="7"/>
      <c r="J45171" s="7"/>
      <c r="K45171" s="7"/>
      <c r="N45171" s="7"/>
    </row>
    <row r="45172" spans="4:14" s="1" customFormat="1">
      <c r="D45172" s="32"/>
      <c r="G45172" s="32"/>
      <c r="I45172" s="7"/>
      <c r="J45172" s="7"/>
      <c r="K45172" s="7"/>
      <c r="N45172" s="7"/>
    </row>
    <row r="45173" spans="4:14" s="1" customFormat="1">
      <c r="D45173" s="32"/>
      <c r="G45173" s="32"/>
      <c r="I45173" s="7"/>
      <c r="J45173" s="7"/>
      <c r="K45173" s="7"/>
      <c r="N45173" s="7"/>
    </row>
    <row r="45174" spans="4:14" s="1" customFormat="1">
      <c r="D45174" s="32"/>
      <c r="G45174" s="32"/>
      <c r="I45174" s="7"/>
      <c r="J45174" s="7"/>
      <c r="K45174" s="7"/>
      <c r="N45174" s="7"/>
    </row>
    <row r="45175" spans="4:14" s="1" customFormat="1">
      <c r="D45175" s="32"/>
      <c r="G45175" s="32"/>
      <c r="I45175" s="7"/>
      <c r="J45175" s="7"/>
      <c r="K45175" s="7"/>
      <c r="N45175" s="7"/>
    </row>
    <row r="45176" spans="4:14" s="1" customFormat="1">
      <c r="D45176" s="32"/>
      <c r="G45176" s="32"/>
      <c r="I45176" s="7"/>
      <c r="J45176" s="7"/>
      <c r="K45176" s="7"/>
      <c r="N45176" s="7"/>
    </row>
    <row r="45177" spans="4:14" s="1" customFormat="1">
      <c r="D45177" s="32"/>
      <c r="G45177" s="32"/>
      <c r="I45177" s="7"/>
      <c r="J45177" s="7"/>
      <c r="K45177" s="7"/>
      <c r="N45177" s="7"/>
    </row>
    <row r="45178" spans="4:14" s="1" customFormat="1">
      <c r="D45178" s="32"/>
      <c r="G45178" s="32"/>
      <c r="I45178" s="7"/>
      <c r="J45178" s="7"/>
      <c r="K45178" s="7"/>
      <c r="N45178" s="7"/>
    </row>
    <row r="45179" spans="4:14" s="1" customFormat="1">
      <c r="D45179" s="32"/>
      <c r="G45179" s="32"/>
      <c r="I45179" s="7"/>
      <c r="J45179" s="7"/>
      <c r="K45179" s="7"/>
      <c r="N45179" s="7"/>
    </row>
    <row r="45180" spans="4:14" s="1" customFormat="1">
      <c r="D45180" s="32"/>
      <c r="G45180" s="32"/>
      <c r="I45180" s="7"/>
      <c r="J45180" s="7"/>
      <c r="K45180" s="7"/>
      <c r="N45180" s="7"/>
    </row>
    <row r="45181" spans="4:14" s="1" customFormat="1">
      <c r="D45181" s="32"/>
      <c r="G45181" s="32"/>
      <c r="I45181" s="7"/>
      <c r="J45181" s="7"/>
      <c r="K45181" s="7"/>
      <c r="N45181" s="7"/>
    </row>
    <row r="45182" spans="4:14" s="1" customFormat="1">
      <c r="D45182" s="32"/>
      <c r="G45182" s="32"/>
      <c r="I45182" s="7"/>
      <c r="J45182" s="7"/>
      <c r="K45182" s="7"/>
      <c r="N45182" s="7"/>
    </row>
    <row r="45183" spans="4:14" s="1" customFormat="1">
      <c r="D45183" s="32"/>
      <c r="G45183" s="32"/>
      <c r="I45183" s="7"/>
      <c r="J45183" s="7"/>
      <c r="K45183" s="7"/>
      <c r="N45183" s="7"/>
    </row>
    <row r="45184" spans="4:14" s="1" customFormat="1">
      <c r="D45184" s="32"/>
      <c r="G45184" s="32"/>
      <c r="I45184" s="7"/>
      <c r="J45184" s="7"/>
      <c r="K45184" s="7"/>
      <c r="N45184" s="7"/>
    </row>
    <row r="45185" spans="4:14" s="1" customFormat="1">
      <c r="D45185" s="32"/>
      <c r="G45185" s="32"/>
      <c r="I45185" s="7"/>
      <c r="J45185" s="7"/>
      <c r="K45185" s="7"/>
      <c r="N45185" s="7"/>
    </row>
    <row r="45186" spans="4:14" s="1" customFormat="1">
      <c r="D45186" s="32"/>
      <c r="G45186" s="32"/>
      <c r="I45186" s="7"/>
      <c r="J45186" s="7"/>
      <c r="K45186" s="7"/>
      <c r="N45186" s="7"/>
    </row>
    <row r="45187" spans="4:14" s="1" customFormat="1">
      <c r="D45187" s="32"/>
      <c r="G45187" s="32"/>
      <c r="I45187" s="7"/>
      <c r="J45187" s="7"/>
      <c r="K45187" s="7"/>
      <c r="N45187" s="7"/>
    </row>
    <row r="45188" spans="4:14" s="1" customFormat="1">
      <c r="D45188" s="32"/>
      <c r="G45188" s="32"/>
      <c r="I45188" s="7"/>
      <c r="J45188" s="7"/>
      <c r="K45188" s="7"/>
      <c r="N45188" s="7"/>
    </row>
    <row r="45189" spans="4:14" s="1" customFormat="1">
      <c r="D45189" s="32"/>
      <c r="G45189" s="32"/>
      <c r="I45189" s="7"/>
      <c r="J45189" s="7"/>
      <c r="K45189" s="7"/>
      <c r="N45189" s="7"/>
    </row>
    <row r="45190" spans="4:14" s="1" customFormat="1">
      <c r="D45190" s="32"/>
      <c r="G45190" s="32"/>
      <c r="I45190" s="7"/>
      <c r="J45190" s="7"/>
      <c r="K45190" s="7"/>
      <c r="N45190" s="7"/>
    </row>
    <row r="45191" spans="4:14" s="1" customFormat="1">
      <c r="D45191" s="32"/>
      <c r="G45191" s="32"/>
      <c r="I45191" s="7"/>
      <c r="J45191" s="7"/>
      <c r="K45191" s="7"/>
      <c r="N45191" s="7"/>
    </row>
    <row r="45192" spans="4:14" s="1" customFormat="1">
      <c r="D45192" s="32"/>
      <c r="G45192" s="32"/>
      <c r="I45192" s="7"/>
      <c r="J45192" s="7"/>
      <c r="K45192" s="7"/>
      <c r="N45192" s="7"/>
    </row>
    <row r="45193" spans="4:14" s="1" customFormat="1">
      <c r="D45193" s="32"/>
      <c r="G45193" s="32"/>
      <c r="I45193" s="7"/>
      <c r="J45193" s="7"/>
      <c r="K45193" s="7"/>
      <c r="N45193" s="7"/>
    </row>
    <row r="45194" spans="4:14" s="1" customFormat="1">
      <c r="D45194" s="32"/>
      <c r="G45194" s="32"/>
      <c r="I45194" s="7"/>
      <c r="J45194" s="7"/>
      <c r="K45194" s="7"/>
      <c r="N45194" s="7"/>
    </row>
    <row r="45195" spans="4:14" s="1" customFormat="1">
      <c r="D45195" s="32"/>
      <c r="G45195" s="32"/>
      <c r="I45195" s="7"/>
      <c r="J45195" s="7"/>
      <c r="K45195" s="7"/>
      <c r="N45195" s="7"/>
    </row>
    <row r="45196" spans="4:14" s="1" customFormat="1">
      <c r="D45196" s="32"/>
      <c r="G45196" s="32"/>
      <c r="I45196" s="7"/>
      <c r="J45196" s="7"/>
      <c r="K45196" s="7"/>
      <c r="N45196" s="7"/>
    </row>
    <row r="45197" spans="4:14" s="1" customFormat="1">
      <c r="D45197" s="32"/>
      <c r="G45197" s="32"/>
      <c r="I45197" s="7"/>
      <c r="J45197" s="7"/>
      <c r="K45197" s="7"/>
      <c r="N45197" s="7"/>
    </row>
    <row r="45198" spans="4:14" s="1" customFormat="1">
      <c r="D45198" s="32"/>
      <c r="G45198" s="32"/>
      <c r="I45198" s="7"/>
      <c r="J45198" s="7"/>
      <c r="K45198" s="7"/>
      <c r="N45198" s="7"/>
    </row>
    <row r="45199" spans="4:14" s="1" customFormat="1">
      <c r="D45199" s="32"/>
      <c r="G45199" s="32"/>
      <c r="I45199" s="7"/>
      <c r="J45199" s="7"/>
      <c r="K45199" s="7"/>
      <c r="N45199" s="7"/>
    </row>
    <row r="45200" spans="4:14" s="1" customFormat="1">
      <c r="D45200" s="32"/>
      <c r="G45200" s="32"/>
      <c r="I45200" s="7"/>
      <c r="J45200" s="7"/>
      <c r="K45200" s="7"/>
      <c r="N45200" s="7"/>
    </row>
    <row r="45201" spans="4:14" s="1" customFormat="1">
      <c r="D45201" s="32"/>
      <c r="G45201" s="32"/>
      <c r="I45201" s="7"/>
      <c r="J45201" s="7"/>
      <c r="K45201" s="7"/>
      <c r="N45201" s="7"/>
    </row>
    <row r="45202" spans="4:14" s="1" customFormat="1">
      <c r="D45202" s="32"/>
      <c r="G45202" s="32"/>
      <c r="I45202" s="7"/>
      <c r="J45202" s="7"/>
      <c r="K45202" s="7"/>
      <c r="N45202" s="7"/>
    </row>
    <row r="45203" spans="4:14" s="1" customFormat="1">
      <c r="D45203" s="32"/>
      <c r="G45203" s="32"/>
      <c r="I45203" s="7"/>
      <c r="J45203" s="7"/>
      <c r="K45203" s="7"/>
      <c r="N45203" s="7"/>
    </row>
    <row r="45204" spans="4:14" s="1" customFormat="1">
      <c r="D45204" s="32"/>
      <c r="G45204" s="32"/>
      <c r="I45204" s="7"/>
      <c r="J45204" s="7"/>
      <c r="K45204" s="7"/>
      <c r="N45204" s="7"/>
    </row>
    <row r="45205" spans="4:14" s="1" customFormat="1">
      <c r="D45205" s="32"/>
      <c r="G45205" s="32"/>
      <c r="I45205" s="7"/>
      <c r="J45205" s="7"/>
      <c r="K45205" s="7"/>
      <c r="N45205" s="7"/>
    </row>
    <row r="45206" spans="4:14" s="1" customFormat="1">
      <c r="D45206" s="32"/>
      <c r="G45206" s="32"/>
      <c r="I45206" s="7"/>
      <c r="J45206" s="7"/>
      <c r="K45206" s="7"/>
      <c r="N45206" s="7"/>
    </row>
    <row r="45207" spans="4:14" s="1" customFormat="1">
      <c r="D45207" s="32"/>
      <c r="G45207" s="32"/>
      <c r="I45207" s="7"/>
      <c r="J45207" s="7"/>
      <c r="K45207" s="7"/>
      <c r="N45207" s="7"/>
    </row>
    <row r="45208" spans="4:14" s="1" customFormat="1">
      <c r="D45208" s="32"/>
      <c r="G45208" s="32"/>
      <c r="I45208" s="7"/>
      <c r="J45208" s="7"/>
      <c r="K45208" s="7"/>
      <c r="N45208" s="7"/>
    </row>
    <row r="45209" spans="4:14" s="1" customFormat="1">
      <c r="D45209" s="32"/>
      <c r="G45209" s="32"/>
      <c r="I45209" s="7"/>
      <c r="J45209" s="7"/>
      <c r="K45209" s="7"/>
      <c r="N45209" s="7"/>
    </row>
    <row r="45210" spans="4:14" s="1" customFormat="1">
      <c r="D45210" s="32"/>
      <c r="G45210" s="32"/>
      <c r="I45210" s="7"/>
      <c r="J45210" s="7"/>
      <c r="K45210" s="7"/>
      <c r="N45210" s="7"/>
    </row>
    <row r="45211" spans="4:14" s="1" customFormat="1">
      <c r="D45211" s="32"/>
      <c r="G45211" s="32"/>
      <c r="I45211" s="7"/>
      <c r="J45211" s="7"/>
      <c r="K45211" s="7"/>
      <c r="N45211" s="7"/>
    </row>
    <row r="45212" spans="4:14" s="1" customFormat="1">
      <c r="D45212" s="32"/>
      <c r="G45212" s="32"/>
      <c r="I45212" s="7"/>
      <c r="J45212" s="7"/>
      <c r="K45212" s="7"/>
      <c r="N45212" s="7"/>
    </row>
    <row r="45213" spans="4:14" s="1" customFormat="1">
      <c r="D45213" s="32"/>
      <c r="G45213" s="32"/>
      <c r="I45213" s="7"/>
      <c r="J45213" s="7"/>
      <c r="K45213" s="7"/>
      <c r="N45213" s="7"/>
    </row>
    <row r="45214" spans="4:14" s="1" customFormat="1">
      <c r="D45214" s="32"/>
      <c r="G45214" s="32"/>
      <c r="I45214" s="7"/>
      <c r="J45214" s="7"/>
      <c r="K45214" s="7"/>
      <c r="N45214" s="7"/>
    </row>
    <row r="45215" spans="4:14" s="1" customFormat="1">
      <c r="D45215" s="32"/>
      <c r="G45215" s="32"/>
      <c r="I45215" s="7"/>
      <c r="J45215" s="7"/>
      <c r="K45215" s="7"/>
      <c r="N45215" s="7"/>
    </row>
    <row r="45216" spans="4:14" s="1" customFormat="1">
      <c r="D45216" s="32"/>
      <c r="G45216" s="32"/>
      <c r="I45216" s="7"/>
      <c r="J45216" s="7"/>
      <c r="K45216" s="7"/>
      <c r="N45216" s="7"/>
    </row>
    <row r="45217" spans="4:14" s="1" customFormat="1">
      <c r="D45217" s="32"/>
      <c r="G45217" s="32"/>
      <c r="I45217" s="7"/>
      <c r="J45217" s="7"/>
      <c r="K45217" s="7"/>
      <c r="N45217" s="7"/>
    </row>
    <row r="45218" spans="4:14" s="1" customFormat="1">
      <c r="D45218" s="32"/>
      <c r="G45218" s="32"/>
      <c r="I45218" s="7"/>
      <c r="J45218" s="7"/>
      <c r="K45218" s="7"/>
      <c r="N45218" s="7"/>
    </row>
    <row r="45219" spans="4:14" s="1" customFormat="1">
      <c r="D45219" s="32"/>
      <c r="G45219" s="32"/>
      <c r="I45219" s="7"/>
      <c r="J45219" s="7"/>
      <c r="K45219" s="7"/>
      <c r="N45219" s="7"/>
    </row>
    <row r="45220" spans="4:14" s="1" customFormat="1">
      <c r="D45220" s="32"/>
      <c r="G45220" s="32"/>
      <c r="I45220" s="7"/>
      <c r="J45220" s="7"/>
      <c r="K45220" s="7"/>
      <c r="N45220" s="7"/>
    </row>
    <row r="45221" spans="4:14" s="1" customFormat="1">
      <c r="D45221" s="32"/>
      <c r="G45221" s="32"/>
      <c r="I45221" s="7"/>
      <c r="J45221" s="7"/>
      <c r="K45221" s="7"/>
      <c r="N45221" s="7"/>
    </row>
    <row r="45222" spans="4:14" s="1" customFormat="1">
      <c r="D45222" s="32"/>
      <c r="G45222" s="32"/>
      <c r="I45222" s="7"/>
      <c r="J45222" s="7"/>
      <c r="K45222" s="7"/>
      <c r="N45222" s="7"/>
    </row>
    <row r="45223" spans="4:14" s="1" customFormat="1">
      <c r="D45223" s="32"/>
      <c r="G45223" s="32"/>
      <c r="I45223" s="7"/>
      <c r="J45223" s="7"/>
      <c r="K45223" s="7"/>
      <c r="N45223" s="7"/>
    </row>
    <row r="45224" spans="4:14" s="1" customFormat="1">
      <c r="D45224" s="32"/>
      <c r="G45224" s="32"/>
      <c r="I45224" s="7"/>
      <c r="J45224" s="7"/>
      <c r="K45224" s="7"/>
      <c r="N45224" s="7"/>
    </row>
    <row r="45225" spans="4:14" s="1" customFormat="1">
      <c r="D45225" s="32"/>
      <c r="G45225" s="32"/>
      <c r="I45225" s="7"/>
      <c r="J45225" s="7"/>
      <c r="K45225" s="7"/>
      <c r="N45225" s="7"/>
    </row>
    <row r="45226" spans="4:14" s="1" customFormat="1">
      <c r="D45226" s="32"/>
      <c r="G45226" s="32"/>
      <c r="I45226" s="7"/>
      <c r="J45226" s="7"/>
      <c r="K45226" s="7"/>
      <c r="N45226" s="7"/>
    </row>
    <row r="45227" spans="4:14" s="1" customFormat="1">
      <c r="D45227" s="32"/>
      <c r="G45227" s="32"/>
      <c r="I45227" s="7"/>
      <c r="J45227" s="7"/>
      <c r="K45227" s="7"/>
      <c r="N45227" s="7"/>
    </row>
    <row r="45228" spans="4:14" s="1" customFormat="1">
      <c r="D45228" s="32"/>
      <c r="G45228" s="32"/>
      <c r="I45228" s="7"/>
      <c r="J45228" s="7"/>
      <c r="K45228" s="7"/>
      <c r="N45228" s="7"/>
    </row>
    <row r="45229" spans="4:14" s="1" customFormat="1">
      <c r="D45229" s="32"/>
      <c r="G45229" s="32"/>
      <c r="I45229" s="7"/>
      <c r="J45229" s="7"/>
      <c r="K45229" s="7"/>
      <c r="N45229" s="7"/>
    </row>
    <row r="45230" spans="4:14" s="1" customFormat="1">
      <c r="D45230" s="32"/>
      <c r="G45230" s="32"/>
      <c r="I45230" s="7"/>
      <c r="J45230" s="7"/>
      <c r="K45230" s="7"/>
      <c r="N45230" s="7"/>
    </row>
    <row r="45231" spans="4:14" s="1" customFormat="1">
      <c r="D45231" s="32"/>
      <c r="G45231" s="32"/>
      <c r="I45231" s="7"/>
      <c r="J45231" s="7"/>
      <c r="K45231" s="7"/>
      <c r="N45231" s="7"/>
    </row>
    <row r="45232" spans="4:14" s="1" customFormat="1">
      <c r="D45232" s="32"/>
      <c r="G45232" s="32"/>
      <c r="I45232" s="7"/>
      <c r="J45232" s="7"/>
      <c r="K45232" s="7"/>
      <c r="N45232" s="7"/>
    </row>
    <row r="45233" spans="4:14" s="1" customFormat="1">
      <c r="D45233" s="32"/>
      <c r="G45233" s="32"/>
      <c r="I45233" s="7"/>
      <c r="J45233" s="7"/>
      <c r="K45233" s="7"/>
      <c r="N45233" s="7"/>
    </row>
    <row r="45234" spans="4:14" s="1" customFormat="1">
      <c r="D45234" s="32"/>
      <c r="G45234" s="32"/>
      <c r="I45234" s="7"/>
      <c r="J45234" s="7"/>
      <c r="K45234" s="7"/>
      <c r="N45234" s="7"/>
    </row>
    <row r="45235" spans="4:14" s="1" customFormat="1">
      <c r="D45235" s="32"/>
      <c r="G45235" s="32"/>
      <c r="I45235" s="7"/>
      <c r="J45235" s="7"/>
      <c r="K45235" s="7"/>
      <c r="N45235" s="7"/>
    </row>
    <row r="45236" spans="4:14" s="1" customFormat="1">
      <c r="D45236" s="32"/>
      <c r="G45236" s="32"/>
      <c r="I45236" s="7"/>
      <c r="J45236" s="7"/>
      <c r="K45236" s="7"/>
      <c r="N45236" s="7"/>
    </row>
    <row r="45237" spans="4:14" s="1" customFormat="1">
      <c r="D45237" s="32"/>
      <c r="G45237" s="32"/>
      <c r="I45237" s="7"/>
      <c r="J45237" s="7"/>
      <c r="K45237" s="7"/>
      <c r="N45237" s="7"/>
    </row>
    <row r="45238" spans="4:14" s="1" customFormat="1">
      <c r="D45238" s="32"/>
      <c r="G45238" s="32"/>
      <c r="I45238" s="7"/>
      <c r="J45238" s="7"/>
      <c r="K45238" s="7"/>
      <c r="N45238" s="7"/>
    </row>
    <row r="45239" spans="4:14" s="1" customFormat="1">
      <c r="D45239" s="32"/>
      <c r="G45239" s="32"/>
      <c r="I45239" s="7"/>
      <c r="J45239" s="7"/>
      <c r="K45239" s="7"/>
      <c r="N45239" s="7"/>
    </row>
    <row r="45240" spans="4:14" s="1" customFormat="1">
      <c r="D45240" s="32"/>
      <c r="G45240" s="32"/>
      <c r="I45240" s="7"/>
      <c r="J45240" s="7"/>
      <c r="K45240" s="7"/>
      <c r="N45240" s="7"/>
    </row>
    <row r="45241" spans="4:14" s="1" customFormat="1">
      <c r="D45241" s="32"/>
      <c r="G45241" s="32"/>
      <c r="I45241" s="7"/>
      <c r="J45241" s="7"/>
      <c r="K45241" s="7"/>
      <c r="N45241" s="7"/>
    </row>
    <row r="45242" spans="4:14" s="1" customFormat="1">
      <c r="D45242" s="32"/>
      <c r="G45242" s="32"/>
      <c r="I45242" s="7"/>
      <c r="J45242" s="7"/>
      <c r="K45242" s="7"/>
      <c r="N45242" s="7"/>
    </row>
    <row r="45243" spans="4:14" s="1" customFormat="1">
      <c r="D45243" s="32"/>
      <c r="G45243" s="32"/>
      <c r="I45243" s="7"/>
      <c r="J45243" s="7"/>
      <c r="K45243" s="7"/>
      <c r="N45243" s="7"/>
    </row>
    <row r="45244" spans="4:14" s="1" customFormat="1">
      <c r="D45244" s="32"/>
      <c r="G45244" s="32"/>
      <c r="I45244" s="7"/>
      <c r="J45244" s="7"/>
      <c r="K45244" s="7"/>
      <c r="N45244" s="7"/>
    </row>
    <row r="45245" spans="4:14" s="1" customFormat="1">
      <c r="D45245" s="32"/>
      <c r="G45245" s="32"/>
      <c r="I45245" s="7"/>
      <c r="J45245" s="7"/>
      <c r="K45245" s="7"/>
      <c r="N45245" s="7"/>
    </row>
    <row r="45246" spans="4:14" s="1" customFormat="1">
      <c r="D45246" s="32"/>
      <c r="G45246" s="32"/>
      <c r="I45246" s="7"/>
      <c r="J45246" s="7"/>
      <c r="K45246" s="7"/>
      <c r="N45246" s="7"/>
    </row>
    <row r="45247" spans="4:14" s="1" customFormat="1">
      <c r="D45247" s="32"/>
      <c r="G45247" s="32"/>
      <c r="I45247" s="7"/>
      <c r="J45247" s="7"/>
      <c r="K45247" s="7"/>
      <c r="N45247" s="7"/>
    </row>
    <row r="45248" spans="4:14" s="1" customFormat="1">
      <c r="D45248" s="32"/>
      <c r="G45248" s="32"/>
      <c r="I45248" s="7"/>
      <c r="J45248" s="7"/>
      <c r="K45248" s="7"/>
      <c r="N45248" s="7"/>
    </row>
    <row r="45249" spans="4:14" s="1" customFormat="1">
      <c r="D45249" s="32"/>
      <c r="G45249" s="32"/>
      <c r="I45249" s="7"/>
      <c r="J45249" s="7"/>
      <c r="K45249" s="7"/>
      <c r="N45249" s="7"/>
    </row>
    <row r="45250" spans="4:14" s="1" customFormat="1">
      <c r="D45250" s="32"/>
      <c r="G45250" s="32"/>
      <c r="I45250" s="7"/>
      <c r="J45250" s="7"/>
      <c r="K45250" s="7"/>
      <c r="N45250" s="7"/>
    </row>
    <row r="45251" spans="4:14" s="1" customFormat="1">
      <c r="D45251" s="32"/>
      <c r="G45251" s="32"/>
      <c r="I45251" s="7"/>
      <c r="J45251" s="7"/>
      <c r="K45251" s="7"/>
      <c r="N45251" s="7"/>
    </row>
    <row r="45252" spans="4:14" s="1" customFormat="1">
      <c r="D45252" s="32"/>
      <c r="G45252" s="32"/>
      <c r="I45252" s="7"/>
      <c r="J45252" s="7"/>
      <c r="K45252" s="7"/>
      <c r="N45252" s="7"/>
    </row>
    <row r="45253" spans="4:14" s="1" customFormat="1">
      <c r="D45253" s="32"/>
      <c r="G45253" s="32"/>
      <c r="I45253" s="7"/>
      <c r="J45253" s="7"/>
      <c r="K45253" s="7"/>
      <c r="N45253" s="7"/>
    </row>
    <row r="45254" spans="4:14" s="1" customFormat="1">
      <c r="D45254" s="32"/>
      <c r="G45254" s="32"/>
      <c r="I45254" s="7"/>
      <c r="J45254" s="7"/>
      <c r="K45254" s="7"/>
      <c r="N45254" s="7"/>
    </row>
    <row r="45255" spans="4:14" s="1" customFormat="1">
      <c r="D45255" s="32"/>
      <c r="G45255" s="32"/>
      <c r="I45255" s="7"/>
      <c r="J45255" s="7"/>
      <c r="K45255" s="7"/>
      <c r="N45255" s="7"/>
    </row>
    <row r="45256" spans="4:14" s="1" customFormat="1">
      <c r="D45256" s="32"/>
      <c r="G45256" s="32"/>
      <c r="I45256" s="7"/>
      <c r="J45256" s="7"/>
      <c r="K45256" s="7"/>
      <c r="N45256" s="7"/>
    </row>
    <row r="45257" spans="4:14" s="1" customFormat="1">
      <c r="D45257" s="32"/>
      <c r="G45257" s="32"/>
      <c r="I45257" s="7"/>
      <c r="J45257" s="7"/>
      <c r="K45257" s="7"/>
      <c r="N45257" s="7"/>
    </row>
    <row r="45258" spans="4:14" s="1" customFormat="1">
      <c r="D45258" s="32"/>
      <c r="G45258" s="32"/>
      <c r="I45258" s="7"/>
      <c r="J45258" s="7"/>
      <c r="K45258" s="7"/>
      <c r="N45258" s="7"/>
    </row>
    <row r="45259" spans="4:14" s="1" customFormat="1">
      <c r="D45259" s="32"/>
      <c r="G45259" s="32"/>
      <c r="I45259" s="7"/>
      <c r="J45259" s="7"/>
      <c r="K45259" s="7"/>
      <c r="N45259" s="7"/>
    </row>
    <row r="45260" spans="4:14" s="1" customFormat="1">
      <c r="D45260" s="32"/>
      <c r="G45260" s="32"/>
      <c r="I45260" s="7"/>
      <c r="J45260" s="7"/>
      <c r="K45260" s="7"/>
      <c r="N45260" s="7"/>
    </row>
    <row r="45261" spans="4:14" s="1" customFormat="1">
      <c r="D45261" s="32"/>
      <c r="G45261" s="32"/>
      <c r="I45261" s="7"/>
      <c r="J45261" s="7"/>
      <c r="K45261" s="7"/>
      <c r="N45261" s="7"/>
    </row>
    <row r="45262" spans="4:14" s="1" customFormat="1">
      <c r="D45262" s="32"/>
      <c r="G45262" s="32"/>
      <c r="I45262" s="7"/>
      <c r="J45262" s="7"/>
      <c r="K45262" s="7"/>
      <c r="N45262" s="7"/>
    </row>
    <row r="45263" spans="4:14" s="1" customFormat="1">
      <c r="D45263" s="32"/>
      <c r="G45263" s="32"/>
      <c r="I45263" s="7"/>
      <c r="J45263" s="7"/>
      <c r="K45263" s="7"/>
      <c r="N45263" s="7"/>
    </row>
    <row r="45264" spans="4:14" s="1" customFormat="1">
      <c r="D45264" s="32"/>
      <c r="G45264" s="32"/>
      <c r="I45264" s="7"/>
      <c r="J45264" s="7"/>
      <c r="K45264" s="7"/>
      <c r="N45264" s="7"/>
    </row>
    <row r="45265" spans="4:14" s="1" customFormat="1">
      <c r="D45265" s="32"/>
      <c r="G45265" s="32"/>
      <c r="I45265" s="7"/>
      <c r="J45265" s="7"/>
      <c r="K45265" s="7"/>
      <c r="N45265" s="7"/>
    </row>
    <row r="45266" spans="4:14" s="1" customFormat="1">
      <c r="D45266" s="32"/>
      <c r="G45266" s="32"/>
      <c r="I45266" s="7"/>
      <c r="J45266" s="7"/>
      <c r="K45266" s="7"/>
      <c r="N45266" s="7"/>
    </row>
    <row r="45267" spans="4:14" s="1" customFormat="1">
      <c r="D45267" s="32"/>
      <c r="G45267" s="32"/>
      <c r="I45267" s="7"/>
      <c r="J45267" s="7"/>
      <c r="K45267" s="7"/>
      <c r="N45267" s="7"/>
    </row>
    <row r="45268" spans="4:14" s="1" customFormat="1">
      <c r="D45268" s="32"/>
      <c r="G45268" s="32"/>
      <c r="I45268" s="7"/>
      <c r="J45268" s="7"/>
      <c r="K45268" s="7"/>
      <c r="N45268" s="7"/>
    </row>
    <row r="45269" spans="4:14" s="1" customFormat="1">
      <c r="D45269" s="32"/>
      <c r="G45269" s="32"/>
      <c r="I45269" s="7"/>
      <c r="J45269" s="7"/>
      <c r="K45269" s="7"/>
      <c r="N45269" s="7"/>
    </row>
    <row r="45270" spans="4:14" s="1" customFormat="1">
      <c r="D45270" s="32"/>
      <c r="G45270" s="32"/>
      <c r="I45270" s="7"/>
      <c r="J45270" s="7"/>
      <c r="K45270" s="7"/>
      <c r="N45270" s="7"/>
    </row>
    <row r="45271" spans="4:14" s="1" customFormat="1">
      <c r="D45271" s="32"/>
      <c r="G45271" s="32"/>
      <c r="I45271" s="7"/>
      <c r="J45271" s="7"/>
      <c r="K45271" s="7"/>
      <c r="N45271" s="7"/>
    </row>
    <row r="45272" spans="4:14" s="1" customFormat="1">
      <c r="D45272" s="32"/>
      <c r="G45272" s="32"/>
      <c r="I45272" s="7"/>
      <c r="J45272" s="7"/>
      <c r="K45272" s="7"/>
      <c r="N45272" s="7"/>
    </row>
    <row r="45273" spans="4:14" s="1" customFormat="1">
      <c r="D45273" s="32"/>
      <c r="G45273" s="32"/>
      <c r="I45273" s="7"/>
      <c r="J45273" s="7"/>
      <c r="K45273" s="7"/>
      <c r="N45273" s="7"/>
    </row>
    <row r="45274" spans="4:14" s="1" customFormat="1">
      <c r="D45274" s="32"/>
      <c r="G45274" s="32"/>
      <c r="I45274" s="7"/>
      <c r="J45274" s="7"/>
      <c r="K45274" s="7"/>
      <c r="N45274" s="7"/>
    </row>
    <row r="45275" spans="4:14" s="1" customFormat="1">
      <c r="D45275" s="32"/>
      <c r="G45275" s="32"/>
      <c r="I45275" s="7"/>
      <c r="J45275" s="7"/>
      <c r="K45275" s="7"/>
      <c r="N45275" s="7"/>
    </row>
    <row r="45276" spans="4:14" s="1" customFormat="1">
      <c r="D45276" s="32"/>
      <c r="G45276" s="32"/>
      <c r="I45276" s="7"/>
      <c r="J45276" s="7"/>
      <c r="K45276" s="7"/>
      <c r="N45276" s="7"/>
    </row>
    <row r="45277" spans="4:14" s="1" customFormat="1">
      <c r="D45277" s="32"/>
      <c r="G45277" s="32"/>
      <c r="I45277" s="7"/>
      <c r="J45277" s="7"/>
      <c r="K45277" s="7"/>
      <c r="N45277" s="7"/>
    </row>
    <row r="45278" spans="4:14" s="1" customFormat="1">
      <c r="D45278" s="32"/>
      <c r="G45278" s="32"/>
      <c r="I45278" s="7"/>
      <c r="J45278" s="7"/>
      <c r="K45278" s="7"/>
      <c r="N45278" s="7"/>
    </row>
    <row r="45279" spans="4:14" s="1" customFormat="1">
      <c r="D45279" s="32"/>
      <c r="G45279" s="32"/>
      <c r="I45279" s="7"/>
      <c r="J45279" s="7"/>
      <c r="K45279" s="7"/>
      <c r="N45279" s="7"/>
    </row>
    <row r="45280" spans="4:14" s="1" customFormat="1">
      <c r="D45280" s="32"/>
      <c r="G45280" s="32"/>
      <c r="I45280" s="7"/>
      <c r="J45280" s="7"/>
      <c r="K45280" s="7"/>
      <c r="N45280" s="7"/>
    </row>
    <row r="45281" spans="4:14" s="1" customFormat="1">
      <c r="D45281" s="32"/>
      <c r="G45281" s="32"/>
      <c r="I45281" s="7"/>
      <c r="J45281" s="7"/>
      <c r="K45281" s="7"/>
      <c r="N45281" s="7"/>
    </row>
    <row r="45282" spans="4:14" s="1" customFormat="1">
      <c r="D45282" s="32"/>
      <c r="G45282" s="32"/>
      <c r="I45282" s="7"/>
      <c r="J45282" s="7"/>
      <c r="K45282" s="7"/>
      <c r="N45282" s="7"/>
    </row>
    <row r="45283" spans="4:14" s="1" customFormat="1">
      <c r="D45283" s="32"/>
      <c r="G45283" s="32"/>
      <c r="I45283" s="7"/>
      <c r="J45283" s="7"/>
      <c r="K45283" s="7"/>
      <c r="N45283" s="7"/>
    </row>
    <row r="45284" spans="4:14" s="1" customFormat="1">
      <c r="D45284" s="32"/>
      <c r="G45284" s="32"/>
      <c r="I45284" s="7"/>
      <c r="J45284" s="7"/>
      <c r="K45284" s="7"/>
      <c r="N45284" s="7"/>
    </row>
    <row r="45285" spans="4:14" s="1" customFormat="1">
      <c r="D45285" s="32"/>
      <c r="G45285" s="32"/>
      <c r="I45285" s="7"/>
      <c r="J45285" s="7"/>
      <c r="K45285" s="7"/>
      <c r="N45285" s="7"/>
    </row>
    <row r="45286" spans="4:14" s="1" customFormat="1">
      <c r="D45286" s="32"/>
      <c r="G45286" s="32"/>
      <c r="I45286" s="7"/>
      <c r="J45286" s="7"/>
      <c r="K45286" s="7"/>
      <c r="N45286" s="7"/>
    </row>
    <row r="45287" spans="4:14" s="1" customFormat="1">
      <c r="D45287" s="32"/>
      <c r="G45287" s="32"/>
      <c r="I45287" s="7"/>
      <c r="J45287" s="7"/>
      <c r="K45287" s="7"/>
      <c r="N45287" s="7"/>
    </row>
    <row r="45288" spans="4:14" s="1" customFormat="1">
      <c r="D45288" s="32"/>
      <c r="G45288" s="32"/>
      <c r="I45288" s="7"/>
      <c r="J45288" s="7"/>
      <c r="K45288" s="7"/>
      <c r="N45288" s="7"/>
    </row>
    <row r="45289" spans="4:14" s="1" customFormat="1">
      <c r="D45289" s="32"/>
      <c r="G45289" s="32"/>
      <c r="I45289" s="7"/>
      <c r="J45289" s="7"/>
      <c r="K45289" s="7"/>
      <c r="N45289" s="7"/>
    </row>
    <row r="45290" spans="4:14" s="1" customFormat="1">
      <c r="D45290" s="32"/>
      <c r="G45290" s="32"/>
      <c r="I45290" s="7"/>
      <c r="J45290" s="7"/>
      <c r="K45290" s="7"/>
      <c r="N45290" s="7"/>
    </row>
    <row r="45291" spans="4:14" s="1" customFormat="1">
      <c r="D45291" s="32"/>
      <c r="G45291" s="32"/>
      <c r="I45291" s="7"/>
      <c r="J45291" s="7"/>
      <c r="K45291" s="7"/>
      <c r="N45291" s="7"/>
    </row>
    <row r="45292" spans="4:14" s="1" customFormat="1">
      <c r="D45292" s="32"/>
      <c r="G45292" s="32"/>
      <c r="I45292" s="7"/>
      <c r="J45292" s="7"/>
      <c r="K45292" s="7"/>
      <c r="N45292" s="7"/>
    </row>
    <row r="45293" spans="4:14" s="1" customFormat="1">
      <c r="D45293" s="32"/>
      <c r="G45293" s="32"/>
      <c r="I45293" s="7"/>
      <c r="J45293" s="7"/>
      <c r="K45293" s="7"/>
      <c r="N45293" s="7"/>
    </row>
    <row r="45294" spans="4:14" s="1" customFormat="1">
      <c r="D45294" s="32"/>
      <c r="G45294" s="32"/>
      <c r="I45294" s="7"/>
      <c r="J45294" s="7"/>
      <c r="K45294" s="7"/>
      <c r="N45294" s="7"/>
    </row>
    <row r="45295" spans="4:14" s="1" customFormat="1">
      <c r="D45295" s="32"/>
      <c r="G45295" s="32"/>
      <c r="I45295" s="7"/>
      <c r="J45295" s="7"/>
      <c r="K45295" s="7"/>
      <c r="N45295" s="7"/>
    </row>
    <row r="45296" spans="4:14" s="1" customFormat="1">
      <c r="D45296" s="32"/>
      <c r="G45296" s="32"/>
      <c r="I45296" s="7"/>
      <c r="J45296" s="7"/>
      <c r="K45296" s="7"/>
      <c r="N45296" s="7"/>
    </row>
    <row r="45297" spans="4:14" s="1" customFormat="1">
      <c r="D45297" s="32"/>
      <c r="G45297" s="32"/>
      <c r="I45297" s="7"/>
      <c r="J45297" s="7"/>
      <c r="K45297" s="7"/>
      <c r="N45297" s="7"/>
    </row>
    <row r="45298" spans="4:14" s="1" customFormat="1">
      <c r="D45298" s="32"/>
      <c r="G45298" s="32"/>
      <c r="I45298" s="7"/>
      <c r="J45298" s="7"/>
      <c r="K45298" s="7"/>
      <c r="N45298" s="7"/>
    </row>
    <row r="45299" spans="4:14" s="1" customFormat="1">
      <c r="D45299" s="32"/>
      <c r="G45299" s="32"/>
      <c r="I45299" s="7"/>
      <c r="J45299" s="7"/>
      <c r="K45299" s="7"/>
      <c r="N45299" s="7"/>
    </row>
    <row r="45300" spans="4:14" s="1" customFormat="1">
      <c r="D45300" s="32"/>
      <c r="G45300" s="32"/>
      <c r="I45300" s="7"/>
      <c r="J45300" s="7"/>
      <c r="K45300" s="7"/>
      <c r="N45300" s="7"/>
    </row>
    <row r="45301" spans="4:14" s="1" customFormat="1">
      <c r="D45301" s="32"/>
      <c r="G45301" s="32"/>
      <c r="I45301" s="7"/>
      <c r="J45301" s="7"/>
      <c r="K45301" s="7"/>
      <c r="N45301" s="7"/>
    </row>
    <row r="45302" spans="4:14" s="1" customFormat="1">
      <c r="D45302" s="32"/>
      <c r="G45302" s="32"/>
      <c r="I45302" s="7"/>
      <c r="J45302" s="7"/>
      <c r="K45302" s="7"/>
      <c r="N45302" s="7"/>
    </row>
    <row r="45303" spans="4:14" s="1" customFormat="1">
      <c r="D45303" s="32"/>
      <c r="G45303" s="32"/>
      <c r="I45303" s="7"/>
      <c r="J45303" s="7"/>
      <c r="K45303" s="7"/>
      <c r="N45303" s="7"/>
    </row>
    <row r="45304" spans="4:14" s="1" customFormat="1">
      <c r="D45304" s="32"/>
      <c r="G45304" s="32"/>
      <c r="I45304" s="7"/>
      <c r="J45304" s="7"/>
      <c r="K45304" s="7"/>
      <c r="N45304" s="7"/>
    </row>
    <row r="45305" spans="4:14" s="1" customFormat="1">
      <c r="D45305" s="32"/>
      <c r="G45305" s="32"/>
      <c r="I45305" s="7"/>
      <c r="J45305" s="7"/>
      <c r="K45305" s="7"/>
      <c r="N45305" s="7"/>
    </row>
    <row r="45306" spans="4:14" s="1" customFormat="1">
      <c r="D45306" s="32"/>
      <c r="G45306" s="32"/>
      <c r="I45306" s="7"/>
      <c r="J45306" s="7"/>
      <c r="K45306" s="7"/>
      <c r="N45306" s="7"/>
    </row>
    <row r="45307" spans="4:14" s="1" customFormat="1">
      <c r="D45307" s="32"/>
      <c r="G45307" s="32"/>
      <c r="I45307" s="7"/>
      <c r="J45307" s="7"/>
      <c r="K45307" s="7"/>
      <c r="N45307" s="7"/>
    </row>
    <row r="45308" spans="4:14" s="1" customFormat="1">
      <c r="D45308" s="32"/>
      <c r="G45308" s="32"/>
      <c r="I45308" s="7"/>
      <c r="J45308" s="7"/>
      <c r="K45308" s="7"/>
      <c r="N45308" s="7"/>
    </row>
    <row r="45309" spans="4:14" s="1" customFormat="1">
      <c r="D45309" s="32"/>
      <c r="G45309" s="32"/>
      <c r="I45309" s="7"/>
      <c r="J45309" s="7"/>
      <c r="K45309" s="7"/>
      <c r="N45309" s="7"/>
    </row>
    <row r="45310" spans="4:14" s="1" customFormat="1">
      <c r="D45310" s="32"/>
      <c r="G45310" s="32"/>
      <c r="I45310" s="7"/>
      <c r="J45310" s="7"/>
      <c r="K45310" s="7"/>
      <c r="N45310" s="7"/>
    </row>
    <row r="45311" spans="4:14" s="1" customFormat="1">
      <c r="D45311" s="32"/>
      <c r="G45311" s="32"/>
      <c r="I45311" s="7"/>
      <c r="J45311" s="7"/>
      <c r="K45311" s="7"/>
      <c r="N45311" s="7"/>
    </row>
    <row r="45312" spans="4:14" s="1" customFormat="1">
      <c r="D45312" s="32"/>
      <c r="G45312" s="32"/>
      <c r="I45312" s="7"/>
      <c r="J45312" s="7"/>
      <c r="K45312" s="7"/>
      <c r="N45312" s="7"/>
    </row>
    <row r="45313" spans="4:14" s="1" customFormat="1">
      <c r="D45313" s="32"/>
      <c r="G45313" s="32"/>
      <c r="I45313" s="7"/>
      <c r="J45313" s="7"/>
      <c r="K45313" s="7"/>
      <c r="N45313" s="7"/>
    </row>
    <row r="45314" spans="4:14" s="1" customFormat="1">
      <c r="D45314" s="32"/>
      <c r="G45314" s="32"/>
      <c r="I45314" s="7"/>
      <c r="J45314" s="7"/>
      <c r="K45314" s="7"/>
      <c r="N45314" s="7"/>
    </row>
    <row r="45315" spans="4:14" s="1" customFormat="1">
      <c r="D45315" s="32"/>
      <c r="G45315" s="32"/>
      <c r="I45315" s="7"/>
      <c r="J45315" s="7"/>
      <c r="K45315" s="7"/>
      <c r="N45315" s="7"/>
    </row>
    <row r="45316" spans="4:14" s="1" customFormat="1">
      <c r="D45316" s="32"/>
      <c r="G45316" s="32"/>
      <c r="I45316" s="7"/>
      <c r="J45316" s="7"/>
      <c r="K45316" s="7"/>
      <c r="N45316" s="7"/>
    </row>
    <row r="45317" spans="4:14" s="1" customFormat="1">
      <c r="D45317" s="32"/>
      <c r="G45317" s="32"/>
      <c r="I45317" s="7"/>
      <c r="J45317" s="7"/>
      <c r="K45317" s="7"/>
      <c r="N45317" s="7"/>
    </row>
    <row r="45318" spans="4:14" s="1" customFormat="1">
      <c r="D45318" s="32"/>
      <c r="G45318" s="32"/>
      <c r="I45318" s="7"/>
      <c r="J45318" s="7"/>
      <c r="K45318" s="7"/>
      <c r="N45318" s="7"/>
    </row>
    <row r="45319" spans="4:14" s="1" customFormat="1">
      <c r="D45319" s="32"/>
      <c r="G45319" s="32"/>
      <c r="I45319" s="7"/>
      <c r="J45319" s="7"/>
      <c r="K45319" s="7"/>
      <c r="N45319" s="7"/>
    </row>
    <row r="45320" spans="4:14" s="1" customFormat="1">
      <c r="D45320" s="32"/>
      <c r="G45320" s="32"/>
      <c r="I45320" s="7"/>
      <c r="J45320" s="7"/>
      <c r="K45320" s="7"/>
      <c r="N45320" s="7"/>
    </row>
    <row r="45321" spans="4:14" s="1" customFormat="1">
      <c r="D45321" s="32"/>
      <c r="G45321" s="32"/>
      <c r="I45321" s="7"/>
      <c r="J45321" s="7"/>
      <c r="K45321" s="7"/>
      <c r="N45321" s="7"/>
    </row>
    <row r="45322" spans="4:14" s="1" customFormat="1">
      <c r="D45322" s="32"/>
      <c r="G45322" s="32"/>
      <c r="I45322" s="7"/>
      <c r="J45322" s="7"/>
      <c r="K45322" s="7"/>
      <c r="N45322" s="7"/>
    </row>
    <row r="45323" spans="4:14" s="1" customFormat="1">
      <c r="D45323" s="32"/>
      <c r="G45323" s="32"/>
      <c r="I45323" s="7"/>
      <c r="J45323" s="7"/>
      <c r="K45323" s="7"/>
      <c r="N45323" s="7"/>
    </row>
    <row r="45324" spans="4:14" s="1" customFormat="1">
      <c r="D45324" s="32"/>
      <c r="G45324" s="32"/>
      <c r="I45324" s="7"/>
      <c r="J45324" s="7"/>
      <c r="K45324" s="7"/>
      <c r="N45324" s="7"/>
    </row>
    <row r="45325" spans="4:14" s="1" customFormat="1">
      <c r="D45325" s="32"/>
      <c r="G45325" s="32"/>
      <c r="I45325" s="7"/>
      <c r="J45325" s="7"/>
      <c r="K45325" s="7"/>
      <c r="N45325" s="7"/>
    </row>
    <row r="45326" spans="4:14" s="1" customFormat="1">
      <c r="D45326" s="32"/>
      <c r="G45326" s="32"/>
      <c r="I45326" s="7"/>
      <c r="J45326" s="7"/>
      <c r="K45326" s="7"/>
      <c r="N45326" s="7"/>
    </row>
    <row r="45327" spans="4:14" s="1" customFormat="1">
      <c r="D45327" s="32"/>
      <c r="G45327" s="32"/>
      <c r="I45327" s="7"/>
      <c r="J45327" s="7"/>
      <c r="K45327" s="7"/>
      <c r="N45327" s="7"/>
    </row>
    <row r="45328" spans="4:14" s="1" customFormat="1">
      <c r="D45328" s="32"/>
      <c r="G45328" s="32"/>
      <c r="I45328" s="7"/>
      <c r="J45328" s="7"/>
      <c r="K45328" s="7"/>
      <c r="N45328" s="7"/>
    </row>
    <row r="45329" spans="4:14" s="1" customFormat="1">
      <c r="D45329" s="32"/>
      <c r="G45329" s="32"/>
      <c r="I45329" s="7"/>
      <c r="J45329" s="7"/>
      <c r="K45329" s="7"/>
      <c r="N45329" s="7"/>
    </row>
    <row r="45330" spans="4:14" s="1" customFormat="1">
      <c r="D45330" s="32"/>
      <c r="G45330" s="32"/>
      <c r="I45330" s="7"/>
      <c r="J45330" s="7"/>
      <c r="K45330" s="7"/>
      <c r="N45330" s="7"/>
    </row>
    <row r="45331" spans="4:14" s="1" customFormat="1">
      <c r="D45331" s="32"/>
      <c r="G45331" s="32"/>
      <c r="I45331" s="7"/>
      <c r="J45331" s="7"/>
      <c r="K45331" s="7"/>
      <c r="N45331" s="7"/>
    </row>
    <row r="45332" spans="4:14" s="1" customFormat="1">
      <c r="D45332" s="32"/>
      <c r="G45332" s="32"/>
      <c r="I45332" s="7"/>
      <c r="J45332" s="7"/>
      <c r="K45332" s="7"/>
      <c r="N45332" s="7"/>
    </row>
    <row r="45333" spans="4:14" s="1" customFormat="1">
      <c r="D45333" s="32"/>
      <c r="G45333" s="32"/>
      <c r="I45333" s="7"/>
      <c r="J45333" s="7"/>
      <c r="K45333" s="7"/>
      <c r="N45333" s="7"/>
    </row>
    <row r="45334" spans="4:14" s="1" customFormat="1">
      <c r="D45334" s="32"/>
      <c r="G45334" s="32"/>
      <c r="I45334" s="7"/>
      <c r="J45334" s="7"/>
      <c r="K45334" s="7"/>
      <c r="N45334" s="7"/>
    </row>
    <row r="45335" spans="4:14" s="1" customFormat="1">
      <c r="D45335" s="32"/>
      <c r="G45335" s="32"/>
      <c r="I45335" s="7"/>
      <c r="J45335" s="7"/>
      <c r="K45335" s="7"/>
      <c r="N45335" s="7"/>
    </row>
    <row r="45336" spans="4:14" s="1" customFormat="1">
      <c r="D45336" s="32"/>
      <c r="G45336" s="32"/>
      <c r="I45336" s="7"/>
      <c r="J45336" s="7"/>
      <c r="K45336" s="7"/>
      <c r="N45336" s="7"/>
    </row>
    <row r="45337" spans="4:14" s="1" customFormat="1">
      <c r="D45337" s="32"/>
      <c r="G45337" s="32"/>
      <c r="I45337" s="7"/>
      <c r="J45337" s="7"/>
      <c r="K45337" s="7"/>
      <c r="N45337" s="7"/>
    </row>
    <row r="45338" spans="4:14" s="1" customFormat="1">
      <c r="D45338" s="32"/>
      <c r="G45338" s="32"/>
      <c r="I45338" s="7"/>
      <c r="J45338" s="7"/>
      <c r="K45338" s="7"/>
      <c r="N45338" s="7"/>
    </row>
    <row r="45339" spans="4:14" s="1" customFormat="1">
      <c r="D45339" s="32"/>
      <c r="G45339" s="32"/>
      <c r="I45339" s="7"/>
      <c r="J45339" s="7"/>
      <c r="K45339" s="7"/>
      <c r="N45339" s="7"/>
    </row>
    <row r="45340" spans="4:14" s="1" customFormat="1">
      <c r="D45340" s="32"/>
      <c r="G45340" s="32"/>
      <c r="I45340" s="7"/>
      <c r="J45340" s="7"/>
      <c r="K45340" s="7"/>
      <c r="N45340" s="7"/>
    </row>
    <row r="45341" spans="4:14" s="1" customFormat="1">
      <c r="D45341" s="32"/>
      <c r="G45341" s="32"/>
      <c r="I45341" s="7"/>
      <c r="J45341" s="7"/>
      <c r="K45341" s="7"/>
      <c r="N45341" s="7"/>
    </row>
    <row r="45342" spans="4:14" s="1" customFormat="1">
      <c r="D45342" s="32"/>
      <c r="G45342" s="32"/>
      <c r="I45342" s="7"/>
      <c r="J45342" s="7"/>
      <c r="K45342" s="7"/>
      <c r="N45342" s="7"/>
    </row>
    <row r="45343" spans="4:14" s="1" customFormat="1">
      <c r="D45343" s="32"/>
      <c r="G45343" s="32"/>
      <c r="I45343" s="7"/>
      <c r="J45343" s="7"/>
      <c r="K45343" s="7"/>
      <c r="N45343" s="7"/>
    </row>
    <row r="45344" spans="4:14" s="1" customFormat="1">
      <c r="D45344" s="32"/>
      <c r="G45344" s="32"/>
      <c r="I45344" s="7"/>
      <c r="J45344" s="7"/>
      <c r="K45344" s="7"/>
      <c r="N45344" s="7"/>
    </row>
    <row r="45345" spans="4:14" s="1" customFormat="1">
      <c r="D45345" s="32"/>
      <c r="G45345" s="32"/>
      <c r="I45345" s="7"/>
      <c r="J45345" s="7"/>
      <c r="K45345" s="7"/>
      <c r="N45345" s="7"/>
    </row>
    <row r="45346" spans="4:14" s="1" customFormat="1">
      <c r="D45346" s="32"/>
      <c r="G45346" s="32"/>
      <c r="I45346" s="7"/>
      <c r="J45346" s="7"/>
      <c r="K45346" s="7"/>
      <c r="N45346" s="7"/>
    </row>
    <row r="45347" spans="4:14" s="1" customFormat="1">
      <c r="D45347" s="32"/>
      <c r="G45347" s="32"/>
      <c r="I45347" s="7"/>
      <c r="J45347" s="7"/>
      <c r="K45347" s="7"/>
      <c r="N45347" s="7"/>
    </row>
    <row r="45348" spans="4:14" s="1" customFormat="1">
      <c r="D45348" s="32"/>
      <c r="G45348" s="32"/>
      <c r="I45348" s="7"/>
      <c r="J45348" s="7"/>
      <c r="K45348" s="7"/>
      <c r="N45348" s="7"/>
    </row>
    <row r="45349" spans="4:14" s="1" customFormat="1">
      <c r="D45349" s="32"/>
      <c r="G45349" s="32"/>
      <c r="I45349" s="7"/>
      <c r="J45349" s="7"/>
      <c r="K45349" s="7"/>
      <c r="N45349" s="7"/>
    </row>
    <row r="45350" spans="4:14" s="1" customFormat="1">
      <c r="D45350" s="32"/>
      <c r="G45350" s="32"/>
      <c r="I45350" s="7"/>
      <c r="J45350" s="7"/>
      <c r="K45350" s="7"/>
      <c r="N45350" s="7"/>
    </row>
    <row r="45351" spans="4:14" s="1" customFormat="1">
      <c r="D45351" s="32"/>
      <c r="G45351" s="32"/>
      <c r="I45351" s="7"/>
      <c r="J45351" s="7"/>
      <c r="K45351" s="7"/>
      <c r="N45351" s="7"/>
    </row>
    <row r="45352" spans="4:14" s="1" customFormat="1">
      <c r="D45352" s="32"/>
      <c r="G45352" s="32"/>
      <c r="I45352" s="7"/>
      <c r="J45352" s="7"/>
      <c r="K45352" s="7"/>
      <c r="N45352" s="7"/>
    </row>
    <row r="45353" spans="4:14" s="1" customFormat="1">
      <c r="D45353" s="32"/>
      <c r="G45353" s="32"/>
      <c r="I45353" s="7"/>
      <c r="J45353" s="7"/>
      <c r="K45353" s="7"/>
      <c r="N45353" s="7"/>
    </row>
    <row r="45354" spans="4:14" s="1" customFormat="1">
      <c r="D45354" s="32"/>
      <c r="G45354" s="32"/>
      <c r="I45354" s="7"/>
      <c r="J45354" s="7"/>
      <c r="K45354" s="7"/>
      <c r="N45354" s="7"/>
    </row>
    <row r="45355" spans="4:14" s="1" customFormat="1">
      <c r="D45355" s="32"/>
      <c r="G45355" s="32"/>
      <c r="I45355" s="7"/>
      <c r="J45355" s="7"/>
      <c r="K45355" s="7"/>
      <c r="N45355" s="7"/>
    </row>
    <row r="45356" spans="4:14" s="1" customFormat="1">
      <c r="D45356" s="32"/>
      <c r="G45356" s="32"/>
      <c r="I45356" s="7"/>
      <c r="J45356" s="7"/>
      <c r="K45356" s="7"/>
      <c r="N45356" s="7"/>
    </row>
    <row r="45357" spans="4:14" s="1" customFormat="1">
      <c r="D45357" s="32"/>
      <c r="G45357" s="32"/>
      <c r="I45357" s="7"/>
      <c r="J45357" s="7"/>
      <c r="K45357" s="7"/>
      <c r="N45357" s="7"/>
    </row>
    <row r="45358" spans="4:14" s="1" customFormat="1">
      <c r="D45358" s="32"/>
      <c r="G45358" s="32"/>
      <c r="I45358" s="7"/>
      <c r="J45358" s="7"/>
      <c r="K45358" s="7"/>
      <c r="N45358" s="7"/>
    </row>
    <row r="45359" spans="4:14" s="1" customFormat="1">
      <c r="D45359" s="32"/>
      <c r="G45359" s="32"/>
      <c r="I45359" s="7"/>
      <c r="J45359" s="7"/>
      <c r="K45359" s="7"/>
      <c r="N45359" s="7"/>
    </row>
    <row r="45360" spans="4:14" s="1" customFormat="1">
      <c r="D45360" s="32"/>
      <c r="G45360" s="32"/>
      <c r="I45360" s="7"/>
      <c r="J45360" s="7"/>
      <c r="K45360" s="7"/>
      <c r="N45360" s="7"/>
    </row>
    <row r="45361" spans="4:14" s="1" customFormat="1">
      <c r="D45361" s="32"/>
      <c r="G45361" s="32"/>
      <c r="I45361" s="7"/>
      <c r="J45361" s="7"/>
      <c r="K45361" s="7"/>
      <c r="N45361" s="7"/>
    </row>
    <row r="45362" spans="4:14" s="1" customFormat="1">
      <c r="D45362" s="32"/>
      <c r="G45362" s="32"/>
      <c r="I45362" s="7"/>
      <c r="J45362" s="7"/>
      <c r="K45362" s="7"/>
      <c r="N45362" s="7"/>
    </row>
    <row r="45363" spans="4:14" s="1" customFormat="1">
      <c r="D45363" s="32"/>
      <c r="G45363" s="32"/>
      <c r="I45363" s="7"/>
      <c r="J45363" s="7"/>
      <c r="K45363" s="7"/>
      <c r="N45363" s="7"/>
    </row>
    <row r="45364" spans="4:14" s="1" customFormat="1">
      <c r="D45364" s="32"/>
      <c r="G45364" s="32"/>
      <c r="I45364" s="7"/>
      <c r="J45364" s="7"/>
      <c r="K45364" s="7"/>
      <c r="N45364" s="7"/>
    </row>
    <row r="45365" spans="4:14" s="1" customFormat="1">
      <c r="D45365" s="32"/>
      <c r="G45365" s="32"/>
      <c r="I45365" s="7"/>
      <c r="J45365" s="7"/>
      <c r="K45365" s="7"/>
      <c r="N45365" s="7"/>
    </row>
    <row r="45366" spans="4:14" s="1" customFormat="1">
      <c r="D45366" s="32"/>
      <c r="G45366" s="32"/>
      <c r="I45366" s="7"/>
      <c r="J45366" s="7"/>
      <c r="K45366" s="7"/>
      <c r="N45366" s="7"/>
    </row>
    <row r="45367" spans="4:14" s="1" customFormat="1">
      <c r="D45367" s="32"/>
      <c r="G45367" s="32"/>
      <c r="I45367" s="7"/>
      <c r="J45367" s="7"/>
      <c r="K45367" s="7"/>
      <c r="N45367" s="7"/>
    </row>
    <row r="45368" spans="4:14" s="1" customFormat="1">
      <c r="D45368" s="32"/>
      <c r="G45368" s="32"/>
      <c r="I45368" s="7"/>
      <c r="J45368" s="7"/>
      <c r="K45368" s="7"/>
      <c r="N45368" s="7"/>
    </row>
    <row r="45369" spans="4:14" s="1" customFormat="1">
      <c r="D45369" s="32"/>
      <c r="G45369" s="32"/>
      <c r="I45369" s="7"/>
      <c r="J45369" s="7"/>
      <c r="K45369" s="7"/>
      <c r="N45369" s="7"/>
    </row>
    <row r="45370" spans="4:14" s="1" customFormat="1">
      <c r="D45370" s="32"/>
      <c r="G45370" s="32"/>
      <c r="I45370" s="7"/>
      <c r="J45370" s="7"/>
      <c r="K45370" s="7"/>
      <c r="N45370" s="7"/>
    </row>
    <row r="45371" spans="4:14" s="1" customFormat="1">
      <c r="D45371" s="32"/>
      <c r="G45371" s="32"/>
      <c r="I45371" s="7"/>
      <c r="J45371" s="7"/>
      <c r="K45371" s="7"/>
      <c r="N45371" s="7"/>
    </row>
    <row r="45372" spans="4:14" s="1" customFormat="1">
      <c r="D45372" s="32"/>
      <c r="G45372" s="32"/>
      <c r="I45372" s="7"/>
      <c r="J45372" s="7"/>
      <c r="K45372" s="7"/>
      <c r="N45372" s="7"/>
    </row>
    <row r="45373" spans="4:14" s="1" customFormat="1">
      <c r="D45373" s="32"/>
      <c r="G45373" s="32"/>
      <c r="I45373" s="7"/>
      <c r="J45373" s="7"/>
      <c r="K45373" s="7"/>
      <c r="N45373" s="7"/>
    </row>
    <row r="45374" spans="4:14" s="1" customFormat="1">
      <c r="D45374" s="32"/>
      <c r="G45374" s="32"/>
      <c r="I45374" s="7"/>
      <c r="J45374" s="7"/>
      <c r="K45374" s="7"/>
      <c r="N45374" s="7"/>
    </row>
    <row r="45375" spans="4:14" s="1" customFormat="1">
      <c r="D45375" s="32"/>
      <c r="G45375" s="32"/>
      <c r="I45375" s="7"/>
      <c r="J45375" s="7"/>
      <c r="K45375" s="7"/>
      <c r="N45375" s="7"/>
    </row>
    <row r="45376" spans="4:14" s="1" customFormat="1">
      <c r="D45376" s="32"/>
      <c r="G45376" s="32"/>
      <c r="I45376" s="7"/>
      <c r="J45376" s="7"/>
      <c r="K45376" s="7"/>
      <c r="N45376" s="7"/>
    </row>
    <row r="45377" spans="4:14" s="1" customFormat="1">
      <c r="D45377" s="32"/>
      <c r="G45377" s="32"/>
      <c r="I45377" s="7"/>
      <c r="J45377" s="7"/>
      <c r="K45377" s="7"/>
      <c r="N45377" s="7"/>
    </row>
    <row r="45378" spans="4:14" s="1" customFormat="1">
      <c r="D45378" s="32"/>
      <c r="G45378" s="32"/>
      <c r="I45378" s="7"/>
      <c r="J45378" s="7"/>
      <c r="K45378" s="7"/>
      <c r="N45378" s="7"/>
    </row>
    <row r="45379" spans="4:14" s="1" customFormat="1">
      <c r="D45379" s="32"/>
      <c r="G45379" s="32"/>
      <c r="I45379" s="7"/>
      <c r="J45379" s="7"/>
      <c r="K45379" s="7"/>
      <c r="N45379" s="7"/>
    </row>
    <row r="45380" spans="4:14" s="1" customFormat="1">
      <c r="D45380" s="32"/>
      <c r="G45380" s="32"/>
      <c r="I45380" s="7"/>
      <c r="J45380" s="7"/>
      <c r="K45380" s="7"/>
      <c r="N45380" s="7"/>
    </row>
    <row r="45381" spans="4:14" s="1" customFormat="1">
      <c r="D45381" s="32"/>
      <c r="G45381" s="32"/>
      <c r="I45381" s="7"/>
      <c r="J45381" s="7"/>
      <c r="K45381" s="7"/>
      <c r="N45381" s="7"/>
    </row>
    <row r="45382" spans="4:14" s="1" customFormat="1">
      <c r="D45382" s="32"/>
      <c r="G45382" s="32"/>
      <c r="I45382" s="7"/>
      <c r="J45382" s="7"/>
      <c r="K45382" s="7"/>
      <c r="N45382" s="7"/>
    </row>
    <row r="45383" spans="4:14" s="1" customFormat="1">
      <c r="D45383" s="32"/>
      <c r="G45383" s="32"/>
      <c r="I45383" s="7"/>
      <c r="J45383" s="7"/>
      <c r="K45383" s="7"/>
      <c r="N45383" s="7"/>
    </row>
    <row r="45384" spans="4:14" s="1" customFormat="1">
      <c r="D45384" s="32"/>
      <c r="G45384" s="32"/>
      <c r="I45384" s="7"/>
      <c r="J45384" s="7"/>
      <c r="K45384" s="7"/>
      <c r="N45384" s="7"/>
    </row>
    <row r="45385" spans="4:14" s="1" customFormat="1">
      <c r="D45385" s="32"/>
      <c r="G45385" s="32"/>
      <c r="I45385" s="7"/>
      <c r="J45385" s="7"/>
      <c r="K45385" s="7"/>
      <c r="N45385" s="7"/>
    </row>
    <row r="45386" spans="4:14" s="1" customFormat="1">
      <c r="D45386" s="32"/>
      <c r="G45386" s="32"/>
      <c r="I45386" s="7"/>
      <c r="J45386" s="7"/>
      <c r="K45386" s="7"/>
      <c r="N45386" s="7"/>
    </row>
    <row r="45387" spans="4:14" s="1" customFormat="1">
      <c r="D45387" s="32"/>
      <c r="G45387" s="32"/>
      <c r="I45387" s="7"/>
      <c r="J45387" s="7"/>
      <c r="K45387" s="7"/>
      <c r="N45387" s="7"/>
    </row>
    <row r="45388" spans="4:14" s="1" customFormat="1">
      <c r="D45388" s="32"/>
      <c r="G45388" s="32"/>
      <c r="I45388" s="7"/>
      <c r="J45388" s="7"/>
      <c r="K45388" s="7"/>
      <c r="N45388" s="7"/>
    </row>
    <row r="45389" spans="4:14" s="1" customFormat="1">
      <c r="D45389" s="32"/>
      <c r="G45389" s="32"/>
      <c r="I45389" s="7"/>
      <c r="J45389" s="7"/>
      <c r="K45389" s="7"/>
      <c r="N45389" s="7"/>
    </row>
    <row r="45390" spans="4:14" s="1" customFormat="1">
      <c r="D45390" s="32"/>
      <c r="G45390" s="32"/>
      <c r="I45390" s="7"/>
      <c r="J45390" s="7"/>
      <c r="K45390" s="7"/>
      <c r="N45390" s="7"/>
    </row>
    <row r="45391" spans="4:14" s="1" customFormat="1">
      <c r="D45391" s="32"/>
      <c r="G45391" s="32"/>
      <c r="I45391" s="7"/>
      <c r="J45391" s="7"/>
      <c r="K45391" s="7"/>
      <c r="N45391" s="7"/>
    </row>
    <row r="45392" spans="4:14" s="1" customFormat="1">
      <c r="D45392" s="32"/>
      <c r="G45392" s="32"/>
      <c r="I45392" s="7"/>
      <c r="J45392" s="7"/>
      <c r="K45392" s="7"/>
      <c r="N45392" s="7"/>
    </row>
    <row r="45393" spans="4:14" s="1" customFormat="1">
      <c r="D45393" s="32"/>
      <c r="G45393" s="32"/>
      <c r="I45393" s="7"/>
      <c r="J45393" s="7"/>
      <c r="K45393" s="7"/>
      <c r="N45393" s="7"/>
    </row>
    <row r="45394" spans="4:14" s="1" customFormat="1">
      <c r="D45394" s="32"/>
      <c r="G45394" s="32"/>
      <c r="I45394" s="7"/>
      <c r="J45394" s="7"/>
      <c r="K45394" s="7"/>
      <c r="N45394" s="7"/>
    </row>
    <row r="45395" spans="4:14" s="1" customFormat="1">
      <c r="D45395" s="32"/>
      <c r="G45395" s="32"/>
      <c r="I45395" s="7"/>
      <c r="J45395" s="7"/>
      <c r="K45395" s="7"/>
      <c r="N45395" s="7"/>
    </row>
    <row r="45396" spans="4:14" s="1" customFormat="1">
      <c r="D45396" s="32"/>
      <c r="G45396" s="32"/>
      <c r="I45396" s="7"/>
      <c r="J45396" s="7"/>
      <c r="K45396" s="7"/>
      <c r="N45396" s="7"/>
    </row>
    <row r="45397" spans="4:14" s="1" customFormat="1">
      <c r="D45397" s="32"/>
      <c r="G45397" s="32"/>
      <c r="I45397" s="7"/>
      <c r="J45397" s="7"/>
      <c r="K45397" s="7"/>
      <c r="N45397" s="7"/>
    </row>
    <row r="45398" spans="4:14" s="1" customFormat="1">
      <c r="D45398" s="32"/>
      <c r="G45398" s="32"/>
      <c r="I45398" s="7"/>
      <c r="J45398" s="7"/>
      <c r="K45398" s="7"/>
      <c r="N45398" s="7"/>
    </row>
    <row r="45399" spans="4:14" s="1" customFormat="1">
      <c r="D45399" s="32"/>
      <c r="G45399" s="32"/>
      <c r="I45399" s="7"/>
      <c r="J45399" s="7"/>
      <c r="K45399" s="7"/>
      <c r="N45399" s="7"/>
    </row>
    <row r="45400" spans="4:14" s="1" customFormat="1">
      <c r="D45400" s="32"/>
      <c r="G45400" s="32"/>
      <c r="I45400" s="7"/>
      <c r="J45400" s="7"/>
      <c r="K45400" s="7"/>
      <c r="N45400" s="7"/>
    </row>
    <row r="45401" spans="4:14" s="1" customFormat="1">
      <c r="D45401" s="32"/>
      <c r="G45401" s="32"/>
      <c r="I45401" s="7"/>
      <c r="J45401" s="7"/>
      <c r="K45401" s="7"/>
      <c r="N45401" s="7"/>
    </row>
    <row r="45402" spans="4:14" s="1" customFormat="1">
      <c r="D45402" s="32"/>
      <c r="G45402" s="32"/>
      <c r="I45402" s="7"/>
      <c r="J45402" s="7"/>
      <c r="K45402" s="7"/>
      <c r="N45402" s="7"/>
    </row>
    <row r="45403" spans="4:14" s="1" customFormat="1">
      <c r="D45403" s="32"/>
      <c r="G45403" s="32"/>
      <c r="I45403" s="7"/>
      <c r="J45403" s="7"/>
      <c r="K45403" s="7"/>
      <c r="N45403" s="7"/>
    </row>
    <row r="45404" spans="4:14" s="1" customFormat="1">
      <c r="D45404" s="32"/>
      <c r="G45404" s="32"/>
      <c r="I45404" s="7"/>
      <c r="J45404" s="7"/>
      <c r="K45404" s="7"/>
      <c r="N45404" s="7"/>
    </row>
    <row r="45405" spans="4:14" s="1" customFormat="1">
      <c r="D45405" s="32"/>
      <c r="G45405" s="32"/>
      <c r="I45405" s="7"/>
      <c r="J45405" s="7"/>
      <c r="K45405" s="7"/>
      <c r="N45405" s="7"/>
    </row>
    <row r="45406" spans="4:14" s="1" customFormat="1">
      <c r="D45406" s="32"/>
      <c r="G45406" s="32"/>
      <c r="I45406" s="7"/>
      <c r="J45406" s="7"/>
      <c r="K45406" s="7"/>
      <c r="N45406" s="7"/>
    </row>
    <row r="45407" spans="4:14" s="1" customFormat="1">
      <c r="D45407" s="32"/>
      <c r="G45407" s="32"/>
      <c r="I45407" s="7"/>
      <c r="J45407" s="7"/>
      <c r="K45407" s="7"/>
      <c r="N45407" s="7"/>
    </row>
    <row r="45408" spans="4:14" s="1" customFormat="1">
      <c r="D45408" s="32"/>
      <c r="G45408" s="32"/>
      <c r="I45408" s="7"/>
      <c r="J45408" s="7"/>
      <c r="K45408" s="7"/>
      <c r="N45408" s="7"/>
    </row>
    <row r="45409" spans="4:14" s="1" customFormat="1">
      <c r="D45409" s="32"/>
      <c r="G45409" s="32"/>
      <c r="I45409" s="7"/>
      <c r="J45409" s="7"/>
      <c r="K45409" s="7"/>
      <c r="N45409" s="7"/>
    </row>
    <row r="45410" spans="4:14" s="1" customFormat="1">
      <c r="D45410" s="32"/>
      <c r="G45410" s="32"/>
      <c r="I45410" s="7"/>
      <c r="J45410" s="7"/>
      <c r="K45410" s="7"/>
      <c r="N45410" s="7"/>
    </row>
    <row r="45411" spans="4:14" s="1" customFormat="1">
      <c r="D45411" s="32"/>
      <c r="G45411" s="32"/>
      <c r="I45411" s="7"/>
      <c r="J45411" s="7"/>
      <c r="K45411" s="7"/>
      <c r="N45411" s="7"/>
    </row>
    <row r="45412" spans="4:14" s="1" customFormat="1">
      <c r="D45412" s="32"/>
      <c r="G45412" s="32"/>
      <c r="I45412" s="7"/>
      <c r="J45412" s="7"/>
      <c r="K45412" s="7"/>
      <c r="N45412" s="7"/>
    </row>
    <row r="45413" spans="4:14" s="1" customFormat="1">
      <c r="D45413" s="32"/>
      <c r="G45413" s="32"/>
      <c r="I45413" s="7"/>
      <c r="J45413" s="7"/>
      <c r="K45413" s="7"/>
      <c r="N45413" s="7"/>
    </row>
    <row r="45414" spans="4:14" s="1" customFormat="1">
      <c r="D45414" s="32"/>
      <c r="G45414" s="32"/>
      <c r="I45414" s="7"/>
      <c r="J45414" s="7"/>
      <c r="K45414" s="7"/>
      <c r="N45414" s="7"/>
    </row>
    <row r="45415" spans="4:14" s="1" customFormat="1">
      <c r="D45415" s="32"/>
      <c r="G45415" s="32"/>
      <c r="I45415" s="7"/>
      <c r="J45415" s="7"/>
      <c r="K45415" s="7"/>
      <c r="N45415" s="7"/>
    </row>
    <row r="45416" spans="4:14" s="1" customFormat="1">
      <c r="D45416" s="32"/>
      <c r="G45416" s="32"/>
      <c r="I45416" s="7"/>
      <c r="J45416" s="7"/>
      <c r="K45416" s="7"/>
      <c r="N45416" s="7"/>
    </row>
    <row r="45417" spans="4:14" s="1" customFormat="1">
      <c r="D45417" s="32"/>
      <c r="G45417" s="32"/>
      <c r="I45417" s="7"/>
      <c r="J45417" s="7"/>
      <c r="K45417" s="7"/>
      <c r="N45417" s="7"/>
    </row>
    <row r="45418" spans="4:14" s="1" customFormat="1">
      <c r="D45418" s="32"/>
      <c r="G45418" s="32"/>
      <c r="I45418" s="7"/>
      <c r="J45418" s="7"/>
      <c r="K45418" s="7"/>
      <c r="N45418" s="7"/>
    </row>
    <row r="45419" spans="4:14" s="1" customFormat="1">
      <c r="D45419" s="32"/>
      <c r="G45419" s="32"/>
      <c r="I45419" s="7"/>
      <c r="J45419" s="7"/>
      <c r="K45419" s="7"/>
      <c r="N45419" s="7"/>
    </row>
    <row r="45420" spans="4:14" s="1" customFormat="1">
      <c r="D45420" s="32"/>
      <c r="G45420" s="32"/>
      <c r="I45420" s="7"/>
      <c r="J45420" s="7"/>
      <c r="K45420" s="7"/>
      <c r="N45420" s="7"/>
    </row>
    <row r="45421" spans="4:14" s="1" customFormat="1">
      <c r="D45421" s="32"/>
      <c r="G45421" s="32"/>
      <c r="I45421" s="7"/>
      <c r="J45421" s="7"/>
      <c r="K45421" s="7"/>
      <c r="N45421" s="7"/>
    </row>
    <row r="45422" spans="4:14" s="1" customFormat="1">
      <c r="D45422" s="32"/>
      <c r="G45422" s="32"/>
      <c r="I45422" s="7"/>
      <c r="J45422" s="7"/>
      <c r="K45422" s="7"/>
      <c r="N45422" s="7"/>
    </row>
    <row r="45423" spans="4:14" s="1" customFormat="1">
      <c r="D45423" s="32"/>
      <c r="G45423" s="32"/>
      <c r="I45423" s="7"/>
      <c r="J45423" s="7"/>
      <c r="K45423" s="7"/>
      <c r="N45423" s="7"/>
    </row>
    <row r="45424" spans="4:14" s="1" customFormat="1">
      <c r="D45424" s="32"/>
      <c r="G45424" s="32"/>
      <c r="I45424" s="7"/>
      <c r="J45424" s="7"/>
      <c r="K45424" s="7"/>
      <c r="N45424" s="7"/>
    </row>
    <row r="45425" spans="4:14" s="1" customFormat="1">
      <c r="D45425" s="32"/>
      <c r="G45425" s="32"/>
      <c r="I45425" s="7"/>
      <c r="J45425" s="7"/>
      <c r="K45425" s="7"/>
      <c r="N45425" s="7"/>
    </row>
    <row r="45426" spans="4:14" s="1" customFormat="1">
      <c r="D45426" s="32"/>
      <c r="G45426" s="32"/>
      <c r="I45426" s="7"/>
      <c r="J45426" s="7"/>
      <c r="K45426" s="7"/>
      <c r="N45426" s="7"/>
    </row>
    <row r="45427" spans="4:14" s="1" customFormat="1">
      <c r="D45427" s="32"/>
      <c r="G45427" s="32"/>
      <c r="I45427" s="7"/>
      <c r="J45427" s="7"/>
      <c r="K45427" s="7"/>
      <c r="N45427" s="7"/>
    </row>
    <row r="45428" spans="4:14" s="1" customFormat="1">
      <c r="D45428" s="32"/>
      <c r="G45428" s="32"/>
      <c r="I45428" s="7"/>
      <c r="J45428" s="7"/>
      <c r="K45428" s="7"/>
      <c r="N45428" s="7"/>
    </row>
    <row r="45429" spans="4:14" s="1" customFormat="1">
      <c r="D45429" s="32"/>
      <c r="G45429" s="32"/>
      <c r="I45429" s="7"/>
      <c r="J45429" s="7"/>
      <c r="K45429" s="7"/>
      <c r="N45429" s="7"/>
    </row>
    <row r="45430" spans="4:14" s="1" customFormat="1">
      <c r="D45430" s="32"/>
      <c r="G45430" s="32"/>
      <c r="I45430" s="7"/>
      <c r="J45430" s="7"/>
      <c r="K45430" s="7"/>
      <c r="N45430" s="7"/>
    </row>
    <row r="45431" spans="4:14" s="1" customFormat="1">
      <c r="D45431" s="32"/>
      <c r="G45431" s="32"/>
      <c r="I45431" s="7"/>
      <c r="J45431" s="7"/>
      <c r="K45431" s="7"/>
      <c r="N45431" s="7"/>
    </row>
    <row r="45432" spans="4:14" s="1" customFormat="1">
      <c r="D45432" s="32"/>
      <c r="G45432" s="32"/>
      <c r="I45432" s="7"/>
      <c r="J45432" s="7"/>
      <c r="K45432" s="7"/>
      <c r="N45432" s="7"/>
    </row>
    <row r="45433" spans="4:14" s="1" customFormat="1">
      <c r="D45433" s="32"/>
      <c r="G45433" s="32"/>
      <c r="I45433" s="7"/>
      <c r="J45433" s="7"/>
      <c r="K45433" s="7"/>
      <c r="N45433" s="7"/>
    </row>
    <row r="45434" spans="4:14" s="1" customFormat="1">
      <c r="D45434" s="32"/>
      <c r="G45434" s="32"/>
      <c r="I45434" s="7"/>
      <c r="J45434" s="7"/>
      <c r="K45434" s="7"/>
      <c r="N45434" s="7"/>
    </row>
    <row r="45435" spans="4:14" s="1" customFormat="1">
      <c r="D45435" s="32"/>
      <c r="G45435" s="32"/>
      <c r="I45435" s="7"/>
      <c r="J45435" s="7"/>
      <c r="K45435" s="7"/>
      <c r="N45435" s="7"/>
    </row>
    <row r="45436" spans="4:14" s="1" customFormat="1">
      <c r="D45436" s="32"/>
      <c r="G45436" s="32"/>
      <c r="I45436" s="7"/>
      <c r="J45436" s="7"/>
      <c r="K45436" s="7"/>
      <c r="N45436" s="7"/>
    </row>
    <row r="45437" spans="4:14" s="1" customFormat="1">
      <c r="D45437" s="32"/>
      <c r="G45437" s="32"/>
      <c r="I45437" s="7"/>
      <c r="J45437" s="7"/>
      <c r="K45437" s="7"/>
      <c r="N45437" s="7"/>
    </row>
    <row r="45438" spans="4:14" s="1" customFormat="1">
      <c r="D45438" s="32"/>
      <c r="G45438" s="32"/>
      <c r="I45438" s="7"/>
      <c r="J45438" s="7"/>
      <c r="K45438" s="7"/>
      <c r="N45438" s="7"/>
    </row>
    <row r="45439" spans="4:14" s="1" customFormat="1">
      <c r="D45439" s="32"/>
      <c r="G45439" s="32"/>
      <c r="I45439" s="7"/>
      <c r="J45439" s="7"/>
      <c r="K45439" s="7"/>
      <c r="N45439" s="7"/>
    </row>
    <row r="45440" spans="4:14" s="1" customFormat="1">
      <c r="D45440" s="32"/>
      <c r="G45440" s="32"/>
      <c r="I45440" s="7"/>
      <c r="J45440" s="7"/>
      <c r="K45440" s="7"/>
      <c r="N45440" s="7"/>
    </row>
    <row r="45441" spans="4:14" s="1" customFormat="1">
      <c r="D45441" s="32"/>
      <c r="G45441" s="32"/>
      <c r="I45441" s="7"/>
      <c r="J45441" s="7"/>
      <c r="K45441" s="7"/>
      <c r="N45441" s="7"/>
    </row>
    <row r="45442" spans="4:14" s="1" customFormat="1">
      <c r="D45442" s="32"/>
      <c r="G45442" s="32"/>
      <c r="I45442" s="7"/>
      <c r="J45442" s="7"/>
      <c r="K45442" s="7"/>
      <c r="N45442" s="7"/>
    </row>
    <row r="45443" spans="4:14" s="1" customFormat="1">
      <c r="D45443" s="32"/>
      <c r="G45443" s="32"/>
      <c r="I45443" s="7"/>
      <c r="J45443" s="7"/>
      <c r="K45443" s="7"/>
      <c r="N45443" s="7"/>
    </row>
    <row r="45444" spans="4:14" s="1" customFormat="1">
      <c r="D45444" s="32"/>
      <c r="G45444" s="32"/>
      <c r="I45444" s="7"/>
      <c r="J45444" s="7"/>
      <c r="K45444" s="7"/>
      <c r="N45444" s="7"/>
    </row>
    <row r="45445" spans="4:14" s="1" customFormat="1">
      <c r="D45445" s="32"/>
      <c r="G45445" s="32"/>
      <c r="I45445" s="7"/>
      <c r="J45445" s="7"/>
      <c r="K45445" s="7"/>
      <c r="N45445" s="7"/>
    </row>
    <row r="45446" spans="4:14" s="1" customFormat="1">
      <c r="D45446" s="32"/>
      <c r="G45446" s="32"/>
      <c r="I45446" s="7"/>
      <c r="J45446" s="7"/>
      <c r="K45446" s="7"/>
      <c r="N45446" s="7"/>
    </row>
    <row r="45447" spans="4:14" s="1" customFormat="1">
      <c r="D45447" s="32"/>
      <c r="G45447" s="32"/>
      <c r="I45447" s="7"/>
      <c r="J45447" s="7"/>
      <c r="K45447" s="7"/>
      <c r="N45447" s="7"/>
    </row>
    <row r="45448" spans="4:14" s="1" customFormat="1">
      <c r="D45448" s="32"/>
      <c r="G45448" s="32"/>
      <c r="I45448" s="7"/>
      <c r="J45448" s="7"/>
      <c r="K45448" s="7"/>
      <c r="N45448" s="7"/>
    </row>
    <row r="45449" spans="4:14" s="1" customFormat="1">
      <c r="D45449" s="32"/>
      <c r="G45449" s="32"/>
      <c r="I45449" s="7"/>
      <c r="J45449" s="7"/>
      <c r="K45449" s="7"/>
      <c r="N45449" s="7"/>
    </row>
    <row r="45450" spans="4:14" s="1" customFormat="1">
      <c r="D45450" s="32"/>
      <c r="G45450" s="32"/>
      <c r="I45450" s="7"/>
      <c r="J45450" s="7"/>
      <c r="K45450" s="7"/>
      <c r="N45450" s="7"/>
    </row>
    <row r="45451" spans="4:14" s="1" customFormat="1">
      <c r="D45451" s="32"/>
      <c r="G45451" s="32"/>
      <c r="I45451" s="7"/>
      <c r="J45451" s="7"/>
      <c r="K45451" s="7"/>
      <c r="N45451" s="7"/>
    </row>
    <row r="45452" spans="4:14" s="1" customFormat="1">
      <c r="D45452" s="32"/>
      <c r="G45452" s="32"/>
      <c r="I45452" s="7"/>
      <c r="J45452" s="7"/>
      <c r="K45452" s="7"/>
      <c r="N45452" s="7"/>
    </row>
    <row r="45453" spans="4:14" s="1" customFormat="1">
      <c r="D45453" s="32"/>
      <c r="G45453" s="32"/>
      <c r="I45453" s="7"/>
      <c r="J45453" s="7"/>
      <c r="K45453" s="7"/>
      <c r="N45453" s="7"/>
    </row>
    <row r="45454" spans="4:14" s="1" customFormat="1">
      <c r="D45454" s="32"/>
      <c r="G45454" s="32"/>
      <c r="I45454" s="7"/>
      <c r="J45454" s="7"/>
      <c r="K45454" s="7"/>
      <c r="N45454" s="7"/>
    </row>
    <row r="45455" spans="4:14" s="1" customFormat="1">
      <c r="D45455" s="32"/>
      <c r="G45455" s="32"/>
      <c r="I45455" s="7"/>
      <c r="J45455" s="7"/>
      <c r="K45455" s="7"/>
      <c r="N45455" s="7"/>
    </row>
    <row r="45456" spans="4:14" s="1" customFormat="1">
      <c r="D45456" s="32"/>
      <c r="G45456" s="32"/>
      <c r="I45456" s="7"/>
      <c r="J45456" s="7"/>
      <c r="K45456" s="7"/>
      <c r="N45456" s="7"/>
    </row>
    <row r="45457" spans="4:14" s="1" customFormat="1">
      <c r="D45457" s="32"/>
      <c r="G45457" s="32"/>
      <c r="I45457" s="7"/>
      <c r="J45457" s="7"/>
      <c r="K45457" s="7"/>
      <c r="N45457" s="7"/>
    </row>
    <row r="45458" spans="4:14" s="1" customFormat="1">
      <c r="D45458" s="32"/>
      <c r="G45458" s="32"/>
      <c r="I45458" s="7"/>
      <c r="J45458" s="7"/>
      <c r="K45458" s="7"/>
      <c r="N45458" s="7"/>
    </row>
    <row r="45459" spans="4:14" s="1" customFormat="1">
      <c r="D45459" s="32"/>
      <c r="G45459" s="32"/>
      <c r="I45459" s="7"/>
      <c r="J45459" s="7"/>
      <c r="K45459" s="7"/>
      <c r="N45459" s="7"/>
    </row>
    <row r="45460" spans="4:14" s="1" customFormat="1">
      <c r="D45460" s="32"/>
      <c r="G45460" s="32"/>
      <c r="I45460" s="7"/>
      <c r="J45460" s="7"/>
      <c r="K45460" s="7"/>
      <c r="N45460" s="7"/>
    </row>
    <row r="45461" spans="4:14" s="1" customFormat="1">
      <c r="D45461" s="32"/>
      <c r="G45461" s="32"/>
      <c r="I45461" s="7"/>
      <c r="J45461" s="7"/>
      <c r="K45461" s="7"/>
      <c r="N45461" s="7"/>
    </row>
    <row r="45462" spans="4:14" s="1" customFormat="1">
      <c r="D45462" s="32"/>
      <c r="G45462" s="32"/>
      <c r="I45462" s="7"/>
      <c r="J45462" s="7"/>
      <c r="K45462" s="7"/>
      <c r="N45462" s="7"/>
    </row>
    <row r="45463" spans="4:14" s="1" customFormat="1">
      <c r="D45463" s="32"/>
      <c r="G45463" s="32"/>
      <c r="I45463" s="7"/>
      <c r="J45463" s="7"/>
      <c r="K45463" s="7"/>
      <c r="N45463" s="7"/>
    </row>
    <row r="45464" spans="4:14" s="1" customFormat="1">
      <c r="D45464" s="32"/>
      <c r="G45464" s="32"/>
      <c r="I45464" s="7"/>
      <c r="J45464" s="7"/>
      <c r="K45464" s="7"/>
      <c r="N45464" s="7"/>
    </row>
    <row r="45465" spans="4:14" s="1" customFormat="1">
      <c r="D45465" s="32"/>
      <c r="G45465" s="32"/>
      <c r="I45465" s="7"/>
      <c r="J45465" s="7"/>
      <c r="K45465" s="7"/>
      <c r="N45465" s="7"/>
    </row>
    <row r="45466" spans="4:14" s="1" customFormat="1">
      <c r="D45466" s="32"/>
      <c r="G45466" s="32"/>
      <c r="I45466" s="7"/>
      <c r="J45466" s="7"/>
      <c r="K45466" s="7"/>
      <c r="N45466" s="7"/>
    </row>
    <row r="45467" spans="4:14" s="1" customFormat="1">
      <c r="D45467" s="32"/>
      <c r="G45467" s="32"/>
      <c r="I45467" s="7"/>
      <c r="J45467" s="7"/>
      <c r="K45467" s="7"/>
      <c r="N45467" s="7"/>
    </row>
    <row r="45468" spans="4:14" s="1" customFormat="1">
      <c r="D45468" s="32"/>
      <c r="G45468" s="32"/>
      <c r="I45468" s="7"/>
      <c r="J45468" s="7"/>
      <c r="K45468" s="7"/>
      <c r="N45468" s="7"/>
    </row>
    <row r="45469" spans="4:14" s="1" customFormat="1">
      <c r="D45469" s="32"/>
      <c r="G45469" s="32"/>
      <c r="I45469" s="7"/>
      <c r="J45469" s="7"/>
      <c r="K45469" s="7"/>
      <c r="N45469" s="7"/>
    </row>
    <row r="45470" spans="4:14" s="1" customFormat="1">
      <c r="D45470" s="32"/>
      <c r="G45470" s="32"/>
      <c r="I45470" s="7"/>
      <c r="J45470" s="7"/>
      <c r="K45470" s="7"/>
      <c r="N45470" s="7"/>
    </row>
    <row r="45471" spans="4:14" s="1" customFormat="1">
      <c r="D45471" s="32"/>
      <c r="G45471" s="32"/>
      <c r="I45471" s="7"/>
      <c r="J45471" s="7"/>
      <c r="K45471" s="7"/>
      <c r="N45471" s="7"/>
    </row>
    <row r="45472" spans="4:14" s="1" customFormat="1">
      <c r="D45472" s="32"/>
      <c r="G45472" s="32"/>
      <c r="I45472" s="7"/>
      <c r="J45472" s="7"/>
      <c r="K45472" s="7"/>
      <c r="N45472" s="7"/>
    </row>
    <row r="45473" spans="4:14" s="1" customFormat="1">
      <c r="D45473" s="32"/>
      <c r="G45473" s="32"/>
      <c r="I45473" s="7"/>
      <c r="J45473" s="7"/>
      <c r="K45473" s="7"/>
      <c r="N45473" s="7"/>
    </row>
    <row r="45474" spans="4:14" s="1" customFormat="1">
      <c r="D45474" s="32"/>
      <c r="G45474" s="32"/>
      <c r="I45474" s="7"/>
      <c r="J45474" s="7"/>
      <c r="K45474" s="7"/>
      <c r="N45474" s="7"/>
    </row>
    <row r="45475" spans="4:14" s="1" customFormat="1">
      <c r="D45475" s="32"/>
      <c r="G45475" s="32"/>
      <c r="I45475" s="7"/>
      <c r="J45475" s="7"/>
      <c r="K45475" s="7"/>
      <c r="N45475" s="7"/>
    </row>
    <row r="45476" spans="4:14" s="1" customFormat="1">
      <c r="D45476" s="32"/>
      <c r="G45476" s="32"/>
      <c r="I45476" s="7"/>
      <c r="J45476" s="7"/>
      <c r="K45476" s="7"/>
      <c r="N45476" s="7"/>
    </row>
    <row r="45477" spans="4:14" s="1" customFormat="1">
      <c r="D45477" s="32"/>
      <c r="G45477" s="32"/>
      <c r="I45477" s="7"/>
      <c r="J45477" s="7"/>
      <c r="K45477" s="7"/>
      <c r="N45477" s="7"/>
    </row>
    <row r="45478" spans="4:14" s="1" customFormat="1">
      <c r="D45478" s="32"/>
      <c r="G45478" s="32"/>
      <c r="I45478" s="7"/>
      <c r="J45478" s="7"/>
      <c r="K45478" s="7"/>
      <c r="N45478" s="7"/>
    </row>
    <row r="45479" spans="4:14" s="1" customFormat="1">
      <c r="D45479" s="32"/>
      <c r="G45479" s="32"/>
      <c r="I45479" s="7"/>
      <c r="J45479" s="7"/>
      <c r="K45479" s="7"/>
      <c r="N45479" s="7"/>
    </row>
    <row r="45480" spans="4:14" s="1" customFormat="1">
      <c r="D45480" s="32"/>
      <c r="G45480" s="32"/>
      <c r="I45480" s="7"/>
      <c r="J45480" s="7"/>
      <c r="K45480" s="7"/>
      <c r="N45480" s="7"/>
    </row>
    <row r="45481" spans="4:14" s="1" customFormat="1">
      <c r="D45481" s="32"/>
      <c r="G45481" s="32"/>
      <c r="I45481" s="7"/>
      <c r="J45481" s="7"/>
      <c r="K45481" s="7"/>
      <c r="N45481" s="7"/>
    </row>
    <row r="45482" spans="4:14" s="1" customFormat="1">
      <c r="D45482" s="32"/>
      <c r="G45482" s="32"/>
      <c r="I45482" s="7"/>
      <c r="J45482" s="7"/>
      <c r="K45482" s="7"/>
      <c r="N45482" s="7"/>
    </row>
    <row r="45483" spans="4:14" s="1" customFormat="1">
      <c r="D45483" s="32"/>
      <c r="G45483" s="32"/>
      <c r="I45483" s="7"/>
      <c r="J45483" s="7"/>
      <c r="K45483" s="7"/>
      <c r="N45483" s="7"/>
    </row>
    <row r="45484" spans="4:14" s="1" customFormat="1">
      <c r="D45484" s="32"/>
      <c r="G45484" s="32"/>
      <c r="I45484" s="7"/>
      <c r="J45484" s="7"/>
      <c r="K45484" s="7"/>
      <c r="N45484" s="7"/>
    </row>
    <row r="45485" spans="4:14" s="1" customFormat="1">
      <c r="D45485" s="32"/>
      <c r="G45485" s="32"/>
      <c r="I45485" s="7"/>
      <c r="J45485" s="7"/>
      <c r="K45485" s="7"/>
      <c r="N45485" s="7"/>
    </row>
    <row r="45486" spans="4:14" s="1" customFormat="1">
      <c r="D45486" s="32"/>
      <c r="G45486" s="32"/>
      <c r="I45486" s="7"/>
      <c r="J45486" s="7"/>
      <c r="K45486" s="7"/>
      <c r="N45486" s="7"/>
    </row>
    <row r="45487" spans="4:14" s="1" customFormat="1">
      <c r="D45487" s="32"/>
      <c r="G45487" s="32"/>
      <c r="I45487" s="7"/>
      <c r="J45487" s="7"/>
      <c r="K45487" s="7"/>
      <c r="N45487" s="7"/>
    </row>
    <row r="45488" spans="4:14" s="1" customFormat="1">
      <c r="D45488" s="32"/>
      <c r="G45488" s="32"/>
      <c r="I45488" s="7"/>
      <c r="J45488" s="7"/>
      <c r="K45488" s="7"/>
      <c r="N45488" s="7"/>
    </row>
    <row r="45489" spans="4:14" s="1" customFormat="1">
      <c r="D45489" s="32"/>
      <c r="G45489" s="32"/>
      <c r="I45489" s="7"/>
      <c r="J45489" s="7"/>
      <c r="K45489" s="7"/>
      <c r="N45489" s="7"/>
    </row>
    <row r="45490" spans="4:14" s="1" customFormat="1">
      <c r="D45490" s="32"/>
      <c r="G45490" s="32"/>
      <c r="I45490" s="7"/>
      <c r="J45490" s="7"/>
      <c r="K45490" s="7"/>
      <c r="N45490" s="7"/>
    </row>
    <row r="45491" spans="4:14" s="1" customFormat="1">
      <c r="D45491" s="32"/>
      <c r="G45491" s="32"/>
      <c r="I45491" s="7"/>
      <c r="J45491" s="7"/>
      <c r="K45491" s="7"/>
      <c r="N45491" s="7"/>
    </row>
    <row r="45492" spans="4:14" s="1" customFormat="1">
      <c r="D45492" s="32"/>
      <c r="G45492" s="32"/>
      <c r="I45492" s="7"/>
      <c r="J45492" s="7"/>
      <c r="K45492" s="7"/>
      <c r="N45492" s="7"/>
    </row>
    <row r="45493" spans="4:14" s="1" customFormat="1">
      <c r="D45493" s="32"/>
      <c r="G45493" s="32"/>
      <c r="I45493" s="7"/>
      <c r="J45493" s="7"/>
      <c r="K45493" s="7"/>
      <c r="N45493" s="7"/>
    </row>
    <row r="45494" spans="4:14" s="1" customFormat="1">
      <c r="D45494" s="32"/>
      <c r="G45494" s="32"/>
      <c r="I45494" s="7"/>
      <c r="J45494" s="7"/>
      <c r="K45494" s="7"/>
      <c r="N45494" s="7"/>
    </row>
    <row r="45495" spans="4:14" s="1" customFormat="1">
      <c r="D45495" s="32"/>
      <c r="G45495" s="32"/>
      <c r="I45495" s="7"/>
      <c r="J45495" s="7"/>
      <c r="K45495" s="7"/>
      <c r="N45495" s="7"/>
    </row>
    <row r="45496" spans="4:14" s="1" customFormat="1">
      <c r="D45496" s="32"/>
      <c r="G45496" s="32"/>
      <c r="I45496" s="7"/>
      <c r="J45496" s="7"/>
      <c r="K45496" s="7"/>
      <c r="N45496" s="7"/>
    </row>
    <row r="45497" spans="4:14" s="1" customFormat="1">
      <c r="D45497" s="32"/>
      <c r="G45497" s="32"/>
      <c r="I45497" s="7"/>
      <c r="J45497" s="7"/>
      <c r="K45497" s="7"/>
      <c r="N45497" s="7"/>
    </row>
    <row r="45498" spans="4:14" s="1" customFormat="1">
      <c r="D45498" s="32"/>
      <c r="G45498" s="32"/>
      <c r="I45498" s="7"/>
      <c r="J45498" s="7"/>
      <c r="K45498" s="7"/>
      <c r="N45498" s="7"/>
    </row>
    <row r="45499" spans="4:14" s="1" customFormat="1">
      <c r="D45499" s="32"/>
      <c r="G45499" s="32"/>
      <c r="I45499" s="7"/>
      <c r="J45499" s="7"/>
      <c r="K45499" s="7"/>
      <c r="N45499" s="7"/>
    </row>
    <row r="45500" spans="4:14" s="1" customFormat="1">
      <c r="D45500" s="32"/>
      <c r="G45500" s="32"/>
      <c r="I45500" s="7"/>
      <c r="J45500" s="7"/>
      <c r="K45500" s="7"/>
      <c r="N45500" s="7"/>
    </row>
    <row r="45501" spans="4:14" s="1" customFormat="1">
      <c r="D45501" s="32"/>
      <c r="G45501" s="32"/>
      <c r="I45501" s="7"/>
      <c r="J45501" s="7"/>
      <c r="K45501" s="7"/>
      <c r="N45501" s="7"/>
    </row>
    <row r="45502" spans="4:14" s="1" customFormat="1">
      <c r="D45502" s="32"/>
      <c r="G45502" s="32"/>
      <c r="I45502" s="7"/>
      <c r="J45502" s="7"/>
      <c r="K45502" s="7"/>
      <c r="N45502" s="7"/>
    </row>
    <row r="45503" spans="4:14" s="1" customFormat="1">
      <c r="D45503" s="32"/>
      <c r="G45503" s="32"/>
      <c r="I45503" s="7"/>
      <c r="J45503" s="7"/>
      <c r="K45503" s="7"/>
      <c r="N45503" s="7"/>
    </row>
    <row r="45504" spans="4:14" s="1" customFormat="1">
      <c r="D45504" s="32"/>
      <c r="G45504" s="32"/>
      <c r="I45504" s="7"/>
      <c r="J45504" s="7"/>
      <c r="K45504" s="7"/>
      <c r="N45504" s="7"/>
    </row>
    <row r="45505" spans="4:14" s="1" customFormat="1">
      <c r="D45505" s="32"/>
      <c r="G45505" s="32"/>
      <c r="I45505" s="7"/>
      <c r="J45505" s="7"/>
      <c r="K45505" s="7"/>
      <c r="N45505" s="7"/>
    </row>
    <row r="45506" spans="4:14" s="1" customFormat="1">
      <c r="D45506" s="32"/>
      <c r="G45506" s="32"/>
      <c r="I45506" s="7"/>
      <c r="J45506" s="7"/>
      <c r="K45506" s="7"/>
      <c r="N45506" s="7"/>
    </row>
    <row r="45507" spans="4:14" s="1" customFormat="1">
      <c r="D45507" s="32"/>
      <c r="G45507" s="32"/>
      <c r="I45507" s="7"/>
      <c r="J45507" s="7"/>
      <c r="K45507" s="7"/>
      <c r="N45507" s="7"/>
    </row>
    <row r="45508" spans="4:14" s="1" customFormat="1">
      <c r="D45508" s="32"/>
      <c r="G45508" s="32"/>
      <c r="I45508" s="7"/>
      <c r="J45508" s="7"/>
      <c r="K45508" s="7"/>
      <c r="N45508" s="7"/>
    </row>
    <row r="45509" spans="4:14" s="1" customFormat="1">
      <c r="D45509" s="32"/>
      <c r="G45509" s="32"/>
      <c r="I45509" s="7"/>
      <c r="J45509" s="7"/>
      <c r="K45509" s="7"/>
      <c r="N45509" s="7"/>
    </row>
    <row r="45510" spans="4:14" s="1" customFormat="1">
      <c r="D45510" s="32"/>
      <c r="G45510" s="32"/>
      <c r="I45510" s="7"/>
      <c r="J45510" s="7"/>
      <c r="K45510" s="7"/>
      <c r="N45510" s="7"/>
    </row>
    <row r="45511" spans="4:14" s="1" customFormat="1">
      <c r="D45511" s="32"/>
      <c r="G45511" s="32"/>
      <c r="I45511" s="7"/>
      <c r="J45511" s="7"/>
      <c r="K45511" s="7"/>
      <c r="N45511" s="7"/>
    </row>
    <row r="45512" spans="4:14" s="1" customFormat="1">
      <c r="D45512" s="32"/>
      <c r="G45512" s="32"/>
      <c r="I45512" s="7"/>
      <c r="J45512" s="7"/>
      <c r="K45512" s="7"/>
      <c r="N45512" s="7"/>
    </row>
    <row r="45513" spans="4:14" s="1" customFormat="1">
      <c r="D45513" s="32"/>
      <c r="G45513" s="32"/>
      <c r="I45513" s="7"/>
      <c r="J45513" s="7"/>
      <c r="K45513" s="7"/>
      <c r="N45513" s="7"/>
    </row>
    <row r="45514" spans="4:14" s="1" customFormat="1">
      <c r="D45514" s="32"/>
      <c r="G45514" s="32"/>
      <c r="I45514" s="7"/>
      <c r="J45514" s="7"/>
      <c r="K45514" s="7"/>
      <c r="N45514" s="7"/>
    </row>
    <row r="45515" spans="4:14" s="1" customFormat="1">
      <c r="D45515" s="32"/>
      <c r="G45515" s="32"/>
      <c r="I45515" s="7"/>
      <c r="J45515" s="7"/>
      <c r="K45515" s="7"/>
      <c r="N45515" s="7"/>
    </row>
    <row r="45516" spans="4:14" s="1" customFormat="1">
      <c r="D45516" s="32"/>
      <c r="G45516" s="32"/>
      <c r="I45516" s="7"/>
      <c r="J45516" s="7"/>
      <c r="K45516" s="7"/>
      <c r="N45516" s="7"/>
    </row>
    <row r="45517" spans="4:14" s="1" customFormat="1">
      <c r="D45517" s="32"/>
      <c r="G45517" s="32"/>
      <c r="I45517" s="7"/>
      <c r="J45517" s="7"/>
      <c r="K45517" s="7"/>
      <c r="N45517" s="7"/>
    </row>
    <row r="45518" spans="4:14" s="1" customFormat="1">
      <c r="D45518" s="32"/>
      <c r="G45518" s="32"/>
      <c r="I45518" s="7"/>
      <c r="J45518" s="7"/>
      <c r="K45518" s="7"/>
      <c r="N45518" s="7"/>
    </row>
    <row r="45519" spans="4:14" s="1" customFormat="1">
      <c r="D45519" s="32"/>
      <c r="G45519" s="32"/>
      <c r="I45519" s="7"/>
      <c r="J45519" s="7"/>
      <c r="K45519" s="7"/>
      <c r="N45519" s="7"/>
    </row>
    <row r="45520" spans="4:14" s="1" customFormat="1">
      <c r="D45520" s="32"/>
      <c r="G45520" s="32"/>
      <c r="I45520" s="7"/>
      <c r="J45520" s="7"/>
      <c r="K45520" s="7"/>
      <c r="N45520" s="7"/>
    </row>
    <row r="45521" spans="4:14" s="1" customFormat="1">
      <c r="D45521" s="32"/>
      <c r="G45521" s="32"/>
      <c r="I45521" s="7"/>
      <c r="J45521" s="7"/>
      <c r="K45521" s="7"/>
      <c r="N45521" s="7"/>
    </row>
    <row r="45522" spans="4:14" s="1" customFormat="1">
      <c r="D45522" s="32"/>
      <c r="G45522" s="32"/>
      <c r="I45522" s="7"/>
      <c r="J45522" s="7"/>
      <c r="K45522" s="7"/>
      <c r="N45522" s="7"/>
    </row>
    <row r="45523" spans="4:14" s="1" customFormat="1">
      <c r="D45523" s="32"/>
      <c r="G45523" s="32"/>
      <c r="I45523" s="7"/>
      <c r="J45523" s="7"/>
      <c r="K45523" s="7"/>
      <c r="N45523" s="7"/>
    </row>
    <row r="45524" spans="4:14" s="1" customFormat="1">
      <c r="D45524" s="32"/>
      <c r="G45524" s="32"/>
      <c r="I45524" s="7"/>
      <c r="J45524" s="7"/>
      <c r="K45524" s="7"/>
      <c r="N45524" s="7"/>
    </row>
    <row r="45525" spans="4:14" s="1" customFormat="1">
      <c r="D45525" s="32"/>
      <c r="G45525" s="32"/>
      <c r="I45525" s="7"/>
      <c r="J45525" s="7"/>
      <c r="K45525" s="7"/>
      <c r="N45525" s="7"/>
    </row>
    <row r="45526" spans="4:14" s="1" customFormat="1">
      <c r="D45526" s="32"/>
      <c r="G45526" s="32"/>
      <c r="I45526" s="7"/>
      <c r="J45526" s="7"/>
      <c r="K45526" s="7"/>
      <c r="N45526" s="7"/>
    </row>
    <row r="45527" spans="4:14" s="1" customFormat="1">
      <c r="D45527" s="32"/>
      <c r="G45527" s="32"/>
      <c r="I45527" s="7"/>
      <c r="J45527" s="7"/>
      <c r="K45527" s="7"/>
      <c r="N45527" s="7"/>
    </row>
    <row r="45528" spans="4:14" s="1" customFormat="1">
      <c r="D45528" s="32"/>
      <c r="G45528" s="32"/>
      <c r="I45528" s="7"/>
      <c r="J45528" s="7"/>
      <c r="K45528" s="7"/>
      <c r="N45528" s="7"/>
    </row>
    <row r="45529" spans="4:14" s="1" customFormat="1">
      <c r="D45529" s="32"/>
      <c r="G45529" s="32"/>
      <c r="I45529" s="7"/>
      <c r="J45529" s="7"/>
      <c r="K45529" s="7"/>
      <c r="N45529" s="7"/>
    </row>
    <row r="45530" spans="4:14" s="1" customFormat="1">
      <c r="D45530" s="32"/>
      <c r="G45530" s="32"/>
      <c r="I45530" s="7"/>
      <c r="J45530" s="7"/>
      <c r="K45530" s="7"/>
      <c r="N45530" s="7"/>
    </row>
    <row r="45531" spans="4:14" s="1" customFormat="1">
      <c r="D45531" s="32"/>
      <c r="G45531" s="32"/>
      <c r="I45531" s="7"/>
      <c r="J45531" s="7"/>
      <c r="K45531" s="7"/>
      <c r="N45531" s="7"/>
    </row>
    <row r="45532" spans="4:14" s="1" customFormat="1">
      <c r="D45532" s="32"/>
      <c r="G45532" s="32"/>
      <c r="I45532" s="7"/>
      <c r="J45532" s="7"/>
      <c r="K45532" s="7"/>
      <c r="N45532" s="7"/>
    </row>
    <row r="45533" spans="4:14" s="1" customFormat="1">
      <c r="D45533" s="32"/>
      <c r="G45533" s="32"/>
      <c r="I45533" s="7"/>
      <c r="J45533" s="7"/>
      <c r="K45533" s="7"/>
      <c r="N45533" s="7"/>
    </row>
    <row r="45534" spans="4:14" s="1" customFormat="1">
      <c r="D45534" s="32"/>
      <c r="G45534" s="32"/>
      <c r="I45534" s="7"/>
      <c r="J45534" s="7"/>
      <c r="K45534" s="7"/>
      <c r="N45534" s="7"/>
    </row>
    <row r="45535" spans="4:14" s="1" customFormat="1">
      <c r="D45535" s="32"/>
      <c r="G45535" s="32"/>
      <c r="I45535" s="7"/>
      <c r="J45535" s="7"/>
      <c r="K45535" s="7"/>
      <c r="N45535" s="7"/>
    </row>
    <row r="45536" spans="4:14" s="1" customFormat="1">
      <c r="D45536" s="32"/>
      <c r="G45536" s="32"/>
      <c r="I45536" s="7"/>
      <c r="J45536" s="7"/>
      <c r="K45536" s="7"/>
      <c r="N45536" s="7"/>
    </row>
    <row r="45537" spans="4:14" s="1" customFormat="1">
      <c r="D45537" s="32"/>
      <c r="G45537" s="32"/>
      <c r="I45537" s="7"/>
      <c r="J45537" s="7"/>
      <c r="K45537" s="7"/>
      <c r="N45537" s="7"/>
    </row>
    <row r="45538" spans="4:14" s="1" customFormat="1">
      <c r="D45538" s="32"/>
      <c r="G45538" s="32"/>
      <c r="I45538" s="7"/>
      <c r="J45538" s="7"/>
      <c r="K45538" s="7"/>
      <c r="N45538" s="7"/>
    </row>
    <row r="45539" spans="4:14" s="1" customFormat="1">
      <c r="D45539" s="32"/>
      <c r="G45539" s="32"/>
      <c r="I45539" s="7"/>
      <c r="J45539" s="7"/>
      <c r="K45539" s="7"/>
      <c r="N45539" s="7"/>
    </row>
    <row r="45540" spans="4:14" s="1" customFormat="1">
      <c r="D45540" s="32"/>
      <c r="G45540" s="32"/>
      <c r="I45540" s="7"/>
      <c r="J45540" s="7"/>
      <c r="K45540" s="7"/>
      <c r="N45540" s="7"/>
    </row>
    <row r="45541" spans="4:14" s="1" customFormat="1">
      <c r="D45541" s="32"/>
      <c r="G45541" s="32"/>
      <c r="I45541" s="7"/>
      <c r="J45541" s="7"/>
      <c r="K45541" s="7"/>
      <c r="N45541" s="7"/>
    </row>
    <row r="45542" spans="4:14" s="1" customFormat="1">
      <c r="D45542" s="32"/>
      <c r="G45542" s="32"/>
      <c r="I45542" s="7"/>
      <c r="J45542" s="7"/>
      <c r="K45542" s="7"/>
      <c r="N45542" s="7"/>
    </row>
    <row r="45543" spans="4:14" s="1" customFormat="1">
      <c r="D45543" s="32"/>
      <c r="G45543" s="32"/>
      <c r="I45543" s="7"/>
      <c r="J45543" s="7"/>
      <c r="K45543" s="7"/>
      <c r="N45543" s="7"/>
    </row>
    <row r="45544" spans="4:14" s="1" customFormat="1">
      <c r="D45544" s="32"/>
      <c r="G45544" s="32"/>
      <c r="I45544" s="7"/>
      <c r="J45544" s="7"/>
      <c r="K45544" s="7"/>
      <c r="N45544" s="7"/>
    </row>
    <row r="45545" spans="4:14" s="1" customFormat="1">
      <c r="D45545" s="32"/>
      <c r="G45545" s="32"/>
      <c r="I45545" s="7"/>
      <c r="J45545" s="7"/>
      <c r="K45545" s="7"/>
      <c r="N45545" s="7"/>
    </row>
    <row r="45546" spans="4:14" s="1" customFormat="1">
      <c r="D45546" s="32"/>
      <c r="G45546" s="32"/>
      <c r="I45546" s="7"/>
      <c r="J45546" s="7"/>
      <c r="K45546" s="7"/>
      <c r="N45546" s="7"/>
    </row>
    <row r="45547" spans="4:14" s="1" customFormat="1">
      <c r="D45547" s="32"/>
      <c r="G45547" s="32"/>
      <c r="I45547" s="7"/>
      <c r="J45547" s="7"/>
      <c r="K45547" s="7"/>
      <c r="N45547" s="7"/>
    </row>
    <row r="45548" spans="4:14" s="1" customFormat="1">
      <c r="D45548" s="32"/>
      <c r="G45548" s="32"/>
      <c r="I45548" s="7"/>
      <c r="J45548" s="7"/>
      <c r="K45548" s="7"/>
      <c r="N45548" s="7"/>
    </row>
    <row r="45549" spans="4:14" s="1" customFormat="1">
      <c r="D45549" s="32"/>
      <c r="G45549" s="32"/>
      <c r="I45549" s="7"/>
      <c r="J45549" s="7"/>
      <c r="K45549" s="7"/>
      <c r="N45549" s="7"/>
    </row>
    <row r="45550" spans="4:14" s="1" customFormat="1">
      <c r="D45550" s="32"/>
      <c r="G45550" s="32"/>
      <c r="I45550" s="7"/>
      <c r="J45550" s="7"/>
      <c r="K45550" s="7"/>
      <c r="N45550" s="7"/>
    </row>
    <row r="45551" spans="4:14" s="1" customFormat="1">
      <c r="D45551" s="32"/>
      <c r="G45551" s="32"/>
      <c r="I45551" s="7"/>
      <c r="J45551" s="7"/>
      <c r="K45551" s="7"/>
      <c r="N45551" s="7"/>
    </row>
    <row r="45552" spans="4:14" s="1" customFormat="1">
      <c r="D45552" s="32"/>
      <c r="G45552" s="32"/>
      <c r="I45552" s="7"/>
      <c r="J45552" s="7"/>
      <c r="K45552" s="7"/>
      <c r="N45552" s="7"/>
    </row>
    <row r="45553" spans="4:14" s="1" customFormat="1">
      <c r="D45553" s="32"/>
      <c r="G45553" s="32"/>
      <c r="I45553" s="7"/>
      <c r="J45553" s="7"/>
      <c r="K45553" s="7"/>
      <c r="N45553" s="7"/>
    </row>
    <row r="45554" spans="4:14" s="1" customFormat="1">
      <c r="D45554" s="32"/>
      <c r="G45554" s="32"/>
      <c r="I45554" s="7"/>
      <c r="J45554" s="7"/>
      <c r="K45554" s="7"/>
      <c r="N45554" s="7"/>
    </row>
    <row r="45555" spans="4:14" s="1" customFormat="1">
      <c r="D45555" s="32"/>
      <c r="G45555" s="32"/>
      <c r="I45555" s="7"/>
      <c r="J45555" s="7"/>
      <c r="K45555" s="7"/>
      <c r="N45555" s="7"/>
    </row>
    <row r="45556" spans="4:14" s="1" customFormat="1">
      <c r="D45556" s="32"/>
      <c r="G45556" s="32"/>
      <c r="I45556" s="7"/>
      <c r="J45556" s="7"/>
      <c r="K45556" s="7"/>
      <c r="N45556" s="7"/>
    </row>
    <row r="45557" spans="4:14" s="1" customFormat="1">
      <c r="D45557" s="32"/>
      <c r="G45557" s="32"/>
      <c r="I45557" s="7"/>
      <c r="J45557" s="7"/>
      <c r="K45557" s="7"/>
      <c r="N45557" s="7"/>
    </row>
    <row r="45558" spans="4:14" s="1" customFormat="1">
      <c r="D45558" s="32"/>
      <c r="G45558" s="32"/>
      <c r="I45558" s="7"/>
      <c r="J45558" s="7"/>
      <c r="K45558" s="7"/>
      <c r="N45558" s="7"/>
    </row>
    <row r="45559" spans="4:14" s="1" customFormat="1">
      <c r="D45559" s="32"/>
      <c r="G45559" s="32"/>
      <c r="I45559" s="7"/>
      <c r="J45559" s="7"/>
      <c r="K45559" s="7"/>
      <c r="N45559" s="7"/>
    </row>
    <row r="45560" spans="4:14" s="1" customFormat="1">
      <c r="D45560" s="32"/>
      <c r="G45560" s="32"/>
      <c r="I45560" s="7"/>
      <c r="J45560" s="7"/>
      <c r="K45560" s="7"/>
      <c r="N45560" s="7"/>
    </row>
    <row r="45561" spans="4:14" s="1" customFormat="1">
      <c r="D45561" s="32"/>
      <c r="G45561" s="32"/>
      <c r="I45561" s="7"/>
      <c r="J45561" s="7"/>
      <c r="K45561" s="7"/>
      <c r="N45561" s="7"/>
    </row>
    <row r="45562" spans="4:14" s="1" customFormat="1">
      <c r="D45562" s="32"/>
      <c r="G45562" s="32"/>
      <c r="I45562" s="7"/>
      <c r="J45562" s="7"/>
      <c r="K45562" s="7"/>
      <c r="N45562" s="7"/>
    </row>
    <row r="45563" spans="4:14" s="1" customFormat="1">
      <c r="D45563" s="32"/>
      <c r="G45563" s="32"/>
      <c r="I45563" s="7"/>
      <c r="J45563" s="7"/>
      <c r="K45563" s="7"/>
      <c r="N45563" s="7"/>
    </row>
    <row r="45564" spans="4:14" s="1" customFormat="1">
      <c r="D45564" s="32"/>
      <c r="G45564" s="32"/>
      <c r="I45564" s="7"/>
      <c r="J45564" s="7"/>
      <c r="K45564" s="7"/>
      <c r="N45564" s="7"/>
    </row>
    <row r="45565" spans="4:14" s="1" customFormat="1">
      <c r="D45565" s="32"/>
      <c r="G45565" s="32"/>
      <c r="I45565" s="7"/>
      <c r="J45565" s="7"/>
      <c r="K45565" s="7"/>
      <c r="N45565" s="7"/>
    </row>
    <row r="45566" spans="4:14" s="1" customFormat="1">
      <c r="D45566" s="32"/>
      <c r="G45566" s="32"/>
      <c r="I45566" s="7"/>
      <c r="J45566" s="7"/>
      <c r="K45566" s="7"/>
      <c r="N45566" s="7"/>
    </row>
    <row r="45567" spans="4:14" s="1" customFormat="1">
      <c r="D45567" s="32"/>
      <c r="G45567" s="32"/>
      <c r="I45567" s="7"/>
      <c r="J45567" s="7"/>
      <c r="K45567" s="7"/>
      <c r="N45567" s="7"/>
    </row>
    <row r="45568" spans="4:14" s="1" customFormat="1">
      <c r="D45568" s="32"/>
      <c r="G45568" s="32"/>
      <c r="I45568" s="7"/>
      <c r="J45568" s="7"/>
      <c r="K45568" s="7"/>
      <c r="N45568" s="7"/>
    </row>
    <row r="45569" spans="4:14" s="1" customFormat="1">
      <c r="D45569" s="32"/>
      <c r="G45569" s="32"/>
      <c r="I45569" s="7"/>
      <c r="J45569" s="7"/>
      <c r="K45569" s="7"/>
      <c r="N45569" s="7"/>
    </row>
    <row r="45570" spans="4:14" s="1" customFormat="1">
      <c r="D45570" s="32"/>
      <c r="G45570" s="32"/>
      <c r="I45570" s="7"/>
      <c r="J45570" s="7"/>
      <c r="K45570" s="7"/>
      <c r="N45570" s="7"/>
    </row>
    <row r="45571" spans="4:14" s="1" customFormat="1">
      <c r="D45571" s="32"/>
      <c r="G45571" s="32"/>
      <c r="I45571" s="7"/>
      <c r="J45571" s="7"/>
      <c r="K45571" s="7"/>
      <c r="N45571" s="7"/>
    </row>
    <row r="45572" spans="4:14" s="1" customFormat="1">
      <c r="D45572" s="32"/>
      <c r="G45572" s="32"/>
      <c r="I45572" s="7"/>
      <c r="J45572" s="7"/>
      <c r="K45572" s="7"/>
      <c r="N45572" s="7"/>
    </row>
    <row r="45573" spans="4:14" s="1" customFormat="1">
      <c r="D45573" s="32"/>
      <c r="G45573" s="32"/>
      <c r="I45573" s="7"/>
      <c r="J45573" s="7"/>
      <c r="K45573" s="7"/>
      <c r="N45573" s="7"/>
    </row>
    <row r="45574" spans="4:14" s="1" customFormat="1">
      <c r="D45574" s="32"/>
      <c r="G45574" s="32"/>
      <c r="I45574" s="7"/>
      <c r="J45574" s="7"/>
      <c r="K45574" s="7"/>
      <c r="N45574" s="7"/>
    </row>
    <row r="45575" spans="4:14" s="1" customFormat="1">
      <c r="D45575" s="32"/>
      <c r="G45575" s="32"/>
      <c r="I45575" s="7"/>
      <c r="J45575" s="7"/>
      <c r="K45575" s="7"/>
      <c r="N45575" s="7"/>
    </row>
    <row r="45576" spans="4:14" s="1" customFormat="1">
      <c r="D45576" s="32"/>
      <c r="G45576" s="32"/>
      <c r="I45576" s="7"/>
      <c r="J45576" s="7"/>
      <c r="K45576" s="7"/>
      <c r="N45576" s="7"/>
    </row>
    <row r="45577" spans="4:14" s="1" customFormat="1">
      <c r="D45577" s="32"/>
      <c r="G45577" s="32"/>
      <c r="I45577" s="7"/>
      <c r="J45577" s="7"/>
      <c r="K45577" s="7"/>
      <c r="N45577" s="7"/>
    </row>
    <row r="45578" spans="4:14" s="1" customFormat="1">
      <c r="D45578" s="32"/>
      <c r="G45578" s="32"/>
      <c r="I45578" s="7"/>
      <c r="J45578" s="7"/>
      <c r="K45578" s="7"/>
      <c r="N45578" s="7"/>
    </row>
    <row r="45579" spans="4:14" s="1" customFormat="1">
      <c r="D45579" s="32"/>
      <c r="G45579" s="32"/>
      <c r="I45579" s="7"/>
      <c r="J45579" s="7"/>
      <c r="K45579" s="7"/>
      <c r="N45579" s="7"/>
    </row>
    <row r="45580" spans="4:14" s="1" customFormat="1">
      <c r="D45580" s="32"/>
      <c r="G45580" s="32"/>
      <c r="I45580" s="7"/>
      <c r="J45580" s="7"/>
      <c r="K45580" s="7"/>
      <c r="N45580" s="7"/>
    </row>
    <row r="45581" spans="4:14" s="1" customFormat="1">
      <c r="D45581" s="32"/>
      <c r="G45581" s="32"/>
      <c r="I45581" s="7"/>
      <c r="J45581" s="7"/>
      <c r="K45581" s="7"/>
      <c r="N45581" s="7"/>
    </row>
    <row r="45582" spans="4:14" s="1" customFormat="1">
      <c r="D45582" s="32"/>
      <c r="G45582" s="32"/>
      <c r="I45582" s="7"/>
      <c r="J45582" s="7"/>
      <c r="K45582" s="7"/>
      <c r="N45582" s="7"/>
    </row>
    <row r="45583" spans="4:14" s="1" customFormat="1">
      <c r="D45583" s="32"/>
      <c r="G45583" s="32"/>
      <c r="I45583" s="7"/>
      <c r="J45583" s="7"/>
      <c r="K45583" s="7"/>
      <c r="N45583" s="7"/>
    </row>
    <row r="45584" spans="4:14" s="1" customFormat="1">
      <c r="D45584" s="32"/>
      <c r="G45584" s="32"/>
      <c r="I45584" s="7"/>
      <c r="J45584" s="7"/>
      <c r="K45584" s="7"/>
      <c r="N45584" s="7"/>
    </row>
    <row r="45585" spans="4:14" s="1" customFormat="1">
      <c r="D45585" s="32"/>
      <c r="G45585" s="32"/>
      <c r="I45585" s="7"/>
      <c r="J45585" s="7"/>
      <c r="K45585" s="7"/>
      <c r="N45585" s="7"/>
    </row>
    <row r="45586" spans="4:14" s="1" customFormat="1">
      <c r="D45586" s="32"/>
      <c r="G45586" s="32"/>
      <c r="I45586" s="7"/>
      <c r="J45586" s="7"/>
      <c r="K45586" s="7"/>
      <c r="N45586" s="7"/>
    </row>
    <row r="45587" spans="4:14" s="1" customFormat="1">
      <c r="D45587" s="32"/>
      <c r="G45587" s="32"/>
      <c r="I45587" s="7"/>
      <c r="J45587" s="7"/>
      <c r="K45587" s="7"/>
      <c r="N45587" s="7"/>
    </row>
    <row r="45588" spans="4:14" s="1" customFormat="1">
      <c r="D45588" s="32"/>
      <c r="G45588" s="32"/>
      <c r="I45588" s="7"/>
      <c r="J45588" s="7"/>
      <c r="K45588" s="7"/>
      <c r="N45588" s="7"/>
    </row>
    <row r="45589" spans="4:14" s="1" customFormat="1">
      <c r="D45589" s="32"/>
      <c r="G45589" s="32"/>
      <c r="I45589" s="7"/>
      <c r="J45589" s="7"/>
      <c r="K45589" s="7"/>
      <c r="N45589" s="7"/>
    </row>
    <row r="45590" spans="4:14" s="1" customFormat="1">
      <c r="D45590" s="32"/>
      <c r="G45590" s="32"/>
      <c r="I45590" s="7"/>
      <c r="J45590" s="7"/>
      <c r="K45590" s="7"/>
      <c r="N45590" s="7"/>
    </row>
    <row r="45591" spans="4:14" s="1" customFormat="1">
      <c r="D45591" s="32"/>
      <c r="G45591" s="32"/>
      <c r="I45591" s="7"/>
      <c r="J45591" s="7"/>
      <c r="K45591" s="7"/>
      <c r="N45591" s="7"/>
    </row>
    <row r="45592" spans="4:14" s="1" customFormat="1">
      <c r="D45592" s="32"/>
      <c r="G45592" s="32"/>
      <c r="I45592" s="7"/>
      <c r="J45592" s="7"/>
      <c r="K45592" s="7"/>
      <c r="N45592" s="7"/>
    </row>
    <row r="45593" spans="4:14" s="1" customFormat="1">
      <c r="D45593" s="32"/>
      <c r="G45593" s="32"/>
      <c r="I45593" s="7"/>
      <c r="J45593" s="7"/>
      <c r="K45593" s="7"/>
      <c r="N45593" s="7"/>
    </row>
    <row r="45594" spans="4:14" s="1" customFormat="1">
      <c r="D45594" s="32"/>
      <c r="G45594" s="32"/>
      <c r="I45594" s="7"/>
      <c r="J45594" s="7"/>
      <c r="K45594" s="7"/>
      <c r="N45594" s="7"/>
    </row>
    <row r="45595" spans="4:14" s="1" customFormat="1">
      <c r="D45595" s="32"/>
      <c r="G45595" s="32"/>
      <c r="I45595" s="7"/>
      <c r="J45595" s="7"/>
      <c r="K45595" s="7"/>
      <c r="N45595" s="7"/>
    </row>
    <row r="45596" spans="4:14" s="1" customFormat="1">
      <c r="D45596" s="32"/>
      <c r="G45596" s="32"/>
      <c r="I45596" s="7"/>
      <c r="J45596" s="7"/>
      <c r="K45596" s="7"/>
      <c r="N45596" s="7"/>
    </row>
    <row r="45597" spans="4:14" s="1" customFormat="1">
      <c r="D45597" s="32"/>
      <c r="G45597" s="32"/>
      <c r="I45597" s="7"/>
      <c r="J45597" s="7"/>
      <c r="K45597" s="7"/>
      <c r="N45597" s="7"/>
    </row>
    <row r="45598" spans="4:14" s="1" customFormat="1">
      <c r="D45598" s="32"/>
      <c r="G45598" s="32"/>
      <c r="I45598" s="7"/>
      <c r="J45598" s="7"/>
      <c r="K45598" s="7"/>
      <c r="N45598" s="7"/>
    </row>
    <row r="45599" spans="4:14" s="1" customFormat="1">
      <c r="D45599" s="32"/>
      <c r="G45599" s="32"/>
      <c r="I45599" s="7"/>
      <c r="J45599" s="7"/>
      <c r="K45599" s="7"/>
      <c r="N45599" s="7"/>
    </row>
    <row r="45600" spans="4:14" s="1" customFormat="1">
      <c r="D45600" s="32"/>
      <c r="G45600" s="32"/>
      <c r="I45600" s="7"/>
      <c r="J45600" s="7"/>
      <c r="K45600" s="7"/>
      <c r="N45600" s="7"/>
    </row>
    <row r="45601" spans="4:14" s="1" customFormat="1">
      <c r="D45601" s="32"/>
      <c r="G45601" s="32"/>
      <c r="I45601" s="7"/>
      <c r="J45601" s="7"/>
      <c r="K45601" s="7"/>
      <c r="N45601" s="7"/>
    </row>
    <row r="45602" spans="4:14" s="1" customFormat="1">
      <c r="D45602" s="32"/>
      <c r="G45602" s="32"/>
      <c r="I45602" s="7"/>
      <c r="J45602" s="7"/>
      <c r="K45602" s="7"/>
      <c r="N45602" s="7"/>
    </row>
    <row r="45603" spans="4:14" s="1" customFormat="1">
      <c r="D45603" s="32"/>
      <c r="G45603" s="32"/>
      <c r="I45603" s="7"/>
      <c r="J45603" s="7"/>
      <c r="K45603" s="7"/>
      <c r="N45603" s="7"/>
    </row>
    <row r="45604" spans="4:14" s="1" customFormat="1">
      <c r="D45604" s="32"/>
      <c r="G45604" s="32"/>
      <c r="I45604" s="7"/>
      <c r="J45604" s="7"/>
      <c r="K45604" s="7"/>
      <c r="N45604" s="7"/>
    </row>
    <row r="45605" spans="4:14" s="1" customFormat="1">
      <c r="D45605" s="32"/>
      <c r="G45605" s="32"/>
      <c r="I45605" s="7"/>
      <c r="J45605" s="7"/>
      <c r="K45605" s="7"/>
      <c r="N45605" s="7"/>
    </row>
    <row r="45606" spans="4:14" s="1" customFormat="1">
      <c r="D45606" s="32"/>
      <c r="G45606" s="32"/>
      <c r="I45606" s="7"/>
      <c r="J45606" s="7"/>
      <c r="K45606" s="7"/>
      <c r="N45606" s="7"/>
    </row>
    <row r="45607" spans="4:14" s="1" customFormat="1">
      <c r="D45607" s="32"/>
      <c r="G45607" s="32"/>
      <c r="I45607" s="7"/>
      <c r="J45607" s="7"/>
      <c r="K45607" s="7"/>
      <c r="N45607" s="7"/>
    </row>
    <row r="45608" spans="4:14" s="1" customFormat="1">
      <c r="D45608" s="32"/>
      <c r="G45608" s="32"/>
      <c r="I45608" s="7"/>
      <c r="J45608" s="7"/>
      <c r="K45608" s="7"/>
      <c r="N45608" s="7"/>
    </row>
    <row r="45609" spans="4:14" s="1" customFormat="1">
      <c r="D45609" s="32"/>
      <c r="G45609" s="32"/>
      <c r="I45609" s="7"/>
      <c r="J45609" s="7"/>
      <c r="K45609" s="7"/>
      <c r="N45609" s="7"/>
    </row>
    <row r="45610" spans="4:14" s="1" customFormat="1">
      <c r="D45610" s="32"/>
      <c r="G45610" s="32"/>
      <c r="I45610" s="7"/>
      <c r="J45610" s="7"/>
      <c r="K45610" s="7"/>
      <c r="N45610" s="7"/>
    </row>
    <row r="45611" spans="4:14" s="1" customFormat="1">
      <c r="D45611" s="32"/>
      <c r="G45611" s="32"/>
      <c r="I45611" s="7"/>
      <c r="J45611" s="7"/>
      <c r="K45611" s="7"/>
      <c r="N45611" s="7"/>
    </row>
    <row r="45612" spans="4:14" s="1" customFormat="1">
      <c r="D45612" s="32"/>
      <c r="G45612" s="32"/>
      <c r="I45612" s="7"/>
      <c r="J45612" s="7"/>
      <c r="K45612" s="7"/>
      <c r="N45612" s="7"/>
    </row>
    <row r="45613" spans="4:14" s="1" customFormat="1">
      <c r="D45613" s="32"/>
      <c r="G45613" s="32"/>
      <c r="I45613" s="7"/>
      <c r="J45613" s="7"/>
      <c r="K45613" s="7"/>
      <c r="N45613" s="7"/>
    </row>
    <row r="45614" spans="4:14" s="1" customFormat="1">
      <c r="D45614" s="32"/>
      <c r="G45614" s="32"/>
      <c r="I45614" s="7"/>
      <c r="J45614" s="7"/>
      <c r="K45614" s="7"/>
      <c r="N45614" s="7"/>
    </row>
    <row r="45615" spans="4:14" s="1" customFormat="1">
      <c r="D45615" s="32"/>
      <c r="G45615" s="32"/>
      <c r="I45615" s="7"/>
      <c r="J45615" s="7"/>
      <c r="K45615" s="7"/>
      <c r="N45615" s="7"/>
    </row>
    <row r="45616" spans="4:14" s="1" customFormat="1">
      <c r="D45616" s="32"/>
      <c r="G45616" s="32"/>
      <c r="I45616" s="7"/>
      <c r="J45616" s="7"/>
      <c r="K45616" s="7"/>
      <c r="N45616" s="7"/>
    </row>
    <row r="45617" spans="4:14" s="1" customFormat="1">
      <c r="D45617" s="32"/>
      <c r="G45617" s="32"/>
      <c r="I45617" s="7"/>
      <c r="J45617" s="7"/>
      <c r="K45617" s="7"/>
      <c r="N45617" s="7"/>
    </row>
    <row r="45618" spans="4:14" s="1" customFormat="1">
      <c r="D45618" s="32"/>
      <c r="G45618" s="32"/>
      <c r="I45618" s="7"/>
      <c r="J45618" s="7"/>
      <c r="K45618" s="7"/>
      <c r="N45618" s="7"/>
    </row>
    <row r="45619" spans="4:14" s="1" customFormat="1">
      <c r="D45619" s="32"/>
      <c r="G45619" s="32"/>
      <c r="I45619" s="7"/>
      <c r="J45619" s="7"/>
      <c r="K45619" s="7"/>
      <c r="N45619" s="7"/>
    </row>
    <row r="45620" spans="4:14" s="1" customFormat="1">
      <c r="D45620" s="32"/>
      <c r="G45620" s="32"/>
      <c r="I45620" s="7"/>
      <c r="J45620" s="7"/>
      <c r="K45620" s="7"/>
      <c r="N45620" s="7"/>
    </row>
    <row r="45621" spans="4:14" s="1" customFormat="1">
      <c r="D45621" s="32"/>
      <c r="G45621" s="32"/>
      <c r="I45621" s="7"/>
      <c r="J45621" s="7"/>
      <c r="K45621" s="7"/>
      <c r="N45621" s="7"/>
    </row>
    <row r="45622" spans="4:14" s="1" customFormat="1">
      <c r="D45622" s="32"/>
      <c r="G45622" s="32"/>
      <c r="I45622" s="7"/>
      <c r="J45622" s="7"/>
      <c r="K45622" s="7"/>
      <c r="N45622" s="7"/>
    </row>
    <row r="45623" spans="4:14" s="1" customFormat="1">
      <c r="D45623" s="32"/>
      <c r="G45623" s="32"/>
      <c r="I45623" s="7"/>
      <c r="J45623" s="7"/>
      <c r="K45623" s="7"/>
      <c r="N45623" s="7"/>
    </row>
    <row r="45624" spans="4:14" s="1" customFormat="1">
      <c r="D45624" s="32"/>
      <c r="G45624" s="32"/>
      <c r="I45624" s="7"/>
      <c r="J45624" s="7"/>
      <c r="K45624" s="7"/>
      <c r="N45624" s="7"/>
    </row>
    <row r="45625" spans="4:14" s="1" customFormat="1">
      <c r="D45625" s="32"/>
      <c r="G45625" s="32"/>
      <c r="I45625" s="7"/>
      <c r="J45625" s="7"/>
      <c r="K45625" s="7"/>
      <c r="N45625" s="7"/>
    </row>
    <row r="45626" spans="4:14" s="1" customFormat="1">
      <c r="D45626" s="32"/>
      <c r="G45626" s="32"/>
      <c r="I45626" s="7"/>
      <c r="J45626" s="7"/>
      <c r="K45626" s="7"/>
      <c r="N45626" s="7"/>
    </row>
    <row r="45627" spans="4:14" s="1" customFormat="1">
      <c r="D45627" s="32"/>
      <c r="G45627" s="32"/>
      <c r="I45627" s="7"/>
      <c r="J45627" s="7"/>
      <c r="K45627" s="7"/>
      <c r="N45627" s="7"/>
    </row>
    <row r="45628" spans="4:14" s="1" customFormat="1">
      <c r="D45628" s="32"/>
      <c r="G45628" s="32"/>
      <c r="I45628" s="7"/>
      <c r="J45628" s="7"/>
      <c r="K45628" s="7"/>
      <c r="N45628" s="7"/>
    </row>
    <row r="45629" spans="4:14" s="1" customFormat="1">
      <c r="D45629" s="32"/>
      <c r="G45629" s="32"/>
      <c r="I45629" s="7"/>
      <c r="J45629" s="7"/>
      <c r="K45629" s="7"/>
      <c r="N45629" s="7"/>
    </row>
    <row r="45630" spans="4:14" s="1" customFormat="1">
      <c r="D45630" s="32"/>
      <c r="G45630" s="32"/>
      <c r="I45630" s="7"/>
      <c r="J45630" s="7"/>
      <c r="K45630" s="7"/>
      <c r="N45630" s="7"/>
    </row>
    <row r="45631" spans="4:14" s="1" customFormat="1">
      <c r="D45631" s="32"/>
      <c r="G45631" s="32"/>
      <c r="I45631" s="7"/>
      <c r="J45631" s="7"/>
      <c r="K45631" s="7"/>
      <c r="N45631" s="7"/>
    </row>
    <row r="45632" spans="4:14" s="1" customFormat="1">
      <c r="D45632" s="32"/>
      <c r="G45632" s="32"/>
      <c r="I45632" s="7"/>
      <c r="J45632" s="7"/>
      <c r="K45632" s="7"/>
      <c r="N45632" s="7"/>
    </row>
    <row r="45633" spans="4:14" s="1" customFormat="1">
      <c r="D45633" s="32"/>
      <c r="G45633" s="32"/>
      <c r="I45633" s="7"/>
      <c r="J45633" s="7"/>
      <c r="K45633" s="7"/>
      <c r="N45633" s="7"/>
    </row>
    <row r="45634" spans="4:14" s="1" customFormat="1">
      <c r="D45634" s="32"/>
      <c r="G45634" s="32"/>
      <c r="I45634" s="7"/>
      <c r="J45634" s="7"/>
      <c r="K45634" s="7"/>
      <c r="N45634" s="7"/>
    </row>
    <row r="45635" spans="4:14" s="1" customFormat="1">
      <c r="D45635" s="32"/>
      <c r="G45635" s="32"/>
      <c r="I45635" s="7"/>
      <c r="J45635" s="7"/>
      <c r="K45635" s="7"/>
      <c r="N45635" s="7"/>
    </row>
    <row r="45636" spans="4:14" s="1" customFormat="1">
      <c r="D45636" s="32"/>
      <c r="G45636" s="32"/>
      <c r="I45636" s="7"/>
      <c r="J45636" s="7"/>
      <c r="K45636" s="7"/>
      <c r="N45636" s="7"/>
    </row>
    <row r="45637" spans="4:14" s="1" customFormat="1">
      <c r="D45637" s="32"/>
      <c r="G45637" s="32"/>
      <c r="I45637" s="7"/>
      <c r="J45637" s="7"/>
      <c r="K45637" s="7"/>
      <c r="N45637" s="7"/>
    </row>
    <row r="45638" spans="4:14" s="1" customFormat="1">
      <c r="D45638" s="32"/>
      <c r="G45638" s="32"/>
      <c r="I45638" s="7"/>
      <c r="J45638" s="7"/>
      <c r="K45638" s="7"/>
      <c r="N45638" s="7"/>
    </row>
    <row r="45639" spans="4:14" s="1" customFormat="1">
      <c r="D45639" s="32"/>
      <c r="G45639" s="32"/>
      <c r="I45639" s="7"/>
      <c r="J45639" s="7"/>
      <c r="K45639" s="7"/>
      <c r="N45639" s="7"/>
    </row>
    <row r="45640" spans="4:14" s="1" customFormat="1">
      <c r="D45640" s="32"/>
      <c r="G45640" s="32"/>
      <c r="I45640" s="7"/>
      <c r="J45640" s="7"/>
      <c r="K45640" s="7"/>
      <c r="N45640" s="7"/>
    </row>
    <row r="45641" spans="4:14" s="1" customFormat="1">
      <c r="D45641" s="32"/>
      <c r="G45641" s="32"/>
      <c r="I45641" s="7"/>
      <c r="J45641" s="7"/>
      <c r="K45641" s="7"/>
      <c r="N45641" s="7"/>
    </row>
    <row r="45642" spans="4:14" s="1" customFormat="1">
      <c r="D45642" s="32"/>
      <c r="G45642" s="32"/>
      <c r="I45642" s="7"/>
      <c r="J45642" s="7"/>
      <c r="K45642" s="7"/>
      <c r="N45642" s="7"/>
    </row>
    <row r="45643" spans="4:14" s="1" customFormat="1">
      <c r="D45643" s="32"/>
      <c r="G45643" s="32"/>
      <c r="I45643" s="7"/>
      <c r="J45643" s="7"/>
      <c r="K45643" s="7"/>
      <c r="N45643" s="7"/>
    </row>
    <row r="45644" spans="4:14" s="1" customFormat="1">
      <c r="D45644" s="32"/>
      <c r="G45644" s="32"/>
      <c r="I45644" s="7"/>
      <c r="J45644" s="7"/>
      <c r="K45644" s="7"/>
      <c r="N45644" s="7"/>
    </row>
    <row r="45645" spans="4:14" s="1" customFormat="1">
      <c r="D45645" s="32"/>
      <c r="G45645" s="32"/>
      <c r="I45645" s="7"/>
      <c r="J45645" s="7"/>
      <c r="K45645" s="7"/>
      <c r="N45645" s="7"/>
    </row>
    <row r="45646" spans="4:14" s="1" customFormat="1">
      <c r="D45646" s="32"/>
      <c r="G45646" s="32"/>
      <c r="I45646" s="7"/>
      <c r="J45646" s="7"/>
      <c r="K45646" s="7"/>
      <c r="N45646" s="7"/>
    </row>
    <row r="45647" spans="4:14" s="1" customFormat="1">
      <c r="D45647" s="32"/>
      <c r="G45647" s="32"/>
      <c r="I45647" s="7"/>
      <c r="J45647" s="7"/>
      <c r="K45647" s="7"/>
      <c r="N45647" s="7"/>
    </row>
    <row r="45648" spans="4:14" s="1" customFormat="1">
      <c r="D45648" s="32"/>
      <c r="G45648" s="32"/>
      <c r="I45648" s="7"/>
      <c r="J45648" s="7"/>
      <c r="K45648" s="7"/>
      <c r="N45648" s="7"/>
    </row>
    <row r="45649" spans="4:14" s="1" customFormat="1">
      <c r="D45649" s="32"/>
      <c r="G45649" s="32"/>
      <c r="I45649" s="7"/>
      <c r="J45649" s="7"/>
      <c r="K45649" s="7"/>
      <c r="N45649" s="7"/>
    </row>
    <row r="45650" spans="4:14" s="1" customFormat="1">
      <c r="D45650" s="32"/>
      <c r="G45650" s="32"/>
      <c r="I45650" s="7"/>
      <c r="J45650" s="7"/>
      <c r="K45650" s="7"/>
      <c r="N45650" s="7"/>
    </row>
    <row r="45651" spans="4:14" s="1" customFormat="1">
      <c r="D45651" s="32"/>
      <c r="G45651" s="32"/>
      <c r="I45651" s="7"/>
      <c r="J45651" s="7"/>
      <c r="K45651" s="7"/>
      <c r="N45651" s="7"/>
    </row>
    <row r="45652" spans="4:14" s="1" customFormat="1">
      <c r="D45652" s="32"/>
      <c r="G45652" s="32"/>
      <c r="I45652" s="7"/>
      <c r="J45652" s="7"/>
      <c r="K45652" s="7"/>
      <c r="N45652" s="7"/>
    </row>
    <row r="45653" spans="4:14" s="1" customFormat="1">
      <c r="D45653" s="32"/>
      <c r="G45653" s="32"/>
      <c r="I45653" s="7"/>
      <c r="J45653" s="7"/>
      <c r="K45653" s="7"/>
      <c r="N45653" s="7"/>
    </row>
    <row r="45654" spans="4:14" s="1" customFormat="1">
      <c r="D45654" s="32"/>
      <c r="G45654" s="32"/>
      <c r="I45654" s="7"/>
      <c r="J45654" s="7"/>
      <c r="K45654" s="7"/>
      <c r="N45654" s="7"/>
    </row>
    <row r="45655" spans="4:14" s="1" customFormat="1">
      <c r="D45655" s="32"/>
      <c r="G45655" s="32"/>
      <c r="I45655" s="7"/>
      <c r="J45655" s="7"/>
      <c r="K45655" s="7"/>
      <c r="N45655" s="7"/>
    </row>
    <row r="45656" spans="4:14" s="1" customFormat="1">
      <c r="D45656" s="32"/>
      <c r="G45656" s="32"/>
      <c r="I45656" s="7"/>
      <c r="J45656" s="7"/>
      <c r="K45656" s="7"/>
      <c r="N45656" s="7"/>
    </row>
    <row r="45657" spans="4:14" s="1" customFormat="1">
      <c r="D45657" s="32"/>
      <c r="G45657" s="32"/>
      <c r="I45657" s="7"/>
      <c r="J45657" s="7"/>
      <c r="K45657" s="7"/>
      <c r="N45657" s="7"/>
    </row>
    <row r="45658" spans="4:14" s="1" customFormat="1">
      <c r="D45658" s="32"/>
      <c r="G45658" s="32"/>
      <c r="I45658" s="7"/>
      <c r="J45658" s="7"/>
      <c r="K45658" s="7"/>
      <c r="N45658" s="7"/>
    </row>
    <row r="45659" spans="4:14" s="1" customFormat="1">
      <c r="D45659" s="32"/>
      <c r="G45659" s="32"/>
      <c r="I45659" s="7"/>
      <c r="J45659" s="7"/>
      <c r="K45659" s="7"/>
      <c r="N45659" s="7"/>
    </row>
    <row r="45660" spans="4:14" s="1" customFormat="1">
      <c r="D45660" s="32"/>
      <c r="G45660" s="32"/>
      <c r="I45660" s="7"/>
      <c r="J45660" s="7"/>
      <c r="K45660" s="7"/>
      <c r="N45660" s="7"/>
    </row>
    <row r="45661" spans="4:14" s="1" customFormat="1">
      <c r="D45661" s="32"/>
      <c r="G45661" s="32"/>
      <c r="I45661" s="7"/>
      <c r="J45661" s="7"/>
      <c r="K45661" s="7"/>
      <c r="N45661" s="7"/>
    </row>
    <row r="45662" spans="4:14" s="1" customFormat="1">
      <c r="D45662" s="32"/>
      <c r="G45662" s="32"/>
      <c r="I45662" s="7"/>
      <c r="J45662" s="7"/>
      <c r="K45662" s="7"/>
      <c r="N45662" s="7"/>
    </row>
    <row r="45663" spans="4:14" s="1" customFormat="1">
      <c r="D45663" s="32"/>
      <c r="G45663" s="32"/>
      <c r="I45663" s="7"/>
      <c r="J45663" s="7"/>
      <c r="K45663" s="7"/>
      <c r="N45663" s="7"/>
    </row>
    <row r="45664" spans="4:14" s="1" customFormat="1">
      <c r="D45664" s="32"/>
      <c r="G45664" s="32"/>
      <c r="I45664" s="7"/>
      <c r="J45664" s="7"/>
      <c r="K45664" s="7"/>
      <c r="N45664" s="7"/>
    </row>
    <row r="45665" spans="4:14" s="1" customFormat="1">
      <c r="D45665" s="32"/>
      <c r="G45665" s="32"/>
      <c r="I45665" s="7"/>
      <c r="J45665" s="7"/>
      <c r="K45665" s="7"/>
      <c r="N45665" s="7"/>
    </row>
    <row r="45666" spans="4:14" s="1" customFormat="1">
      <c r="D45666" s="32"/>
      <c r="G45666" s="32"/>
      <c r="I45666" s="7"/>
      <c r="J45666" s="7"/>
      <c r="K45666" s="7"/>
      <c r="N45666" s="7"/>
    </row>
    <row r="45667" spans="4:14" s="1" customFormat="1">
      <c r="D45667" s="32"/>
      <c r="G45667" s="32"/>
      <c r="I45667" s="7"/>
      <c r="J45667" s="7"/>
      <c r="K45667" s="7"/>
      <c r="N45667" s="7"/>
    </row>
    <row r="45668" spans="4:14" s="1" customFormat="1">
      <c r="D45668" s="32"/>
      <c r="G45668" s="32"/>
      <c r="I45668" s="7"/>
      <c r="J45668" s="7"/>
      <c r="K45668" s="7"/>
      <c r="N45668" s="7"/>
    </row>
    <row r="45669" spans="4:14" s="1" customFormat="1">
      <c r="D45669" s="32"/>
      <c r="G45669" s="32"/>
      <c r="I45669" s="7"/>
      <c r="J45669" s="7"/>
      <c r="K45669" s="7"/>
      <c r="N45669" s="7"/>
    </row>
    <row r="45670" spans="4:14" s="1" customFormat="1">
      <c r="D45670" s="32"/>
      <c r="G45670" s="32"/>
      <c r="I45670" s="7"/>
      <c r="J45670" s="7"/>
      <c r="K45670" s="7"/>
      <c r="N45670" s="7"/>
    </row>
    <row r="45671" spans="4:14" s="1" customFormat="1">
      <c r="D45671" s="32"/>
      <c r="G45671" s="32"/>
      <c r="I45671" s="7"/>
      <c r="J45671" s="7"/>
      <c r="K45671" s="7"/>
      <c r="N45671" s="7"/>
    </row>
    <row r="45672" spans="4:14" s="1" customFormat="1">
      <c r="D45672" s="32"/>
      <c r="G45672" s="32"/>
      <c r="I45672" s="7"/>
      <c r="J45672" s="7"/>
      <c r="K45672" s="7"/>
      <c r="N45672" s="7"/>
    </row>
    <row r="45673" spans="4:14" s="1" customFormat="1">
      <c r="D45673" s="32"/>
      <c r="G45673" s="32"/>
      <c r="I45673" s="7"/>
      <c r="J45673" s="7"/>
      <c r="K45673" s="7"/>
      <c r="N45673" s="7"/>
    </row>
    <row r="45674" spans="4:14" s="1" customFormat="1">
      <c r="D45674" s="32"/>
      <c r="G45674" s="32"/>
      <c r="I45674" s="7"/>
      <c r="J45674" s="7"/>
      <c r="K45674" s="7"/>
      <c r="N45674" s="7"/>
    </row>
    <row r="45675" spans="4:14" s="1" customFormat="1">
      <c r="D45675" s="32"/>
      <c r="G45675" s="32"/>
      <c r="I45675" s="7"/>
      <c r="J45675" s="7"/>
      <c r="K45675" s="7"/>
      <c r="N45675" s="7"/>
    </row>
    <row r="45676" spans="4:14" s="1" customFormat="1">
      <c r="D45676" s="32"/>
      <c r="G45676" s="32"/>
      <c r="I45676" s="7"/>
      <c r="J45676" s="7"/>
      <c r="K45676" s="7"/>
      <c r="N45676" s="7"/>
    </row>
    <row r="45677" spans="4:14" s="1" customFormat="1">
      <c r="D45677" s="32"/>
      <c r="G45677" s="32"/>
      <c r="I45677" s="7"/>
      <c r="J45677" s="7"/>
      <c r="K45677" s="7"/>
      <c r="N45677" s="7"/>
    </row>
    <row r="45678" spans="4:14" s="1" customFormat="1">
      <c r="D45678" s="32"/>
      <c r="G45678" s="32"/>
      <c r="I45678" s="7"/>
      <c r="J45678" s="7"/>
      <c r="K45678" s="7"/>
      <c r="N45678" s="7"/>
    </row>
    <row r="45679" spans="4:14" s="1" customFormat="1">
      <c r="D45679" s="32"/>
      <c r="G45679" s="32"/>
      <c r="I45679" s="7"/>
      <c r="J45679" s="7"/>
      <c r="K45679" s="7"/>
      <c r="N45679" s="7"/>
    </row>
    <row r="45680" spans="4:14" s="1" customFormat="1">
      <c r="D45680" s="32"/>
      <c r="G45680" s="32"/>
      <c r="I45680" s="7"/>
      <c r="J45680" s="7"/>
      <c r="K45680" s="7"/>
      <c r="N45680" s="7"/>
    </row>
    <row r="45681" spans="4:14" s="1" customFormat="1">
      <c r="D45681" s="32"/>
      <c r="G45681" s="32"/>
      <c r="I45681" s="7"/>
      <c r="J45681" s="7"/>
      <c r="K45681" s="7"/>
      <c r="N45681" s="7"/>
    </row>
    <row r="45682" spans="4:14" s="1" customFormat="1">
      <c r="D45682" s="32"/>
      <c r="G45682" s="32"/>
      <c r="I45682" s="7"/>
      <c r="J45682" s="7"/>
      <c r="K45682" s="7"/>
      <c r="N45682" s="7"/>
    </row>
    <row r="45683" spans="4:14" s="1" customFormat="1">
      <c r="D45683" s="32"/>
      <c r="G45683" s="32"/>
      <c r="I45683" s="7"/>
      <c r="J45683" s="7"/>
      <c r="K45683" s="7"/>
      <c r="N45683" s="7"/>
    </row>
    <row r="45684" spans="4:14" s="1" customFormat="1">
      <c r="D45684" s="32"/>
      <c r="G45684" s="32"/>
      <c r="I45684" s="7"/>
      <c r="J45684" s="7"/>
      <c r="K45684" s="7"/>
      <c r="N45684" s="7"/>
    </row>
    <row r="45685" spans="4:14" s="1" customFormat="1">
      <c r="D45685" s="32"/>
      <c r="G45685" s="32"/>
      <c r="I45685" s="7"/>
      <c r="J45685" s="7"/>
      <c r="K45685" s="7"/>
      <c r="N45685" s="7"/>
    </row>
    <row r="45686" spans="4:14" s="1" customFormat="1">
      <c r="D45686" s="32"/>
      <c r="G45686" s="32"/>
      <c r="I45686" s="7"/>
      <c r="J45686" s="7"/>
      <c r="K45686" s="7"/>
      <c r="N45686" s="7"/>
    </row>
    <row r="45687" spans="4:14" s="1" customFormat="1">
      <c r="D45687" s="32"/>
      <c r="G45687" s="32"/>
      <c r="I45687" s="7"/>
      <c r="J45687" s="7"/>
      <c r="K45687" s="7"/>
      <c r="N45687" s="7"/>
    </row>
    <row r="45688" spans="4:14" s="1" customFormat="1">
      <c r="D45688" s="32"/>
      <c r="G45688" s="32"/>
      <c r="I45688" s="7"/>
      <c r="J45688" s="7"/>
      <c r="K45688" s="7"/>
      <c r="N45688" s="7"/>
    </row>
    <row r="45689" spans="4:14" s="1" customFormat="1">
      <c r="D45689" s="32"/>
      <c r="G45689" s="32"/>
      <c r="I45689" s="7"/>
      <c r="J45689" s="7"/>
      <c r="K45689" s="7"/>
      <c r="N45689" s="7"/>
    </row>
    <row r="45690" spans="4:14" s="1" customFormat="1">
      <c r="D45690" s="32"/>
      <c r="G45690" s="32"/>
      <c r="I45690" s="7"/>
      <c r="J45690" s="7"/>
      <c r="K45690" s="7"/>
      <c r="N45690" s="7"/>
    </row>
    <row r="45691" spans="4:14" s="1" customFormat="1">
      <c r="D45691" s="32"/>
      <c r="G45691" s="32"/>
      <c r="I45691" s="7"/>
      <c r="J45691" s="7"/>
      <c r="K45691" s="7"/>
      <c r="N45691" s="7"/>
    </row>
    <row r="45692" spans="4:14" s="1" customFormat="1">
      <c r="D45692" s="32"/>
      <c r="G45692" s="32"/>
      <c r="I45692" s="7"/>
      <c r="J45692" s="7"/>
      <c r="K45692" s="7"/>
      <c r="N45692" s="7"/>
    </row>
    <row r="45693" spans="4:14" s="1" customFormat="1">
      <c r="D45693" s="32"/>
      <c r="G45693" s="32"/>
      <c r="I45693" s="7"/>
      <c r="J45693" s="7"/>
      <c r="K45693" s="7"/>
      <c r="N45693" s="7"/>
    </row>
    <row r="45694" spans="4:14" s="1" customFormat="1">
      <c r="D45694" s="32"/>
      <c r="G45694" s="32"/>
      <c r="I45694" s="7"/>
      <c r="J45694" s="7"/>
      <c r="K45694" s="7"/>
      <c r="N45694" s="7"/>
    </row>
    <row r="45695" spans="4:14" s="1" customFormat="1">
      <c r="D45695" s="32"/>
      <c r="G45695" s="32"/>
      <c r="I45695" s="7"/>
      <c r="J45695" s="7"/>
      <c r="K45695" s="7"/>
      <c r="N45695" s="7"/>
    </row>
    <row r="45696" spans="4:14" s="1" customFormat="1">
      <c r="D45696" s="32"/>
      <c r="G45696" s="32"/>
      <c r="I45696" s="7"/>
      <c r="J45696" s="7"/>
      <c r="K45696" s="7"/>
      <c r="N45696" s="7"/>
    </row>
    <row r="45697" spans="4:14" s="1" customFormat="1">
      <c r="D45697" s="32"/>
      <c r="G45697" s="32"/>
      <c r="I45697" s="7"/>
      <c r="J45697" s="7"/>
      <c r="K45697" s="7"/>
      <c r="N45697" s="7"/>
    </row>
    <row r="45698" spans="4:14" s="1" customFormat="1">
      <c r="D45698" s="32"/>
      <c r="G45698" s="32"/>
      <c r="I45698" s="7"/>
      <c r="J45698" s="7"/>
      <c r="K45698" s="7"/>
      <c r="N45698" s="7"/>
    </row>
    <row r="45699" spans="4:14" s="1" customFormat="1">
      <c r="D45699" s="32"/>
      <c r="G45699" s="32"/>
      <c r="I45699" s="7"/>
      <c r="J45699" s="7"/>
      <c r="K45699" s="7"/>
      <c r="N45699" s="7"/>
    </row>
    <row r="45700" spans="4:14" s="1" customFormat="1">
      <c r="D45700" s="32"/>
      <c r="G45700" s="32"/>
      <c r="I45700" s="7"/>
      <c r="J45700" s="7"/>
      <c r="K45700" s="7"/>
      <c r="N45700" s="7"/>
    </row>
    <row r="45701" spans="4:14" s="1" customFormat="1">
      <c r="D45701" s="32"/>
      <c r="G45701" s="32"/>
      <c r="I45701" s="7"/>
      <c r="J45701" s="7"/>
      <c r="K45701" s="7"/>
      <c r="N45701" s="7"/>
    </row>
    <row r="45702" spans="4:14" s="1" customFormat="1">
      <c r="D45702" s="32"/>
      <c r="G45702" s="32"/>
      <c r="I45702" s="7"/>
      <c r="J45702" s="7"/>
      <c r="K45702" s="7"/>
      <c r="N45702" s="7"/>
    </row>
    <row r="45703" spans="4:14" s="1" customFormat="1">
      <c r="D45703" s="32"/>
      <c r="G45703" s="32"/>
      <c r="I45703" s="7"/>
      <c r="J45703" s="7"/>
      <c r="K45703" s="7"/>
      <c r="N45703" s="7"/>
    </row>
    <row r="45704" spans="4:14" s="1" customFormat="1">
      <c r="D45704" s="32"/>
      <c r="G45704" s="32"/>
      <c r="I45704" s="7"/>
      <c r="J45704" s="7"/>
      <c r="K45704" s="7"/>
      <c r="N45704" s="7"/>
    </row>
    <row r="45705" spans="4:14" s="1" customFormat="1">
      <c r="D45705" s="32"/>
      <c r="G45705" s="32"/>
      <c r="I45705" s="7"/>
      <c r="J45705" s="7"/>
      <c r="K45705" s="7"/>
      <c r="N45705" s="7"/>
    </row>
    <row r="45706" spans="4:14" s="1" customFormat="1">
      <c r="D45706" s="32"/>
      <c r="G45706" s="32"/>
      <c r="I45706" s="7"/>
      <c r="J45706" s="7"/>
      <c r="K45706" s="7"/>
      <c r="N45706" s="7"/>
    </row>
    <row r="45707" spans="4:14" s="1" customFormat="1">
      <c r="D45707" s="32"/>
      <c r="G45707" s="32"/>
      <c r="I45707" s="7"/>
      <c r="J45707" s="7"/>
      <c r="K45707" s="7"/>
      <c r="N45707" s="7"/>
    </row>
    <row r="45708" spans="4:14" s="1" customFormat="1">
      <c r="D45708" s="32"/>
      <c r="G45708" s="32"/>
      <c r="I45708" s="7"/>
      <c r="J45708" s="7"/>
      <c r="K45708" s="7"/>
      <c r="N45708" s="7"/>
    </row>
    <row r="45709" spans="4:14" s="1" customFormat="1">
      <c r="D45709" s="32"/>
      <c r="G45709" s="32"/>
      <c r="I45709" s="7"/>
      <c r="J45709" s="7"/>
      <c r="K45709" s="7"/>
      <c r="N45709" s="7"/>
    </row>
    <row r="45710" spans="4:14" s="1" customFormat="1">
      <c r="D45710" s="32"/>
      <c r="G45710" s="32"/>
      <c r="I45710" s="7"/>
      <c r="J45710" s="7"/>
      <c r="K45710" s="7"/>
      <c r="N45710" s="7"/>
    </row>
    <row r="45711" spans="4:14" s="1" customFormat="1">
      <c r="D45711" s="32"/>
      <c r="G45711" s="32"/>
      <c r="I45711" s="7"/>
      <c r="J45711" s="7"/>
      <c r="K45711" s="7"/>
      <c r="N45711" s="7"/>
    </row>
    <row r="45712" spans="4:14" s="1" customFormat="1">
      <c r="D45712" s="32"/>
      <c r="G45712" s="32"/>
      <c r="I45712" s="7"/>
      <c r="J45712" s="7"/>
      <c r="K45712" s="7"/>
      <c r="N45712" s="7"/>
    </row>
    <row r="45713" spans="4:14" s="1" customFormat="1">
      <c r="D45713" s="32"/>
      <c r="G45713" s="32"/>
      <c r="I45713" s="7"/>
      <c r="J45713" s="7"/>
      <c r="K45713" s="7"/>
      <c r="N45713" s="7"/>
    </row>
    <row r="45714" spans="4:14" s="1" customFormat="1">
      <c r="D45714" s="32"/>
      <c r="G45714" s="32"/>
      <c r="I45714" s="7"/>
      <c r="J45714" s="7"/>
      <c r="K45714" s="7"/>
      <c r="N45714" s="7"/>
    </row>
    <row r="45715" spans="4:14" s="1" customFormat="1">
      <c r="D45715" s="32"/>
      <c r="G45715" s="32"/>
      <c r="I45715" s="7"/>
      <c r="J45715" s="7"/>
      <c r="K45715" s="7"/>
      <c r="N45715" s="7"/>
    </row>
    <row r="45716" spans="4:14" s="1" customFormat="1">
      <c r="D45716" s="32"/>
      <c r="G45716" s="32"/>
      <c r="I45716" s="7"/>
      <c r="J45716" s="7"/>
      <c r="K45716" s="7"/>
      <c r="N45716" s="7"/>
    </row>
    <row r="45717" spans="4:14" s="1" customFormat="1">
      <c r="D45717" s="32"/>
      <c r="G45717" s="32"/>
      <c r="I45717" s="7"/>
      <c r="J45717" s="7"/>
      <c r="K45717" s="7"/>
      <c r="N45717" s="7"/>
    </row>
    <row r="45718" spans="4:14" s="1" customFormat="1">
      <c r="D45718" s="32"/>
      <c r="G45718" s="32"/>
      <c r="I45718" s="7"/>
      <c r="J45718" s="7"/>
      <c r="K45718" s="7"/>
      <c r="N45718" s="7"/>
    </row>
    <row r="45719" spans="4:14" s="1" customFormat="1">
      <c r="D45719" s="32"/>
      <c r="G45719" s="32"/>
      <c r="I45719" s="7"/>
      <c r="J45719" s="7"/>
      <c r="K45719" s="7"/>
      <c r="N45719" s="7"/>
    </row>
    <row r="45720" spans="4:14" s="1" customFormat="1">
      <c r="D45720" s="32"/>
      <c r="G45720" s="32"/>
      <c r="I45720" s="7"/>
      <c r="J45720" s="7"/>
      <c r="K45720" s="7"/>
      <c r="N45720" s="7"/>
    </row>
    <row r="45721" spans="4:14" s="1" customFormat="1">
      <c r="D45721" s="32"/>
      <c r="G45721" s="32"/>
      <c r="I45721" s="7"/>
      <c r="J45721" s="7"/>
      <c r="K45721" s="7"/>
      <c r="N45721" s="7"/>
    </row>
    <row r="45722" spans="4:14" s="1" customFormat="1">
      <c r="D45722" s="32"/>
      <c r="G45722" s="32"/>
      <c r="I45722" s="7"/>
      <c r="J45722" s="7"/>
      <c r="K45722" s="7"/>
      <c r="N45722" s="7"/>
    </row>
    <row r="45723" spans="4:14" s="1" customFormat="1">
      <c r="D45723" s="32"/>
      <c r="G45723" s="32"/>
      <c r="I45723" s="7"/>
      <c r="J45723" s="7"/>
      <c r="K45723" s="7"/>
      <c r="N45723" s="7"/>
    </row>
    <row r="45724" spans="4:14" s="1" customFormat="1">
      <c r="D45724" s="32"/>
      <c r="G45724" s="32"/>
      <c r="I45724" s="7"/>
      <c r="J45724" s="7"/>
      <c r="K45724" s="7"/>
      <c r="N45724" s="7"/>
    </row>
    <row r="45725" spans="4:14" s="1" customFormat="1">
      <c r="D45725" s="32"/>
      <c r="G45725" s="32"/>
      <c r="I45725" s="7"/>
      <c r="J45725" s="7"/>
      <c r="K45725" s="7"/>
      <c r="N45725" s="7"/>
    </row>
    <row r="45726" spans="4:14" s="1" customFormat="1">
      <c r="D45726" s="32"/>
      <c r="G45726" s="32"/>
      <c r="I45726" s="7"/>
      <c r="J45726" s="7"/>
      <c r="K45726" s="7"/>
      <c r="N45726" s="7"/>
    </row>
    <row r="45727" spans="4:14" s="1" customFormat="1">
      <c r="D45727" s="32"/>
      <c r="G45727" s="32"/>
      <c r="I45727" s="7"/>
      <c r="J45727" s="7"/>
      <c r="K45727" s="7"/>
      <c r="N45727" s="7"/>
    </row>
    <row r="45728" spans="4:14" s="1" customFormat="1">
      <c r="D45728" s="32"/>
      <c r="G45728" s="32"/>
      <c r="I45728" s="7"/>
      <c r="J45728" s="7"/>
      <c r="K45728" s="7"/>
      <c r="N45728" s="7"/>
    </row>
    <row r="45729" spans="4:14" s="1" customFormat="1">
      <c r="D45729" s="32"/>
      <c r="G45729" s="32"/>
      <c r="I45729" s="7"/>
      <c r="J45729" s="7"/>
      <c r="K45729" s="7"/>
      <c r="N45729" s="7"/>
    </row>
    <row r="45730" spans="4:14" s="1" customFormat="1">
      <c r="D45730" s="32"/>
      <c r="G45730" s="32"/>
      <c r="I45730" s="7"/>
      <c r="J45730" s="7"/>
      <c r="K45730" s="7"/>
      <c r="N45730" s="7"/>
    </row>
    <row r="45731" spans="4:14" s="1" customFormat="1">
      <c r="D45731" s="32"/>
      <c r="G45731" s="32"/>
      <c r="I45731" s="7"/>
      <c r="J45731" s="7"/>
      <c r="K45731" s="7"/>
      <c r="N45731" s="7"/>
    </row>
    <row r="45732" spans="4:14" s="1" customFormat="1">
      <c r="D45732" s="32"/>
      <c r="G45732" s="32"/>
      <c r="I45732" s="7"/>
      <c r="J45732" s="7"/>
      <c r="K45732" s="7"/>
      <c r="N45732" s="7"/>
    </row>
    <row r="45733" spans="4:14" s="1" customFormat="1">
      <c r="D45733" s="32"/>
      <c r="G45733" s="32"/>
      <c r="I45733" s="7"/>
      <c r="J45733" s="7"/>
      <c r="K45733" s="7"/>
      <c r="N45733" s="7"/>
    </row>
    <row r="45734" spans="4:14" s="1" customFormat="1">
      <c r="D45734" s="32"/>
      <c r="G45734" s="32"/>
      <c r="I45734" s="7"/>
      <c r="J45734" s="7"/>
      <c r="K45734" s="7"/>
      <c r="N45734" s="7"/>
    </row>
    <row r="45735" spans="4:14" s="1" customFormat="1">
      <c r="D45735" s="32"/>
      <c r="G45735" s="32"/>
      <c r="I45735" s="7"/>
      <c r="J45735" s="7"/>
      <c r="K45735" s="7"/>
      <c r="N45735" s="7"/>
    </row>
    <row r="45736" spans="4:14" s="1" customFormat="1">
      <c r="D45736" s="32"/>
      <c r="G45736" s="32"/>
      <c r="I45736" s="7"/>
      <c r="J45736" s="7"/>
      <c r="K45736" s="7"/>
      <c r="N45736" s="7"/>
    </row>
    <row r="45737" spans="4:14" s="1" customFormat="1">
      <c r="D45737" s="32"/>
      <c r="G45737" s="32"/>
      <c r="I45737" s="7"/>
      <c r="J45737" s="7"/>
      <c r="K45737" s="7"/>
      <c r="N45737" s="7"/>
    </row>
    <row r="45738" spans="4:14" s="1" customFormat="1">
      <c r="D45738" s="32"/>
      <c r="G45738" s="32"/>
      <c r="I45738" s="7"/>
      <c r="J45738" s="7"/>
      <c r="K45738" s="7"/>
      <c r="N45738" s="7"/>
    </row>
    <row r="45739" spans="4:14" s="1" customFormat="1">
      <c r="D45739" s="32"/>
      <c r="G45739" s="32"/>
      <c r="I45739" s="7"/>
      <c r="J45739" s="7"/>
      <c r="K45739" s="7"/>
      <c r="N45739" s="7"/>
    </row>
    <row r="45740" spans="4:14" s="1" customFormat="1">
      <c r="D45740" s="32"/>
      <c r="G45740" s="32"/>
      <c r="I45740" s="7"/>
      <c r="J45740" s="7"/>
      <c r="K45740" s="7"/>
      <c r="N45740" s="7"/>
    </row>
    <row r="45741" spans="4:14" s="1" customFormat="1">
      <c r="D45741" s="32"/>
      <c r="G45741" s="32"/>
      <c r="I45741" s="7"/>
      <c r="J45741" s="7"/>
      <c r="K45741" s="7"/>
      <c r="N45741" s="7"/>
    </row>
    <row r="45742" spans="4:14" s="1" customFormat="1">
      <c r="D45742" s="32"/>
      <c r="G45742" s="32"/>
      <c r="I45742" s="7"/>
      <c r="J45742" s="7"/>
      <c r="K45742" s="7"/>
      <c r="N45742" s="7"/>
    </row>
    <row r="45743" spans="4:14" s="1" customFormat="1">
      <c r="D45743" s="32"/>
      <c r="G45743" s="32"/>
      <c r="I45743" s="7"/>
      <c r="J45743" s="7"/>
      <c r="K45743" s="7"/>
      <c r="N45743" s="7"/>
    </row>
    <row r="45744" spans="4:14" s="1" customFormat="1">
      <c r="D45744" s="32"/>
      <c r="G45744" s="32"/>
      <c r="I45744" s="7"/>
      <c r="J45744" s="7"/>
      <c r="K45744" s="7"/>
      <c r="N45744" s="7"/>
    </row>
    <row r="45745" spans="4:14" s="1" customFormat="1">
      <c r="D45745" s="32"/>
      <c r="G45745" s="32"/>
      <c r="I45745" s="7"/>
      <c r="J45745" s="7"/>
      <c r="K45745" s="7"/>
      <c r="N45745" s="7"/>
    </row>
    <row r="45746" spans="4:14" s="1" customFormat="1">
      <c r="D45746" s="32"/>
      <c r="G45746" s="32"/>
      <c r="I45746" s="7"/>
      <c r="J45746" s="7"/>
      <c r="K45746" s="7"/>
      <c r="N45746" s="7"/>
    </row>
    <row r="45747" spans="4:14" s="1" customFormat="1">
      <c r="D45747" s="32"/>
      <c r="G45747" s="32"/>
      <c r="I45747" s="7"/>
      <c r="J45747" s="7"/>
      <c r="K45747" s="7"/>
      <c r="N45747" s="7"/>
    </row>
    <row r="45748" spans="4:14" s="1" customFormat="1">
      <c r="D45748" s="32"/>
      <c r="G45748" s="32"/>
      <c r="I45748" s="7"/>
      <c r="J45748" s="7"/>
      <c r="K45748" s="7"/>
      <c r="N45748" s="7"/>
    </row>
    <row r="45749" spans="4:14" s="1" customFormat="1">
      <c r="D45749" s="32"/>
      <c r="G45749" s="32"/>
      <c r="I45749" s="7"/>
      <c r="J45749" s="7"/>
      <c r="K45749" s="7"/>
      <c r="N45749" s="7"/>
    </row>
    <row r="45750" spans="4:14" s="1" customFormat="1">
      <c r="D45750" s="32"/>
      <c r="G45750" s="32"/>
      <c r="I45750" s="7"/>
      <c r="J45750" s="7"/>
      <c r="K45750" s="7"/>
      <c r="N45750" s="7"/>
    </row>
    <row r="45751" spans="4:14" s="1" customFormat="1">
      <c r="D45751" s="32"/>
      <c r="G45751" s="32"/>
      <c r="I45751" s="7"/>
      <c r="J45751" s="7"/>
      <c r="K45751" s="7"/>
      <c r="N45751" s="7"/>
    </row>
    <row r="45752" spans="4:14" s="1" customFormat="1">
      <c r="D45752" s="32"/>
      <c r="G45752" s="32"/>
      <c r="I45752" s="7"/>
      <c r="J45752" s="7"/>
      <c r="K45752" s="7"/>
      <c r="N45752" s="7"/>
    </row>
    <row r="45753" spans="4:14" s="1" customFormat="1">
      <c r="D45753" s="32"/>
      <c r="G45753" s="32"/>
      <c r="I45753" s="7"/>
      <c r="J45753" s="7"/>
      <c r="K45753" s="7"/>
      <c r="N45753" s="7"/>
    </row>
    <row r="45754" spans="4:14" s="1" customFormat="1">
      <c r="D45754" s="32"/>
      <c r="G45754" s="32"/>
      <c r="I45754" s="7"/>
      <c r="J45754" s="7"/>
      <c r="K45754" s="7"/>
      <c r="N45754" s="7"/>
    </row>
    <row r="45755" spans="4:14" s="1" customFormat="1">
      <c r="D45755" s="32"/>
      <c r="G45755" s="32"/>
      <c r="I45755" s="7"/>
      <c r="J45755" s="7"/>
      <c r="K45755" s="7"/>
      <c r="N45755" s="7"/>
    </row>
    <row r="45756" spans="4:14" s="1" customFormat="1">
      <c r="D45756" s="32"/>
      <c r="G45756" s="32"/>
      <c r="I45756" s="7"/>
      <c r="J45756" s="7"/>
      <c r="K45756" s="7"/>
      <c r="N45756" s="7"/>
    </row>
    <row r="45757" spans="4:14" s="1" customFormat="1">
      <c r="D45757" s="32"/>
      <c r="G45757" s="32"/>
      <c r="I45757" s="7"/>
      <c r="J45757" s="7"/>
      <c r="K45757" s="7"/>
      <c r="N45757" s="7"/>
    </row>
    <row r="45758" spans="4:14" s="1" customFormat="1">
      <c r="D45758" s="32"/>
      <c r="G45758" s="32"/>
      <c r="I45758" s="7"/>
      <c r="J45758" s="7"/>
      <c r="K45758" s="7"/>
      <c r="N45758" s="7"/>
    </row>
    <row r="45759" spans="4:14" s="1" customFormat="1">
      <c r="D45759" s="32"/>
      <c r="G45759" s="32"/>
      <c r="I45759" s="7"/>
      <c r="J45759" s="7"/>
      <c r="K45759" s="7"/>
      <c r="N45759" s="7"/>
    </row>
    <row r="45760" spans="4:14" s="1" customFormat="1">
      <c r="D45760" s="32"/>
      <c r="G45760" s="32"/>
      <c r="I45760" s="7"/>
      <c r="J45760" s="7"/>
      <c r="K45760" s="7"/>
      <c r="N45760" s="7"/>
    </row>
    <row r="45761" spans="4:14" s="1" customFormat="1">
      <c r="D45761" s="32"/>
      <c r="G45761" s="32"/>
      <c r="I45761" s="7"/>
      <c r="J45761" s="7"/>
      <c r="K45761" s="7"/>
      <c r="N45761" s="7"/>
    </row>
    <row r="45762" spans="4:14" s="1" customFormat="1">
      <c r="D45762" s="32"/>
      <c r="G45762" s="32"/>
      <c r="I45762" s="7"/>
      <c r="J45762" s="7"/>
      <c r="K45762" s="7"/>
      <c r="N45762" s="7"/>
    </row>
    <row r="45763" spans="4:14" s="1" customFormat="1">
      <c r="D45763" s="32"/>
      <c r="G45763" s="32"/>
      <c r="I45763" s="7"/>
      <c r="J45763" s="7"/>
      <c r="K45763" s="7"/>
      <c r="N45763" s="7"/>
    </row>
    <row r="45764" spans="4:14" s="1" customFormat="1">
      <c r="D45764" s="32"/>
      <c r="G45764" s="32"/>
      <c r="I45764" s="7"/>
      <c r="J45764" s="7"/>
      <c r="K45764" s="7"/>
      <c r="N45764" s="7"/>
    </row>
    <row r="45765" spans="4:14" s="1" customFormat="1">
      <c r="D45765" s="32"/>
      <c r="G45765" s="32"/>
      <c r="I45765" s="7"/>
      <c r="J45765" s="7"/>
      <c r="K45765" s="7"/>
      <c r="N45765" s="7"/>
    </row>
    <row r="45766" spans="4:14" s="1" customFormat="1">
      <c r="D45766" s="32"/>
      <c r="G45766" s="32"/>
      <c r="I45766" s="7"/>
      <c r="J45766" s="7"/>
      <c r="K45766" s="7"/>
      <c r="N45766" s="7"/>
    </row>
    <row r="45767" spans="4:14" s="1" customFormat="1">
      <c r="D45767" s="32"/>
      <c r="G45767" s="32"/>
      <c r="I45767" s="7"/>
      <c r="J45767" s="7"/>
      <c r="K45767" s="7"/>
      <c r="N45767" s="7"/>
    </row>
    <row r="45768" spans="4:14" s="1" customFormat="1">
      <c r="D45768" s="32"/>
      <c r="G45768" s="32"/>
      <c r="I45768" s="7"/>
      <c r="J45768" s="7"/>
      <c r="K45768" s="7"/>
      <c r="N45768" s="7"/>
    </row>
    <row r="45769" spans="4:14" s="1" customFormat="1">
      <c r="D45769" s="32"/>
      <c r="G45769" s="32"/>
      <c r="I45769" s="7"/>
      <c r="J45769" s="7"/>
      <c r="K45769" s="7"/>
      <c r="N45769" s="7"/>
    </row>
    <row r="45770" spans="4:14" s="1" customFormat="1">
      <c r="D45770" s="32"/>
      <c r="G45770" s="32"/>
      <c r="I45770" s="7"/>
      <c r="J45770" s="7"/>
      <c r="K45770" s="7"/>
      <c r="N45770" s="7"/>
    </row>
    <row r="45771" spans="4:14" s="1" customFormat="1">
      <c r="D45771" s="32"/>
      <c r="G45771" s="32"/>
      <c r="I45771" s="7"/>
      <c r="J45771" s="7"/>
      <c r="K45771" s="7"/>
      <c r="N45771" s="7"/>
    </row>
    <row r="45772" spans="4:14" s="1" customFormat="1">
      <c r="D45772" s="32"/>
      <c r="G45772" s="32"/>
      <c r="I45772" s="7"/>
      <c r="J45772" s="7"/>
      <c r="K45772" s="7"/>
      <c r="N45772" s="7"/>
    </row>
    <row r="45773" spans="4:14" s="1" customFormat="1">
      <c r="D45773" s="32"/>
      <c r="G45773" s="32"/>
      <c r="I45773" s="7"/>
      <c r="J45773" s="7"/>
      <c r="K45773" s="7"/>
      <c r="N45773" s="7"/>
    </row>
    <row r="45774" spans="4:14" s="1" customFormat="1">
      <c r="D45774" s="32"/>
      <c r="G45774" s="32"/>
      <c r="I45774" s="7"/>
      <c r="J45774" s="7"/>
      <c r="K45774" s="7"/>
      <c r="N45774" s="7"/>
    </row>
    <row r="45775" spans="4:14" s="1" customFormat="1">
      <c r="D45775" s="32"/>
      <c r="G45775" s="32"/>
      <c r="I45775" s="7"/>
      <c r="J45775" s="7"/>
      <c r="K45775" s="7"/>
      <c r="N45775" s="7"/>
    </row>
    <row r="45776" spans="4:14" s="1" customFormat="1">
      <c r="D45776" s="32"/>
      <c r="G45776" s="32"/>
      <c r="I45776" s="7"/>
      <c r="J45776" s="7"/>
      <c r="K45776" s="7"/>
      <c r="N45776" s="7"/>
    </row>
    <row r="45777" spans="4:14" s="1" customFormat="1">
      <c r="D45777" s="32"/>
      <c r="G45777" s="32"/>
      <c r="I45777" s="7"/>
      <c r="J45777" s="7"/>
      <c r="K45777" s="7"/>
      <c r="N45777" s="7"/>
    </row>
    <row r="45778" spans="4:14" s="1" customFormat="1">
      <c r="D45778" s="32"/>
      <c r="G45778" s="32"/>
      <c r="I45778" s="7"/>
      <c r="J45778" s="7"/>
      <c r="K45778" s="7"/>
      <c r="N45778" s="7"/>
    </row>
    <row r="45779" spans="4:14" s="1" customFormat="1">
      <c r="D45779" s="32"/>
      <c r="G45779" s="32"/>
      <c r="I45779" s="7"/>
      <c r="J45779" s="7"/>
      <c r="K45779" s="7"/>
      <c r="N45779" s="7"/>
    </row>
    <row r="45780" spans="4:14" s="1" customFormat="1">
      <c r="D45780" s="32"/>
      <c r="G45780" s="32"/>
      <c r="I45780" s="7"/>
      <c r="J45780" s="7"/>
      <c r="K45780" s="7"/>
      <c r="N45780" s="7"/>
    </row>
    <row r="45781" spans="4:14" s="1" customFormat="1">
      <c r="D45781" s="32"/>
      <c r="G45781" s="32"/>
      <c r="I45781" s="7"/>
      <c r="J45781" s="7"/>
      <c r="K45781" s="7"/>
      <c r="N45781" s="7"/>
    </row>
    <row r="45782" spans="4:14" s="1" customFormat="1">
      <c r="D45782" s="32"/>
      <c r="G45782" s="32"/>
      <c r="I45782" s="7"/>
      <c r="J45782" s="7"/>
      <c r="K45782" s="7"/>
      <c r="N45782" s="7"/>
    </row>
    <row r="45783" spans="4:14" s="1" customFormat="1">
      <c r="D45783" s="32"/>
      <c r="G45783" s="32"/>
      <c r="I45783" s="7"/>
      <c r="J45783" s="7"/>
      <c r="K45783" s="7"/>
      <c r="N45783" s="7"/>
    </row>
    <row r="45784" spans="4:14" s="1" customFormat="1">
      <c r="D45784" s="32"/>
      <c r="G45784" s="32"/>
      <c r="I45784" s="7"/>
      <c r="J45784" s="7"/>
      <c r="K45784" s="7"/>
      <c r="N45784" s="7"/>
    </row>
    <row r="45785" spans="4:14" s="1" customFormat="1">
      <c r="D45785" s="32"/>
      <c r="G45785" s="32"/>
      <c r="I45785" s="7"/>
      <c r="J45785" s="7"/>
      <c r="K45785" s="7"/>
      <c r="N45785" s="7"/>
    </row>
    <row r="45786" spans="4:14" s="1" customFormat="1">
      <c r="D45786" s="32"/>
      <c r="G45786" s="32"/>
      <c r="I45786" s="7"/>
      <c r="J45786" s="7"/>
      <c r="K45786" s="7"/>
      <c r="N45786" s="7"/>
    </row>
    <row r="45787" spans="4:14" s="1" customFormat="1">
      <c r="D45787" s="32"/>
      <c r="G45787" s="32"/>
      <c r="I45787" s="7"/>
      <c r="J45787" s="7"/>
      <c r="K45787" s="7"/>
      <c r="N45787" s="7"/>
    </row>
    <row r="45788" spans="4:14" s="1" customFormat="1">
      <c r="D45788" s="32"/>
      <c r="G45788" s="32"/>
      <c r="I45788" s="7"/>
      <c r="J45788" s="7"/>
      <c r="K45788" s="7"/>
      <c r="N45788" s="7"/>
    </row>
    <row r="45789" spans="4:14" s="1" customFormat="1">
      <c r="D45789" s="32"/>
      <c r="G45789" s="32"/>
      <c r="I45789" s="7"/>
      <c r="J45789" s="7"/>
      <c r="K45789" s="7"/>
      <c r="N45789" s="7"/>
    </row>
    <row r="45790" spans="4:14" s="1" customFormat="1">
      <c r="D45790" s="32"/>
      <c r="G45790" s="32"/>
      <c r="I45790" s="7"/>
      <c r="J45790" s="7"/>
      <c r="K45790" s="7"/>
      <c r="N45790" s="7"/>
    </row>
    <row r="45791" spans="4:14" s="1" customFormat="1">
      <c r="D45791" s="32"/>
      <c r="G45791" s="32"/>
      <c r="I45791" s="7"/>
      <c r="J45791" s="7"/>
      <c r="K45791" s="7"/>
      <c r="N45791" s="7"/>
    </row>
    <row r="45792" spans="4:14" s="1" customFormat="1">
      <c r="D45792" s="32"/>
      <c r="G45792" s="32"/>
      <c r="I45792" s="7"/>
      <c r="J45792" s="7"/>
      <c r="K45792" s="7"/>
      <c r="N45792" s="7"/>
    </row>
    <row r="45793" spans="4:14" s="1" customFormat="1">
      <c r="D45793" s="32"/>
      <c r="G45793" s="32"/>
      <c r="I45793" s="7"/>
      <c r="J45793" s="7"/>
      <c r="K45793" s="7"/>
      <c r="N45793" s="7"/>
    </row>
    <row r="45794" spans="4:14" s="1" customFormat="1">
      <c r="D45794" s="32"/>
      <c r="G45794" s="32"/>
      <c r="I45794" s="7"/>
      <c r="J45794" s="7"/>
      <c r="K45794" s="7"/>
      <c r="N45794" s="7"/>
    </row>
    <row r="45795" spans="4:14" s="1" customFormat="1">
      <c r="D45795" s="32"/>
      <c r="G45795" s="32"/>
      <c r="I45795" s="7"/>
      <c r="J45795" s="7"/>
      <c r="K45795" s="7"/>
      <c r="N45795" s="7"/>
    </row>
    <row r="45796" spans="4:14" s="1" customFormat="1">
      <c r="D45796" s="32"/>
      <c r="G45796" s="32"/>
      <c r="I45796" s="7"/>
      <c r="J45796" s="7"/>
      <c r="K45796" s="7"/>
      <c r="N45796" s="7"/>
    </row>
    <row r="45797" spans="4:14" s="1" customFormat="1">
      <c r="D45797" s="32"/>
      <c r="G45797" s="32"/>
      <c r="I45797" s="7"/>
      <c r="J45797" s="7"/>
      <c r="K45797" s="7"/>
      <c r="N45797" s="7"/>
    </row>
    <row r="45798" spans="4:14" s="1" customFormat="1">
      <c r="D45798" s="32"/>
      <c r="G45798" s="32"/>
      <c r="I45798" s="7"/>
      <c r="J45798" s="7"/>
      <c r="K45798" s="7"/>
      <c r="N45798" s="7"/>
    </row>
    <row r="45799" spans="4:14" s="1" customFormat="1">
      <c r="D45799" s="32"/>
      <c r="G45799" s="32"/>
      <c r="I45799" s="7"/>
      <c r="J45799" s="7"/>
      <c r="K45799" s="7"/>
      <c r="N45799" s="7"/>
    </row>
    <row r="45800" spans="4:14" s="1" customFormat="1">
      <c r="D45800" s="32"/>
      <c r="G45800" s="32"/>
      <c r="I45800" s="7"/>
      <c r="J45800" s="7"/>
      <c r="K45800" s="7"/>
      <c r="N45800" s="7"/>
    </row>
    <row r="45801" spans="4:14" s="1" customFormat="1">
      <c r="D45801" s="32"/>
      <c r="G45801" s="32"/>
      <c r="I45801" s="7"/>
      <c r="J45801" s="7"/>
      <c r="K45801" s="7"/>
      <c r="N45801" s="7"/>
    </row>
    <row r="45802" spans="4:14" s="1" customFormat="1">
      <c r="D45802" s="32"/>
      <c r="G45802" s="32"/>
      <c r="I45802" s="7"/>
      <c r="J45802" s="7"/>
      <c r="K45802" s="7"/>
      <c r="N45802" s="7"/>
    </row>
    <row r="45803" spans="4:14" s="1" customFormat="1">
      <c r="D45803" s="32"/>
      <c r="G45803" s="32"/>
      <c r="I45803" s="7"/>
      <c r="J45803" s="7"/>
      <c r="K45803" s="7"/>
      <c r="N45803" s="7"/>
    </row>
    <row r="45804" spans="4:14" s="1" customFormat="1">
      <c r="D45804" s="32"/>
      <c r="G45804" s="32"/>
      <c r="I45804" s="7"/>
      <c r="J45804" s="7"/>
      <c r="K45804" s="7"/>
      <c r="N45804" s="7"/>
    </row>
    <row r="45805" spans="4:14" s="1" customFormat="1">
      <c r="D45805" s="32"/>
      <c r="G45805" s="32"/>
      <c r="I45805" s="7"/>
      <c r="J45805" s="7"/>
      <c r="K45805" s="7"/>
      <c r="N45805" s="7"/>
    </row>
    <row r="45806" spans="4:14" s="1" customFormat="1">
      <c r="D45806" s="32"/>
      <c r="G45806" s="32"/>
      <c r="I45806" s="7"/>
      <c r="J45806" s="7"/>
      <c r="K45806" s="7"/>
      <c r="N45806" s="7"/>
    </row>
    <row r="45807" spans="4:14" s="1" customFormat="1">
      <c r="D45807" s="32"/>
      <c r="G45807" s="32"/>
      <c r="I45807" s="7"/>
      <c r="J45807" s="7"/>
      <c r="K45807" s="7"/>
      <c r="N45807" s="7"/>
    </row>
    <row r="45808" spans="4:14" s="1" customFormat="1">
      <c r="D45808" s="32"/>
      <c r="G45808" s="32"/>
      <c r="I45808" s="7"/>
      <c r="J45808" s="7"/>
      <c r="K45808" s="7"/>
      <c r="N45808" s="7"/>
    </row>
    <row r="45809" spans="4:14" s="1" customFormat="1">
      <c r="D45809" s="32"/>
      <c r="G45809" s="32"/>
      <c r="I45809" s="7"/>
      <c r="J45809" s="7"/>
      <c r="K45809" s="7"/>
      <c r="N45809" s="7"/>
    </row>
    <row r="45810" spans="4:14" s="1" customFormat="1">
      <c r="D45810" s="32"/>
      <c r="G45810" s="32"/>
      <c r="I45810" s="7"/>
      <c r="J45810" s="7"/>
      <c r="K45810" s="7"/>
      <c r="N45810" s="7"/>
    </row>
    <row r="45811" spans="4:14" s="1" customFormat="1">
      <c r="D45811" s="32"/>
      <c r="G45811" s="32"/>
      <c r="I45811" s="7"/>
      <c r="J45811" s="7"/>
      <c r="K45811" s="7"/>
      <c r="N45811" s="7"/>
    </row>
    <row r="45812" spans="4:14" s="1" customFormat="1">
      <c r="D45812" s="32"/>
      <c r="G45812" s="32"/>
      <c r="I45812" s="7"/>
      <c r="J45812" s="7"/>
      <c r="K45812" s="7"/>
      <c r="N45812" s="7"/>
    </row>
    <row r="45813" spans="4:14" s="1" customFormat="1">
      <c r="D45813" s="32"/>
      <c r="G45813" s="32"/>
      <c r="I45813" s="7"/>
      <c r="J45813" s="7"/>
      <c r="K45813" s="7"/>
      <c r="N45813" s="7"/>
    </row>
    <row r="45814" spans="4:14" s="1" customFormat="1">
      <c r="D45814" s="32"/>
      <c r="G45814" s="32"/>
      <c r="I45814" s="7"/>
      <c r="J45814" s="7"/>
      <c r="K45814" s="7"/>
      <c r="N45814" s="7"/>
    </row>
    <row r="45815" spans="4:14" s="1" customFormat="1">
      <c r="D45815" s="32"/>
      <c r="G45815" s="32"/>
      <c r="I45815" s="7"/>
      <c r="J45815" s="7"/>
      <c r="K45815" s="7"/>
      <c r="N45815" s="7"/>
    </row>
    <row r="45816" spans="4:14" s="1" customFormat="1">
      <c r="D45816" s="32"/>
      <c r="G45816" s="32"/>
      <c r="I45816" s="7"/>
      <c r="J45816" s="7"/>
      <c r="K45816" s="7"/>
      <c r="N45816" s="7"/>
    </row>
    <row r="45817" spans="4:14" s="1" customFormat="1">
      <c r="D45817" s="32"/>
      <c r="G45817" s="32"/>
      <c r="I45817" s="7"/>
      <c r="J45817" s="7"/>
      <c r="K45817" s="7"/>
      <c r="N45817" s="7"/>
    </row>
    <row r="45818" spans="4:14" s="1" customFormat="1">
      <c r="D45818" s="32"/>
      <c r="G45818" s="32"/>
      <c r="I45818" s="7"/>
      <c r="J45818" s="7"/>
      <c r="K45818" s="7"/>
      <c r="N45818" s="7"/>
    </row>
    <row r="45819" spans="4:14" s="1" customFormat="1">
      <c r="D45819" s="32"/>
      <c r="G45819" s="32"/>
      <c r="I45819" s="7"/>
      <c r="J45819" s="7"/>
      <c r="K45819" s="7"/>
      <c r="N45819" s="7"/>
    </row>
    <row r="45820" spans="4:14" s="1" customFormat="1">
      <c r="D45820" s="32"/>
      <c r="G45820" s="32"/>
      <c r="I45820" s="7"/>
      <c r="J45820" s="7"/>
      <c r="K45820" s="7"/>
      <c r="N45820" s="7"/>
    </row>
    <row r="45821" spans="4:14" s="1" customFormat="1">
      <c r="D45821" s="32"/>
      <c r="G45821" s="32"/>
      <c r="I45821" s="7"/>
      <c r="J45821" s="7"/>
      <c r="K45821" s="7"/>
      <c r="N45821" s="7"/>
    </row>
    <row r="45822" spans="4:14" s="1" customFormat="1">
      <c r="D45822" s="32"/>
      <c r="G45822" s="32"/>
      <c r="I45822" s="7"/>
      <c r="J45822" s="7"/>
      <c r="K45822" s="7"/>
      <c r="N45822" s="7"/>
    </row>
    <row r="45823" spans="4:14" s="1" customFormat="1">
      <c r="D45823" s="32"/>
      <c r="G45823" s="32"/>
      <c r="I45823" s="7"/>
      <c r="J45823" s="7"/>
      <c r="K45823" s="7"/>
      <c r="N45823" s="7"/>
    </row>
    <row r="45824" spans="4:14" s="1" customFormat="1">
      <c r="D45824" s="32"/>
      <c r="G45824" s="32"/>
      <c r="I45824" s="7"/>
      <c r="J45824" s="7"/>
      <c r="K45824" s="7"/>
      <c r="N45824" s="7"/>
    </row>
    <row r="45825" spans="4:14" s="1" customFormat="1">
      <c r="D45825" s="32"/>
      <c r="G45825" s="32"/>
      <c r="I45825" s="7"/>
      <c r="J45825" s="7"/>
      <c r="K45825" s="7"/>
      <c r="N45825" s="7"/>
    </row>
    <row r="45826" spans="4:14" s="1" customFormat="1">
      <c r="D45826" s="32"/>
      <c r="G45826" s="32"/>
      <c r="I45826" s="7"/>
      <c r="J45826" s="7"/>
      <c r="K45826" s="7"/>
      <c r="N45826" s="7"/>
    </row>
    <row r="45827" spans="4:14" s="1" customFormat="1">
      <c r="D45827" s="32"/>
      <c r="G45827" s="32"/>
      <c r="I45827" s="7"/>
      <c r="J45827" s="7"/>
      <c r="K45827" s="7"/>
      <c r="N45827" s="7"/>
    </row>
    <row r="45828" spans="4:14" s="1" customFormat="1">
      <c r="D45828" s="32"/>
      <c r="G45828" s="32"/>
      <c r="I45828" s="7"/>
      <c r="J45828" s="7"/>
      <c r="K45828" s="7"/>
      <c r="N45828" s="7"/>
    </row>
    <row r="45829" spans="4:14" s="1" customFormat="1">
      <c r="D45829" s="32"/>
      <c r="G45829" s="32"/>
      <c r="I45829" s="7"/>
      <c r="J45829" s="7"/>
      <c r="K45829" s="7"/>
      <c r="N45829" s="7"/>
    </row>
    <row r="45830" spans="4:14" s="1" customFormat="1">
      <c r="D45830" s="32"/>
      <c r="G45830" s="32"/>
      <c r="I45830" s="7"/>
      <c r="J45830" s="7"/>
      <c r="K45830" s="7"/>
      <c r="N45830" s="7"/>
    </row>
    <row r="45831" spans="4:14" s="1" customFormat="1">
      <c r="D45831" s="32"/>
      <c r="G45831" s="32"/>
      <c r="I45831" s="7"/>
      <c r="J45831" s="7"/>
      <c r="K45831" s="7"/>
      <c r="N45831" s="7"/>
    </row>
    <row r="45832" spans="4:14" s="1" customFormat="1">
      <c r="D45832" s="32"/>
      <c r="G45832" s="32"/>
      <c r="I45832" s="7"/>
      <c r="J45832" s="7"/>
      <c r="K45832" s="7"/>
      <c r="N45832" s="7"/>
    </row>
    <row r="45833" spans="4:14" s="1" customFormat="1">
      <c r="D45833" s="32"/>
      <c r="G45833" s="32"/>
      <c r="I45833" s="7"/>
      <c r="J45833" s="7"/>
      <c r="K45833" s="7"/>
      <c r="N45833" s="7"/>
    </row>
    <row r="45834" spans="4:14" s="1" customFormat="1">
      <c r="D45834" s="32"/>
      <c r="G45834" s="32"/>
      <c r="I45834" s="7"/>
      <c r="J45834" s="7"/>
      <c r="K45834" s="7"/>
      <c r="N45834" s="7"/>
    </row>
    <row r="45835" spans="4:14" s="1" customFormat="1">
      <c r="D45835" s="32"/>
      <c r="G45835" s="32"/>
      <c r="I45835" s="7"/>
      <c r="J45835" s="7"/>
      <c r="K45835" s="7"/>
      <c r="N45835" s="7"/>
    </row>
    <row r="45836" spans="4:14" s="1" customFormat="1">
      <c r="D45836" s="32"/>
      <c r="G45836" s="32"/>
      <c r="I45836" s="7"/>
      <c r="J45836" s="7"/>
      <c r="K45836" s="7"/>
      <c r="N45836" s="7"/>
    </row>
    <row r="45837" spans="4:14" s="1" customFormat="1">
      <c r="D45837" s="32"/>
      <c r="G45837" s="32"/>
      <c r="I45837" s="7"/>
      <c r="J45837" s="7"/>
      <c r="K45837" s="7"/>
      <c r="N45837" s="7"/>
    </row>
    <row r="45838" spans="4:14" s="1" customFormat="1">
      <c r="D45838" s="32"/>
      <c r="G45838" s="32"/>
      <c r="I45838" s="7"/>
      <c r="J45838" s="7"/>
      <c r="K45838" s="7"/>
      <c r="N45838" s="7"/>
    </row>
    <row r="45839" spans="4:14" s="1" customFormat="1">
      <c r="D45839" s="32"/>
      <c r="G45839" s="32"/>
      <c r="I45839" s="7"/>
      <c r="J45839" s="7"/>
      <c r="K45839" s="7"/>
      <c r="N45839" s="7"/>
    </row>
    <row r="45840" spans="4:14" s="1" customFormat="1">
      <c r="D45840" s="32"/>
      <c r="G45840" s="32"/>
      <c r="I45840" s="7"/>
      <c r="J45840" s="7"/>
      <c r="K45840" s="7"/>
      <c r="N45840" s="7"/>
    </row>
    <row r="45841" spans="4:14" s="1" customFormat="1">
      <c r="D45841" s="32"/>
      <c r="G45841" s="32"/>
      <c r="I45841" s="7"/>
      <c r="J45841" s="7"/>
      <c r="K45841" s="7"/>
      <c r="N45841" s="7"/>
    </row>
    <row r="45842" spans="4:14" s="1" customFormat="1">
      <c r="D45842" s="32"/>
      <c r="G45842" s="32"/>
      <c r="I45842" s="7"/>
      <c r="J45842" s="7"/>
      <c r="K45842" s="7"/>
      <c r="N45842" s="7"/>
    </row>
    <row r="45843" spans="4:14" s="1" customFormat="1">
      <c r="D45843" s="32"/>
      <c r="G45843" s="32"/>
      <c r="I45843" s="7"/>
      <c r="J45843" s="7"/>
      <c r="K45843" s="7"/>
      <c r="N45843" s="7"/>
    </row>
    <row r="45844" spans="4:14" s="1" customFormat="1">
      <c r="D45844" s="32"/>
      <c r="G45844" s="32"/>
      <c r="I45844" s="7"/>
      <c r="J45844" s="7"/>
      <c r="K45844" s="7"/>
      <c r="N45844" s="7"/>
    </row>
    <row r="45845" spans="4:14" s="1" customFormat="1">
      <c r="D45845" s="32"/>
      <c r="G45845" s="32"/>
      <c r="I45845" s="7"/>
      <c r="J45845" s="7"/>
      <c r="K45845" s="7"/>
      <c r="N45845" s="7"/>
    </row>
    <row r="45846" spans="4:14" s="1" customFormat="1">
      <c r="D45846" s="32"/>
      <c r="G45846" s="32"/>
      <c r="I45846" s="7"/>
      <c r="J45846" s="7"/>
      <c r="K45846" s="7"/>
      <c r="N45846" s="7"/>
    </row>
    <row r="45847" spans="4:14" s="1" customFormat="1">
      <c r="D45847" s="32"/>
      <c r="G45847" s="32"/>
      <c r="I45847" s="7"/>
      <c r="J45847" s="7"/>
      <c r="K45847" s="7"/>
      <c r="N45847" s="7"/>
    </row>
    <row r="45848" spans="4:14" s="1" customFormat="1">
      <c r="D45848" s="32"/>
      <c r="G45848" s="32"/>
      <c r="I45848" s="7"/>
      <c r="J45848" s="7"/>
      <c r="K45848" s="7"/>
      <c r="N45848" s="7"/>
    </row>
    <row r="45849" spans="4:14" s="1" customFormat="1">
      <c r="D45849" s="32"/>
      <c r="G45849" s="32"/>
      <c r="I45849" s="7"/>
      <c r="J45849" s="7"/>
      <c r="K45849" s="7"/>
      <c r="N45849" s="7"/>
    </row>
    <row r="45850" spans="4:14" s="1" customFormat="1">
      <c r="D45850" s="32"/>
      <c r="G45850" s="32"/>
      <c r="I45850" s="7"/>
      <c r="J45850" s="7"/>
      <c r="K45850" s="7"/>
      <c r="N45850" s="7"/>
    </row>
    <row r="45851" spans="4:14" s="1" customFormat="1">
      <c r="D45851" s="32"/>
      <c r="G45851" s="32"/>
      <c r="I45851" s="7"/>
      <c r="J45851" s="7"/>
      <c r="K45851" s="7"/>
      <c r="N45851" s="7"/>
    </row>
    <row r="45852" spans="4:14" s="1" customFormat="1">
      <c r="D45852" s="32"/>
      <c r="G45852" s="32"/>
      <c r="I45852" s="7"/>
      <c r="J45852" s="7"/>
      <c r="K45852" s="7"/>
      <c r="N45852" s="7"/>
    </row>
    <row r="45853" spans="4:14" s="1" customFormat="1">
      <c r="D45853" s="32"/>
      <c r="G45853" s="32"/>
      <c r="I45853" s="7"/>
      <c r="J45853" s="7"/>
      <c r="K45853" s="7"/>
      <c r="N45853" s="7"/>
    </row>
    <row r="45854" spans="4:14" s="1" customFormat="1">
      <c r="D45854" s="32"/>
      <c r="G45854" s="32"/>
      <c r="I45854" s="7"/>
      <c r="J45854" s="7"/>
      <c r="K45854" s="7"/>
      <c r="N45854" s="7"/>
    </row>
    <row r="45855" spans="4:14" s="1" customFormat="1">
      <c r="D45855" s="32"/>
      <c r="G45855" s="32"/>
      <c r="I45855" s="7"/>
      <c r="J45855" s="7"/>
      <c r="K45855" s="7"/>
      <c r="N45855" s="7"/>
    </row>
    <row r="45856" spans="4:14" s="1" customFormat="1">
      <c r="D45856" s="32"/>
      <c r="G45856" s="32"/>
      <c r="I45856" s="7"/>
      <c r="J45856" s="7"/>
      <c r="K45856" s="7"/>
      <c r="N45856" s="7"/>
    </row>
    <row r="45857" spans="4:14" s="1" customFormat="1">
      <c r="D45857" s="32"/>
      <c r="G45857" s="32"/>
      <c r="I45857" s="7"/>
      <c r="J45857" s="7"/>
      <c r="K45857" s="7"/>
      <c r="N45857" s="7"/>
    </row>
    <row r="45858" spans="4:14" s="1" customFormat="1">
      <c r="D45858" s="32"/>
      <c r="G45858" s="32"/>
      <c r="I45858" s="7"/>
      <c r="J45858" s="7"/>
      <c r="K45858" s="7"/>
      <c r="N45858" s="7"/>
    </row>
    <row r="45859" spans="4:14" s="1" customFormat="1">
      <c r="D45859" s="32"/>
      <c r="G45859" s="32"/>
      <c r="I45859" s="7"/>
      <c r="J45859" s="7"/>
      <c r="K45859" s="7"/>
      <c r="N45859" s="7"/>
    </row>
    <row r="45860" spans="4:14" s="1" customFormat="1">
      <c r="D45860" s="32"/>
      <c r="G45860" s="32"/>
      <c r="I45860" s="7"/>
      <c r="J45860" s="7"/>
      <c r="K45860" s="7"/>
      <c r="N45860" s="7"/>
    </row>
    <row r="45861" spans="4:14" s="1" customFormat="1">
      <c r="D45861" s="32"/>
      <c r="G45861" s="32"/>
      <c r="I45861" s="7"/>
      <c r="J45861" s="7"/>
      <c r="K45861" s="7"/>
      <c r="N45861" s="7"/>
    </row>
    <row r="45862" spans="4:14" s="1" customFormat="1">
      <c r="D45862" s="32"/>
      <c r="G45862" s="32"/>
      <c r="I45862" s="7"/>
      <c r="J45862" s="7"/>
      <c r="K45862" s="7"/>
      <c r="N45862" s="7"/>
    </row>
    <row r="45863" spans="4:14" s="1" customFormat="1">
      <c r="D45863" s="32"/>
      <c r="G45863" s="32"/>
      <c r="I45863" s="7"/>
      <c r="J45863" s="7"/>
      <c r="K45863" s="7"/>
      <c r="N45863" s="7"/>
    </row>
    <row r="45864" spans="4:14" s="1" customFormat="1">
      <c r="D45864" s="32"/>
      <c r="G45864" s="32"/>
      <c r="I45864" s="7"/>
      <c r="J45864" s="7"/>
      <c r="K45864" s="7"/>
      <c r="N45864" s="7"/>
    </row>
    <row r="45865" spans="4:14" s="1" customFormat="1">
      <c r="D45865" s="32"/>
      <c r="G45865" s="32"/>
      <c r="I45865" s="7"/>
      <c r="J45865" s="7"/>
      <c r="K45865" s="7"/>
      <c r="N45865" s="7"/>
    </row>
    <row r="45866" spans="4:14" s="1" customFormat="1">
      <c r="D45866" s="32"/>
      <c r="G45866" s="32"/>
      <c r="I45866" s="7"/>
      <c r="J45866" s="7"/>
      <c r="K45866" s="7"/>
      <c r="N45866" s="7"/>
    </row>
    <row r="45867" spans="4:14" s="1" customFormat="1">
      <c r="D45867" s="32"/>
      <c r="G45867" s="32"/>
      <c r="I45867" s="7"/>
      <c r="J45867" s="7"/>
      <c r="K45867" s="7"/>
      <c r="N45867" s="7"/>
    </row>
    <row r="45868" spans="4:14" s="1" customFormat="1">
      <c r="D45868" s="32"/>
      <c r="G45868" s="32"/>
      <c r="I45868" s="7"/>
      <c r="J45868" s="7"/>
      <c r="K45868" s="7"/>
      <c r="N45868" s="7"/>
    </row>
    <row r="45869" spans="4:14" s="1" customFormat="1">
      <c r="D45869" s="32"/>
      <c r="G45869" s="32"/>
      <c r="I45869" s="7"/>
      <c r="J45869" s="7"/>
      <c r="K45869" s="7"/>
      <c r="N45869" s="7"/>
    </row>
    <row r="45870" spans="4:14" s="1" customFormat="1">
      <c r="D45870" s="32"/>
      <c r="G45870" s="32"/>
      <c r="I45870" s="7"/>
      <c r="J45870" s="7"/>
      <c r="K45870" s="7"/>
      <c r="N45870" s="7"/>
    </row>
    <row r="45871" spans="4:14" s="1" customFormat="1">
      <c r="D45871" s="32"/>
      <c r="G45871" s="32"/>
      <c r="I45871" s="7"/>
      <c r="J45871" s="7"/>
      <c r="K45871" s="7"/>
      <c r="N45871" s="7"/>
    </row>
    <row r="45872" spans="4:14" s="1" customFormat="1">
      <c r="D45872" s="32"/>
      <c r="G45872" s="32"/>
      <c r="I45872" s="7"/>
      <c r="J45872" s="7"/>
      <c r="K45872" s="7"/>
      <c r="N45872" s="7"/>
    </row>
    <row r="45873" spans="4:14" s="1" customFormat="1">
      <c r="D45873" s="32"/>
      <c r="G45873" s="32"/>
      <c r="I45873" s="7"/>
      <c r="J45873" s="7"/>
      <c r="K45873" s="7"/>
      <c r="N45873" s="7"/>
    </row>
    <row r="45874" spans="4:14" s="1" customFormat="1">
      <c r="D45874" s="32"/>
      <c r="G45874" s="32"/>
      <c r="I45874" s="7"/>
      <c r="J45874" s="7"/>
      <c r="K45874" s="7"/>
      <c r="N45874" s="7"/>
    </row>
    <row r="45875" spans="4:14" s="1" customFormat="1">
      <c r="D45875" s="32"/>
      <c r="G45875" s="32"/>
      <c r="I45875" s="7"/>
      <c r="J45875" s="7"/>
      <c r="K45875" s="7"/>
      <c r="N45875" s="7"/>
    </row>
    <row r="45876" spans="4:14" s="1" customFormat="1">
      <c r="D45876" s="32"/>
      <c r="G45876" s="32"/>
      <c r="I45876" s="7"/>
      <c r="J45876" s="7"/>
      <c r="K45876" s="7"/>
      <c r="N45876" s="7"/>
    </row>
    <row r="45877" spans="4:14" s="1" customFormat="1">
      <c r="D45877" s="32"/>
      <c r="G45877" s="32"/>
      <c r="I45877" s="7"/>
      <c r="J45877" s="7"/>
      <c r="K45877" s="7"/>
      <c r="N45877" s="7"/>
    </row>
    <row r="45878" spans="4:14" s="1" customFormat="1">
      <c r="D45878" s="32"/>
      <c r="G45878" s="32"/>
      <c r="I45878" s="7"/>
      <c r="J45878" s="7"/>
      <c r="K45878" s="7"/>
      <c r="N45878" s="7"/>
    </row>
    <row r="45879" spans="4:14" s="1" customFormat="1">
      <c r="D45879" s="32"/>
      <c r="G45879" s="32"/>
      <c r="I45879" s="7"/>
      <c r="J45879" s="7"/>
      <c r="K45879" s="7"/>
      <c r="N45879" s="7"/>
    </row>
    <row r="45880" spans="4:14" s="1" customFormat="1">
      <c r="D45880" s="32"/>
      <c r="G45880" s="32"/>
      <c r="I45880" s="7"/>
      <c r="J45880" s="7"/>
      <c r="K45880" s="7"/>
      <c r="N45880" s="7"/>
    </row>
    <row r="45881" spans="4:14" s="1" customFormat="1">
      <c r="D45881" s="32"/>
      <c r="G45881" s="32"/>
      <c r="I45881" s="7"/>
      <c r="J45881" s="7"/>
      <c r="K45881" s="7"/>
      <c r="N45881" s="7"/>
    </row>
    <row r="45882" spans="4:14" s="1" customFormat="1">
      <c r="D45882" s="32"/>
      <c r="G45882" s="32"/>
      <c r="I45882" s="7"/>
      <c r="J45882" s="7"/>
      <c r="K45882" s="7"/>
      <c r="N45882" s="7"/>
    </row>
    <row r="45883" spans="4:14" s="1" customFormat="1">
      <c r="D45883" s="32"/>
      <c r="G45883" s="32"/>
      <c r="I45883" s="7"/>
      <c r="J45883" s="7"/>
      <c r="K45883" s="7"/>
      <c r="N45883" s="7"/>
    </row>
    <row r="45884" spans="4:14" s="1" customFormat="1">
      <c r="D45884" s="32"/>
      <c r="G45884" s="32"/>
      <c r="I45884" s="7"/>
      <c r="J45884" s="7"/>
      <c r="K45884" s="7"/>
      <c r="N45884" s="7"/>
    </row>
    <row r="45885" spans="4:14" s="1" customFormat="1">
      <c r="D45885" s="32"/>
      <c r="G45885" s="32"/>
      <c r="I45885" s="7"/>
      <c r="J45885" s="7"/>
      <c r="K45885" s="7"/>
      <c r="N45885" s="7"/>
    </row>
    <row r="45886" spans="4:14" s="1" customFormat="1">
      <c r="D45886" s="32"/>
      <c r="G45886" s="32"/>
      <c r="I45886" s="7"/>
      <c r="J45886" s="7"/>
      <c r="K45886" s="7"/>
      <c r="N45886" s="7"/>
    </row>
    <row r="45887" spans="4:14" s="1" customFormat="1">
      <c r="D45887" s="32"/>
      <c r="G45887" s="32"/>
      <c r="I45887" s="7"/>
      <c r="J45887" s="7"/>
      <c r="K45887" s="7"/>
      <c r="N45887" s="7"/>
    </row>
    <row r="45888" spans="4:14" s="1" customFormat="1">
      <c r="D45888" s="32"/>
      <c r="G45888" s="32"/>
      <c r="I45888" s="7"/>
      <c r="J45888" s="7"/>
      <c r="K45888" s="7"/>
      <c r="N45888" s="7"/>
    </row>
    <row r="45889" spans="4:14" s="1" customFormat="1">
      <c r="D45889" s="32"/>
      <c r="G45889" s="32"/>
      <c r="I45889" s="7"/>
      <c r="J45889" s="7"/>
      <c r="K45889" s="7"/>
      <c r="N45889" s="7"/>
    </row>
    <row r="45890" spans="4:14" s="1" customFormat="1">
      <c r="D45890" s="32"/>
      <c r="G45890" s="32"/>
      <c r="I45890" s="7"/>
      <c r="J45890" s="7"/>
      <c r="K45890" s="7"/>
      <c r="N45890" s="7"/>
    </row>
    <row r="45891" spans="4:14" s="1" customFormat="1">
      <c r="D45891" s="32"/>
      <c r="G45891" s="32"/>
      <c r="I45891" s="7"/>
      <c r="J45891" s="7"/>
      <c r="K45891" s="7"/>
      <c r="N45891" s="7"/>
    </row>
    <row r="45892" spans="4:14" s="1" customFormat="1">
      <c r="D45892" s="32"/>
      <c r="G45892" s="32"/>
      <c r="I45892" s="7"/>
      <c r="J45892" s="7"/>
      <c r="K45892" s="7"/>
      <c r="N45892" s="7"/>
    </row>
    <row r="45893" spans="4:14" s="1" customFormat="1">
      <c r="D45893" s="32"/>
      <c r="G45893" s="32"/>
      <c r="I45893" s="7"/>
      <c r="J45893" s="7"/>
      <c r="K45893" s="7"/>
      <c r="N45893" s="7"/>
    </row>
    <row r="45894" spans="4:14" s="1" customFormat="1">
      <c r="D45894" s="32"/>
      <c r="G45894" s="32"/>
      <c r="I45894" s="7"/>
      <c r="J45894" s="7"/>
      <c r="K45894" s="7"/>
      <c r="N45894" s="7"/>
    </row>
    <row r="45895" spans="4:14" s="1" customFormat="1">
      <c r="D45895" s="32"/>
      <c r="G45895" s="32"/>
      <c r="I45895" s="7"/>
      <c r="J45895" s="7"/>
      <c r="K45895" s="7"/>
      <c r="N45895" s="7"/>
    </row>
    <row r="45896" spans="4:14" s="1" customFormat="1">
      <c r="D45896" s="32"/>
      <c r="G45896" s="32"/>
      <c r="I45896" s="7"/>
      <c r="J45896" s="7"/>
      <c r="K45896" s="7"/>
      <c r="N45896" s="7"/>
    </row>
    <row r="45897" spans="4:14" s="1" customFormat="1">
      <c r="D45897" s="32"/>
      <c r="G45897" s="32"/>
      <c r="I45897" s="7"/>
      <c r="J45897" s="7"/>
      <c r="K45897" s="7"/>
      <c r="N45897" s="7"/>
    </row>
    <row r="45898" spans="4:14" s="1" customFormat="1">
      <c r="D45898" s="32"/>
      <c r="G45898" s="32"/>
      <c r="I45898" s="7"/>
      <c r="J45898" s="7"/>
      <c r="K45898" s="7"/>
      <c r="N45898" s="7"/>
    </row>
    <row r="45899" spans="4:14" s="1" customFormat="1">
      <c r="D45899" s="32"/>
      <c r="G45899" s="32"/>
      <c r="I45899" s="7"/>
      <c r="J45899" s="7"/>
      <c r="K45899" s="7"/>
      <c r="N45899" s="7"/>
    </row>
    <row r="45900" spans="4:14" s="1" customFormat="1">
      <c r="D45900" s="32"/>
      <c r="G45900" s="32"/>
      <c r="I45900" s="7"/>
      <c r="J45900" s="7"/>
      <c r="K45900" s="7"/>
      <c r="N45900" s="7"/>
    </row>
    <row r="45901" spans="4:14" s="1" customFormat="1">
      <c r="D45901" s="32"/>
      <c r="G45901" s="32"/>
      <c r="I45901" s="7"/>
      <c r="J45901" s="7"/>
      <c r="K45901" s="7"/>
      <c r="N45901" s="7"/>
    </row>
    <row r="45902" spans="4:14" s="1" customFormat="1">
      <c r="D45902" s="32"/>
      <c r="G45902" s="32"/>
      <c r="I45902" s="7"/>
      <c r="J45902" s="7"/>
      <c r="K45902" s="7"/>
      <c r="N45902" s="7"/>
    </row>
    <row r="45903" spans="4:14" s="1" customFormat="1">
      <c r="D45903" s="32"/>
      <c r="G45903" s="32"/>
      <c r="I45903" s="7"/>
      <c r="J45903" s="7"/>
      <c r="K45903" s="7"/>
      <c r="N45903" s="7"/>
    </row>
    <row r="45904" spans="4:14" s="1" customFormat="1">
      <c r="D45904" s="32"/>
      <c r="G45904" s="32"/>
      <c r="I45904" s="7"/>
      <c r="J45904" s="7"/>
      <c r="K45904" s="7"/>
      <c r="N45904" s="7"/>
    </row>
    <row r="45905" spans="4:14" s="1" customFormat="1">
      <c r="D45905" s="32"/>
      <c r="G45905" s="32"/>
      <c r="I45905" s="7"/>
      <c r="J45905" s="7"/>
      <c r="K45905" s="7"/>
      <c r="N45905" s="7"/>
    </row>
    <row r="45906" spans="4:14" s="1" customFormat="1">
      <c r="D45906" s="32"/>
      <c r="G45906" s="32"/>
      <c r="I45906" s="7"/>
      <c r="J45906" s="7"/>
      <c r="K45906" s="7"/>
      <c r="N45906" s="7"/>
    </row>
    <row r="45907" spans="4:14" s="1" customFormat="1">
      <c r="D45907" s="32"/>
      <c r="G45907" s="32"/>
      <c r="I45907" s="7"/>
      <c r="J45907" s="7"/>
      <c r="K45907" s="7"/>
      <c r="N45907" s="7"/>
    </row>
    <row r="45908" spans="4:14" s="1" customFormat="1">
      <c r="D45908" s="32"/>
      <c r="G45908" s="32"/>
      <c r="I45908" s="7"/>
      <c r="J45908" s="7"/>
      <c r="K45908" s="7"/>
      <c r="N45908" s="7"/>
    </row>
    <row r="45909" spans="4:14" s="1" customFormat="1">
      <c r="D45909" s="32"/>
      <c r="G45909" s="32"/>
      <c r="I45909" s="7"/>
      <c r="J45909" s="7"/>
      <c r="K45909" s="7"/>
      <c r="N45909" s="7"/>
    </row>
    <row r="45910" spans="4:14" s="1" customFormat="1">
      <c r="D45910" s="32"/>
      <c r="G45910" s="32"/>
      <c r="I45910" s="7"/>
      <c r="J45910" s="7"/>
      <c r="K45910" s="7"/>
      <c r="N45910" s="7"/>
    </row>
    <row r="45911" spans="4:14" s="1" customFormat="1">
      <c r="D45911" s="32"/>
      <c r="G45911" s="32"/>
      <c r="I45911" s="7"/>
      <c r="J45911" s="7"/>
      <c r="K45911" s="7"/>
      <c r="N45911" s="7"/>
    </row>
    <row r="45912" spans="4:14" s="1" customFormat="1">
      <c r="D45912" s="32"/>
      <c r="G45912" s="32"/>
      <c r="I45912" s="7"/>
      <c r="J45912" s="7"/>
      <c r="K45912" s="7"/>
      <c r="N45912" s="7"/>
    </row>
    <row r="45913" spans="4:14" s="1" customFormat="1">
      <c r="D45913" s="32"/>
      <c r="G45913" s="32"/>
      <c r="I45913" s="7"/>
      <c r="J45913" s="7"/>
      <c r="K45913" s="7"/>
      <c r="N45913" s="7"/>
    </row>
    <row r="45914" spans="4:14" s="1" customFormat="1">
      <c r="D45914" s="32"/>
      <c r="G45914" s="32"/>
      <c r="I45914" s="7"/>
      <c r="J45914" s="7"/>
      <c r="K45914" s="7"/>
      <c r="N45914" s="7"/>
    </row>
    <row r="45915" spans="4:14" s="1" customFormat="1">
      <c r="D45915" s="32"/>
      <c r="G45915" s="32"/>
      <c r="I45915" s="7"/>
      <c r="J45915" s="7"/>
      <c r="K45915" s="7"/>
      <c r="N45915" s="7"/>
    </row>
    <row r="45916" spans="4:14" s="1" customFormat="1">
      <c r="D45916" s="32"/>
      <c r="G45916" s="32"/>
      <c r="I45916" s="7"/>
      <c r="J45916" s="7"/>
      <c r="K45916" s="7"/>
      <c r="N45916" s="7"/>
    </row>
    <row r="45917" spans="4:14" s="1" customFormat="1">
      <c r="D45917" s="32"/>
      <c r="G45917" s="32"/>
      <c r="I45917" s="7"/>
      <c r="J45917" s="7"/>
      <c r="K45917" s="7"/>
      <c r="N45917" s="7"/>
    </row>
    <row r="45918" spans="4:14" s="1" customFormat="1">
      <c r="D45918" s="32"/>
      <c r="G45918" s="32"/>
      <c r="I45918" s="7"/>
      <c r="J45918" s="7"/>
      <c r="K45918" s="7"/>
      <c r="N45918" s="7"/>
    </row>
    <row r="45919" spans="4:14" s="1" customFormat="1">
      <c r="D45919" s="32"/>
      <c r="G45919" s="32"/>
      <c r="I45919" s="7"/>
      <c r="J45919" s="7"/>
      <c r="K45919" s="7"/>
      <c r="N45919" s="7"/>
    </row>
    <row r="45920" spans="4:14" s="1" customFormat="1">
      <c r="D45920" s="32"/>
      <c r="G45920" s="32"/>
      <c r="I45920" s="7"/>
      <c r="J45920" s="7"/>
      <c r="K45920" s="7"/>
      <c r="N45920" s="7"/>
    </row>
    <row r="45921" spans="4:14" s="1" customFormat="1">
      <c r="D45921" s="32"/>
      <c r="G45921" s="32"/>
      <c r="I45921" s="7"/>
      <c r="J45921" s="7"/>
      <c r="K45921" s="7"/>
      <c r="N45921" s="7"/>
    </row>
    <row r="45922" spans="4:14" s="1" customFormat="1">
      <c r="D45922" s="32"/>
      <c r="G45922" s="32"/>
      <c r="I45922" s="7"/>
      <c r="J45922" s="7"/>
      <c r="K45922" s="7"/>
      <c r="N45922" s="7"/>
    </row>
    <row r="45923" spans="4:14" s="1" customFormat="1">
      <c r="D45923" s="32"/>
      <c r="G45923" s="32"/>
      <c r="I45923" s="7"/>
      <c r="J45923" s="7"/>
      <c r="K45923" s="7"/>
      <c r="N45923" s="7"/>
    </row>
    <row r="45924" spans="4:14" s="1" customFormat="1">
      <c r="D45924" s="32"/>
      <c r="G45924" s="32"/>
      <c r="I45924" s="7"/>
      <c r="J45924" s="7"/>
      <c r="K45924" s="7"/>
      <c r="N45924" s="7"/>
    </row>
    <row r="45925" spans="4:14" s="1" customFormat="1">
      <c r="D45925" s="32"/>
      <c r="G45925" s="32"/>
      <c r="I45925" s="7"/>
      <c r="J45925" s="7"/>
      <c r="K45925" s="7"/>
      <c r="N45925" s="7"/>
    </row>
    <row r="45926" spans="4:14" s="1" customFormat="1">
      <c r="D45926" s="32"/>
      <c r="G45926" s="32"/>
      <c r="I45926" s="7"/>
      <c r="J45926" s="7"/>
      <c r="K45926" s="7"/>
      <c r="N45926" s="7"/>
    </row>
    <row r="45927" spans="4:14" s="1" customFormat="1">
      <c r="D45927" s="32"/>
      <c r="G45927" s="32"/>
      <c r="I45927" s="7"/>
      <c r="J45927" s="7"/>
      <c r="K45927" s="7"/>
      <c r="N45927" s="7"/>
    </row>
    <row r="45928" spans="4:14" s="1" customFormat="1">
      <c r="D45928" s="32"/>
      <c r="G45928" s="32"/>
      <c r="I45928" s="7"/>
      <c r="J45928" s="7"/>
      <c r="K45928" s="7"/>
      <c r="N45928" s="7"/>
    </row>
    <row r="45929" spans="4:14" s="1" customFormat="1">
      <c r="D45929" s="32"/>
      <c r="G45929" s="32"/>
      <c r="I45929" s="7"/>
      <c r="J45929" s="7"/>
      <c r="K45929" s="7"/>
      <c r="N45929" s="7"/>
    </row>
    <row r="45930" spans="4:14" s="1" customFormat="1">
      <c r="D45930" s="32"/>
      <c r="G45930" s="32"/>
      <c r="I45930" s="7"/>
      <c r="J45930" s="7"/>
      <c r="K45930" s="7"/>
      <c r="N45930" s="7"/>
    </row>
    <row r="45931" spans="4:14" s="1" customFormat="1">
      <c r="D45931" s="32"/>
      <c r="G45931" s="32"/>
      <c r="I45931" s="7"/>
      <c r="J45931" s="7"/>
      <c r="K45931" s="7"/>
      <c r="N45931" s="7"/>
    </row>
    <row r="45932" spans="4:14" s="1" customFormat="1">
      <c r="D45932" s="32"/>
      <c r="G45932" s="32"/>
      <c r="I45932" s="7"/>
      <c r="J45932" s="7"/>
      <c r="K45932" s="7"/>
      <c r="N45932" s="7"/>
    </row>
    <row r="45933" spans="4:14" s="1" customFormat="1">
      <c r="D45933" s="32"/>
      <c r="G45933" s="32"/>
      <c r="I45933" s="7"/>
      <c r="J45933" s="7"/>
      <c r="K45933" s="7"/>
      <c r="N45933" s="7"/>
    </row>
    <row r="45934" spans="4:14" s="1" customFormat="1">
      <c r="D45934" s="32"/>
      <c r="G45934" s="32"/>
      <c r="I45934" s="7"/>
      <c r="J45934" s="7"/>
      <c r="K45934" s="7"/>
      <c r="N45934" s="7"/>
    </row>
    <row r="45935" spans="4:14" s="1" customFormat="1">
      <c r="D45935" s="32"/>
      <c r="G45935" s="32"/>
      <c r="I45935" s="7"/>
      <c r="J45935" s="7"/>
      <c r="K45935" s="7"/>
      <c r="N45935" s="7"/>
    </row>
    <row r="45936" spans="4:14" s="1" customFormat="1">
      <c r="D45936" s="32"/>
      <c r="G45936" s="32"/>
      <c r="I45936" s="7"/>
      <c r="J45936" s="7"/>
      <c r="K45936" s="7"/>
      <c r="N45936" s="7"/>
    </row>
    <row r="45937" spans="4:14" s="1" customFormat="1">
      <c r="D45937" s="32"/>
      <c r="G45937" s="32"/>
      <c r="I45937" s="7"/>
      <c r="J45937" s="7"/>
      <c r="K45937" s="7"/>
      <c r="N45937" s="7"/>
    </row>
    <row r="45938" spans="4:14" s="1" customFormat="1">
      <c r="D45938" s="32"/>
      <c r="G45938" s="32"/>
      <c r="I45938" s="7"/>
      <c r="J45938" s="7"/>
      <c r="K45938" s="7"/>
      <c r="N45938" s="7"/>
    </row>
    <row r="45939" spans="4:14" s="1" customFormat="1">
      <c r="D45939" s="32"/>
      <c r="G45939" s="32"/>
      <c r="I45939" s="7"/>
      <c r="J45939" s="7"/>
      <c r="K45939" s="7"/>
      <c r="N45939" s="7"/>
    </row>
    <row r="45940" spans="4:14" s="1" customFormat="1">
      <c r="D45940" s="32"/>
      <c r="G45940" s="32"/>
      <c r="I45940" s="7"/>
      <c r="J45940" s="7"/>
      <c r="K45940" s="7"/>
      <c r="N45940" s="7"/>
    </row>
    <row r="45941" spans="4:14" s="1" customFormat="1">
      <c r="D45941" s="32"/>
      <c r="G45941" s="32"/>
      <c r="I45941" s="7"/>
      <c r="J45941" s="7"/>
      <c r="K45941" s="7"/>
      <c r="N45941" s="7"/>
    </row>
    <row r="45942" spans="4:14" s="1" customFormat="1">
      <c r="D45942" s="32"/>
      <c r="G45942" s="32"/>
      <c r="I45942" s="7"/>
      <c r="J45942" s="7"/>
      <c r="K45942" s="7"/>
      <c r="N45942" s="7"/>
    </row>
    <row r="45943" spans="4:14" s="1" customFormat="1">
      <c r="D45943" s="32"/>
      <c r="G45943" s="32"/>
      <c r="I45943" s="7"/>
      <c r="J45943" s="7"/>
      <c r="K45943" s="7"/>
      <c r="N45943" s="7"/>
    </row>
    <row r="45944" spans="4:14" s="1" customFormat="1">
      <c r="D45944" s="32"/>
      <c r="G45944" s="32"/>
      <c r="I45944" s="7"/>
      <c r="J45944" s="7"/>
      <c r="K45944" s="7"/>
      <c r="N45944" s="7"/>
    </row>
    <row r="45945" spans="4:14" s="1" customFormat="1">
      <c r="D45945" s="32"/>
      <c r="G45945" s="32"/>
      <c r="I45945" s="7"/>
      <c r="J45945" s="7"/>
      <c r="K45945" s="7"/>
      <c r="N45945" s="7"/>
    </row>
    <row r="45946" spans="4:14" s="1" customFormat="1">
      <c r="D45946" s="32"/>
      <c r="G45946" s="32"/>
      <c r="I45946" s="7"/>
      <c r="J45946" s="7"/>
      <c r="K45946" s="7"/>
      <c r="N45946" s="7"/>
    </row>
    <row r="45947" spans="4:14" s="1" customFormat="1">
      <c r="D45947" s="32"/>
      <c r="G45947" s="32"/>
      <c r="I45947" s="7"/>
      <c r="J45947" s="7"/>
      <c r="K45947" s="7"/>
      <c r="N45947" s="7"/>
    </row>
    <row r="45948" spans="4:14" s="1" customFormat="1">
      <c r="D45948" s="32"/>
      <c r="G45948" s="32"/>
      <c r="I45948" s="7"/>
      <c r="J45948" s="7"/>
      <c r="K45948" s="7"/>
      <c r="N45948" s="7"/>
    </row>
    <row r="45949" spans="4:14" s="1" customFormat="1">
      <c r="D45949" s="32"/>
      <c r="G45949" s="32"/>
      <c r="I45949" s="7"/>
      <c r="J45949" s="7"/>
      <c r="K45949" s="7"/>
      <c r="N45949" s="7"/>
    </row>
    <row r="45950" spans="4:14" s="1" customFormat="1">
      <c r="D45950" s="32"/>
      <c r="G45950" s="32"/>
      <c r="I45950" s="7"/>
      <c r="J45950" s="7"/>
      <c r="K45950" s="7"/>
      <c r="N45950" s="7"/>
    </row>
    <row r="45951" spans="4:14" s="1" customFormat="1">
      <c r="D45951" s="32"/>
      <c r="G45951" s="32"/>
      <c r="I45951" s="7"/>
      <c r="J45951" s="7"/>
      <c r="K45951" s="7"/>
      <c r="N45951" s="7"/>
    </row>
    <row r="45952" spans="4:14" s="1" customFormat="1">
      <c r="D45952" s="32"/>
      <c r="G45952" s="32"/>
      <c r="I45952" s="7"/>
      <c r="J45952" s="7"/>
      <c r="K45952" s="7"/>
      <c r="N45952" s="7"/>
    </row>
    <row r="45953" spans="4:14" s="1" customFormat="1">
      <c r="D45953" s="32"/>
      <c r="G45953" s="32"/>
      <c r="I45953" s="7"/>
      <c r="J45953" s="7"/>
      <c r="K45953" s="7"/>
      <c r="N45953" s="7"/>
    </row>
    <row r="45954" spans="4:14" s="1" customFormat="1">
      <c r="D45954" s="32"/>
      <c r="G45954" s="32"/>
      <c r="I45954" s="7"/>
      <c r="J45954" s="7"/>
      <c r="K45954" s="7"/>
      <c r="N45954" s="7"/>
    </row>
    <row r="45955" spans="4:14" s="1" customFormat="1">
      <c r="D45955" s="32"/>
      <c r="G45955" s="32"/>
      <c r="I45955" s="7"/>
      <c r="J45955" s="7"/>
      <c r="K45955" s="7"/>
      <c r="N45955" s="7"/>
    </row>
    <row r="45956" spans="4:14" s="1" customFormat="1">
      <c r="D45956" s="32"/>
      <c r="G45956" s="32"/>
      <c r="I45956" s="7"/>
      <c r="J45956" s="7"/>
      <c r="K45956" s="7"/>
      <c r="N45956" s="7"/>
    </row>
    <row r="45957" spans="4:14" s="1" customFormat="1">
      <c r="D45957" s="32"/>
      <c r="G45957" s="32"/>
      <c r="I45957" s="7"/>
      <c r="J45957" s="7"/>
      <c r="K45957" s="7"/>
      <c r="N45957" s="7"/>
    </row>
    <row r="45958" spans="4:14" s="1" customFormat="1">
      <c r="D45958" s="32"/>
      <c r="G45958" s="32"/>
      <c r="I45958" s="7"/>
      <c r="J45958" s="7"/>
      <c r="K45958" s="7"/>
      <c r="N45958" s="7"/>
    </row>
    <row r="45959" spans="4:14" s="1" customFormat="1">
      <c r="D45959" s="32"/>
      <c r="G45959" s="32"/>
      <c r="I45959" s="7"/>
      <c r="J45959" s="7"/>
      <c r="K45959" s="7"/>
      <c r="N45959" s="7"/>
    </row>
    <row r="45960" spans="4:14" s="1" customFormat="1">
      <c r="D45960" s="32"/>
      <c r="G45960" s="32"/>
      <c r="I45960" s="7"/>
      <c r="J45960" s="7"/>
      <c r="K45960" s="7"/>
      <c r="N45960" s="7"/>
    </row>
    <row r="45961" spans="4:14" s="1" customFormat="1">
      <c r="D45961" s="32"/>
      <c r="G45961" s="32"/>
      <c r="I45961" s="7"/>
      <c r="J45961" s="7"/>
      <c r="K45961" s="7"/>
      <c r="N45961" s="7"/>
    </row>
    <row r="45962" spans="4:14" s="1" customFormat="1">
      <c r="D45962" s="32"/>
      <c r="G45962" s="32"/>
      <c r="I45962" s="7"/>
      <c r="J45962" s="7"/>
      <c r="K45962" s="7"/>
      <c r="N45962" s="7"/>
    </row>
    <row r="45963" spans="4:14" s="1" customFormat="1">
      <c r="D45963" s="32"/>
      <c r="G45963" s="32"/>
      <c r="I45963" s="7"/>
      <c r="J45963" s="7"/>
      <c r="K45963" s="7"/>
      <c r="N45963" s="7"/>
    </row>
    <row r="45964" spans="4:14" s="1" customFormat="1">
      <c r="D45964" s="32"/>
      <c r="G45964" s="32"/>
      <c r="I45964" s="7"/>
      <c r="J45964" s="7"/>
      <c r="K45964" s="7"/>
      <c r="N45964" s="7"/>
    </row>
    <row r="45965" spans="4:14" s="1" customFormat="1">
      <c r="D45965" s="32"/>
      <c r="G45965" s="32"/>
      <c r="I45965" s="7"/>
      <c r="J45965" s="7"/>
      <c r="K45965" s="7"/>
      <c r="N45965" s="7"/>
    </row>
    <row r="45966" spans="4:14" s="1" customFormat="1">
      <c r="D45966" s="32"/>
      <c r="G45966" s="32"/>
      <c r="I45966" s="7"/>
      <c r="J45966" s="7"/>
      <c r="K45966" s="7"/>
      <c r="N45966" s="7"/>
    </row>
    <row r="45967" spans="4:14" s="1" customFormat="1">
      <c r="D45967" s="32"/>
      <c r="G45967" s="32"/>
      <c r="I45967" s="7"/>
      <c r="J45967" s="7"/>
      <c r="K45967" s="7"/>
      <c r="N45967" s="7"/>
    </row>
    <row r="45968" spans="4:14" s="1" customFormat="1">
      <c r="D45968" s="32"/>
      <c r="G45968" s="32"/>
      <c r="I45968" s="7"/>
      <c r="J45968" s="7"/>
      <c r="K45968" s="7"/>
      <c r="N45968" s="7"/>
    </row>
    <row r="45969" spans="4:14" s="1" customFormat="1">
      <c r="D45969" s="32"/>
      <c r="G45969" s="32"/>
      <c r="I45969" s="7"/>
      <c r="J45969" s="7"/>
      <c r="K45969" s="7"/>
      <c r="N45969" s="7"/>
    </row>
    <row r="45970" spans="4:14" s="1" customFormat="1">
      <c r="D45970" s="32"/>
      <c r="G45970" s="32"/>
      <c r="I45970" s="7"/>
      <c r="J45970" s="7"/>
      <c r="K45970" s="7"/>
      <c r="N45970" s="7"/>
    </row>
    <row r="45971" spans="4:14" s="1" customFormat="1">
      <c r="D45971" s="32"/>
      <c r="G45971" s="32"/>
      <c r="I45971" s="7"/>
      <c r="J45971" s="7"/>
      <c r="K45971" s="7"/>
      <c r="N45971" s="7"/>
    </row>
    <row r="45972" spans="4:14" s="1" customFormat="1">
      <c r="D45972" s="32"/>
      <c r="G45972" s="32"/>
      <c r="I45972" s="7"/>
      <c r="J45972" s="7"/>
      <c r="K45972" s="7"/>
      <c r="N45972" s="7"/>
    </row>
    <row r="45973" spans="4:14" s="1" customFormat="1">
      <c r="D45973" s="32"/>
      <c r="G45973" s="32"/>
      <c r="I45973" s="7"/>
      <c r="J45973" s="7"/>
      <c r="K45973" s="7"/>
      <c r="N45973" s="7"/>
    </row>
    <row r="45974" spans="4:14" s="1" customFormat="1">
      <c r="D45974" s="32"/>
      <c r="G45974" s="32"/>
      <c r="I45974" s="7"/>
      <c r="J45974" s="7"/>
      <c r="K45974" s="7"/>
      <c r="N45974" s="7"/>
    </row>
    <row r="45975" spans="4:14" s="1" customFormat="1">
      <c r="D45975" s="32"/>
      <c r="G45975" s="32"/>
      <c r="I45975" s="7"/>
      <c r="J45975" s="7"/>
      <c r="K45975" s="7"/>
      <c r="N45975" s="7"/>
    </row>
    <row r="45976" spans="4:14" s="1" customFormat="1">
      <c r="D45976" s="32"/>
      <c r="G45976" s="32"/>
      <c r="I45976" s="7"/>
      <c r="J45976" s="7"/>
      <c r="K45976" s="7"/>
      <c r="N45976" s="7"/>
    </row>
    <row r="45977" spans="4:14" s="1" customFormat="1">
      <c r="D45977" s="32"/>
      <c r="G45977" s="32"/>
      <c r="I45977" s="7"/>
      <c r="J45977" s="7"/>
      <c r="K45977" s="7"/>
      <c r="N45977" s="7"/>
    </row>
    <row r="45978" spans="4:14" s="1" customFormat="1">
      <c r="D45978" s="32"/>
      <c r="G45978" s="32"/>
      <c r="I45978" s="7"/>
      <c r="J45978" s="7"/>
      <c r="K45978" s="7"/>
      <c r="N45978" s="7"/>
    </row>
    <row r="45979" spans="4:14" s="1" customFormat="1">
      <c r="D45979" s="32"/>
      <c r="G45979" s="32"/>
      <c r="I45979" s="7"/>
      <c r="J45979" s="7"/>
      <c r="K45979" s="7"/>
      <c r="N45979" s="7"/>
    </row>
    <row r="45980" spans="4:14" s="1" customFormat="1">
      <c r="D45980" s="32"/>
      <c r="G45980" s="32"/>
      <c r="I45980" s="7"/>
      <c r="J45980" s="7"/>
      <c r="K45980" s="7"/>
      <c r="N45980" s="7"/>
    </row>
    <row r="45981" spans="4:14" s="1" customFormat="1">
      <c r="D45981" s="32"/>
      <c r="G45981" s="32"/>
      <c r="I45981" s="7"/>
      <c r="J45981" s="7"/>
      <c r="K45981" s="7"/>
      <c r="N45981" s="7"/>
    </row>
    <row r="45982" spans="4:14" s="1" customFormat="1">
      <c r="D45982" s="32"/>
      <c r="G45982" s="32"/>
      <c r="I45982" s="7"/>
      <c r="J45982" s="7"/>
      <c r="K45982" s="7"/>
      <c r="N45982" s="7"/>
    </row>
    <row r="45983" spans="4:14" s="1" customFormat="1">
      <c r="D45983" s="32"/>
      <c r="G45983" s="32"/>
      <c r="I45983" s="7"/>
      <c r="J45983" s="7"/>
      <c r="K45983" s="7"/>
      <c r="N45983" s="7"/>
    </row>
    <row r="45984" spans="4:14" s="1" customFormat="1">
      <c r="D45984" s="32"/>
      <c r="G45984" s="32"/>
      <c r="I45984" s="7"/>
      <c r="J45984" s="7"/>
      <c r="K45984" s="7"/>
      <c r="N45984" s="7"/>
    </row>
    <row r="45985" spans="4:14" s="1" customFormat="1">
      <c r="D45985" s="32"/>
      <c r="G45985" s="32"/>
      <c r="I45985" s="7"/>
      <c r="J45985" s="7"/>
      <c r="K45985" s="7"/>
      <c r="N45985" s="7"/>
    </row>
    <row r="45986" spans="4:14" s="1" customFormat="1">
      <c r="D45986" s="32"/>
      <c r="G45986" s="32"/>
      <c r="I45986" s="7"/>
      <c r="J45986" s="7"/>
      <c r="K45986" s="7"/>
      <c r="N45986" s="7"/>
    </row>
    <row r="45987" spans="4:14" s="1" customFormat="1">
      <c r="D45987" s="32"/>
      <c r="G45987" s="32"/>
      <c r="I45987" s="7"/>
      <c r="J45987" s="7"/>
      <c r="K45987" s="7"/>
      <c r="N45987" s="7"/>
    </row>
    <row r="45988" spans="4:14" s="1" customFormat="1">
      <c r="D45988" s="32"/>
      <c r="G45988" s="32"/>
      <c r="I45988" s="7"/>
      <c r="J45988" s="7"/>
      <c r="K45988" s="7"/>
      <c r="N45988" s="7"/>
    </row>
    <row r="45989" spans="4:14" s="1" customFormat="1">
      <c r="D45989" s="32"/>
      <c r="G45989" s="32"/>
      <c r="I45989" s="7"/>
      <c r="J45989" s="7"/>
      <c r="K45989" s="7"/>
      <c r="N45989" s="7"/>
    </row>
    <row r="45990" spans="4:14" s="1" customFormat="1">
      <c r="D45990" s="32"/>
      <c r="G45990" s="32"/>
      <c r="I45990" s="7"/>
      <c r="J45990" s="7"/>
      <c r="K45990" s="7"/>
      <c r="N45990" s="7"/>
    </row>
    <row r="45991" spans="4:14" s="1" customFormat="1">
      <c r="D45991" s="32"/>
      <c r="G45991" s="32"/>
      <c r="I45991" s="7"/>
      <c r="J45991" s="7"/>
      <c r="K45991" s="7"/>
      <c r="N45991" s="7"/>
    </row>
    <row r="45992" spans="4:14" s="1" customFormat="1">
      <c r="D45992" s="32"/>
      <c r="G45992" s="32"/>
      <c r="I45992" s="7"/>
      <c r="J45992" s="7"/>
      <c r="K45992" s="7"/>
      <c r="N45992" s="7"/>
    </row>
    <row r="45993" spans="4:14" s="1" customFormat="1">
      <c r="D45993" s="32"/>
      <c r="G45993" s="32"/>
      <c r="I45993" s="7"/>
      <c r="J45993" s="7"/>
      <c r="K45993" s="7"/>
      <c r="N45993" s="7"/>
    </row>
    <row r="45994" spans="4:14" s="1" customFormat="1">
      <c r="D45994" s="32"/>
      <c r="G45994" s="32"/>
      <c r="I45994" s="7"/>
      <c r="J45994" s="7"/>
      <c r="K45994" s="7"/>
      <c r="N45994" s="7"/>
    </row>
    <row r="45995" spans="4:14" s="1" customFormat="1">
      <c r="D45995" s="32"/>
      <c r="G45995" s="32"/>
      <c r="I45995" s="7"/>
      <c r="J45995" s="7"/>
      <c r="K45995" s="7"/>
      <c r="N45995" s="7"/>
    </row>
    <row r="45996" spans="4:14" s="1" customFormat="1">
      <c r="D45996" s="32"/>
      <c r="G45996" s="32"/>
      <c r="I45996" s="7"/>
      <c r="J45996" s="7"/>
      <c r="K45996" s="7"/>
      <c r="N45996" s="7"/>
    </row>
    <row r="45997" spans="4:14" s="1" customFormat="1">
      <c r="D45997" s="32"/>
      <c r="G45997" s="32"/>
      <c r="I45997" s="7"/>
      <c r="J45997" s="7"/>
      <c r="K45997" s="7"/>
      <c r="N45997" s="7"/>
    </row>
    <row r="45998" spans="4:14" s="1" customFormat="1">
      <c r="D45998" s="32"/>
      <c r="G45998" s="32"/>
      <c r="I45998" s="7"/>
      <c r="J45998" s="7"/>
      <c r="K45998" s="7"/>
      <c r="N45998" s="7"/>
    </row>
    <row r="45999" spans="4:14" s="1" customFormat="1">
      <c r="D45999" s="32"/>
      <c r="G45999" s="32"/>
      <c r="I45999" s="7"/>
      <c r="J45999" s="7"/>
      <c r="K45999" s="7"/>
      <c r="N45999" s="7"/>
    </row>
    <row r="46000" spans="4:14" s="1" customFormat="1">
      <c r="D46000" s="32"/>
      <c r="G46000" s="32"/>
      <c r="I46000" s="7"/>
      <c r="J46000" s="7"/>
      <c r="K46000" s="7"/>
      <c r="N46000" s="7"/>
    </row>
    <row r="46001" spans="4:14" s="1" customFormat="1">
      <c r="D46001" s="32"/>
      <c r="G46001" s="32"/>
      <c r="I46001" s="7"/>
      <c r="J46001" s="7"/>
      <c r="K46001" s="7"/>
      <c r="N46001" s="7"/>
    </row>
    <row r="46002" spans="4:14" s="1" customFormat="1">
      <c r="D46002" s="32"/>
      <c r="G46002" s="32"/>
      <c r="I46002" s="7"/>
      <c r="J46002" s="7"/>
      <c r="K46002" s="7"/>
      <c r="N46002" s="7"/>
    </row>
    <row r="46003" spans="4:14" s="1" customFormat="1">
      <c r="D46003" s="32"/>
      <c r="G46003" s="32"/>
      <c r="I46003" s="7"/>
      <c r="J46003" s="7"/>
      <c r="K46003" s="7"/>
      <c r="N46003" s="7"/>
    </row>
    <row r="46004" spans="4:14" s="1" customFormat="1">
      <c r="D46004" s="32"/>
      <c r="G46004" s="32"/>
      <c r="I46004" s="7"/>
      <c r="J46004" s="7"/>
      <c r="K46004" s="7"/>
      <c r="N46004" s="7"/>
    </row>
    <row r="46005" spans="4:14" s="1" customFormat="1">
      <c r="D46005" s="32"/>
      <c r="G46005" s="32"/>
      <c r="I46005" s="7"/>
      <c r="J46005" s="7"/>
      <c r="K46005" s="7"/>
      <c r="N46005" s="7"/>
    </row>
    <row r="46006" spans="4:14" s="1" customFormat="1">
      <c r="D46006" s="32"/>
      <c r="G46006" s="32"/>
      <c r="I46006" s="7"/>
      <c r="J46006" s="7"/>
      <c r="K46006" s="7"/>
      <c r="N46006" s="7"/>
    </row>
    <row r="46007" spans="4:14" s="1" customFormat="1">
      <c r="D46007" s="32"/>
      <c r="G46007" s="32"/>
      <c r="I46007" s="7"/>
      <c r="J46007" s="7"/>
      <c r="K46007" s="7"/>
      <c r="N46007" s="7"/>
    </row>
    <row r="46008" spans="4:14" s="1" customFormat="1">
      <c r="D46008" s="32"/>
      <c r="G46008" s="32"/>
      <c r="I46008" s="7"/>
      <c r="J46008" s="7"/>
      <c r="K46008" s="7"/>
      <c r="N46008" s="7"/>
    </row>
    <row r="46009" spans="4:14" s="1" customFormat="1">
      <c r="D46009" s="32"/>
      <c r="G46009" s="32"/>
      <c r="I46009" s="7"/>
      <c r="J46009" s="7"/>
      <c r="K46009" s="7"/>
      <c r="N46009" s="7"/>
    </row>
    <row r="46010" spans="4:14" s="1" customFormat="1">
      <c r="D46010" s="32"/>
      <c r="G46010" s="32"/>
      <c r="I46010" s="7"/>
      <c r="J46010" s="7"/>
      <c r="K46010" s="7"/>
      <c r="N46010" s="7"/>
    </row>
    <row r="46011" spans="4:14" s="1" customFormat="1">
      <c r="D46011" s="32"/>
      <c r="G46011" s="32"/>
      <c r="I46011" s="7"/>
      <c r="J46011" s="7"/>
      <c r="K46011" s="7"/>
      <c r="N46011" s="7"/>
    </row>
    <row r="46012" spans="4:14" s="1" customFormat="1">
      <c r="D46012" s="32"/>
      <c r="G46012" s="32"/>
      <c r="I46012" s="7"/>
      <c r="J46012" s="7"/>
      <c r="K46012" s="7"/>
      <c r="N46012" s="7"/>
    </row>
    <row r="46013" spans="4:14" s="1" customFormat="1">
      <c r="D46013" s="32"/>
      <c r="G46013" s="32"/>
      <c r="I46013" s="7"/>
      <c r="J46013" s="7"/>
      <c r="K46013" s="7"/>
      <c r="N46013" s="7"/>
    </row>
    <row r="46014" spans="4:14" s="1" customFormat="1">
      <c r="D46014" s="32"/>
      <c r="G46014" s="32"/>
      <c r="I46014" s="7"/>
      <c r="J46014" s="7"/>
      <c r="K46014" s="7"/>
      <c r="N46014" s="7"/>
    </row>
    <row r="46015" spans="4:14" s="1" customFormat="1">
      <c r="D46015" s="32"/>
      <c r="G46015" s="32"/>
      <c r="I46015" s="7"/>
      <c r="J46015" s="7"/>
      <c r="K46015" s="7"/>
      <c r="N46015" s="7"/>
    </row>
    <row r="46016" spans="4:14" s="1" customFormat="1">
      <c r="D46016" s="32"/>
      <c r="G46016" s="32"/>
      <c r="I46016" s="7"/>
      <c r="J46016" s="7"/>
      <c r="K46016" s="7"/>
      <c r="N46016" s="7"/>
    </row>
    <row r="46017" spans="4:14" s="1" customFormat="1">
      <c r="D46017" s="32"/>
      <c r="G46017" s="32"/>
      <c r="I46017" s="7"/>
      <c r="J46017" s="7"/>
      <c r="K46017" s="7"/>
      <c r="N46017" s="7"/>
    </row>
    <row r="46018" spans="4:14" s="1" customFormat="1">
      <c r="D46018" s="32"/>
      <c r="G46018" s="32"/>
      <c r="I46018" s="7"/>
      <c r="J46018" s="7"/>
      <c r="K46018" s="7"/>
      <c r="N46018" s="7"/>
    </row>
    <row r="46019" spans="4:14" s="1" customFormat="1">
      <c r="D46019" s="32"/>
      <c r="G46019" s="32"/>
      <c r="I46019" s="7"/>
      <c r="J46019" s="7"/>
      <c r="K46019" s="7"/>
      <c r="N46019" s="7"/>
    </row>
    <row r="46020" spans="4:14" s="1" customFormat="1">
      <c r="D46020" s="32"/>
      <c r="G46020" s="32"/>
      <c r="I46020" s="7"/>
      <c r="J46020" s="7"/>
      <c r="K46020" s="7"/>
      <c r="N46020" s="7"/>
    </row>
    <row r="46021" spans="4:14" s="1" customFormat="1">
      <c r="D46021" s="32"/>
      <c r="G46021" s="32"/>
      <c r="I46021" s="7"/>
      <c r="J46021" s="7"/>
      <c r="K46021" s="7"/>
      <c r="N46021" s="7"/>
    </row>
    <row r="46022" spans="4:14" s="1" customFormat="1">
      <c r="D46022" s="32"/>
      <c r="G46022" s="32"/>
      <c r="I46022" s="7"/>
      <c r="J46022" s="7"/>
      <c r="K46022" s="7"/>
      <c r="N46022" s="7"/>
    </row>
    <row r="46023" spans="4:14" s="1" customFormat="1">
      <c r="D46023" s="32"/>
      <c r="G46023" s="32"/>
      <c r="I46023" s="7"/>
      <c r="J46023" s="7"/>
      <c r="K46023" s="7"/>
      <c r="N46023" s="7"/>
    </row>
    <row r="46024" spans="4:14" s="1" customFormat="1">
      <c r="D46024" s="32"/>
      <c r="G46024" s="32"/>
      <c r="I46024" s="7"/>
      <c r="J46024" s="7"/>
      <c r="K46024" s="7"/>
      <c r="N46024" s="7"/>
    </row>
    <row r="46025" spans="4:14" s="1" customFormat="1">
      <c r="D46025" s="32"/>
      <c r="G46025" s="32"/>
      <c r="I46025" s="7"/>
      <c r="J46025" s="7"/>
      <c r="K46025" s="7"/>
      <c r="N46025" s="7"/>
    </row>
    <row r="46026" spans="4:14" s="1" customFormat="1">
      <c r="D46026" s="32"/>
      <c r="G46026" s="32"/>
      <c r="I46026" s="7"/>
      <c r="J46026" s="7"/>
      <c r="K46026" s="7"/>
      <c r="N46026" s="7"/>
    </row>
    <row r="46027" spans="4:14" s="1" customFormat="1">
      <c r="D46027" s="32"/>
      <c r="G46027" s="32"/>
      <c r="I46027" s="7"/>
      <c r="J46027" s="7"/>
      <c r="K46027" s="7"/>
      <c r="N46027" s="7"/>
    </row>
    <row r="46028" spans="4:14" s="1" customFormat="1">
      <c r="D46028" s="32"/>
      <c r="G46028" s="32"/>
      <c r="I46028" s="7"/>
      <c r="J46028" s="7"/>
      <c r="K46028" s="7"/>
      <c r="N46028" s="7"/>
    </row>
    <row r="46029" spans="4:14" s="1" customFormat="1">
      <c r="D46029" s="32"/>
      <c r="G46029" s="32"/>
      <c r="I46029" s="7"/>
      <c r="J46029" s="7"/>
      <c r="K46029" s="7"/>
      <c r="N46029" s="7"/>
    </row>
    <row r="46030" spans="4:14" s="1" customFormat="1">
      <c r="D46030" s="32"/>
      <c r="G46030" s="32"/>
      <c r="I46030" s="7"/>
      <c r="J46030" s="7"/>
      <c r="K46030" s="7"/>
      <c r="N46030" s="7"/>
    </row>
    <row r="46031" spans="4:14" s="1" customFormat="1">
      <c r="D46031" s="32"/>
      <c r="G46031" s="32"/>
      <c r="I46031" s="7"/>
      <c r="J46031" s="7"/>
      <c r="K46031" s="7"/>
      <c r="N46031" s="7"/>
    </row>
    <row r="46032" spans="4:14" s="1" customFormat="1">
      <c r="D46032" s="32"/>
      <c r="G46032" s="32"/>
      <c r="I46032" s="7"/>
      <c r="J46032" s="7"/>
      <c r="K46032" s="7"/>
      <c r="N46032" s="7"/>
    </row>
    <row r="46033" spans="4:14" s="1" customFormat="1">
      <c r="D46033" s="32"/>
      <c r="G46033" s="32"/>
      <c r="I46033" s="7"/>
      <c r="J46033" s="7"/>
      <c r="K46033" s="7"/>
      <c r="N46033" s="7"/>
    </row>
    <row r="46034" spans="4:14" s="1" customFormat="1">
      <c r="D46034" s="32"/>
      <c r="G46034" s="32"/>
      <c r="I46034" s="7"/>
      <c r="J46034" s="7"/>
      <c r="K46034" s="7"/>
      <c r="N46034" s="7"/>
    </row>
    <row r="46035" spans="4:14" s="1" customFormat="1">
      <c r="D46035" s="32"/>
      <c r="G46035" s="32"/>
      <c r="I46035" s="7"/>
      <c r="J46035" s="7"/>
      <c r="K46035" s="7"/>
      <c r="N46035" s="7"/>
    </row>
    <row r="46036" spans="4:14" s="1" customFormat="1">
      <c r="D46036" s="32"/>
      <c r="G46036" s="32"/>
      <c r="I46036" s="7"/>
      <c r="J46036" s="7"/>
      <c r="K46036" s="7"/>
      <c r="N46036" s="7"/>
    </row>
    <row r="46037" spans="4:14" s="1" customFormat="1">
      <c r="D46037" s="32"/>
      <c r="G46037" s="32"/>
      <c r="I46037" s="7"/>
      <c r="J46037" s="7"/>
      <c r="K46037" s="7"/>
      <c r="N46037" s="7"/>
    </row>
    <row r="46038" spans="4:14" s="1" customFormat="1">
      <c r="D46038" s="32"/>
      <c r="G46038" s="32"/>
      <c r="I46038" s="7"/>
      <c r="J46038" s="7"/>
      <c r="K46038" s="7"/>
      <c r="N46038" s="7"/>
    </row>
    <row r="46039" spans="4:14" s="1" customFormat="1">
      <c r="D46039" s="32"/>
      <c r="G46039" s="32"/>
      <c r="I46039" s="7"/>
      <c r="J46039" s="7"/>
      <c r="K46039" s="7"/>
      <c r="N46039" s="7"/>
    </row>
    <row r="46040" spans="4:14" s="1" customFormat="1">
      <c r="D46040" s="32"/>
      <c r="G46040" s="32"/>
      <c r="I46040" s="7"/>
      <c r="J46040" s="7"/>
      <c r="K46040" s="7"/>
      <c r="N46040" s="7"/>
    </row>
    <row r="46041" spans="4:14" s="1" customFormat="1">
      <c r="D46041" s="32"/>
      <c r="G46041" s="32"/>
      <c r="I46041" s="7"/>
      <c r="J46041" s="7"/>
      <c r="K46041" s="7"/>
      <c r="N46041" s="7"/>
    </row>
    <row r="46042" spans="4:14" s="1" customFormat="1">
      <c r="D46042" s="32"/>
      <c r="G46042" s="32"/>
      <c r="I46042" s="7"/>
      <c r="J46042" s="7"/>
      <c r="K46042" s="7"/>
      <c r="N46042" s="7"/>
    </row>
    <row r="46043" spans="4:14" s="1" customFormat="1">
      <c r="D46043" s="32"/>
      <c r="G46043" s="32"/>
      <c r="I46043" s="7"/>
      <c r="J46043" s="7"/>
      <c r="K46043" s="7"/>
      <c r="N46043" s="7"/>
    </row>
    <row r="46044" spans="4:14" s="1" customFormat="1">
      <c r="D46044" s="32"/>
      <c r="G46044" s="32"/>
      <c r="I46044" s="7"/>
      <c r="J46044" s="7"/>
      <c r="K46044" s="7"/>
      <c r="N46044" s="7"/>
    </row>
    <row r="46045" spans="4:14" s="1" customFormat="1">
      <c r="D46045" s="32"/>
      <c r="G46045" s="32"/>
      <c r="I46045" s="7"/>
      <c r="J46045" s="7"/>
      <c r="K46045" s="7"/>
      <c r="N46045" s="7"/>
    </row>
    <row r="46046" spans="4:14" s="1" customFormat="1">
      <c r="D46046" s="32"/>
      <c r="G46046" s="32"/>
      <c r="I46046" s="7"/>
      <c r="J46046" s="7"/>
      <c r="K46046" s="7"/>
      <c r="N46046" s="7"/>
    </row>
    <row r="46047" spans="4:14" s="1" customFormat="1">
      <c r="D46047" s="32"/>
      <c r="G46047" s="32"/>
      <c r="I46047" s="7"/>
      <c r="J46047" s="7"/>
      <c r="K46047" s="7"/>
      <c r="N46047" s="7"/>
    </row>
    <row r="46048" spans="4:14" s="1" customFormat="1">
      <c r="D46048" s="32"/>
      <c r="G46048" s="32"/>
      <c r="I46048" s="7"/>
      <c r="J46048" s="7"/>
      <c r="K46048" s="7"/>
      <c r="N46048" s="7"/>
    </row>
    <row r="46049" spans="4:14" s="1" customFormat="1">
      <c r="D46049" s="32"/>
      <c r="G46049" s="32"/>
      <c r="I46049" s="7"/>
      <c r="J46049" s="7"/>
      <c r="K46049" s="7"/>
      <c r="N46049" s="7"/>
    </row>
    <row r="46050" spans="4:14" s="1" customFormat="1">
      <c r="D46050" s="32"/>
      <c r="G46050" s="32"/>
      <c r="I46050" s="7"/>
      <c r="J46050" s="7"/>
      <c r="K46050" s="7"/>
      <c r="N46050" s="7"/>
    </row>
    <row r="46051" spans="4:14" s="1" customFormat="1">
      <c r="D46051" s="32"/>
      <c r="G46051" s="32"/>
      <c r="I46051" s="7"/>
      <c r="J46051" s="7"/>
      <c r="K46051" s="7"/>
      <c r="N46051" s="7"/>
    </row>
    <row r="46052" spans="4:14" s="1" customFormat="1">
      <c r="D46052" s="32"/>
      <c r="G46052" s="32"/>
      <c r="I46052" s="7"/>
      <c r="J46052" s="7"/>
      <c r="K46052" s="7"/>
      <c r="N46052" s="7"/>
    </row>
    <row r="46053" spans="4:14" s="1" customFormat="1">
      <c r="D46053" s="32"/>
      <c r="G46053" s="32"/>
      <c r="I46053" s="7"/>
      <c r="J46053" s="7"/>
      <c r="K46053" s="7"/>
      <c r="N46053" s="7"/>
    </row>
    <row r="46054" spans="4:14" s="1" customFormat="1">
      <c r="D46054" s="32"/>
      <c r="G46054" s="32"/>
      <c r="I46054" s="7"/>
      <c r="J46054" s="7"/>
      <c r="K46054" s="7"/>
      <c r="N46054" s="7"/>
    </row>
    <row r="46055" spans="4:14" s="1" customFormat="1">
      <c r="D46055" s="32"/>
      <c r="G46055" s="32"/>
      <c r="I46055" s="7"/>
      <c r="J46055" s="7"/>
      <c r="K46055" s="7"/>
      <c r="N46055" s="7"/>
    </row>
    <row r="46056" spans="4:14" s="1" customFormat="1">
      <c r="D46056" s="32"/>
      <c r="G46056" s="32"/>
      <c r="I46056" s="7"/>
      <c r="J46056" s="7"/>
      <c r="K46056" s="7"/>
      <c r="N46056" s="7"/>
    </row>
    <row r="46057" spans="4:14" s="1" customFormat="1">
      <c r="D46057" s="32"/>
      <c r="G46057" s="32"/>
      <c r="I46057" s="7"/>
      <c r="J46057" s="7"/>
      <c r="K46057" s="7"/>
      <c r="N46057" s="7"/>
    </row>
    <row r="46058" spans="4:14" s="1" customFormat="1">
      <c r="D46058" s="32"/>
      <c r="G46058" s="32"/>
      <c r="I46058" s="7"/>
      <c r="J46058" s="7"/>
      <c r="K46058" s="7"/>
      <c r="N46058" s="7"/>
    </row>
    <row r="46059" spans="4:14" s="1" customFormat="1">
      <c r="D46059" s="32"/>
      <c r="G46059" s="32"/>
      <c r="I46059" s="7"/>
      <c r="J46059" s="7"/>
      <c r="K46059" s="7"/>
      <c r="N46059" s="7"/>
    </row>
    <row r="46060" spans="4:14" s="1" customFormat="1">
      <c r="D46060" s="32"/>
      <c r="G46060" s="32"/>
      <c r="I46060" s="7"/>
      <c r="J46060" s="7"/>
      <c r="K46060" s="7"/>
      <c r="N46060" s="7"/>
    </row>
    <row r="46061" spans="4:14" s="1" customFormat="1">
      <c r="D46061" s="32"/>
      <c r="G46061" s="32"/>
      <c r="I46061" s="7"/>
      <c r="J46061" s="7"/>
      <c r="K46061" s="7"/>
      <c r="N46061" s="7"/>
    </row>
    <row r="46062" spans="4:14" s="1" customFormat="1">
      <c r="D46062" s="32"/>
      <c r="G46062" s="32"/>
      <c r="I46062" s="7"/>
      <c r="J46062" s="7"/>
      <c r="K46062" s="7"/>
      <c r="N46062" s="7"/>
    </row>
    <row r="46063" spans="4:14" s="1" customFormat="1">
      <c r="D46063" s="32"/>
      <c r="G46063" s="32"/>
      <c r="I46063" s="7"/>
      <c r="J46063" s="7"/>
      <c r="K46063" s="7"/>
      <c r="N46063" s="7"/>
    </row>
    <row r="46064" spans="4:14" s="1" customFormat="1">
      <c r="D46064" s="32"/>
      <c r="G46064" s="32"/>
      <c r="I46064" s="7"/>
      <c r="J46064" s="7"/>
      <c r="K46064" s="7"/>
      <c r="N46064" s="7"/>
    </row>
    <row r="46065" spans="4:14" s="1" customFormat="1">
      <c r="D46065" s="32"/>
      <c r="G46065" s="32"/>
      <c r="I46065" s="7"/>
      <c r="J46065" s="7"/>
      <c r="K46065" s="7"/>
      <c r="N46065" s="7"/>
    </row>
    <row r="46066" spans="4:14" s="1" customFormat="1">
      <c r="D46066" s="32"/>
      <c r="G46066" s="32"/>
      <c r="I46066" s="7"/>
      <c r="J46066" s="7"/>
      <c r="K46066" s="7"/>
      <c r="N46066" s="7"/>
    </row>
    <row r="46067" spans="4:14" s="1" customFormat="1">
      <c r="D46067" s="32"/>
      <c r="G46067" s="32"/>
      <c r="I46067" s="7"/>
      <c r="J46067" s="7"/>
      <c r="K46067" s="7"/>
      <c r="N46067" s="7"/>
    </row>
    <row r="46068" spans="4:14" s="1" customFormat="1">
      <c r="D46068" s="32"/>
      <c r="G46068" s="32"/>
      <c r="I46068" s="7"/>
      <c r="J46068" s="7"/>
      <c r="K46068" s="7"/>
      <c r="N46068" s="7"/>
    </row>
    <row r="46069" spans="4:14" s="1" customFormat="1">
      <c r="D46069" s="32"/>
      <c r="G46069" s="32"/>
      <c r="I46069" s="7"/>
      <c r="J46069" s="7"/>
      <c r="K46069" s="7"/>
      <c r="N46069" s="7"/>
    </row>
    <row r="46070" spans="4:14" s="1" customFormat="1">
      <c r="D46070" s="32"/>
      <c r="G46070" s="32"/>
      <c r="I46070" s="7"/>
      <c r="J46070" s="7"/>
      <c r="K46070" s="7"/>
      <c r="N46070" s="7"/>
    </row>
    <row r="46071" spans="4:14" s="1" customFormat="1">
      <c r="D46071" s="32"/>
      <c r="G46071" s="32"/>
      <c r="I46071" s="7"/>
      <c r="J46071" s="7"/>
      <c r="K46071" s="7"/>
      <c r="N46071" s="7"/>
    </row>
    <row r="46072" spans="4:14" s="1" customFormat="1">
      <c r="D46072" s="32"/>
      <c r="G46072" s="32"/>
      <c r="I46072" s="7"/>
      <c r="J46072" s="7"/>
      <c r="K46072" s="7"/>
      <c r="N46072" s="7"/>
    </row>
    <row r="46073" spans="4:14" s="1" customFormat="1">
      <c r="D46073" s="32"/>
      <c r="G46073" s="32"/>
      <c r="I46073" s="7"/>
      <c r="J46073" s="7"/>
      <c r="K46073" s="7"/>
      <c r="N46073" s="7"/>
    </row>
    <row r="46074" spans="4:14" s="1" customFormat="1">
      <c r="D46074" s="32"/>
      <c r="G46074" s="32"/>
      <c r="I46074" s="7"/>
      <c r="J46074" s="7"/>
      <c r="K46074" s="7"/>
      <c r="N46074" s="7"/>
    </row>
    <row r="46075" spans="4:14" s="1" customFormat="1">
      <c r="D46075" s="32"/>
      <c r="G46075" s="32"/>
      <c r="I46075" s="7"/>
      <c r="J46075" s="7"/>
      <c r="K46075" s="7"/>
      <c r="N46075" s="7"/>
    </row>
    <row r="46076" spans="4:14" s="1" customFormat="1">
      <c r="D46076" s="32"/>
      <c r="G46076" s="32"/>
      <c r="I46076" s="7"/>
      <c r="J46076" s="7"/>
      <c r="K46076" s="7"/>
      <c r="N46076" s="7"/>
    </row>
    <row r="46077" spans="4:14" s="1" customFormat="1">
      <c r="D46077" s="32"/>
      <c r="G46077" s="32"/>
      <c r="I46077" s="7"/>
      <c r="J46077" s="7"/>
      <c r="K46077" s="7"/>
      <c r="N46077" s="7"/>
    </row>
    <row r="46078" spans="4:14" s="1" customFormat="1">
      <c r="D46078" s="32"/>
      <c r="G46078" s="32"/>
      <c r="I46078" s="7"/>
      <c r="J46078" s="7"/>
      <c r="K46078" s="7"/>
      <c r="N46078" s="7"/>
    </row>
    <row r="46079" spans="4:14" s="1" customFormat="1">
      <c r="D46079" s="32"/>
      <c r="G46079" s="32"/>
      <c r="I46079" s="7"/>
      <c r="J46079" s="7"/>
      <c r="K46079" s="7"/>
      <c r="N46079" s="7"/>
    </row>
    <row r="46080" spans="4:14" s="1" customFormat="1">
      <c r="D46080" s="32"/>
      <c r="G46080" s="32"/>
      <c r="I46080" s="7"/>
      <c r="J46080" s="7"/>
      <c r="K46080" s="7"/>
      <c r="N46080" s="7"/>
    </row>
    <row r="46081" spans="4:14" s="1" customFormat="1">
      <c r="D46081" s="32"/>
      <c r="G46081" s="32"/>
      <c r="I46081" s="7"/>
      <c r="J46081" s="7"/>
      <c r="K46081" s="7"/>
      <c r="N46081" s="7"/>
    </row>
    <row r="46082" spans="4:14" s="1" customFormat="1">
      <c r="D46082" s="32"/>
      <c r="G46082" s="32"/>
      <c r="I46082" s="7"/>
      <c r="J46082" s="7"/>
      <c r="K46082" s="7"/>
      <c r="N46082" s="7"/>
    </row>
    <row r="46083" spans="4:14" s="1" customFormat="1">
      <c r="D46083" s="32"/>
      <c r="G46083" s="32"/>
      <c r="I46083" s="7"/>
      <c r="J46083" s="7"/>
      <c r="K46083" s="7"/>
      <c r="N46083" s="7"/>
    </row>
    <row r="46084" spans="4:14" s="1" customFormat="1">
      <c r="D46084" s="32"/>
      <c r="G46084" s="32"/>
      <c r="I46084" s="7"/>
      <c r="J46084" s="7"/>
      <c r="K46084" s="7"/>
      <c r="N46084" s="7"/>
    </row>
    <row r="46085" spans="4:14" s="1" customFormat="1">
      <c r="D46085" s="32"/>
      <c r="G46085" s="32"/>
      <c r="I46085" s="7"/>
      <c r="J46085" s="7"/>
      <c r="K46085" s="7"/>
      <c r="N46085" s="7"/>
    </row>
    <row r="46086" spans="4:14" s="1" customFormat="1">
      <c r="D46086" s="32"/>
      <c r="G46086" s="32"/>
      <c r="I46086" s="7"/>
      <c r="J46086" s="7"/>
      <c r="K46086" s="7"/>
      <c r="N46086" s="7"/>
    </row>
    <row r="46087" spans="4:14" s="1" customFormat="1">
      <c r="D46087" s="32"/>
      <c r="G46087" s="32"/>
      <c r="I46087" s="7"/>
      <c r="J46087" s="7"/>
      <c r="K46087" s="7"/>
      <c r="N46087" s="7"/>
    </row>
    <row r="46088" spans="4:14" s="1" customFormat="1">
      <c r="D46088" s="32"/>
      <c r="G46088" s="32"/>
      <c r="I46088" s="7"/>
      <c r="J46088" s="7"/>
      <c r="K46088" s="7"/>
      <c r="N46088" s="7"/>
    </row>
    <row r="46089" spans="4:14" s="1" customFormat="1">
      <c r="D46089" s="32"/>
      <c r="G46089" s="32"/>
      <c r="I46089" s="7"/>
      <c r="J46089" s="7"/>
      <c r="K46089" s="7"/>
      <c r="N46089" s="7"/>
    </row>
    <row r="46090" spans="4:14" s="1" customFormat="1">
      <c r="D46090" s="32"/>
      <c r="G46090" s="32"/>
      <c r="I46090" s="7"/>
      <c r="J46090" s="7"/>
      <c r="K46090" s="7"/>
      <c r="N46090" s="7"/>
    </row>
    <row r="46091" spans="4:14" s="1" customFormat="1">
      <c r="D46091" s="32"/>
      <c r="G46091" s="32"/>
      <c r="I46091" s="7"/>
      <c r="J46091" s="7"/>
      <c r="K46091" s="7"/>
      <c r="N46091" s="7"/>
    </row>
    <row r="46092" spans="4:14" s="1" customFormat="1">
      <c r="D46092" s="32"/>
      <c r="G46092" s="32"/>
      <c r="I46092" s="7"/>
      <c r="J46092" s="7"/>
      <c r="K46092" s="7"/>
      <c r="N46092" s="7"/>
    </row>
    <row r="46093" spans="4:14" s="1" customFormat="1">
      <c r="D46093" s="32"/>
      <c r="G46093" s="32"/>
      <c r="I46093" s="7"/>
      <c r="J46093" s="7"/>
      <c r="K46093" s="7"/>
      <c r="N46093" s="7"/>
    </row>
    <row r="46094" spans="4:14" s="1" customFormat="1">
      <c r="D46094" s="32"/>
      <c r="G46094" s="32"/>
      <c r="I46094" s="7"/>
      <c r="J46094" s="7"/>
      <c r="K46094" s="7"/>
      <c r="N46094" s="7"/>
    </row>
    <row r="46095" spans="4:14" s="1" customFormat="1">
      <c r="D46095" s="32"/>
      <c r="G46095" s="32"/>
      <c r="I46095" s="7"/>
      <c r="J46095" s="7"/>
      <c r="K46095" s="7"/>
      <c r="N46095" s="7"/>
    </row>
    <row r="46096" spans="4:14" s="1" customFormat="1">
      <c r="D46096" s="32"/>
      <c r="G46096" s="32"/>
      <c r="I46096" s="7"/>
      <c r="J46096" s="7"/>
      <c r="K46096" s="7"/>
      <c r="N46096" s="7"/>
    </row>
    <row r="46097" spans="4:14" s="1" customFormat="1">
      <c r="D46097" s="32"/>
      <c r="G46097" s="32"/>
      <c r="I46097" s="7"/>
      <c r="J46097" s="7"/>
      <c r="K46097" s="7"/>
      <c r="N46097" s="7"/>
    </row>
    <row r="46098" spans="4:14" s="1" customFormat="1">
      <c r="D46098" s="32"/>
      <c r="G46098" s="32"/>
      <c r="I46098" s="7"/>
      <c r="J46098" s="7"/>
      <c r="K46098" s="7"/>
      <c r="N46098" s="7"/>
    </row>
    <row r="46099" spans="4:14" s="1" customFormat="1">
      <c r="D46099" s="32"/>
      <c r="G46099" s="32"/>
      <c r="I46099" s="7"/>
      <c r="J46099" s="7"/>
      <c r="K46099" s="7"/>
      <c r="N46099" s="7"/>
    </row>
    <row r="46100" spans="4:14" s="1" customFormat="1">
      <c r="D46100" s="32"/>
      <c r="G46100" s="32"/>
      <c r="I46100" s="7"/>
      <c r="J46100" s="7"/>
      <c r="K46100" s="7"/>
      <c r="N46100" s="7"/>
    </row>
    <row r="46101" spans="4:14" s="1" customFormat="1">
      <c r="D46101" s="32"/>
      <c r="G46101" s="32"/>
      <c r="I46101" s="7"/>
      <c r="J46101" s="7"/>
      <c r="K46101" s="7"/>
      <c r="N46101" s="7"/>
    </row>
    <row r="46102" spans="4:14" s="1" customFormat="1">
      <c r="D46102" s="32"/>
      <c r="G46102" s="32"/>
      <c r="I46102" s="7"/>
      <c r="J46102" s="7"/>
      <c r="K46102" s="7"/>
      <c r="N46102" s="7"/>
    </row>
    <row r="46103" spans="4:14" s="1" customFormat="1">
      <c r="D46103" s="32"/>
      <c r="G46103" s="32"/>
      <c r="I46103" s="7"/>
      <c r="J46103" s="7"/>
      <c r="K46103" s="7"/>
      <c r="N46103" s="7"/>
    </row>
    <row r="46104" spans="4:14" s="1" customFormat="1">
      <c r="D46104" s="32"/>
      <c r="G46104" s="32"/>
      <c r="I46104" s="7"/>
      <c r="J46104" s="7"/>
      <c r="K46104" s="7"/>
      <c r="N46104" s="7"/>
    </row>
    <row r="46105" spans="4:14" s="1" customFormat="1">
      <c r="D46105" s="32"/>
      <c r="G46105" s="32"/>
      <c r="I46105" s="7"/>
      <c r="J46105" s="7"/>
      <c r="K46105" s="7"/>
      <c r="N46105" s="7"/>
    </row>
    <row r="46106" spans="4:14" s="1" customFormat="1">
      <c r="D46106" s="32"/>
      <c r="G46106" s="32"/>
      <c r="I46106" s="7"/>
      <c r="J46106" s="7"/>
      <c r="K46106" s="7"/>
      <c r="N46106" s="7"/>
    </row>
    <row r="46107" spans="4:14" s="1" customFormat="1">
      <c r="D46107" s="32"/>
      <c r="G46107" s="32"/>
      <c r="I46107" s="7"/>
      <c r="J46107" s="7"/>
      <c r="K46107" s="7"/>
      <c r="N46107" s="7"/>
    </row>
    <row r="46108" spans="4:14" s="1" customFormat="1">
      <c r="D46108" s="32"/>
      <c r="G46108" s="32"/>
      <c r="I46108" s="7"/>
      <c r="J46108" s="7"/>
      <c r="K46108" s="7"/>
      <c r="N46108" s="7"/>
    </row>
    <row r="46109" spans="4:14" s="1" customFormat="1">
      <c r="D46109" s="32"/>
      <c r="G46109" s="32"/>
      <c r="I46109" s="7"/>
      <c r="J46109" s="7"/>
      <c r="K46109" s="7"/>
      <c r="N46109" s="7"/>
    </row>
    <row r="46110" spans="4:14" s="1" customFormat="1">
      <c r="D46110" s="32"/>
      <c r="G46110" s="32"/>
      <c r="I46110" s="7"/>
      <c r="J46110" s="7"/>
      <c r="K46110" s="7"/>
      <c r="N46110" s="7"/>
    </row>
    <row r="46111" spans="4:14" s="1" customFormat="1">
      <c r="D46111" s="32"/>
      <c r="G46111" s="32"/>
      <c r="I46111" s="7"/>
      <c r="J46111" s="7"/>
      <c r="K46111" s="7"/>
      <c r="N46111" s="7"/>
    </row>
    <row r="46112" spans="4:14" s="1" customFormat="1">
      <c r="D46112" s="32"/>
      <c r="G46112" s="32"/>
      <c r="I46112" s="7"/>
      <c r="J46112" s="7"/>
      <c r="K46112" s="7"/>
      <c r="N46112" s="7"/>
    </row>
    <row r="46113" spans="4:14" s="1" customFormat="1">
      <c r="D46113" s="32"/>
      <c r="G46113" s="32"/>
      <c r="I46113" s="7"/>
      <c r="J46113" s="7"/>
      <c r="K46113" s="7"/>
      <c r="N46113" s="7"/>
    </row>
    <row r="46114" spans="4:14" s="1" customFormat="1">
      <c r="D46114" s="32"/>
      <c r="G46114" s="32"/>
      <c r="I46114" s="7"/>
      <c r="J46114" s="7"/>
      <c r="K46114" s="7"/>
      <c r="N46114" s="7"/>
    </row>
    <row r="46115" spans="4:14" s="1" customFormat="1">
      <c r="D46115" s="32"/>
      <c r="G46115" s="32"/>
      <c r="I46115" s="7"/>
      <c r="J46115" s="7"/>
      <c r="K46115" s="7"/>
      <c r="N46115" s="7"/>
    </row>
    <row r="46116" spans="4:14" s="1" customFormat="1">
      <c r="D46116" s="32"/>
      <c r="G46116" s="32"/>
      <c r="I46116" s="7"/>
      <c r="J46116" s="7"/>
      <c r="K46116" s="7"/>
      <c r="N46116" s="7"/>
    </row>
    <row r="46117" spans="4:14" s="1" customFormat="1">
      <c r="D46117" s="32"/>
      <c r="G46117" s="32"/>
      <c r="I46117" s="7"/>
      <c r="J46117" s="7"/>
      <c r="K46117" s="7"/>
      <c r="N46117" s="7"/>
    </row>
    <row r="46118" spans="4:14" s="1" customFormat="1">
      <c r="D46118" s="32"/>
      <c r="G46118" s="32"/>
      <c r="I46118" s="7"/>
      <c r="J46118" s="7"/>
      <c r="K46118" s="7"/>
      <c r="N46118" s="7"/>
    </row>
    <row r="46119" spans="4:14" s="1" customFormat="1">
      <c r="D46119" s="32"/>
      <c r="G46119" s="32"/>
      <c r="I46119" s="7"/>
      <c r="J46119" s="7"/>
      <c r="K46119" s="7"/>
      <c r="N46119" s="7"/>
    </row>
    <row r="46120" spans="4:14" s="1" customFormat="1">
      <c r="D46120" s="32"/>
      <c r="G46120" s="32"/>
      <c r="I46120" s="7"/>
      <c r="J46120" s="7"/>
      <c r="K46120" s="7"/>
      <c r="N46120" s="7"/>
    </row>
    <row r="46121" spans="4:14" s="1" customFormat="1">
      <c r="D46121" s="32"/>
      <c r="G46121" s="32"/>
      <c r="I46121" s="7"/>
      <c r="J46121" s="7"/>
      <c r="K46121" s="7"/>
      <c r="N46121" s="7"/>
    </row>
    <row r="46122" spans="4:14" s="1" customFormat="1">
      <c r="D46122" s="32"/>
      <c r="G46122" s="32"/>
      <c r="I46122" s="7"/>
      <c r="J46122" s="7"/>
      <c r="K46122" s="7"/>
      <c r="N46122" s="7"/>
    </row>
    <row r="46123" spans="4:14" s="1" customFormat="1">
      <c r="D46123" s="32"/>
      <c r="G46123" s="32"/>
      <c r="I46123" s="7"/>
      <c r="J46123" s="7"/>
      <c r="K46123" s="7"/>
      <c r="N46123" s="7"/>
    </row>
    <row r="46124" spans="4:14" s="1" customFormat="1">
      <c r="D46124" s="32"/>
      <c r="G46124" s="32"/>
      <c r="I46124" s="7"/>
      <c r="J46124" s="7"/>
      <c r="K46124" s="7"/>
      <c r="N46124" s="7"/>
    </row>
    <row r="46125" spans="4:14" s="1" customFormat="1">
      <c r="D46125" s="32"/>
      <c r="G46125" s="32"/>
      <c r="I46125" s="7"/>
      <c r="J46125" s="7"/>
      <c r="K46125" s="7"/>
      <c r="N46125" s="7"/>
    </row>
    <row r="46126" spans="4:14" s="1" customFormat="1">
      <c r="D46126" s="32"/>
      <c r="G46126" s="32"/>
      <c r="I46126" s="7"/>
      <c r="J46126" s="7"/>
      <c r="K46126" s="7"/>
      <c r="N46126" s="7"/>
    </row>
    <row r="46127" spans="4:14" s="1" customFormat="1">
      <c r="D46127" s="32"/>
      <c r="G46127" s="32"/>
      <c r="I46127" s="7"/>
      <c r="J46127" s="7"/>
      <c r="K46127" s="7"/>
      <c r="N46127" s="7"/>
    </row>
    <row r="46128" spans="4:14" s="1" customFormat="1">
      <c r="D46128" s="32"/>
      <c r="G46128" s="32"/>
      <c r="I46128" s="7"/>
      <c r="J46128" s="7"/>
      <c r="K46128" s="7"/>
      <c r="N46128" s="7"/>
    </row>
    <row r="46129" spans="4:14" s="1" customFormat="1">
      <c r="D46129" s="32"/>
      <c r="G46129" s="32"/>
      <c r="I46129" s="7"/>
      <c r="J46129" s="7"/>
      <c r="K46129" s="7"/>
      <c r="N46129" s="7"/>
    </row>
    <row r="46130" spans="4:14" s="1" customFormat="1">
      <c r="D46130" s="32"/>
      <c r="G46130" s="32"/>
      <c r="I46130" s="7"/>
      <c r="J46130" s="7"/>
      <c r="K46130" s="7"/>
      <c r="N46130" s="7"/>
    </row>
    <row r="46131" spans="4:14" s="1" customFormat="1">
      <c r="D46131" s="32"/>
      <c r="G46131" s="32"/>
      <c r="I46131" s="7"/>
      <c r="J46131" s="7"/>
      <c r="K46131" s="7"/>
      <c r="N46131" s="7"/>
    </row>
    <row r="46132" spans="4:14" s="1" customFormat="1">
      <c r="D46132" s="32"/>
      <c r="G46132" s="32"/>
      <c r="I46132" s="7"/>
      <c r="J46132" s="7"/>
      <c r="K46132" s="7"/>
      <c r="N46132" s="7"/>
    </row>
    <row r="46133" spans="4:14" s="1" customFormat="1">
      <c r="D46133" s="32"/>
      <c r="G46133" s="32"/>
      <c r="I46133" s="7"/>
      <c r="J46133" s="7"/>
      <c r="K46133" s="7"/>
      <c r="N46133" s="7"/>
    </row>
    <row r="46134" spans="4:14" s="1" customFormat="1">
      <c r="D46134" s="32"/>
      <c r="G46134" s="32"/>
      <c r="I46134" s="7"/>
      <c r="J46134" s="7"/>
      <c r="K46134" s="7"/>
      <c r="N46134" s="7"/>
    </row>
    <row r="46135" spans="4:14" s="1" customFormat="1">
      <c r="D46135" s="32"/>
      <c r="G46135" s="32"/>
      <c r="I46135" s="7"/>
      <c r="J46135" s="7"/>
      <c r="K46135" s="7"/>
      <c r="N46135" s="7"/>
    </row>
    <row r="46136" spans="4:14" s="1" customFormat="1">
      <c r="D46136" s="32"/>
      <c r="G46136" s="32"/>
      <c r="I46136" s="7"/>
      <c r="J46136" s="7"/>
      <c r="K46136" s="7"/>
      <c r="N46136" s="7"/>
    </row>
    <row r="46137" spans="4:14" s="1" customFormat="1">
      <c r="D46137" s="32"/>
      <c r="G46137" s="32"/>
      <c r="I46137" s="7"/>
      <c r="J46137" s="7"/>
      <c r="K46137" s="7"/>
      <c r="N46137" s="7"/>
    </row>
    <row r="46138" spans="4:14" s="1" customFormat="1">
      <c r="D46138" s="32"/>
      <c r="G46138" s="32"/>
      <c r="I46138" s="7"/>
      <c r="J46138" s="7"/>
      <c r="K46138" s="7"/>
      <c r="N46138" s="7"/>
    </row>
    <row r="46139" spans="4:14" s="1" customFormat="1">
      <c r="D46139" s="32"/>
      <c r="G46139" s="32"/>
      <c r="I46139" s="7"/>
      <c r="J46139" s="7"/>
      <c r="K46139" s="7"/>
      <c r="N46139" s="7"/>
    </row>
    <row r="46140" spans="4:14" s="1" customFormat="1">
      <c r="D46140" s="32"/>
      <c r="G46140" s="32"/>
      <c r="I46140" s="7"/>
      <c r="J46140" s="7"/>
      <c r="K46140" s="7"/>
      <c r="N46140" s="7"/>
    </row>
    <row r="46141" spans="4:14" s="1" customFormat="1">
      <c r="D46141" s="32"/>
      <c r="G46141" s="32"/>
      <c r="I46141" s="7"/>
      <c r="J46141" s="7"/>
      <c r="K46141" s="7"/>
      <c r="N46141" s="7"/>
    </row>
    <row r="46142" spans="4:14" s="1" customFormat="1">
      <c r="D46142" s="32"/>
      <c r="G46142" s="32"/>
      <c r="I46142" s="7"/>
      <c r="J46142" s="7"/>
      <c r="K46142" s="7"/>
      <c r="N46142" s="7"/>
    </row>
    <row r="46143" spans="4:14" s="1" customFormat="1">
      <c r="D46143" s="32"/>
      <c r="G46143" s="32"/>
      <c r="I46143" s="7"/>
      <c r="J46143" s="7"/>
      <c r="K46143" s="7"/>
      <c r="N46143" s="7"/>
    </row>
    <row r="46144" spans="4:14" s="1" customFormat="1">
      <c r="D46144" s="32"/>
      <c r="G46144" s="32"/>
      <c r="I46144" s="7"/>
      <c r="J46144" s="7"/>
      <c r="K46144" s="7"/>
      <c r="N46144" s="7"/>
    </row>
    <row r="46145" spans="4:14" s="1" customFormat="1">
      <c r="D46145" s="32"/>
      <c r="G46145" s="32"/>
      <c r="I46145" s="7"/>
      <c r="J46145" s="7"/>
      <c r="K46145" s="7"/>
      <c r="N46145" s="7"/>
    </row>
    <row r="46146" spans="4:14" s="1" customFormat="1">
      <c r="D46146" s="32"/>
      <c r="G46146" s="32"/>
      <c r="I46146" s="7"/>
      <c r="J46146" s="7"/>
      <c r="K46146" s="7"/>
      <c r="N46146" s="7"/>
    </row>
    <row r="46147" spans="4:14" s="1" customFormat="1">
      <c r="D46147" s="32"/>
      <c r="G46147" s="32"/>
      <c r="I46147" s="7"/>
      <c r="J46147" s="7"/>
      <c r="K46147" s="7"/>
      <c r="N46147" s="7"/>
    </row>
    <row r="46148" spans="4:14" s="1" customFormat="1">
      <c r="D46148" s="32"/>
      <c r="G46148" s="32"/>
      <c r="I46148" s="7"/>
      <c r="J46148" s="7"/>
      <c r="K46148" s="7"/>
      <c r="N46148" s="7"/>
    </row>
    <row r="46149" spans="4:14" s="1" customFormat="1">
      <c r="D46149" s="32"/>
      <c r="G46149" s="32"/>
      <c r="I46149" s="7"/>
      <c r="J46149" s="7"/>
      <c r="K46149" s="7"/>
      <c r="N46149" s="7"/>
    </row>
    <row r="46150" spans="4:14" s="1" customFormat="1">
      <c r="D46150" s="32"/>
      <c r="G46150" s="32"/>
      <c r="I46150" s="7"/>
      <c r="J46150" s="7"/>
      <c r="K46150" s="7"/>
      <c r="N46150" s="7"/>
    </row>
    <row r="46151" spans="4:14" s="1" customFormat="1">
      <c r="D46151" s="32"/>
      <c r="G46151" s="32"/>
      <c r="I46151" s="7"/>
      <c r="J46151" s="7"/>
      <c r="K46151" s="7"/>
      <c r="N46151" s="7"/>
    </row>
    <row r="46152" spans="4:14" s="1" customFormat="1">
      <c r="D46152" s="32"/>
      <c r="G46152" s="32"/>
      <c r="I46152" s="7"/>
      <c r="J46152" s="7"/>
      <c r="K46152" s="7"/>
      <c r="N46152" s="7"/>
    </row>
    <row r="46153" spans="4:14" s="1" customFormat="1">
      <c r="D46153" s="32"/>
      <c r="G46153" s="32"/>
      <c r="I46153" s="7"/>
      <c r="J46153" s="7"/>
      <c r="K46153" s="7"/>
      <c r="N46153" s="7"/>
    </row>
    <row r="46154" spans="4:14" s="1" customFormat="1">
      <c r="D46154" s="32"/>
      <c r="G46154" s="32"/>
      <c r="I46154" s="7"/>
      <c r="J46154" s="7"/>
      <c r="K46154" s="7"/>
      <c r="N46154" s="7"/>
    </row>
    <row r="46155" spans="4:14" s="1" customFormat="1">
      <c r="D46155" s="32"/>
      <c r="G46155" s="32"/>
      <c r="I46155" s="7"/>
      <c r="J46155" s="7"/>
      <c r="K46155" s="7"/>
      <c r="N46155" s="7"/>
    </row>
    <row r="46156" spans="4:14" s="1" customFormat="1">
      <c r="D46156" s="32"/>
      <c r="G46156" s="32"/>
      <c r="I46156" s="7"/>
      <c r="J46156" s="7"/>
      <c r="K46156" s="7"/>
      <c r="N46156" s="7"/>
    </row>
    <row r="46157" spans="4:14" s="1" customFormat="1">
      <c r="D46157" s="32"/>
      <c r="G46157" s="32"/>
      <c r="I46157" s="7"/>
      <c r="J46157" s="7"/>
      <c r="K46157" s="7"/>
      <c r="N46157" s="7"/>
    </row>
    <row r="46158" spans="4:14" s="1" customFormat="1">
      <c r="D46158" s="32"/>
      <c r="G46158" s="32"/>
      <c r="I46158" s="7"/>
      <c r="J46158" s="7"/>
      <c r="K46158" s="7"/>
      <c r="N46158" s="7"/>
    </row>
    <row r="46159" spans="4:14" s="1" customFormat="1">
      <c r="D46159" s="32"/>
      <c r="G46159" s="32"/>
      <c r="I46159" s="7"/>
      <c r="J46159" s="7"/>
      <c r="K46159" s="7"/>
      <c r="N46159" s="7"/>
    </row>
    <row r="46160" spans="4:14" s="1" customFormat="1">
      <c r="D46160" s="32"/>
      <c r="G46160" s="32"/>
      <c r="I46160" s="7"/>
      <c r="J46160" s="7"/>
      <c r="K46160" s="7"/>
      <c r="N46160" s="7"/>
    </row>
    <row r="46161" spans="4:14" s="1" customFormat="1">
      <c r="D46161" s="32"/>
      <c r="G46161" s="32"/>
      <c r="I46161" s="7"/>
      <c r="J46161" s="7"/>
      <c r="K46161" s="7"/>
      <c r="N46161" s="7"/>
    </row>
    <row r="46162" spans="4:14" s="1" customFormat="1">
      <c r="D46162" s="32"/>
      <c r="G46162" s="32"/>
      <c r="I46162" s="7"/>
      <c r="J46162" s="7"/>
      <c r="K46162" s="7"/>
      <c r="N46162" s="7"/>
    </row>
    <row r="46163" spans="4:14" s="1" customFormat="1">
      <c r="D46163" s="32"/>
      <c r="G46163" s="32"/>
      <c r="I46163" s="7"/>
      <c r="J46163" s="7"/>
      <c r="K46163" s="7"/>
      <c r="N46163" s="7"/>
    </row>
    <row r="46164" spans="4:14" s="1" customFormat="1">
      <c r="D46164" s="32"/>
      <c r="G46164" s="32"/>
      <c r="I46164" s="7"/>
      <c r="J46164" s="7"/>
      <c r="K46164" s="7"/>
      <c r="N46164" s="7"/>
    </row>
    <row r="46165" spans="4:14" s="1" customFormat="1">
      <c r="D46165" s="32"/>
      <c r="G46165" s="32"/>
      <c r="I46165" s="7"/>
      <c r="J46165" s="7"/>
      <c r="K46165" s="7"/>
      <c r="N46165" s="7"/>
    </row>
    <row r="46166" spans="4:14" s="1" customFormat="1">
      <c r="D46166" s="32"/>
      <c r="G46166" s="32"/>
      <c r="I46166" s="7"/>
      <c r="J46166" s="7"/>
      <c r="K46166" s="7"/>
      <c r="N46166" s="7"/>
    </row>
    <row r="46167" spans="4:14" s="1" customFormat="1">
      <c r="D46167" s="32"/>
      <c r="G46167" s="32"/>
      <c r="I46167" s="7"/>
      <c r="J46167" s="7"/>
      <c r="K46167" s="7"/>
      <c r="N46167" s="7"/>
    </row>
    <row r="46168" spans="4:14" s="1" customFormat="1">
      <c r="D46168" s="32"/>
      <c r="G46168" s="32"/>
      <c r="I46168" s="7"/>
      <c r="J46168" s="7"/>
      <c r="K46168" s="7"/>
      <c r="N46168" s="7"/>
    </row>
    <row r="46169" spans="4:14" s="1" customFormat="1">
      <c r="D46169" s="32"/>
      <c r="G46169" s="32"/>
      <c r="I46169" s="7"/>
      <c r="J46169" s="7"/>
      <c r="K46169" s="7"/>
      <c r="N46169" s="7"/>
    </row>
    <row r="46170" spans="4:14" s="1" customFormat="1">
      <c r="D46170" s="32"/>
      <c r="G46170" s="32"/>
      <c r="I46170" s="7"/>
      <c r="J46170" s="7"/>
      <c r="K46170" s="7"/>
      <c r="N46170" s="7"/>
    </row>
    <row r="46171" spans="4:14" s="1" customFormat="1">
      <c r="D46171" s="32"/>
      <c r="G46171" s="32"/>
      <c r="I46171" s="7"/>
      <c r="J46171" s="7"/>
      <c r="K46171" s="7"/>
      <c r="N46171" s="7"/>
    </row>
    <row r="46172" spans="4:14" s="1" customFormat="1">
      <c r="D46172" s="32"/>
      <c r="G46172" s="32"/>
      <c r="I46172" s="7"/>
      <c r="J46172" s="7"/>
      <c r="K46172" s="7"/>
      <c r="N46172" s="7"/>
    </row>
    <row r="46173" spans="4:14" s="1" customFormat="1">
      <c r="D46173" s="32"/>
      <c r="G46173" s="32"/>
      <c r="I46173" s="7"/>
      <c r="J46173" s="7"/>
      <c r="K46173" s="7"/>
      <c r="N46173" s="7"/>
    </row>
    <row r="46174" spans="4:14" s="1" customFormat="1">
      <c r="D46174" s="32"/>
      <c r="G46174" s="32"/>
      <c r="I46174" s="7"/>
      <c r="J46174" s="7"/>
      <c r="K46174" s="7"/>
      <c r="N46174" s="7"/>
    </row>
    <row r="46175" spans="4:14" s="1" customFormat="1">
      <c r="D46175" s="32"/>
      <c r="G46175" s="32"/>
      <c r="I46175" s="7"/>
      <c r="J46175" s="7"/>
      <c r="K46175" s="7"/>
      <c r="N46175" s="7"/>
    </row>
    <row r="46176" spans="4:14" s="1" customFormat="1">
      <c r="D46176" s="32"/>
      <c r="G46176" s="32"/>
      <c r="I46176" s="7"/>
      <c r="J46176" s="7"/>
      <c r="K46176" s="7"/>
      <c r="N46176" s="7"/>
    </row>
    <row r="46177" spans="4:14" s="1" customFormat="1">
      <c r="D46177" s="32"/>
      <c r="G46177" s="32"/>
      <c r="I46177" s="7"/>
      <c r="J46177" s="7"/>
      <c r="K46177" s="7"/>
      <c r="N46177" s="7"/>
    </row>
    <row r="46178" spans="4:14" s="1" customFormat="1">
      <c r="D46178" s="32"/>
      <c r="G46178" s="32"/>
      <c r="I46178" s="7"/>
      <c r="J46178" s="7"/>
      <c r="K46178" s="7"/>
      <c r="N46178" s="7"/>
    </row>
    <row r="46179" spans="4:14" s="1" customFormat="1">
      <c r="D46179" s="32"/>
      <c r="G46179" s="32"/>
      <c r="I46179" s="7"/>
      <c r="J46179" s="7"/>
      <c r="K46179" s="7"/>
      <c r="N46179" s="7"/>
    </row>
    <row r="46180" spans="4:14" s="1" customFormat="1">
      <c r="D46180" s="32"/>
      <c r="G46180" s="32"/>
      <c r="I46180" s="7"/>
      <c r="J46180" s="7"/>
      <c r="K46180" s="7"/>
      <c r="N46180" s="7"/>
    </row>
    <row r="46181" spans="4:14" s="1" customFormat="1">
      <c r="D46181" s="32"/>
      <c r="G46181" s="32"/>
      <c r="I46181" s="7"/>
      <c r="J46181" s="7"/>
      <c r="K46181" s="7"/>
      <c r="N46181" s="7"/>
    </row>
    <row r="46182" spans="4:14" s="1" customFormat="1">
      <c r="D46182" s="32"/>
      <c r="G46182" s="32"/>
      <c r="I46182" s="7"/>
      <c r="J46182" s="7"/>
      <c r="K46182" s="7"/>
      <c r="N46182" s="7"/>
    </row>
    <row r="46183" spans="4:14" s="1" customFormat="1">
      <c r="D46183" s="32"/>
      <c r="G46183" s="32"/>
      <c r="I46183" s="7"/>
      <c r="J46183" s="7"/>
      <c r="K46183" s="7"/>
      <c r="N46183" s="7"/>
    </row>
    <row r="46184" spans="4:14" s="1" customFormat="1">
      <c r="D46184" s="32"/>
      <c r="G46184" s="32"/>
      <c r="I46184" s="7"/>
      <c r="J46184" s="7"/>
      <c r="K46184" s="7"/>
      <c r="N46184" s="7"/>
    </row>
    <row r="46185" spans="4:14" s="1" customFormat="1">
      <c r="D46185" s="32"/>
      <c r="G46185" s="32"/>
      <c r="I46185" s="7"/>
      <c r="J46185" s="7"/>
      <c r="K46185" s="7"/>
      <c r="N46185" s="7"/>
    </row>
    <row r="46186" spans="4:14" s="1" customFormat="1">
      <c r="D46186" s="32"/>
      <c r="G46186" s="32"/>
      <c r="I46186" s="7"/>
      <c r="J46186" s="7"/>
      <c r="K46186" s="7"/>
      <c r="N46186" s="7"/>
    </row>
    <row r="46187" spans="4:14" s="1" customFormat="1">
      <c r="D46187" s="32"/>
      <c r="G46187" s="32"/>
      <c r="I46187" s="7"/>
      <c r="J46187" s="7"/>
      <c r="K46187" s="7"/>
      <c r="N46187" s="7"/>
    </row>
    <row r="46188" spans="4:14" s="1" customFormat="1">
      <c r="D46188" s="32"/>
      <c r="G46188" s="32"/>
      <c r="I46188" s="7"/>
      <c r="J46188" s="7"/>
      <c r="K46188" s="7"/>
      <c r="N46188" s="7"/>
    </row>
    <row r="46189" spans="4:14" s="1" customFormat="1">
      <c r="D46189" s="32"/>
      <c r="G46189" s="32"/>
      <c r="I46189" s="7"/>
      <c r="J46189" s="7"/>
      <c r="K46189" s="7"/>
      <c r="N46189" s="7"/>
    </row>
    <row r="46190" spans="4:14" s="1" customFormat="1">
      <c r="D46190" s="32"/>
      <c r="G46190" s="32"/>
      <c r="I46190" s="7"/>
      <c r="J46190" s="7"/>
      <c r="K46190" s="7"/>
      <c r="N46190" s="7"/>
    </row>
    <row r="46191" spans="4:14" s="1" customFormat="1">
      <c r="D46191" s="32"/>
      <c r="G46191" s="32"/>
      <c r="I46191" s="7"/>
      <c r="J46191" s="7"/>
      <c r="K46191" s="7"/>
      <c r="N46191" s="7"/>
    </row>
    <row r="46192" spans="4:14" s="1" customFormat="1">
      <c r="D46192" s="32"/>
      <c r="G46192" s="32"/>
      <c r="I46192" s="7"/>
      <c r="J46192" s="7"/>
      <c r="K46192" s="7"/>
      <c r="N46192" s="7"/>
    </row>
    <row r="46193" spans="4:14" s="1" customFormat="1">
      <c r="D46193" s="32"/>
      <c r="G46193" s="32"/>
      <c r="I46193" s="7"/>
      <c r="J46193" s="7"/>
      <c r="K46193" s="7"/>
      <c r="N46193" s="7"/>
    </row>
    <row r="46194" spans="4:14" s="1" customFormat="1">
      <c r="D46194" s="32"/>
      <c r="G46194" s="32"/>
      <c r="I46194" s="7"/>
      <c r="J46194" s="7"/>
      <c r="K46194" s="7"/>
      <c r="N46194" s="7"/>
    </row>
    <row r="46195" spans="4:14" s="1" customFormat="1">
      <c r="D46195" s="32"/>
      <c r="G46195" s="32"/>
      <c r="I46195" s="7"/>
      <c r="J46195" s="7"/>
      <c r="K46195" s="7"/>
      <c r="N46195" s="7"/>
    </row>
    <row r="46196" spans="4:14" s="1" customFormat="1">
      <c r="D46196" s="32"/>
      <c r="G46196" s="32"/>
      <c r="I46196" s="7"/>
      <c r="J46196" s="7"/>
      <c r="K46196" s="7"/>
      <c r="N46196" s="7"/>
    </row>
    <row r="46197" spans="4:14" s="1" customFormat="1">
      <c r="D46197" s="32"/>
      <c r="G46197" s="32"/>
      <c r="I46197" s="7"/>
      <c r="J46197" s="7"/>
      <c r="K46197" s="7"/>
      <c r="N46197" s="7"/>
    </row>
    <row r="46198" spans="4:14" s="1" customFormat="1">
      <c r="D46198" s="32"/>
      <c r="G46198" s="32"/>
      <c r="I46198" s="7"/>
      <c r="J46198" s="7"/>
      <c r="K46198" s="7"/>
      <c r="N46198" s="7"/>
    </row>
    <row r="46199" spans="4:14" s="1" customFormat="1">
      <c r="D46199" s="32"/>
      <c r="G46199" s="32"/>
      <c r="I46199" s="7"/>
      <c r="J46199" s="7"/>
      <c r="K46199" s="7"/>
      <c r="N46199" s="7"/>
    </row>
    <row r="46200" spans="4:14" s="1" customFormat="1">
      <c r="D46200" s="32"/>
      <c r="G46200" s="32"/>
      <c r="I46200" s="7"/>
      <c r="J46200" s="7"/>
      <c r="K46200" s="7"/>
      <c r="N46200" s="7"/>
    </row>
    <row r="46201" spans="4:14" s="1" customFormat="1">
      <c r="D46201" s="32"/>
      <c r="G46201" s="32"/>
      <c r="I46201" s="7"/>
      <c r="J46201" s="7"/>
      <c r="K46201" s="7"/>
      <c r="N46201" s="7"/>
    </row>
    <row r="46202" spans="4:14" s="1" customFormat="1">
      <c r="D46202" s="32"/>
      <c r="G46202" s="32"/>
      <c r="I46202" s="7"/>
      <c r="J46202" s="7"/>
      <c r="K46202" s="7"/>
      <c r="N46202" s="7"/>
    </row>
    <row r="46203" spans="4:14" s="1" customFormat="1">
      <c r="D46203" s="32"/>
      <c r="G46203" s="32"/>
      <c r="I46203" s="7"/>
      <c r="J46203" s="7"/>
      <c r="K46203" s="7"/>
      <c r="N46203" s="7"/>
    </row>
    <row r="46204" spans="4:14" s="1" customFormat="1">
      <c r="D46204" s="32"/>
      <c r="G46204" s="32"/>
      <c r="I46204" s="7"/>
      <c r="J46204" s="7"/>
      <c r="K46204" s="7"/>
      <c r="N46204" s="7"/>
    </row>
    <row r="46205" spans="4:14" s="1" customFormat="1">
      <c r="D46205" s="32"/>
      <c r="G46205" s="32"/>
      <c r="I46205" s="7"/>
      <c r="J46205" s="7"/>
      <c r="K46205" s="7"/>
      <c r="N46205" s="7"/>
    </row>
    <row r="46206" spans="4:14" s="1" customFormat="1">
      <c r="D46206" s="32"/>
      <c r="G46206" s="32"/>
      <c r="I46206" s="7"/>
      <c r="J46206" s="7"/>
      <c r="K46206" s="7"/>
      <c r="N46206" s="7"/>
    </row>
    <row r="46207" spans="4:14" s="1" customFormat="1">
      <c r="D46207" s="32"/>
      <c r="G46207" s="32"/>
      <c r="I46207" s="7"/>
      <c r="J46207" s="7"/>
      <c r="K46207" s="7"/>
      <c r="N46207" s="7"/>
    </row>
    <row r="46208" spans="4:14" s="1" customFormat="1">
      <c r="D46208" s="32"/>
      <c r="G46208" s="32"/>
      <c r="I46208" s="7"/>
      <c r="J46208" s="7"/>
      <c r="K46208" s="7"/>
      <c r="N46208" s="7"/>
    </row>
    <row r="46209" spans="4:14" s="1" customFormat="1">
      <c r="D46209" s="32"/>
      <c r="G46209" s="32"/>
      <c r="I46209" s="7"/>
      <c r="J46209" s="7"/>
      <c r="K46209" s="7"/>
      <c r="N46209" s="7"/>
    </row>
    <row r="46210" spans="4:14" s="1" customFormat="1">
      <c r="D46210" s="32"/>
      <c r="G46210" s="32"/>
      <c r="I46210" s="7"/>
      <c r="J46210" s="7"/>
      <c r="K46210" s="7"/>
      <c r="N46210" s="7"/>
    </row>
    <row r="46211" spans="4:14" s="1" customFormat="1">
      <c r="D46211" s="32"/>
      <c r="G46211" s="32"/>
      <c r="I46211" s="7"/>
      <c r="J46211" s="7"/>
      <c r="K46211" s="7"/>
      <c r="N46211" s="7"/>
    </row>
    <row r="46212" spans="4:14" s="1" customFormat="1">
      <c r="D46212" s="32"/>
      <c r="G46212" s="32"/>
      <c r="I46212" s="7"/>
      <c r="J46212" s="7"/>
      <c r="K46212" s="7"/>
      <c r="N46212" s="7"/>
    </row>
    <row r="46213" spans="4:14" s="1" customFormat="1">
      <c r="D46213" s="32"/>
      <c r="G46213" s="32"/>
      <c r="I46213" s="7"/>
      <c r="J46213" s="7"/>
      <c r="K46213" s="7"/>
      <c r="N46213" s="7"/>
    </row>
    <row r="46214" spans="4:14" s="1" customFormat="1">
      <c r="D46214" s="32"/>
      <c r="G46214" s="32"/>
      <c r="I46214" s="7"/>
      <c r="J46214" s="7"/>
      <c r="K46214" s="7"/>
      <c r="N46214" s="7"/>
    </row>
    <row r="46215" spans="4:14" s="1" customFormat="1">
      <c r="D46215" s="32"/>
      <c r="G46215" s="32"/>
      <c r="I46215" s="7"/>
      <c r="J46215" s="7"/>
      <c r="K46215" s="7"/>
      <c r="N46215" s="7"/>
    </row>
    <row r="46216" spans="4:14" s="1" customFormat="1">
      <c r="D46216" s="32"/>
      <c r="G46216" s="32"/>
      <c r="I46216" s="7"/>
      <c r="J46216" s="7"/>
      <c r="K46216" s="7"/>
      <c r="N46216" s="7"/>
    </row>
    <row r="46217" spans="4:14" s="1" customFormat="1">
      <c r="D46217" s="32"/>
      <c r="G46217" s="32"/>
      <c r="I46217" s="7"/>
      <c r="J46217" s="7"/>
      <c r="K46217" s="7"/>
      <c r="N46217" s="7"/>
    </row>
    <row r="46218" spans="4:14" s="1" customFormat="1">
      <c r="D46218" s="32"/>
      <c r="G46218" s="32"/>
      <c r="I46218" s="7"/>
      <c r="J46218" s="7"/>
      <c r="K46218" s="7"/>
      <c r="N46218" s="7"/>
    </row>
    <row r="46219" spans="4:14" s="1" customFormat="1">
      <c r="D46219" s="32"/>
      <c r="G46219" s="32"/>
      <c r="I46219" s="7"/>
      <c r="J46219" s="7"/>
      <c r="K46219" s="7"/>
      <c r="N46219" s="7"/>
    </row>
    <row r="46220" spans="4:14" s="1" customFormat="1">
      <c r="D46220" s="32"/>
      <c r="G46220" s="32"/>
      <c r="I46220" s="7"/>
      <c r="J46220" s="7"/>
      <c r="K46220" s="7"/>
      <c r="N46220" s="7"/>
    </row>
    <row r="46221" spans="4:14" s="1" customFormat="1">
      <c r="D46221" s="32"/>
      <c r="G46221" s="32"/>
      <c r="I46221" s="7"/>
      <c r="J46221" s="7"/>
      <c r="K46221" s="7"/>
      <c r="N46221" s="7"/>
    </row>
    <row r="46222" spans="4:14" s="1" customFormat="1">
      <c r="D46222" s="32"/>
      <c r="G46222" s="32"/>
      <c r="I46222" s="7"/>
      <c r="J46222" s="7"/>
      <c r="K46222" s="7"/>
      <c r="N46222" s="7"/>
    </row>
    <row r="46223" spans="4:14" s="1" customFormat="1">
      <c r="D46223" s="32"/>
      <c r="G46223" s="32"/>
      <c r="I46223" s="7"/>
      <c r="J46223" s="7"/>
      <c r="K46223" s="7"/>
      <c r="N46223" s="7"/>
    </row>
    <row r="46224" spans="4:14" s="1" customFormat="1">
      <c r="D46224" s="32"/>
      <c r="G46224" s="32"/>
      <c r="I46224" s="7"/>
      <c r="J46224" s="7"/>
      <c r="K46224" s="7"/>
      <c r="N46224" s="7"/>
    </row>
    <row r="46225" spans="4:14" s="1" customFormat="1">
      <c r="D46225" s="32"/>
      <c r="G46225" s="32"/>
      <c r="I46225" s="7"/>
      <c r="J46225" s="7"/>
      <c r="K46225" s="7"/>
      <c r="N46225" s="7"/>
    </row>
    <row r="46226" spans="4:14" s="1" customFormat="1">
      <c r="D46226" s="32"/>
      <c r="G46226" s="32"/>
      <c r="I46226" s="7"/>
      <c r="J46226" s="7"/>
      <c r="K46226" s="7"/>
      <c r="N46226" s="7"/>
    </row>
    <row r="46227" spans="4:14" s="1" customFormat="1">
      <c r="D46227" s="32"/>
      <c r="G46227" s="32"/>
      <c r="I46227" s="7"/>
      <c r="J46227" s="7"/>
      <c r="K46227" s="7"/>
      <c r="N46227" s="7"/>
    </row>
    <row r="46228" spans="4:14" s="1" customFormat="1">
      <c r="D46228" s="32"/>
      <c r="G46228" s="32"/>
      <c r="I46228" s="7"/>
      <c r="J46228" s="7"/>
      <c r="K46228" s="7"/>
      <c r="N46228" s="7"/>
    </row>
    <row r="46229" spans="4:14" s="1" customFormat="1">
      <c r="D46229" s="32"/>
      <c r="G46229" s="32"/>
      <c r="I46229" s="7"/>
      <c r="J46229" s="7"/>
      <c r="K46229" s="7"/>
      <c r="N46229" s="7"/>
    </row>
    <row r="46230" spans="4:14" s="1" customFormat="1">
      <c r="D46230" s="32"/>
      <c r="G46230" s="32"/>
      <c r="I46230" s="7"/>
      <c r="J46230" s="7"/>
      <c r="K46230" s="7"/>
      <c r="N46230" s="7"/>
    </row>
    <row r="46231" spans="4:14" s="1" customFormat="1">
      <c r="D46231" s="32"/>
      <c r="G46231" s="32"/>
      <c r="I46231" s="7"/>
      <c r="J46231" s="7"/>
      <c r="K46231" s="7"/>
      <c r="N46231" s="7"/>
    </row>
    <row r="46232" spans="4:14" s="1" customFormat="1">
      <c r="D46232" s="32"/>
      <c r="G46232" s="32"/>
      <c r="I46232" s="7"/>
      <c r="J46232" s="7"/>
      <c r="K46232" s="7"/>
      <c r="N46232" s="7"/>
    </row>
    <row r="46233" spans="4:14" s="1" customFormat="1">
      <c r="D46233" s="32"/>
      <c r="G46233" s="32"/>
      <c r="I46233" s="7"/>
      <c r="J46233" s="7"/>
      <c r="K46233" s="7"/>
      <c r="N46233" s="7"/>
    </row>
    <row r="46234" spans="4:14" s="1" customFormat="1">
      <c r="D46234" s="32"/>
      <c r="G46234" s="32"/>
      <c r="I46234" s="7"/>
      <c r="J46234" s="7"/>
      <c r="K46234" s="7"/>
      <c r="N46234" s="7"/>
    </row>
    <row r="46235" spans="4:14" s="1" customFormat="1">
      <c r="D46235" s="32"/>
      <c r="G46235" s="32"/>
      <c r="I46235" s="7"/>
      <c r="J46235" s="7"/>
      <c r="K46235" s="7"/>
      <c r="N46235" s="7"/>
    </row>
    <row r="46236" spans="4:14" s="1" customFormat="1">
      <c r="D46236" s="32"/>
      <c r="G46236" s="32"/>
      <c r="I46236" s="7"/>
      <c r="J46236" s="7"/>
      <c r="K46236" s="7"/>
      <c r="N46236" s="7"/>
    </row>
    <row r="46237" spans="4:14" s="1" customFormat="1">
      <c r="D46237" s="32"/>
      <c r="G46237" s="32"/>
      <c r="I46237" s="7"/>
      <c r="J46237" s="7"/>
      <c r="K46237" s="7"/>
      <c r="N46237" s="7"/>
    </row>
    <row r="46238" spans="4:14" s="1" customFormat="1">
      <c r="D46238" s="32"/>
      <c r="G46238" s="32"/>
      <c r="I46238" s="7"/>
      <c r="J46238" s="7"/>
      <c r="K46238" s="7"/>
      <c r="N46238" s="7"/>
    </row>
    <row r="46239" spans="4:14" s="1" customFormat="1">
      <c r="D46239" s="32"/>
      <c r="G46239" s="32"/>
      <c r="I46239" s="7"/>
      <c r="J46239" s="7"/>
      <c r="K46239" s="7"/>
      <c r="N46239" s="7"/>
    </row>
    <row r="46240" spans="4:14" s="1" customFormat="1">
      <c r="D46240" s="32"/>
      <c r="G46240" s="32"/>
      <c r="I46240" s="7"/>
      <c r="J46240" s="7"/>
      <c r="K46240" s="7"/>
      <c r="N46240" s="7"/>
    </row>
    <row r="46241" spans="4:14" s="1" customFormat="1">
      <c r="D46241" s="32"/>
      <c r="G46241" s="32"/>
      <c r="I46241" s="7"/>
      <c r="J46241" s="7"/>
      <c r="K46241" s="7"/>
      <c r="N46241" s="7"/>
    </row>
    <row r="46242" spans="4:14" s="1" customFormat="1">
      <c r="D46242" s="32"/>
      <c r="G46242" s="32"/>
      <c r="I46242" s="7"/>
      <c r="J46242" s="7"/>
      <c r="K46242" s="7"/>
      <c r="N46242" s="7"/>
    </row>
    <row r="46243" spans="4:14" s="1" customFormat="1">
      <c r="D46243" s="32"/>
      <c r="G46243" s="32"/>
      <c r="I46243" s="7"/>
      <c r="J46243" s="7"/>
      <c r="K46243" s="7"/>
      <c r="N46243" s="7"/>
    </row>
    <row r="46244" spans="4:14" s="1" customFormat="1">
      <c r="D46244" s="32"/>
      <c r="G46244" s="32"/>
      <c r="I46244" s="7"/>
      <c r="J46244" s="7"/>
      <c r="K46244" s="7"/>
      <c r="N46244" s="7"/>
    </row>
    <row r="46245" spans="4:14" s="1" customFormat="1">
      <c r="D46245" s="32"/>
      <c r="G46245" s="32"/>
      <c r="I46245" s="7"/>
      <c r="J46245" s="7"/>
      <c r="K46245" s="7"/>
      <c r="N46245" s="7"/>
    </row>
    <row r="46246" spans="4:14" s="1" customFormat="1">
      <c r="D46246" s="32"/>
      <c r="G46246" s="32"/>
      <c r="I46246" s="7"/>
      <c r="J46246" s="7"/>
      <c r="K46246" s="7"/>
      <c r="N46246" s="7"/>
    </row>
    <row r="46247" spans="4:14" s="1" customFormat="1">
      <c r="D46247" s="32"/>
      <c r="G46247" s="32"/>
      <c r="I46247" s="7"/>
      <c r="J46247" s="7"/>
      <c r="K46247" s="7"/>
      <c r="N46247" s="7"/>
    </row>
    <row r="46248" spans="4:14" s="1" customFormat="1">
      <c r="D46248" s="32"/>
      <c r="G46248" s="32"/>
      <c r="I46248" s="7"/>
      <c r="J46248" s="7"/>
      <c r="K46248" s="7"/>
      <c r="N46248" s="7"/>
    </row>
    <row r="46249" spans="4:14" s="1" customFormat="1">
      <c r="D46249" s="32"/>
      <c r="G46249" s="32"/>
      <c r="I46249" s="7"/>
      <c r="J46249" s="7"/>
      <c r="K46249" s="7"/>
      <c r="N46249" s="7"/>
    </row>
    <row r="46250" spans="4:14" s="1" customFormat="1">
      <c r="D46250" s="32"/>
      <c r="G46250" s="32"/>
      <c r="I46250" s="7"/>
      <c r="J46250" s="7"/>
      <c r="K46250" s="7"/>
      <c r="N46250" s="7"/>
    </row>
    <row r="46251" spans="4:14" s="1" customFormat="1">
      <c r="D46251" s="32"/>
      <c r="G46251" s="32"/>
      <c r="I46251" s="7"/>
      <c r="J46251" s="7"/>
      <c r="K46251" s="7"/>
      <c r="N46251" s="7"/>
    </row>
    <row r="46252" spans="4:14" s="1" customFormat="1">
      <c r="D46252" s="32"/>
      <c r="G46252" s="32"/>
      <c r="I46252" s="7"/>
      <c r="J46252" s="7"/>
      <c r="K46252" s="7"/>
      <c r="N46252" s="7"/>
    </row>
    <row r="46253" spans="4:14" s="1" customFormat="1">
      <c r="D46253" s="32"/>
      <c r="G46253" s="32"/>
      <c r="I46253" s="7"/>
      <c r="J46253" s="7"/>
      <c r="K46253" s="7"/>
      <c r="N46253" s="7"/>
    </row>
    <row r="46254" spans="4:14" s="1" customFormat="1">
      <c r="D46254" s="32"/>
      <c r="G46254" s="32"/>
      <c r="I46254" s="7"/>
      <c r="J46254" s="7"/>
      <c r="K46254" s="7"/>
      <c r="N46254" s="7"/>
    </row>
    <row r="46255" spans="4:14" s="1" customFormat="1">
      <c r="D46255" s="32"/>
      <c r="G46255" s="32"/>
      <c r="I46255" s="7"/>
      <c r="J46255" s="7"/>
      <c r="K46255" s="7"/>
      <c r="N46255" s="7"/>
    </row>
    <row r="46256" spans="4:14" s="1" customFormat="1">
      <c r="D46256" s="32"/>
      <c r="G46256" s="32"/>
      <c r="I46256" s="7"/>
      <c r="J46256" s="7"/>
      <c r="K46256" s="7"/>
      <c r="N46256" s="7"/>
    </row>
    <row r="46257" spans="4:14" s="1" customFormat="1">
      <c r="D46257" s="32"/>
      <c r="G46257" s="32"/>
      <c r="I46257" s="7"/>
      <c r="J46257" s="7"/>
      <c r="K46257" s="7"/>
      <c r="N46257" s="7"/>
    </row>
    <row r="46258" spans="4:14" s="1" customFormat="1">
      <c r="D46258" s="32"/>
      <c r="G46258" s="32"/>
      <c r="I46258" s="7"/>
      <c r="J46258" s="7"/>
      <c r="K46258" s="7"/>
      <c r="N46258" s="7"/>
    </row>
    <row r="46259" spans="4:14" s="1" customFormat="1">
      <c r="D46259" s="32"/>
      <c r="G46259" s="32"/>
      <c r="I46259" s="7"/>
      <c r="J46259" s="7"/>
      <c r="K46259" s="7"/>
      <c r="N46259" s="7"/>
    </row>
    <row r="46260" spans="4:14" s="1" customFormat="1">
      <c r="D46260" s="32"/>
      <c r="G46260" s="32"/>
      <c r="I46260" s="7"/>
      <c r="J46260" s="7"/>
      <c r="K46260" s="7"/>
      <c r="N46260" s="7"/>
    </row>
    <row r="46261" spans="4:14" s="1" customFormat="1">
      <c r="D46261" s="32"/>
      <c r="G46261" s="32"/>
      <c r="I46261" s="7"/>
      <c r="J46261" s="7"/>
      <c r="K46261" s="7"/>
      <c r="N46261" s="7"/>
    </row>
    <row r="46262" spans="4:14" s="1" customFormat="1">
      <c r="D46262" s="32"/>
      <c r="G46262" s="32"/>
      <c r="I46262" s="7"/>
      <c r="J46262" s="7"/>
      <c r="K46262" s="7"/>
      <c r="N46262" s="7"/>
    </row>
    <row r="46263" spans="4:14" s="1" customFormat="1">
      <c r="D46263" s="32"/>
      <c r="G46263" s="32"/>
      <c r="I46263" s="7"/>
      <c r="J46263" s="7"/>
      <c r="K46263" s="7"/>
      <c r="N46263" s="7"/>
    </row>
    <row r="46264" spans="4:14" s="1" customFormat="1">
      <c r="D46264" s="32"/>
      <c r="G46264" s="32"/>
      <c r="I46264" s="7"/>
      <c r="J46264" s="7"/>
      <c r="K46264" s="7"/>
      <c r="N46264" s="7"/>
    </row>
    <row r="46265" spans="4:14" s="1" customFormat="1">
      <c r="D46265" s="32"/>
      <c r="G46265" s="32"/>
      <c r="I46265" s="7"/>
      <c r="J46265" s="7"/>
      <c r="K46265" s="7"/>
      <c r="N46265" s="7"/>
    </row>
    <row r="46266" spans="4:14" s="1" customFormat="1">
      <c r="D46266" s="32"/>
      <c r="G46266" s="32"/>
      <c r="I46266" s="7"/>
      <c r="J46266" s="7"/>
      <c r="K46266" s="7"/>
      <c r="N46266" s="7"/>
    </row>
    <row r="46267" spans="4:14" s="1" customFormat="1">
      <c r="D46267" s="32"/>
      <c r="G46267" s="32"/>
      <c r="I46267" s="7"/>
      <c r="J46267" s="7"/>
      <c r="K46267" s="7"/>
      <c r="N46267" s="7"/>
    </row>
    <row r="46268" spans="4:14" s="1" customFormat="1">
      <c r="D46268" s="32"/>
      <c r="G46268" s="32"/>
      <c r="I46268" s="7"/>
      <c r="J46268" s="7"/>
      <c r="K46268" s="7"/>
      <c r="N46268" s="7"/>
    </row>
    <row r="46269" spans="4:14" s="1" customFormat="1">
      <c r="D46269" s="32"/>
      <c r="G46269" s="32"/>
      <c r="I46269" s="7"/>
      <c r="J46269" s="7"/>
      <c r="K46269" s="7"/>
      <c r="N46269" s="7"/>
    </row>
    <row r="46270" spans="4:14" s="1" customFormat="1">
      <c r="D46270" s="32"/>
      <c r="G46270" s="32"/>
      <c r="I46270" s="7"/>
      <c r="J46270" s="7"/>
      <c r="K46270" s="7"/>
      <c r="N46270" s="7"/>
    </row>
    <row r="46271" spans="4:14" s="1" customFormat="1">
      <c r="D46271" s="32"/>
      <c r="G46271" s="32"/>
      <c r="I46271" s="7"/>
      <c r="J46271" s="7"/>
      <c r="K46271" s="7"/>
      <c r="N46271" s="7"/>
    </row>
    <row r="46272" spans="4:14" s="1" customFormat="1">
      <c r="D46272" s="32"/>
      <c r="G46272" s="32"/>
      <c r="I46272" s="7"/>
      <c r="J46272" s="7"/>
      <c r="K46272" s="7"/>
      <c r="N46272" s="7"/>
    </row>
    <row r="46273" spans="4:14" s="1" customFormat="1">
      <c r="D46273" s="32"/>
      <c r="G46273" s="32"/>
      <c r="I46273" s="7"/>
      <c r="J46273" s="7"/>
      <c r="K46273" s="7"/>
      <c r="N46273" s="7"/>
    </row>
    <row r="46274" spans="4:14" s="1" customFormat="1">
      <c r="D46274" s="32"/>
      <c r="G46274" s="32"/>
      <c r="I46274" s="7"/>
      <c r="J46274" s="7"/>
      <c r="K46274" s="7"/>
      <c r="N46274" s="7"/>
    </row>
    <row r="46275" spans="4:14" s="1" customFormat="1">
      <c r="D46275" s="32"/>
      <c r="G46275" s="32"/>
      <c r="I46275" s="7"/>
      <c r="J46275" s="7"/>
      <c r="K46275" s="7"/>
      <c r="N46275" s="7"/>
    </row>
    <row r="46276" spans="4:14" s="1" customFormat="1">
      <c r="D46276" s="32"/>
      <c r="G46276" s="32"/>
      <c r="I46276" s="7"/>
      <c r="J46276" s="7"/>
      <c r="K46276" s="7"/>
      <c r="N46276" s="7"/>
    </row>
    <row r="46277" spans="4:14" s="1" customFormat="1">
      <c r="D46277" s="32"/>
      <c r="G46277" s="32"/>
      <c r="I46277" s="7"/>
      <c r="J46277" s="7"/>
      <c r="K46277" s="7"/>
      <c r="N46277" s="7"/>
    </row>
    <row r="46278" spans="4:14" s="1" customFormat="1">
      <c r="D46278" s="32"/>
      <c r="G46278" s="32"/>
      <c r="I46278" s="7"/>
      <c r="J46278" s="7"/>
      <c r="K46278" s="7"/>
      <c r="N46278" s="7"/>
    </row>
    <row r="46279" spans="4:14" s="1" customFormat="1">
      <c r="D46279" s="32"/>
      <c r="G46279" s="32"/>
      <c r="I46279" s="7"/>
      <c r="J46279" s="7"/>
      <c r="K46279" s="7"/>
      <c r="N46279" s="7"/>
    </row>
    <row r="46280" spans="4:14" s="1" customFormat="1">
      <c r="D46280" s="32"/>
      <c r="G46280" s="32"/>
      <c r="I46280" s="7"/>
      <c r="J46280" s="7"/>
      <c r="K46280" s="7"/>
      <c r="N46280" s="7"/>
    </row>
    <row r="46281" spans="4:14" s="1" customFormat="1">
      <c r="D46281" s="32"/>
      <c r="G46281" s="32"/>
      <c r="I46281" s="7"/>
      <c r="J46281" s="7"/>
      <c r="K46281" s="7"/>
      <c r="N46281" s="7"/>
    </row>
    <row r="46282" spans="4:14" s="1" customFormat="1">
      <c r="D46282" s="32"/>
      <c r="G46282" s="32"/>
      <c r="I46282" s="7"/>
      <c r="J46282" s="7"/>
      <c r="K46282" s="7"/>
      <c r="N46282" s="7"/>
    </row>
    <row r="46283" spans="4:14" s="1" customFormat="1">
      <c r="D46283" s="32"/>
      <c r="G46283" s="32"/>
      <c r="I46283" s="7"/>
      <c r="J46283" s="7"/>
      <c r="K46283" s="7"/>
      <c r="N46283" s="7"/>
    </row>
    <row r="46284" spans="4:14" s="1" customFormat="1">
      <c r="D46284" s="32"/>
      <c r="G46284" s="32"/>
      <c r="I46284" s="7"/>
      <c r="J46284" s="7"/>
      <c r="K46284" s="7"/>
      <c r="N46284" s="7"/>
    </row>
    <row r="46285" spans="4:14" s="1" customFormat="1">
      <c r="D46285" s="32"/>
      <c r="G46285" s="32"/>
      <c r="I46285" s="7"/>
      <c r="J46285" s="7"/>
      <c r="K46285" s="7"/>
      <c r="N46285" s="7"/>
    </row>
    <row r="46286" spans="4:14" s="1" customFormat="1">
      <c r="D46286" s="32"/>
      <c r="G46286" s="32"/>
      <c r="I46286" s="7"/>
      <c r="J46286" s="7"/>
      <c r="K46286" s="7"/>
      <c r="N46286" s="7"/>
    </row>
    <row r="46287" spans="4:14" s="1" customFormat="1">
      <c r="D46287" s="32"/>
      <c r="G46287" s="32"/>
      <c r="I46287" s="7"/>
      <c r="J46287" s="7"/>
      <c r="K46287" s="7"/>
      <c r="N46287" s="7"/>
    </row>
    <row r="46288" spans="4:14" s="1" customFormat="1">
      <c r="D46288" s="32"/>
      <c r="G46288" s="32"/>
      <c r="I46288" s="7"/>
      <c r="J46288" s="7"/>
      <c r="K46288" s="7"/>
      <c r="N46288" s="7"/>
    </row>
    <row r="46289" spans="4:14" s="1" customFormat="1">
      <c r="D46289" s="32"/>
      <c r="G46289" s="32"/>
      <c r="I46289" s="7"/>
      <c r="J46289" s="7"/>
      <c r="K46289" s="7"/>
      <c r="N46289" s="7"/>
    </row>
    <row r="46290" spans="4:14" s="1" customFormat="1">
      <c r="D46290" s="32"/>
      <c r="G46290" s="32"/>
      <c r="I46290" s="7"/>
      <c r="J46290" s="7"/>
      <c r="K46290" s="7"/>
      <c r="N46290" s="7"/>
    </row>
    <row r="46291" spans="4:14" s="1" customFormat="1">
      <c r="D46291" s="32"/>
      <c r="G46291" s="32"/>
      <c r="I46291" s="7"/>
      <c r="J46291" s="7"/>
      <c r="K46291" s="7"/>
      <c r="N46291" s="7"/>
    </row>
    <row r="46292" spans="4:14" s="1" customFormat="1">
      <c r="D46292" s="32"/>
      <c r="G46292" s="32"/>
      <c r="I46292" s="7"/>
      <c r="J46292" s="7"/>
      <c r="K46292" s="7"/>
      <c r="N46292" s="7"/>
    </row>
    <row r="46293" spans="4:14" s="1" customFormat="1">
      <c r="D46293" s="32"/>
      <c r="G46293" s="32"/>
      <c r="I46293" s="7"/>
      <c r="J46293" s="7"/>
      <c r="K46293" s="7"/>
      <c r="N46293" s="7"/>
    </row>
    <row r="46294" spans="4:14" s="1" customFormat="1">
      <c r="D46294" s="32"/>
      <c r="G46294" s="32"/>
      <c r="I46294" s="7"/>
      <c r="J46294" s="7"/>
      <c r="K46294" s="7"/>
      <c r="N46294" s="7"/>
    </row>
    <row r="46295" spans="4:14" s="1" customFormat="1">
      <c r="D46295" s="32"/>
      <c r="G46295" s="32"/>
      <c r="I46295" s="7"/>
      <c r="J46295" s="7"/>
      <c r="K46295" s="7"/>
      <c r="N46295" s="7"/>
    </row>
    <row r="46296" spans="4:14" s="1" customFormat="1">
      <c r="D46296" s="32"/>
      <c r="G46296" s="32"/>
      <c r="I46296" s="7"/>
      <c r="J46296" s="7"/>
      <c r="K46296" s="7"/>
      <c r="N46296" s="7"/>
    </row>
    <row r="46297" spans="4:14" s="1" customFormat="1">
      <c r="D46297" s="32"/>
      <c r="G46297" s="32"/>
      <c r="I46297" s="7"/>
      <c r="J46297" s="7"/>
      <c r="K46297" s="7"/>
      <c r="N46297" s="7"/>
    </row>
    <row r="46298" spans="4:14" s="1" customFormat="1">
      <c r="D46298" s="32"/>
      <c r="G46298" s="32"/>
      <c r="I46298" s="7"/>
      <c r="J46298" s="7"/>
      <c r="K46298" s="7"/>
      <c r="N46298" s="7"/>
    </row>
    <row r="46299" spans="4:14" s="1" customFormat="1">
      <c r="D46299" s="32"/>
      <c r="G46299" s="32"/>
      <c r="I46299" s="7"/>
      <c r="J46299" s="7"/>
      <c r="K46299" s="7"/>
      <c r="N46299" s="7"/>
    </row>
    <row r="46300" spans="4:14" s="1" customFormat="1">
      <c r="D46300" s="32"/>
      <c r="G46300" s="32"/>
      <c r="I46300" s="7"/>
      <c r="J46300" s="7"/>
      <c r="K46300" s="7"/>
      <c r="N46300" s="7"/>
    </row>
    <row r="46301" spans="4:14" s="1" customFormat="1">
      <c r="D46301" s="32"/>
      <c r="G46301" s="32"/>
      <c r="I46301" s="7"/>
      <c r="J46301" s="7"/>
      <c r="K46301" s="7"/>
      <c r="N46301" s="7"/>
    </row>
    <row r="46302" spans="4:14" s="1" customFormat="1">
      <c r="D46302" s="32"/>
      <c r="G46302" s="32"/>
      <c r="I46302" s="7"/>
      <c r="J46302" s="7"/>
      <c r="K46302" s="7"/>
      <c r="N46302" s="7"/>
    </row>
    <row r="46303" spans="4:14" s="1" customFormat="1">
      <c r="D46303" s="32"/>
      <c r="G46303" s="32"/>
      <c r="I46303" s="7"/>
      <c r="J46303" s="7"/>
      <c r="K46303" s="7"/>
      <c r="N46303" s="7"/>
    </row>
    <row r="46304" spans="4:14" s="1" customFormat="1">
      <c r="D46304" s="32"/>
      <c r="G46304" s="32"/>
      <c r="I46304" s="7"/>
      <c r="J46304" s="7"/>
      <c r="K46304" s="7"/>
      <c r="N46304" s="7"/>
    </row>
    <row r="46305" spans="4:14" s="1" customFormat="1">
      <c r="D46305" s="32"/>
      <c r="G46305" s="32"/>
      <c r="I46305" s="7"/>
      <c r="J46305" s="7"/>
      <c r="K46305" s="7"/>
      <c r="N46305" s="7"/>
    </row>
    <row r="46306" spans="4:14" s="1" customFormat="1">
      <c r="D46306" s="32"/>
      <c r="G46306" s="32"/>
      <c r="I46306" s="7"/>
      <c r="J46306" s="7"/>
      <c r="K46306" s="7"/>
      <c r="N46306" s="7"/>
    </row>
    <row r="46307" spans="4:14" s="1" customFormat="1">
      <c r="D46307" s="32"/>
      <c r="G46307" s="32"/>
      <c r="I46307" s="7"/>
      <c r="J46307" s="7"/>
      <c r="K46307" s="7"/>
      <c r="N46307" s="7"/>
    </row>
    <row r="46308" spans="4:14" s="1" customFormat="1">
      <c r="D46308" s="32"/>
      <c r="G46308" s="32"/>
      <c r="I46308" s="7"/>
      <c r="J46308" s="7"/>
      <c r="K46308" s="7"/>
      <c r="N46308" s="7"/>
    </row>
    <row r="46309" spans="4:14" s="1" customFormat="1">
      <c r="D46309" s="32"/>
      <c r="G46309" s="32"/>
      <c r="I46309" s="7"/>
      <c r="J46309" s="7"/>
      <c r="K46309" s="7"/>
      <c r="N46309" s="7"/>
    </row>
    <row r="46310" spans="4:14" s="1" customFormat="1">
      <c r="D46310" s="32"/>
      <c r="G46310" s="32"/>
      <c r="I46310" s="7"/>
      <c r="J46310" s="7"/>
      <c r="K46310" s="7"/>
      <c r="N46310" s="7"/>
    </row>
    <row r="46311" spans="4:14" s="1" customFormat="1">
      <c r="D46311" s="32"/>
      <c r="G46311" s="32"/>
      <c r="I46311" s="7"/>
      <c r="J46311" s="7"/>
      <c r="K46311" s="7"/>
      <c r="N46311" s="7"/>
    </row>
    <row r="46312" spans="4:14" s="1" customFormat="1">
      <c r="D46312" s="32"/>
      <c r="G46312" s="32"/>
      <c r="I46312" s="7"/>
      <c r="J46312" s="7"/>
      <c r="K46312" s="7"/>
      <c r="N46312" s="7"/>
    </row>
    <row r="46313" spans="4:14" s="1" customFormat="1">
      <c r="D46313" s="32"/>
      <c r="G46313" s="32"/>
      <c r="I46313" s="7"/>
      <c r="J46313" s="7"/>
      <c r="K46313" s="7"/>
      <c r="N46313" s="7"/>
    </row>
    <row r="46314" spans="4:14" s="1" customFormat="1">
      <c r="D46314" s="32"/>
      <c r="G46314" s="32"/>
      <c r="I46314" s="7"/>
      <c r="J46314" s="7"/>
      <c r="K46314" s="7"/>
      <c r="N46314" s="7"/>
    </row>
    <row r="46315" spans="4:14" s="1" customFormat="1">
      <c r="D46315" s="32"/>
      <c r="G46315" s="32"/>
      <c r="I46315" s="7"/>
      <c r="J46315" s="7"/>
      <c r="K46315" s="7"/>
      <c r="N46315" s="7"/>
    </row>
    <row r="46316" spans="4:14" s="1" customFormat="1">
      <c r="D46316" s="32"/>
      <c r="G46316" s="32"/>
      <c r="I46316" s="7"/>
      <c r="J46316" s="7"/>
      <c r="K46316" s="7"/>
      <c r="N46316" s="7"/>
    </row>
    <row r="46317" spans="4:14" s="1" customFormat="1">
      <c r="D46317" s="32"/>
      <c r="G46317" s="32"/>
      <c r="I46317" s="7"/>
      <c r="J46317" s="7"/>
      <c r="K46317" s="7"/>
      <c r="N46317" s="7"/>
    </row>
    <row r="46318" spans="4:14" s="1" customFormat="1">
      <c r="D46318" s="32"/>
      <c r="G46318" s="32"/>
      <c r="I46318" s="7"/>
      <c r="J46318" s="7"/>
      <c r="K46318" s="7"/>
      <c r="N46318" s="7"/>
    </row>
    <row r="46319" spans="4:14" s="1" customFormat="1">
      <c r="D46319" s="32"/>
      <c r="G46319" s="32"/>
      <c r="I46319" s="7"/>
      <c r="J46319" s="7"/>
      <c r="K46319" s="7"/>
      <c r="N46319" s="7"/>
    </row>
    <row r="46320" spans="4:14" s="1" customFormat="1">
      <c r="D46320" s="32"/>
      <c r="G46320" s="32"/>
      <c r="I46320" s="7"/>
      <c r="J46320" s="7"/>
      <c r="K46320" s="7"/>
      <c r="N46320" s="7"/>
    </row>
    <row r="46321" spans="4:14" s="1" customFormat="1">
      <c r="D46321" s="32"/>
      <c r="G46321" s="32"/>
      <c r="I46321" s="7"/>
      <c r="J46321" s="7"/>
      <c r="K46321" s="7"/>
      <c r="N46321" s="7"/>
    </row>
    <row r="46322" spans="4:14" s="1" customFormat="1">
      <c r="D46322" s="32"/>
      <c r="G46322" s="32"/>
      <c r="I46322" s="7"/>
      <c r="J46322" s="7"/>
      <c r="K46322" s="7"/>
      <c r="N46322" s="7"/>
    </row>
    <row r="46323" spans="4:14" s="1" customFormat="1">
      <c r="D46323" s="32"/>
      <c r="G46323" s="32"/>
      <c r="I46323" s="7"/>
      <c r="J46323" s="7"/>
      <c r="K46323" s="7"/>
      <c r="N46323" s="7"/>
    </row>
    <row r="46324" spans="4:14" s="1" customFormat="1">
      <c r="D46324" s="32"/>
      <c r="G46324" s="32"/>
      <c r="I46324" s="7"/>
      <c r="J46324" s="7"/>
      <c r="K46324" s="7"/>
      <c r="N46324" s="7"/>
    </row>
    <row r="46325" spans="4:14" s="1" customFormat="1">
      <c r="D46325" s="32"/>
      <c r="G46325" s="32"/>
      <c r="I46325" s="7"/>
      <c r="J46325" s="7"/>
      <c r="K46325" s="7"/>
      <c r="N46325" s="7"/>
    </row>
    <row r="46326" spans="4:14" s="1" customFormat="1">
      <c r="D46326" s="32"/>
      <c r="G46326" s="32"/>
      <c r="I46326" s="7"/>
      <c r="J46326" s="7"/>
      <c r="K46326" s="7"/>
      <c r="N46326" s="7"/>
    </row>
    <row r="46327" spans="4:14" s="1" customFormat="1">
      <c r="D46327" s="32"/>
      <c r="G46327" s="32"/>
      <c r="I46327" s="7"/>
      <c r="J46327" s="7"/>
      <c r="K46327" s="7"/>
      <c r="N46327" s="7"/>
    </row>
    <row r="46328" spans="4:14" s="1" customFormat="1">
      <c r="D46328" s="32"/>
      <c r="G46328" s="32"/>
      <c r="I46328" s="7"/>
      <c r="J46328" s="7"/>
      <c r="K46328" s="7"/>
      <c r="N46328" s="7"/>
    </row>
    <row r="46329" spans="4:14" s="1" customFormat="1">
      <c r="D46329" s="32"/>
      <c r="G46329" s="32"/>
      <c r="I46329" s="7"/>
      <c r="J46329" s="7"/>
      <c r="K46329" s="7"/>
      <c r="N46329" s="7"/>
    </row>
    <row r="46330" spans="4:14" s="1" customFormat="1">
      <c r="D46330" s="32"/>
      <c r="G46330" s="32"/>
      <c r="I46330" s="7"/>
      <c r="J46330" s="7"/>
      <c r="K46330" s="7"/>
      <c r="N46330" s="7"/>
    </row>
    <row r="46331" spans="4:14" s="1" customFormat="1">
      <c r="D46331" s="32"/>
      <c r="G46331" s="32"/>
      <c r="I46331" s="7"/>
      <c r="J46331" s="7"/>
      <c r="K46331" s="7"/>
      <c r="N46331" s="7"/>
    </row>
    <row r="46332" spans="4:14" s="1" customFormat="1">
      <c r="D46332" s="32"/>
      <c r="G46332" s="32"/>
      <c r="I46332" s="7"/>
      <c r="J46332" s="7"/>
      <c r="K46332" s="7"/>
      <c r="N46332" s="7"/>
    </row>
    <row r="46333" spans="4:14" s="1" customFormat="1">
      <c r="D46333" s="32"/>
      <c r="G46333" s="32"/>
      <c r="I46333" s="7"/>
      <c r="J46333" s="7"/>
      <c r="K46333" s="7"/>
      <c r="N46333" s="7"/>
    </row>
    <row r="46334" spans="4:14" s="1" customFormat="1">
      <c r="D46334" s="32"/>
      <c r="G46334" s="32"/>
      <c r="I46334" s="7"/>
      <c r="J46334" s="7"/>
      <c r="K46334" s="7"/>
      <c r="N46334" s="7"/>
    </row>
    <row r="46335" spans="4:14" s="1" customFormat="1">
      <c r="D46335" s="32"/>
      <c r="G46335" s="32"/>
      <c r="I46335" s="7"/>
      <c r="J46335" s="7"/>
      <c r="K46335" s="7"/>
      <c r="N46335" s="7"/>
    </row>
    <row r="46336" spans="4:14" s="1" customFormat="1">
      <c r="D46336" s="32"/>
      <c r="G46336" s="32"/>
      <c r="I46336" s="7"/>
      <c r="J46336" s="7"/>
      <c r="K46336" s="7"/>
      <c r="N46336" s="7"/>
    </row>
    <row r="46337" spans="4:14" s="1" customFormat="1">
      <c r="D46337" s="32"/>
      <c r="G46337" s="32"/>
      <c r="I46337" s="7"/>
      <c r="J46337" s="7"/>
      <c r="K46337" s="7"/>
      <c r="N46337" s="7"/>
    </row>
    <row r="46338" spans="4:14" s="1" customFormat="1">
      <c r="D46338" s="32"/>
      <c r="G46338" s="32"/>
      <c r="I46338" s="7"/>
      <c r="J46338" s="7"/>
      <c r="K46338" s="7"/>
      <c r="N46338" s="7"/>
    </row>
    <row r="46339" spans="4:14" s="1" customFormat="1">
      <c r="D46339" s="32"/>
      <c r="G46339" s="32"/>
      <c r="I46339" s="7"/>
      <c r="J46339" s="7"/>
      <c r="K46339" s="7"/>
      <c r="N46339" s="7"/>
    </row>
    <row r="46340" spans="4:14" s="1" customFormat="1">
      <c r="D46340" s="32"/>
      <c r="G46340" s="32"/>
      <c r="I46340" s="7"/>
      <c r="J46340" s="7"/>
      <c r="K46340" s="7"/>
      <c r="N46340" s="7"/>
    </row>
    <row r="46341" spans="4:14" s="1" customFormat="1">
      <c r="D46341" s="32"/>
      <c r="G46341" s="32"/>
      <c r="I46341" s="7"/>
      <c r="J46341" s="7"/>
      <c r="K46341" s="7"/>
      <c r="N46341" s="7"/>
    </row>
    <row r="46342" spans="4:14" s="1" customFormat="1">
      <c r="D46342" s="32"/>
      <c r="G46342" s="32"/>
      <c r="I46342" s="7"/>
      <c r="J46342" s="7"/>
      <c r="K46342" s="7"/>
      <c r="N46342" s="7"/>
    </row>
    <row r="46343" spans="4:14" s="1" customFormat="1">
      <c r="D46343" s="32"/>
      <c r="G46343" s="32"/>
      <c r="I46343" s="7"/>
      <c r="J46343" s="7"/>
      <c r="K46343" s="7"/>
      <c r="N46343" s="7"/>
    </row>
    <row r="46344" spans="4:14" s="1" customFormat="1">
      <c r="D46344" s="32"/>
      <c r="G46344" s="32"/>
      <c r="I46344" s="7"/>
      <c r="J46344" s="7"/>
      <c r="K46344" s="7"/>
      <c r="N46344" s="7"/>
    </row>
    <row r="46345" spans="4:14" s="1" customFormat="1">
      <c r="D46345" s="32"/>
      <c r="G46345" s="32"/>
      <c r="I46345" s="7"/>
      <c r="J46345" s="7"/>
      <c r="K46345" s="7"/>
      <c r="N46345" s="7"/>
    </row>
    <row r="46346" spans="4:14" s="1" customFormat="1">
      <c r="D46346" s="32"/>
      <c r="G46346" s="32"/>
      <c r="I46346" s="7"/>
      <c r="J46346" s="7"/>
      <c r="K46346" s="7"/>
      <c r="N46346" s="7"/>
    </row>
    <row r="46347" spans="4:14" s="1" customFormat="1">
      <c r="D46347" s="32"/>
      <c r="G46347" s="32"/>
      <c r="I46347" s="7"/>
      <c r="J46347" s="7"/>
      <c r="K46347" s="7"/>
      <c r="N46347" s="7"/>
    </row>
    <row r="46348" spans="4:14" s="1" customFormat="1">
      <c r="D46348" s="32"/>
      <c r="G46348" s="32"/>
      <c r="I46348" s="7"/>
      <c r="J46348" s="7"/>
      <c r="K46348" s="7"/>
      <c r="N46348" s="7"/>
    </row>
    <row r="46349" spans="4:14" s="1" customFormat="1">
      <c r="D46349" s="32"/>
      <c r="G46349" s="32"/>
      <c r="I46349" s="7"/>
      <c r="J46349" s="7"/>
      <c r="K46349" s="7"/>
      <c r="N46349" s="7"/>
    </row>
    <row r="46350" spans="4:14" s="1" customFormat="1">
      <c r="D46350" s="32"/>
      <c r="G46350" s="32"/>
      <c r="I46350" s="7"/>
      <c r="J46350" s="7"/>
      <c r="K46350" s="7"/>
      <c r="N46350" s="7"/>
    </row>
    <row r="46351" spans="4:14" s="1" customFormat="1">
      <c r="D46351" s="32"/>
      <c r="G46351" s="32"/>
      <c r="I46351" s="7"/>
      <c r="J46351" s="7"/>
      <c r="K46351" s="7"/>
      <c r="N46351" s="7"/>
    </row>
    <row r="46352" spans="4:14" s="1" customFormat="1">
      <c r="D46352" s="32"/>
      <c r="G46352" s="32"/>
      <c r="I46352" s="7"/>
      <c r="J46352" s="7"/>
      <c r="K46352" s="7"/>
      <c r="N46352" s="7"/>
    </row>
    <row r="46353" spans="4:14" s="1" customFormat="1">
      <c r="D46353" s="32"/>
      <c r="G46353" s="32"/>
      <c r="I46353" s="7"/>
      <c r="J46353" s="7"/>
      <c r="K46353" s="7"/>
      <c r="N46353" s="7"/>
    </row>
    <row r="46354" spans="4:14" s="1" customFormat="1">
      <c r="D46354" s="32"/>
      <c r="G46354" s="32"/>
      <c r="I46354" s="7"/>
      <c r="J46354" s="7"/>
      <c r="K46354" s="7"/>
      <c r="N46354" s="7"/>
    </row>
    <row r="46355" spans="4:14" s="1" customFormat="1">
      <c r="D46355" s="32"/>
      <c r="G46355" s="32"/>
      <c r="I46355" s="7"/>
      <c r="J46355" s="7"/>
      <c r="K46355" s="7"/>
      <c r="N46355" s="7"/>
    </row>
    <row r="46356" spans="4:14" s="1" customFormat="1">
      <c r="D46356" s="32"/>
      <c r="G46356" s="32"/>
      <c r="I46356" s="7"/>
      <c r="J46356" s="7"/>
      <c r="K46356" s="7"/>
      <c r="N46356" s="7"/>
    </row>
    <row r="46357" spans="4:14" s="1" customFormat="1">
      <c r="D46357" s="32"/>
      <c r="G46357" s="32"/>
      <c r="I46357" s="7"/>
      <c r="J46357" s="7"/>
      <c r="K46357" s="7"/>
      <c r="N46357" s="7"/>
    </row>
    <row r="46358" spans="4:14" s="1" customFormat="1">
      <c r="D46358" s="32"/>
      <c r="G46358" s="32"/>
      <c r="I46358" s="7"/>
      <c r="J46358" s="7"/>
      <c r="K46358" s="7"/>
      <c r="N46358" s="7"/>
    </row>
    <row r="46359" spans="4:14" s="1" customFormat="1">
      <c r="D46359" s="32"/>
      <c r="G46359" s="32"/>
      <c r="I46359" s="7"/>
      <c r="J46359" s="7"/>
      <c r="K46359" s="7"/>
      <c r="N46359" s="7"/>
    </row>
    <row r="46360" spans="4:14" s="1" customFormat="1">
      <c r="D46360" s="32"/>
      <c r="G46360" s="32"/>
      <c r="I46360" s="7"/>
      <c r="J46360" s="7"/>
      <c r="K46360" s="7"/>
      <c r="N46360" s="7"/>
    </row>
    <row r="46361" spans="4:14" s="1" customFormat="1">
      <c r="D46361" s="32"/>
      <c r="G46361" s="32"/>
      <c r="I46361" s="7"/>
      <c r="J46361" s="7"/>
      <c r="K46361" s="7"/>
      <c r="N46361" s="7"/>
    </row>
    <row r="46362" spans="4:14" s="1" customFormat="1">
      <c r="D46362" s="32"/>
      <c r="G46362" s="32"/>
      <c r="I46362" s="7"/>
      <c r="J46362" s="7"/>
      <c r="K46362" s="7"/>
      <c r="N46362" s="7"/>
    </row>
    <row r="46363" spans="4:14" s="1" customFormat="1">
      <c r="D46363" s="32"/>
      <c r="G46363" s="32"/>
      <c r="I46363" s="7"/>
      <c r="J46363" s="7"/>
      <c r="K46363" s="7"/>
      <c r="N46363" s="7"/>
    </row>
    <row r="46364" spans="4:14" s="1" customFormat="1">
      <c r="D46364" s="32"/>
      <c r="G46364" s="32"/>
      <c r="I46364" s="7"/>
      <c r="J46364" s="7"/>
      <c r="K46364" s="7"/>
      <c r="N46364" s="7"/>
    </row>
    <row r="46365" spans="4:14" s="1" customFormat="1">
      <c r="D46365" s="32"/>
      <c r="G46365" s="32"/>
      <c r="I46365" s="7"/>
      <c r="J46365" s="7"/>
      <c r="K46365" s="7"/>
      <c r="N46365" s="7"/>
    </row>
    <row r="46366" spans="4:14" s="1" customFormat="1">
      <c r="D46366" s="32"/>
      <c r="G46366" s="32"/>
      <c r="I46366" s="7"/>
      <c r="J46366" s="7"/>
      <c r="K46366" s="7"/>
      <c r="N46366" s="7"/>
    </row>
    <row r="46367" spans="4:14" s="1" customFormat="1">
      <c r="D46367" s="32"/>
      <c r="G46367" s="32"/>
      <c r="I46367" s="7"/>
      <c r="J46367" s="7"/>
      <c r="K46367" s="7"/>
      <c r="N46367" s="7"/>
    </row>
    <row r="46368" spans="4:14" s="1" customFormat="1">
      <c r="D46368" s="32"/>
      <c r="G46368" s="32"/>
      <c r="I46368" s="7"/>
      <c r="J46368" s="7"/>
      <c r="K46368" s="7"/>
      <c r="N46368" s="7"/>
    </row>
    <row r="46369" spans="4:14" s="1" customFormat="1">
      <c r="D46369" s="32"/>
      <c r="G46369" s="32"/>
      <c r="I46369" s="7"/>
      <c r="J46369" s="7"/>
      <c r="K46369" s="7"/>
      <c r="N46369" s="7"/>
    </row>
    <row r="46370" spans="4:14" s="1" customFormat="1">
      <c r="D46370" s="32"/>
      <c r="G46370" s="32"/>
      <c r="I46370" s="7"/>
      <c r="J46370" s="7"/>
      <c r="K46370" s="7"/>
      <c r="N46370" s="7"/>
    </row>
    <row r="46371" spans="4:14" s="1" customFormat="1">
      <c r="D46371" s="32"/>
      <c r="G46371" s="32"/>
      <c r="I46371" s="7"/>
      <c r="J46371" s="7"/>
      <c r="K46371" s="7"/>
      <c r="N46371" s="7"/>
    </row>
    <row r="46372" spans="4:14" s="1" customFormat="1">
      <c r="D46372" s="32"/>
      <c r="G46372" s="32"/>
      <c r="I46372" s="7"/>
      <c r="J46372" s="7"/>
      <c r="K46372" s="7"/>
      <c r="N46372" s="7"/>
    </row>
    <row r="46373" spans="4:14" s="1" customFormat="1">
      <c r="D46373" s="32"/>
      <c r="G46373" s="32"/>
      <c r="I46373" s="7"/>
      <c r="J46373" s="7"/>
      <c r="K46373" s="7"/>
      <c r="N46373" s="7"/>
    </row>
    <row r="46374" spans="4:14" s="1" customFormat="1">
      <c r="D46374" s="32"/>
      <c r="G46374" s="32"/>
      <c r="I46374" s="7"/>
      <c r="J46374" s="7"/>
      <c r="K46374" s="7"/>
      <c r="N46374" s="7"/>
    </row>
    <row r="46375" spans="4:14" s="1" customFormat="1">
      <c r="D46375" s="32"/>
      <c r="G46375" s="32"/>
      <c r="I46375" s="7"/>
      <c r="J46375" s="7"/>
      <c r="K46375" s="7"/>
      <c r="N46375" s="7"/>
    </row>
    <row r="46376" spans="4:14" s="1" customFormat="1">
      <c r="D46376" s="32"/>
      <c r="G46376" s="32"/>
      <c r="I46376" s="7"/>
      <c r="J46376" s="7"/>
      <c r="K46376" s="7"/>
      <c r="N46376" s="7"/>
    </row>
    <row r="46377" spans="4:14" s="1" customFormat="1">
      <c r="D46377" s="32"/>
      <c r="G46377" s="32"/>
      <c r="I46377" s="7"/>
      <c r="J46377" s="7"/>
      <c r="K46377" s="7"/>
      <c r="N46377" s="7"/>
    </row>
    <row r="46378" spans="4:14" s="1" customFormat="1">
      <c r="D46378" s="32"/>
      <c r="G46378" s="32"/>
      <c r="I46378" s="7"/>
      <c r="J46378" s="7"/>
      <c r="K46378" s="7"/>
      <c r="N46378" s="7"/>
    </row>
    <row r="46379" spans="4:14" s="1" customFormat="1">
      <c r="D46379" s="32"/>
      <c r="G46379" s="32"/>
      <c r="I46379" s="7"/>
      <c r="J46379" s="7"/>
      <c r="K46379" s="7"/>
      <c r="N46379" s="7"/>
    </row>
    <row r="46380" spans="4:14" s="1" customFormat="1">
      <c r="D46380" s="32"/>
      <c r="G46380" s="32"/>
      <c r="I46380" s="7"/>
      <c r="J46380" s="7"/>
      <c r="K46380" s="7"/>
      <c r="N46380" s="7"/>
    </row>
    <row r="46381" spans="4:14" s="1" customFormat="1">
      <c r="D46381" s="32"/>
      <c r="G46381" s="32"/>
      <c r="I46381" s="7"/>
      <c r="J46381" s="7"/>
      <c r="K46381" s="7"/>
      <c r="N46381" s="7"/>
    </row>
    <row r="46382" spans="4:14" s="1" customFormat="1">
      <c r="D46382" s="32"/>
      <c r="G46382" s="32"/>
      <c r="I46382" s="7"/>
      <c r="J46382" s="7"/>
      <c r="K46382" s="7"/>
      <c r="N46382" s="7"/>
    </row>
    <row r="46383" spans="4:14" s="1" customFormat="1">
      <c r="D46383" s="32"/>
      <c r="G46383" s="32"/>
      <c r="I46383" s="7"/>
      <c r="J46383" s="7"/>
      <c r="K46383" s="7"/>
      <c r="N46383" s="7"/>
    </row>
    <row r="46384" spans="4:14" s="1" customFormat="1">
      <c r="D46384" s="32"/>
      <c r="G46384" s="32"/>
      <c r="I46384" s="7"/>
      <c r="J46384" s="7"/>
      <c r="K46384" s="7"/>
      <c r="N46384" s="7"/>
    </row>
    <row r="46385" spans="4:14" s="1" customFormat="1">
      <c r="D46385" s="32"/>
      <c r="G46385" s="32"/>
      <c r="I46385" s="7"/>
      <c r="J46385" s="7"/>
      <c r="K46385" s="7"/>
      <c r="N46385" s="7"/>
    </row>
    <row r="46386" spans="4:14" s="1" customFormat="1">
      <c r="D46386" s="32"/>
      <c r="G46386" s="32"/>
      <c r="I46386" s="7"/>
      <c r="J46386" s="7"/>
      <c r="K46386" s="7"/>
      <c r="N46386" s="7"/>
    </row>
    <row r="46387" spans="4:14" s="1" customFormat="1">
      <c r="D46387" s="32"/>
      <c r="G46387" s="32"/>
      <c r="I46387" s="7"/>
      <c r="J46387" s="7"/>
      <c r="K46387" s="7"/>
      <c r="N46387" s="7"/>
    </row>
    <row r="46388" spans="4:14" s="1" customFormat="1">
      <c r="D46388" s="32"/>
      <c r="G46388" s="32"/>
      <c r="I46388" s="7"/>
      <c r="J46388" s="7"/>
      <c r="K46388" s="7"/>
      <c r="N46388" s="7"/>
    </row>
    <row r="46389" spans="4:14" s="1" customFormat="1">
      <c r="D46389" s="32"/>
      <c r="G46389" s="32"/>
      <c r="I46389" s="7"/>
      <c r="J46389" s="7"/>
      <c r="K46389" s="7"/>
      <c r="N46389" s="7"/>
    </row>
    <row r="46390" spans="4:14" s="1" customFormat="1">
      <c r="D46390" s="32"/>
      <c r="G46390" s="32"/>
      <c r="I46390" s="7"/>
      <c r="J46390" s="7"/>
      <c r="K46390" s="7"/>
      <c r="N46390" s="7"/>
    </row>
    <row r="46391" spans="4:14" s="1" customFormat="1">
      <c r="D46391" s="32"/>
      <c r="G46391" s="32"/>
      <c r="I46391" s="7"/>
      <c r="J46391" s="7"/>
      <c r="K46391" s="7"/>
      <c r="N46391" s="7"/>
    </row>
    <row r="46392" spans="4:14" s="1" customFormat="1">
      <c r="D46392" s="32"/>
      <c r="G46392" s="32"/>
      <c r="I46392" s="7"/>
      <c r="J46392" s="7"/>
      <c r="K46392" s="7"/>
      <c r="N46392" s="7"/>
    </row>
    <row r="46393" spans="4:14" s="1" customFormat="1">
      <c r="D46393" s="32"/>
      <c r="G46393" s="32"/>
      <c r="I46393" s="7"/>
      <c r="J46393" s="7"/>
      <c r="K46393" s="7"/>
      <c r="N46393" s="7"/>
    </row>
    <row r="46394" spans="4:14" s="1" customFormat="1">
      <c r="D46394" s="32"/>
      <c r="G46394" s="32"/>
      <c r="I46394" s="7"/>
      <c r="J46394" s="7"/>
      <c r="K46394" s="7"/>
      <c r="N46394" s="7"/>
    </row>
    <row r="46395" spans="4:14" s="1" customFormat="1">
      <c r="D46395" s="32"/>
      <c r="G46395" s="32"/>
      <c r="I46395" s="7"/>
      <c r="J46395" s="7"/>
      <c r="K46395" s="7"/>
      <c r="N46395" s="7"/>
    </row>
    <row r="46396" spans="4:14" s="1" customFormat="1">
      <c r="D46396" s="32"/>
      <c r="G46396" s="32"/>
      <c r="I46396" s="7"/>
      <c r="J46396" s="7"/>
      <c r="K46396" s="7"/>
      <c r="N46396" s="7"/>
    </row>
    <row r="46397" spans="4:14" s="1" customFormat="1">
      <c r="D46397" s="32"/>
      <c r="G46397" s="32"/>
      <c r="I46397" s="7"/>
      <c r="J46397" s="7"/>
      <c r="K46397" s="7"/>
      <c r="N46397" s="7"/>
    </row>
    <row r="46398" spans="4:14" s="1" customFormat="1">
      <c r="D46398" s="32"/>
      <c r="G46398" s="32"/>
      <c r="I46398" s="7"/>
      <c r="J46398" s="7"/>
      <c r="K46398" s="7"/>
      <c r="N46398" s="7"/>
    </row>
    <row r="46399" spans="4:14" s="1" customFormat="1">
      <c r="D46399" s="32"/>
      <c r="G46399" s="32"/>
      <c r="I46399" s="7"/>
      <c r="J46399" s="7"/>
      <c r="K46399" s="7"/>
      <c r="N46399" s="7"/>
    </row>
    <row r="46400" spans="4:14" s="1" customFormat="1">
      <c r="D46400" s="32"/>
      <c r="G46400" s="32"/>
      <c r="I46400" s="7"/>
      <c r="J46400" s="7"/>
      <c r="K46400" s="7"/>
      <c r="N46400" s="7"/>
    </row>
    <row r="46401" spans="4:14" s="1" customFormat="1">
      <c r="D46401" s="32"/>
      <c r="G46401" s="32"/>
      <c r="I46401" s="7"/>
      <c r="J46401" s="7"/>
      <c r="K46401" s="7"/>
      <c r="N46401" s="7"/>
    </row>
    <row r="46402" spans="4:14" s="1" customFormat="1">
      <c r="D46402" s="32"/>
      <c r="G46402" s="32"/>
      <c r="I46402" s="7"/>
      <c r="J46402" s="7"/>
      <c r="K46402" s="7"/>
      <c r="N46402" s="7"/>
    </row>
    <row r="46403" spans="4:14" s="1" customFormat="1">
      <c r="D46403" s="32"/>
      <c r="G46403" s="32"/>
      <c r="I46403" s="7"/>
      <c r="J46403" s="7"/>
      <c r="K46403" s="7"/>
      <c r="N46403" s="7"/>
    </row>
    <row r="46404" spans="4:14" s="1" customFormat="1">
      <c r="D46404" s="32"/>
      <c r="G46404" s="32"/>
      <c r="I46404" s="7"/>
      <c r="J46404" s="7"/>
      <c r="K46404" s="7"/>
      <c r="N46404" s="7"/>
    </row>
    <row r="46405" spans="4:14" s="1" customFormat="1">
      <c r="D46405" s="32"/>
      <c r="G46405" s="32"/>
      <c r="I46405" s="7"/>
      <c r="J46405" s="7"/>
      <c r="K46405" s="7"/>
      <c r="N46405" s="7"/>
    </row>
    <row r="46406" spans="4:14" s="1" customFormat="1">
      <c r="D46406" s="32"/>
      <c r="G46406" s="32"/>
      <c r="I46406" s="7"/>
      <c r="J46406" s="7"/>
      <c r="K46406" s="7"/>
      <c r="N46406" s="7"/>
    </row>
    <row r="46407" spans="4:14" s="1" customFormat="1">
      <c r="D46407" s="32"/>
      <c r="G46407" s="32"/>
      <c r="I46407" s="7"/>
      <c r="J46407" s="7"/>
      <c r="K46407" s="7"/>
      <c r="N46407" s="7"/>
    </row>
    <row r="46408" spans="4:14" s="1" customFormat="1">
      <c r="D46408" s="32"/>
      <c r="G46408" s="32"/>
      <c r="I46408" s="7"/>
      <c r="J46408" s="7"/>
      <c r="K46408" s="7"/>
      <c r="N46408" s="7"/>
    </row>
    <row r="46409" spans="4:14" s="1" customFormat="1">
      <c r="D46409" s="32"/>
      <c r="G46409" s="32"/>
      <c r="I46409" s="7"/>
      <c r="J46409" s="7"/>
      <c r="K46409" s="7"/>
      <c r="N46409" s="7"/>
    </row>
    <row r="46410" spans="4:14" s="1" customFormat="1">
      <c r="D46410" s="32"/>
      <c r="G46410" s="32"/>
      <c r="I46410" s="7"/>
      <c r="J46410" s="7"/>
      <c r="K46410" s="7"/>
      <c r="N46410" s="7"/>
    </row>
    <row r="46411" spans="4:14" s="1" customFormat="1">
      <c r="D46411" s="32"/>
      <c r="G46411" s="32"/>
      <c r="I46411" s="7"/>
      <c r="J46411" s="7"/>
      <c r="K46411" s="7"/>
      <c r="N46411" s="7"/>
    </row>
    <row r="46412" spans="4:14" s="1" customFormat="1">
      <c r="D46412" s="32"/>
      <c r="G46412" s="32"/>
      <c r="I46412" s="7"/>
      <c r="J46412" s="7"/>
      <c r="K46412" s="7"/>
      <c r="N46412" s="7"/>
    </row>
    <row r="46413" spans="4:14" s="1" customFormat="1">
      <c r="D46413" s="32"/>
      <c r="G46413" s="32"/>
      <c r="I46413" s="7"/>
      <c r="J46413" s="7"/>
      <c r="K46413" s="7"/>
      <c r="N46413" s="7"/>
    </row>
    <row r="46414" spans="4:14" s="1" customFormat="1">
      <c r="D46414" s="32"/>
      <c r="G46414" s="32"/>
      <c r="I46414" s="7"/>
      <c r="J46414" s="7"/>
      <c r="K46414" s="7"/>
      <c r="N46414" s="7"/>
    </row>
    <row r="46415" spans="4:14" s="1" customFormat="1">
      <c r="D46415" s="32"/>
      <c r="G46415" s="32"/>
      <c r="I46415" s="7"/>
      <c r="J46415" s="7"/>
      <c r="K46415" s="7"/>
      <c r="N46415" s="7"/>
    </row>
    <row r="46416" spans="4:14" s="1" customFormat="1">
      <c r="D46416" s="32"/>
      <c r="G46416" s="32"/>
      <c r="I46416" s="7"/>
      <c r="J46416" s="7"/>
      <c r="K46416" s="7"/>
      <c r="N46416" s="7"/>
    </row>
    <row r="46417" spans="4:14" s="1" customFormat="1">
      <c r="D46417" s="32"/>
      <c r="G46417" s="32"/>
      <c r="I46417" s="7"/>
      <c r="J46417" s="7"/>
      <c r="K46417" s="7"/>
      <c r="N46417" s="7"/>
    </row>
    <row r="46418" spans="4:14" s="1" customFormat="1">
      <c r="D46418" s="32"/>
      <c r="G46418" s="32"/>
      <c r="I46418" s="7"/>
      <c r="J46418" s="7"/>
      <c r="K46418" s="7"/>
      <c r="N46418" s="7"/>
    </row>
    <row r="46419" spans="4:14" s="1" customFormat="1">
      <c r="D46419" s="32"/>
      <c r="G46419" s="32"/>
      <c r="I46419" s="7"/>
      <c r="J46419" s="7"/>
      <c r="K46419" s="7"/>
      <c r="N46419" s="7"/>
    </row>
    <row r="46420" spans="4:14" s="1" customFormat="1">
      <c r="D46420" s="32"/>
      <c r="G46420" s="32"/>
      <c r="I46420" s="7"/>
      <c r="J46420" s="7"/>
      <c r="K46420" s="7"/>
      <c r="N46420" s="7"/>
    </row>
    <row r="46421" spans="4:14" s="1" customFormat="1">
      <c r="D46421" s="32"/>
      <c r="G46421" s="32"/>
      <c r="I46421" s="7"/>
      <c r="J46421" s="7"/>
      <c r="K46421" s="7"/>
      <c r="N46421" s="7"/>
    </row>
    <row r="46422" spans="4:14" s="1" customFormat="1">
      <c r="D46422" s="32"/>
      <c r="G46422" s="32"/>
      <c r="I46422" s="7"/>
      <c r="J46422" s="7"/>
      <c r="K46422" s="7"/>
      <c r="N46422" s="7"/>
    </row>
    <row r="46423" spans="4:14" s="1" customFormat="1">
      <c r="D46423" s="32"/>
      <c r="G46423" s="32"/>
      <c r="I46423" s="7"/>
      <c r="J46423" s="7"/>
      <c r="K46423" s="7"/>
      <c r="N46423" s="7"/>
    </row>
    <row r="46424" spans="4:14" s="1" customFormat="1">
      <c r="D46424" s="32"/>
      <c r="G46424" s="32"/>
      <c r="I46424" s="7"/>
      <c r="J46424" s="7"/>
      <c r="K46424" s="7"/>
      <c r="N46424" s="7"/>
    </row>
    <row r="46425" spans="4:14" s="1" customFormat="1">
      <c r="D46425" s="32"/>
      <c r="G46425" s="32"/>
      <c r="I46425" s="7"/>
      <c r="J46425" s="7"/>
      <c r="K46425" s="7"/>
      <c r="N46425" s="7"/>
    </row>
    <row r="46426" spans="4:14" s="1" customFormat="1">
      <c r="D46426" s="32"/>
      <c r="G46426" s="32"/>
      <c r="I46426" s="7"/>
      <c r="J46426" s="7"/>
      <c r="K46426" s="7"/>
      <c r="N46426" s="7"/>
    </row>
    <row r="46427" spans="4:14" s="1" customFormat="1">
      <c r="D46427" s="32"/>
      <c r="G46427" s="32"/>
      <c r="I46427" s="7"/>
      <c r="J46427" s="7"/>
      <c r="K46427" s="7"/>
      <c r="N46427" s="7"/>
    </row>
    <row r="46428" spans="4:14" s="1" customFormat="1">
      <c r="D46428" s="32"/>
      <c r="G46428" s="32"/>
      <c r="I46428" s="7"/>
      <c r="J46428" s="7"/>
      <c r="K46428" s="7"/>
      <c r="N46428" s="7"/>
    </row>
    <row r="46429" spans="4:14" s="1" customFormat="1">
      <c r="D46429" s="32"/>
      <c r="G46429" s="32"/>
      <c r="I46429" s="7"/>
      <c r="J46429" s="7"/>
      <c r="K46429" s="7"/>
      <c r="N46429" s="7"/>
    </row>
    <row r="46430" spans="4:14" s="1" customFormat="1">
      <c r="D46430" s="32"/>
      <c r="G46430" s="32"/>
      <c r="I46430" s="7"/>
      <c r="J46430" s="7"/>
      <c r="K46430" s="7"/>
      <c r="N46430" s="7"/>
    </row>
    <row r="46431" spans="4:14" s="1" customFormat="1">
      <c r="D46431" s="32"/>
      <c r="G46431" s="32"/>
      <c r="I46431" s="7"/>
      <c r="J46431" s="7"/>
      <c r="K46431" s="7"/>
      <c r="N46431" s="7"/>
    </row>
    <row r="46432" spans="4:14" s="1" customFormat="1">
      <c r="D46432" s="32"/>
      <c r="G46432" s="32"/>
      <c r="I46432" s="7"/>
      <c r="J46432" s="7"/>
      <c r="K46432" s="7"/>
      <c r="N46432" s="7"/>
    </row>
    <row r="46433" spans="4:14" s="1" customFormat="1">
      <c r="D46433" s="32"/>
      <c r="G46433" s="32"/>
      <c r="I46433" s="7"/>
      <c r="J46433" s="7"/>
      <c r="K46433" s="7"/>
      <c r="N46433" s="7"/>
    </row>
    <row r="46434" spans="4:14" s="1" customFormat="1">
      <c r="D46434" s="32"/>
      <c r="G46434" s="32"/>
      <c r="I46434" s="7"/>
      <c r="J46434" s="7"/>
      <c r="K46434" s="7"/>
      <c r="N46434" s="7"/>
    </row>
    <row r="46435" spans="4:14" s="1" customFormat="1">
      <c r="D46435" s="32"/>
      <c r="G46435" s="32"/>
      <c r="I46435" s="7"/>
      <c r="J46435" s="7"/>
      <c r="K46435" s="7"/>
      <c r="N46435" s="7"/>
    </row>
    <row r="46436" spans="4:14" s="1" customFormat="1">
      <c r="D46436" s="32"/>
      <c r="G46436" s="32"/>
      <c r="I46436" s="7"/>
      <c r="J46436" s="7"/>
      <c r="K46436" s="7"/>
      <c r="N46436" s="7"/>
    </row>
    <row r="46437" spans="4:14" s="1" customFormat="1">
      <c r="D46437" s="32"/>
      <c r="G46437" s="32"/>
      <c r="I46437" s="7"/>
      <c r="J46437" s="7"/>
      <c r="K46437" s="7"/>
      <c r="N46437" s="7"/>
    </row>
    <row r="46438" spans="4:14" s="1" customFormat="1">
      <c r="D46438" s="32"/>
      <c r="G46438" s="32"/>
      <c r="I46438" s="7"/>
      <c r="J46438" s="7"/>
      <c r="K46438" s="7"/>
      <c r="N46438" s="7"/>
    </row>
    <row r="46439" spans="4:14" s="1" customFormat="1">
      <c r="D46439" s="32"/>
      <c r="G46439" s="32"/>
      <c r="I46439" s="7"/>
      <c r="J46439" s="7"/>
      <c r="K46439" s="7"/>
      <c r="N46439" s="7"/>
    </row>
    <row r="46440" spans="4:14" s="1" customFormat="1">
      <c r="D46440" s="32"/>
      <c r="G46440" s="32"/>
      <c r="I46440" s="7"/>
      <c r="J46440" s="7"/>
      <c r="K46440" s="7"/>
      <c r="N46440" s="7"/>
    </row>
    <row r="46441" spans="4:14" s="1" customFormat="1">
      <c r="D46441" s="32"/>
      <c r="G46441" s="32"/>
      <c r="I46441" s="7"/>
      <c r="J46441" s="7"/>
      <c r="K46441" s="7"/>
      <c r="N46441" s="7"/>
    </row>
    <row r="46442" spans="4:14" s="1" customFormat="1">
      <c r="D46442" s="32"/>
      <c r="G46442" s="32"/>
      <c r="I46442" s="7"/>
      <c r="J46442" s="7"/>
      <c r="K46442" s="7"/>
      <c r="N46442" s="7"/>
    </row>
    <row r="46443" spans="4:14" s="1" customFormat="1">
      <c r="D46443" s="32"/>
      <c r="G46443" s="32"/>
      <c r="I46443" s="7"/>
      <c r="J46443" s="7"/>
      <c r="K46443" s="7"/>
      <c r="N46443" s="7"/>
    </row>
    <row r="46444" spans="4:14" s="1" customFormat="1">
      <c r="D46444" s="32"/>
      <c r="G46444" s="32"/>
      <c r="I46444" s="7"/>
      <c r="J46444" s="7"/>
      <c r="K46444" s="7"/>
      <c r="N46444" s="7"/>
    </row>
    <row r="46445" spans="4:14" s="1" customFormat="1">
      <c r="D46445" s="32"/>
      <c r="G46445" s="32"/>
      <c r="I46445" s="7"/>
      <c r="J46445" s="7"/>
      <c r="K46445" s="7"/>
      <c r="N46445" s="7"/>
    </row>
    <row r="46446" spans="4:14" s="1" customFormat="1">
      <c r="D46446" s="32"/>
      <c r="G46446" s="32"/>
      <c r="I46446" s="7"/>
      <c r="J46446" s="7"/>
      <c r="K46446" s="7"/>
      <c r="N46446" s="7"/>
    </row>
    <row r="46447" spans="4:14" s="1" customFormat="1">
      <c r="D46447" s="32"/>
      <c r="G46447" s="32"/>
      <c r="I46447" s="7"/>
      <c r="J46447" s="7"/>
      <c r="K46447" s="7"/>
      <c r="N46447" s="7"/>
    </row>
    <row r="46448" spans="4:14" s="1" customFormat="1">
      <c r="D46448" s="32"/>
      <c r="G46448" s="32"/>
      <c r="I46448" s="7"/>
      <c r="J46448" s="7"/>
      <c r="K46448" s="7"/>
      <c r="N46448" s="7"/>
    </row>
    <row r="46449" spans="4:14" s="1" customFormat="1">
      <c r="D46449" s="32"/>
      <c r="G46449" s="32"/>
      <c r="I46449" s="7"/>
      <c r="J46449" s="7"/>
      <c r="K46449" s="7"/>
      <c r="N46449" s="7"/>
    </row>
    <row r="46450" spans="4:14" s="1" customFormat="1">
      <c r="D46450" s="32"/>
      <c r="G46450" s="32"/>
      <c r="I46450" s="7"/>
      <c r="J46450" s="7"/>
      <c r="K46450" s="7"/>
      <c r="N46450" s="7"/>
    </row>
    <row r="46451" spans="4:14" s="1" customFormat="1">
      <c r="D46451" s="32"/>
      <c r="G46451" s="32"/>
      <c r="I46451" s="7"/>
      <c r="J46451" s="7"/>
      <c r="K46451" s="7"/>
      <c r="N46451" s="7"/>
    </row>
    <row r="46452" spans="4:14" s="1" customFormat="1">
      <c r="D46452" s="32"/>
      <c r="G46452" s="32"/>
      <c r="I46452" s="7"/>
      <c r="J46452" s="7"/>
      <c r="K46452" s="7"/>
      <c r="N46452" s="7"/>
    </row>
    <row r="46453" spans="4:14" s="1" customFormat="1">
      <c r="D46453" s="32"/>
      <c r="G46453" s="32"/>
      <c r="I46453" s="7"/>
      <c r="J46453" s="7"/>
      <c r="K46453" s="7"/>
      <c r="N46453" s="7"/>
    </row>
    <row r="46454" spans="4:14" s="1" customFormat="1">
      <c r="D46454" s="32"/>
      <c r="G46454" s="32"/>
      <c r="I46454" s="7"/>
      <c r="J46454" s="7"/>
      <c r="K46454" s="7"/>
      <c r="N46454" s="7"/>
    </row>
    <row r="46455" spans="4:14" s="1" customFormat="1">
      <c r="D46455" s="32"/>
      <c r="G46455" s="32"/>
      <c r="I46455" s="7"/>
      <c r="J46455" s="7"/>
      <c r="K46455" s="7"/>
      <c r="N46455" s="7"/>
    </row>
    <row r="46456" spans="4:14" s="1" customFormat="1">
      <c r="D46456" s="32"/>
      <c r="G46456" s="32"/>
      <c r="I46456" s="7"/>
      <c r="J46456" s="7"/>
      <c r="K46456" s="7"/>
      <c r="N46456" s="7"/>
    </row>
    <row r="46457" spans="4:14" s="1" customFormat="1">
      <c r="D46457" s="32"/>
      <c r="G46457" s="32"/>
      <c r="I46457" s="7"/>
      <c r="J46457" s="7"/>
      <c r="K46457" s="7"/>
      <c r="N46457" s="7"/>
    </row>
    <row r="46458" spans="4:14" s="1" customFormat="1">
      <c r="D46458" s="32"/>
      <c r="G46458" s="32"/>
      <c r="I46458" s="7"/>
      <c r="J46458" s="7"/>
      <c r="K46458" s="7"/>
      <c r="N46458" s="7"/>
    </row>
    <row r="46459" spans="4:14" s="1" customFormat="1">
      <c r="D46459" s="32"/>
      <c r="G46459" s="32"/>
      <c r="I46459" s="7"/>
      <c r="J46459" s="7"/>
      <c r="K46459" s="7"/>
      <c r="N46459" s="7"/>
    </row>
    <row r="46460" spans="4:14" s="1" customFormat="1">
      <c r="D46460" s="32"/>
      <c r="G46460" s="32"/>
      <c r="I46460" s="7"/>
      <c r="J46460" s="7"/>
      <c r="K46460" s="7"/>
      <c r="N46460" s="7"/>
    </row>
    <row r="46461" spans="4:14" s="1" customFormat="1">
      <c r="D46461" s="32"/>
      <c r="G46461" s="32"/>
      <c r="I46461" s="7"/>
      <c r="J46461" s="7"/>
      <c r="K46461" s="7"/>
      <c r="N46461" s="7"/>
    </row>
    <row r="46462" spans="4:14" s="1" customFormat="1">
      <c r="D46462" s="32"/>
      <c r="G46462" s="32"/>
      <c r="I46462" s="7"/>
      <c r="J46462" s="7"/>
      <c r="K46462" s="7"/>
      <c r="N46462" s="7"/>
    </row>
    <row r="46463" spans="4:14" s="1" customFormat="1">
      <c r="D46463" s="32"/>
      <c r="G46463" s="32"/>
      <c r="I46463" s="7"/>
      <c r="J46463" s="7"/>
      <c r="K46463" s="7"/>
      <c r="N46463" s="7"/>
    </row>
    <row r="46464" spans="4:14" s="1" customFormat="1">
      <c r="D46464" s="32"/>
      <c r="G46464" s="32"/>
      <c r="I46464" s="7"/>
      <c r="J46464" s="7"/>
      <c r="K46464" s="7"/>
      <c r="N46464" s="7"/>
    </row>
    <row r="46465" spans="4:14" s="1" customFormat="1">
      <c r="D46465" s="32"/>
      <c r="G46465" s="32"/>
      <c r="I46465" s="7"/>
      <c r="J46465" s="7"/>
      <c r="K46465" s="7"/>
      <c r="N46465" s="7"/>
    </row>
    <row r="46466" spans="4:14" s="1" customFormat="1">
      <c r="D46466" s="32"/>
      <c r="G46466" s="32"/>
      <c r="I46466" s="7"/>
      <c r="J46466" s="7"/>
      <c r="K46466" s="7"/>
      <c r="N46466" s="7"/>
    </row>
    <row r="46467" spans="4:14" s="1" customFormat="1">
      <c r="D46467" s="32"/>
      <c r="G46467" s="32"/>
      <c r="I46467" s="7"/>
      <c r="J46467" s="7"/>
      <c r="K46467" s="7"/>
      <c r="N46467" s="7"/>
    </row>
    <row r="46468" spans="4:14" s="1" customFormat="1">
      <c r="D46468" s="32"/>
      <c r="G46468" s="32"/>
      <c r="I46468" s="7"/>
      <c r="J46468" s="7"/>
      <c r="K46468" s="7"/>
      <c r="N46468" s="7"/>
    </row>
    <row r="46469" spans="4:14" s="1" customFormat="1">
      <c r="D46469" s="32"/>
      <c r="G46469" s="32"/>
      <c r="I46469" s="7"/>
      <c r="J46469" s="7"/>
      <c r="K46469" s="7"/>
      <c r="N46469" s="7"/>
    </row>
    <row r="46470" spans="4:14" s="1" customFormat="1">
      <c r="D46470" s="32"/>
      <c r="G46470" s="32"/>
      <c r="I46470" s="7"/>
      <c r="J46470" s="7"/>
      <c r="K46470" s="7"/>
      <c r="N46470" s="7"/>
    </row>
    <row r="46471" spans="4:14" s="1" customFormat="1">
      <c r="D46471" s="32"/>
      <c r="G46471" s="32"/>
      <c r="I46471" s="7"/>
      <c r="J46471" s="7"/>
      <c r="K46471" s="7"/>
      <c r="N46471" s="7"/>
    </row>
    <row r="46472" spans="4:14" s="1" customFormat="1">
      <c r="D46472" s="32"/>
      <c r="G46472" s="32"/>
      <c r="I46472" s="7"/>
      <c r="J46472" s="7"/>
      <c r="K46472" s="7"/>
      <c r="N46472" s="7"/>
    </row>
    <row r="46473" spans="4:14" s="1" customFormat="1">
      <c r="D46473" s="32"/>
      <c r="G46473" s="32"/>
      <c r="I46473" s="7"/>
      <c r="J46473" s="7"/>
      <c r="K46473" s="7"/>
      <c r="N46473" s="7"/>
    </row>
    <row r="46474" spans="4:14" s="1" customFormat="1">
      <c r="D46474" s="32"/>
      <c r="G46474" s="32"/>
      <c r="I46474" s="7"/>
      <c r="J46474" s="7"/>
      <c r="K46474" s="7"/>
      <c r="N46474" s="7"/>
    </row>
    <row r="46475" spans="4:14" s="1" customFormat="1">
      <c r="D46475" s="32"/>
      <c r="G46475" s="32"/>
      <c r="I46475" s="7"/>
      <c r="J46475" s="7"/>
      <c r="K46475" s="7"/>
      <c r="N46475" s="7"/>
    </row>
    <row r="46476" spans="4:14" s="1" customFormat="1">
      <c r="D46476" s="32"/>
      <c r="G46476" s="32"/>
      <c r="I46476" s="7"/>
      <c r="J46476" s="7"/>
      <c r="K46476" s="7"/>
      <c r="N46476" s="7"/>
    </row>
    <row r="46477" spans="4:14" s="1" customFormat="1">
      <c r="D46477" s="32"/>
      <c r="G46477" s="32"/>
      <c r="I46477" s="7"/>
      <c r="J46477" s="7"/>
      <c r="K46477" s="7"/>
      <c r="N46477" s="7"/>
    </row>
    <row r="46478" spans="4:14" s="1" customFormat="1">
      <c r="D46478" s="32"/>
      <c r="G46478" s="32"/>
      <c r="I46478" s="7"/>
      <c r="J46478" s="7"/>
      <c r="K46478" s="7"/>
      <c r="N46478" s="7"/>
    </row>
    <row r="46479" spans="4:14" s="1" customFormat="1">
      <c r="D46479" s="32"/>
      <c r="G46479" s="32"/>
      <c r="I46479" s="7"/>
      <c r="J46479" s="7"/>
      <c r="K46479" s="7"/>
      <c r="N46479" s="7"/>
    </row>
    <row r="46480" spans="4:14" s="1" customFormat="1">
      <c r="D46480" s="32"/>
      <c r="G46480" s="32"/>
      <c r="I46480" s="7"/>
      <c r="J46480" s="7"/>
      <c r="K46480" s="7"/>
      <c r="N46480" s="7"/>
    </row>
    <row r="46481" spans="4:14" s="1" customFormat="1">
      <c r="D46481" s="32"/>
      <c r="G46481" s="32"/>
      <c r="I46481" s="7"/>
      <c r="J46481" s="7"/>
      <c r="K46481" s="7"/>
      <c r="N46481" s="7"/>
    </row>
    <row r="46482" spans="4:14" s="1" customFormat="1">
      <c r="D46482" s="32"/>
      <c r="G46482" s="32"/>
      <c r="I46482" s="7"/>
      <c r="J46482" s="7"/>
      <c r="K46482" s="7"/>
      <c r="N46482" s="7"/>
    </row>
    <row r="46483" spans="4:14" s="1" customFormat="1">
      <c r="D46483" s="32"/>
      <c r="G46483" s="32"/>
      <c r="I46483" s="7"/>
      <c r="J46483" s="7"/>
      <c r="K46483" s="7"/>
      <c r="N46483" s="7"/>
    </row>
    <row r="46484" spans="4:14" s="1" customFormat="1">
      <c r="D46484" s="32"/>
      <c r="G46484" s="32"/>
      <c r="I46484" s="7"/>
      <c r="J46484" s="7"/>
      <c r="K46484" s="7"/>
      <c r="N46484" s="7"/>
    </row>
    <row r="46485" spans="4:14" s="1" customFormat="1">
      <c r="D46485" s="32"/>
      <c r="G46485" s="32"/>
      <c r="I46485" s="7"/>
      <c r="J46485" s="7"/>
      <c r="K46485" s="7"/>
      <c r="N46485" s="7"/>
    </row>
    <row r="46486" spans="4:14" s="1" customFormat="1">
      <c r="D46486" s="32"/>
      <c r="G46486" s="32"/>
      <c r="I46486" s="7"/>
      <c r="J46486" s="7"/>
      <c r="K46486" s="7"/>
      <c r="N46486" s="7"/>
    </row>
    <row r="46487" spans="4:14" s="1" customFormat="1">
      <c r="D46487" s="32"/>
      <c r="G46487" s="32"/>
      <c r="I46487" s="7"/>
      <c r="J46487" s="7"/>
      <c r="K46487" s="7"/>
      <c r="N46487" s="7"/>
    </row>
    <row r="46488" spans="4:14" s="1" customFormat="1">
      <c r="D46488" s="32"/>
      <c r="G46488" s="32"/>
      <c r="I46488" s="7"/>
      <c r="J46488" s="7"/>
      <c r="K46488" s="7"/>
      <c r="N46488" s="7"/>
    </row>
    <row r="46489" spans="4:14" s="1" customFormat="1">
      <c r="D46489" s="32"/>
      <c r="G46489" s="32"/>
      <c r="I46489" s="7"/>
      <c r="J46489" s="7"/>
      <c r="K46489" s="7"/>
      <c r="N46489" s="7"/>
    </row>
    <row r="46490" spans="4:14" s="1" customFormat="1">
      <c r="D46490" s="32"/>
      <c r="G46490" s="32"/>
      <c r="I46490" s="7"/>
      <c r="J46490" s="7"/>
      <c r="K46490" s="7"/>
      <c r="N46490" s="7"/>
    </row>
    <row r="46491" spans="4:14" s="1" customFormat="1">
      <c r="D46491" s="32"/>
      <c r="G46491" s="32"/>
      <c r="I46491" s="7"/>
      <c r="J46491" s="7"/>
      <c r="K46491" s="7"/>
      <c r="N46491" s="7"/>
    </row>
    <row r="46492" spans="4:14" s="1" customFormat="1">
      <c r="D46492" s="32"/>
      <c r="G46492" s="32"/>
      <c r="I46492" s="7"/>
      <c r="J46492" s="7"/>
      <c r="K46492" s="7"/>
      <c r="N46492" s="7"/>
    </row>
    <row r="46493" spans="4:14" s="1" customFormat="1">
      <c r="D46493" s="32"/>
      <c r="G46493" s="32"/>
      <c r="I46493" s="7"/>
      <c r="J46493" s="7"/>
      <c r="K46493" s="7"/>
      <c r="N46493" s="7"/>
    </row>
    <row r="46494" spans="4:14" s="1" customFormat="1">
      <c r="D46494" s="32"/>
      <c r="G46494" s="32"/>
      <c r="I46494" s="7"/>
      <c r="J46494" s="7"/>
      <c r="K46494" s="7"/>
      <c r="N46494" s="7"/>
    </row>
    <row r="46495" spans="4:14" s="1" customFormat="1">
      <c r="D46495" s="32"/>
      <c r="G46495" s="32"/>
      <c r="I46495" s="7"/>
      <c r="J46495" s="7"/>
      <c r="K46495" s="7"/>
      <c r="N46495" s="7"/>
    </row>
    <row r="46496" spans="4:14" s="1" customFormat="1">
      <c r="D46496" s="32"/>
      <c r="G46496" s="32"/>
      <c r="I46496" s="7"/>
      <c r="J46496" s="7"/>
      <c r="K46496" s="7"/>
      <c r="N46496" s="7"/>
    </row>
    <row r="46497" spans="4:14" s="1" customFormat="1">
      <c r="D46497" s="32"/>
      <c r="G46497" s="32"/>
      <c r="I46497" s="7"/>
      <c r="J46497" s="7"/>
      <c r="K46497" s="7"/>
      <c r="N46497" s="7"/>
    </row>
    <row r="46498" spans="4:14" s="1" customFormat="1">
      <c r="D46498" s="32"/>
      <c r="G46498" s="32"/>
      <c r="I46498" s="7"/>
      <c r="J46498" s="7"/>
      <c r="K46498" s="7"/>
      <c r="N46498" s="7"/>
    </row>
    <row r="46499" spans="4:14" s="1" customFormat="1">
      <c r="D46499" s="32"/>
      <c r="G46499" s="32"/>
      <c r="I46499" s="7"/>
      <c r="J46499" s="7"/>
      <c r="K46499" s="7"/>
      <c r="N46499" s="7"/>
    </row>
    <row r="46500" spans="4:14" s="1" customFormat="1">
      <c r="D46500" s="32"/>
      <c r="G46500" s="32"/>
      <c r="I46500" s="7"/>
      <c r="J46500" s="7"/>
      <c r="K46500" s="7"/>
      <c r="N46500" s="7"/>
    </row>
    <row r="46501" spans="4:14" s="1" customFormat="1">
      <c r="D46501" s="32"/>
      <c r="G46501" s="32"/>
      <c r="I46501" s="7"/>
      <c r="J46501" s="7"/>
      <c r="K46501" s="7"/>
      <c r="N46501" s="7"/>
    </row>
    <row r="46502" spans="4:14" s="1" customFormat="1">
      <c r="D46502" s="32"/>
      <c r="G46502" s="32"/>
      <c r="I46502" s="7"/>
      <c r="J46502" s="7"/>
      <c r="K46502" s="7"/>
      <c r="N46502" s="7"/>
    </row>
    <row r="46503" spans="4:14" s="1" customFormat="1">
      <c r="D46503" s="32"/>
      <c r="G46503" s="32"/>
      <c r="I46503" s="7"/>
      <c r="J46503" s="7"/>
      <c r="K46503" s="7"/>
      <c r="N46503" s="7"/>
    </row>
    <row r="46504" spans="4:14" s="1" customFormat="1">
      <c r="D46504" s="32"/>
      <c r="G46504" s="32"/>
      <c r="I46504" s="7"/>
      <c r="J46504" s="7"/>
      <c r="K46504" s="7"/>
      <c r="N46504" s="7"/>
    </row>
    <row r="46505" spans="4:14" s="1" customFormat="1">
      <c r="D46505" s="32"/>
      <c r="G46505" s="32"/>
      <c r="I46505" s="7"/>
      <c r="J46505" s="7"/>
      <c r="K46505" s="7"/>
      <c r="N46505" s="7"/>
    </row>
    <row r="46506" spans="4:14" s="1" customFormat="1">
      <c r="D46506" s="32"/>
      <c r="G46506" s="32"/>
      <c r="I46506" s="7"/>
      <c r="J46506" s="7"/>
      <c r="K46506" s="7"/>
      <c r="N46506" s="7"/>
    </row>
    <row r="46507" spans="4:14" s="1" customFormat="1">
      <c r="D46507" s="32"/>
      <c r="G46507" s="32"/>
      <c r="I46507" s="7"/>
      <c r="J46507" s="7"/>
      <c r="K46507" s="7"/>
      <c r="N46507" s="7"/>
    </row>
    <row r="46508" spans="4:14" s="1" customFormat="1">
      <c r="D46508" s="32"/>
      <c r="G46508" s="32"/>
      <c r="I46508" s="7"/>
      <c r="J46508" s="7"/>
      <c r="K46508" s="7"/>
      <c r="N46508" s="7"/>
    </row>
    <row r="46509" spans="4:14" s="1" customFormat="1">
      <c r="D46509" s="32"/>
      <c r="G46509" s="32"/>
      <c r="I46509" s="7"/>
      <c r="J46509" s="7"/>
      <c r="K46509" s="7"/>
      <c r="N46509" s="7"/>
    </row>
    <row r="46510" spans="4:14" s="1" customFormat="1">
      <c r="D46510" s="32"/>
      <c r="G46510" s="32"/>
      <c r="I46510" s="7"/>
      <c r="J46510" s="7"/>
      <c r="K46510" s="7"/>
      <c r="N46510" s="7"/>
    </row>
    <row r="46511" spans="4:14" s="1" customFormat="1">
      <c r="D46511" s="32"/>
      <c r="G46511" s="32"/>
      <c r="I46511" s="7"/>
      <c r="J46511" s="7"/>
      <c r="K46511" s="7"/>
      <c r="N46511" s="7"/>
    </row>
    <row r="46512" spans="4:14" s="1" customFormat="1">
      <c r="D46512" s="32"/>
      <c r="G46512" s="32"/>
      <c r="I46512" s="7"/>
      <c r="J46512" s="7"/>
      <c r="K46512" s="7"/>
      <c r="N46512" s="7"/>
    </row>
    <row r="46513" spans="4:14" s="1" customFormat="1">
      <c r="D46513" s="32"/>
      <c r="G46513" s="32"/>
      <c r="I46513" s="7"/>
      <c r="J46513" s="7"/>
      <c r="K46513" s="7"/>
      <c r="N46513" s="7"/>
    </row>
    <row r="46514" spans="4:14" s="1" customFormat="1">
      <c r="D46514" s="32"/>
      <c r="G46514" s="32"/>
      <c r="I46514" s="7"/>
      <c r="J46514" s="7"/>
      <c r="K46514" s="7"/>
      <c r="N46514" s="7"/>
    </row>
    <row r="46515" spans="4:14" s="1" customFormat="1">
      <c r="D46515" s="32"/>
      <c r="G46515" s="32"/>
      <c r="I46515" s="7"/>
      <c r="J46515" s="7"/>
      <c r="K46515" s="7"/>
      <c r="N46515" s="7"/>
    </row>
    <row r="46516" spans="4:14" s="1" customFormat="1">
      <c r="D46516" s="32"/>
      <c r="G46516" s="32"/>
      <c r="I46516" s="7"/>
      <c r="J46516" s="7"/>
      <c r="K46516" s="7"/>
      <c r="N46516" s="7"/>
    </row>
    <row r="46517" spans="4:14" s="1" customFormat="1">
      <c r="D46517" s="32"/>
      <c r="G46517" s="32"/>
      <c r="I46517" s="7"/>
      <c r="J46517" s="7"/>
      <c r="K46517" s="7"/>
      <c r="N46517" s="7"/>
    </row>
    <row r="46518" spans="4:14" s="1" customFormat="1">
      <c r="D46518" s="32"/>
      <c r="G46518" s="32"/>
      <c r="I46518" s="7"/>
      <c r="J46518" s="7"/>
      <c r="K46518" s="7"/>
      <c r="N46518" s="7"/>
    </row>
    <row r="46519" spans="4:14" s="1" customFormat="1">
      <c r="D46519" s="32"/>
      <c r="G46519" s="32"/>
      <c r="I46519" s="7"/>
      <c r="J46519" s="7"/>
      <c r="K46519" s="7"/>
      <c r="N46519" s="7"/>
    </row>
    <row r="46520" spans="4:14" s="1" customFormat="1">
      <c r="D46520" s="32"/>
      <c r="G46520" s="32"/>
      <c r="I46520" s="7"/>
      <c r="J46520" s="7"/>
      <c r="K46520" s="7"/>
      <c r="N46520" s="7"/>
    </row>
    <row r="46521" spans="4:14" s="1" customFormat="1">
      <c r="D46521" s="32"/>
      <c r="G46521" s="32"/>
      <c r="I46521" s="7"/>
      <c r="J46521" s="7"/>
      <c r="K46521" s="7"/>
      <c r="N46521" s="7"/>
    </row>
    <row r="46522" spans="4:14" s="1" customFormat="1">
      <c r="D46522" s="32"/>
      <c r="G46522" s="32"/>
      <c r="I46522" s="7"/>
      <c r="J46522" s="7"/>
      <c r="K46522" s="7"/>
      <c r="N46522" s="7"/>
    </row>
    <row r="46523" spans="4:14" s="1" customFormat="1">
      <c r="D46523" s="32"/>
      <c r="G46523" s="32"/>
      <c r="I46523" s="7"/>
      <c r="J46523" s="7"/>
      <c r="K46523" s="7"/>
      <c r="N46523" s="7"/>
    </row>
    <row r="46524" spans="4:14" s="1" customFormat="1">
      <c r="D46524" s="32"/>
      <c r="G46524" s="32"/>
      <c r="I46524" s="7"/>
      <c r="J46524" s="7"/>
      <c r="K46524" s="7"/>
      <c r="N46524" s="7"/>
    </row>
    <row r="46525" spans="4:14" s="1" customFormat="1">
      <c r="D46525" s="32"/>
      <c r="G46525" s="32"/>
      <c r="I46525" s="7"/>
      <c r="J46525" s="7"/>
      <c r="K46525" s="7"/>
      <c r="N46525" s="7"/>
    </row>
    <row r="46526" spans="4:14" s="1" customFormat="1">
      <c r="D46526" s="32"/>
      <c r="G46526" s="32"/>
      <c r="I46526" s="7"/>
      <c r="J46526" s="7"/>
      <c r="K46526" s="7"/>
      <c r="N46526" s="7"/>
    </row>
    <row r="46527" spans="4:14" s="1" customFormat="1">
      <c r="D46527" s="32"/>
      <c r="G46527" s="32"/>
      <c r="I46527" s="7"/>
      <c r="J46527" s="7"/>
      <c r="K46527" s="7"/>
      <c r="N46527" s="7"/>
    </row>
    <row r="46528" spans="4:14" s="1" customFormat="1">
      <c r="D46528" s="32"/>
      <c r="G46528" s="32"/>
      <c r="I46528" s="7"/>
      <c r="J46528" s="7"/>
      <c r="K46528" s="7"/>
      <c r="N46528" s="7"/>
    </row>
    <row r="46529" spans="4:14" s="1" customFormat="1">
      <c r="D46529" s="32"/>
      <c r="G46529" s="32"/>
      <c r="I46529" s="7"/>
      <c r="J46529" s="7"/>
      <c r="K46529" s="7"/>
      <c r="N46529" s="7"/>
    </row>
    <row r="46530" spans="4:14" s="1" customFormat="1">
      <c r="D46530" s="32"/>
      <c r="G46530" s="32"/>
      <c r="I46530" s="7"/>
      <c r="J46530" s="7"/>
      <c r="K46530" s="7"/>
      <c r="N46530" s="7"/>
    </row>
    <row r="46531" spans="4:14" s="1" customFormat="1">
      <c r="D46531" s="32"/>
      <c r="G46531" s="32"/>
      <c r="I46531" s="7"/>
      <c r="J46531" s="7"/>
      <c r="K46531" s="7"/>
      <c r="N46531" s="7"/>
    </row>
    <row r="46532" spans="4:14" s="1" customFormat="1">
      <c r="D46532" s="32"/>
      <c r="G46532" s="32"/>
      <c r="I46532" s="7"/>
      <c r="J46532" s="7"/>
      <c r="K46532" s="7"/>
      <c r="N46532" s="7"/>
    </row>
    <row r="46533" spans="4:14" s="1" customFormat="1">
      <c r="D46533" s="32"/>
      <c r="G46533" s="32"/>
      <c r="I46533" s="7"/>
      <c r="J46533" s="7"/>
      <c r="K46533" s="7"/>
      <c r="N46533" s="7"/>
    </row>
    <row r="46534" spans="4:14" s="1" customFormat="1">
      <c r="D46534" s="32"/>
      <c r="G46534" s="32"/>
      <c r="I46534" s="7"/>
      <c r="J46534" s="7"/>
      <c r="K46534" s="7"/>
      <c r="N46534" s="7"/>
    </row>
    <row r="46535" spans="4:14" s="1" customFormat="1">
      <c r="D46535" s="32"/>
      <c r="G46535" s="32"/>
      <c r="I46535" s="7"/>
      <c r="J46535" s="7"/>
      <c r="K46535" s="7"/>
      <c r="N46535" s="7"/>
    </row>
    <row r="46536" spans="4:14" s="1" customFormat="1">
      <c r="D46536" s="32"/>
      <c r="G46536" s="32"/>
      <c r="I46536" s="7"/>
      <c r="J46536" s="7"/>
      <c r="K46536" s="7"/>
      <c r="N46536" s="7"/>
    </row>
    <row r="46537" spans="4:14" s="1" customFormat="1">
      <c r="D46537" s="32"/>
      <c r="G46537" s="32"/>
      <c r="I46537" s="7"/>
      <c r="J46537" s="7"/>
      <c r="K46537" s="7"/>
      <c r="N46537" s="7"/>
    </row>
    <row r="46538" spans="4:14" s="1" customFormat="1">
      <c r="D46538" s="32"/>
      <c r="G46538" s="32"/>
      <c r="I46538" s="7"/>
      <c r="J46538" s="7"/>
      <c r="K46538" s="7"/>
      <c r="N46538" s="7"/>
    </row>
    <row r="46539" spans="4:14" s="1" customFormat="1">
      <c r="D46539" s="32"/>
      <c r="G46539" s="32"/>
      <c r="I46539" s="7"/>
      <c r="J46539" s="7"/>
      <c r="K46539" s="7"/>
      <c r="N46539" s="7"/>
    </row>
    <row r="46540" spans="4:14" s="1" customFormat="1">
      <c r="D46540" s="32"/>
      <c r="G46540" s="32"/>
      <c r="I46540" s="7"/>
      <c r="J46540" s="7"/>
      <c r="K46540" s="7"/>
      <c r="N46540" s="7"/>
    </row>
    <row r="46541" spans="4:14" s="1" customFormat="1">
      <c r="D46541" s="32"/>
      <c r="G46541" s="32"/>
      <c r="I46541" s="7"/>
      <c r="J46541" s="7"/>
      <c r="K46541" s="7"/>
      <c r="N46541" s="7"/>
    </row>
    <row r="46542" spans="4:14" s="1" customFormat="1">
      <c r="D46542" s="32"/>
      <c r="G46542" s="32"/>
      <c r="I46542" s="7"/>
      <c r="J46542" s="7"/>
      <c r="K46542" s="7"/>
      <c r="N46542" s="7"/>
    </row>
    <row r="46543" spans="4:14" s="1" customFormat="1">
      <c r="D46543" s="32"/>
      <c r="G46543" s="32"/>
      <c r="I46543" s="7"/>
      <c r="J46543" s="7"/>
      <c r="K46543" s="7"/>
      <c r="N46543" s="7"/>
    </row>
    <row r="46544" spans="4:14" s="1" customFormat="1">
      <c r="D46544" s="32"/>
      <c r="G46544" s="32"/>
      <c r="I46544" s="7"/>
      <c r="J46544" s="7"/>
      <c r="K46544" s="7"/>
      <c r="N46544" s="7"/>
    </row>
    <row r="46545" spans="4:14" s="1" customFormat="1">
      <c r="D46545" s="32"/>
      <c r="G46545" s="32"/>
      <c r="I46545" s="7"/>
      <c r="J46545" s="7"/>
      <c r="K46545" s="7"/>
      <c r="N46545" s="7"/>
    </row>
    <row r="46546" spans="4:14" s="1" customFormat="1">
      <c r="D46546" s="32"/>
      <c r="G46546" s="32"/>
      <c r="I46546" s="7"/>
      <c r="J46546" s="7"/>
      <c r="K46546" s="7"/>
      <c r="N46546" s="7"/>
    </row>
    <row r="46547" spans="4:14" s="1" customFormat="1">
      <c r="D46547" s="32"/>
      <c r="G46547" s="32"/>
      <c r="I46547" s="7"/>
      <c r="J46547" s="7"/>
      <c r="K46547" s="7"/>
      <c r="N46547" s="7"/>
    </row>
    <row r="46548" spans="4:14" s="1" customFormat="1">
      <c r="D46548" s="32"/>
      <c r="G46548" s="32"/>
      <c r="I46548" s="7"/>
      <c r="J46548" s="7"/>
      <c r="K46548" s="7"/>
      <c r="N46548" s="7"/>
    </row>
    <row r="46549" spans="4:14" s="1" customFormat="1">
      <c r="D46549" s="32"/>
      <c r="G46549" s="32"/>
      <c r="I46549" s="7"/>
      <c r="J46549" s="7"/>
      <c r="K46549" s="7"/>
      <c r="N46549" s="7"/>
    </row>
    <row r="46550" spans="4:14" s="1" customFormat="1">
      <c r="D46550" s="32"/>
      <c r="G46550" s="32"/>
      <c r="I46550" s="7"/>
      <c r="J46550" s="7"/>
      <c r="K46550" s="7"/>
      <c r="N46550" s="7"/>
    </row>
    <row r="46551" spans="4:14" s="1" customFormat="1">
      <c r="D46551" s="32"/>
      <c r="G46551" s="32"/>
      <c r="I46551" s="7"/>
      <c r="J46551" s="7"/>
      <c r="K46551" s="7"/>
      <c r="N46551" s="7"/>
    </row>
    <row r="46552" spans="4:14" s="1" customFormat="1">
      <c r="D46552" s="32"/>
      <c r="G46552" s="32"/>
      <c r="I46552" s="7"/>
      <c r="J46552" s="7"/>
      <c r="K46552" s="7"/>
      <c r="N46552" s="7"/>
    </row>
    <row r="46553" spans="4:14" s="1" customFormat="1">
      <c r="D46553" s="32"/>
      <c r="G46553" s="32"/>
      <c r="I46553" s="7"/>
      <c r="J46553" s="7"/>
      <c r="K46553" s="7"/>
      <c r="N46553" s="7"/>
    </row>
    <row r="46554" spans="4:14" s="1" customFormat="1">
      <c r="D46554" s="32"/>
      <c r="G46554" s="32"/>
      <c r="I46554" s="7"/>
      <c r="J46554" s="7"/>
      <c r="K46554" s="7"/>
      <c r="N46554" s="7"/>
    </row>
    <row r="46555" spans="4:14" s="1" customFormat="1">
      <c r="D46555" s="32"/>
      <c r="G46555" s="32"/>
      <c r="I46555" s="7"/>
      <c r="J46555" s="7"/>
      <c r="K46555" s="7"/>
      <c r="N46555" s="7"/>
    </row>
    <row r="46556" spans="4:14" s="1" customFormat="1">
      <c r="D46556" s="32"/>
      <c r="G46556" s="32"/>
      <c r="I46556" s="7"/>
      <c r="J46556" s="7"/>
      <c r="K46556" s="7"/>
      <c r="N46556" s="7"/>
    </row>
    <row r="46557" spans="4:14" s="1" customFormat="1">
      <c r="D46557" s="32"/>
      <c r="G46557" s="32"/>
      <c r="I46557" s="7"/>
      <c r="J46557" s="7"/>
      <c r="K46557" s="7"/>
      <c r="N46557" s="7"/>
    </row>
    <row r="46558" spans="4:14" s="1" customFormat="1">
      <c r="D46558" s="32"/>
      <c r="G46558" s="32"/>
      <c r="I46558" s="7"/>
      <c r="J46558" s="7"/>
      <c r="K46558" s="7"/>
      <c r="N46558" s="7"/>
    </row>
    <row r="46559" spans="4:14" s="1" customFormat="1">
      <c r="D46559" s="32"/>
      <c r="G46559" s="32"/>
      <c r="I46559" s="7"/>
      <c r="J46559" s="7"/>
      <c r="K46559" s="7"/>
      <c r="N46559" s="7"/>
    </row>
    <row r="46560" spans="4:14" s="1" customFormat="1">
      <c r="D46560" s="32"/>
      <c r="G46560" s="32"/>
      <c r="I46560" s="7"/>
      <c r="J46560" s="7"/>
      <c r="K46560" s="7"/>
      <c r="N46560" s="7"/>
    </row>
    <row r="46561" spans="4:14" s="1" customFormat="1">
      <c r="D46561" s="32"/>
      <c r="G46561" s="32"/>
      <c r="I46561" s="7"/>
      <c r="J46561" s="7"/>
      <c r="K46561" s="7"/>
      <c r="N46561" s="7"/>
    </row>
    <row r="46562" spans="4:14" s="1" customFormat="1">
      <c r="D46562" s="32"/>
      <c r="G46562" s="32"/>
      <c r="I46562" s="7"/>
      <c r="J46562" s="7"/>
      <c r="K46562" s="7"/>
      <c r="N46562" s="7"/>
    </row>
    <row r="46563" spans="4:14" s="1" customFormat="1">
      <c r="D46563" s="32"/>
      <c r="G46563" s="32"/>
      <c r="I46563" s="7"/>
      <c r="J46563" s="7"/>
      <c r="K46563" s="7"/>
      <c r="N46563" s="7"/>
    </row>
    <row r="46564" spans="4:14" s="1" customFormat="1">
      <c r="D46564" s="32"/>
      <c r="G46564" s="32"/>
      <c r="I46564" s="7"/>
      <c r="J46564" s="7"/>
      <c r="K46564" s="7"/>
      <c r="N46564" s="7"/>
    </row>
    <row r="46565" spans="4:14" s="1" customFormat="1">
      <c r="D46565" s="32"/>
      <c r="G46565" s="32"/>
      <c r="I46565" s="7"/>
      <c r="J46565" s="7"/>
      <c r="K46565" s="7"/>
      <c r="N46565" s="7"/>
    </row>
    <row r="46566" spans="4:14" s="1" customFormat="1">
      <c r="D46566" s="32"/>
      <c r="G46566" s="32"/>
      <c r="I46566" s="7"/>
      <c r="J46566" s="7"/>
      <c r="K46566" s="7"/>
      <c r="N46566" s="7"/>
    </row>
    <row r="46567" spans="4:14" s="1" customFormat="1">
      <c r="D46567" s="32"/>
      <c r="G46567" s="32"/>
      <c r="I46567" s="7"/>
      <c r="J46567" s="7"/>
      <c r="K46567" s="7"/>
      <c r="N46567" s="7"/>
    </row>
    <row r="46568" spans="4:14" s="1" customFormat="1">
      <c r="D46568" s="32"/>
      <c r="G46568" s="32"/>
      <c r="I46568" s="7"/>
      <c r="J46568" s="7"/>
      <c r="K46568" s="7"/>
      <c r="N46568" s="7"/>
    </row>
    <row r="46569" spans="4:14" s="1" customFormat="1">
      <c r="D46569" s="32"/>
      <c r="G46569" s="32"/>
      <c r="I46569" s="7"/>
      <c r="J46569" s="7"/>
      <c r="K46569" s="7"/>
      <c r="N46569" s="7"/>
    </row>
    <row r="46570" spans="4:14" s="1" customFormat="1">
      <c r="D46570" s="32"/>
      <c r="G46570" s="32"/>
      <c r="I46570" s="7"/>
      <c r="J46570" s="7"/>
      <c r="K46570" s="7"/>
      <c r="N46570" s="7"/>
    </row>
    <row r="46571" spans="4:14" s="1" customFormat="1">
      <c r="D46571" s="32"/>
      <c r="G46571" s="32"/>
      <c r="I46571" s="7"/>
      <c r="J46571" s="7"/>
      <c r="K46571" s="7"/>
      <c r="N46571" s="7"/>
    </row>
    <row r="46572" spans="4:14" s="1" customFormat="1">
      <c r="D46572" s="32"/>
      <c r="G46572" s="32"/>
      <c r="I46572" s="7"/>
      <c r="J46572" s="7"/>
      <c r="K46572" s="7"/>
      <c r="N46572" s="7"/>
    </row>
    <row r="46573" spans="4:14" s="1" customFormat="1">
      <c r="D46573" s="32"/>
      <c r="G46573" s="32"/>
      <c r="I46573" s="7"/>
      <c r="J46573" s="7"/>
      <c r="K46573" s="7"/>
      <c r="N46573" s="7"/>
    </row>
    <row r="46574" spans="4:14" s="1" customFormat="1">
      <c r="D46574" s="32"/>
      <c r="G46574" s="32"/>
      <c r="I46574" s="7"/>
      <c r="J46574" s="7"/>
      <c r="K46574" s="7"/>
      <c r="N46574" s="7"/>
    </row>
    <row r="46575" spans="4:14" s="1" customFormat="1">
      <c r="D46575" s="32"/>
      <c r="G46575" s="32"/>
      <c r="I46575" s="7"/>
      <c r="J46575" s="7"/>
      <c r="K46575" s="7"/>
      <c r="N46575" s="7"/>
    </row>
    <row r="46576" spans="4:14" s="1" customFormat="1">
      <c r="D46576" s="32"/>
      <c r="G46576" s="32"/>
      <c r="I46576" s="7"/>
      <c r="J46576" s="7"/>
      <c r="K46576" s="7"/>
      <c r="N46576" s="7"/>
    </row>
    <row r="46577" spans="4:14" s="1" customFormat="1">
      <c r="D46577" s="32"/>
      <c r="G46577" s="32"/>
      <c r="I46577" s="7"/>
      <c r="J46577" s="7"/>
      <c r="K46577" s="7"/>
      <c r="N46577" s="7"/>
    </row>
    <row r="46578" spans="4:14" s="1" customFormat="1">
      <c r="D46578" s="32"/>
      <c r="G46578" s="32"/>
      <c r="I46578" s="7"/>
      <c r="J46578" s="7"/>
      <c r="K46578" s="7"/>
      <c r="N46578" s="7"/>
    </row>
    <row r="46579" spans="4:14" s="1" customFormat="1">
      <c r="D46579" s="32"/>
      <c r="G46579" s="32"/>
      <c r="I46579" s="7"/>
      <c r="J46579" s="7"/>
      <c r="K46579" s="7"/>
      <c r="N46579" s="7"/>
    </row>
    <row r="46580" spans="4:14" s="1" customFormat="1">
      <c r="D46580" s="32"/>
      <c r="G46580" s="32"/>
      <c r="I46580" s="7"/>
      <c r="J46580" s="7"/>
      <c r="K46580" s="7"/>
      <c r="N46580" s="7"/>
    </row>
    <row r="46581" spans="4:14" s="1" customFormat="1">
      <c r="D46581" s="32"/>
      <c r="G46581" s="32"/>
      <c r="I46581" s="7"/>
      <c r="J46581" s="7"/>
      <c r="K46581" s="7"/>
      <c r="N46581" s="7"/>
    </row>
    <row r="46582" spans="4:14" s="1" customFormat="1">
      <c r="D46582" s="32"/>
      <c r="G46582" s="32"/>
      <c r="I46582" s="7"/>
      <c r="J46582" s="7"/>
      <c r="K46582" s="7"/>
      <c r="N46582" s="7"/>
    </row>
    <row r="46583" spans="4:14" s="1" customFormat="1">
      <c r="D46583" s="32"/>
      <c r="G46583" s="32"/>
      <c r="I46583" s="7"/>
      <c r="J46583" s="7"/>
      <c r="K46583" s="7"/>
      <c r="N46583" s="7"/>
    </row>
    <row r="46584" spans="4:14" s="1" customFormat="1">
      <c r="D46584" s="32"/>
      <c r="G46584" s="32"/>
      <c r="I46584" s="7"/>
      <c r="J46584" s="7"/>
      <c r="K46584" s="7"/>
      <c r="N46584" s="7"/>
    </row>
    <row r="46585" spans="4:14" s="1" customFormat="1">
      <c r="D46585" s="32"/>
      <c r="G46585" s="32"/>
      <c r="I46585" s="7"/>
      <c r="J46585" s="7"/>
      <c r="K46585" s="7"/>
      <c r="N46585" s="7"/>
    </row>
    <row r="46586" spans="4:14" s="1" customFormat="1">
      <c r="D46586" s="32"/>
      <c r="G46586" s="32"/>
      <c r="I46586" s="7"/>
      <c r="J46586" s="7"/>
      <c r="K46586" s="7"/>
      <c r="N46586" s="7"/>
    </row>
    <row r="46587" spans="4:14" s="1" customFormat="1">
      <c r="D46587" s="32"/>
      <c r="G46587" s="32"/>
      <c r="I46587" s="7"/>
      <c r="J46587" s="7"/>
      <c r="K46587" s="7"/>
      <c r="N46587" s="7"/>
    </row>
    <row r="46588" spans="4:14" s="1" customFormat="1">
      <c r="D46588" s="32"/>
      <c r="G46588" s="32"/>
      <c r="I46588" s="7"/>
      <c r="J46588" s="7"/>
      <c r="K46588" s="7"/>
      <c r="N46588" s="7"/>
    </row>
    <row r="46589" spans="4:14" s="1" customFormat="1">
      <c r="D46589" s="32"/>
      <c r="G46589" s="32"/>
      <c r="I46589" s="7"/>
      <c r="J46589" s="7"/>
      <c r="K46589" s="7"/>
      <c r="N46589" s="7"/>
    </row>
    <row r="46590" spans="4:14" s="1" customFormat="1">
      <c r="D46590" s="32"/>
      <c r="G46590" s="32"/>
      <c r="I46590" s="7"/>
      <c r="J46590" s="7"/>
      <c r="K46590" s="7"/>
      <c r="N46590" s="7"/>
    </row>
    <row r="46591" spans="4:14" s="1" customFormat="1">
      <c r="D46591" s="32"/>
      <c r="G46591" s="32"/>
      <c r="I46591" s="7"/>
      <c r="J46591" s="7"/>
      <c r="K46591" s="7"/>
      <c r="N46591" s="7"/>
    </row>
    <row r="46592" spans="4:14" s="1" customFormat="1">
      <c r="D46592" s="32"/>
      <c r="G46592" s="32"/>
      <c r="I46592" s="7"/>
      <c r="J46592" s="7"/>
      <c r="K46592" s="7"/>
      <c r="N46592" s="7"/>
    </row>
    <row r="46593" spans="4:14" s="1" customFormat="1">
      <c r="D46593" s="32"/>
      <c r="G46593" s="32"/>
      <c r="I46593" s="7"/>
      <c r="J46593" s="7"/>
      <c r="K46593" s="7"/>
      <c r="N46593" s="7"/>
    </row>
    <row r="46594" spans="4:14" s="1" customFormat="1">
      <c r="D46594" s="32"/>
      <c r="G46594" s="32"/>
      <c r="I46594" s="7"/>
      <c r="J46594" s="7"/>
      <c r="K46594" s="7"/>
      <c r="N46594" s="7"/>
    </row>
    <row r="46595" spans="4:14" s="1" customFormat="1">
      <c r="D46595" s="32"/>
      <c r="G46595" s="32"/>
      <c r="I46595" s="7"/>
      <c r="J46595" s="7"/>
      <c r="K46595" s="7"/>
      <c r="N46595" s="7"/>
    </row>
    <row r="46596" spans="4:14" s="1" customFormat="1">
      <c r="D46596" s="32"/>
      <c r="G46596" s="32"/>
      <c r="I46596" s="7"/>
      <c r="J46596" s="7"/>
      <c r="K46596" s="7"/>
      <c r="N46596" s="7"/>
    </row>
    <row r="46597" spans="4:14" s="1" customFormat="1">
      <c r="D46597" s="32"/>
      <c r="G46597" s="32"/>
      <c r="I46597" s="7"/>
      <c r="J46597" s="7"/>
      <c r="K46597" s="7"/>
      <c r="N46597" s="7"/>
    </row>
    <row r="46598" spans="4:14" s="1" customFormat="1">
      <c r="D46598" s="32"/>
      <c r="G46598" s="32"/>
      <c r="I46598" s="7"/>
      <c r="J46598" s="7"/>
      <c r="K46598" s="7"/>
      <c r="N46598" s="7"/>
    </row>
    <row r="46599" spans="4:14" s="1" customFormat="1">
      <c r="D46599" s="32"/>
      <c r="G46599" s="32"/>
      <c r="I46599" s="7"/>
      <c r="J46599" s="7"/>
      <c r="K46599" s="7"/>
      <c r="N46599" s="7"/>
    </row>
    <row r="46600" spans="4:14" s="1" customFormat="1">
      <c r="D46600" s="32"/>
      <c r="G46600" s="32"/>
      <c r="I46600" s="7"/>
      <c r="J46600" s="7"/>
      <c r="K46600" s="7"/>
      <c r="N46600" s="7"/>
    </row>
    <row r="46601" spans="4:14" s="1" customFormat="1">
      <c r="D46601" s="32"/>
      <c r="G46601" s="32"/>
      <c r="I46601" s="7"/>
      <c r="J46601" s="7"/>
      <c r="K46601" s="7"/>
      <c r="N46601" s="7"/>
    </row>
    <row r="46602" spans="4:14" s="1" customFormat="1">
      <c r="D46602" s="32"/>
      <c r="G46602" s="32"/>
      <c r="I46602" s="7"/>
      <c r="J46602" s="7"/>
      <c r="K46602" s="7"/>
      <c r="N46602" s="7"/>
    </row>
    <row r="46603" spans="4:14" s="1" customFormat="1">
      <c r="D46603" s="32"/>
      <c r="G46603" s="32"/>
      <c r="I46603" s="7"/>
      <c r="J46603" s="7"/>
      <c r="K46603" s="7"/>
      <c r="N46603" s="7"/>
    </row>
    <row r="46604" spans="4:14" s="1" customFormat="1">
      <c r="D46604" s="32"/>
      <c r="G46604" s="32"/>
      <c r="I46604" s="7"/>
      <c r="J46604" s="7"/>
      <c r="K46604" s="7"/>
      <c r="N46604" s="7"/>
    </row>
    <row r="46605" spans="4:14" s="1" customFormat="1">
      <c r="D46605" s="32"/>
      <c r="G46605" s="32"/>
      <c r="I46605" s="7"/>
      <c r="J46605" s="7"/>
      <c r="K46605" s="7"/>
      <c r="N46605" s="7"/>
    </row>
    <row r="46606" spans="4:14" s="1" customFormat="1">
      <c r="D46606" s="32"/>
      <c r="G46606" s="32"/>
      <c r="I46606" s="7"/>
      <c r="J46606" s="7"/>
      <c r="K46606" s="7"/>
      <c r="N46606" s="7"/>
    </row>
    <row r="46607" spans="4:14" s="1" customFormat="1">
      <c r="D46607" s="32"/>
      <c r="G46607" s="32"/>
      <c r="I46607" s="7"/>
      <c r="J46607" s="7"/>
      <c r="K46607" s="7"/>
      <c r="N46607" s="7"/>
    </row>
    <row r="46608" spans="4:14" s="1" customFormat="1">
      <c r="D46608" s="32"/>
      <c r="G46608" s="32"/>
      <c r="I46608" s="7"/>
      <c r="J46608" s="7"/>
      <c r="K46608" s="7"/>
      <c r="N46608" s="7"/>
    </row>
    <row r="46609" spans="4:14" s="1" customFormat="1">
      <c r="D46609" s="32"/>
      <c r="G46609" s="32"/>
      <c r="I46609" s="7"/>
      <c r="J46609" s="7"/>
      <c r="K46609" s="7"/>
      <c r="N46609" s="7"/>
    </row>
    <row r="46610" spans="4:14" s="1" customFormat="1">
      <c r="D46610" s="32"/>
      <c r="G46610" s="32"/>
      <c r="I46610" s="7"/>
      <c r="J46610" s="7"/>
      <c r="K46610" s="7"/>
      <c r="N46610" s="7"/>
    </row>
    <row r="46611" spans="4:14" s="1" customFormat="1">
      <c r="D46611" s="32"/>
      <c r="G46611" s="32"/>
      <c r="I46611" s="7"/>
      <c r="J46611" s="7"/>
      <c r="K46611" s="7"/>
      <c r="N46611" s="7"/>
    </row>
    <row r="46612" spans="4:14" s="1" customFormat="1">
      <c r="D46612" s="32"/>
      <c r="G46612" s="32"/>
      <c r="I46612" s="7"/>
      <c r="J46612" s="7"/>
      <c r="K46612" s="7"/>
      <c r="N46612" s="7"/>
    </row>
    <row r="46613" spans="4:14" s="1" customFormat="1">
      <c r="D46613" s="32"/>
      <c r="G46613" s="32"/>
      <c r="I46613" s="7"/>
      <c r="J46613" s="7"/>
      <c r="K46613" s="7"/>
      <c r="N46613" s="7"/>
    </row>
    <row r="46614" spans="4:14" s="1" customFormat="1">
      <c r="D46614" s="32"/>
      <c r="G46614" s="32"/>
      <c r="I46614" s="7"/>
      <c r="J46614" s="7"/>
      <c r="K46614" s="7"/>
      <c r="N46614" s="7"/>
    </row>
    <row r="46615" spans="4:14" s="1" customFormat="1">
      <c r="D46615" s="32"/>
      <c r="G46615" s="32"/>
      <c r="I46615" s="7"/>
      <c r="J46615" s="7"/>
      <c r="K46615" s="7"/>
      <c r="N46615" s="7"/>
    </row>
    <row r="46616" spans="4:14" s="1" customFormat="1">
      <c r="D46616" s="32"/>
      <c r="G46616" s="32"/>
      <c r="I46616" s="7"/>
      <c r="J46616" s="7"/>
      <c r="K46616" s="7"/>
      <c r="N46616" s="7"/>
    </row>
    <row r="46617" spans="4:14" s="1" customFormat="1">
      <c r="D46617" s="32"/>
      <c r="G46617" s="32"/>
      <c r="I46617" s="7"/>
      <c r="J46617" s="7"/>
      <c r="K46617" s="7"/>
      <c r="N46617" s="7"/>
    </row>
    <row r="46618" spans="4:14" s="1" customFormat="1">
      <c r="D46618" s="32"/>
      <c r="G46618" s="32"/>
      <c r="I46618" s="7"/>
      <c r="J46618" s="7"/>
      <c r="K46618" s="7"/>
      <c r="N46618" s="7"/>
    </row>
    <row r="46619" spans="4:14" s="1" customFormat="1">
      <c r="D46619" s="32"/>
      <c r="G46619" s="32"/>
      <c r="I46619" s="7"/>
      <c r="J46619" s="7"/>
      <c r="K46619" s="7"/>
      <c r="N46619" s="7"/>
    </row>
    <row r="46620" spans="4:14" s="1" customFormat="1">
      <c r="D46620" s="32"/>
      <c r="G46620" s="32"/>
      <c r="I46620" s="7"/>
      <c r="J46620" s="7"/>
      <c r="K46620" s="7"/>
      <c r="N46620" s="7"/>
    </row>
    <row r="46621" spans="4:14" s="1" customFormat="1">
      <c r="D46621" s="32"/>
      <c r="G46621" s="32"/>
      <c r="I46621" s="7"/>
      <c r="J46621" s="7"/>
      <c r="K46621" s="7"/>
      <c r="N46621" s="7"/>
    </row>
    <row r="46622" spans="4:14" s="1" customFormat="1">
      <c r="D46622" s="32"/>
      <c r="G46622" s="32"/>
      <c r="I46622" s="7"/>
      <c r="J46622" s="7"/>
      <c r="K46622" s="7"/>
      <c r="N46622" s="7"/>
    </row>
    <row r="46623" spans="4:14" s="1" customFormat="1">
      <c r="D46623" s="32"/>
      <c r="G46623" s="32"/>
      <c r="I46623" s="7"/>
      <c r="J46623" s="7"/>
      <c r="K46623" s="7"/>
      <c r="N46623" s="7"/>
    </row>
    <row r="46624" spans="4:14" s="1" customFormat="1">
      <c r="D46624" s="32"/>
      <c r="G46624" s="32"/>
      <c r="I46624" s="7"/>
      <c r="J46624" s="7"/>
      <c r="K46624" s="7"/>
      <c r="N46624" s="7"/>
    </row>
    <row r="46625" spans="4:14" s="1" customFormat="1">
      <c r="D46625" s="32"/>
      <c r="G46625" s="32"/>
      <c r="I46625" s="7"/>
      <c r="J46625" s="7"/>
      <c r="K46625" s="7"/>
      <c r="N46625" s="7"/>
    </row>
    <row r="46626" spans="4:14" s="1" customFormat="1">
      <c r="D46626" s="32"/>
      <c r="G46626" s="32"/>
      <c r="I46626" s="7"/>
      <c r="J46626" s="7"/>
      <c r="K46626" s="7"/>
      <c r="N46626" s="7"/>
    </row>
    <row r="46627" spans="4:14" s="1" customFormat="1">
      <c r="D46627" s="32"/>
      <c r="G46627" s="32"/>
      <c r="I46627" s="7"/>
      <c r="J46627" s="7"/>
      <c r="K46627" s="7"/>
      <c r="N46627" s="7"/>
    </row>
    <row r="46628" spans="4:14" s="1" customFormat="1">
      <c r="D46628" s="32"/>
      <c r="G46628" s="32"/>
      <c r="I46628" s="7"/>
      <c r="J46628" s="7"/>
      <c r="K46628" s="7"/>
      <c r="N46628" s="7"/>
    </row>
    <row r="46629" spans="4:14" s="1" customFormat="1">
      <c r="D46629" s="32"/>
      <c r="G46629" s="32"/>
      <c r="I46629" s="7"/>
      <c r="J46629" s="7"/>
      <c r="K46629" s="7"/>
      <c r="N46629" s="7"/>
    </row>
    <row r="46630" spans="4:14" s="1" customFormat="1">
      <c r="D46630" s="32"/>
      <c r="G46630" s="32"/>
      <c r="I46630" s="7"/>
      <c r="J46630" s="7"/>
      <c r="K46630" s="7"/>
      <c r="N46630" s="7"/>
    </row>
    <row r="46631" spans="4:14" s="1" customFormat="1">
      <c r="D46631" s="32"/>
      <c r="G46631" s="32"/>
      <c r="I46631" s="7"/>
      <c r="J46631" s="7"/>
      <c r="K46631" s="7"/>
      <c r="N46631" s="7"/>
    </row>
    <row r="46632" spans="4:14" s="1" customFormat="1">
      <c r="D46632" s="32"/>
      <c r="G46632" s="32"/>
      <c r="I46632" s="7"/>
      <c r="J46632" s="7"/>
      <c r="K46632" s="7"/>
      <c r="N46632" s="7"/>
    </row>
    <row r="46633" spans="4:14" s="1" customFormat="1">
      <c r="D46633" s="32"/>
      <c r="G46633" s="32"/>
      <c r="I46633" s="7"/>
      <c r="J46633" s="7"/>
      <c r="K46633" s="7"/>
      <c r="N46633" s="7"/>
    </row>
    <row r="46634" spans="4:14" s="1" customFormat="1">
      <c r="D46634" s="32"/>
      <c r="G46634" s="32"/>
      <c r="I46634" s="7"/>
      <c r="J46634" s="7"/>
      <c r="K46634" s="7"/>
      <c r="N46634" s="7"/>
    </row>
    <row r="46635" spans="4:14" s="1" customFormat="1">
      <c r="D46635" s="32"/>
      <c r="G46635" s="32"/>
      <c r="I46635" s="7"/>
      <c r="J46635" s="7"/>
      <c r="K46635" s="7"/>
      <c r="N46635" s="7"/>
    </row>
    <row r="46636" spans="4:14" s="1" customFormat="1">
      <c r="D46636" s="32"/>
      <c r="G46636" s="32"/>
      <c r="I46636" s="7"/>
      <c r="J46636" s="7"/>
      <c r="K46636" s="7"/>
      <c r="N46636" s="7"/>
    </row>
    <row r="46637" spans="4:14" s="1" customFormat="1">
      <c r="D46637" s="32"/>
      <c r="G46637" s="32"/>
      <c r="I46637" s="7"/>
      <c r="J46637" s="7"/>
      <c r="K46637" s="7"/>
      <c r="N46637" s="7"/>
    </row>
    <row r="46638" spans="4:14" s="1" customFormat="1">
      <c r="D46638" s="32"/>
      <c r="G46638" s="32"/>
      <c r="I46638" s="7"/>
      <c r="J46638" s="7"/>
      <c r="K46638" s="7"/>
      <c r="N46638" s="7"/>
    </row>
    <row r="46639" spans="4:14" s="1" customFormat="1">
      <c r="D46639" s="32"/>
      <c r="G46639" s="32"/>
      <c r="I46639" s="7"/>
      <c r="J46639" s="7"/>
      <c r="K46639" s="7"/>
      <c r="N46639" s="7"/>
    </row>
    <row r="46640" spans="4:14" s="1" customFormat="1">
      <c r="D46640" s="32"/>
      <c r="G46640" s="32"/>
      <c r="I46640" s="7"/>
      <c r="J46640" s="7"/>
      <c r="K46640" s="7"/>
      <c r="N46640" s="7"/>
    </row>
    <row r="46641" spans="4:14" s="1" customFormat="1">
      <c r="D46641" s="32"/>
      <c r="G46641" s="32"/>
      <c r="I46641" s="7"/>
      <c r="J46641" s="7"/>
      <c r="K46641" s="7"/>
      <c r="N46641" s="7"/>
    </row>
    <row r="46642" spans="4:14" s="1" customFormat="1">
      <c r="D46642" s="32"/>
      <c r="G46642" s="32"/>
      <c r="I46642" s="7"/>
      <c r="J46642" s="7"/>
      <c r="K46642" s="7"/>
      <c r="N46642" s="7"/>
    </row>
    <row r="46643" spans="4:14" s="1" customFormat="1">
      <c r="D46643" s="32"/>
      <c r="G46643" s="32"/>
      <c r="I46643" s="7"/>
      <c r="J46643" s="7"/>
      <c r="K46643" s="7"/>
      <c r="N46643" s="7"/>
    </row>
    <row r="46644" spans="4:14" s="1" customFormat="1">
      <c r="D46644" s="32"/>
      <c r="G46644" s="32"/>
      <c r="I46644" s="7"/>
      <c r="J46644" s="7"/>
      <c r="K46644" s="7"/>
      <c r="N46644" s="7"/>
    </row>
    <row r="46645" spans="4:14" s="1" customFormat="1">
      <c r="D46645" s="32"/>
      <c r="G46645" s="32"/>
      <c r="I46645" s="7"/>
      <c r="J46645" s="7"/>
      <c r="K46645" s="7"/>
      <c r="N46645" s="7"/>
    </row>
    <row r="46646" spans="4:14" s="1" customFormat="1">
      <c r="D46646" s="32"/>
      <c r="G46646" s="32"/>
      <c r="I46646" s="7"/>
      <c r="J46646" s="7"/>
      <c r="K46646" s="7"/>
      <c r="N46646" s="7"/>
    </row>
    <row r="46647" spans="4:14" s="1" customFormat="1">
      <c r="D46647" s="32"/>
      <c r="G46647" s="32"/>
      <c r="I46647" s="7"/>
      <c r="J46647" s="7"/>
      <c r="K46647" s="7"/>
      <c r="N46647" s="7"/>
    </row>
    <row r="46648" spans="4:14" s="1" customFormat="1">
      <c r="D46648" s="32"/>
      <c r="G46648" s="32"/>
      <c r="I46648" s="7"/>
      <c r="J46648" s="7"/>
      <c r="K46648" s="7"/>
      <c r="N46648" s="7"/>
    </row>
    <row r="46649" spans="4:14" s="1" customFormat="1">
      <c r="D46649" s="32"/>
      <c r="G46649" s="32"/>
      <c r="I46649" s="7"/>
      <c r="J46649" s="7"/>
      <c r="K46649" s="7"/>
      <c r="N46649" s="7"/>
    </row>
    <row r="46650" spans="4:14" s="1" customFormat="1">
      <c r="D46650" s="32"/>
      <c r="G46650" s="32"/>
      <c r="I46650" s="7"/>
      <c r="J46650" s="7"/>
      <c r="K46650" s="7"/>
      <c r="N46650" s="7"/>
    </row>
    <row r="46651" spans="4:14" s="1" customFormat="1">
      <c r="D46651" s="32"/>
      <c r="G46651" s="32"/>
      <c r="I46651" s="7"/>
      <c r="J46651" s="7"/>
      <c r="K46651" s="7"/>
      <c r="N46651" s="7"/>
    </row>
    <row r="46652" spans="4:14" s="1" customFormat="1">
      <c r="D46652" s="32"/>
      <c r="G46652" s="32"/>
      <c r="I46652" s="7"/>
      <c r="J46652" s="7"/>
      <c r="K46652" s="7"/>
      <c r="N46652" s="7"/>
    </row>
    <row r="46653" spans="4:14" s="1" customFormat="1">
      <c r="D46653" s="32"/>
      <c r="G46653" s="32"/>
      <c r="I46653" s="7"/>
      <c r="J46653" s="7"/>
      <c r="K46653" s="7"/>
      <c r="N46653" s="7"/>
    </row>
    <row r="46654" spans="4:14" s="1" customFormat="1">
      <c r="D46654" s="32"/>
      <c r="G46654" s="32"/>
      <c r="I46654" s="7"/>
      <c r="J46654" s="7"/>
      <c r="K46654" s="7"/>
      <c r="N46654" s="7"/>
    </row>
    <row r="46655" spans="4:14" s="1" customFormat="1">
      <c r="D46655" s="32"/>
      <c r="G46655" s="32"/>
      <c r="I46655" s="7"/>
      <c r="J46655" s="7"/>
      <c r="K46655" s="7"/>
      <c r="N46655" s="7"/>
    </row>
    <row r="46656" spans="4:14" s="1" customFormat="1">
      <c r="D46656" s="32"/>
      <c r="G46656" s="32"/>
      <c r="I46656" s="7"/>
      <c r="J46656" s="7"/>
      <c r="K46656" s="7"/>
      <c r="N46656" s="7"/>
    </row>
    <row r="46657" spans="4:14" s="1" customFormat="1">
      <c r="D46657" s="32"/>
      <c r="G46657" s="32"/>
      <c r="I46657" s="7"/>
      <c r="J46657" s="7"/>
      <c r="K46657" s="7"/>
      <c r="N46657" s="7"/>
    </row>
    <row r="46658" spans="4:14" s="1" customFormat="1">
      <c r="D46658" s="32"/>
      <c r="G46658" s="32"/>
      <c r="I46658" s="7"/>
      <c r="J46658" s="7"/>
      <c r="K46658" s="7"/>
      <c r="N46658" s="7"/>
    </row>
    <row r="46659" spans="4:14" s="1" customFormat="1">
      <c r="D46659" s="32"/>
      <c r="G46659" s="32"/>
      <c r="I46659" s="7"/>
      <c r="J46659" s="7"/>
      <c r="K46659" s="7"/>
      <c r="N46659" s="7"/>
    </row>
    <row r="46660" spans="4:14" s="1" customFormat="1">
      <c r="D46660" s="32"/>
      <c r="G46660" s="32"/>
      <c r="I46660" s="7"/>
      <c r="J46660" s="7"/>
      <c r="K46660" s="7"/>
      <c r="N46660" s="7"/>
    </row>
    <row r="46661" spans="4:14" s="1" customFormat="1">
      <c r="D46661" s="32"/>
      <c r="G46661" s="32"/>
      <c r="I46661" s="7"/>
      <c r="J46661" s="7"/>
      <c r="K46661" s="7"/>
      <c r="N46661" s="7"/>
    </row>
    <row r="46662" spans="4:14" s="1" customFormat="1">
      <c r="D46662" s="32"/>
      <c r="G46662" s="32"/>
      <c r="I46662" s="7"/>
      <c r="J46662" s="7"/>
      <c r="K46662" s="7"/>
      <c r="N46662" s="7"/>
    </row>
    <row r="46663" spans="4:14" s="1" customFormat="1">
      <c r="D46663" s="32"/>
      <c r="G46663" s="32"/>
      <c r="I46663" s="7"/>
      <c r="J46663" s="7"/>
      <c r="K46663" s="7"/>
      <c r="N46663" s="7"/>
    </row>
    <row r="46664" spans="4:14" s="1" customFormat="1">
      <c r="D46664" s="32"/>
      <c r="G46664" s="32"/>
      <c r="I46664" s="7"/>
      <c r="J46664" s="7"/>
      <c r="K46664" s="7"/>
      <c r="N46664" s="7"/>
    </row>
    <row r="46665" spans="4:14" s="1" customFormat="1">
      <c r="D46665" s="32"/>
      <c r="G46665" s="32"/>
      <c r="I46665" s="7"/>
      <c r="J46665" s="7"/>
      <c r="K46665" s="7"/>
      <c r="N46665" s="7"/>
    </row>
    <row r="46666" spans="4:14" s="1" customFormat="1">
      <c r="D46666" s="32"/>
      <c r="G46666" s="32"/>
      <c r="I46666" s="7"/>
      <c r="J46666" s="7"/>
      <c r="K46666" s="7"/>
      <c r="N46666" s="7"/>
    </row>
    <row r="46667" spans="4:14" s="1" customFormat="1">
      <c r="D46667" s="32"/>
      <c r="G46667" s="32"/>
      <c r="I46667" s="7"/>
      <c r="J46667" s="7"/>
      <c r="K46667" s="7"/>
      <c r="N46667" s="7"/>
    </row>
    <row r="46668" spans="4:14" s="1" customFormat="1">
      <c r="D46668" s="32"/>
      <c r="G46668" s="32"/>
      <c r="I46668" s="7"/>
      <c r="J46668" s="7"/>
      <c r="K46668" s="7"/>
      <c r="N46668" s="7"/>
    </row>
    <row r="46669" spans="4:14" s="1" customFormat="1">
      <c r="D46669" s="32"/>
      <c r="G46669" s="32"/>
      <c r="I46669" s="7"/>
      <c r="J46669" s="7"/>
      <c r="K46669" s="7"/>
      <c r="N46669" s="7"/>
    </row>
    <row r="46670" spans="4:14" s="1" customFormat="1">
      <c r="D46670" s="32"/>
      <c r="G46670" s="32"/>
      <c r="I46670" s="7"/>
      <c r="J46670" s="7"/>
      <c r="K46670" s="7"/>
      <c r="N46670" s="7"/>
    </row>
    <row r="46671" spans="4:14" s="1" customFormat="1">
      <c r="D46671" s="32"/>
      <c r="G46671" s="32"/>
      <c r="I46671" s="7"/>
      <c r="J46671" s="7"/>
      <c r="K46671" s="7"/>
      <c r="N46671" s="7"/>
    </row>
    <row r="46672" spans="4:14" s="1" customFormat="1">
      <c r="D46672" s="32"/>
      <c r="G46672" s="32"/>
      <c r="I46672" s="7"/>
      <c r="J46672" s="7"/>
      <c r="K46672" s="7"/>
      <c r="N46672" s="7"/>
    </row>
    <row r="46673" spans="4:14" s="1" customFormat="1">
      <c r="D46673" s="32"/>
      <c r="G46673" s="32"/>
      <c r="I46673" s="7"/>
      <c r="J46673" s="7"/>
      <c r="K46673" s="7"/>
      <c r="N46673" s="7"/>
    </row>
    <row r="46674" spans="4:14" s="1" customFormat="1">
      <c r="D46674" s="32"/>
      <c r="G46674" s="32"/>
      <c r="I46674" s="7"/>
      <c r="J46674" s="7"/>
      <c r="K46674" s="7"/>
      <c r="N46674" s="7"/>
    </row>
    <row r="46675" spans="4:14" s="1" customFormat="1">
      <c r="D46675" s="32"/>
      <c r="G46675" s="32"/>
      <c r="I46675" s="7"/>
      <c r="J46675" s="7"/>
      <c r="K46675" s="7"/>
      <c r="N46675" s="7"/>
    </row>
    <row r="46676" spans="4:14" s="1" customFormat="1">
      <c r="D46676" s="32"/>
      <c r="G46676" s="32"/>
      <c r="I46676" s="7"/>
      <c r="J46676" s="7"/>
      <c r="K46676" s="7"/>
      <c r="N46676" s="7"/>
    </row>
    <row r="46677" spans="4:14" s="1" customFormat="1">
      <c r="D46677" s="32"/>
      <c r="G46677" s="32"/>
      <c r="I46677" s="7"/>
      <c r="J46677" s="7"/>
      <c r="K46677" s="7"/>
      <c r="N46677" s="7"/>
    </row>
    <row r="46678" spans="4:14" s="1" customFormat="1">
      <c r="D46678" s="32"/>
      <c r="G46678" s="32"/>
      <c r="I46678" s="7"/>
      <c r="J46678" s="7"/>
      <c r="K46678" s="7"/>
      <c r="N46678" s="7"/>
    </row>
    <row r="46679" spans="4:14" s="1" customFormat="1">
      <c r="D46679" s="32"/>
      <c r="G46679" s="32"/>
      <c r="I46679" s="7"/>
      <c r="J46679" s="7"/>
      <c r="K46679" s="7"/>
      <c r="N46679" s="7"/>
    </row>
    <row r="46680" spans="4:14" s="1" customFormat="1">
      <c r="D46680" s="32"/>
      <c r="G46680" s="32"/>
      <c r="I46680" s="7"/>
      <c r="J46680" s="7"/>
      <c r="K46680" s="7"/>
      <c r="N46680" s="7"/>
    </row>
    <row r="46681" spans="4:14" s="1" customFormat="1">
      <c r="D46681" s="32"/>
      <c r="G46681" s="32"/>
      <c r="I46681" s="7"/>
      <c r="J46681" s="7"/>
      <c r="K46681" s="7"/>
      <c r="N46681" s="7"/>
    </row>
    <row r="46682" spans="4:14" s="1" customFormat="1">
      <c r="D46682" s="32"/>
      <c r="G46682" s="32"/>
      <c r="I46682" s="7"/>
      <c r="J46682" s="7"/>
      <c r="K46682" s="7"/>
      <c r="N46682" s="7"/>
    </row>
    <row r="46683" spans="4:14" s="1" customFormat="1">
      <c r="D46683" s="32"/>
      <c r="G46683" s="32"/>
      <c r="I46683" s="7"/>
      <c r="J46683" s="7"/>
      <c r="K46683" s="7"/>
      <c r="N46683" s="7"/>
    </row>
    <row r="46684" spans="4:14" s="1" customFormat="1">
      <c r="D46684" s="32"/>
      <c r="G46684" s="32"/>
      <c r="I46684" s="7"/>
      <c r="J46684" s="7"/>
      <c r="K46684" s="7"/>
      <c r="N46684" s="7"/>
    </row>
    <row r="46685" spans="4:14" s="1" customFormat="1">
      <c r="D46685" s="32"/>
      <c r="G46685" s="32"/>
      <c r="I46685" s="7"/>
      <c r="J46685" s="7"/>
      <c r="K46685" s="7"/>
      <c r="N46685" s="7"/>
    </row>
    <row r="46686" spans="4:14" s="1" customFormat="1">
      <c r="D46686" s="32"/>
      <c r="G46686" s="32"/>
      <c r="I46686" s="7"/>
      <c r="J46686" s="7"/>
      <c r="K46686" s="7"/>
      <c r="N46686" s="7"/>
    </row>
    <row r="46687" spans="4:14" s="1" customFormat="1">
      <c r="D46687" s="32"/>
      <c r="G46687" s="32"/>
      <c r="I46687" s="7"/>
      <c r="J46687" s="7"/>
      <c r="K46687" s="7"/>
      <c r="N46687" s="7"/>
    </row>
    <row r="46688" spans="4:14" s="1" customFormat="1">
      <c r="D46688" s="32"/>
      <c r="G46688" s="32"/>
      <c r="I46688" s="7"/>
      <c r="J46688" s="7"/>
      <c r="K46688" s="7"/>
      <c r="N46688" s="7"/>
    </row>
    <row r="46689" spans="4:14" s="1" customFormat="1">
      <c r="D46689" s="32"/>
      <c r="G46689" s="32"/>
      <c r="I46689" s="7"/>
      <c r="J46689" s="7"/>
      <c r="K46689" s="7"/>
      <c r="N46689" s="7"/>
    </row>
    <row r="46690" spans="4:14" s="1" customFormat="1">
      <c r="D46690" s="32"/>
      <c r="G46690" s="32"/>
      <c r="I46690" s="7"/>
      <c r="J46690" s="7"/>
      <c r="K46690" s="7"/>
      <c r="N46690" s="7"/>
    </row>
    <row r="46691" spans="4:14" s="1" customFormat="1">
      <c r="D46691" s="32"/>
      <c r="G46691" s="32"/>
      <c r="I46691" s="7"/>
      <c r="J46691" s="7"/>
      <c r="K46691" s="7"/>
      <c r="N46691" s="7"/>
    </row>
    <row r="46692" spans="4:14" s="1" customFormat="1">
      <c r="D46692" s="32"/>
      <c r="G46692" s="32"/>
      <c r="I46692" s="7"/>
      <c r="J46692" s="7"/>
      <c r="K46692" s="7"/>
      <c r="N46692" s="7"/>
    </row>
    <row r="46693" spans="4:14" s="1" customFormat="1">
      <c r="D46693" s="32"/>
      <c r="G46693" s="32"/>
      <c r="I46693" s="7"/>
      <c r="J46693" s="7"/>
      <c r="K46693" s="7"/>
      <c r="N46693" s="7"/>
    </row>
    <row r="46694" spans="4:14" s="1" customFormat="1">
      <c r="D46694" s="32"/>
      <c r="G46694" s="32"/>
      <c r="I46694" s="7"/>
      <c r="J46694" s="7"/>
      <c r="K46694" s="7"/>
      <c r="N46694" s="7"/>
    </row>
    <row r="46695" spans="4:14" s="1" customFormat="1">
      <c r="D46695" s="32"/>
      <c r="G46695" s="32"/>
      <c r="I46695" s="7"/>
      <c r="J46695" s="7"/>
      <c r="K46695" s="7"/>
      <c r="N46695" s="7"/>
    </row>
    <row r="46696" spans="4:14" s="1" customFormat="1">
      <c r="D46696" s="32"/>
      <c r="G46696" s="32"/>
      <c r="I46696" s="7"/>
      <c r="J46696" s="7"/>
      <c r="K46696" s="7"/>
      <c r="N46696" s="7"/>
    </row>
    <row r="46697" spans="4:14" s="1" customFormat="1">
      <c r="D46697" s="32"/>
      <c r="G46697" s="32"/>
      <c r="I46697" s="7"/>
      <c r="J46697" s="7"/>
      <c r="K46697" s="7"/>
      <c r="N46697" s="7"/>
    </row>
    <row r="46698" spans="4:14" s="1" customFormat="1">
      <c r="D46698" s="32"/>
      <c r="G46698" s="32"/>
      <c r="I46698" s="7"/>
      <c r="J46698" s="7"/>
      <c r="K46698" s="7"/>
      <c r="N46698" s="7"/>
    </row>
    <row r="46699" spans="4:14" s="1" customFormat="1">
      <c r="D46699" s="32"/>
      <c r="G46699" s="32"/>
      <c r="I46699" s="7"/>
      <c r="J46699" s="7"/>
      <c r="K46699" s="7"/>
      <c r="N46699" s="7"/>
    </row>
    <row r="46700" spans="4:14" s="1" customFormat="1">
      <c r="D46700" s="32"/>
      <c r="G46700" s="32"/>
      <c r="I46700" s="7"/>
      <c r="J46700" s="7"/>
      <c r="K46700" s="7"/>
      <c r="N46700" s="7"/>
    </row>
    <row r="46701" spans="4:14" s="1" customFormat="1">
      <c r="D46701" s="32"/>
      <c r="G46701" s="32"/>
      <c r="I46701" s="7"/>
      <c r="J46701" s="7"/>
      <c r="K46701" s="7"/>
      <c r="N46701" s="7"/>
    </row>
    <row r="46702" spans="4:14" s="1" customFormat="1">
      <c r="D46702" s="32"/>
      <c r="G46702" s="32"/>
      <c r="I46702" s="7"/>
      <c r="J46702" s="7"/>
      <c r="K46702" s="7"/>
      <c r="N46702" s="7"/>
    </row>
    <row r="46703" spans="4:14" s="1" customFormat="1">
      <c r="D46703" s="32"/>
      <c r="G46703" s="32"/>
      <c r="I46703" s="7"/>
      <c r="J46703" s="7"/>
      <c r="K46703" s="7"/>
      <c r="N46703" s="7"/>
    </row>
    <row r="46704" spans="4:14" s="1" customFormat="1">
      <c r="D46704" s="32"/>
      <c r="G46704" s="32"/>
      <c r="I46704" s="7"/>
      <c r="J46704" s="7"/>
      <c r="K46704" s="7"/>
      <c r="N46704" s="7"/>
    </row>
    <row r="46705" spans="4:14" s="1" customFormat="1">
      <c r="D46705" s="32"/>
      <c r="G46705" s="32"/>
      <c r="I46705" s="7"/>
      <c r="J46705" s="7"/>
      <c r="K46705" s="7"/>
      <c r="N46705" s="7"/>
    </row>
    <row r="46706" spans="4:14" s="1" customFormat="1">
      <c r="D46706" s="32"/>
      <c r="G46706" s="32"/>
      <c r="I46706" s="7"/>
      <c r="J46706" s="7"/>
      <c r="K46706" s="7"/>
      <c r="N46706" s="7"/>
    </row>
    <row r="46707" spans="4:14" s="1" customFormat="1">
      <c r="D46707" s="32"/>
      <c r="G46707" s="32"/>
      <c r="I46707" s="7"/>
      <c r="J46707" s="7"/>
      <c r="K46707" s="7"/>
      <c r="N46707" s="7"/>
    </row>
    <row r="46708" spans="4:14" s="1" customFormat="1">
      <c r="D46708" s="32"/>
      <c r="G46708" s="32"/>
      <c r="I46708" s="7"/>
      <c r="J46708" s="7"/>
      <c r="K46708" s="7"/>
      <c r="N46708" s="7"/>
    </row>
    <row r="46709" spans="4:14" s="1" customFormat="1">
      <c r="D46709" s="32"/>
      <c r="G46709" s="32"/>
      <c r="I46709" s="7"/>
      <c r="J46709" s="7"/>
      <c r="K46709" s="7"/>
      <c r="N46709" s="7"/>
    </row>
    <row r="46710" spans="4:14" s="1" customFormat="1">
      <c r="D46710" s="32"/>
      <c r="G46710" s="32"/>
      <c r="I46710" s="7"/>
      <c r="J46710" s="7"/>
      <c r="K46710" s="7"/>
      <c r="N46710" s="7"/>
    </row>
    <row r="46711" spans="4:14" s="1" customFormat="1">
      <c r="D46711" s="32"/>
      <c r="G46711" s="32"/>
      <c r="I46711" s="7"/>
      <c r="J46711" s="7"/>
      <c r="K46711" s="7"/>
      <c r="N46711" s="7"/>
    </row>
    <row r="46712" spans="4:14" s="1" customFormat="1">
      <c r="D46712" s="32"/>
      <c r="G46712" s="32"/>
      <c r="I46712" s="7"/>
      <c r="J46712" s="7"/>
      <c r="K46712" s="7"/>
      <c r="N46712" s="7"/>
    </row>
    <row r="46713" spans="4:14" s="1" customFormat="1">
      <c r="D46713" s="32"/>
      <c r="G46713" s="32"/>
      <c r="I46713" s="7"/>
      <c r="J46713" s="7"/>
      <c r="K46713" s="7"/>
      <c r="N46713" s="7"/>
    </row>
    <row r="46714" spans="4:14" s="1" customFormat="1">
      <c r="D46714" s="32"/>
      <c r="G46714" s="32"/>
      <c r="I46714" s="7"/>
      <c r="J46714" s="7"/>
      <c r="K46714" s="7"/>
      <c r="N46714" s="7"/>
    </row>
    <row r="46715" spans="4:14" s="1" customFormat="1">
      <c r="D46715" s="32"/>
      <c r="G46715" s="32"/>
      <c r="I46715" s="7"/>
      <c r="J46715" s="7"/>
      <c r="K46715" s="7"/>
      <c r="N46715" s="7"/>
    </row>
    <row r="46716" spans="4:14" s="1" customFormat="1">
      <c r="D46716" s="32"/>
      <c r="G46716" s="32"/>
      <c r="I46716" s="7"/>
      <c r="J46716" s="7"/>
      <c r="K46716" s="7"/>
      <c r="N46716" s="7"/>
    </row>
    <row r="46717" spans="4:14" s="1" customFormat="1">
      <c r="D46717" s="32"/>
      <c r="G46717" s="32"/>
      <c r="I46717" s="7"/>
      <c r="J46717" s="7"/>
      <c r="K46717" s="7"/>
      <c r="N46717" s="7"/>
    </row>
    <row r="46718" spans="4:14" s="1" customFormat="1">
      <c r="D46718" s="32"/>
      <c r="G46718" s="32"/>
      <c r="I46718" s="7"/>
      <c r="J46718" s="7"/>
      <c r="K46718" s="7"/>
      <c r="N46718" s="7"/>
    </row>
    <row r="46719" spans="4:14" s="1" customFormat="1">
      <c r="D46719" s="32"/>
      <c r="G46719" s="32"/>
      <c r="I46719" s="7"/>
      <c r="J46719" s="7"/>
      <c r="K46719" s="7"/>
      <c r="N46719" s="7"/>
    </row>
    <row r="46720" spans="4:14" s="1" customFormat="1">
      <c r="D46720" s="32"/>
      <c r="G46720" s="32"/>
      <c r="I46720" s="7"/>
      <c r="J46720" s="7"/>
      <c r="K46720" s="7"/>
      <c r="N46720" s="7"/>
    </row>
    <row r="46721" spans="4:14" s="1" customFormat="1">
      <c r="D46721" s="32"/>
      <c r="G46721" s="32"/>
      <c r="I46721" s="7"/>
      <c r="J46721" s="7"/>
      <c r="K46721" s="7"/>
      <c r="N46721" s="7"/>
    </row>
    <row r="46722" spans="4:14" s="1" customFormat="1">
      <c r="D46722" s="32"/>
      <c r="G46722" s="32"/>
      <c r="I46722" s="7"/>
      <c r="J46722" s="7"/>
      <c r="K46722" s="7"/>
      <c r="N46722" s="7"/>
    </row>
    <row r="46723" spans="4:14" s="1" customFormat="1">
      <c r="D46723" s="32"/>
      <c r="G46723" s="32"/>
      <c r="I46723" s="7"/>
      <c r="J46723" s="7"/>
      <c r="K46723" s="7"/>
      <c r="N46723" s="7"/>
    </row>
    <row r="46724" spans="4:14" s="1" customFormat="1">
      <c r="D46724" s="32"/>
      <c r="G46724" s="32"/>
      <c r="I46724" s="7"/>
      <c r="J46724" s="7"/>
      <c r="K46724" s="7"/>
      <c r="N46724" s="7"/>
    </row>
    <row r="46725" spans="4:14" s="1" customFormat="1">
      <c r="D46725" s="32"/>
      <c r="G46725" s="32"/>
      <c r="I46725" s="7"/>
      <c r="J46725" s="7"/>
      <c r="K46725" s="7"/>
      <c r="N46725" s="7"/>
    </row>
    <row r="46726" spans="4:14" s="1" customFormat="1">
      <c r="D46726" s="32"/>
      <c r="G46726" s="32"/>
      <c r="I46726" s="7"/>
      <c r="J46726" s="7"/>
      <c r="K46726" s="7"/>
      <c r="N46726" s="7"/>
    </row>
    <row r="46727" spans="4:14" s="1" customFormat="1">
      <c r="D46727" s="32"/>
      <c r="G46727" s="32"/>
      <c r="I46727" s="7"/>
      <c r="J46727" s="7"/>
      <c r="K46727" s="7"/>
      <c r="N46727" s="7"/>
    </row>
    <row r="46728" spans="4:14" s="1" customFormat="1">
      <c r="D46728" s="32"/>
      <c r="G46728" s="32"/>
      <c r="I46728" s="7"/>
      <c r="J46728" s="7"/>
      <c r="K46728" s="7"/>
      <c r="N46728" s="7"/>
    </row>
    <row r="46729" spans="4:14" s="1" customFormat="1">
      <c r="D46729" s="32"/>
      <c r="G46729" s="32"/>
      <c r="I46729" s="7"/>
      <c r="J46729" s="7"/>
      <c r="K46729" s="7"/>
      <c r="N46729" s="7"/>
    </row>
    <row r="46730" spans="4:14" s="1" customFormat="1">
      <c r="D46730" s="32"/>
      <c r="G46730" s="32"/>
      <c r="I46730" s="7"/>
      <c r="J46730" s="7"/>
      <c r="K46730" s="7"/>
      <c r="N46730" s="7"/>
    </row>
    <row r="46731" spans="4:14" s="1" customFormat="1">
      <c r="D46731" s="32"/>
      <c r="G46731" s="32"/>
      <c r="I46731" s="7"/>
      <c r="J46731" s="7"/>
      <c r="K46731" s="7"/>
      <c r="N46731" s="7"/>
    </row>
    <row r="46732" spans="4:14" s="1" customFormat="1">
      <c r="D46732" s="32"/>
      <c r="G46732" s="32"/>
      <c r="I46732" s="7"/>
      <c r="J46732" s="7"/>
      <c r="K46732" s="7"/>
      <c r="N46732" s="7"/>
    </row>
    <row r="46733" spans="4:14" s="1" customFormat="1">
      <c r="D46733" s="32"/>
      <c r="G46733" s="32"/>
      <c r="I46733" s="7"/>
      <c r="J46733" s="7"/>
      <c r="K46733" s="7"/>
      <c r="N46733" s="7"/>
    </row>
    <row r="46734" spans="4:14" s="1" customFormat="1">
      <c r="D46734" s="32"/>
      <c r="G46734" s="32"/>
      <c r="I46734" s="7"/>
      <c r="J46734" s="7"/>
      <c r="K46734" s="7"/>
      <c r="N46734" s="7"/>
    </row>
    <row r="46735" spans="4:14" s="1" customFormat="1">
      <c r="D46735" s="32"/>
      <c r="G46735" s="32"/>
      <c r="I46735" s="7"/>
      <c r="J46735" s="7"/>
      <c r="K46735" s="7"/>
      <c r="N46735" s="7"/>
    </row>
    <row r="46736" spans="4:14" s="1" customFormat="1">
      <c r="D46736" s="32"/>
      <c r="G46736" s="32"/>
      <c r="I46736" s="7"/>
      <c r="J46736" s="7"/>
      <c r="K46736" s="7"/>
      <c r="N46736" s="7"/>
    </row>
    <row r="46737" spans="4:14" s="1" customFormat="1">
      <c r="D46737" s="32"/>
      <c r="G46737" s="32"/>
      <c r="I46737" s="7"/>
      <c r="J46737" s="7"/>
      <c r="K46737" s="7"/>
      <c r="N46737" s="7"/>
    </row>
    <row r="46738" spans="4:14" s="1" customFormat="1">
      <c r="D46738" s="32"/>
      <c r="G46738" s="32"/>
      <c r="I46738" s="7"/>
      <c r="J46738" s="7"/>
      <c r="K46738" s="7"/>
      <c r="N46738" s="7"/>
    </row>
    <row r="46739" spans="4:14" s="1" customFormat="1">
      <c r="D46739" s="32"/>
      <c r="G46739" s="32"/>
      <c r="I46739" s="7"/>
      <c r="J46739" s="7"/>
      <c r="K46739" s="7"/>
      <c r="N46739" s="7"/>
    </row>
    <row r="46740" spans="4:14" s="1" customFormat="1">
      <c r="D46740" s="32"/>
      <c r="G46740" s="32"/>
      <c r="I46740" s="7"/>
      <c r="J46740" s="7"/>
      <c r="K46740" s="7"/>
      <c r="N46740" s="7"/>
    </row>
    <row r="46741" spans="4:14" s="1" customFormat="1">
      <c r="D46741" s="32"/>
      <c r="G46741" s="32"/>
      <c r="I46741" s="7"/>
      <c r="J46741" s="7"/>
      <c r="K46741" s="7"/>
      <c r="N46741" s="7"/>
    </row>
    <row r="46742" spans="4:14" s="1" customFormat="1">
      <c r="D46742" s="32"/>
      <c r="G46742" s="32"/>
      <c r="I46742" s="7"/>
      <c r="J46742" s="7"/>
      <c r="K46742" s="7"/>
      <c r="N46742" s="7"/>
    </row>
    <row r="46743" spans="4:14" s="1" customFormat="1">
      <c r="D46743" s="32"/>
      <c r="G46743" s="32"/>
      <c r="I46743" s="7"/>
      <c r="J46743" s="7"/>
      <c r="K46743" s="7"/>
      <c r="N46743" s="7"/>
    </row>
    <row r="46744" spans="4:14" s="1" customFormat="1">
      <c r="D46744" s="32"/>
      <c r="G46744" s="32"/>
      <c r="I46744" s="7"/>
      <c r="J46744" s="7"/>
      <c r="K46744" s="7"/>
      <c r="N46744" s="7"/>
    </row>
    <row r="46745" spans="4:14" s="1" customFormat="1">
      <c r="D46745" s="32"/>
      <c r="G46745" s="32"/>
      <c r="I46745" s="7"/>
      <c r="J46745" s="7"/>
      <c r="K46745" s="7"/>
      <c r="N46745" s="7"/>
    </row>
    <row r="46746" spans="4:14" s="1" customFormat="1">
      <c r="D46746" s="32"/>
      <c r="G46746" s="32"/>
      <c r="I46746" s="7"/>
      <c r="J46746" s="7"/>
      <c r="K46746" s="7"/>
      <c r="N46746" s="7"/>
    </row>
    <row r="46747" spans="4:14" s="1" customFormat="1">
      <c r="D46747" s="32"/>
      <c r="G46747" s="32"/>
      <c r="I46747" s="7"/>
      <c r="J46747" s="7"/>
      <c r="K46747" s="7"/>
      <c r="N46747" s="7"/>
    </row>
    <row r="46748" spans="4:14" s="1" customFormat="1">
      <c r="D46748" s="32"/>
      <c r="G46748" s="32"/>
      <c r="I46748" s="7"/>
      <c r="J46748" s="7"/>
      <c r="K46748" s="7"/>
      <c r="N46748" s="7"/>
    </row>
    <row r="46749" spans="4:14" s="1" customFormat="1">
      <c r="D46749" s="32"/>
      <c r="G46749" s="32"/>
      <c r="I46749" s="7"/>
      <c r="J46749" s="7"/>
      <c r="K46749" s="7"/>
      <c r="N46749" s="7"/>
    </row>
    <row r="46750" spans="4:14" s="1" customFormat="1">
      <c r="D46750" s="32"/>
      <c r="G46750" s="32"/>
      <c r="I46750" s="7"/>
      <c r="J46750" s="7"/>
      <c r="K46750" s="7"/>
      <c r="N46750" s="7"/>
    </row>
    <row r="46751" spans="4:14" s="1" customFormat="1">
      <c r="D46751" s="32"/>
      <c r="G46751" s="32"/>
      <c r="I46751" s="7"/>
      <c r="J46751" s="7"/>
      <c r="K46751" s="7"/>
      <c r="N46751" s="7"/>
    </row>
    <row r="46752" spans="4:14" s="1" customFormat="1">
      <c r="D46752" s="32"/>
      <c r="G46752" s="32"/>
      <c r="I46752" s="7"/>
      <c r="J46752" s="7"/>
      <c r="K46752" s="7"/>
      <c r="N46752" s="7"/>
    </row>
    <row r="46753" spans="4:14" s="1" customFormat="1">
      <c r="D46753" s="32"/>
      <c r="G46753" s="32"/>
      <c r="I46753" s="7"/>
      <c r="J46753" s="7"/>
      <c r="K46753" s="7"/>
      <c r="N46753" s="7"/>
    </row>
    <row r="46754" spans="4:14" s="1" customFormat="1">
      <c r="D46754" s="32"/>
      <c r="G46754" s="32"/>
      <c r="I46754" s="7"/>
      <c r="J46754" s="7"/>
      <c r="K46754" s="7"/>
      <c r="N46754" s="7"/>
    </row>
    <row r="46755" spans="4:14" s="1" customFormat="1">
      <c r="D46755" s="32"/>
      <c r="G46755" s="32"/>
      <c r="I46755" s="7"/>
      <c r="J46755" s="7"/>
      <c r="K46755" s="7"/>
      <c r="N46755" s="7"/>
    </row>
    <row r="46756" spans="4:14" s="1" customFormat="1">
      <c r="D46756" s="32"/>
      <c r="G46756" s="32"/>
      <c r="I46756" s="7"/>
      <c r="J46756" s="7"/>
      <c r="K46756" s="7"/>
      <c r="N46756" s="7"/>
    </row>
    <row r="46757" spans="4:14" s="1" customFormat="1">
      <c r="D46757" s="32"/>
      <c r="G46757" s="32"/>
      <c r="I46757" s="7"/>
      <c r="J46757" s="7"/>
      <c r="K46757" s="7"/>
      <c r="N46757" s="7"/>
    </row>
    <row r="46758" spans="4:14" s="1" customFormat="1">
      <c r="D46758" s="32"/>
      <c r="G46758" s="32"/>
      <c r="I46758" s="7"/>
      <c r="J46758" s="7"/>
      <c r="K46758" s="7"/>
      <c r="N46758" s="7"/>
    </row>
    <row r="46759" spans="4:14" s="1" customFormat="1">
      <c r="D46759" s="32"/>
      <c r="G46759" s="32"/>
      <c r="I46759" s="7"/>
      <c r="J46759" s="7"/>
      <c r="K46759" s="7"/>
      <c r="N46759" s="7"/>
    </row>
    <row r="46760" spans="4:14" s="1" customFormat="1">
      <c r="D46760" s="32"/>
      <c r="G46760" s="32"/>
      <c r="I46760" s="7"/>
      <c r="J46760" s="7"/>
      <c r="K46760" s="7"/>
      <c r="N46760" s="7"/>
    </row>
    <row r="46761" spans="4:14" s="1" customFormat="1">
      <c r="D46761" s="32"/>
      <c r="G46761" s="32"/>
      <c r="I46761" s="7"/>
      <c r="J46761" s="7"/>
      <c r="K46761" s="7"/>
      <c r="N46761" s="7"/>
    </row>
    <row r="46762" spans="4:14" s="1" customFormat="1">
      <c r="D46762" s="32"/>
      <c r="G46762" s="32"/>
      <c r="I46762" s="7"/>
      <c r="J46762" s="7"/>
      <c r="K46762" s="7"/>
      <c r="N46762" s="7"/>
    </row>
    <row r="46763" spans="4:14" s="1" customFormat="1">
      <c r="D46763" s="32"/>
      <c r="G46763" s="32"/>
      <c r="I46763" s="7"/>
      <c r="J46763" s="7"/>
      <c r="K46763" s="7"/>
      <c r="N46763" s="7"/>
    </row>
    <row r="46764" spans="4:14" s="1" customFormat="1">
      <c r="D46764" s="32"/>
      <c r="G46764" s="32"/>
      <c r="I46764" s="7"/>
      <c r="J46764" s="7"/>
      <c r="K46764" s="7"/>
      <c r="N46764" s="7"/>
    </row>
    <row r="46765" spans="4:14" s="1" customFormat="1">
      <c r="D46765" s="32"/>
      <c r="G46765" s="32"/>
      <c r="I46765" s="7"/>
      <c r="J46765" s="7"/>
      <c r="K46765" s="7"/>
      <c r="N46765" s="7"/>
    </row>
    <row r="46766" spans="4:14" s="1" customFormat="1">
      <c r="D46766" s="32"/>
      <c r="G46766" s="32"/>
      <c r="I46766" s="7"/>
      <c r="J46766" s="7"/>
      <c r="K46766" s="7"/>
      <c r="N46766" s="7"/>
    </row>
    <row r="46767" spans="4:14" s="1" customFormat="1">
      <c r="D46767" s="32"/>
      <c r="G46767" s="32"/>
      <c r="I46767" s="7"/>
      <c r="J46767" s="7"/>
      <c r="K46767" s="7"/>
      <c r="N46767" s="7"/>
    </row>
    <row r="46768" spans="4:14" s="1" customFormat="1">
      <c r="D46768" s="32"/>
      <c r="G46768" s="32"/>
      <c r="I46768" s="7"/>
      <c r="J46768" s="7"/>
      <c r="K46768" s="7"/>
      <c r="N46768" s="7"/>
    </row>
    <row r="46769" spans="4:14" s="1" customFormat="1">
      <c r="D46769" s="32"/>
      <c r="G46769" s="32"/>
      <c r="I46769" s="7"/>
      <c r="J46769" s="7"/>
      <c r="K46769" s="7"/>
      <c r="N46769" s="7"/>
    </row>
    <row r="46770" spans="4:14" s="1" customFormat="1">
      <c r="D46770" s="32"/>
      <c r="G46770" s="32"/>
      <c r="I46770" s="7"/>
      <c r="J46770" s="7"/>
      <c r="K46770" s="7"/>
      <c r="N46770" s="7"/>
    </row>
    <row r="46771" spans="4:14" s="1" customFormat="1">
      <c r="D46771" s="32"/>
      <c r="G46771" s="32"/>
      <c r="I46771" s="7"/>
      <c r="J46771" s="7"/>
      <c r="K46771" s="7"/>
      <c r="N46771" s="7"/>
    </row>
    <row r="46772" spans="4:14" s="1" customFormat="1">
      <c r="D46772" s="32"/>
      <c r="G46772" s="32"/>
      <c r="I46772" s="7"/>
      <c r="J46772" s="7"/>
      <c r="K46772" s="7"/>
      <c r="N46772" s="7"/>
    </row>
    <row r="46773" spans="4:14" s="1" customFormat="1">
      <c r="D46773" s="32"/>
      <c r="G46773" s="32"/>
      <c r="I46773" s="7"/>
      <c r="J46773" s="7"/>
      <c r="K46773" s="7"/>
      <c r="N46773" s="7"/>
    </row>
    <row r="46774" spans="4:14" s="1" customFormat="1">
      <c r="D46774" s="32"/>
      <c r="G46774" s="32"/>
      <c r="I46774" s="7"/>
      <c r="J46774" s="7"/>
      <c r="K46774" s="7"/>
      <c r="N46774" s="7"/>
    </row>
    <row r="46775" spans="4:14" s="1" customFormat="1">
      <c r="D46775" s="32"/>
      <c r="G46775" s="32"/>
      <c r="I46775" s="7"/>
      <c r="J46775" s="7"/>
      <c r="K46775" s="7"/>
      <c r="N46775" s="7"/>
    </row>
    <row r="46776" spans="4:14" s="1" customFormat="1">
      <c r="D46776" s="32"/>
      <c r="G46776" s="32"/>
      <c r="I46776" s="7"/>
      <c r="J46776" s="7"/>
      <c r="K46776" s="7"/>
      <c r="N46776" s="7"/>
    </row>
    <row r="46777" spans="4:14" s="1" customFormat="1">
      <c r="D46777" s="32"/>
      <c r="G46777" s="32"/>
      <c r="I46777" s="7"/>
      <c r="J46777" s="7"/>
      <c r="K46777" s="7"/>
      <c r="N46777" s="7"/>
    </row>
    <row r="46778" spans="4:14" s="1" customFormat="1">
      <c r="D46778" s="32"/>
      <c r="G46778" s="32"/>
      <c r="I46778" s="7"/>
      <c r="J46778" s="7"/>
      <c r="K46778" s="7"/>
      <c r="N46778" s="7"/>
    </row>
    <row r="46779" spans="4:14" s="1" customFormat="1">
      <c r="D46779" s="32"/>
      <c r="G46779" s="32"/>
      <c r="I46779" s="7"/>
      <c r="J46779" s="7"/>
      <c r="K46779" s="7"/>
      <c r="N46779" s="7"/>
    </row>
    <row r="46780" spans="4:14" s="1" customFormat="1">
      <c r="D46780" s="32"/>
      <c r="G46780" s="32"/>
      <c r="I46780" s="7"/>
      <c r="J46780" s="7"/>
      <c r="K46780" s="7"/>
      <c r="N46780" s="7"/>
    </row>
    <row r="46781" spans="4:14" s="1" customFormat="1">
      <c r="D46781" s="32"/>
      <c r="G46781" s="32"/>
      <c r="I46781" s="7"/>
      <c r="J46781" s="7"/>
      <c r="K46781" s="7"/>
      <c r="N46781" s="7"/>
    </row>
    <row r="46782" spans="4:14" s="1" customFormat="1">
      <c r="D46782" s="32"/>
      <c r="G46782" s="32"/>
      <c r="I46782" s="7"/>
      <c r="J46782" s="7"/>
      <c r="K46782" s="7"/>
      <c r="N46782" s="7"/>
    </row>
    <row r="46783" spans="4:14" s="1" customFormat="1">
      <c r="D46783" s="32"/>
      <c r="G46783" s="32"/>
      <c r="I46783" s="7"/>
      <c r="J46783" s="7"/>
      <c r="K46783" s="7"/>
      <c r="N46783" s="7"/>
    </row>
    <row r="46784" spans="4:14" s="1" customFormat="1">
      <c r="D46784" s="32"/>
      <c r="G46784" s="32"/>
      <c r="I46784" s="7"/>
      <c r="J46784" s="7"/>
      <c r="K46784" s="7"/>
      <c r="N46784" s="7"/>
    </row>
    <row r="46785" spans="4:14" s="1" customFormat="1">
      <c r="D46785" s="32"/>
      <c r="G46785" s="32"/>
      <c r="I46785" s="7"/>
      <c r="J46785" s="7"/>
      <c r="K46785" s="7"/>
      <c r="N46785" s="7"/>
    </row>
    <row r="46786" spans="4:14" s="1" customFormat="1">
      <c r="D46786" s="32"/>
      <c r="G46786" s="32"/>
      <c r="I46786" s="7"/>
      <c r="J46786" s="7"/>
      <c r="K46786" s="7"/>
      <c r="N46786" s="7"/>
    </row>
    <row r="46787" spans="4:14" s="1" customFormat="1">
      <c r="D46787" s="32"/>
      <c r="G46787" s="32"/>
      <c r="I46787" s="7"/>
      <c r="J46787" s="7"/>
      <c r="K46787" s="7"/>
      <c r="N46787" s="7"/>
    </row>
    <row r="46788" spans="4:14" s="1" customFormat="1">
      <c r="D46788" s="32"/>
      <c r="G46788" s="32"/>
      <c r="I46788" s="7"/>
      <c r="J46788" s="7"/>
      <c r="K46788" s="7"/>
      <c r="N46788" s="7"/>
    </row>
    <row r="46789" spans="4:14" s="1" customFormat="1">
      <c r="D46789" s="32"/>
      <c r="G46789" s="32"/>
      <c r="I46789" s="7"/>
      <c r="J46789" s="7"/>
      <c r="K46789" s="7"/>
      <c r="N46789" s="7"/>
    </row>
    <row r="46790" spans="4:14" s="1" customFormat="1">
      <c r="D46790" s="32"/>
      <c r="G46790" s="32"/>
      <c r="I46790" s="7"/>
      <c r="J46790" s="7"/>
      <c r="K46790" s="7"/>
      <c r="N46790" s="7"/>
    </row>
    <row r="46791" spans="4:14" s="1" customFormat="1">
      <c r="D46791" s="32"/>
      <c r="G46791" s="32"/>
      <c r="I46791" s="7"/>
      <c r="J46791" s="7"/>
      <c r="K46791" s="7"/>
      <c r="N46791" s="7"/>
    </row>
    <row r="46792" spans="4:14" s="1" customFormat="1">
      <c r="D46792" s="32"/>
      <c r="G46792" s="32"/>
      <c r="I46792" s="7"/>
      <c r="J46792" s="7"/>
      <c r="K46792" s="7"/>
      <c r="N46792" s="7"/>
    </row>
    <row r="46793" spans="4:14" s="1" customFormat="1">
      <c r="D46793" s="32"/>
      <c r="G46793" s="32"/>
      <c r="I46793" s="7"/>
      <c r="J46793" s="7"/>
      <c r="K46793" s="7"/>
      <c r="N46793" s="7"/>
    </row>
    <row r="46794" spans="4:14" s="1" customFormat="1">
      <c r="D46794" s="32"/>
      <c r="G46794" s="32"/>
      <c r="I46794" s="7"/>
      <c r="J46794" s="7"/>
      <c r="K46794" s="7"/>
      <c r="N46794" s="7"/>
    </row>
    <row r="46795" spans="4:14" s="1" customFormat="1">
      <c r="D46795" s="32"/>
      <c r="G46795" s="32"/>
      <c r="I46795" s="7"/>
      <c r="J46795" s="7"/>
      <c r="K46795" s="7"/>
      <c r="N46795" s="7"/>
    </row>
    <row r="46796" spans="4:14" s="1" customFormat="1">
      <c r="D46796" s="32"/>
      <c r="G46796" s="32"/>
      <c r="I46796" s="7"/>
      <c r="J46796" s="7"/>
      <c r="K46796" s="7"/>
      <c r="N46796" s="7"/>
    </row>
    <row r="46797" spans="4:14" s="1" customFormat="1">
      <c r="D46797" s="32"/>
      <c r="G46797" s="32"/>
      <c r="I46797" s="7"/>
      <c r="J46797" s="7"/>
      <c r="K46797" s="7"/>
      <c r="N46797" s="7"/>
    </row>
    <row r="46798" spans="4:14" s="1" customFormat="1">
      <c r="D46798" s="32"/>
      <c r="G46798" s="32"/>
      <c r="I46798" s="7"/>
      <c r="J46798" s="7"/>
      <c r="K46798" s="7"/>
      <c r="N46798" s="7"/>
    </row>
    <row r="46799" spans="4:14" s="1" customFormat="1">
      <c r="D46799" s="32"/>
      <c r="G46799" s="32"/>
      <c r="I46799" s="7"/>
      <c r="J46799" s="7"/>
      <c r="K46799" s="7"/>
      <c r="N46799" s="7"/>
    </row>
    <row r="46800" spans="4:14" s="1" customFormat="1">
      <c r="D46800" s="32"/>
      <c r="G46800" s="32"/>
      <c r="I46800" s="7"/>
      <c r="J46800" s="7"/>
      <c r="K46800" s="7"/>
      <c r="N46800" s="7"/>
    </row>
    <row r="46801" spans="4:14" s="1" customFormat="1">
      <c r="D46801" s="32"/>
      <c r="G46801" s="32"/>
      <c r="I46801" s="7"/>
      <c r="J46801" s="7"/>
      <c r="K46801" s="7"/>
      <c r="N46801" s="7"/>
    </row>
    <row r="46802" spans="4:14" s="1" customFormat="1">
      <c r="D46802" s="32"/>
      <c r="G46802" s="32"/>
      <c r="I46802" s="7"/>
      <c r="J46802" s="7"/>
      <c r="K46802" s="7"/>
      <c r="N46802" s="7"/>
    </row>
    <row r="46803" spans="4:14" s="1" customFormat="1">
      <c r="D46803" s="32"/>
      <c r="G46803" s="32"/>
      <c r="I46803" s="7"/>
      <c r="J46803" s="7"/>
      <c r="K46803" s="7"/>
      <c r="N46803" s="7"/>
    </row>
    <row r="46804" spans="4:14" s="1" customFormat="1">
      <c r="D46804" s="32"/>
      <c r="G46804" s="32"/>
      <c r="I46804" s="7"/>
      <c r="J46804" s="7"/>
      <c r="K46804" s="7"/>
      <c r="N46804" s="7"/>
    </row>
    <row r="46805" spans="4:14" s="1" customFormat="1">
      <c r="D46805" s="32"/>
      <c r="G46805" s="32"/>
      <c r="I46805" s="7"/>
      <c r="J46805" s="7"/>
      <c r="K46805" s="7"/>
      <c r="N46805" s="7"/>
    </row>
    <row r="46806" spans="4:14" s="1" customFormat="1">
      <c r="D46806" s="32"/>
      <c r="G46806" s="32"/>
      <c r="I46806" s="7"/>
      <c r="J46806" s="7"/>
      <c r="K46806" s="7"/>
      <c r="N46806" s="7"/>
    </row>
    <row r="46807" spans="4:14" s="1" customFormat="1">
      <c r="D46807" s="32"/>
      <c r="G46807" s="32"/>
      <c r="I46807" s="7"/>
      <c r="J46807" s="7"/>
      <c r="K46807" s="7"/>
      <c r="N46807" s="7"/>
    </row>
    <row r="46808" spans="4:14" s="1" customFormat="1">
      <c r="D46808" s="32"/>
      <c r="G46808" s="32"/>
      <c r="I46808" s="7"/>
      <c r="J46808" s="7"/>
      <c r="K46808" s="7"/>
      <c r="N46808" s="7"/>
    </row>
    <row r="46809" spans="4:14" s="1" customFormat="1">
      <c r="D46809" s="32"/>
      <c r="G46809" s="32"/>
      <c r="I46809" s="7"/>
      <c r="J46809" s="7"/>
      <c r="K46809" s="7"/>
      <c r="N46809" s="7"/>
    </row>
    <row r="46810" spans="4:14" s="1" customFormat="1">
      <c r="D46810" s="32"/>
      <c r="G46810" s="32"/>
      <c r="I46810" s="7"/>
      <c r="J46810" s="7"/>
      <c r="K46810" s="7"/>
      <c r="N46810" s="7"/>
    </row>
    <row r="46811" spans="4:14" s="1" customFormat="1">
      <c r="D46811" s="32"/>
      <c r="G46811" s="32"/>
      <c r="I46811" s="7"/>
      <c r="J46811" s="7"/>
      <c r="K46811" s="7"/>
      <c r="N46811" s="7"/>
    </row>
    <row r="46812" spans="4:14" s="1" customFormat="1">
      <c r="D46812" s="32"/>
      <c r="G46812" s="32"/>
      <c r="I46812" s="7"/>
      <c r="J46812" s="7"/>
      <c r="K46812" s="7"/>
      <c r="N46812" s="7"/>
    </row>
    <row r="46813" spans="4:14" s="1" customFormat="1">
      <c r="D46813" s="32"/>
      <c r="G46813" s="32"/>
      <c r="I46813" s="7"/>
      <c r="J46813" s="7"/>
      <c r="K46813" s="7"/>
      <c r="N46813" s="7"/>
    </row>
    <row r="46814" spans="4:14" s="1" customFormat="1">
      <c r="D46814" s="32"/>
      <c r="G46814" s="32"/>
      <c r="I46814" s="7"/>
      <c r="J46814" s="7"/>
      <c r="K46814" s="7"/>
      <c r="N46814" s="7"/>
    </row>
    <row r="46815" spans="4:14" s="1" customFormat="1">
      <c r="D46815" s="32"/>
      <c r="G46815" s="32"/>
      <c r="I46815" s="7"/>
      <c r="J46815" s="7"/>
      <c r="K46815" s="7"/>
      <c r="N46815" s="7"/>
    </row>
    <row r="46816" spans="4:14" s="1" customFormat="1">
      <c r="D46816" s="32"/>
      <c r="G46816" s="32"/>
      <c r="I46816" s="7"/>
      <c r="J46816" s="7"/>
      <c r="K46816" s="7"/>
      <c r="N46816" s="7"/>
    </row>
    <row r="46817" spans="4:14" s="1" customFormat="1">
      <c r="D46817" s="32"/>
      <c r="G46817" s="32"/>
      <c r="I46817" s="7"/>
      <c r="J46817" s="7"/>
      <c r="K46817" s="7"/>
      <c r="N46817" s="7"/>
    </row>
    <row r="46818" spans="4:14" s="1" customFormat="1">
      <c r="D46818" s="32"/>
      <c r="G46818" s="32"/>
      <c r="I46818" s="7"/>
      <c r="J46818" s="7"/>
      <c r="K46818" s="7"/>
      <c r="N46818" s="7"/>
    </row>
    <row r="46819" spans="4:14" s="1" customFormat="1">
      <c r="D46819" s="32"/>
      <c r="G46819" s="32"/>
      <c r="I46819" s="7"/>
      <c r="J46819" s="7"/>
      <c r="K46819" s="7"/>
      <c r="N46819" s="7"/>
    </row>
    <row r="46820" spans="4:14" s="1" customFormat="1">
      <c r="D46820" s="32"/>
      <c r="G46820" s="32"/>
      <c r="I46820" s="7"/>
      <c r="J46820" s="7"/>
      <c r="K46820" s="7"/>
      <c r="N46820" s="7"/>
    </row>
    <row r="46821" spans="4:14" s="1" customFormat="1">
      <c r="D46821" s="32"/>
      <c r="G46821" s="32"/>
      <c r="I46821" s="7"/>
      <c r="J46821" s="7"/>
      <c r="K46821" s="7"/>
      <c r="N46821" s="7"/>
    </row>
    <row r="46822" spans="4:14" s="1" customFormat="1">
      <c r="D46822" s="32"/>
      <c r="G46822" s="32"/>
      <c r="I46822" s="7"/>
      <c r="J46822" s="7"/>
      <c r="K46822" s="7"/>
      <c r="N46822" s="7"/>
    </row>
    <row r="46823" spans="4:14" s="1" customFormat="1">
      <c r="D46823" s="32"/>
      <c r="G46823" s="32"/>
      <c r="I46823" s="7"/>
      <c r="J46823" s="7"/>
      <c r="K46823" s="7"/>
      <c r="N46823" s="7"/>
    </row>
    <row r="46824" spans="4:14" s="1" customFormat="1">
      <c r="D46824" s="32"/>
      <c r="G46824" s="32"/>
      <c r="I46824" s="7"/>
      <c r="J46824" s="7"/>
      <c r="K46824" s="7"/>
      <c r="N46824" s="7"/>
    </row>
    <row r="46825" spans="4:14" s="1" customFormat="1">
      <c r="D46825" s="32"/>
      <c r="G46825" s="32"/>
      <c r="I46825" s="7"/>
      <c r="J46825" s="7"/>
      <c r="K46825" s="7"/>
      <c r="N46825" s="7"/>
    </row>
    <row r="46826" spans="4:14" s="1" customFormat="1">
      <c r="D46826" s="32"/>
      <c r="G46826" s="32"/>
      <c r="I46826" s="7"/>
      <c r="J46826" s="7"/>
      <c r="K46826" s="7"/>
      <c r="N46826" s="7"/>
    </row>
    <row r="46827" spans="4:14" s="1" customFormat="1">
      <c r="D46827" s="32"/>
      <c r="G46827" s="32"/>
      <c r="I46827" s="7"/>
      <c r="J46827" s="7"/>
      <c r="K46827" s="7"/>
      <c r="N46827" s="7"/>
    </row>
    <row r="46828" spans="4:14" s="1" customFormat="1">
      <c r="D46828" s="32"/>
      <c r="G46828" s="32"/>
      <c r="I46828" s="7"/>
      <c r="J46828" s="7"/>
      <c r="K46828" s="7"/>
      <c r="N46828" s="7"/>
    </row>
    <row r="46829" spans="4:14" s="1" customFormat="1">
      <c r="D46829" s="32"/>
      <c r="G46829" s="32"/>
      <c r="I46829" s="7"/>
      <c r="J46829" s="7"/>
      <c r="K46829" s="7"/>
      <c r="N46829" s="7"/>
    </row>
    <row r="46830" spans="4:14" s="1" customFormat="1">
      <c r="D46830" s="32"/>
      <c r="G46830" s="32"/>
      <c r="I46830" s="7"/>
      <c r="J46830" s="7"/>
      <c r="K46830" s="7"/>
      <c r="N46830" s="7"/>
    </row>
    <row r="46831" spans="4:14" s="1" customFormat="1">
      <c r="D46831" s="32"/>
      <c r="G46831" s="32"/>
      <c r="I46831" s="7"/>
      <c r="J46831" s="7"/>
      <c r="K46831" s="7"/>
      <c r="N46831" s="7"/>
    </row>
    <row r="46832" spans="4:14" s="1" customFormat="1">
      <c r="D46832" s="32"/>
      <c r="G46832" s="32"/>
      <c r="I46832" s="7"/>
      <c r="J46832" s="7"/>
      <c r="K46832" s="7"/>
      <c r="N46832" s="7"/>
    </row>
    <row r="46833" spans="4:14" s="1" customFormat="1">
      <c r="D46833" s="32"/>
      <c r="G46833" s="32"/>
      <c r="I46833" s="7"/>
      <c r="J46833" s="7"/>
      <c r="K46833" s="7"/>
      <c r="N46833" s="7"/>
    </row>
    <row r="46834" spans="4:14" s="1" customFormat="1">
      <c r="D46834" s="32"/>
      <c r="G46834" s="32"/>
      <c r="I46834" s="7"/>
      <c r="J46834" s="7"/>
      <c r="K46834" s="7"/>
      <c r="N46834" s="7"/>
    </row>
    <row r="46835" spans="4:14" s="1" customFormat="1">
      <c r="D46835" s="32"/>
      <c r="G46835" s="32"/>
      <c r="I46835" s="7"/>
      <c r="J46835" s="7"/>
      <c r="K46835" s="7"/>
      <c r="N46835" s="7"/>
    </row>
    <row r="46836" spans="4:14" s="1" customFormat="1">
      <c r="D46836" s="32"/>
      <c r="G46836" s="32"/>
      <c r="I46836" s="7"/>
      <c r="J46836" s="7"/>
      <c r="K46836" s="7"/>
      <c r="N46836" s="7"/>
    </row>
    <row r="46837" spans="4:14" s="1" customFormat="1">
      <c r="D46837" s="32"/>
      <c r="G46837" s="32"/>
      <c r="I46837" s="7"/>
      <c r="J46837" s="7"/>
      <c r="K46837" s="7"/>
      <c r="N46837" s="7"/>
    </row>
    <row r="46838" spans="4:14" s="1" customFormat="1">
      <c r="D46838" s="32"/>
      <c r="G46838" s="32"/>
      <c r="I46838" s="7"/>
      <c r="J46838" s="7"/>
      <c r="K46838" s="7"/>
      <c r="N46838" s="7"/>
    </row>
    <row r="46839" spans="4:14" s="1" customFormat="1">
      <c r="D46839" s="32"/>
      <c r="G46839" s="32"/>
      <c r="I46839" s="7"/>
      <c r="J46839" s="7"/>
      <c r="K46839" s="7"/>
      <c r="N46839" s="7"/>
    </row>
    <row r="46840" spans="4:14" s="1" customFormat="1">
      <c r="D46840" s="32"/>
      <c r="G46840" s="32"/>
      <c r="I46840" s="7"/>
      <c r="J46840" s="7"/>
      <c r="K46840" s="7"/>
      <c r="N46840" s="7"/>
    </row>
    <row r="46841" spans="4:14" s="1" customFormat="1">
      <c r="D46841" s="32"/>
      <c r="G46841" s="32"/>
      <c r="I46841" s="7"/>
      <c r="J46841" s="7"/>
      <c r="K46841" s="7"/>
      <c r="N46841" s="7"/>
    </row>
    <row r="46842" spans="4:14" s="1" customFormat="1">
      <c r="D46842" s="32"/>
      <c r="G46842" s="32"/>
      <c r="I46842" s="7"/>
      <c r="J46842" s="7"/>
      <c r="K46842" s="7"/>
      <c r="N46842" s="7"/>
    </row>
    <row r="46843" spans="4:14" s="1" customFormat="1">
      <c r="D46843" s="32"/>
      <c r="G46843" s="32"/>
      <c r="I46843" s="7"/>
      <c r="J46843" s="7"/>
      <c r="K46843" s="7"/>
      <c r="N46843" s="7"/>
    </row>
    <row r="46844" spans="4:14" s="1" customFormat="1">
      <c r="D46844" s="32"/>
      <c r="G46844" s="32"/>
      <c r="I46844" s="7"/>
      <c r="J46844" s="7"/>
      <c r="K46844" s="7"/>
      <c r="N46844" s="7"/>
    </row>
    <row r="46845" spans="4:14" s="1" customFormat="1">
      <c r="D46845" s="32"/>
      <c r="G46845" s="32"/>
      <c r="I46845" s="7"/>
      <c r="J46845" s="7"/>
      <c r="K46845" s="7"/>
      <c r="N46845" s="7"/>
    </row>
    <row r="46846" spans="4:14" s="1" customFormat="1">
      <c r="D46846" s="32"/>
      <c r="G46846" s="32"/>
      <c r="I46846" s="7"/>
      <c r="J46846" s="7"/>
      <c r="K46846" s="7"/>
      <c r="N46846" s="7"/>
    </row>
    <row r="46847" spans="4:14" s="1" customFormat="1">
      <c r="D46847" s="32"/>
      <c r="G46847" s="32"/>
      <c r="I46847" s="7"/>
      <c r="J46847" s="7"/>
      <c r="K46847" s="7"/>
      <c r="N46847" s="7"/>
    </row>
    <row r="46848" spans="4:14" s="1" customFormat="1">
      <c r="D46848" s="32"/>
      <c r="G46848" s="32"/>
      <c r="I46848" s="7"/>
      <c r="J46848" s="7"/>
      <c r="K46848" s="7"/>
      <c r="N46848" s="7"/>
    </row>
    <row r="46849" spans="4:14" s="1" customFormat="1">
      <c r="D46849" s="32"/>
      <c r="G46849" s="32"/>
      <c r="I46849" s="7"/>
      <c r="J46849" s="7"/>
      <c r="K46849" s="7"/>
      <c r="N46849" s="7"/>
    </row>
    <row r="46850" spans="4:14" s="1" customFormat="1">
      <c r="D46850" s="32"/>
      <c r="G46850" s="32"/>
      <c r="I46850" s="7"/>
      <c r="J46850" s="7"/>
      <c r="K46850" s="7"/>
      <c r="N46850" s="7"/>
    </row>
    <row r="46851" spans="4:14" s="1" customFormat="1">
      <c r="D46851" s="32"/>
      <c r="G46851" s="32"/>
      <c r="I46851" s="7"/>
      <c r="J46851" s="7"/>
      <c r="K46851" s="7"/>
      <c r="N46851" s="7"/>
    </row>
    <row r="46852" spans="4:14" s="1" customFormat="1">
      <c r="D46852" s="32"/>
      <c r="G46852" s="32"/>
      <c r="I46852" s="7"/>
      <c r="J46852" s="7"/>
      <c r="K46852" s="7"/>
      <c r="N46852" s="7"/>
    </row>
    <row r="46853" spans="4:14" s="1" customFormat="1">
      <c r="D46853" s="32"/>
      <c r="G46853" s="32"/>
      <c r="I46853" s="7"/>
      <c r="J46853" s="7"/>
      <c r="K46853" s="7"/>
      <c r="N46853" s="7"/>
    </row>
    <row r="46854" spans="4:14" s="1" customFormat="1">
      <c r="D46854" s="32"/>
      <c r="G46854" s="32"/>
      <c r="I46854" s="7"/>
      <c r="J46854" s="7"/>
      <c r="K46854" s="7"/>
      <c r="N46854" s="7"/>
    </row>
    <row r="46855" spans="4:14" s="1" customFormat="1">
      <c r="D46855" s="32"/>
      <c r="G46855" s="32"/>
      <c r="I46855" s="7"/>
      <c r="J46855" s="7"/>
      <c r="K46855" s="7"/>
      <c r="N46855" s="7"/>
    </row>
    <row r="46856" spans="4:14" s="1" customFormat="1">
      <c r="D46856" s="32"/>
      <c r="G46856" s="32"/>
      <c r="I46856" s="7"/>
      <c r="J46856" s="7"/>
      <c r="K46856" s="7"/>
      <c r="N46856" s="7"/>
    </row>
    <row r="46857" spans="4:14" s="1" customFormat="1">
      <c r="D46857" s="32"/>
      <c r="G46857" s="32"/>
      <c r="I46857" s="7"/>
      <c r="J46857" s="7"/>
      <c r="K46857" s="7"/>
      <c r="N46857" s="7"/>
    </row>
    <row r="46858" spans="4:14" s="1" customFormat="1">
      <c r="D46858" s="32"/>
      <c r="G46858" s="32"/>
      <c r="I46858" s="7"/>
      <c r="J46858" s="7"/>
      <c r="K46858" s="7"/>
      <c r="N46858" s="7"/>
    </row>
    <row r="46859" spans="4:14" s="1" customFormat="1">
      <c r="D46859" s="32"/>
      <c r="G46859" s="32"/>
      <c r="I46859" s="7"/>
      <c r="J46859" s="7"/>
      <c r="K46859" s="7"/>
      <c r="N46859" s="7"/>
    </row>
    <row r="46860" spans="4:14" s="1" customFormat="1">
      <c r="D46860" s="32"/>
      <c r="G46860" s="32"/>
      <c r="I46860" s="7"/>
      <c r="J46860" s="7"/>
      <c r="K46860" s="7"/>
      <c r="N46860" s="7"/>
    </row>
    <row r="46861" spans="4:14" s="1" customFormat="1">
      <c r="D46861" s="32"/>
      <c r="G46861" s="32"/>
      <c r="I46861" s="7"/>
      <c r="J46861" s="7"/>
      <c r="K46861" s="7"/>
      <c r="N46861" s="7"/>
    </row>
    <row r="46862" spans="4:14" s="1" customFormat="1">
      <c r="D46862" s="32"/>
      <c r="G46862" s="32"/>
      <c r="I46862" s="7"/>
      <c r="J46862" s="7"/>
      <c r="K46862" s="7"/>
      <c r="N46862" s="7"/>
    </row>
    <row r="46863" spans="4:14" s="1" customFormat="1">
      <c r="D46863" s="32"/>
      <c r="G46863" s="32"/>
      <c r="I46863" s="7"/>
      <c r="J46863" s="7"/>
      <c r="K46863" s="7"/>
      <c r="N46863" s="7"/>
    </row>
    <row r="46864" spans="4:14" s="1" customFormat="1">
      <c r="D46864" s="32"/>
      <c r="G46864" s="32"/>
      <c r="I46864" s="7"/>
      <c r="J46864" s="7"/>
      <c r="K46864" s="7"/>
      <c r="N46864" s="7"/>
    </row>
    <row r="46865" spans="4:14" s="1" customFormat="1">
      <c r="D46865" s="32"/>
      <c r="G46865" s="32"/>
      <c r="I46865" s="7"/>
      <c r="J46865" s="7"/>
      <c r="K46865" s="7"/>
      <c r="N46865" s="7"/>
    </row>
    <row r="46866" spans="4:14" s="1" customFormat="1">
      <c r="D46866" s="32"/>
      <c r="G46866" s="32"/>
      <c r="I46866" s="7"/>
      <c r="J46866" s="7"/>
      <c r="K46866" s="7"/>
      <c r="N46866" s="7"/>
    </row>
    <row r="46867" spans="4:14" s="1" customFormat="1">
      <c r="D46867" s="32"/>
      <c r="G46867" s="32"/>
      <c r="I46867" s="7"/>
      <c r="J46867" s="7"/>
      <c r="K46867" s="7"/>
      <c r="N46867" s="7"/>
    </row>
    <row r="46868" spans="4:14" s="1" customFormat="1">
      <c r="D46868" s="32"/>
      <c r="G46868" s="32"/>
      <c r="I46868" s="7"/>
      <c r="J46868" s="7"/>
      <c r="K46868" s="7"/>
      <c r="N46868" s="7"/>
    </row>
    <row r="46869" spans="4:14" s="1" customFormat="1">
      <c r="D46869" s="32"/>
      <c r="G46869" s="32"/>
      <c r="I46869" s="7"/>
      <c r="J46869" s="7"/>
      <c r="K46869" s="7"/>
      <c r="N46869" s="7"/>
    </row>
    <row r="46870" spans="4:14" s="1" customFormat="1">
      <c r="D46870" s="32"/>
      <c r="G46870" s="32"/>
      <c r="I46870" s="7"/>
      <c r="J46870" s="7"/>
      <c r="K46870" s="7"/>
      <c r="N46870" s="7"/>
    </row>
    <row r="46871" spans="4:14" s="1" customFormat="1">
      <c r="D46871" s="32"/>
      <c r="G46871" s="32"/>
      <c r="I46871" s="7"/>
      <c r="J46871" s="7"/>
      <c r="K46871" s="7"/>
      <c r="N46871" s="7"/>
    </row>
    <row r="46872" spans="4:14" s="1" customFormat="1">
      <c r="D46872" s="32"/>
      <c r="G46872" s="32"/>
      <c r="I46872" s="7"/>
      <c r="J46872" s="7"/>
      <c r="K46872" s="7"/>
      <c r="N46872" s="7"/>
    </row>
    <row r="46873" spans="4:14" s="1" customFormat="1">
      <c r="D46873" s="32"/>
      <c r="G46873" s="32"/>
      <c r="I46873" s="7"/>
      <c r="J46873" s="7"/>
      <c r="K46873" s="7"/>
      <c r="N46873" s="7"/>
    </row>
    <row r="46874" spans="4:14" s="1" customFormat="1">
      <c r="D46874" s="32"/>
      <c r="G46874" s="32"/>
      <c r="I46874" s="7"/>
      <c r="J46874" s="7"/>
      <c r="K46874" s="7"/>
      <c r="N46874" s="7"/>
    </row>
    <row r="46875" spans="4:14" s="1" customFormat="1">
      <c r="D46875" s="32"/>
      <c r="G46875" s="32"/>
      <c r="I46875" s="7"/>
      <c r="J46875" s="7"/>
      <c r="K46875" s="7"/>
      <c r="N46875" s="7"/>
    </row>
    <row r="46876" spans="4:14" s="1" customFormat="1">
      <c r="D46876" s="32"/>
      <c r="G46876" s="32"/>
      <c r="I46876" s="7"/>
      <c r="J46876" s="7"/>
      <c r="K46876" s="7"/>
      <c r="N46876" s="7"/>
    </row>
    <row r="46877" spans="4:14" s="1" customFormat="1">
      <c r="D46877" s="32"/>
      <c r="G46877" s="32"/>
      <c r="I46877" s="7"/>
      <c r="J46877" s="7"/>
      <c r="K46877" s="7"/>
      <c r="N46877" s="7"/>
    </row>
    <row r="46878" spans="4:14" s="1" customFormat="1">
      <c r="D46878" s="32"/>
      <c r="G46878" s="32"/>
      <c r="I46878" s="7"/>
      <c r="J46878" s="7"/>
      <c r="K46878" s="7"/>
      <c r="N46878" s="7"/>
    </row>
    <row r="46879" spans="4:14" s="1" customFormat="1">
      <c r="D46879" s="32"/>
      <c r="G46879" s="32"/>
      <c r="I46879" s="7"/>
      <c r="J46879" s="7"/>
      <c r="K46879" s="7"/>
      <c r="N46879" s="7"/>
    </row>
    <row r="46880" spans="4:14" s="1" customFormat="1">
      <c r="D46880" s="32"/>
      <c r="G46880" s="32"/>
      <c r="I46880" s="7"/>
      <c r="J46880" s="7"/>
      <c r="K46880" s="7"/>
      <c r="N46880" s="7"/>
    </row>
    <row r="46881" spans="4:14" s="1" customFormat="1">
      <c r="D46881" s="32"/>
      <c r="G46881" s="32"/>
      <c r="I46881" s="7"/>
      <c r="J46881" s="7"/>
      <c r="K46881" s="7"/>
      <c r="N46881" s="7"/>
    </row>
    <row r="46882" spans="4:14" s="1" customFormat="1">
      <c r="D46882" s="32"/>
      <c r="G46882" s="32"/>
      <c r="I46882" s="7"/>
      <c r="J46882" s="7"/>
      <c r="K46882" s="7"/>
      <c r="N46882" s="7"/>
    </row>
    <row r="46883" spans="4:14" s="1" customFormat="1">
      <c r="D46883" s="32"/>
      <c r="G46883" s="32"/>
      <c r="I46883" s="7"/>
      <c r="J46883" s="7"/>
      <c r="K46883" s="7"/>
      <c r="N46883" s="7"/>
    </row>
    <row r="46884" spans="4:14" s="1" customFormat="1">
      <c r="D46884" s="32"/>
      <c r="G46884" s="32"/>
      <c r="I46884" s="7"/>
      <c r="J46884" s="7"/>
      <c r="K46884" s="7"/>
      <c r="N46884" s="7"/>
    </row>
    <row r="46885" spans="4:14" s="1" customFormat="1">
      <c r="D46885" s="32"/>
      <c r="G46885" s="32"/>
      <c r="I46885" s="7"/>
      <c r="J46885" s="7"/>
      <c r="K46885" s="7"/>
      <c r="N46885" s="7"/>
    </row>
    <row r="46886" spans="4:14" s="1" customFormat="1">
      <c r="D46886" s="32"/>
      <c r="G46886" s="32"/>
      <c r="I46886" s="7"/>
      <c r="J46886" s="7"/>
      <c r="K46886" s="7"/>
      <c r="N46886" s="7"/>
    </row>
    <row r="46887" spans="4:14" s="1" customFormat="1">
      <c r="D46887" s="32"/>
      <c r="G46887" s="32"/>
      <c r="I46887" s="7"/>
      <c r="J46887" s="7"/>
      <c r="K46887" s="7"/>
      <c r="N46887" s="7"/>
    </row>
    <row r="46888" spans="4:14" s="1" customFormat="1">
      <c r="D46888" s="32"/>
      <c r="G46888" s="32"/>
      <c r="I46888" s="7"/>
      <c r="J46888" s="7"/>
      <c r="K46888" s="7"/>
      <c r="N46888" s="7"/>
    </row>
    <row r="46889" spans="4:14" s="1" customFormat="1">
      <c r="D46889" s="32"/>
      <c r="G46889" s="32"/>
      <c r="I46889" s="7"/>
      <c r="J46889" s="7"/>
      <c r="K46889" s="7"/>
      <c r="N46889" s="7"/>
    </row>
    <row r="46890" spans="4:14" s="1" customFormat="1">
      <c r="D46890" s="32"/>
      <c r="G46890" s="32"/>
      <c r="I46890" s="7"/>
      <c r="J46890" s="7"/>
      <c r="K46890" s="7"/>
      <c r="N46890" s="7"/>
    </row>
    <row r="46891" spans="4:14" s="1" customFormat="1">
      <c r="D46891" s="32"/>
      <c r="G46891" s="32"/>
      <c r="I46891" s="7"/>
      <c r="J46891" s="7"/>
      <c r="K46891" s="7"/>
      <c r="N46891" s="7"/>
    </row>
    <row r="46892" spans="4:14" s="1" customFormat="1">
      <c r="D46892" s="32"/>
      <c r="G46892" s="32"/>
      <c r="I46892" s="7"/>
      <c r="J46892" s="7"/>
      <c r="K46892" s="7"/>
      <c r="N46892" s="7"/>
    </row>
    <row r="46893" spans="4:14" s="1" customFormat="1">
      <c r="D46893" s="32"/>
      <c r="G46893" s="32"/>
      <c r="I46893" s="7"/>
      <c r="J46893" s="7"/>
      <c r="K46893" s="7"/>
      <c r="N46893" s="7"/>
    </row>
    <row r="46894" spans="4:14" s="1" customFormat="1">
      <c r="D46894" s="32"/>
      <c r="G46894" s="32"/>
      <c r="I46894" s="7"/>
      <c r="J46894" s="7"/>
      <c r="K46894" s="7"/>
      <c r="N46894" s="7"/>
    </row>
    <row r="46895" spans="4:14" s="1" customFormat="1">
      <c r="D46895" s="32"/>
      <c r="G46895" s="32"/>
      <c r="I46895" s="7"/>
      <c r="J46895" s="7"/>
      <c r="K46895" s="7"/>
      <c r="N46895" s="7"/>
    </row>
    <row r="46896" spans="4:14" s="1" customFormat="1">
      <c r="D46896" s="32"/>
      <c r="G46896" s="32"/>
      <c r="I46896" s="7"/>
      <c r="J46896" s="7"/>
      <c r="K46896" s="7"/>
      <c r="N46896" s="7"/>
    </row>
    <row r="46897" spans="4:14" s="1" customFormat="1">
      <c r="D46897" s="32"/>
      <c r="G46897" s="32"/>
      <c r="I46897" s="7"/>
      <c r="J46897" s="7"/>
      <c r="K46897" s="7"/>
      <c r="N46897" s="7"/>
    </row>
    <row r="46898" spans="4:14" s="1" customFormat="1">
      <c r="D46898" s="32"/>
      <c r="G46898" s="32"/>
      <c r="I46898" s="7"/>
      <c r="J46898" s="7"/>
      <c r="K46898" s="7"/>
      <c r="N46898" s="7"/>
    </row>
    <row r="46899" spans="4:14" s="1" customFormat="1">
      <c r="D46899" s="32"/>
      <c r="G46899" s="32"/>
      <c r="I46899" s="7"/>
      <c r="J46899" s="7"/>
      <c r="K46899" s="7"/>
      <c r="N46899" s="7"/>
    </row>
    <row r="46900" spans="4:14" s="1" customFormat="1">
      <c r="D46900" s="32"/>
      <c r="G46900" s="32"/>
      <c r="I46900" s="7"/>
      <c r="J46900" s="7"/>
      <c r="K46900" s="7"/>
      <c r="N46900" s="7"/>
    </row>
    <row r="46901" spans="4:14" s="1" customFormat="1">
      <c r="D46901" s="32"/>
      <c r="G46901" s="32"/>
      <c r="I46901" s="7"/>
      <c r="J46901" s="7"/>
      <c r="K46901" s="7"/>
      <c r="N46901" s="7"/>
    </row>
    <row r="46902" spans="4:14" s="1" customFormat="1">
      <c r="D46902" s="32"/>
      <c r="G46902" s="32"/>
      <c r="I46902" s="7"/>
      <c r="J46902" s="7"/>
      <c r="K46902" s="7"/>
      <c r="N46902" s="7"/>
    </row>
    <row r="46903" spans="4:14" s="1" customFormat="1">
      <c r="D46903" s="32"/>
      <c r="G46903" s="32"/>
      <c r="I46903" s="7"/>
      <c r="J46903" s="7"/>
      <c r="K46903" s="7"/>
      <c r="N46903" s="7"/>
    </row>
    <row r="46904" spans="4:14" s="1" customFormat="1">
      <c r="D46904" s="32"/>
      <c r="G46904" s="32"/>
      <c r="I46904" s="7"/>
      <c r="J46904" s="7"/>
      <c r="K46904" s="7"/>
      <c r="N46904" s="7"/>
    </row>
    <row r="46905" spans="4:14" s="1" customFormat="1">
      <c r="D46905" s="32"/>
      <c r="G46905" s="32"/>
      <c r="I46905" s="7"/>
      <c r="J46905" s="7"/>
      <c r="K46905" s="7"/>
      <c r="N46905" s="7"/>
    </row>
    <row r="46906" spans="4:14" s="1" customFormat="1">
      <c r="D46906" s="32"/>
      <c r="G46906" s="32"/>
      <c r="I46906" s="7"/>
      <c r="J46906" s="7"/>
      <c r="K46906" s="7"/>
      <c r="N46906" s="7"/>
    </row>
    <row r="46907" spans="4:14" s="1" customFormat="1">
      <c r="D46907" s="32"/>
      <c r="G46907" s="32"/>
      <c r="I46907" s="7"/>
      <c r="J46907" s="7"/>
      <c r="K46907" s="7"/>
      <c r="N46907" s="7"/>
    </row>
    <row r="46908" spans="4:14" s="1" customFormat="1">
      <c r="D46908" s="32"/>
      <c r="G46908" s="32"/>
      <c r="I46908" s="7"/>
      <c r="J46908" s="7"/>
      <c r="K46908" s="7"/>
      <c r="N46908" s="7"/>
    </row>
    <row r="46909" spans="4:14" s="1" customFormat="1">
      <c r="D46909" s="32"/>
      <c r="G46909" s="32"/>
      <c r="I46909" s="7"/>
      <c r="J46909" s="7"/>
      <c r="K46909" s="7"/>
      <c r="N46909" s="7"/>
    </row>
    <row r="46910" spans="4:14" s="1" customFormat="1">
      <c r="D46910" s="32"/>
      <c r="G46910" s="32"/>
      <c r="I46910" s="7"/>
      <c r="J46910" s="7"/>
      <c r="K46910" s="7"/>
      <c r="N46910" s="7"/>
    </row>
    <row r="46911" spans="4:14" s="1" customFormat="1">
      <c r="D46911" s="32"/>
      <c r="G46911" s="32"/>
      <c r="I46911" s="7"/>
      <c r="J46911" s="7"/>
      <c r="K46911" s="7"/>
      <c r="N46911" s="7"/>
    </row>
    <row r="46912" spans="4:14" s="1" customFormat="1">
      <c r="D46912" s="32"/>
      <c r="G46912" s="32"/>
      <c r="I46912" s="7"/>
      <c r="J46912" s="7"/>
      <c r="K46912" s="7"/>
      <c r="N46912" s="7"/>
    </row>
    <row r="46913" spans="4:14" s="1" customFormat="1">
      <c r="D46913" s="32"/>
      <c r="G46913" s="32"/>
      <c r="I46913" s="7"/>
      <c r="J46913" s="7"/>
      <c r="K46913" s="7"/>
      <c r="N46913" s="7"/>
    </row>
    <row r="46914" spans="4:14" s="1" customFormat="1">
      <c r="D46914" s="32"/>
      <c r="G46914" s="32"/>
      <c r="I46914" s="7"/>
      <c r="J46914" s="7"/>
      <c r="K46914" s="7"/>
      <c r="N46914" s="7"/>
    </row>
    <row r="46915" spans="4:14" s="1" customFormat="1">
      <c r="D46915" s="32"/>
      <c r="G46915" s="32"/>
      <c r="I46915" s="7"/>
      <c r="J46915" s="7"/>
      <c r="K46915" s="7"/>
      <c r="N46915" s="7"/>
    </row>
    <row r="46916" spans="4:14" s="1" customFormat="1">
      <c r="D46916" s="32"/>
      <c r="G46916" s="32"/>
      <c r="I46916" s="7"/>
      <c r="J46916" s="7"/>
      <c r="K46916" s="7"/>
      <c r="N46916" s="7"/>
    </row>
    <row r="46917" spans="4:14" s="1" customFormat="1">
      <c r="D46917" s="32"/>
      <c r="G46917" s="32"/>
      <c r="I46917" s="7"/>
      <c r="J46917" s="7"/>
      <c r="K46917" s="7"/>
      <c r="N46917" s="7"/>
    </row>
    <row r="46918" spans="4:14" s="1" customFormat="1">
      <c r="D46918" s="32"/>
      <c r="G46918" s="32"/>
      <c r="I46918" s="7"/>
      <c r="J46918" s="7"/>
      <c r="K46918" s="7"/>
      <c r="N46918" s="7"/>
    </row>
    <row r="46919" spans="4:14" s="1" customFormat="1">
      <c r="D46919" s="32"/>
      <c r="G46919" s="32"/>
      <c r="I46919" s="7"/>
      <c r="J46919" s="7"/>
      <c r="K46919" s="7"/>
      <c r="N46919" s="7"/>
    </row>
    <row r="46920" spans="4:14" s="1" customFormat="1">
      <c r="D46920" s="32"/>
      <c r="G46920" s="32"/>
      <c r="I46920" s="7"/>
      <c r="J46920" s="7"/>
      <c r="K46920" s="7"/>
      <c r="N46920" s="7"/>
    </row>
    <row r="46921" spans="4:14" s="1" customFormat="1">
      <c r="D46921" s="32"/>
      <c r="G46921" s="32"/>
      <c r="I46921" s="7"/>
      <c r="J46921" s="7"/>
      <c r="K46921" s="7"/>
      <c r="N46921" s="7"/>
    </row>
    <row r="46922" spans="4:14" s="1" customFormat="1">
      <c r="D46922" s="32"/>
      <c r="G46922" s="32"/>
      <c r="I46922" s="7"/>
      <c r="J46922" s="7"/>
      <c r="K46922" s="7"/>
      <c r="N46922" s="7"/>
    </row>
    <row r="46923" spans="4:14" s="1" customFormat="1">
      <c r="D46923" s="32"/>
      <c r="G46923" s="32"/>
      <c r="I46923" s="7"/>
      <c r="J46923" s="7"/>
      <c r="K46923" s="7"/>
      <c r="N46923" s="7"/>
    </row>
    <row r="46924" spans="4:14" s="1" customFormat="1">
      <c r="D46924" s="32"/>
      <c r="G46924" s="32"/>
      <c r="I46924" s="7"/>
      <c r="J46924" s="7"/>
      <c r="K46924" s="7"/>
      <c r="N46924" s="7"/>
    </row>
    <row r="46925" spans="4:14" s="1" customFormat="1">
      <c r="D46925" s="32"/>
      <c r="G46925" s="32"/>
      <c r="I46925" s="7"/>
      <c r="J46925" s="7"/>
      <c r="K46925" s="7"/>
      <c r="N46925" s="7"/>
    </row>
    <row r="46926" spans="4:14" s="1" customFormat="1">
      <c r="D46926" s="32"/>
      <c r="G46926" s="32"/>
      <c r="I46926" s="7"/>
      <c r="J46926" s="7"/>
      <c r="K46926" s="7"/>
      <c r="N46926" s="7"/>
    </row>
    <row r="46927" spans="4:14" s="1" customFormat="1">
      <c r="D46927" s="32"/>
      <c r="G46927" s="32"/>
      <c r="I46927" s="7"/>
      <c r="J46927" s="7"/>
      <c r="K46927" s="7"/>
      <c r="N46927" s="7"/>
    </row>
    <row r="46928" spans="4:14" s="1" customFormat="1">
      <c r="D46928" s="32"/>
      <c r="G46928" s="32"/>
      <c r="I46928" s="7"/>
      <c r="J46928" s="7"/>
      <c r="K46928" s="7"/>
      <c r="N46928" s="7"/>
    </row>
    <row r="46929" spans="4:14" s="1" customFormat="1">
      <c r="D46929" s="32"/>
      <c r="G46929" s="32"/>
      <c r="I46929" s="7"/>
      <c r="J46929" s="7"/>
      <c r="K46929" s="7"/>
      <c r="N46929" s="7"/>
    </row>
    <row r="46930" spans="4:14" s="1" customFormat="1">
      <c r="D46930" s="32"/>
      <c r="G46930" s="32"/>
      <c r="I46930" s="7"/>
      <c r="J46930" s="7"/>
      <c r="K46930" s="7"/>
      <c r="N46930" s="7"/>
    </row>
    <row r="46931" spans="4:14" s="1" customFormat="1">
      <c r="D46931" s="32"/>
      <c r="G46931" s="32"/>
      <c r="I46931" s="7"/>
      <c r="J46931" s="7"/>
      <c r="K46931" s="7"/>
      <c r="N46931" s="7"/>
    </row>
    <row r="46932" spans="4:14" s="1" customFormat="1">
      <c r="D46932" s="32"/>
      <c r="G46932" s="32"/>
      <c r="I46932" s="7"/>
      <c r="J46932" s="7"/>
      <c r="K46932" s="7"/>
      <c r="N46932" s="7"/>
    </row>
    <row r="46933" spans="4:14" s="1" customFormat="1">
      <c r="D46933" s="32"/>
      <c r="G46933" s="32"/>
      <c r="I46933" s="7"/>
      <c r="J46933" s="7"/>
      <c r="K46933" s="7"/>
      <c r="N46933" s="7"/>
    </row>
    <row r="46934" spans="4:14" s="1" customFormat="1">
      <c r="D46934" s="32"/>
      <c r="G46934" s="32"/>
      <c r="I46934" s="7"/>
      <c r="J46934" s="7"/>
      <c r="K46934" s="7"/>
      <c r="N46934" s="7"/>
    </row>
    <row r="46935" spans="4:14" s="1" customFormat="1">
      <c r="D46935" s="32"/>
      <c r="G46935" s="32"/>
      <c r="I46935" s="7"/>
      <c r="J46935" s="7"/>
      <c r="K46935" s="7"/>
      <c r="N46935" s="7"/>
    </row>
    <row r="46936" spans="4:14" s="1" customFormat="1">
      <c r="D46936" s="32"/>
      <c r="G46936" s="32"/>
      <c r="I46936" s="7"/>
      <c r="J46936" s="7"/>
      <c r="K46936" s="7"/>
      <c r="N46936" s="7"/>
    </row>
    <row r="46937" spans="4:14" s="1" customFormat="1">
      <c r="D46937" s="32"/>
      <c r="G46937" s="32"/>
      <c r="I46937" s="7"/>
      <c r="J46937" s="7"/>
      <c r="K46937" s="7"/>
      <c r="N46937" s="7"/>
    </row>
    <row r="46938" spans="4:14" s="1" customFormat="1">
      <c r="D46938" s="32"/>
      <c r="G46938" s="32"/>
      <c r="I46938" s="7"/>
      <c r="J46938" s="7"/>
      <c r="K46938" s="7"/>
      <c r="N46938" s="7"/>
    </row>
    <row r="46939" spans="4:14" s="1" customFormat="1">
      <c r="D46939" s="32"/>
      <c r="G46939" s="32"/>
      <c r="I46939" s="7"/>
      <c r="J46939" s="7"/>
      <c r="K46939" s="7"/>
      <c r="N46939" s="7"/>
    </row>
    <row r="46940" spans="4:14" s="1" customFormat="1">
      <c r="D46940" s="32"/>
      <c r="G46940" s="32"/>
      <c r="I46940" s="7"/>
      <c r="J46940" s="7"/>
      <c r="K46940" s="7"/>
      <c r="N46940" s="7"/>
    </row>
    <row r="46941" spans="4:14" s="1" customFormat="1">
      <c r="D46941" s="32"/>
      <c r="G46941" s="32"/>
      <c r="I46941" s="7"/>
      <c r="J46941" s="7"/>
      <c r="K46941" s="7"/>
      <c r="N46941" s="7"/>
    </row>
    <row r="46942" spans="4:14" s="1" customFormat="1">
      <c r="D46942" s="32"/>
      <c r="G46942" s="32"/>
      <c r="I46942" s="7"/>
      <c r="J46942" s="7"/>
      <c r="K46942" s="7"/>
      <c r="N46942" s="7"/>
    </row>
    <row r="46943" spans="4:14" s="1" customFormat="1">
      <c r="D46943" s="32"/>
      <c r="G46943" s="32"/>
      <c r="I46943" s="7"/>
      <c r="J46943" s="7"/>
      <c r="K46943" s="7"/>
      <c r="N46943" s="7"/>
    </row>
    <row r="46944" spans="4:14" s="1" customFormat="1">
      <c r="D46944" s="32"/>
      <c r="G46944" s="32"/>
      <c r="I46944" s="7"/>
      <c r="J46944" s="7"/>
      <c r="K46944" s="7"/>
      <c r="N46944" s="7"/>
    </row>
    <row r="46945" spans="4:14" s="1" customFormat="1">
      <c r="D46945" s="32"/>
      <c r="G46945" s="32"/>
      <c r="I46945" s="7"/>
      <c r="J46945" s="7"/>
      <c r="K46945" s="7"/>
      <c r="N46945" s="7"/>
    </row>
    <row r="46946" spans="4:14" s="1" customFormat="1">
      <c r="D46946" s="32"/>
      <c r="G46946" s="32"/>
      <c r="I46946" s="7"/>
      <c r="J46946" s="7"/>
      <c r="K46946" s="7"/>
      <c r="N46946" s="7"/>
    </row>
    <row r="46947" spans="4:14" s="1" customFormat="1">
      <c r="D46947" s="32"/>
      <c r="G46947" s="32"/>
      <c r="I46947" s="7"/>
      <c r="J46947" s="7"/>
      <c r="K46947" s="7"/>
      <c r="N46947" s="7"/>
    </row>
    <row r="46948" spans="4:14" s="1" customFormat="1">
      <c r="D46948" s="32"/>
      <c r="G46948" s="32"/>
      <c r="I46948" s="7"/>
      <c r="J46948" s="7"/>
      <c r="K46948" s="7"/>
      <c r="N46948" s="7"/>
    </row>
    <row r="46949" spans="4:14" s="1" customFormat="1">
      <c r="D46949" s="32"/>
      <c r="G46949" s="32"/>
      <c r="I46949" s="7"/>
      <c r="J46949" s="7"/>
      <c r="K46949" s="7"/>
      <c r="N46949" s="7"/>
    </row>
    <row r="46950" spans="4:14" s="1" customFormat="1">
      <c r="D46950" s="32"/>
      <c r="G46950" s="32"/>
      <c r="I46950" s="7"/>
      <c r="J46950" s="7"/>
      <c r="K46950" s="7"/>
      <c r="N46950" s="7"/>
    </row>
    <row r="46951" spans="4:14" s="1" customFormat="1">
      <c r="D46951" s="32"/>
      <c r="G46951" s="32"/>
      <c r="I46951" s="7"/>
      <c r="J46951" s="7"/>
      <c r="K46951" s="7"/>
      <c r="N46951" s="7"/>
    </row>
    <row r="46952" spans="4:14" s="1" customFormat="1">
      <c r="D46952" s="32"/>
      <c r="G46952" s="32"/>
      <c r="I46952" s="7"/>
      <c r="J46952" s="7"/>
      <c r="K46952" s="7"/>
      <c r="N46952" s="7"/>
    </row>
    <row r="46953" spans="4:14" s="1" customFormat="1">
      <c r="D46953" s="32"/>
      <c r="G46953" s="32"/>
      <c r="I46953" s="7"/>
      <c r="J46953" s="7"/>
      <c r="K46953" s="7"/>
      <c r="N46953" s="7"/>
    </row>
    <row r="46954" spans="4:14" s="1" customFormat="1">
      <c r="D46954" s="32"/>
      <c r="G46954" s="32"/>
      <c r="I46954" s="7"/>
      <c r="J46954" s="7"/>
      <c r="K46954" s="7"/>
      <c r="N46954" s="7"/>
    </row>
    <row r="46955" spans="4:14" s="1" customFormat="1">
      <c r="D46955" s="32"/>
      <c r="G46955" s="32"/>
      <c r="I46955" s="7"/>
      <c r="J46955" s="7"/>
      <c r="K46955" s="7"/>
      <c r="N46955" s="7"/>
    </row>
    <row r="46956" spans="4:14" s="1" customFormat="1">
      <c r="D46956" s="32"/>
      <c r="G46956" s="32"/>
      <c r="I46956" s="7"/>
      <c r="J46956" s="7"/>
      <c r="K46956" s="7"/>
      <c r="N46956" s="7"/>
    </row>
    <row r="46957" spans="4:14" s="1" customFormat="1">
      <c r="D46957" s="32"/>
      <c r="G46957" s="32"/>
      <c r="I46957" s="7"/>
      <c r="J46957" s="7"/>
      <c r="K46957" s="7"/>
      <c r="N46957" s="7"/>
    </row>
    <row r="46958" spans="4:14" s="1" customFormat="1">
      <c r="D46958" s="32"/>
      <c r="G46958" s="32"/>
      <c r="I46958" s="7"/>
      <c r="J46958" s="7"/>
      <c r="K46958" s="7"/>
      <c r="N46958" s="7"/>
    </row>
    <row r="46959" spans="4:14" s="1" customFormat="1">
      <c r="D46959" s="32"/>
      <c r="G46959" s="32"/>
      <c r="I46959" s="7"/>
      <c r="J46959" s="7"/>
      <c r="K46959" s="7"/>
      <c r="N46959" s="7"/>
    </row>
    <row r="46960" spans="4:14" s="1" customFormat="1">
      <c r="D46960" s="32"/>
      <c r="G46960" s="32"/>
      <c r="I46960" s="7"/>
      <c r="J46960" s="7"/>
      <c r="K46960" s="7"/>
      <c r="N46960" s="7"/>
    </row>
    <row r="46961" spans="4:14" s="1" customFormat="1">
      <c r="D46961" s="32"/>
      <c r="G46961" s="32"/>
      <c r="I46961" s="7"/>
      <c r="J46961" s="7"/>
      <c r="K46961" s="7"/>
      <c r="N46961" s="7"/>
    </row>
    <row r="46962" spans="4:14" s="1" customFormat="1">
      <c r="D46962" s="32"/>
      <c r="G46962" s="32"/>
      <c r="I46962" s="7"/>
      <c r="J46962" s="7"/>
      <c r="K46962" s="7"/>
      <c r="N46962" s="7"/>
    </row>
    <row r="46963" spans="4:14" s="1" customFormat="1">
      <c r="D46963" s="32"/>
      <c r="G46963" s="32"/>
      <c r="I46963" s="7"/>
      <c r="J46963" s="7"/>
      <c r="K46963" s="7"/>
      <c r="N46963" s="7"/>
    </row>
    <row r="46964" spans="4:14" s="1" customFormat="1">
      <c r="D46964" s="32"/>
      <c r="G46964" s="32"/>
      <c r="I46964" s="7"/>
      <c r="J46964" s="7"/>
      <c r="K46964" s="7"/>
      <c r="N46964" s="7"/>
    </row>
    <row r="46965" spans="4:14" s="1" customFormat="1">
      <c r="D46965" s="32"/>
      <c r="G46965" s="32"/>
      <c r="I46965" s="7"/>
      <c r="J46965" s="7"/>
      <c r="K46965" s="7"/>
      <c r="N46965" s="7"/>
    </row>
    <row r="46966" spans="4:14" s="1" customFormat="1">
      <c r="D46966" s="32"/>
      <c r="G46966" s="32"/>
      <c r="I46966" s="7"/>
      <c r="J46966" s="7"/>
      <c r="K46966" s="7"/>
      <c r="N46966" s="7"/>
    </row>
    <row r="46967" spans="4:14" s="1" customFormat="1">
      <c r="D46967" s="32"/>
      <c r="G46967" s="32"/>
      <c r="I46967" s="7"/>
      <c r="J46967" s="7"/>
      <c r="K46967" s="7"/>
      <c r="N46967" s="7"/>
    </row>
    <row r="46968" spans="4:14" s="1" customFormat="1">
      <c r="D46968" s="32"/>
      <c r="G46968" s="32"/>
      <c r="I46968" s="7"/>
      <c r="J46968" s="7"/>
      <c r="K46968" s="7"/>
      <c r="N46968" s="7"/>
    </row>
    <row r="46969" spans="4:14" s="1" customFormat="1">
      <c r="D46969" s="32"/>
      <c r="G46969" s="32"/>
      <c r="I46969" s="7"/>
      <c r="J46969" s="7"/>
      <c r="K46969" s="7"/>
      <c r="N46969" s="7"/>
    </row>
    <row r="46970" spans="4:14" s="1" customFormat="1">
      <c r="D46970" s="32"/>
      <c r="G46970" s="32"/>
      <c r="I46970" s="7"/>
      <c r="J46970" s="7"/>
      <c r="K46970" s="7"/>
      <c r="N46970" s="7"/>
    </row>
    <row r="46971" spans="4:14" s="1" customFormat="1">
      <c r="D46971" s="32"/>
      <c r="G46971" s="32"/>
      <c r="I46971" s="7"/>
      <c r="J46971" s="7"/>
      <c r="K46971" s="7"/>
      <c r="N46971" s="7"/>
    </row>
    <row r="46972" spans="4:14" s="1" customFormat="1">
      <c r="D46972" s="32"/>
      <c r="G46972" s="32"/>
      <c r="I46972" s="7"/>
      <c r="J46972" s="7"/>
      <c r="K46972" s="7"/>
      <c r="N46972" s="7"/>
    </row>
    <row r="46973" spans="4:14" s="1" customFormat="1">
      <c r="D46973" s="32"/>
      <c r="G46973" s="32"/>
      <c r="I46973" s="7"/>
      <c r="J46973" s="7"/>
      <c r="K46973" s="7"/>
      <c r="N46973" s="7"/>
    </row>
    <row r="46974" spans="4:14" s="1" customFormat="1">
      <c r="D46974" s="32"/>
      <c r="G46974" s="32"/>
      <c r="I46974" s="7"/>
      <c r="J46974" s="7"/>
      <c r="K46974" s="7"/>
      <c r="N46974" s="7"/>
    </row>
    <row r="46975" spans="4:14" s="1" customFormat="1">
      <c r="D46975" s="32"/>
      <c r="G46975" s="32"/>
      <c r="I46975" s="7"/>
      <c r="J46975" s="7"/>
      <c r="K46975" s="7"/>
      <c r="N46975" s="7"/>
    </row>
    <row r="46976" spans="4:14" s="1" customFormat="1">
      <c r="D46976" s="32"/>
      <c r="G46976" s="32"/>
      <c r="I46976" s="7"/>
      <c r="J46976" s="7"/>
      <c r="K46976" s="7"/>
      <c r="N46976" s="7"/>
    </row>
    <row r="46977" spans="4:14" s="1" customFormat="1">
      <c r="D46977" s="32"/>
      <c r="G46977" s="32"/>
      <c r="I46977" s="7"/>
      <c r="J46977" s="7"/>
      <c r="K46977" s="7"/>
      <c r="N46977" s="7"/>
    </row>
    <row r="46978" spans="4:14" s="1" customFormat="1">
      <c r="D46978" s="32"/>
      <c r="G46978" s="32"/>
      <c r="I46978" s="7"/>
      <c r="J46978" s="7"/>
      <c r="K46978" s="7"/>
      <c r="N46978" s="7"/>
    </row>
    <row r="46979" spans="4:14" s="1" customFormat="1">
      <c r="D46979" s="32"/>
      <c r="G46979" s="32"/>
      <c r="I46979" s="7"/>
      <c r="J46979" s="7"/>
      <c r="K46979" s="7"/>
      <c r="N46979" s="7"/>
    </row>
    <row r="46980" spans="4:14" s="1" customFormat="1">
      <c r="D46980" s="32"/>
      <c r="G46980" s="32"/>
      <c r="I46980" s="7"/>
      <c r="J46980" s="7"/>
      <c r="K46980" s="7"/>
      <c r="N46980" s="7"/>
    </row>
    <row r="46981" spans="4:14" s="1" customFormat="1">
      <c r="D46981" s="32"/>
      <c r="G46981" s="32"/>
      <c r="I46981" s="7"/>
      <c r="J46981" s="7"/>
      <c r="K46981" s="7"/>
      <c r="N46981" s="7"/>
    </row>
    <row r="46982" spans="4:14" s="1" customFormat="1">
      <c r="D46982" s="32"/>
      <c r="G46982" s="32"/>
      <c r="I46982" s="7"/>
      <c r="J46982" s="7"/>
      <c r="K46982" s="7"/>
      <c r="N46982" s="7"/>
    </row>
    <row r="46983" spans="4:14" s="1" customFormat="1">
      <c r="D46983" s="32"/>
      <c r="G46983" s="32"/>
      <c r="I46983" s="7"/>
      <c r="J46983" s="7"/>
      <c r="K46983" s="7"/>
      <c r="N46983" s="7"/>
    </row>
    <row r="46984" spans="4:14" s="1" customFormat="1">
      <c r="D46984" s="32"/>
      <c r="G46984" s="32"/>
      <c r="I46984" s="7"/>
      <c r="J46984" s="7"/>
      <c r="K46984" s="7"/>
      <c r="N46984" s="7"/>
    </row>
    <row r="46985" spans="4:14" s="1" customFormat="1">
      <c r="D46985" s="32"/>
      <c r="G46985" s="32"/>
      <c r="I46985" s="7"/>
      <c r="J46985" s="7"/>
      <c r="K46985" s="7"/>
      <c r="N46985" s="7"/>
    </row>
    <row r="46986" spans="4:14" s="1" customFormat="1">
      <c r="D46986" s="32"/>
      <c r="G46986" s="32"/>
      <c r="I46986" s="7"/>
      <c r="J46986" s="7"/>
      <c r="K46986" s="7"/>
      <c r="N46986" s="7"/>
    </row>
    <row r="46987" spans="4:14" s="1" customFormat="1">
      <c r="D46987" s="32"/>
      <c r="G46987" s="32"/>
      <c r="I46987" s="7"/>
      <c r="J46987" s="7"/>
      <c r="K46987" s="7"/>
      <c r="N46987" s="7"/>
    </row>
    <row r="46988" spans="4:14" s="1" customFormat="1">
      <c r="D46988" s="32"/>
      <c r="G46988" s="32"/>
      <c r="I46988" s="7"/>
      <c r="J46988" s="7"/>
      <c r="K46988" s="7"/>
      <c r="N46988" s="7"/>
    </row>
    <row r="46989" spans="4:14" s="1" customFormat="1">
      <c r="D46989" s="32"/>
      <c r="G46989" s="32"/>
      <c r="I46989" s="7"/>
      <c r="J46989" s="7"/>
      <c r="K46989" s="7"/>
      <c r="N46989" s="7"/>
    </row>
    <row r="46990" spans="4:14" s="1" customFormat="1">
      <c r="D46990" s="32"/>
      <c r="G46990" s="32"/>
      <c r="I46990" s="7"/>
      <c r="J46990" s="7"/>
      <c r="K46990" s="7"/>
      <c r="N46990" s="7"/>
    </row>
    <row r="46991" spans="4:14" s="1" customFormat="1">
      <c r="D46991" s="32"/>
      <c r="G46991" s="32"/>
      <c r="I46991" s="7"/>
      <c r="J46991" s="7"/>
      <c r="K46991" s="7"/>
      <c r="N46991" s="7"/>
    </row>
    <row r="46992" spans="4:14" s="1" customFormat="1">
      <c r="D46992" s="32"/>
      <c r="G46992" s="32"/>
      <c r="I46992" s="7"/>
      <c r="J46992" s="7"/>
      <c r="K46992" s="7"/>
      <c r="N46992" s="7"/>
    </row>
    <row r="46993" spans="4:14" s="1" customFormat="1">
      <c r="D46993" s="32"/>
      <c r="G46993" s="32"/>
      <c r="I46993" s="7"/>
      <c r="J46993" s="7"/>
      <c r="K46993" s="7"/>
      <c r="N46993" s="7"/>
    </row>
    <row r="46994" spans="4:14" s="1" customFormat="1">
      <c r="D46994" s="32"/>
      <c r="G46994" s="32"/>
      <c r="I46994" s="7"/>
      <c r="J46994" s="7"/>
      <c r="K46994" s="7"/>
      <c r="N46994" s="7"/>
    </row>
    <row r="46995" spans="4:14" s="1" customFormat="1">
      <c r="D46995" s="32"/>
      <c r="G46995" s="32"/>
      <c r="I46995" s="7"/>
      <c r="J46995" s="7"/>
      <c r="K46995" s="7"/>
      <c r="N46995" s="7"/>
    </row>
    <row r="46996" spans="4:14" s="1" customFormat="1">
      <c r="D46996" s="32"/>
      <c r="G46996" s="32"/>
      <c r="I46996" s="7"/>
      <c r="J46996" s="7"/>
      <c r="K46996" s="7"/>
      <c r="N46996" s="7"/>
    </row>
    <row r="46997" spans="4:14" s="1" customFormat="1">
      <c r="D46997" s="32"/>
      <c r="G46997" s="32"/>
      <c r="I46997" s="7"/>
      <c r="J46997" s="7"/>
      <c r="K46997" s="7"/>
      <c r="N46997" s="7"/>
    </row>
    <row r="46998" spans="4:14" s="1" customFormat="1">
      <c r="D46998" s="32"/>
      <c r="G46998" s="32"/>
      <c r="I46998" s="7"/>
      <c r="J46998" s="7"/>
      <c r="K46998" s="7"/>
      <c r="N46998" s="7"/>
    </row>
    <row r="46999" spans="4:14" s="1" customFormat="1">
      <c r="D46999" s="32"/>
      <c r="G46999" s="32"/>
      <c r="I46999" s="7"/>
      <c r="J46999" s="7"/>
      <c r="K46999" s="7"/>
      <c r="N46999" s="7"/>
    </row>
    <row r="47000" spans="4:14" s="1" customFormat="1">
      <c r="D47000" s="32"/>
      <c r="G47000" s="32"/>
      <c r="I47000" s="7"/>
      <c r="J47000" s="7"/>
      <c r="K47000" s="7"/>
      <c r="N47000" s="7"/>
    </row>
    <row r="47001" spans="4:14" s="1" customFormat="1">
      <c r="D47001" s="32"/>
      <c r="G47001" s="32"/>
      <c r="I47001" s="7"/>
      <c r="J47001" s="7"/>
      <c r="K47001" s="7"/>
      <c r="N47001" s="7"/>
    </row>
    <row r="47002" spans="4:14" s="1" customFormat="1">
      <c r="D47002" s="32"/>
      <c r="G47002" s="32"/>
      <c r="I47002" s="7"/>
      <c r="J47002" s="7"/>
      <c r="K47002" s="7"/>
      <c r="N47002" s="7"/>
    </row>
    <row r="47003" spans="4:14" s="1" customFormat="1">
      <c r="D47003" s="32"/>
      <c r="G47003" s="32"/>
      <c r="I47003" s="7"/>
      <c r="J47003" s="7"/>
      <c r="K47003" s="7"/>
      <c r="N47003" s="7"/>
    </row>
    <row r="47004" spans="4:14" s="1" customFormat="1">
      <c r="D47004" s="32"/>
      <c r="G47004" s="32"/>
      <c r="I47004" s="7"/>
      <c r="J47004" s="7"/>
      <c r="K47004" s="7"/>
      <c r="N47004" s="7"/>
    </row>
    <row r="47005" spans="4:14" s="1" customFormat="1">
      <c r="D47005" s="32"/>
      <c r="G47005" s="32"/>
      <c r="I47005" s="7"/>
      <c r="J47005" s="7"/>
      <c r="K47005" s="7"/>
      <c r="N47005" s="7"/>
    </row>
    <row r="47006" spans="4:14" s="1" customFormat="1">
      <c r="D47006" s="32"/>
      <c r="G47006" s="32"/>
      <c r="I47006" s="7"/>
      <c r="J47006" s="7"/>
      <c r="K47006" s="7"/>
      <c r="N47006" s="7"/>
    </row>
    <row r="47007" spans="4:14" s="1" customFormat="1">
      <c r="D47007" s="32"/>
      <c r="G47007" s="32"/>
      <c r="I47007" s="7"/>
      <c r="J47007" s="7"/>
      <c r="K47007" s="7"/>
      <c r="N47007" s="7"/>
    </row>
    <row r="47008" spans="4:14" s="1" customFormat="1">
      <c r="D47008" s="32"/>
      <c r="G47008" s="32"/>
      <c r="I47008" s="7"/>
      <c r="J47008" s="7"/>
      <c r="K47008" s="7"/>
      <c r="N47008" s="7"/>
    </row>
    <row r="47009" spans="4:14" s="1" customFormat="1">
      <c r="D47009" s="32"/>
      <c r="G47009" s="32"/>
      <c r="I47009" s="7"/>
      <c r="J47009" s="7"/>
      <c r="K47009" s="7"/>
      <c r="N47009" s="7"/>
    </row>
    <row r="47010" spans="4:14" s="1" customFormat="1">
      <c r="D47010" s="32"/>
      <c r="G47010" s="32"/>
      <c r="I47010" s="7"/>
      <c r="J47010" s="7"/>
      <c r="K47010" s="7"/>
      <c r="N47010" s="7"/>
    </row>
    <row r="47011" spans="4:14" s="1" customFormat="1">
      <c r="D47011" s="32"/>
      <c r="G47011" s="32"/>
      <c r="I47011" s="7"/>
      <c r="J47011" s="7"/>
      <c r="K47011" s="7"/>
      <c r="N47011" s="7"/>
    </row>
    <row r="47012" spans="4:14" s="1" customFormat="1">
      <c r="D47012" s="32"/>
      <c r="G47012" s="32"/>
      <c r="I47012" s="7"/>
      <c r="J47012" s="7"/>
      <c r="K47012" s="7"/>
      <c r="N47012" s="7"/>
    </row>
    <row r="47013" spans="4:14" s="1" customFormat="1">
      <c r="D47013" s="32"/>
      <c r="G47013" s="32"/>
      <c r="I47013" s="7"/>
      <c r="J47013" s="7"/>
      <c r="K47013" s="7"/>
      <c r="N47013" s="7"/>
    </row>
    <row r="47014" spans="4:14" s="1" customFormat="1">
      <c r="D47014" s="32"/>
      <c r="G47014" s="32"/>
      <c r="I47014" s="7"/>
      <c r="J47014" s="7"/>
      <c r="K47014" s="7"/>
      <c r="N47014" s="7"/>
    </row>
    <row r="47015" spans="4:14" s="1" customFormat="1">
      <c r="D47015" s="32"/>
      <c r="G47015" s="32"/>
      <c r="I47015" s="7"/>
      <c r="J47015" s="7"/>
      <c r="K47015" s="7"/>
      <c r="N47015" s="7"/>
    </row>
    <row r="47016" spans="4:14" s="1" customFormat="1">
      <c r="D47016" s="32"/>
      <c r="G47016" s="32"/>
      <c r="I47016" s="7"/>
      <c r="J47016" s="7"/>
      <c r="K47016" s="7"/>
      <c r="N47016" s="7"/>
    </row>
    <row r="47017" spans="4:14" s="1" customFormat="1">
      <c r="D47017" s="32"/>
      <c r="G47017" s="32"/>
      <c r="I47017" s="7"/>
      <c r="J47017" s="7"/>
      <c r="K47017" s="7"/>
      <c r="N47017" s="7"/>
    </row>
    <row r="47018" spans="4:14" s="1" customFormat="1">
      <c r="D47018" s="32"/>
      <c r="G47018" s="32"/>
      <c r="I47018" s="7"/>
      <c r="J47018" s="7"/>
      <c r="K47018" s="7"/>
      <c r="N47018" s="7"/>
    </row>
    <row r="47019" spans="4:14" s="1" customFormat="1">
      <c r="D47019" s="32"/>
      <c r="G47019" s="32"/>
      <c r="I47019" s="7"/>
      <c r="J47019" s="7"/>
      <c r="K47019" s="7"/>
      <c r="N47019" s="7"/>
    </row>
    <row r="47020" spans="4:14" s="1" customFormat="1">
      <c r="D47020" s="32"/>
      <c r="G47020" s="32"/>
      <c r="I47020" s="7"/>
      <c r="J47020" s="7"/>
      <c r="K47020" s="7"/>
      <c r="N47020" s="7"/>
    </row>
    <row r="47021" spans="4:14" s="1" customFormat="1">
      <c r="D47021" s="32"/>
      <c r="G47021" s="32"/>
      <c r="I47021" s="7"/>
      <c r="J47021" s="7"/>
      <c r="K47021" s="7"/>
      <c r="N47021" s="7"/>
    </row>
    <row r="47022" spans="4:14" s="1" customFormat="1">
      <c r="D47022" s="32"/>
      <c r="G47022" s="32"/>
      <c r="I47022" s="7"/>
      <c r="J47022" s="7"/>
      <c r="K47022" s="7"/>
      <c r="N47022" s="7"/>
    </row>
    <row r="47023" spans="4:14" s="1" customFormat="1">
      <c r="D47023" s="32"/>
      <c r="G47023" s="32"/>
      <c r="I47023" s="7"/>
      <c r="J47023" s="7"/>
      <c r="K47023" s="7"/>
      <c r="N47023" s="7"/>
    </row>
    <row r="47024" spans="4:14" s="1" customFormat="1">
      <c r="D47024" s="32"/>
      <c r="G47024" s="32"/>
      <c r="I47024" s="7"/>
      <c r="J47024" s="7"/>
      <c r="K47024" s="7"/>
      <c r="N47024" s="7"/>
    </row>
    <row r="47025" spans="4:14" s="1" customFormat="1">
      <c r="D47025" s="32"/>
      <c r="G47025" s="32"/>
      <c r="I47025" s="7"/>
      <c r="J47025" s="7"/>
      <c r="K47025" s="7"/>
      <c r="N47025" s="7"/>
    </row>
    <row r="47026" spans="4:14" s="1" customFormat="1">
      <c r="D47026" s="32"/>
      <c r="G47026" s="32"/>
      <c r="I47026" s="7"/>
      <c r="J47026" s="7"/>
      <c r="K47026" s="7"/>
      <c r="N47026" s="7"/>
    </row>
    <row r="47027" spans="4:14" s="1" customFormat="1">
      <c r="D47027" s="32"/>
      <c r="G47027" s="32"/>
      <c r="I47027" s="7"/>
      <c r="J47027" s="7"/>
      <c r="K47027" s="7"/>
      <c r="N47027" s="7"/>
    </row>
    <row r="47028" spans="4:14" s="1" customFormat="1">
      <c r="D47028" s="32"/>
      <c r="G47028" s="32"/>
      <c r="I47028" s="7"/>
      <c r="J47028" s="7"/>
      <c r="K47028" s="7"/>
      <c r="N47028" s="7"/>
    </row>
    <row r="47029" spans="4:14" s="1" customFormat="1">
      <c r="D47029" s="32"/>
      <c r="G47029" s="32"/>
      <c r="I47029" s="7"/>
      <c r="J47029" s="7"/>
      <c r="K47029" s="7"/>
      <c r="N47029" s="7"/>
    </row>
    <row r="47030" spans="4:14" s="1" customFormat="1">
      <c r="D47030" s="32"/>
      <c r="G47030" s="32"/>
      <c r="I47030" s="7"/>
      <c r="J47030" s="7"/>
      <c r="K47030" s="7"/>
      <c r="N47030" s="7"/>
    </row>
    <row r="47031" spans="4:14" s="1" customFormat="1">
      <c r="D47031" s="32"/>
      <c r="G47031" s="32"/>
      <c r="I47031" s="7"/>
      <c r="J47031" s="7"/>
      <c r="K47031" s="7"/>
      <c r="N47031" s="7"/>
    </row>
    <row r="47032" spans="4:14" s="1" customFormat="1">
      <c r="D47032" s="32"/>
      <c r="G47032" s="32"/>
      <c r="I47032" s="7"/>
      <c r="J47032" s="7"/>
      <c r="K47032" s="7"/>
      <c r="N47032" s="7"/>
    </row>
    <row r="47033" spans="4:14" s="1" customFormat="1">
      <c r="D47033" s="32"/>
      <c r="G47033" s="32"/>
      <c r="I47033" s="7"/>
      <c r="J47033" s="7"/>
      <c r="K47033" s="7"/>
      <c r="N47033" s="7"/>
    </row>
    <row r="47034" spans="4:14" s="1" customFormat="1">
      <c r="D47034" s="32"/>
      <c r="G47034" s="32"/>
      <c r="I47034" s="7"/>
      <c r="J47034" s="7"/>
      <c r="K47034" s="7"/>
      <c r="N47034" s="7"/>
    </row>
    <row r="47035" spans="4:14" s="1" customFormat="1">
      <c r="D47035" s="32"/>
      <c r="G47035" s="32"/>
      <c r="I47035" s="7"/>
      <c r="J47035" s="7"/>
      <c r="K47035" s="7"/>
      <c r="N47035" s="7"/>
    </row>
    <row r="47036" spans="4:14" s="1" customFormat="1">
      <c r="D47036" s="32"/>
      <c r="G47036" s="32"/>
      <c r="I47036" s="7"/>
      <c r="J47036" s="7"/>
      <c r="K47036" s="7"/>
      <c r="N47036" s="7"/>
    </row>
    <row r="47037" spans="4:14" s="1" customFormat="1">
      <c r="D47037" s="32"/>
      <c r="G47037" s="32"/>
      <c r="I47037" s="7"/>
      <c r="J47037" s="7"/>
      <c r="K47037" s="7"/>
      <c r="N47037" s="7"/>
    </row>
    <row r="47038" spans="4:14" s="1" customFormat="1">
      <c r="D47038" s="32"/>
      <c r="G47038" s="32"/>
      <c r="I47038" s="7"/>
      <c r="J47038" s="7"/>
      <c r="K47038" s="7"/>
      <c r="N47038" s="7"/>
    </row>
    <row r="47039" spans="4:14" s="1" customFormat="1">
      <c r="D47039" s="32"/>
      <c r="G47039" s="32"/>
      <c r="I47039" s="7"/>
      <c r="J47039" s="7"/>
      <c r="K47039" s="7"/>
      <c r="N47039" s="7"/>
    </row>
    <row r="47040" spans="4:14" s="1" customFormat="1">
      <c r="D47040" s="32"/>
      <c r="G47040" s="32"/>
      <c r="I47040" s="7"/>
      <c r="J47040" s="7"/>
      <c r="K47040" s="7"/>
      <c r="N47040" s="7"/>
    </row>
    <row r="47041" spans="4:14" s="1" customFormat="1">
      <c r="D47041" s="32"/>
      <c r="G47041" s="32"/>
      <c r="I47041" s="7"/>
      <c r="J47041" s="7"/>
      <c r="K47041" s="7"/>
      <c r="N47041" s="7"/>
    </row>
    <row r="47042" spans="4:14" s="1" customFormat="1">
      <c r="D47042" s="32"/>
      <c r="G47042" s="32"/>
      <c r="I47042" s="7"/>
      <c r="J47042" s="7"/>
      <c r="K47042" s="7"/>
      <c r="N47042" s="7"/>
    </row>
    <row r="47043" spans="4:14" s="1" customFormat="1">
      <c r="D47043" s="32"/>
      <c r="G47043" s="32"/>
      <c r="I47043" s="7"/>
      <c r="J47043" s="7"/>
      <c r="K47043" s="7"/>
      <c r="N47043" s="7"/>
    </row>
    <row r="47044" spans="4:14" s="1" customFormat="1">
      <c r="D47044" s="32"/>
      <c r="G47044" s="32"/>
      <c r="I47044" s="7"/>
      <c r="J47044" s="7"/>
      <c r="K47044" s="7"/>
      <c r="N47044" s="7"/>
    </row>
    <row r="47045" spans="4:14" s="1" customFormat="1">
      <c r="D47045" s="32"/>
      <c r="G47045" s="32"/>
      <c r="I47045" s="7"/>
      <c r="J47045" s="7"/>
      <c r="K47045" s="7"/>
      <c r="N47045" s="7"/>
    </row>
    <row r="47046" spans="4:14" s="1" customFormat="1">
      <c r="D47046" s="32"/>
      <c r="G47046" s="32"/>
      <c r="I47046" s="7"/>
      <c r="J47046" s="7"/>
      <c r="K47046" s="7"/>
      <c r="N47046" s="7"/>
    </row>
    <row r="47047" spans="4:14" s="1" customFormat="1">
      <c r="D47047" s="32"/>
      <c r="G47047" s="32"/>
      <c r="I47047" s="7"/>
      <c r="J47047" s="7"/>
      <c r="K47047" s="7"/>
      <c r="N47047" s="7"/>
    </row>
    <row r="47048" spans="4:14" s="1" customFormat="1">
      <c r="D47048" s="32"/>
      <c r="G47048" s="32"/>
      <c r="I47048" s="7"/>
      <c r="J47048" s="7"/>
      <c r="K47048" s="7"/>
      <c r="N47048" s="7"/>
    </row>
    <row r="47049" spans="4:14" s="1" customFormat="1">
      <c r="D47049" s="32"/>
      <c r="G47049" s="32"/>
      <c r="I47049" s="7"/>
      <c r="J47049" s="7"/>
      <c r="K47049" s="7"/>
      <c r="N47049" s="7"/>
    </row>
    <row r="47050" spans="4:14" s="1" customFormat="1">
      <c r="D47050" s="32"/>
      <c r="G47050" s="32"/>
      <c r="I47050" s="7"/>
      <c r="J47050" s="7"/>
      <c r="K47050" s="7"/>
      <c r="N47050" s="7"/>
    </row>
    <row r="47051" spans="4:14" s="1" customFormat="1">
      <c r="D47051" s="32"/>
      <c r="G47051" s="32"/>
      <c r="I47051" s="7"/>
      <c r="J47051" s="7"/>
      <c r="K47051" s="7"/>
      <c r="N47051" s="7"/>
    </row>
    <row r="47052" spans="4:14" s="1" customFormat="1">
      <c r="D47052" s="32"/>
      <c r="G47052" s="32"/>
      <c r="I47052" s="7"/>
      <c r="J47052" s="7"/>
      <c r="K47052" s="7"/>
      <c r="N47052" s="7"/>
    </row>
    <row r="47053" spans="4:14" s="1" customFormat="1">
      <c r="D47053" s="32"/>
      <c r="G47053" s="32"/>
      <c r="I47053" s="7"/>
      <c r="J47053" s="7"/>
      <c r="K47053" s="7"/>
      <c r="N47053" s="7"/>
    </row>
    <row r="47054" spans="4:14" s="1" customFormat="1">
      <c r="D47054" s="32"/>
      <c r="G47054" s="32"/>
      <c r="I47054" s="7"/>
      <c r="J47054" s="7"/>
      <c r="K47054" s="7"/>
      <c r="N47054" s="7"/>
    </row>
    <row r="47055" spans="4:14" s="1" customFormat="1">
      <c r="D47055" s="32"/>
      <c r="G47055" s="32"/>
      <c r="I47055" s="7"/>
      <c r="J47055" s="7"/>
      <c r="K47055" s="7"/>
      <c r="N47055" s="7"/>
    </row>
    <row r="47056" spans="4:14" s="1" customFormat="1">
      <c r="D47056" s="32"/>
      <c r="G47056" s="32"/>
      <c r="I47056" s="7"/>
      <c r="J47056" s="7"/>
      <c r="K47056" s="7"/>
      <c r="N47056" s="7"/>
    </row>
    <row r="47057" spans="4:14" s="1" customFormat="1">
      <c r="D47057" s="32"/>
      <c r="G47057" s="32"/>
      <c r="I47057" s="7"/>
      <c r="J47057" s="7"/>
      <c r="K47057" s="7"/>
      <c r="N47057" s="7"/>
    </row>
    <row r="47058" spans="4:14" s="1" customFormat="1">
      <c r="D47058" s="32"/>
      <c r="G47058" s="32"/>
      <c r="I47058" s="7"/>
      <c r="J47058" s="7"/>
      <c r="K47058" s="7"/>
      <c r="N47058" s="7"/>
    </row>
    <row r="47059" spans="4:14" s="1" customFormat="1">
      <c r="D47059" s="32"/>
      <c r="G47059" s="32"/>
      <c r="I47059" s="7"/>
      <c r="J47059" s="7"/>
      <c r="K47059" s="7"/>
      <c r="N47059" s="7"/>
    </row>
    <row r="47060" spans="4:14" s="1" customFormat="1">
      <c r="D47060" s="32"/>
      <c r="G47060" s="32"/>
      <c r="I47060" s="7"/>
      <c r="J47060" s="7"/>
      <c r="K47060" s="7"/>
      <c r="N47060" s="7"/>
    </row>
    <row r="47061" spans="4:14" s="1" customFormat="1">
      <c r="D47061" s="32"/>
      <c r="G47061" s="32"/>
      <c r="I47061" s="7"/>
      <c r="J47061" s="7"/>
      <c r="K47061" s="7"/>
      <c r="N47061" s="7"/>
    </row>
    <row r="47062" spans="4:14" s="1" customFormat="1">
      <c r="D47062" s="32"/>
      <c r="G47062" s="32"/>
      <c r="I47062" s="7"/>
      <c r="J47062" s="7"/>
      <c r="K47062" s="7"/>
      <c r="N47062" s="7"/>
    </row>
    <row r="47063" spans="4:14" s="1" customFormat="1">
      <c r="D47063" s="32"/>
      <c r="G47063" s="32"/>
      <c r="I47063" s="7"/>
      <c r="J47063" s="7"/>
      <c r="K47063" s="7"/>
      <c r="N47063" s="7"/>
    </row>
    <row r="47064" spans="4:14" s="1" customFormat="1">
      <c r="D47064" s="32"/>
      <c r="G47064" s="32"/>
      <c r="I47064" s="7"/>
      <c r="J47064" s="7"/>
      <c r="K47064" s="7"/>
      <c r="N47064" s="7"/>
    </row>
    <row r="47065" spans="4:14" s="1" customFormat="1">
      <c r="D47065" s="32"/>
      <c r="G47065" s="32"/>
      <c r="I47065" s="7"/>
      <c r="J47065" s="7"/>
      <c r="K47065" s="7"/>
      <c r="N47065" s="7"/>
    </row>
    <row r="47066" spans="4:14" s="1" customFormat="1">
      <c r="D47066" s="32"/>
      <c r="G47066" s="32"/>
      <c r="I47066" s="7"/>
      <c r="J47066" s="7"/>
      <c r="K47066" s="7"/>
      <c r="N47066" s="7"/>
    </row>
    <row r="47067" spans="4:14" s="1" customFormat="1">
      <c r="D47067" s="32"/>
      <c r="G47067" s="32"/>
      <c r="I47067" s="7"/>
      <c r="J47067" s="7"/>
      <c r="K47067" s="7"/>
      <c r="N47067" s="7"/>
    </row>
    <row r="47068" spans="4:14" s="1" customFormat="1">
      <c r="D47068" s="32"/>
      <c r="G47068" s="32"/>
      <c r="I47068" s="7"/>
      <c r="J47068" s="7"/>
      <c r="K47068" s="7"/>
      <c r="N47068" s="7"/>
    </row>
    <row r="47069" spans="4:14" s="1" customFormat="1">
      <c r="D47069" s="32"/>
      <c r="G47069" s="32"/>
      <c r="I47069" s="7"/>
      <c r="J47069" s="7"/>
      <c r="K47069" s="7"/>
      <c r="N47069" s="7"/>
    </row>
    <row r="47070" spans="4:14" s="1" customFormat="1">
      <c r="D47070" s="32"/>
      <c r="G47070" s="32"/>
      <c r="I47070" s="7"/>
      <c r="J47070" s="7"/>
      <c r="K47070" s="7"/>
      <c r="N47070" s="7"/>
    </row>
    <row r="47071" spans="4:14" s="1" customFormat="1">
      <c r="D47071" s="32"/>
      <c r="G47071" s="32"/>
      <c r="I47071" s="7"/>
      <c r="J47071" s="7"/>
      <c r="K47071" s="7"/>
      <c r="N47071" s="7"/>
    </row>
    <row r="47072" spans="4:14" s="1" customFormat="1">
      <c r="D47072" s="32"/>
      <c r="G47072" s="32"/>
      <c r="I47072" s="7"/>
      <c r="J47072" s="7"/>
      <c r="K47072" s="7"/>
      <c r="N47072" s="7"/>
    </row>
    <row r="47073" spans="4:14" s="1" customFormat="1">
      <c r="D47073" s="32"/>
      <c r="G47073" s="32"/>
      <c r="I47073" s="7"/>
      <c r="J47073" s="7"/>
      <c r="K47073" s="7"/>
      <c r="N47073" s="7"/>
    </row>
    <row r="47074" spans="4:14" s="1" customFormat="1">
      <c r="D47074" s="32"/>
      <c r="G47074" s="32"/>
      <c r="I47074" s="7"/>
      <c r="J47074" s="7"/>
      <c r="K47074" s="7"/>
      <c r="N47074" s="7"/>
    </row>
    <row r="47075" spans="4:14" s="1" customFormat="1">
      <c r="D47075" s="32"/>
      <c r="G47075" s="32"/>
      <c r="I47075" s="7"/>
      <c r="J47075" s="7"/>
      <c r="K47075" s="7"/>
      <c r="N47075" s="7"/>
    </row>
    <row r="47076" spans="4:14" s="1" customFormat="1">
      <c r="D47076" s="32"/>
      <c r="G47076" s="32"/>
      <c r="I47076" s="7"/>
      <c r="J47076" s="7"/>
      <c r="K47076" s="7"/>
      <c r="N47076" s="7"/>
    </row>
    <row r="47077" spans="4:14" s="1" customFormat="1">
      <c r="D47077" s="32"/>
      <c r="G47077" s="32"/>
      <c r="I47077" s="7"/>
      <c r="J47077" s="7"/>
      <c r="K47077" s="7"/>
      <c r="N47077" s="7"/>
    </row>
    <row r="47078" spans="4:14" s="1" customFormat="1">
      <c r="D47078" s="32"/>
      <c r="G47078" s="32"/>
      <c r="I47078" s="7"/>
      <c r="J47078" s="7"/>
      <c r="K47078" s="7"/>
      <c r="N47078" s="7"/>
    </row>
    <row r="47079" spans="4:14" s="1" customFormat="1">
      <c r="D47079" s="32"/>
      <c r="G47079" s="32"/>
      <c r="I47079" s="7"/>
      <c r="J47079" s="7"/>
      <c r="K47079" s="7"/>
      <c r="N47079" s="7"/>
    </row>
    <row r="47080" spans="4:14" s="1" customFormat="1">
      <c r="D47080" s="32"/>
      <c r="G47080" s="32"/>
      <c r="I47080" s="7"/>
      <c r="J47080" s="7"/>
      <c r="K47080" s="7"/>
      <c r="N47080" s="7"/>
    </row>
    <row r="47081" spans="4:14" s="1" customFormat="1">
      <c r="D47081" s="32"/>
      <c r="G47081" s="32"/>
      <c r="I47081" s="7"/>
      <c r="J47081" s="7"/>
      <c r="K47081" s="7"/>
      <c r="N47081" s="7"/>
    </row>
    <row r="47082" spans="4:14" s="1" customFormat="1">
      <c r="D47082" s="32"/>
      <c r="G47082" s="32"/>
      <c r="I47082" s="7"/>
      <c r="J47082" s="7"/>
      <c r="K47082" s="7"/>
      <c r="N47082" s="7"/>
    </row>
    <row r="47083" spans="4:14" s="1" customFormat="1">
      <c r="D47083" s="32"/>
      <c r="G47083" s="32"/>
      <c r="I47083" s="7"/>
      <c r="J47083" s="7"/>
      <c r="K47083" s="7"/>
      <c r="N47083" s="7"/>
    </row>
    <row r="47084" spans="4:14" s="1" customFormat="1">
      <c r="D47084" s="32"/>
      <c r="G47084" s="32"/>
      <c r="I47084" s="7"/>
      <c r="J47084" s="7"/>
      <c r="K47084" s="7"/>
      <c r="N47084" s="7"/>
    </row>
    <row r="47085" spans="4:14" s="1" customFormat="1">
      <c r="D47085" s="32"/>
      <c r="G47085" s="32"/>
      <c r="I47085" s="7"/>
      <c r="J47085" s="7"/>
      <c r="K47085" s="7"/>
      <c r="N47085" s="7"/>
    </row>
    <row r="47086" spans="4:14" s="1" customFormat="1">
      <c r="D47086" s="32"/>
      <c r="G47086" s="32"/>
      <c r="I47086" s="7"/>
      <c r="J47086" s="7"/>
      <c r="K47086" s="7"/>
      <c r="N47086" s="7"/>
    </row>
    <row r="47087" spans="4:14" s="1" customFormat="1">
      <c r="D47087" s="32"/>
      <c r="G47087" s="32"/>
      <c r="I47087" s="7"/>
      <c r="J47087" s="7"/>
      <c r="K47087" s="7"/>
      <c r="N47087" s="7"/>
    </row>
    <row r="47088" spans="4:14" s="1" customFormat="1">
      <c r="D47088" s="32"/>
      <c r="G47088" s="32"/>
      <c r="I47088" s="7"/>
      <c r="J47088" s="7"/>
      <c r="K47088" s="7"/>
      <c r="N47088" s="7"/>
    </row>
    <row r="47089" spans="4:14" s="1" customFormat="1">
      <c r="D47089" s="32"/>
      <c r="G47089" s="32"/>
      <c r="I47089" s="7"/>
      <c r="J47089" s="7"/>
      <c r="K47089" s="7"/>
      <c r="N47089" s="7"/>
    </row>
    <row r="47090" spans="4:14" s="1" customFormat="1">
      <c r="D47090" s="32"/>
      <c r="G47090" s="32"/>
      <c r="I47090" s="7"/>
      <c r="J47090" s="7"/>
      <c r="K47090" s="7"/>
      <c r="N47090" s="7"/>
    </row>
    <row r="47091" spans="4:14" s="1" customFormat="1">
      <c r="D47091" s="32"/>
      <c r="G47091" s="32"/>
      <c r="I47091" s="7"/>
      <c r="J47091" s="7"/>
      <c r="K47091" s="7"/>
      <c r="N47091" s="7"/>
    </row>
    <row r="47092" spans="4:14" s="1" customFormat="1">
      <c r="D47092" s="32"/>
      <c r="G47092" s="32"/>
      <c r="I47092" s="7"/>
      <c r="J47092" s="7"/>
      <c r="K47092" s="7"/>
      <c r="N47092" s="7"/>
    </row>
    <row r="47093" spans="4:14" s="1" customFormat="1">
      <c r="D47093" s="32"/>
      <c r="G47093" s="32"/>
      <c r="I47093" s="7"/>
      <c r="J47093" s="7"/>
      <c r="K47093" s="7"/>
      <c r="N47093" s="7"/>
    </row>
    <row r="47094" spans="4:14" s="1" customFormat="1">
      <c r="D47094" s="32"/>
      <c r="G47094" s="32"/>
      <c r="I47094" s="7"/>
      <c r="J47094" s="7"/>
      <c r="K47094" s="7"/>
      <c r="N47094" s="7"/>
    </row>
    <row r="47095" spans="4:14" s="1" customFormat="1">
      <c r="D47095" s="32"/>
      <c r="G47095" s="32"/>
      <c r="I47095" s="7"/>
      <c r="J47095" s="7"/>
      <c r="K47095" s="7"/>
      <c r="N47095" s="7"/>
    </row>
    <row r="47096" spans="4:14" s="1" customFormat="1">
      <c r="D47096" s="32"/>
      <c r="G47096" s="32"/>
      <c r="I47096" s="7"/>
      <c r="J47096" s="7"/>
      <c r="K47096" s="7"/>
      <c r="N47096" s="7"/>
    </row>
    <row r="47097" spans="4:14" s="1" customFormat="1">
      <c r="D47097" s="32"/>
      <c r="G47097" s="32"/>
      <c r="I47097" s="7"/>
      <c r="J47097" s="7"/>
      <c r="K47097" s="7"/>
      <c r="N47097" s="7"/>
    </row>
    <row r="47098" spans="4:14" s="1" customFormat="1">
      <c r="D47098" s="32"/>
      <c r="G47098" s="32"/>
      <c r="I47098" s="7"/>
      <c r="J47098" s="7"/>
      <c r="K47098" s="7"/>
      <c r="N47098" s="7"/>
    </row>
    <row r="47099" spans="4:14" s="1" customFormat="1">
      <c r="D47099" s="32"/>
      <c r="G47099" s="32"/>
      <c r="I47099" s="7"/>
      <c r="J47099" s="7"/>
      <c r="K47099" s="7"/>
      <c r="N47099" s="7"/>
    </row>
    <row r="47100" spans="4:14" s="1" customFormat="1">
      <c r="D47100" s="32"/>
      <c r="G47100" s="32"/>
      <c r="I47100" s="7"/>
      <c r="J47100" s="7"/>
      <c r="K47100" s="7"/>
      <c r="N47100" s="7"/>
    </row>
    <row r="47101" spans="4:14" s="1" customFormat="1">
      <c r="D47101" s="32"/>
      <c r="G47101" s="32"/>
      <c r="I47101" s="7"/>
      <c r="J47101" s="7"/>
      <c r="K47101" s="7"/>
      <c r="N47101" s="7"/>
    </row>
    <row r="47102" spans="4:14" s="1" customFormat="1">
      <c r="D47102" s="32"/>
      <c r="G47102" s="32"/>
      <c r="I47102" s="7"/>
      <c r="J47102" s="7"/>
      <c r="K47102" s="7"/>
      <c r="N47102" s="7"/>
    </row>
    <row r="47103" spans="4:14" s="1" customFormat="1">
      <c r="D47103" s="32"/>
      <c r="G47103" s="32"/>
      <c r="I47103" s="7"/>
      <c r="J47103" s="7"/>
      <c r="K47103" s="7"/>
      <c r="N47103" s="7"/>
    </row>
    <row r="47104" spans="4:14" s="1" customFormat="1">
      <c r="D47104" s="32"/>
      <c r="G47104" s="32"/>
      <c r="I47104" s="7"/>
      <c r="J47104" s="7"/>
      <c r="K47104" s="7"/>
      <c r="N47104" s="7"/>
    </row>
    <row r="47105" spans="4:14" s="1" customFormat="1">
      <c r="D47105" s="32"/>
      <c r="G47105" s="32"/>
      <c r="I47105" s="7"/>
      <c r="J47105" s="7"/>
      <c r="K47105" s="7"/>
      <c r="N47105" s="7"/>
    </row>
    <row r="47106" spans="4:14" s="1" customFormat="1">
      <c r="D47106" s="32"/>
      <c r="G47106" s="32"/>
      <c r="I47106" s="7"/>
      <c r="J47106" s="7"/>
      <c r="K47106" s="7"/>
      <c r="N47106" s="7"/>
    </row>
    <row r="47107" spans="4:14" s="1" customFormat="1">
      <c r="D47107" s="32"/>
      <c r="G47107" s="32"/>
      <c r="I47107" s="7"/>
      <c r="J47107" s="7"/>
      <c r="K47107" s="7"/>
      <c r="N47107" s="7"/>
    </row>
    <row r="47108" spans="4:14" s="1" customFormat="1">
      <c r="D47108" s="32"/>
      <c r="G47108" s="32"/>
      <c r="I47108" s="7"/>
      <c r="J47108" s="7"/>
      <c r="K47108" s="7"/>
      <c r="N47108" s="7"/>
    </row>
    <row r="47109" spans="4:14" s="1" customFormat="1">
      <c r="D47109" s="32"/>
      <c r="G47109" s="32"/>
      <c r="I47109" s="7"/>
      <c r="J47109" s="7"/>
      <c r="K47109" s="7"/>
      <c r="N47109" s="7"/>
    </row>
    <row r="47110" spans="4:14" s="1" customFormat="1">
      <c r="D47110" s="32"/>
      <c r="G47110" s="32"/>
      <c r="I47110" s="7"/>
      <c r="J47110" s="7"/>
      <c r="K47110" s="7"/>
      <c r="N47110" s="7"/>
    </row>
    <row r="47111" spans="4:14" s="1" customFormat="1">
      <c r="D47111" s="32"/>
      <c r="G47111" s="32"/>
      <c r="I47111" s="7"/>
      <c r="J47111" s="7"/>
      <c r="K47111" s="7"/>
      <c r="N47111" s="7"/>
    </row>
    <row r="47112" spans="4:14" s="1" customFormat="1">
      <c r="D47112" s="32"/>
      <c r="G47112" s="32"/>
      <c r="I47112" s="7"/>
      <c r="J47112" s="7"/>
      <c r="K47112" s="7"/>
      <c r="N47112" s="7"/>
    </row>
    <row r="47113" spans="4:14" s="1" customFormat="1">
      <c r="D47113" s="32"/>
      <c r="G47113" s="32"/>
      <c r="I47113" s="7"/>
      <c r="J47113" s="7"/>
      <c r="K47113" s="7"/>
      <c r="N47113" s="7"/>
    </row>
    <row r="47114" spans="4:14" s="1" customFormat="1">
      <c r="D47114" s="32"/>
      <c r="G47114" s="32"/>
      <c r="I47114" s="7"/>
      <c r="J47114" s="7"/>
      <c r="K47114" s="7"/>
      <c r="N47114" s="7"/>
    </row>
    <row r="47115" spans="4:14" s="1" customFormat="1">
      <c r="D47115" s="32"/>
      <c r="G47115" s="32"/>
      <c r="I47115" s="7"/>
      <c r="J47115" s="7"/>
      <c r="K47115" s="7"/>
      <c r="N47115" s="7"/>
    </row>
    <row r="47116" spans="4:14" s="1" customFormat="1">
      <c r="D47116" s="32"/>
      <c r="G47116" s="32"/>
      <c r="I47116" s="7"/>
      <c r="J47116" s="7"/>
      <c r="K47116" s="7"/>
      <c r="N47116" s="7"/>
    </row>
    <row r="47117" spans="4:14" s="1" customFormat="1">
      <c r="D47117" s="32"/>
      <c r="G47117" s="32"/>
      <c r="I47117" s="7"/>
      <c r="J47117" s="7"/>
      <c r="K47117" s="7"/>
      <c r="N47117" s="7"/>
    </row>
    <row r="47118" spans="4:14" s="1" customFormat="1">
      <c r="D47118" s="32"/>
      <c r="G47118" s="32"/>
      <c r="I47118" s="7"/>
      <c r="J47118" s="7"/>
      <c r="K47118" s="7"/>
      <c r="N47118" s="7"/>
    </row>
    <row r="47119" spans="4:14" s="1" customFormat="1">
      <c r="D47119" s="32"/>
      <c r="G47119" s="32"/>
      <c r="I47119" s="7"/>
      <c r="J47119" s="7"/>
      <c r="K47119" s="7"/>
      <c r="N47119" s="7"/>
    </row>
    <row r="47120" spans="4:14" s="1" customFormat="1">
      <c r="D47120" s="32"/>
      <c r="G47120" s="32"/>
      <c r="I47120" s="7"/>
      <c r="J47120" s="7"/>
      <c r="K47120" s="7"/>
      <c r="N47120" s="7"/>
    </row>
    <row r="47121" spans="4:14" s="1" customFormat="1">
      <c r="D47121" s="32"/>
      <c r="G47121" s="32"/>
      <c r="I47121" s="7"/>
      <c r="J47121" s="7"/>
      <c r="K47121" s="7"/>
      <c r="N47121" s="7"/>
    </row>
    <row r="47122" spans="4:14" s="1" customFormat="1">
      <c r="D47122" s="32"/>
      <c r="G47122" s="32"/>
      <c r="I47122" s="7"/>
      <c r="J47122" s="7"/>
      <c r="K47122" s="7"/>
      <c r="N47122" s="7"/>
    </row>
    <row r="47123" spans="4:14" s="1" customFormat="1">
      <c r="D47123" s="32"/>
      <c r="G47123" s="32"/>
      <c r="I47123" s="7"/>
      <c r="J47123" s="7"/>
      <c r="K47123" s="7"/>
      <c r="N47123" s="7"/>
    </row>
    <row r="47124" spans="4:14" s="1" customFormat="1">
      <c r="D47124" s="32"/>
      <c r="G47124" s="32"/>
      <c r="I47124" s="7"/>
      <c r="J47124" s="7"/>
      <c r="K47124" s="7"/>
      <c r="N47124" s="7"/>
    </row>
    <row r="47125" spans="4:14" s="1" customFormat="1">
      <c r="D47125" s="32"/>
      <c r="G47125" s="32"/>
      <c r="I47125" s="7"/>
      <c r="J47125" s="7"/>
      <c r="K47125" s="7"/>
      <c r="N47125" s="7"/>
    </row>
    <row r="47126" spans="4:14" s="1" customFormat="1">
      <c r="D47126" s="32"/>
      <c r="G47126" s="32"/>
      <c r="I47126" s="7"/>
      <c r="J47126" s="7"/>
      <c r="K47126" s="7"/>
      <c r="N47126" s="7"/>
    </row>
    <row r="47127" spans="4:14" s="1" customFormat="1">
      <c r="D47127" s="32"/>
      <c r="G47127" s="32"/>
      <c r="I47127" s="7"/>
      <c r="J47127" s="7"/>
      <c r="K47127" s="7"/>
      <c r="N47127" s="7"/>
    </row>
    <row r="47128" spans="4:14" s="1" customFormat="1">
      <c r="D47128" s="32"/>
      <c r="G47128" s="32"/>
      <c r="I47128" s="7"/>
      <c r="J47128" s="7"/>
      <c r="K47128" s="7"/>
      <c r="N47128" s="7"/>
    </row>
    <row r="47129" spans="4:14" s="1" customFormat="1">
      <c r="D47129" s="32"/>
      <c r="G47129" s="32"/>
      <c r="I47129" s="7"/>
      <c r="J47129" s="7"/>
      <c r="K47129" s="7"/>
      <c r="N47129" s="7"/>
    </row>
    <row r="47130" spans="4:14" s="1" customFormat="1">
      <c r="D47130" s="32"/>
      <c r="G47130" s="32"/>
      <c r="I47130" s="7"/>
      <c r="J47130" s="7"/>
      <c r="K47130" s="7"/>
      <c r="N47130" s="7"/>
    </row>
    <row r="47131" spans="4:14" s="1" customFormat="1">
      <c r="D47131" s="32"/>
      <c r="G47131" s="32"/>
      <c r="I47131" s="7"/>
      <c r="J47131" s="7"/>
      <c r="K47131" s="7"/>
      <c r="N47131" s="7"/>
    </row>
    <row r="47132" spans="4:14" s="1" customFormat="1">
      <c r="D47132" s="32"/>
      <c r="G47132" s="32"/>
      <c r="I47132" s="7"/>
      <c r="J47132" s="7"/>
      <c r="K47132" s="7"/>
      <c r="N47132" s="7"/>
    </row>
    <row r="47133" spans="4:14" s="1" customFormat="1">
      <c r="D47133" s="32"/>
      <c r="G47133" s="32"/>
      <c r="I47133" s="7"/>
      <c r="J47133" s="7"/>
      <c r="K47133" s="7"/>
      <c r="N47133" s="7"/>
    </row>
    <row r="47134" spans="4:14" s="1" customFormat="1">
      <c r="D47134" s="32"/>
      <c r="G47134" s="32"/>
      <c r="I47134" s="7"/>
      <c r="J47134" s="7"/>
      <c r="K47134" s="7"/>
      <c r="N47134" s="7"/>
    </row>
    <row r="47135" spans="4:14" s="1" customFormat="1">
      <c r="D47135" s="32"/>
      <c r="G47135" s="32"/>
      <c r="I47135" s="7"/>
      <c r="J47135" s="7"/>
      <c r="K47135" s="7"/>
      <c r="N47135" s="7"/>
    </row>
    <row r="47136" spans="4:14" s="1" customFormat="1">
      <c r="D47136" s="32"/>
      <c r="G47136" s="32"/>
      <c r="I47136" s="7"/>
      <c r="J47136" s="7"/>
      <c r="K47136" s="7"/>
      <c r="N47136" s="7"/>
    </row>
    <row r="47137" spans="4:14" s="1" customFormat="1">
      <c r="D47137" s="32"/>
      <c r="G47137" s="32"/>
      <c r="I47137" s="7"/>
      <c r="J47137" s="7"/>
      <c r="K47137" s="7"/>
      <c r="N47137" s="7"/>
    </row>
    <row r="47138" spans="4:14" s="1" customFormat="1">
      <c r="D47138" s="32"/>
      <c r="G47138" s="32"/>
      <c r="I47138" s="7"/>
      <c r="J47138" s="7"/>
      <c r="K47138" s="7"/>
      <c r="N47138" s="7"/>
    </row>
    <row r="47139" spans="4:14" s="1" customFormat="1">
      <c r="D47139" s="32"/>
      <c r="G47139" s="32"/>
      <c r="I47139" s="7"/>
      <c r="J47139" s="7"/>
      <c r="K47139" s="7"/>
      <c r="N47139" s="7"/>
    </row>
    <row r="47140" spans="4:14" s="1" customFormat="1">
      <c r="D47140" s="32"/>
      <c r="G47140" s="32"/>
      <c r="I47140" s="7"/>
      <c r="J47140" s="7"/>
      <c r="K47140" s="7"/>
      <c r="N47140" s="7"/>
    </row>
    <row r="47141" spans="4:14" s="1" customFormat="1">
      <c r="D47141" s="32"/>
      <c r="G47141" s="32"/>
      <c r="I47141" s="7"/>
      <c r="J47141" s="7"/>
      <c r="K47141" s="7"/>
      <c r="N47141" s="7"/>
    </row>
    <row r="47142" spans="4:14" s="1" customFormat="1">
      <c r="D47142" s="32"/>
      <c r="G47142" s="32"/>
      <c r="I47142" s="7"/>
      <c r="J47142" s="7"/>
      <c r="K47142" s="7"/>
      <c r="N47142" s="7"/>
    </row>
    <row r="47143" spans="4:14" s="1" customFormat="1">
      <c r="D47143" s="32"/>
      <c r="G47143" s="32"/>
      <c r="I47143" s="7"/>
      <c r="J47143" s="7"/>
      <c r="K47143" s="7"/>
      <c r="N47143" s="7"/>
    </row>
    <row r="47144" spans="4:14" s="1" customFormat="1">
      <c r="D47144" s="32"/>
      <c r="G47144" s="32"/>
      <c r="I47144" s="7"/>
      <c r="J47144" s="7"/>
      <c r="K47144" s="7"/>
      <c r="N47144" s="7"/>
    </row>
    <row r="47145" spans="4:14" s="1" customFormat="1">
      <c r="D47145" s="32"/>
      <c r="G47145" s="32"/>
      <c r="I47145" s="7"/>
      <c r="J47145" s="7"/>
      <c r="K47145" s="7"/>
      <c r="N47145" s="7"/>
    </row>
    <row r="47146" spans="4:14" s="1" customFormat="1">
      <c r="D47146" s="32"/>
      <c r="G47146" s="32"/>
      <c r="I47146" s="7"/>
      <c r="J47146" s="7"/>
      <c r="K47146" s="7"/>
      <c r="N47146" s="7"/>
    </row>
    <row r="47147" spans="4:14" s="1" customFormat="1">
      <c r="D47147" s="32"/>
      <c r="G47147" s="32"/>
      <c r="I47147" s="7"/>
      <c r="J47147" s="7"/>
      <c r="K47147" s="7"/>
      <c r="N47147" s="7"/>
    </row>
    <row r="47148" spans="4:14" s="1" customFormat="1">
      <c r="D47148" s="32"/>
      <c r="G47148" s="32"/>
      <c r="I47148" s="7"/>
      <c r="J47148" s="7"/>
      <c r="K47148" s="7"/>
      <c r="N47148" s="7"/>
    </row>
    <row r="47149" spans="4:14" s="1" customFormat="1">
      <c r="D47149" s="32"/>
      <c r="G47149" s="32"/>
      <c r="I47149" s="7"/>
      <c r="J47149" s="7"/>
      <c r="K47149" s="7"/>
      <c r="N47149" s="7"/>
    </row>
    <row r="47150" spans="4:14" s="1" customFormat="1">
      <c r="D47150" s="32"/>
      <c r="G47150" s="32"/>
      <c r="I47150" s="7"/>
      <c r="J47150" s="7"/>
      <c r="K47150" s="7"/>
      <c r="N47150" s="7"/>
    </row>
    <row r="47151" spans="4:14" s="1" customFormat="1">
      <c r="D47151" s="32"/>
      <c r="G47151" s="32"/>
      <c r="I47151" s="7"/>
      <c r="J47151" s="7"/>
      <c r="K47151" s="7"/>
      <c r="N47151" s="7"/>
    </row>
    <row r="47152" spans="4:14" s="1" customFormat="1">
      <c r="D47152" s="32"/>
      <c r="G47152" s="32"/>
      <c r="I47152" s="7"/>
      <c r="J47152" s="7"/>
      <c r="K47152" s="7"/>
      <c r="N47152" s="7"/>
    </row>
    <row r="47153" spans="4:14" s="1" customFormat="1">
      <c r="D47153" s="32"/>
      <c r="G47153" s="32"/>
      <c r="I47153" s="7"/>
      <c r="J47153" s="7"/>
      <c r="K47153" s="7"/>
      <c r="N47153" s="7"/>
    </row>
    <row r="47154" spans="4:14" s="1" customFormat="1">
      <c r="D47154" s="32"/>
      <c r="G47154" s="32"/>
      <c r="I47154" s="7"/>
      <c r="J47154" s="7"/>
      <c r="K47154" s="7"/>
      <c r="N47154" s="7"/>
    </row>
    <row r="47155" spans="4:14" s="1" customFormat="1">
      <c r="D47155" s="32"/>
      <c r="G47155" s="32"/>
      <c r="I47155" s="7"/>
      <c r="J47155" s="7"/>
      <c r="K47155" s="7"/>
      <c r="N47155" s="7"/>
    </row>
    <row r="47156" spans="4:14" s="1" customFormat="1">
      <c r="D47156" s="32"/>
      <c r="G47156" s="32"/>
      <c r="I47156" s="7"/>
      <c r="J47156" s="7"/>
      <c r="K47156" s="7"/>
      <c r="N47156" s="7"/>
    </row>
    <row r="47157" spans="4:14" s="1" customFormat="1">
      <c r="D47157" s="32"/>
      <c r="G47157" s="32"/>
      <c r="I47157" s="7"/>
      <c r="J47157" s="7"/>
      <c r="K47157" s="7"/>
      <c r="N47157" s="7"/>
    </row>
    <row r="47158" spans="4:14" s="1" customFormat="1">
      <c r="D47158" s="32"/>
      <c r="G47158" s="32"/>
      <c r="I47158" s="7"/>
      <c r="J47158" s="7"/>
      <c r="K47158" s="7"/>
      <c r="N47158" s="7"/>
    </row>
    <row r="47159" spans="4:14" s="1" customFormat="1">
      <c r="D47159" s="32"/>
      <c r="G47159" s="32"/>
      <c r="I47159" s="7"/>
      <c r="J47159" s="7"/>
      <c r="K47159" s="7"/>
      <c r="N47159" s="7"/>
    </row>
    <row r="47160" spans="4:14" s="1" customFormat="1">
      <c r="D47160" s="32"/>
      <c r="G47160" s="32"/>
      <c r="I47160" s="7"/>
      <c r="J47160" s="7"/>
      <c r="K47160" s="7"/>
      <c r="N47160" s="7"/>
    </row>
    <row r="47161" spans="4:14" s="1" customFormat="1">
      <c r="D47161" s="32"/>
      <c r="G47161" s="32"/>
      <c r="I47161" s="7"/>
      <c r="J47161" s="7"/>
      <c r="K47161" s="7"/>
      <c r="N47161" s="7"/>
    </row>
    <row r="47162" spans="4:14" s="1" customFormat="1">
      <c r="D47162" s="32"/>
      <c r="G47162" s="32"/>
      <c r="I47162" s="7"/>
      <c r="J47162" s="7"/>
      <c r="K47162" s="7"/>
      <c r="N47162" s="7"/>
    </row>
    <row r="47163" spans="4:14" s="1" customFormat="1">
      <c r="D47163" s="32"/>
      <c r="G47163" s="32"/>
      <c r="I47163" s="7"/>
      <c r="J47163" s="7"/>
      <c r="K47163" s="7"/>
      <c r="N47163" s="7"/>
    </row>
    <row r="47164" spans="4:14" s="1" customFormat="1">
      <c r="D47164" s="32"/>
      <c r="G47164" s="32"/>
      <c r="I47164" s="7"/>
      <c r="J47164" s="7"/>
      <c r="K47164" s="7"/>
      <c r="N47164" s="7"/>
    </row>
    <row r="47165" spans="4:14" s="1" customFormat="1">
      <c r="D47165" s="32"/>
      <c r="G47165" s="32"/>
      <c r="I47165" s="7"/>
      <c r="J47165" s="7"/>
      <c r="K47165" s="7"/>
      <c r="N47165" s="7"/>
    </row>
    <row r="47166" spans="4:14" s="1" customFormat="1">
      <c r="D47166" s="32"/>
      <c r="G47166" s="32"/>
      <c r="I47166" s="7"/>
      <c r="J47166" s="7"/>
      <c r="K47166" s="7"/>
      <c r="N47166" s="7"/>
    </row>
    <row r="47167" spans="4:14" s="1" customFormat="1">
      <c r="D47167" s="32"/>
      <c r="G47167" s="32"/>
      <c r="I47167" s="7"/>
      <c r="J47167" s="7"/>
      <c r="K47167" s="7"/>
      <c r="N47167" s="7"/>
    </row>
    <row r="47168" spans="4:14" s="1" customFormat="1">
      <c r="D47168" s="32"/>
      <c r="G47168" s="32"/>
      <c r="I47168" s="7"/>
      <c r="J47168" s="7"/>
      <c r="K47168" s="7"/>
      <c r="N47168" s="7"/>
    </row>
    <row r="47169" spans="4:14" s="1" customFormat="1">
      <c r="D47169" s="32"/>
      <c r="G47169" s="32"/>
      <c r="I47169" s="7"/>
      <c r="J47169" s="7"/>
      <c r="K47169" s="7"/>
      <c r="N47169" s="7"/>
    </row>
    <row r="47170" spans="4:14" s="1" customFormat="1">
      <c r="D47170" s="32"/>
      <c r="G47170" s="32"/>
      <c r="I47170" s="7"/>
      <c r="J47170" s="7"/>
      <c r="K47170" s="7"/>
      <c r="N47170" s="7"/>
    </row>
    <row r="47171" spans="4:14" s="1" customFormat="1">
      <c r="D47171" s="32"/>
      <c r="G47171" s="32"/>
      <c r="I47171" s="7"/>
      <c r="J47171" s="7"/>
      <c r="K47171" s="7"/>
      <c r="N47171" s="7"/>
    </row>
    <row r="47172" spans="4:14" s="1" customFormat="1">
      <c r="D47172" s="32"/>
      <c r="G47172" s="32"/>
      <c r="I47172" s="7"/>
      <c r="J47172" s="7"/>
      <c r="K47172" s="7"/>
      <c r="N47172" s="7"/>
    </row>
    <row r="47173" spans="4:14" s="1" customFormat="1">
      <c r="D47173" s="32"/>
      <c r="G47173" s="32"/>
      <c r="I47173" s="7"/>
      <c r="J47173" s="7"/>
      <c r="K47173" s="7"/>
      <c r="N47173" s="7"/>
    </row>
    <row r="47174" spans="4:14" s="1" customFormat="1">
      <c r="D47174" s="32"/>
      <c r="G47174" s="32"/>
      <c r="I47174" s="7"/>
      <c r="J47174" s="7"/>
      <c r="K47174" s="7"/>
      <c r="N47174" s="7"/>
    </row>
    <row r="47175" spans="4:14" s="1" customFormat="1">
      <c r="D47175" s="32"/>
      <c r="G47175" s="32"/>
      <c r="I47175" s="7"/>
      <c r="J47175" s="7"/>
      <c r="K47175" s="7"/>
      <c r="N47175" s="7"/>
    </row>
    <row r="47176" spans="4:14" s="1" customFormat="1">
      <c r="D47176" s="32"/>
      <c r="G47176" s="32"/>
      <c r="I47176" s="7"/>
      <c r="J47176" s="7"/>
      <c r="K47176" s="7"/>
      <c r="N47176" s="7"/>
    </row>
    <row r="47177" spans="4:14" s="1" customFormat="1">
      <c r="D47177" s="32"/>
      <c r="G47177" s="32"/>
      <c r="I47177" s="7"/>
      <c r="J47177" s="7"/>
      <c r="K47177" s="7"/>
      <c r="N47177" s="7"/>
    </row>
    <row r="47178" spans="4:14" s="1" customFormat="1">
      <c r="D47178" s="32"/>
      <c r="G47178" s="32"/>
      <c r="I47178" s="7"/>
      <c r="J47178" s="7"/>
      <c r="K47178" s="7"/>
      <c r="N47178" s="7"/>
    </row>
    <row r="47179" spans="4:14" s="1" customFormat="1">
      <c r="D47179" s="32"/>
      <c r="G47179" s="32"/>
      <c r="I47179" s="7"/>
      <c r="J47179" s="7"/>
      <c r="K47179" s="7"/>
      <c r="N47179" s="7"/>
    </row>
    <row r="47180" spans="4:14" s="1" customFormat="1">
      <c r="D47180" s="32"/>
      <c r="G47180" s="32"/>
      <c r="I47180" s="7"/>
      <c r="J47180" s="7"/>
      <c r="K47180" s="7"/>
      <c r="N47180" s="7"/>
    </row>
    <row r="47181" spans="4:14" s="1" customFormat="1">
      <c r="D47181" s="32"/>
      <c r="G47181" s="32"/>
      <c r="I47181" s="7"/>
      <c r="J47181" s="7"/>
      <c r="K47181" s="7"/>
      <c r="N47181" s="7"/>
    </row>
    <row r="47182" spans="4:14" s="1" customFormat="1">
      <c r="D47182" s="32"/>
      <c r="G47182" s="32"/>
      <c r="I47182" s="7"/>
      <c r="J47182" s="7"/>
      <c r="K47182" s="7"/>
      <c r="N47182" s="7"/>
    </row>
    <row r="47183" spans="4:14" s="1" customFormat="1">
      <c r="D47183" s="32"/>
      <c r="G47183" s="32"/>
      <c r="I47183" s="7"/>
      <c r="J47183" s="7"/>
      <c r="K47183" s="7"/>
      <c r="N47183" s="7"/>
    </row>
    <row r="47184" spans="4:14" s="1" customFormat="1">
      <c r="D47184" s="32"/>
      <c r="G47184" s="32"/>
      <c r="I47184" s="7"/>
      <c r="J47184" s="7"/>
      <c r="K47184" s="7"/>
      <c r="N47184" s="7"/>
    </row>
    <row r="47185" spans="4:14" s="1" customFormat="1">
      <c r="D47185" s="32"/>
      <c r="G47185" s="32"/>
      <c r="I47185" s="7"/>
      <c r="J47185" s="7"/>
      <c r="K47185" s="7"/>
      <c r="N47185" s="7"/>
    </row>
    <row r="47186" spans="4:14" s="1" customFormat="1">
      <c r="D47186" s="32"/>
      <c r="G47186" s="32"/>
      <c r="I47186" s="7"/>
      <c r="J47186" s="7"/>
      <c r="K47186" s="7"/>
      <c r="N47186" s="7"/>
    </row>
    <row r="47187" spans="4:14" s="1" customFormat="1">
      <c r="D47187" s="32"/>
      <c r="G47187" s="32"/>
      <c r="I47187" s="7"/>
      <c r="J47187" s="7"/>
      <c r="K47187" s="7"/>
      <c r="N47187" s="7"/>
    </row>
    <row r="47188" spans="4:14" s="1" customFormat="1">
      <c r="D47188" s="32"/>
      <c r="G47188" s="32"/>
      <c r="I47188" s="7"/>
      <c r="J47188" s="7"/>
      <c r="K47188" s="7"/>
      <c r="N47188" s="7"/>
    </row>
    <row r="47189" spans="4:14" s="1" customFormat="1">
      <c r="D47189" s="32"/>
      <c r="G47189" s="32"/>
      <c r="I47189" s="7"/>
      <c r="J47189" s="7"/>
      <c r="K47189" s="7"/>
      <c r="N47189" s="7"/>
    </row>
    <row r="47190" spans="4:14" s="1" customFormat="1">
      <c r="D47190" s="32"/>
      <c r="G47190" s="32"/>
      <c r="I47190" s="7"/>
      <c r="J47190" s="7"/>
      <c r="K47190" s="7"/>
      <c r="N47190" s="7"/>
    </row>
    <row r="47191" spans="4:14" s="1" customFormat="1">
      <c r="D47191" s="32"/>
      <c r="G47191" s="32"/>
      <c r="I47191" s="7"/>
      <c r="J47191" s="7"/>
      <c r="K47191" s="7"/>
      <c r="N47191" s="7"/>
    </row>
    <row r="47192" spans="4:14" s="1" customFormat="1">
      <c r="D47192" s="32"/>
      <c r="G47192" s="32"/>
      <c r="I47192" s="7"/>
      <c r="J47192" s="7"/>
      <c r="K47192" s="7"/>
      <c r="N47192" s="7"/>
    </row>
    <row r="47193" spans="4:14" s="1" customFormat="1">
      <c r="D47193" s="32"/>
      <c r="G47193" s="32"/>
      <c r="I47193" s="7"/>
      <c r="J47193" s="7"/>
      <c r="K47193" s="7"/>
      <c r="N47193" s="7"/>
    </row>
    <row r="47194" spans="4:14" s="1" customFormat="1">
      <c r="D47194" s="32"/>
      <c r="G47194" s="32"/>
      <c r="I47194" s="7"/>
      <c r="J47194" s="7"/>
      <c r="K47194" s="7"/>
      <c r="N47194" s="7"/>
    </row>
    <row r="47195" spans="4:14" s="1" customFormat="1">
      <c r="D47195" s="32"/>
      <c r="G47195" s="32"/>
      <c r="I47195" s="7"/>
      <c r="J47195" s="7"/>
      <c r="K47195" s="7"/>
      <c r="N47195" s="7"/>
    </row>
    <row r="47196" spans="4:14" s="1" customFormat="1">
      <c r="D47196" s="32"/>
      <c r="G47196" s="32"/>
      <c r="I47196" s="7"/>
      <c r="J47196" s="7"/>
      <c r="K47196" s="7"/>
      <c r="N47196" s="7"/>
    </row>
    <row r="47197" spans="4:14" s="1" customFormat="1">
      <c r="D47197" s="32"/>
      <c r="G47197" s="32"/>
      <c r="I47197" s="7"/>
      <c r="J47197" s="7"/>
      <c r="K47197" s="7"/>
      <c r="N47197" s="7"/>
    </row>
    <row r="47198" spans="4:14" s="1" customFormat="1">
      <c r="D47198" s="32"/>
      <c r="G47198" s="32"/>
      <c r="I47198" s="7"/>
      <c r="J47198" s="7"/>
      <c r="K47198" s="7"/>
      <c r="N47198" s="7"/>
    </row>
    <row r="47199" spans="4:14" s="1" customFormat="1">
      <c r="D47199" s="32"/>
      <c r="G47199" s="32"/>
      <c r="I47199" s="7"/>
      <c r="J47199" s="7"/>
      <c r="K47199" s="7"/>
      <c r="N47199" s="7"/>
    </row>
    <row r="47200" spans="4:14" s="1" customFormat="1">
      <c r="D47200" s="32"/>
      <c r="G47200" s="32"/>
      <c r="I47200" s="7"/>
      <c r="J47200" s="7"/>
      <c r="K47200" s="7"/>
      <c r="N47200" s="7"/>
    </row>
    <row r="47201" spans="4:14" s="1" customFormat="1">
      <c r="D47201" s="32"/>
      <c r="G47201" s="32"/>
      <c r="I47201" s="7"/>
      <c r="J47201" s="7"/>
      <c r="K47201" s="7"/>
      <c r="N47201" s="7"/>
    </row>
    <row r="47202" spans="4:14" s="1" customFormat="1">
      <c r="D47202" s="32"/>
      <c r="G47202" s="32"/>
      <c r="I47202" s="7"/>
      <c r="J47202" s="7"/>
      <c r="K47202" s="7"/>
      <c r="N47202" s="7"/>
    </row>
    <row r="47203" spans="4:14" s="1" customFormat="1">
      <c r="D47203" s="32"/>
      <c r="G47203" s="32"/>
      <c r="I47203" s="7"/>
      <c r="J47203" s="7"/>
      <c r="K47203" s="7"/>
      <c r="N47203" s="7"/>
    </row>
    <row r="47204" spans="4:14" s="1" customFormat="1">
      <c r="D47204" s="32"/>
      <c r="G47204" s="32"/>
      <c r="I47204" s="7"/>
      <c r="J47204" s="7"/>
      <c r="K47204" s="7"/>
      <c r="N47204" s="7"/>
    </row>
    <row r="47205" spans="4:14" s="1" customFormat="1">
      <c r="D47205" s="32"/>
      <c r="G47205" s="32"/>
      <c r="I47205" s="7"/>
      <c r="J47205" s="7"/>
      <c r="K47205" s="7"/>
      <c r="N47205" s="7"/>
    </row>
    <row r="47206" spans="4:14" s="1" customFormat="1">
      <c r="D47206" s="32"/>
      <c r="G47206" s="32"/>
      <c r="I47206" s="7"/>
      <c r="J47206" s="7"/>
      <c r="K47206" s="7"/>
      <c r="N47206" s="7"/>
    </row>
    <row r="47207" spans="4:14" s="1" customFormat="1">
      <c r="D47207" s="32"/>
      <c r="G47207" s="32"/>
      <c r="I47207" s="7"/>
      <c r="J47207" s="7"/>
      <c r="K47207" s="7"/>
      <c r="N47207" s="7"/>
    </row>
    <row r="47208" spans="4:14" s="1" customFormat="1">
      <c r="D47208" s="32"/>
      <c r="G47208" s="32"/>
      <c r="I47208" s="7"/>
      <c r="J47208" s="7"/>
      <c r="K47208" s="7"/>
      <c r="N47208" s="7"/>
    </row>
    <row r="47209" spans="4:14" s="1" customFormat="1">
      <c r="D47209" s="32"/>
      <c r="G47209" s="32"/>
      <c r="I47209" s="7"/>
      <c r="J47209" s="7"/>
      <c r="K47209" s="7"/>
      <c r="N47209" s="7"/>
    </row>
    <row r="47210" spans="4:14" s="1" customFormat="1">
      <c r="D47210" s="32"/>
      <c r="G47210" s="32"/>
      <c r="I47210" s="7"/>
      <c r="J47210" s="7"/>
      <c r="K47210" s="7"/>
      <c r="N47210" s="7"/>
    </row>
    <row r="47211" spans="4:14" s="1" customFormat="1">
      <c r="D47211" s="32"/>
      <c r="G47211" s="32"/>
      <c r="I47211" s="7"/>
      <c r="J47211" s="7"/>
      <c r="K47211" s="7"/>
      <c r="N47211" s="7"/>
    </row>
    <row r="47212" spans="4:14" s="1" customFormat="1">
      <c r="D47212" s="32"/>
      <c r="G47212" s="32"/>
      <c r="I47212" s="7"/>
      <c r="J47212" s="7"/>
      <c r="K47212" s="7"/>
      <c r="N47212" s="7"/>
    </row>
    <row r="47213" spans="4:14" s="1" customFormat="1">
      <c r="D47213" s="32"/>
      <c r="G47213" s="32"/>
      <c r="I47213" s="7"/>
      <c r="J47213" s="7"/>
      <c r="K47213" s="7"/>
      <c r="N47213" s="7"/>
    </row>
    <row r="47214" spans="4:14" s="1" customFormat="1">
      <c r="D47214" s="32"/>
      <c r="G47214" s="32"/>
      <c r="I47214" s="7"/>
      <c r="J47214" s="7"/>
      <c r="K47214" s="7"/>
      <c r="N47214" s="7"/>
    </row>
    <row r="47215" spans="4:14" s="1" customFormat="1">
      <c r="D47215" s="32"/>
      <c r="G47215" s="32"/>
      <c r="I47215" s="7"/>
      <c r="J47215" s="7"/>
      <c r="K47215" s="7"/>
      <c r="N47215" s="7"/>
    </row>
    <row r="47216" spans="4:14" s="1" customFormat="1">
      <c r="D47216" s="32"/>
      <c r="G47216" s="32"/>
      <c r="I47216" s="7"/>
      <c r="J47216" s="7"/>
      <c r="K47216" s="7"/>
      <c r="N47216" s="7"/>
    </row>
    <row r="47217" spans="4:14" s="1" customFormat="1">
      <c r="D47217" s="32"/>
      <c r="G47217" s="32"/>
      <c r="I47217" s="7"/>
      <c r="J47217" s="7"/>
      <c r="K47217" s="7"/>
      <c r="N47217" s="7"/>
    </row>
    <row r="47218" spans="4:14" s="1" customFormat="1">
      <c r="D47218" s="32"/>
      <c r="G47218" s="32"/>
      <c r="I47218" s="7"/>
      <c r="J47218" s="7"/>
      <c r="K47218" s="7"/>
      <c r="N47218" s="7"/>
    </row>
    <row r="47219" spans="4:14" s="1" customFormat="1">
      <c r="D47219" s="32"/>
      <c r="G47219" s="32"/>
      <c r="I47219" s="7"/>
      <c r="J47219" s="7"/>
      <c r="K47219" s="7"/>
      <c r="N47219" s="7"/>
    </row>
    <row r="47220" spans="4:14" s="1" customFormat="1">
      <c r="D47220" s="32"/>
      <c r="G47220" s="32"/>
      <c r="I47220" s="7"/>
      <c r="J47220" s="7"/>
      <c r="K47220" s="7"/>
      <c r="N47220" s="7"/>
    </row>
    <row r="47221" spans="4:14" s="1" customFormat="1">
      <c r="D47221" s="32"/>
      <c r="G47221" s="32"/>
      <c r="I47221" s="7"/>
      <c r="J47221" s="7"/>
      <c r="K47221" s="7"/>
      <c r="N47221" s="7"/>
    </row>
    <row r="47222" spans="4:14" s="1" customFormat="1">
      <c r="D47222" s="32"/>
      <c r="G47222" s="32"/>
      <c r="I47222" s="7"/>
      <c r="J47222" s="7"/>
      <c r="K47222" s="7"/>
      <c r="N47222" s="7"/>
    </row>
    <row r="47223" spans="4:14" s="1" customFormat="1">
      <c r="D47223" s="32"/>
      <c r="G47223" s="32"/>
      <c r="I47223" s="7"/>
      <c r="J47223" s="7"/>
      <c r="K47223" s="7"/>
      <c r="N47223" s="7"/>
    </row>
    <row r="47224" spans="4:14" s="1" customFormat="1">
      <c r="D47224" s="32"/>
      <c r="G47224" s="32"/>
      <c r="I47224" s="7"/>
      <c r="J47224" s="7"/>
      <c r="K47224" s="7"/>
      <c r="N47224" s="7"/>
    </row>
    <row r="47225" spans="4:14" s="1" customFormat="1">
      <c r="D47225" s="32"/>
      <c r="G47225" s="32"/>
      <c r="I47225" s="7"/>
      <c r="J47225" s="7"/>
      <c r="K47225" s="7"/>
      <c r="N47225" s="7"/>
    </row>
    <row r="47226" spans="4:14" s="1" customFormat="1">
      <c r="D47226" s="32"/>
      <c r="G47226" s="32"/>
      <c r="I47226" s="7"/>
      <c r="J47226" s="7"/>
      <c r="K47226" s="7"/>
      <c r="N47226" s="7"/>
    </row>
    <row r="47227" spans="4:14" s="1" customFormat="1">
      <c r="D47227" s="32"/>
      <c r="G47227" s="32"/>
      <c r="I47227" s="7"/>
      <c r="J47227" s="7"/>
      <c r="K47227" s="7"/>
      <c r="N47227" s="7"/>
    </row>
    <row r="47228" spans="4:14" s="1" customFormat="1">
      <c r="D47228" s="32"/>
      <c r="G47228" s="32"/>
      <c r="I47228" s="7"/>
      <c r="J47228" s="7"/>
      <c r="K47228" s="7"/>
      <c r="N47228" s="7"/>
    </row>
    <row r="47229" spans="4:14" s="1" customFormat="1">
      <c r="D47229" s="32"/>
      <c r="G47229" s="32"/>
      <c r="I47229" s="7"/>
      <c r="J47229" s="7"/>
      <c r="K47229" s="7"/>
      <c r="N47229" s="7"/>
    </row>
    <row r="47230" spans="4:14" s="1" customFormat="1">
      <c r="D47230" s="32"/>
      <c r="G47230" s="32"/>
      <c r="I47230" s="7"/>
      <c r="J47230" s="7"/>
      <c r="K47230" s="7"/>
      <c r="N47230" s="7"/>
    </row>
    <row r="47231" spans="4:14" s="1" customFormat="1">
      <c r="D47231" s="32"/>
      <c r="G47231" s="32"/>
      <c r="I47231" s="7"/>
      <c r="J47231" s="7"/>
      <c r="K47231" s="7"/>
      <c r="N47231" s="7"/>
    </row>
    <row r="47232" spans="4:14" s="1" customFormat="1">
      <c r="D47232" s="32"/>
      <c r="G47232" s="32"/>
      <c r="I47232" s="7"/>
      <c r="J47232" s="7"/>
      <c r="K47232" s="7"/>
      <c r="N47232" s="7"/>
    </row>
    <row r="47233" spans="4:14" s="1" customFormat="1">
      <c r="D47233" s="32"/>
      <c r="G47233" s="32"/>
      <c r="I47233" s="7"/>
      <c r="J47233" s="7"/>
      <c r="K47233" s="7"/>
      <c r="N47233" s="7"/>
    </row>
    <row r="47234" spans="4:14" s="1" customFormat="1">
      <c r="D47234" s="32"/>
      <c r="G47234" s="32"/>
      <c r="I47234" s="7"/>
      <c r="J47234" s="7"/>
      <c r="K47234" s="7"/>
      <c r="N47234" s="7"/>
    </row>
    <row r="47235" spans="4:14" s="1" customFormat="1">
      <c r="D47235" s="32"/>
      <c r="G47235" s="32"/>
      <c r="I47235" s="7"/>
      <c r="J47235" s="7"/>
      <c r="K47235" s="7"/>
      <c r="N47235" s="7"/>
    </row>
    <row r="47236" spans="4:14" s="1" customFormat="1">
      <c r="D47236" s="32"/>
      <c r="G47236" s="32"/>
      <c r="I47236" s="7"/>
      <c r="J47236" s="7"/>
      <c r="K47236" s="7"/>
      <c r="N47236" s="7"/>
    </row>
    <row r="47237" spans="4:14" s="1" customFormat="1">
      <c r="D47237" s="32"/>
      <c r="G47237" s="32"/>
      <c r="I47237" s="7"/>
      <c r="J47237" s="7"/>
      <c r="K47237" s="7"/>
      <c r="N47237" s="7"/>
    </row>
    <row r="47238" spans="4:14" s="1" customFormat="1">
      <c r="D47238" s="32"/>
      <c r="G47238" s="32"/>
      <c r="I47238" s="7"/>
      <c r="J47238" s="7"/>
      <c r="K47238" s="7"/>
      <c r="N47238" s="7"/>
    </row>
    <row r="47239" spans="4:14" s="1" customFormat="1">
      <c r="D47239" s="32"/>
      <c r="G47239" s="32"/>
      <c r="I47239" s="7"/>
      <c r="J47239" s="7"/>
      <c r="K47239" s="7"/>
      <c r="N47239" s="7"/>
    </row>
    <row r="47240" spans="4:14" s="1" customFormat="1">
      <c r="D47240" s="32"/>
      <c r="G47240" s="32"/>
      <c r="I47240" s="7"/>
      <c r="J47240" s="7"/>
      <c r="K47240" s="7"/>
      <c r="N47240" s="7"/>
    </row>
    <row r="47241" spans="4:14" s="1" customFormat="1">
      <c r="D47241" s="32"/>
      <c r="G47241" s="32"/>
      <c r="I47241" s="7"/>
      <c r="J47241" s="7"/>
      <c r="K47241" s="7"/>
      <c r="N47241" s="7"/>
    </row>
    <row r="47242" spans="4:14" s="1" customFormat="1">
      <c r="D47242" s="32"/>
      <c r="G47242" s="32"/>
      <c r="I47242" s="7"/>
      <c r="J47242" s="7"/>
      <c r="K47242" s="7"/>
      <c r="N47242" s="7"/>
    </row>
    <row r="47243" spans="4:14" s="1" customFormat="1">
      <c r="D47243" s="32"/>
      <c r="G47243" s="32"/>
      <c r="I47243" s="7"/>
      <c r="J47243" s="7"/>
      <c r="K47243" s="7"/>
      <c r="N47243" s="7"/>
    </row>
    <row r="47244" spans="4:14" s="1" customFormat="1">
      <c r="D47244" s="32"/>
      <c r="G47244" s="32"/>
      <c r="I47244" s="7"/>
      <c r="J47244" s="7"/>
      <c r="K47244" s="7"/>
      <c r="N47244" s="7"/>
    </row>
    <row r="47245" spans="4:14" s="1" customFormat="1">
      <c r="D47245" s="32"/>
      <c r="G47245" s="32"/>
      <c r="I47245" s="7"/>
      <c r="J47245" s="7"/>
      <c r="K47245" s="7"/>
      <c r="N47245" s="7"/>
    </row>
    <row r="47246" spans="4:14" s="1" customFormat="1">
      <c r="D47246" s="32"/>
      <c r="G47246" s="32"/>
      <c r="I47246" s="7"/>
      <c r="J47246" s="7"/>
      <c r="K47246" s="7"/>
      <c r="N47246" s="7"/>
    </row>
    <row r="47247" spans="4:14" s="1" customFormat="1">
      <c r="D47247" s="32"/>
      <c r="G47247" s="32"/>
      <c r="I47247" s="7"/>
      <c r="J47247" s="7"/>
      <c r="K47247" s="7"/>
      <c r="N47247" s="7"/>
    </row>
    <row r="47248" spans="4:14" s="1" customFormat="1">
      <c r="D47248" s="32"/>
      <c r="G47248" s="32"/>
      <c r="I47248" s="7"/>
      <c r="J47248" s="7"/>
      <c r="K47248" s="7"/>
      <c r="N47248" s="7"/>
    </row>
    <row r="47249" spans="4:14" s="1" customFormat="1">
      <c r="D47249" s="32"/>
      <c r="G47249" s="32"/>
      <c r="I47249" s="7"/>
      <c r="J47249" s="7"/>
      <c r="K47249" s="7"/>
      <c r="N47249" s="7"/>
    </row>
    <row r="47250" spans="4:14" s="1" customFormat="1">
      <c r="D47250" s="32"/>
      <c r="G47250" s="32"/>
      <c r="I47250" s="7"/>
      <c r="J47250" s="7"/>
      <c r="K47250" s="7"/>
      <c r="N47250" s="7"/>
    </row>
    <row r="47251" spans="4:14" s="1" customFormat="1">
      <c r="D47251" s="32"/>
      <c r="G47251" s="32"/>
      <c r="I47251" s="7"/>
      <c r="J47251" s="7"/>
      <c r="K47251" s="7"/>
      <c r="N47251" s="7"/>
    </row>
    <row r="47252" spans="4:14" s="1" customFormat="1">
      <c r="D47252" s="32"/>
      <c r="G47252" s="32"/>
      <c r="I47252" s="7"/>
      <c r="J47252" s="7"/>
      <c r="K47252" s="7"/>
      <c r="N47252" s="7"/>
    </row>
    <row r="47253" spans="4:14" s="1" customFormat="1">
      <c r="D47253" s="32"/>
      <c r="G47253" s="32"/>
      <c r="I47253" s="7"/>
      <c r="J47253" s="7"/>
      <c r="K47253" s="7"/>
      <c r="N47253" s="7"/>
    </row>
    <row r="47254" spans="4:14" s="1" customFormat="1">
      <c r="D47254" s="32"/>
      <c r="G47254" s="32"/>
      <c r="I47254" s="7"/>
      <c r="J47254" s="7"/>
      <c r="K47254" s="7"/>
      <c r="N47254" s="7"/>
    </row>
    <row r="47255" spans="4:14" s="1" customFormat="1">
      <c r="D47255" s="32"/>
      <c r="G47255" s="32"/>
      <c r="I47255" s="7"/>
      <c r="J47255" s="7"/>
      <c r="K47255" s="7"/>
      <c r="N47255" s="7"/>
    </row>
    <row r="47256" spans="4:14" s="1" customFormat="1">
      <c r="D47256" s="32"/>
      <c r="G47256" s="32"/>
      <c r="I47256" s="7"/>
      <c r="J47256" s="7"/>
      <c r="K47256" s="7"/>
      <c r="N47256" s="7"/>
    </row>
    <row r="47257" spans="4:14" s="1" customFormat="1">
      <c r="D47257" s="32"/>
      <c r="G47257" s="32"/>
      <c r="I47257" s="7"/>
      <c r="J47257" s="7"/>
      <c r="K47257" s="7"/>
      <c r="N47257" s="7"/>
    </row>
    <row r="47258" spans="4:14" s="1" customFormat="1">
      <c r="D47258" s="32"/>
      <c r="G47258" s="32"/>
      <c r="I47258" s="7"/>
      <c r="J47258" s="7"/>
      <c r="K47258" s="7"/>
      <c r="N47258" s="7"/>
    </row>
    <row r="47259" spans="4:14" s="1" customFormat="1">
      <c r="D47259" s="32"/>
      <c r="G47259" s="32"/>
      <c r="I47259" s="7"/>
      <c r="J47259" s="7"/>
      <c r="K47259" s="7"/>
      <c r="N47259" s="7"/>
    </row>
    <row r="47260" spans="4:14" s="1" customFormat="1">
      <c r="D47260" s="32"/>
      <c r="G47260" s="32"/>
      <c r="I47260" s="7"/>
      <c r="J47260" s="7"/>
      <c r="K47260" s="7"/>
      <c r="N47260" s="7"/>
    </row>
    <row r="47261" spans="4:14" s="1" customFormat="1">
      <c r="D47261" s="32"/>
      <c r="G47261" s="32"/>
      <c r="I47261" s="7"/>
      <c r="J47261" s="7"/>
      <c r="K47261" s="7"/>
      <c r="N47261" s="7"/>
    </row>
    <row r="47262" spans="4:14" s="1" customFormat="1">
      <c r="D47262" s="32"/>
      <c r="G47262" s="32"/>
      <c r="I47262" s="7"/>
      <c r="J47262" s="7"/>
      <c r="K47262" s="7"/>
      <c r="N47262" s="7"/>
    </row>
    <row r="47263" spans="4:14" s="1" customFormat="1">
      <c r="D47263" s="32"/>
      <c r="G47263" s="32"/>
      <c r="I47263" s="7"/>
      <c r="J47263" s="7"/>
      <c r="K47263" s="7"/>
      <c r="N47263" s="7"/>
    </row>
    <row r="47264" spans="4:14" s="1" customFormat="1">
      <c r="D47264" s="32"/>
      <c r="G47264" s="32"/>
      <c r="I47264" s="7"/>
      <c r="J47264" s="7"/>
      <c r="K47264" s="7"/>
      <c r="N47264" s="7"/>
    </row>
    <row r="47265" spans="4:14" s="1" customFormat="1">
      <c r="D47265" s="32"/>
      <c r="G47265" s="32"/>
      <c r="I47265" s="7"/>
      <c r="J47265" s="7"/>
      <c r="K47265" s="7"/>
      <c r="N47265" s="7"/>
    </row>
    <row r="47266" spans="4:14" s="1" customFormat="1">
      <c r="D47266" s="32"/>
      <c r="G47266" s="32"/>
      <c r="I47266" s="7"/>
      <c r="J47266" s="7"/>
      <c r="K47266" s="7"/>
      <c r="N47266" s="7"/>
    </row>
    <row r="47267" spans="4:14" s="1" customFormat="1">
      <c r="D47267" s="32"/>
      <c r="G47267" s="32"/>
      <c r="I47267" s="7"/>
      <c r="J47267" s="7"/>
      <c r="K47267" s="7"/>
      <c r="N47267" s="7"/>
    </row>
    <row r="47268" spans="4:14" s="1" customFormat="1">
      <c r="D47268" s="32"/>
      <c r="G47268" s="32"/>
      <c r="I47268" s="7"/>
      <c r="J47268" s="7"/>
      <c r="K47268" s="7"/>
      <c r="N47268" s="7"/>
    </row>
    <row r="47269" spans="4:14" s="1" customFormat="1">
      <c r="D47269" s="32"/>
      <c r="G47269" s="32"/>
      <c r="I47269" s="7"/>
      <c r="J47269" s="7"/>
      <c r="K47269" s="7"/>
      <c r="N47269" s="7"/>
    </row>
    <row r="47270" spans="4:14" s="1" customFormat="1">
      <c r="D47270" s="32"/>
      <c r="G47270" s="32"/>
      <c r="I47270" s="7"/>
      <c r="J47270" s="7"/>
      <c r="K47270" s="7"/>
      <c r="N47270" s="7"/>
    </row>
    <row r="47271" spans="4:14" s="1" customFormat="1">
      <c r="D47271" s="32"/>
      <c r="G47271" s="32"/>
      <c r="I47271" s="7"/>
      <c r="J47271" s="7"/>
      <c r="K47271" s="7"/>
      <c r="N47271" s="7"/>
    </row>
    <row r="47272" spans="4:14" s="1" customFormat="1">
      <c r="D47272" s="32"/>
      <c r="G47272" s="32"/>
      <c r="I47272" s="7"/>
      <c r="J47272" s="7"/>
      <c r="K47272" s="7"/>
      <c r="N47272" s="7"/>
    </row>
    <row r="47273" spans="4:14" s="1" customFormat="1">
      <c r="D47273" s="32"/>
      <c r="G47273" s="32"/>
      <c r="I47273" s="7"/>
      <c r="J47273" s="7"/>
      <c r="K47273" s="7"/>
      <c r="N47273" s="7"/>
    </row>
    <row r="47274" spans="4:14" s="1" customFormat="1">
      <c r="D47274" s="32"/>
      <c r="G47274" s="32"/>
      <c r="I47274" s="7"/>
      <c r="J47274" s="7"/>
      <c r="K47274" s="7"/>
      <c r="N47274" s="7"/>
    </row>
    <row r="47275" spans="4:14" s="1" customFormat="1">
      <c r="D47275" s="32"/>
      <c r="G47275" s="32"/>
      <c r="I47275" s="7"/>
      <c r="J47275" s="7"/>
      <c r="K47275" s="7"/>
      <c r="N47275" s="7"/>
    </row>
    <row r="47276" spans="4:14" s="1" customFormat="1">
      <c r="D47276" s="32"/>
      <c r="G47276" s="32"/>
      <c r="I47276" s="7"/>
      <c r="J47276" s="7"/>
      <c r="K47276" s="7"/>
      <c r="N47276" s="7"/>
    </row>
    <row r="47277" spans="4:14" s="1" customFormat="1">
      <c r="D47277" s="32"/>
      <c r="G47277" s="32"/>
      <c r="I47277" s="7"/>
      <c r="J47277" s="7"/>
      <c r="K47277" s="7"/>
      <c r="N47277" s="7"/>
    </row>
    <row r="47278" spans="4:14" s="1" customFormat="1">
      <c r="D47278" s="32"/>
      <c r="G47278" s="32"/>
      <c r="I47278" s="7"/>
      <c r="J47278" s="7"/>
      <c r="K47278" s="7"/>
      <c r="N47278" s="7"/>
    </row>
    <row r="47279" spans="4:14" s="1" customFormat="1">
      <c r="D47279" s="32"/>
      <c r="G47279" s="32"/>
      <c r="I47279" s="7"/>
      <c r="J47279" s="7"/>
      <c r="K47279" s="7"/>
      <c r="N47279" s="7"/>
    </row>
    <row r="47280" spans="4:14" s="1" customFormat="1">
      <c r="D47280" s="32"/>
      <c r="G47280" s="32"/>
      <c r="I47280" s="7"/>
      <c r="J47280" s="7"/>
      <c r="K47280" s="7"/>
      <c r="N47280" s="7"/>
    </row>
    <row r="47281" spans="4:14" s="1" customFormat="1">
      <c r="D47281" s="32"/>
      <c r="G47281" s="32"/>
      <c r="I47281" s="7"/>
      <c r="J47281" s="7"/>
      <c r="K47281" s="7"/>
      <c r="N47281" s="7"/>
    </row>
    <row r="47282" spans="4:14" s="1" customFormat="1">
      <c r="D47282" s="32"/>
      <c r="G47282" s="32"/>
      <c r="I47282" s="7"/>
      <c r="J47282" s="7"/>
      <c r="K47282" s="7"/>
      <c r="N47282" s="7"/>
    </row>
    <row r="47283" spans="4:14" s="1" customFormat="1">
      <c r="D47283" s="32"/>
      <c r="G47283" s="32"/>
      <c r="I47283" s="7"/>
      <c r="J47283" s="7"/>
      <c r="K47283" s="7"/>
      <c r="N47283" s="7"/>
    </row>
    <row r="47284" spans="4:14" s="1" customFormat="1">
      <c r="D47284" s="32"/>
      <c r="G47284" s="32"/>
      <c r="I47284" s="7"/>
      <c r="J47284" s="7"/>
      <c r="K47284" s="7"/>
      <c r="N47284" s="7"/>
    </row>
    <row r="47285" spans="4:14" s="1" customFormat="1">
      <c r="D47285" s="32"/>
      <c r="G47285" s="32"/>
      <c r="I47285" s="7"/>
      <c r="J47285" s="7"/>
      <c r="K47285" s="7"/>
      <c r="N47285" s="7"/>
    </row>
    <row r="47286" spans="4:14" s="1" customFormat="1">
      <c r="D47286" s="32"/>
      <c r="G47286" s="32"/>
      <c r="I47286" s="7"/>
      <c r="J47286" s="7"/>
      <c r="K47286" s="7"/>
      <c r="N47286" s="7"/>
    </row>
    <row r="47287" spans="4:14" s="1" customFormat="1">
      <c r="D47287" s="32"/>
      <c r="G47287" s="32"/>
      <c r="I47287" s="7"/>
      <c r="J47287" s="7"/>
      <c r="K47287" s="7"/>
      <c r="N47287" s="7"/>
    </row>
    <row r="47288" spans="4:14" s="1" customFormat="1">
      <c r="D47288" s="32"/>
      <c r="G47288" s="32"/>
      <c r="I47288" s="7"/>
      <c r="J47288" s="7"/>
      <c r="K47288" s="7"/>
      <c r="N47288" s="7"/>
    </row>
    <row r="47289" spans="4:14" s="1" customFormat="1">
      <c r="D47289" s="32"/>
      <c r="G47289" s="32"/>
      <c r="I47289" s="7"/>
      <c r="J47289" s="7"/>
      <c r="K47289" s="7"/>
      <c r="N47289" s="7"/>
    </row>
    <row r="47290" spans="4:14" s="1" customFormat="1">
      <c r="D47290" s="32"/>
      <c r="G47290" s="32"/>
      <c r="I47290" s="7"/>
      <c r="J47290" s="7"/>
      <c r="K47290" s="7"/>
      <c r="N47290" s="7"/>
    </row>
    <row r="47291" spans="4:14" s="1" customFormat="1">
      <c r="D47291" s="32"/>
      <c r="G47291" s="32"/>
      <c r="I47291" s="7"/>
      <c r="J47291" s="7"/>
      <c r="K47291" s="7"/>
      <c r="N47291" s="7"/>
    </row>
    <row r="47292" spans="4:14" s="1" customFormat="1">
      <c r="D47292" s="32"/>
      <c r="G47292" s="32"/>
      <c r="I47292" s="7"/>
      <c r="J47292" s="7"/>
      <c r="K47292" s="7"/>
      <c r="N47292" s="7"/>
    </row>
    <row r="47293" spans="4:14" s="1" customFormat="1">
      <c r="D47293" s="32"/>
      <c r="G47293" s="32"/>
      <c r="I47293" s="7"/>
      <c r="J47293" s="7"/>
      <c r="K47293" s="7"/>
      <c r="N47293" s="7"/>
    </row>
    <row r="47294" spans="4:14" s="1" customFormat="1">
      <c r="D47294" s="32"/>
      <c r="G47294" s="32"/>
      <c r="I47294" s="7"/>
      <c r="J47294" s="7"/>
      <c r="K47294" s="7"/>
      <c r="N47294" s="7"/>
    </row>
    <row r="47295" spans="4:14" s="1" customFormat="1">
      <c r="D47295" s="32"/>
      <c r="G47295" s="32"/>
      <c r="I47295" s="7"/>
      <c r="J47295" s="7"/>
      <c r="K47295" s="7"/>
      <c r="N47295" s="7"/>
    </row>
    <row r="47296" spans="4:14" s="1" customFormat="1">
      <c r="D47296" s="32"/>
      <c r="G47296" s="32"/>
      <c r="I47296" s="7"/>
      <c r="J47296" s="7"/>
      <c r="K47296" s="7"/>
      <c r="N47296" s="7"/>
    </row>
    <row r="47297" spans="4:14" s="1" customFormat="1">
      <c r="D47297" s="32"/>
      <c r="G47297" s="32"/>
      <c r="I47297" s="7"/>
      <c r="J47297" s="7"/>
      <c r="K47297" s="7"/>
      <c r="N47297" s="7"/>
    </row>
    <row r="47298" spans="4:14" s="1" customFormat="1">
      <c r="D47298" s="32"/>
      <c r="G47298" s="32"/>
      <c r="I47298" s="7"/>
      <c r="J47298" s="7"/>
      <c r="K47298" s="7"/>
      <c r="N47298" s="7"/>
    </row>
    <row r="47299" spans="4:14" s="1" customFormat="1">
      <c r="D47299" s="32"/>
      <c r="G47299" s="32"/>
      <c r="I47299" s="7"/>
      <c r="J47299" s="7"/>
      <c r="K47299" s="7"/>
      <c r="N47299" s="7"/>
    </row>
    <row r="47300" spans="4:14" s="1" customFormat="1">
      <c r="D47300" s="32"/>
      <c r="G47300" s="32"/>
      <c r="I47300" s="7"/>
      <c r="J47300" s="7"/>
      <c r="K47300" s="7"/>
      <c r="N47300" s="7"/>
    </row>
    <row r="47301" spans="4:14" s="1" customFormat="1">
      <c r="D47301" s="32"/>
      <c r="G47301" s="32"/>
      <c r="I47301" s="7"/>
      <c r="J47301" s="7"/>
      <c r="K47301" s="7"/>
      <c r="N47301" s="7"/>
    </row>
    <row r="47302" spans="4:14" s="1" customFormat="1">
      <c r="D47302" s="32"/>
      <c r="G47302" s="32"/>
      <c r="I47302" s="7"/>
      <c r="J47302" s="7"/>
      <c r="K47302" s="7"/>
      <c r="N47302" s="7"/>
    </row>
    <row r="47303" spans="4:14" s="1" customFormat="1">
      <c r="D47303" s="32"/>
      <c r="G47303" s="32"/>
      <c r="I47303" s="7"/>
      <c r="J47303" s="7"/>
      <c r="K47303" s="7"/>
      <c r="N47303" s="7"/>
    </row>
    <row r="47304" spans="4:14" s="1" customFormat="1">
      <c r="D47304" s="32"/>
      <c r="G47304" s="32"/>
      <c r="I47304" s="7"/>
      <c r="J47304" s="7"/>
      <c r="K47304" s="7"/>
      <c r="N47304" s="7"/>
    </row>
    <row r="47305" spans="4:14" s="1" customFormat="1">
      <c r="D47305" s="32"/>
      <c r="G47305" s="32"/>
      <c r="I47305" s="7"/>
      <c r="J47305" s="7"/>
      <c r="K47305" s="7"/>
      <c r="N47305" s="7"/>
    </row>
    <row r="47306" spans="4:14" s="1" customFormat="1">
      <c r="D47306" s="32"/>
      <c r="G47306" s="32"/>
      <c r="I47306" s="7"/>
      <c r="J47306" s="7"/>
      <c r="K47306" s="7"/>
      <c r="N47306" s="7"/>
    </row>
    <row r="47307" spans="4:14" s="1" customFormat="1">
      <c r="D47307" s="32"/>
      <c r="G47307" s="32"/>
      <c r="I47307" s="7"/>
      <c r="J47307" s="7"/>
      <c r="K47307" s="7"/>
      <c r="N47307" s="7"/>
    </row>
    <row r="47308" spans="4:14" s="1" customFormat="1">
      <c r="D47308" s="32"/>
      <c r="G47308" s="32"/>
      <c r="I47308" s="7"/>
      <c r="J47308" s="7"/>
      <c r="K47308" s="7"/>
      <c r="N47308" s="7"/>
    </row>
    <row r="47309" spans="4:14" s="1" customFormat="1">
      <c r="D47309" s="32"/>
      <c r="G47309" s="32"/>
      <c r="I47309" s="7"/>
      <c r="J47309" s="7"/>
      <c r="K47309" s="7"/>
      <c r="N47309" s="7"/>
    </row>
    <row r="47310" spans="4:14" s="1" customFormat="1">
      <c r="D47310" s="32"/>
      <c r="G47310" s="32"/>
      <c r="I47310" s="7"/>
      <c r="J47310" s="7"/>
      <c r="K47310" s="7"/>
      <c r="N47310" s="7"/>
    </row>
    <row r="47311" spans="4:14" s="1" customFormat="1">
      <c r="D47311" s="32"/>
      <c r="G47311" s="32"/>
      <c r="I47311" s="7"/>
      <c r="J47311" s="7"/>
      <c r="K47311" s="7"/>
      <c r="N47311" s="7"/>
    </row>
    <row r="47312" spans="4:14" s="1" customFormat="1">
      <c r="D47312" s="32"/>
      <c r="G47312" s="32"/>
      <c r="I47312" s="7"/>
      <c r="J47312" s="7"/>
      <c r="K47312" s="7"/>
      <c r="N47312" s="7"/>
    </row>
    <row r="47313" spans="4:14" s="1" customFormat="1">
      <c r="D47313" s="32"/>
      <c r="G47313" s="32"/>
      <c r="I47313" s="7"/>
      <c r="J47313" s="7"/>
      <c r="K47313" s="7"/>
      <c r="N47313" s="7"/>
    </row>
    <row r="47314" spans="4:14" s="1" customFormat="1">
      <c r="D47314" s="32"/>
      <c r="G47314" s="32"/>
      <c r="I47314" s="7"/>
      <c r="J47314" s="7"/>
      <c r="K47314" s="7"/>
      <c r="N47314" s="7"/>
    </row>
    <row r="47315" spans="4:14" s="1" customFormat="1">
      <c r="D47315" s="32"/>
      <c r="G47315" s="32"/>
      <c r="I47315" s="7"/>
      <c r="J47315" s="7"/>
      <c r="K47315" s="7"/>
      <c r="N47315" s="7"/>
    </row>
    <row r="47316" spans="4:14" s="1" customFormat="1">
      <c r="D47316" s="32"/>
      <c r="G47316" s="32"/>
      <c r="I47316" s="7"/>
      <c r="J47316" s="7"/>
      <c r="K47316" s="7"/>
      <c r="N47316" s="7"/>
    </row>
    <row r="47317" spans="4:14" s="1" customFormat="1">
      <c r="D47317" s="32"/>
      <c r="G47317" s="32"/>
      <c r="I47317" s="7"/>
      <c r="J47317" s="7"/>
      <c r="K47317" s="7"/>
      <c r="N47317" s="7"/>
    </row>
    <row r="47318" spans="4:14" s="1" customFormat="1">
      <c r="D47318" s="32"/>
      <c r="G47318" s="32"/>
      <c r="I47318" s="7"/>
      <c r="J47318" s="7"/>
      <c r="K47318" s="7"/>
      <c r="N47318" s="7"/>
    </row>
    <row r="47319" spans="4:14" s="1" customFormat="1">
      <c r="D47319" s="32"/>
      <c r="G47319" s="32"/>
      <c r="I47319" s="7"/>
      <c r="J47319" s="7"/>
      <c r="K47319" s="7"/>
      <c r="N47319" s="7"/>
    </row>
    <row r="47320" spans="4:14" s="1" customFormat="1">
      <c r="D47320" s="32"/>
      <c r="G47320" s="32"/>
      <c r="I47320" s="7"/>
      <c r="J47320" s="7"/>
      <c r="K47320" s="7"/>
      <c r="N47320" s="7"/>
    </row>
    <row r="47321" spans="4:14" s="1" customFormat="1">
      <c r="D47321" s="32"/>
      <c r="G47321" s="32"/>
      <c r="I47321" s="7"/>
      <c r="J47321" s="7"/>
      <c r="K47321" s="7"/>
      <c r="N47321" s="7"/>
    </row>
    <row r="47322" spans="4:14" s="1" customFormat="1">
      <c r="D47322" s="32"/>
      <c r="G47322" s="32"/>
      <c r="I47322" s="7"/>
      <c r="J47322" s="7"/>
      <c r="K47322" s="7"/>
      <c r="N47322" s="7"/>
    </row>
    <row r="47323" spans="4:14" s="1" customFormat="1">
      <c r="D47323" s="32"/>
      <c r="G47323" s="32"/>
      <c r="I47323" s="7"/>
      <c r="J47323" s="7"/>
      <c r="K47323" s="7"/>
      <c r="N47323" s="7"/>
    </row>
    <row r="47324" spans="4:14" s="1" customFormat="1">
      <c r="D47324" s="32"/>
      <c r="G47324" s="32"/>
      <c r="I47324" s="7"/>
      <c r="J47324" s="7"/>
      <c r="K47324" s="7"/>
      <c r="N47324" s="7"/>
    </row>
    <row r="47325" spans="4:14" s="1" customFormat="1">
      <c r="D47325" s="32"/>
      <c r="G47325" s="32"/>
      <c r="I47325" s="7"/>
      <c r="J47325" s="7"/>
      <c r="K47325" s="7"/>
      <c r="N47325" s="7"/>
    </row>
    <row r="47326" spans="4:14" s="1" customFormat="1">
      <c r="D47326" s="32"/>
      <c r="G47326" s="32"/>
      <c r="I47326" s="7"/>
      <c r="J47326" s="7"/>
      <c r="K47326" s="7"/>
      <c r="N47326" s="7"/>
    </row>
    <row r="47327" spans="4:14" s="1" customFormat="1">
      <c r="D47327" s="32"/>
      <c r="G47327" s="32"/>
      <c r="I47327" s="7"/>
      <c r="J47327" s="7"/>
      <c r="K47327" s="7"/>
      <c r="N47327" s="7"/>
    </row>
    <row r="47328" spans="4:14" s="1" customFormat="1">
      <c r="D47328" s="32"/>
      <c r="G47328" s="32"/>
      <c r="I47328" s="7"/>
      <c r="J47328" s="7"/>
      <c r="K47328" s="7"/>
      <c r="N47328" s="7"/>
    </row>
    <row r="47329" spans="4:14" s="1" customFormat="1">
      <c r="D47329" s="32"/>
      <c r="G47329" s="32"/>
      <c r="I47329" s="7"/>
      <c r="J47329" s="7"/>
      <c r="K47329" s="7"/>
      <c r="N47329" s="7"/>
    </row>
    <row r="47330" spans="4:14" s="1" customFormat="1">
      <c r="D47330" s="32"/>
      <c r="G47330" s="32"/>
      <c r="I47330" s="7"/>
      <c r="J47330" s="7"/>
      <c r="K47330" s="7"/>
      <c r="N47330" s="7"/>
    </row>
    <row r="47331" spans="4:14" s="1" customFormat="1">
      <c r="D47331" s="32"/>
      <c r="G47331" s="32"/>
      <c r="I47331" s="7"/>
      <c r="J47331" s="7"/>
      <c r="K47331" s="7"/>
      <c r="N47331" s="7"/>
    </row>
    <row r="47332" spans="4:14" s="1" customFormat="1">
      <c r="D47332" s="32"/>
      <c r="G47332" s="32"/>
      <c r="I47332" s="7"/>
      <c r="J47332" s="7"/>
      <c r="K47332" s="7"/>
      <c r="N47332" s="7"/>
    </row>
    <row r="47333" spans="4:14" s="1" customFormat="1">
      <c r="D47333" s="32"/>
      <c r="G47333" s="32"/>
      <c r="I47333" s="7"/>
      <c r="J47333" s="7"/>
      <c r="K47333" s="7"/>
      <c r="N47333" s="7"/>
    </row>
    <row r="47334" spans="4:14" s="1" customFormat="1">
      <c r="D47334" s="32"/>
      <c r="G47334" s="32"/>
      <c r="I47334" s="7"/>
      <c r="J47334" s="7"/>
      <c r="K47334" s="7"/>
      <c r="N47334" s="7"/>
    </row>
    <row r="47335" spans="4:14" s="1" customFormat="1">
      <c r="D47335" s="32"/>
      <c r="G47335" s="32"/>
      <c r="I47335" s="7"/>
      <c r="J47335" s="7"/>
      <c r="K47335" s="7"/>
      <c r="N47335" s="7"/>
    </row>
    <row r="47336" spans="4:14" s="1" customFormat="1">
      <c r="D47336" s="32"/>
      <c r="G47336" s="32"/>
      <c r="I47336" s="7"/>
      <c r="J47336" s="7"/>
      <c r="K47336" s="7"/>
      <c r="N47336" s="7"/>
    </row>
    <row r="47337" spans="4:14" s="1" customFormat="1">
      <c r="D47337" s="32"/>
      <c r="G47337" s="32"/>
      <c r="I47337" s="7"/>
      <c r="J47337" s="7"/>
      <c r="K47337" s="7"/>
      <c r="N47337" s="7"/>
    </row>
    <row r="47338" spans="4:14" s="1" customFormat="1">
      <c r="D47338" s="32"/>
      <c r="G47338" s="32"/>
      <c r="I47338" s="7"/>
      <c r="J47338" s="7"/>
      <c r="K47338" s="7"/>
      <c r="N47338" s="7"/>
    </row>
    <row r="47339" spans="4:14" s="1" customFormat="1">
      <c r="D47339" s="32"/>
      <c r="G47339" s="32"/>
      <c r="I47339" s="7"/>
      <c r="J47339" s="7"/>
      <c r="K47339" s="7"/>
      <c r="N47339" s="7"/>
    </row>
    <row r="47340" spans="4:14" s="1" customFormat="1">
      <c r="D47340" s="32"/>
      <c r="G47340" s="32"/>
      <c r="I47340" s="7"/>
      <c r="J47340" s="7"/>
      <c r="K47340" s="7"/>
      <c r="N47340" s="7"/>
    </row>
    <row r="47341" spans="4:14" s="1" customFormat="1">
      <c r="D47341" s="32"/>
      <c r="G47341" s="32"/>
      <c r="I47341" s="7"/>
      <c r="J47341" s="7"/>
      <c r="K47341" s="7"/>
      <c r="N47341" s="7"/>
    </row>
    <row r="47342" spans="4:14" s="1" customFormat="1">
      <c r="D47342" s="32"/>
      <c r="G47342" s="32"/>
      <c r="I47342" s="7"/>
      <c r="J47342" s="7"/>
      <c r="K47342" s="7"/>
      <c r="N47342" s="7"/>
    </row>
    <row r="47343" spans="4:14" s="1" customFormat="1">
      <c r="D47343" s="32"/>
      <c r="G47343" s="32"/>
      <c r="I47343" s="7"/>
      <c r="J47343" s="7"/>
      <c r="K47343" s="7"/>
      <c r="N47343" s="7"/>
    </row>
    <row r="47344" spans="4:14" s="1" customFormat="1">
      <c r="D47344" s="32"/>
      <c r="G47344" s="32"/>
      <c r="I47344" s="7"/>
      <c r="J47344" s="7"/>
      <c r="K47344" s="7"/>
      <c r="N47344" s="7"/>
    </row>
    <row r="47345" spans="4:14" s="1" customFormat="1">
      <c r="D47345" s="32"/>
      <c r="G47345" s="32"/>
      <c r="I47345" s="7"/>
      <c r="J47345" s="7"/>
      <c r="K47345" s="7"/>
      <c r="N47345" s="7"/>
    </row>
    <row r="47346" spans="4:14" s="1" customFormat="1">
      <c r="D47346" s="32"/>
      <c r="G47346" s="32"/>
      <c r="I47346" s="7"/>
      <c r="J47346" s="7"/>
      <c r="K47346" s="7"/>
      <c r="N47346" s="7"/>
    </row>
    <row r="47347" spans="4:14" s="1" customFormat="1">
      <c r="D47347" s="32"/>
      <c r="G47347" s="32"/>
      <c r="I47347" s="7"/>
      <c r="J47347" s="7"/>
      <c r="K47347" s="7"/>
      <c r="N47347" s="7"/>
    </row>
    <row r="47348" spans="4:14" s="1" customFormat="1">
      <c r="D47348" s="32"/>
      <c r="G47348" s="32"/>
      <c r="I47348" s="7"/>
      <c r="J47348" s="7"/>
      <c r="K47348" s="7"/>
      <c r="N47348" s="7"/>
    </row>
    <row r="47349" spans="4:14" s="1" customFormat="1">
      <c r="D47349" s="32"/>
      <c r="G47349" s="32"/>
      <c r="I47349" s="7"/>
      <c r="J47349" s="7"/>
      <c r="K47349" s="7"/>
      <c r="N47349" s="7"/>
    </row>
    <row r="47350" spans="4:14" s="1" customFormat="1">
      <c r="D47350" s="32"/>
      <c r="G47350" s="32"/>
      <c r="I47350" s="7"/>
      <c r="J47350" s="7"/>
      <c r="K47350" s="7"/>
      <c r="N47350" s="7"/>
    </row>
    <row r="47351" spans="4:14" s="1" customFormat="1">
      <c r="D47351" s="32"/>
      <c r="G47351" s="32"/>
      <c r="I47351" s="7"/>
      <c r="J47351" s="7"/>
      <c r="K47351" s="7"/>
      <c r="N47351" s="7"/>
    </row>
    <row r="47352" spans="4:14" s="1" customFormat="1">
      <c r="D47352" s="32"/>
      <c r="G47352" s="32"/>
      <c r="I47352" s="7"/>
      <c r="J47352" s="7"/>
      <c r="K47352" s="7"/>
      <c r="N47352" s="7"/>
    </row>
    <row r="47353" spans="4:14" s="1" customFormat="1">
      <c r="D47353" s="32"/>
      <c r="G47353" s="32"/>
      <c r="I47353" s="7"/>
      <c r="J47353" s="7"/>
      <c r="K47353" s="7"/>
      <c r="N47353" s="7"/>
    </row>
    <row r="47354" spans="4:14" s="1" customFormat="1">
      <c r="D47354" s="32"/>
      <c r="G47354" s="32"/>
      <c r="I47354" s="7"/>
      <c r="J47354" s="7"/>
      <c r="K47354" s="7"/>
      <c r="N47354" s="7"/>
    </row>
    <row r="47355" spans="4:14" s="1" customFormat="1">
      <c r="D47355" s="32"/>
      <c r="G47355" s="32"/>
      <c r="I47355" s="7"/>
      <c r="J47355" s="7"/>
      <c r="K47355" s="7"/>
      <c r="N47355" s="7"/>
    </row>
    <row r="47356" spans="4:14" s="1" customFormat="1">
      <c r="D47356" s="32"/>
      <c r="G47356" s="32"/>
      <c r="I47356" s="7"/>
      <c r="J47356" s="7"/>
      <c r="K47356" s="7"/>
      <c r="N47356" s="7"/>
    </row>
    <row r="47357" spans="4:14" s="1" customFormat="1">
      <c r="D47357" s="32"/>
      <c r="G47357" s="32"/>
      <c r="I47357" s="7"/>
      <c r="J47357" s="7"/>
      <c r="K47357" s="7"/>
      <c r="N47357" s="7"/>
    </row>
    <row r="47358" spans="4:14" s="1" customFormat="1">
      <c r="D47358" s="32"/>
      <c r="G47358" s="32"/>
      <c r="I47358" s="7"/>
      <c r="J47358" s="7"/>
      <c r="K47358" s="7"/>
      <c r="N47358" s="7"/>
    </row>
    <row r="47359" spans="4:14" s="1" customFormat="1">
      <c r="D47359" s="32"/>
      <c r="G47359" s="32"/>
      <c r="I47359" s="7"/>
      <c r="J47359" s="7"/>
      <c r="K47359" s="7"/>
      <c r="N47359" s="7"/>
    </row>
    <row r="47360" spans="4:14" s="1" customFormat="1">
      <c r="D47360" s="32"/>
      <c r="G47360" s="32"/>
      <c r="I47360" s="7"/>
      <c r="J47360" s="7"/>
      <c r="K47360" s="7"/>
      <c r="N47360" s="7"/>
    </row>
    <row r="47361" spans="3:12">
      <c r="C47361" s="1"/>
      <c r="D47361" s="32"/>
      <c r="E47361" s="1"/>
      <c r="F47361" s="1"/>
      <c r="G47361" s="32"/>
      <c r="H47361" s="1"/>
      <c r="I47361" s="7"/>
      <c r="J47361" s="7"/>
      <c r="K47361" s="7"/>
      <c r="L47361" s="1"/>
    </row>
  </sheetData>
  <autoFilter ref="C3:O25"/>
  <conditionalFormatting sqref="B4">
    <cfRule type="duplicateValues" dxfId="32" priority="43"/>
    <cfRule type="duplicateValues" dxfId="31" priority="44"/>
    <cfRule type="duplicateValues" dxfId="30" priority="45"/>
    <cfRule type="duplicateValues" dxfId="29" priority="46"/>
    <cfRule type="duplicateValues" dxfId="28" priority="47"/>
  </conditionalFormatting>
  <conditionalFormatting sqref="B9">
    <cfRule type="duplicateValues" dxfId="27" priority="42"/>
  </conditionalFormatting>
  <conditionalFormatting sqref="B15">
    <cfRule type="duplicateValues" dxfId="26" priority="40"/>
  </conditionalFormatting>
  <conditionalFormatting sqref="B17">
    <cfRule type="duplicateValues" dxfId="25" priority="41"/>
  </conditionalFormatting>
  <conditionalFormatting sqref="B18">
    <cfRule type="duplicateValues" dxfId="24" priority="49"/>
  </conditionalFormatting>
  <conditionalFormatting sqref="B7:B8 B5">
    <cfRule type="duplicateValues" dxfId="23" priority="48"/>
  </conditionalFormatting>
  <conditionalFormatting sqref="F9">
    <cfRule type="duplicateValues" dxfId="22" priority="25"/>
  </conditionalFormatting>
  <conditionalFormatting sqref="F11">
    <cfRule type="duplicateValues" dxfId="21" priority="24"/>
  </conditionalFormatting>
  <conditionalFormatting sqref="F12">
    <cfRule type="duplicateValues" dxfId="20" priority="23"/>
  </conditionalFormatting>
  <conditionalFormatting sqref="F13">
    <cfRule type="duplicateValues" dxfId="19" priority="22"/>
  </conditionalFormatting>
  <conditionalFormatting sqref="F14">
    <cfRule type="duplicateValues" dxfId="18" priority="18"/>
  </conditionalFormatting>
  <conditionalFormatting sqref="F14">
    <cfRule type="duplicateValues" dxfId="17" priority="17"/>
  </conditionalFormatting>
  <conditionalFormatting sqref="F14">
    <cfRule type="duplicateValues" dxfId="16" priority="19"/>
  </conditionalFormatting>
  <conditionalFormatting sqref="F14">
    <cfRule type="duplicateValues" dxfId="15" priority="20"/>
  </conditionalFormatting>
  <conditionalFormatting sqref="F14">
    <cfRule type="duplicateValues" dxfId="14" priority="21"/>
  </conditionalFormatting>
  <conditionalFormatting sqref="F15">
    <cfRule type="duplicateValues" dxfId="13" priority="13"/>
  </conditionalFormatting>
  <conditionalFormatting sqref="F15">
    <cfRule type="duplicateValues" dxfId="12" priority="12"/>
  </conditionalFormatting>
  <conditionalFormatting sqref="F15">
    <cfRule type="duplicateValues" dxfId="11" priority="14"/>
  </conditionalFormatting>
  <conditionalFormatting sqref="F15">
    <cfRule type="duplicateValues" dxfId="10" priority="15"/>
  </conditionalFormatting>
  <conditionalFormatting sqref="F15">
    <cfRule type="duplicateValues" dxfId="9" priority="16"/>
  </conditionalFormatting>
  <conditionalFormatting sqref="F16">
    <cfRule type="duplicateValues" dxfId="8" priority="11"/>
  </conditionalFormatting>
  <conditionalFormatting sqref="F17:F18">
    <cfRule type="duplicateValues" dxfId="7" priority="10"/>
  </conditionalFormatting>
  <conditionalFormatting sqref="F19:F20">
    <cfRule type="duplicateValues" dxfId="6" priority="9"/>
  </conditionalFormatting>
  <conditionalFormatting sqref="F21">
    <cfRule type="duplicateValues" dxfId="5" priority="8"/>
  </conditionalFormatting>
  <conditionalFormatting sqref="F22">
    <cfRule type="duplicateValues" dxfId="4" priority="7"/>
  </conditionalFormatting>
  <conditionalFormatting sqref="F23">
    <cfRule type="duplicateValues" dxfId="3" priority="6"/>
  </conditionalFormatting>
  <conditionalFormatting sqref="F24">
    <cfRule type="duplicateValues" dxfId="2" priority="5"/>
  </conditionalFormatting>
  <conditionalFormatting sqref="F27">
    <cfRule type="duplicateValues" dxfId="1" priority="2"/>
  </conditionalFormatting>
  <conditionalFormatting sqref="F28">
    <cfRule type="duplicateValues" dxfId="0" priority="1"/>
  </conditionalFormatting>
  <dataValidations count="1">
    <dataValidation type="list" allowBlank="1" showInputMessage="1" showErrorMessage="1" sqref="F10">
      <formula1>$B$5:$B$24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BOM new</vt:lpstr>
      <vt:lpstr>COSTING</vt:lpstr>
      <vt:lpstr>Piv</vt:lpstr>
      <vt:lpstr>Book GL</vt:lpstr>
      <vt:lpstr>Manufacturing Cost.</vt:lpstr>
      <vt:lpstr>Re-allowcate</vt:lpstr>
      <vt:lpstr>Realowcate Salary-CNC1</vt:lpstr>
      <vt:lpstr>Defect Warehouse</vt:lpstr>
      <vt:lpstr>Working Hours</vt:lpstr>
      <vt:lpstr>Outsoucing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Chi</dc:creator>
  <cp:lastModifiedBy>ACC-PC01</cp:lastModifiedBy>
  <dcterms:created xsi:type="dcterms:W3CDTF">2024-08-17T07:33:00Z</dcterms:created>
  <dcterms:modified xsi:type="dcterms:W3CDTF">2026-05-11T02:05:45Z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0ECFBF67F8064D638F2CA95DE862D84F_12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